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9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J:\GrpRevnu\PUBLIC\# 2019 GRC\Data Requests\Bench Requests\Bench Request No. 011 (proforma updates)\#RevReq-Attrition-COS-Bench-Request-011(R)\"/>
    </mc:Choice>
  </mc:AlternateContent>
  <bookViews>
    <workbookView xWindow="0" yWindow="0" windowWidth="19200" windowHeight="5775" tabRatio="901"/>
  </bookViews>
  <sheets>
    <sheet name="Electric Consol" sheetId="76" r:id="rId1"/>
    <sheet name="Gas Consol" sheetId="75" r:id="rId2"/>
    <sheet name="electric activity" sheetId="66" r:id="rId3"/>
    <sheet name="electric tax depr" sheetId="78" r:id="rId4"/>
    <sheet name="gas activity" sheetId="65" r:id="rId5"/>
    <sheet name="gas tax depr" sheetId="77" r:id="rId6"/>
    <sheet name="Colstrip Dep" sheetId="82" r:id="rId7"/>
    <sheet name="PT elect" sheetId="71" r:id="rId8"/>
    <sheet name="PT gas" sheetId="70" r:id="rId9"/>
    <sheet name="AMA ADIT" sheetId="74" r:id="rId10"/>
    <sheet name="PT 257" sheetId="69" r:id="rId11"/>
    <sheet name="TY Functl GP&amp;AD (E)" sheetId="83" r:id="rId12"/>
    <sheet name="TY Functl GP Detail (E)" sheetId="84" r:id="rId13"/>
    <sheet name="TY Functl AD Detail (E)" sheetId="85" r:id="rId14"/>
    <sheet name="TY Functl GP&amp;AD (G)" sheetId="86" r:id="rId15"/>
    <sheet name="TY Functl GP Detail (G)" sheetId="87" r:id="rId16"/>
    <sheet name="TY Functl AD Detail (G)" sheetId="88" r:id="rId17"/>
    <sheet name="ETR " sheetId="80" r:id="rId18"/>
  </sheets>
  <externalReferences>
    <externalReference r:id="rId19"/>
    <externalReference r:id="rId20"/>
  </externalReferences>
  <definedNames>
    <definedName name="_________________ex1" localSheetId="7" hidden="1">{#N/A,#N/A,FALSE,"Summ";#N/A,#N/A,FALSE,"General"}</definedName>
    <definedName name="_________________ex1" localSheetId="8" hidden="1">{#N/A,#N/A,FALSE,"Summ";#N/A,#N/A,FALSE,"General"}</definedName>
    <definedName name="_________________ex1" hidden="1">{#N/A,#N/A,FALSE,"Summ";#N/A,#N/A,FALSE,"General"}</definedName>
    <definedName name="_________________new1" localSheetId="7" hidden="1">{#N/A,#N/A,FALSE,"Summ";#N/A,#N/A,FALSE,"General"}</definedName>
    <definedName name="_________________new1" localSheetId="8" hidden="1">{#N/A,#N/A,FALSE,"Summ";#N/A,#N/A,FALSE,"General"}</definedName>
    <definedName name="_________________new1" hidden="1">{#N/A,#N/A,FALSE,"Summ";#N/A,#N/A,FALSE,"General"}</definedName>
    <definedName name="_________________six6" localSheetId="7" hidden="1">{#N/A,#N/A,FALSE,"CRPT";#N/A,#N/A,FALSE,"TREND";#N/A,#N/A,FALSE,"%Curve"}</definedName>
    <definedName name="_________________six6" localSheetId="8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ex1" localSheetId="7" hidden="1">{#N/A,#N/A,FALSE,"Summ";#N/A,#N/A,FALSE,"General"}</definedName>
    <definedName name="________________ex1" localSheetId="8" hidden="1">{#N/A,#N/A,FALSE,"Summ";#N/A,#N/A,FALSE,"General"}</definedName>
    <definedName name="________________ex1" hidden="1">{#N/A,#N/A,FALSE,"Summ";#N/A,#N/A,FALSE,"General"}</definedName>
    <definedName name="________________new1" localSheetId="7" hidden="1">{#N/A,#N/A,FALSE,"Summ";#N/A,#N/A,FALSE,"General"}</definedName>
    <definedName name="________________new1" localSheetId="8" hidden="1">{#N/A,#N/A,FALSE,"Summ";#N/A,#N/A,FALSE,"General"}</definedName>
    <definedName name="________________new1" hidden="1">{#N/A,#N/A,FALSE,"Summ";#N/A,#N/A,FALSE,"General"}</definedName>
    <definedName name="________________six6" localSheetId="7" hidden="1">{#N/A,#N/A,FALSE,"CRPT";#N/A,#N/A,FALSE,"TREND";#N/A,#N/A,FALSE,"%Curve"}</definedName>
    <definedName name="________________six6" localSheetId="8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ex1" localSheetId="7" hidden="1">{#N/A,#N/A,FALSE,"Summ";#N/A,#N/A,FALSE,"General"}</definedName>
    <definedName name="_______________ex1" localSheetId="8" hidden="1">{#N/A,#N/A,FALSE,"Summ";#N/A,#N/A,FALSE,"General"}</definedName>
    <definedName name="_______________ex1" hidden="1">{#N/A,#N/A,FALSE,"Summ";#N/A,#N/A,FALSE,"General"}</definedName>
    <definedName name="_______________new1" localSheetId="7" hidden="1">{#N/A,#N/A,FALSE,"Summ";#N/A,#N/A,FALSE,"General"}</definedName>
    <definedName name="_______________new1" localSheetId="8" hidden="1">{#N/A,#N/A,FALSE,"Summ";#N/A,#N/A,FALSE,"General"}</definedName>
    <definedName name="_______________new1" hidden="1">{#N/A,#N/A,FALSE,"Summ";#N/A,#N/A,FALSE,"General"}</definedName>
    <definedName name="_______________six6" localSheetId="7" hidden="1">{#N/A,#N/A,FALSE,"CRPT";#N/A,#N/A,FALSE,"TREND";#N/A,#N/A,FALSE,"%Curve"}</definedName>
    <definedName name="_______________six6" localSheetId="8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ex1" localSheetId="7" hidden="1">{#N/A,#N/A,FALSE,"Summ";#N/A,#N/A,FALSE,"General"}</definedName>
    <definedName name="______________ex1" localSheetId="8" hidden="1">{#N/A,#N/A,FALSE,"Summ";#N/A,#N/A,FALSE,"General"}</definedName>
    <definedName name="______________ex1" hidden="1">{#N/A,#N/A,FALSE,"Summ";#N/A,#N/A,FALSE,"General"}</definedName>
    <definedName name="______________new1" localSheetId="7" hidden="1">{#N/A,#N/A,FALSE,"Summ";#N/A,#N/A,FALSE,"General"}</definedName>
    <definedName name="______________new1" localSheetId="8" hidden="1">{#N/A,#N/A,FALSE,"Summ";#N/A,#N/A,FALSE,"General"}</definedName>
    <definedName name="______________new1" hidden="1">{#N/A,#N/A,FALSE,"Summ";#N/A,#N/A,FALSE,"General"}</definedName>
    <definedName name="______________six6" localSheetId="7" hidden="1">{#N/A,#N/A,FALSE,"CRPT";#N/A,#N/A,FALSE,"TREND";#N/A,#N/A,FALSE,"%Curve"}</definedName>
    <definedName name="______________six6" localSheetId="8" hidden="1">{#N/A,#N/A,FALSE,"CRPT";#N/A,#N/A,FALSE,"TREND";#N/A,#N/A,FALSE,"%Curve"}</definedName>
    <definedName name="______________six6" hidden="1">{#N/A,#N/A,FALSE,"CRPT";#N/A,#N/A,FALSE,"TREND";#N/A,#N/A,FALSE,"%Curve"}</definedName>
    <definedName name="_____________ex1" localSheetId="7" hidden="1">{#N/A,#N/A,FALSE,"Summ";#N/A,#N/A,FALSE,"General"}</definedName>
    <definedName name="_____________ex1" localSheetId="8" hidden="1">{#N/A,#N/A,FALSE,"Summ";#N/A,#N/A,FALSE,"General"}</definedName>
    <definedName name="_____________ex1" hidden="1">{#N/A,#N/A,FALSE,"Summ";#N/A,#N/A,FALSE,"General"}</definedName>
    <definedName name="_____________new1" localSheetId="7" hidden="1">{#N/A,#N/A,FALSE,"Summ";#N/A,#N/A,FALSE,"General"}</definedName>
    <definedName name="_____________new1" localSheetId="8" hidden="1">{#N/A,#N/A,FALSE,"Summ";#N/A,#N/A,FALSE,"General"}</definedName>
    <definedName name="_____________new1" hidden="1">{#N/A,#N/A,FALSE,"Summ";#N/A,#N/A,FALSE,"General"}</definedName>
    <definedName name="_____________six6" localSheetId="7" hidden="1">{#N/A,#N/A,FALSE,"CRPT";#N/A,#N/A,FALSE,"TREND";#N/A,#N/A,FALSE,"%Curve"}</definedName>
    <definedName name="_____________six6" localSheetId="8" hidden="1">{#N/A,#N/A,FALSE,"CRPT";#N/A,#N/A,FALSE,"TREND";#N/A,#N/A,FALSE,"%Curve"}</definedName>
    <definedName name="_____________six6" hidden="1">{#N/A,#N/A,FALSE,"CRPT";#N/A,#N/A,FALSE,"TREND";#N/A,#N/A,FALSE,"%Curve"}</definedName>
    <definedName name="____________ex1" localSheetId="7" hidden="1">{#N/A,#N/A,FALSE,"Summ";#N/A,#N/A,FALSE,"General"}</definedName>
    <definedName name="____________ex1" localSheetId="8" hidden="1">{#N/A,#N/A,FALSE,"Summ";#N/A,#N/A,FALSE,"General"}</definedName>
    <definedName name="____________ex1" hidden="1">{#N/A,#N/A,FALSE,"Summ";#N/A,#N/A,FALSE,"General"}</definedName>
    <definedName name="____________new1" localSheetId="7" hidden="1">{#N/A,#N/A,FALSE,"Summ";#N/A,#N/A,FALSE,"General"}</definedName>
    <definedName name="____________new1" localSheetId="8" hidden="1">{#N/A,#N/A,FALSE,"Summ";#N/A,#N/A,FALSE,"General"}</definedName>
    <definedName name="____________new1" hidden="1">{#N/A,#N/A,FALSE,"Summ";#N/A,#N/A,FALSE,"General"}</definedName>
    <definedName name="____________six6" localSheetId="7" hidden="1">{#N/A,#N/A,FALSE,"CRPT";#N/A,#N/A,FALSE,"TREND";#N/A,#N/A,FALSE,"%Curve"}</definedName>
    <definedName name="____________six6" localSheetId="8" hidden="1">{#N/A,#N/A,FALSE,"CRPT";#N/A,#N/A,FALSE,"TREND";#N/A,#N/A,FALSE,"%Curve"}</definedName>
    <definedName name="____________six6" hidden="1">{#N/A,#N/A,FALSE,"CRPT";#N/A,#N/A,FALSE,"TREND";#N/A,#N/A,FALSE,"%Curve"}</definedName>
    <definedName name="___________ex1" localSheetId="7" hidden="1">{#N/A,#N/A,FALSE,"Summ";#N/A,#N/A,FALSE,"General"}</definedName>
    <definedName name="___________ex1" localSheetId="8" hidden="1">{#N/A,#N/A,FALSE,"Summ";#N/A,#N/A,FALSE,"General"}</definedName>
    <definedName name="___________ex1" hidden="1">{#N/A,#N/A,FALSE,"Summ";#N/A,#N/A,FALSE,"General"}</definedName>
    <definedName name="___________new1" localSheetId="7" hidden="1">{#N/A,#N/A,FALSE,"Summ";#N/A,#N/A,FALSE,"General"}</definedName>
    <definedName name="___________new1" localSheetId="8" hidden="1">{#N/A,#N/A,FALSE,"Summ";#N/A,#N/A,FALSE,"General"}</definedName>
    <definedName name="___________new1" hidden="1">{#N/A,#N/A,FALSE,"Summ";#N/A,#N/A,FALSE,"General"}</definedName>
    <definedName name="___________six6" localSheetId="7" hidden="1">{#N/A,#N/A,FALSE,"CRPT";#N/A,#N/A,FALSE,"TREND";#N/A,#N/A,FALSE,"%Curve"}</definedName>
    <definedName name="___________six6" localSheetId="8" hidden="1">{#N/A,#N/A,FALSE,"CRPT";#N/A,#N/A,FALSE,"TREND";#N/A,#N/A,FALSE,"%Curve"}</definedName>
    <definedName name="___________six6" hidden="1">{#N/A,#N/A,FALSE,"CRPT";#N/A,#N/A,FALSE,"TREND";#N/A,#N/A,FALSE,"%Curve"}</definedName>
    <definedName name="__________ex1" localSheetId="7" hidden="1">{#N/A,#N/A,FALSE,"Summ";#N/A,#N/A,FALSE,"General"}</definedName>
    <definedName name="__________ex1" localSheetId="8" hidden="1">{#N/A,#N/A,FALSE,"Summ";#N/A,#N/A,FALSE,"General"}</definedName>
    <definedName name="__________ex1" hidden="1">{#N/A,#N/A,FALSE,"Summ";#N/A,#N/A,FALSE,"General"}</definedName>
    <definedName name="__________new1" localSheetId="7" hidden="1">{#N/A,#N/A,FALSE,"Summ";#N/A,#N/A,FALSE,"General"}</definedName>
    <definedName name="__________new1" localSheetId="8" hidden="1">{#N/A,#N/A,FALSE,"Summ";#N/A,#N/A,FALSE,"General"}</definedName>
    <definedName name="__________new1" hidden="1">{#N/A,#N/A,FALSE,"Summ";#N/A,#N/A,FALSE,"General"}</definedName>
    <definedName name="__________six6" localSheetId="7" hidden="1">{#N/A,#N/A,FALSE,"CRPT";#N/A,#N/A,FALSE,"TREND";#N/A,#N/A,FALSE,"%Curve"}</definedName>
    <definedName name="__________six6" localSheetId="8" hidden="1">{#N/A,#N/A,FALSE,"CRPT";#N/A,#N/A,FALSE,"TREND";#N/A,#N/A,FALSE,"%Curve"}</definedName>
    <definedName name="__________six6" hidden="1">{#N/A,#N/A,FALSE,"CRPT";#N/A,#N/A,FALSE,"TREND";#N/A,#N/A,FALSE,"%Curve"}</definedName>
    <definedName name="_________ex1" localSheetId="7" hidden="1">{#N/A,#N/A,FALSE,"Summ";#N/A,#N/A,FALSE,"General"}</definedName>
    <definedName name="_________ex1" localSheetId="8" hidden="1">{#N/A,#N/A,FALSE,"Summ";#N/A,#N/A,FALSE,"General"}</definedName>
    <definedName name="_________ex1" hidden="1">{#N/A,#N/A,FALSE,"Summ";#N/A,#N/A,FALSE,"General"}</definedName>
    <definedName name="_________new1" localSheetId="7" hidden="1">{#N/A,#N/A,FALSE,"Summ";#N/A,#N/A,FALSE,"General"}</definedName>
    <definedName name="_________new1" localSheetId="8" hidden="1">{#N/A,#N/A,FALSE,"Summ";#N/A,#N/A,FALSE,"General"}</definedName>
    <definedName name="_________new1" hidden="1">{#N/A,#N/A,FALSE,"Summ";#N/A,#N/A,FALSE,"General"}</definedName>
    <definedName name="_________six6" localSheetId="7" hidden="1">{#N/A,#N/A,FALSE,"CRPT";#N/A,#N/A,FALSE,"TREND";#N/A,#N/A,FALSE,"%Curve"}</definedName>
    <definedName name="_________six6" localSheetId="8" hidden="1">{#N/A,#N/A,FALSE,"CRPT";#N/A,#N/A,FALSE,"TREND";#N/A,#N/A,FALSE,"%Curve"}</definedName>
    <definedName name="_________six6" hidden="1">{#N/A,#N/A,FALSE,"CRPT";#N/A,#N/A,FALSE,"TREND";#N/A,#N/A,FALSE,"%Curve"}</definedName>
    <definedName name="________ex1" localSheetId="7" hidden="1">{#N/A,#N/A,FALSE,"Summ";#N/A,#N/A,FALSE,"General"}</definedName>
    <definedName name="________ex1" localSheetId="8" hidden="1">{#N/A,#N/A,FALSE,"Summ";#N/A,#N/A,FALSE,"General"}</definedName>
    <definedName name="________ex1" hidden="1">{#N/A,#N/A,FALSE,"Summ";#N/A,#N/A,FALSE,"General"}</definedName>
    <definedName name="________new1" localSheetId="7" hidden="1">{#N/A,#N/A,FALSE,"Summ";#N/A,#N/A,FALSE,"General"}</definedName>
    <definedName name="________new1" localSheetId="8" hidden="1">{#N/A,#N/A,FALSE,"Summ";#N/A,#N/A,FALSE,"General"}</definedName>
    <definedName name="________new1" hidden="1">{#N/A,#N/A,FALSE,"Summ";#N/A,#N/A,FALSE,"General"}</definedName>
    <definedName name="________six6" localSheetId="7" hidden="1">{#N/A,#N/A,FALSE,"CRPT";#N/A,#N/A,FALSE,"TREND";#N/A,#N/A,FALSE,"%Curve"}</definedName>
    <definedName name="________six6" localSheetId="8" hidden="1">{#N/A,#N/A,FALSE,"CRPT";#N/A,#N/A,FALSE,"TREND";#N/A,#N/A,FALSE,"%Curve"}</definedName>
    <definedName name="________six6" hidden="1">{#N/A,#N/A,FALSE,"CRPT";#N/A,#N/A,FALSE,"TREND";#N/A,#N/A,FALSE,"%Curve"}</definedName>
    <definedName name="_______ex1" localSheetId="7" hidden="1">{#N/A,#N/A,FALSE,"Summ";#N/A,#N/A,FALSE,"General"}</definedName>
    <definedName name="_______ex1" localSheetId="8" hidden="1">{#N/A,#N/A,FALSE,"Summ";#N/A,#N/A,FALSE,"General"}</definedName>
    <definedName name="_______ex1" hidden="1">{#N/A,#N/A,FALSE,"Summ";#N/A,#N/A,FALSE,"General"}</definedName>
    <definedName name="_______new1" localSheetId="7" hidden="1">{#N/A,#N/A,FALSE,"Summ";#N/A,#N/A,FALSE,"General"}</definedName>
    <definedName name="_______new1" localSheetId="8" hidden="1">{#N/A,#N/A,FALSE,"Summ";#N/A,#N/A,FALSE,"General"}</definedName>
    <definedName name="_______new1" hidden="1">{#N/A,#N/A,FALSE,"Summ";#N/A,#N/A,FALSE,"General"}</definedName>
    <definedName name="_______six6" localSheetId="7" hidden="1">{#N/A,#N/A,FALSE,"CRPT";#N/A,#N/A,FALSE,"TREND";#N/A,#N/A,FALSE,"%Curve"}</definedName>
    <definedName name="_______six6" localSheetId="8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7" hidden="1">{#N/A,#N/A,FALSE,"schA"}</definedName>
    <definedName name="_______www1" localSheetId="8" hidden="1">{#N/A,#N/A,FALSE,"schA"}</definedName>
    <definedName name="_______www1" hidden="1">{#N/A,#N/A,FALSE,"schA"}</definedName>
    <definedName name="______ex1" localSheetId="7" hidden="1">{#N/A,#N/A,FALSE,"Summ";#N/A,#N/A,FALSE,"General"}</definedName>
    <definedName name="______ex1" localSheetId="8" hidden="1">{#N/A,#N/A,FALSE,"Summ";#N/A,#N/A,FALSE,"General"}</definedName>
    <definedName name="______ex1" hidden="1">{#N/A,#N/A,FALSE,"Summ";#N/A,#N/A,FALSE,"General"}</definedName>
    <definedName name="______new1" localSheetId="7" hidden="1">{#N/A,#N/A,FALSE,"Summ";#N/A,#N/A,FALSE,"General"}</definedName>
    <definedName name="______new1" localSheetId="8" hidden="1">{#N/A,#N/A,FALSE,"Summ";#N/A,#N/A,FALSE,"General"}</definedName>
    <definedName name="______new1" hidden="1">{#N/A,#N/A,FALSE,"Summ";#N/A,#N/A,FALSE,"General"}</definedName>
    <definedName name="______six6" localSheetId="7" hidden="1">{#N/A,#N/A,FALSE,"CRPT";#N/A,#N/A,FALSE,"TREND";#N/A,#N/A,FALSE,"%Curve"}</definedName>
    <definedName name="______six6" localSheetId="8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7" hidden="1">{#N/A,#N/A,FALSE,"schA"}</definedName>
    <definedName name="______www1" localSheetId="8" hidden="1">{#N/A,#N/A,FALSE,"schA"}</definedName>
    <definedName name="______www1" hidden="1">{#N/A,#N/A,FALSE,"schA"}</definedName>
    <definedName name="_____ex1" localSheetId="7" hidden="1">{#N/A,#N/A,FALSE,"Summ";#N/A,#N/A,FALSE,"General"}</definedName>
    <definedName name="_____ex1" localSheetId="8" hidden="1">{#N/A,#N/A,FALSE,"Summ";#N/A,#N/A,FALSE,"General"}</definedName>
    <definedName name="_____ex1" hidden="1">{#N/A,#N/A,FALSE,"Summ";#N/A,#N/A,FALSE,"General"}</definedName>
    <definedName name="_____new1" localSheetId="7" hidden="1">{#N/A,#N/A,FALSE,"Summ";#N/A,#N/A,FALSE,"General"}</definedName>
    <definedName name="_____new1" localSheetId="8" hidden="1">{#N/A,#N/A,FALSE,"Summ";#N/A,#N/A,FALSE,"General"}</definedName>
    <definedName name="_____new1" hidden="1">{#N/A,#N/A,FALSE,"Summ";#N/A,#N/A,FALSE,"General"}</definedName>
    <definedName name="_____six6" localSheetId="7" hidden="1">{#N/A,#N/A,FALSE,"CRPT";#N/A,#N/A,FALSE,"TREND";#N/A,#N/A,FALSE,"%Curve"}</definedName>
    <definedName name="_____six6" localSheetId="8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7" hidden="1">{#N/A,#N/A,FALSE,"schA"}</definedName>
    <definedName name="_____www1" localSheetId="8" hidden="1">{#N/A,#N/A,FALSE,"schA"}</definedName>
    <definedName name="_____www1" hidden="1">{#N/A,#N/A,FALSE,"schA"}</definedName>
    <definedName name="____ex1" localSheetId="7" hidden="1">{#N/A,#N/A,FALSE,"Summ";#N/A,#N/A,FALSE,"General"}</definedName>
    <definedName name="____ex1" localSheetId="8" hidden="1">{#N/A,#N/A,FALSE,"Summ";#N/A,#N/A,FALSE,"General"}</definedName>
    <definedName name="____ex1" hidden="1">{#N/A,#N/A,FALSE,"Summ";#N/A,#N/A,FALSE,"General"}</definedName>
    <definedName name="____new1" localSheetId="7" hidden="1">{#N/A,#N/A,FALSE,"Summ";#N/A,#N/A,FALSE,"General"}</definedName>
    <definedName name="____new1" localSheetId="8" hidden="1">{#N/A,#N/A,FALSE,"Summ";#N/A,#N/A,FALSE,"General"}</definedName>
    <definedName name="____new1" hidden="1">{#N/A,#N/A,FALSE,"Summ";#N/A,#N/A,FALSE,"General"}</definedName>
    <definedName name="____six6" localSheetId="7" hidden="1">{#N/A,#N/A,FALSE,"CRPT";#N/A,#N/A,FALSE,"TREND";#N/A,#N/A,FALSE,"%Curve"}</definedName>
    <definedName name="____six6" localSheetId="8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7" hidden="1">{#N/A,#N/A,FALSE,"schA"}</definedName>
    <definedName name="____www1" localSheetId="8" hidden="1">{#N/A,#N/A,FALSE,"schA"}</definedName>
    <definedName name="____www1" hidden="1">{#N/A,#N/A,FALSE,"schA"}</definedName>
    <definedName name="___ex1" localSheetId="7" hidden="1">{#N/A,#N/A,FALSE,"Summ";#N/A,#N/A,FALSE,"General"}</definedName>
    <definedName name="___ex1" localSheetId="8" hidden="1">{#N/A,#N/A,FALSE,"Summ";#N/A,#N/A,FALSE,"General"}</definedName>
    <definedName name="___ex1" hidden="1">{#N/A,#N/A,FALSE,"Summ";#N/A,#N/A,FALSE,"General"}</definedName>
    <definedName name="___fy97" localSheetId="7" hidden="1">{#N/A,#N/A,FALSE,"FY97";#N/A,#N/A,FALSE,"FY98";#N/A,#N/A,FALSE,"FY99";#N/A,#N/A,FALSE,"FY00";#N/A,#N/A,FALSE,"FY01"}</definedName>
    <definedName name="___fy97" localSheetId="8" hidden="1">{#N/A,#N/A,FALSE,"FY97";#N/A,#N/A,FALSE,"FY98";#N/A,#N/A,FALSE,"FY99";#N/A,#N/A,FALSE,"FY00";#N/A,#N/A,FALSE,"FY01"}</definedName>
    <definedName name="___fy97" hidden="1">{#N/A,#N/A,FALSE,"FY97";#N/A,#N/A,FALSE,"FY98";#N/A,#N/A,FALSE,"FY99";#N/A,#N/A,FALSE,"FY00";#N/A,#N/A,FALSE,"FY01"}</definedName>
    <definedName name="___new1" localSheetId="7" hidden="1">{#N/A,#N/A,FALSE,"Summ";#N/A,#N/A,FALSE,"General"}</definedName>
    <definedName name="___new1" localSheetId="8" hidden="1">{#N/A,#N/A,FALSE,"Summ";#N/A,#N/A,FALSE,"General"}</definedName>
    <definedName name="___new1" hidden="1">{#N/A,#N/A,FALSE,"Summ";#N/A,#N/A,FALSE,"General"}</definedName>
    <definedName name="___r" localSheetId="7" hidden="1">{"consolidated",#N/A,FALSE,"Sheet1";"cms",#N/A,FALSE,"Sheet1";"fse",#N/A,FALSE,"Sheet1"}</definedName>
    <definedName name="___r" localSheetId="8" hidden="1">{"consolidated",#N/A,FALSE,"Sheet1";"cms",#N/A,FALSE,"Sheet1";"fse",#N/A,FALSE,"Sheet1"}</definedName>
    <definedName name="___r" hidden="1">{"consolidated",#N/A,FALSE,"Sheet1";"cms",#N/A,FALSE,"Sheet1";"fse",#N/A,FALSE,"Sheet1"}</definedName>
    <definedName name="___six6" localSheetId="7" hidden="1">{#N/A,#N/A,FALSE,"CRPT";#N/A,#N/A,FALSE,"TREND";#N/A,#N/A,FALSE,"%Curve"}</definedName>
    <definedName name="___six6" localSheetId="8" hidden="1">{#N/A,#N/A,FALSE,"CRPT";#N/A,#N/A,FALSE,"TREND";#N/A,#N/A,FALSE,"%Curve"}</definedName>
    <definedName name="___six6" hidden="1">{#N/A,#N/A,FALSE,"CRPT";#N/A,#N/A,FALSE,"TREND";#N/A,#N/A,FALSE,"%Curve"}</definedName>
    <definedName name="___www1" localSheetId="7" hidden="1">{#N/A,#N/A,FALSE,"schA"}</definedName>
    <definedName name="___www1" localSheetId="8" hidden="1">{#N/A,#N/A,FALSE,"schA"}</definedName>
    <definedName name="___www1" hidden="1">{#N/A,#N/A,FALSE,"schA"}</definedName>
    <definedName name="__123Graph_ACOAL" hidden="1">#N/A</definedName>
    <definedName name="__123Graph_B" localSheetId="0" hidden="1">#REF!</definedName>
    <definedName name="__123Graph_B" localSheetId="1" hidden="1">#REF!</definedName>
    <definedName name="__123Graph_B" localSheetId="8" hidden="1">#REF!</definedName>
    <definedName name="__123Graph_BCOAL" hidden="1">#N/A</definedName>
    <definedName name="__123Graph_BFUEL" localSheetId="0" hidden="1">#REF!</definedName>
    <definedName name="__123Graph_BFUEL" localSheetId="1" hidden="1">#REF!</definedName>
    <definedName name="__123Graph_BFUEL" localSheetId="8" hidden="1">#REF!</definedName>
    <definedName name="__123Graph_CCOAL" hidden="1">#N/A</definedName>
    <definedName name="__123Graph_D" localSheetId="0" hidden="1">#REF!</definedName>
    <definedName name="__123Graph_D" localSheetId="1" hidden="1">#REF!</definedName>
    <definedName name="__123Graph_D" localSheetId="8" hidden="1">#REF!</definedName>
    <definedName name="__123Graph_DCOAL" hidden="1">#N/A</definedName>
    <definedName name="__123Graph_E" hidden="1">#N/A</definedName>
    <definedName name="__123Graph_ECOAL" hidden="1">#N/A</definedName>
    <definedName name="__123Graph_ECURRENT" localSheetId="0" hidden="1">[1]ConsolidatingPL!#REF!</definedName>
    <definedName name="__123Graph_ECURRENT" localSheetId="1" hidden="1">[1]ConsolidatingPL!#REF!</definedName>
    <definedName name="__123Graph_ECURRENT" localSheetId="8" hidden="1">[1]ConsolidatingPL!#REF!</definedName>
    <definedName name="__123Graph_XCAPACITY" localSheetId="0" hidden="1">#REF!</definedName>
    <definedName name="__123Graph_XCAPACITY" localSheetId="1" hidden="1">#REF!</definedName>
    <definedName name="__123Graph_XCAPACITY" localSheetId="8" hidden="1">#REF!</definedName>
    <definedName name="__123Graph_XCOAL" hidden="1">#N/A</definedName>
    <definedName name="__APW_RESTORE_DATA0__" localSheetId="0" hidden="1">#REF!,#REF!,#REF!,#REF!,#REF!,#REF!,#REF!,#REF!,#REF!,#REF!,#REF!,#REF!,#REF!,#REF!,#REF!,#REF!,#REF!</definedName>
    <definedName name="__APW_RESTORE_DATA0__" localSheetId="1" hidden="1">#REF!,#REF!,#REF!,#REF!,#REF!,#REF!,#REF!,#REF!,#REF!,#REF!,#REF!,#REF!,#REF!,#REF!,#REF!,#REF!,#REF!</definedName>
    <definedName name="__APW_RESTORE_DATA0__" localSheetId="8" hidden="1">#REF!,#REF!,#REF!,#REF!,#REF!,#REF!,#REF!,#REF!,#REF!,#REF!,#REF!,#REF!,#REF!,#REF!,#REF!,#REF!,#REF!</definedName>
    <definedName name="__APW_RESTORE_DATA1__" localSheetId="0" hidden="1">#REF!,#REF!,#REF!,#REF!,#REF!,#REF!,#REF!,#REF!,#REF!,#REF!,#REF!,#REF!,#REF!,#REF!,#REF!,#REF!</definedName>
    <definedName name="__APW_RESTORE_DATA1__" localSheetId="1" hidden="1">#REF!,#REF!,#REF!,#REF!,#REF!,#REF!,#REF!,#REF!,#REF!,#REF!,#REF!,#REF!,#REF!,#REF!,#REF!,#REF!</definedName>
    <definedName name="__APW_RESTORE_DATA1__" localSheetId="8" hidden="1">#REF!,#REF!,#REF!,#REF!,#REF!,#REF!,#REF!,#REF!,#REF!,#REF!,#REF!,#REF!,#REF!,#REF!,#REF!,#REF!</definedName>
    <definedName name="__APW_RESTORE_DATA10__" localSheetId="0" hidden="1">#REF!,#REF!,#REF!,#REF!,#REF!,#REF!,#REF!,#REF!,#REF!,#REF!,#REF!,#REF!,#REF!,#REF!,#REF!</definedName>
    <definedName name="__APW_RESTORE_DATA10__" localSheetId="1" hidden="1">#REF!,#REF!,#REF!,#REF!,#REF!,#REF!,#REF!,#REF!,#REF!,#REF!,#REF!,#REF!,#REF!,#REF!,#REF!</definedName>
    <definedName name="__APW_RESTORE_DATA10__" localSheetId="8" hidden="1">#REF!,#REF!,#REF!,#REF!,#REF!,#REF!,#REF!,#REF!,#REF!,#REF!,#REF!,#REF!,#REF!,#REF!,#REF!</definedName>
    <definedName name="__APW_RESTORE_DATA100__" localSheetId="0" hidden="1">#REF!,#REF!,#REF!,#REF!,#REF!,#REF!,#REF!,#REF!,#REF!,#REF!,#REF!,#REF!,#REF!,#REF!</definedName>
    <definedName name="__APW_RESTORE_DATA100__" localSheetId="1" hidden="1">#REF!,#REF!,#REF!,#REF!,#REF!,#REF!,#REF!,#REF!,#REF!,#REF!,#REF!,#REF!,#REF!,#REF!</definedName>
    <definedName name="__APW_RESTORE_DATA100__" localSheetId="8" hidden="1">#REF!,#REF!,#REF!,#REF!,#REF!,#REF!,#REF!,#REF!,#REF!,#REF!,#REF!,#REF!,#REF!,#REF!</definedName>
    <definedName name="__APW_RESTORE_DATA101__" localSheetId="0" hidden="1">#REF!,#REF!,#REF!,#REF!,#REF!,#REF!,#REF!,#REF!,#REF!,#REF!,#REF!,#REF!,#REF!,#REF!</definedName>
    <definedName name="__APW_RESTORE_DATA101__" localSheetId="1" hidden="1">#REF!,#REF!,#REF!,#REF!,#REF!,#REF!,#REF!,#REF!,#REF!,#REF!,#REF!,#REF!,#REF!,#REF!</definedName>
    <definedName name="__APW_RESTORE_DATA101__" localSheetId="8" hidden="1">#REF!,#REF!,#REF!,#REF!,#REF!,#REF!,#REF!,#REF!,#REF!,#REF!,#REF!,#REF!,#REF!,#REF!</definedName>
    <definedName name="__APW_RESTORE_DATA102__" localSheetId="0" hidden="1">#REF!,#REF!,#REF!,#REF!,#REF!,#REF!,#REF!,#REF!,#REF!,#REF!,#REF!,#REF!,#REF!,#REF!</definedName>
    <definedName name="__APW_RESTORE_DATA102__" localSheetId="1" hidden="1">#REF!,#REF!,#REF!,#REF!,#REF!,#REF!,#REF!,#REF!,#REF!,#REF!,#REF!,#REF!,#REF!,#REF!</definedName>
    <definedName name="__APW_RESTORE_DATA102__" localSheetId="8" hidden="1">#REF!,#REF!,#REF!,#REF!,#REF!,#REF!,#REF!,#REF!,#REF!,#REF!,#REF!,#REF!,#REF!,#REF!</definedName>
    <definedName name="__APW_RESTORE_DATA103__" localSheetId="0" hidden="1">#REF!,#REF!,#REF!,#REF!,#REF!,#REF!,#REF!,#REF!,#REF!,#REF!,#REF!,#REF!,#REF!,#REF!</definedName>
    <definedName name="__APW_RESTORE_DATA103__" localSheetId="1" hidden="1">#REF!,#REF!,#REF!,#REF!,#REF!,#REF!,#REF!,#REF!,#REF!,#REF!,#REF!,#REF!,#REF!,#REF!</definedName>
    <definedName name="__APW_RESTORE_DATA103__" localSheetId="8" hidden="1">#REF!,#REF!,#REF!,#REF!,#REF!,#REF!,#REF!,#REF!,#REF!,#REF!,#REF!,#REF!,#REF!,#REF!</definedName>
    <definedName name="__APW_RESTORE_DATA104__" localSheetId="0" hidden="1">#REF!,#REF!,#REF!,#REF!,#REF!,#REF!,#REF!,#REF!,#REF!,#REF!,#REF!,#REF!,#REF!,#REF!</definedName>
    <definedName name="__APW_RESTORE_DATA104__" localSheetId="1" hidden="1">#REF!,#REF!,#REF!,#REF!,#REF!,#REF!,#REF!,#REF!,#REF!,#REF!,#REF!,#REF!,#REF!,#REF!</definedName>
    <definedName name="__APW_RESTORE_DATA104__" localSheetId="8" hidden="1">#REF!,#REF!,#REF!,#REF!,#REF!,#REF!,#REF!,#REF!,#REF!,#REF!,#REF!,#REF!,#REF!,#REF!</definedName>
    <definedName name="__APW_RESTORE_DATA105__" localSheetId="0" hidden="1">#REF!,#REF!,#REF!,#REF!,#REF!,#REF!,#REF!,#REF!,#REF!,#REF!,#REF!,#REF!,#REF!,#REF!</definedName>
    <definedName name="__APW_RESTORE_DATA105__" localSheetId="1" hidden="1">#REF!,#REF!,#REF!,#REF!,#REF!,#REF!,#REF!,#REF!,#REF!,#REF!,#REF!,#REF!,#REF!,#REF!</definedName>
    <definedName name="__APW_RESTORE_DATA105__" localSheetId="8" hidden="1">#REF!,#REF!,#REF!,#REF!,#REF!,#REF!,#REF!,#REF!,#REF!,#REF!,#REF!,#REF!,#REF!,#REF!</definedName>
    <definedName name="__APW_RESTORE_DATA106__" localSheetId="0" hidden="1">#REF!,#REF!,#REF!,#REF!,#REF!,#REF!,#REF!,#REF!,#REF!,#REF!,#REF!,#REF!,#REF!,#REF!</definedName>
    <definedName name="__APW_RESTORE_DATA106__" localSheetId="1" hidden="1">#REF!,#REF!,#REF!,#REF!,#REF!,#REF!,#REF!,#REF!,#REF!,#REF!,#REF!,#REF!,#REF!,#REF!</definedName>
    <definedName name="__APW_RESTORE_DATA106__" localSheetId="8" hidden="1">#REF!,#REF!,#REF!,#REF!,#REF!,#REF!,#REF!,#REF!,#REF!,#REF!,#REF!,#REF!,#REF!,#REF!</definedName>
    <definedName name="__APW_RESTORE_DATA107__" localSheetId="0" hidden="1">#REF!,#REF!,#REF!,#REF!,#REF!,#REF!,#REF!,#REF!,#REF!,#REF!,#REF!,#REF!,#REF!,#REF!</definedName>
    <definedName name="__APW_RESTORE_DATA107__" localSheetId="1" hidden="1">#REF!,#REF!,#REF!,#REF!,#REF!,#REF!,#REF!,#REF!,#REF!,#REF!,#REF!,#REF!,#REF!,#REF!</definedName>
    <definedName name="__APW_RESTORE_DATA107__" localSheetId="8" hidden="1">#REF!,#REF!,#REF!,#REF!,#REF!,#REF!,#REF!,#REF!,#REF!,#REF!,#REF!,#REF!,#REF!,#REF!</definedName>
    <definedName name="__APW_RESTORE_DATA108__" localSheetId="0" hidden="1">#REF!,#REF!,#REF!,#REF!,#REF!,#REF!,#REF!,#REF!,#REF!,#REF!,#REF!,#REF!,#REF!,#REF!</definedName>
    <definedName name="__APW_RESTORE_DATA108__" localSheetId="1" hidden="1">#REF!,#REF!,#REF!,#REF!,#REF!,#REF!,#REF!,#REF!,#REF!,#REF!,#REF!,#REF!,#REF!,#REF!</definedName>
    <definedName name="__APW_RESTORE_DATA108__" localSheetId="8" hidden="1">#REF!,#REF!,#REF!,#REF!,#REF!,#REF!,#REF!,#REF!,#REF!,#REF!,#REF!,#REF!,#REF!,#REF!</definedName>
    <definedName name="__APW_RESTORE_DATA109__" localSheetId="0" hidden="1">#REF!,#REF!,#REF!,#REF!,#REF!,#REF!,#REF!,#REF!,#REF!,#REF!,#REF!,#REF!,#REF!,#REF!</definedName>
    <definedName name="__APW_RESTORE_DATA109__" localSheetId="1" hidden="1">#REF!,#REF!,#REF!,#REF!,#REF!,#REF!,#REF!,#REF!,#REF!,#REF!,#REF!,#REF!,#REF!,#REF!</definedName>
    <definedName name="__APW_RESTORE_DATA109__" localSheetId="8" hidden="1">#REF!,#REF!,#REF!,#REF!,#REF!,#REF!,#REF!,#REF!,#REF!,#REF!,#REF!,#REF!,#REF!,#REF!</definedName>
    <definedName name="__APW_RESTORE_DATA11__" localSheetId="0" hidden="1">#REF!,#REF!,#REF!,#REF!,#REF!,#REF!,#REF!,#REF!,#REF!,#REF!,#REF!,#REF!,#REF!,#REF!,#REF!</definedName>
    <definedName name="__APW_RESTORE_DATA11__" localSheetId="1" hidden="1">#REF!,#REF!,#REF!,#REF!,#REF!,#REF!,#REF!,#REF!,#REF!,#REF!,#REF!,#REF!,#REF!,#REF!,#REF!</definedName>
    <definedName name="__APW_RESTORE_DATA11__" localSheetId="8" hidden="1">#REF!,#REF!,#REF!,#REF!,#REF!,#REF!,#REF!,#REF!,#REF!,#REF!,#REF!,#REF!,#REF!,#REF!,#REF!</definedName>
    <definedName name="__APW_RESTORE_DATA110__" localSheetId="0" hidden="1">#REF!,#REF!,#REF!,#REF!,#REF!,#REF!,#REF!,#REF!,#REF!,#REF!,#REF!,#REF!,#REF!,#REF!</definedName>
    <definedName name="__APW_RESTORE_DATA110__" localSheetId="1" hidden="1">#REF!,#REF!,#REF!,#REF!,#REF!,#REF!,#REF!,#REF!,#REF!,#REF!,#REF!,#REF!,#REF!,#REF!</definedName>
    <definedName name="__APW_RESTORE_DATA110__" localSheetId="8" hidden="1">#REF!,#REF!,#REF!,#REF!,#REF!,#REF!,#REF!,#REF!,#REF!,#REF!,#REF!,#REF!,#REF!,#REF!</definedName>
    <definedName name="__APW_RESTORE_DATA111__" localSheetId="0" hidden="1">#REF!,#REF!,#REF!,#REF!,#REF!,#REF!,#REF!,#REF!,#REF!,#REF!,#REF!,#REF!,#REF!,#REF!</definedName>
    <definedName name="__APW_RESTORE_DATA111__" localSheetId="1" hidden="1">#REF!,#REF!,#REF!,#REF!,#REF!,#REF!,#REF!,#REF!,#REF!,#REF!,#REF!,#REF!,#REF!,#REF!</definedName>
    <definedName name="__APW_RESTORE_DATA111__" localSheetId="8" hidden="1">#REF!,#REF!,#REF!,#REF!,#REF!,#REF!,#REF!,#REF!,#REF!,#REF!,#REF!,#REF!,#REF!,#REF!</definedName>
    <definedName name="__APW_RESTORE_DATA112__" localSheetId="0" hidden="1">#REF!,#REF!,#REF!,#REF!,#REF!,#REF!,#REF!,#REF!,#REF!,#REF!,#REF!,#REF!,#REF!,#REF!</definedName>
    <definedName name="__APW_RESTORE_DATA112__" localSheetId="1" hidden="1">#REF!,#REF!,#REF!,#REF!,#REF!,#REF!,#REF!,#REF!,#REF!,#REF!,#REF!,#REF!,#REF!,#REF!</definedName>
    <definedName name="__APW_RESTORE_DATA112__" localSheetId="8" hidden="1">#REF!,#REF!,#REF!,#REF!,#REF!,#REF!,#REF!,#REF!,#REF!,#REF!,#REF!,#REF!,#REF!,#REF!</definedName>
    <definedName name="__APW_RESTORE_DATA113__" localSheetId="0" hidden="1">#REF!,#REF!,#REF!,#REF!,#REF!,#REF!,#REF!,#REF!,#REF!,#REF!,#REF!,#REF!,#REF!,#REF!</definedName>
    <definedName name="__APW_RESTORE_DATA113__" localSheetId="1" hidden="1">#REF!,#REF!,#REF!,#REF!,#REF!,#REF!,#REF!,#REF!,#REF!,#REF!,#REF!,#REF!,#REF!,#REF!</definedName>
    <definedName name="__APW_RESTORE_DATA113__" localSheetId="8" hidden="1">#REF!,#REF!,#REF!,#REF!,#REF!,#REF!,#REF!,#REF!,#REF!,#REF!,#REF!,#REF!,#REF!,#REF!</definedName>
    <definedName name="__APW_RESTORE_DATA114__" localSheetId="0" hidden="1">#REF!,#REF!,#REF!,#REF!,#REF!,#REF!,#REF!,#REF!,#REF!,#REF!,#REF!,#REF!,#REF!,#REF!</definedName>
    <definedName name="__APW_RESTORE_DATA114__" localSheetId="1" hidden="1">#REF!,#REF!,#REF!,#REF!,#REF!,#REF!,#REF!,#REF!,#REF!,#REF!,#REF!,#REF!,#REF!,#REF!</definedName>
    <definedName name="__APW_RESTORE_DATA114__" localSheetId="8" hidden="1">#REF!,#REF!,#REF!,#REF!,#REF!,#REF!,#REF!,#REF!,#REF!,#REF!,#REF!,#REF!,#REF!,#REF!</definedName>
    <definedName name="__APW_RESTORE_DATA115__" localSheetId="0" hidden="1">#REF!,#REF!,#REF!,#REF!,#REF!,#REF!,#REF!,#REF!,#REF!,#REF!,#REF!,#REF!,#REF!,#REF!</definedName>
    <definedName name="__APW_RESTORE_DATA115__" localSheetId="1" hidden="1">#REF!,#REF!,#REF!,#REF!,#REF!,#REF!,#REF!,#REF!,#REF!,#REF!,#REF!,#REF!,#REF!,#REF!</definedName>
    <definedName name="__APW_RESTORE_DATA115__" localSheetId="8" hidden="1">#REF!,#REF!,#REF!,#REF!,#REF!,#REF!,#REF!,#REF!,#REF!,#REF!,#REF!,#REF!,#REF!,#REF!</definedName>
    <definedName name="__APW_RESTORE_DATA116__" localSheetId="0" hidden="1">#REF!,#REF!,#REF!,#REF!,#REF!,#REF!,#REF!,#REF!,#REF!,#REF!,#REF!,#REF!,#REF!,#REF!</definedName>
    <definedName name="__APW_RESTORE_DATA116__" localSheetId="1" hidden="1">#REF!,#REF!,#REF!,#REF!,#REF!,#REF!,#REF!,#REF!,#REF!,#REF!,#REF!,#REF!,#REF!,#REF!</definedName>
    <definedName name="__APW_RESTORE_DATA116__" localSheetId="8" hidden="1">#REF!,#REF!,#REF!,#REF!,#REF!,#REF!,#REF!,#REF!,#REF!,#REF!,#REF!,#REF!,#REF!,#REF!</definedName>
    <definedName name="__APW_RESTORE_DATA117__" localSheetId="0" hidden="1">#REF!,#REF!,#REF!,#REF!,#REF!,#REF!,#REF!,#REF!,#REF!,#REF!,#REF!,#REF!,#REF!,#REF!</definedName>
    <definedName name="__APW_RESTORE_DATA117__" localSheetId="1" hidden="1">#REF!,#REF!,#REF!,#REF!,#REF!,#REF!,#REF!,#REF!,#REF!,#REF!,#REF!,#REF!,#REF!,#REF!</definedName>
    <definedName name="__APW_RESTORE_DATA117__" localSheetId="8" hidden="1">#REF!,#REF!,#REF!,#REF!,#REF!,#REF!,#REF!,#REF!,#REF!,#REF!,#REF!,#REF!,#REF!,#REF!</definedName>
    <definedName name="__APW_RESTORE_DATA118__" localSheetId="0" hidden="1">#REF!,#REF!,#REF!,#REF!,#REF!,#REF!,#REF!,#REF!,#REF!,#REF!,#REF!,#REF!,#REF!,#REF!</definedName>
    <definedName name="__APW_RESTORE_DATA118__" localSheetId="1" hidden="1">#REF!,#REF!,#REF!,#REF!,#REF!,#REF!,#REF!,#REF!,#REF!,#REF!,#REF!,#REF!,#REF!,#REF!</definedName>
    <definedName name="__APW_RESTORE_DATA118__" localSheetId="8" hidden="1">#REF!,#REF!,#REF!,#REF!,#REF!,#REF!,#REF!,#REF!,#REF!,#REF!,#REF!,#REF!,#REF!,#REF!</definedName>
    <definedName name="__APW_RESTORE_DATA119__" localSheetId="0" hidden="1">#REF!,#REF!,#REF!,#REF!,#REF!,#REF!,#REF!,#REF!,#REF!,#REF!,#REF!,#REF!,#REF!,#REF!</definedName>
    <definedName name="__APW_RESTORE_DATA119__" localSheetId="1" hidden="1">#REF!,#REF!,#REF!,#REF!,#REF!,#REF!,#REF!,#REF!,#REF!,#REF!,#REF!,#REF!,#REF!,#REF!</definedName>
    <definedName name="__APW_RESTORE_DATA119__" localSheetId="8" hidden="1">#REF!,#REF!,#REF!,#REF!,#REF!,#REF!,#REF!,#REF!,#REF!,#REF!,#REF!,#REF!,#REF!,#REF!</definedName>
    <definedName name="__APW_RESTORE_DATA12__" localSheetId="0" hidden="1">#REF!,#REF!,#REF!,#REF!,#REF!,#REF!,#REF!,#REF!,#REF!,#REF!,#REF!,#REF!,#REF!,#REF!,#REF!</definedName>
    <definedName name="__APW_RESTORE_DATA12__" localSheetId="1" hidden="1">#REF!,#REF!,#REF!,#REF!,#REF!,#REF!,#REF!,#REF!,#REF!,#REF!,#REF!,#REF!,#REF!,#REF!,#REF!</definedName>
    <definedName name="__APW_RESTORE_DATA12__" localSheetId="8" hidden="1">#REF!,#REF!,#REF!,#REF!,#REF!,#REF!,#REF!,#REF!,#REF!,#REF!,#REF!,#REF!,#REF!,#REF!,#REF!</definedName>
    <definedName name="__APW_RESTORE_DATA120__" localSheetId="0" hidden="1">#REF!,#REF!,#REF!,#REF!,#REF!,#REF!,#REF!,#REF!,#REF!,#REF!,#REF!,#REF!,#REF!,#REF!</definedName>
    <definedName name="__APW_RESTORE_DATA120__" localSheetId="1" hidden="1">#REF!,#REF!,#REF!,#REF!,#REF!,#REF!,#REF!,#REF!,#REF!,#REF!,#REF!,#REF!,#REF!,#REF!</definedName>
    <definedName name="__APW_RESTORE_DATA120__" localSheetId="8" hidden="1">#REF!,#REF!,#REF!,#REF!,#REF!,#REF!,#REF!,#REF!,#REF!,#REF!,#REF!,#REF!,#REF!,#REF!</definedName>
    <definedName name="__APW_RESTORE_DATA121__" localSheetId="0" hidden="1">#REF!,#REF!,#REF!,#REF!,#REF!,#REF!,#REF!,#REF!,#REF!,#REF!,#REF!,#REF!,#REF!,#REF!</definedName>
    <definedName name="__APW_RESTORE_DATA121__" localSheetId="1" hidden="1">#REF!,#REF!,#REF!,#REF!,#REF!,#REF!,#REF!,#REF!,#REF!,#REF!,#REF!,#REF!,#REF!,#REF!</definedName>
    <definedName name="__APW_RESTORE_DATA121__" localSheetId="8" hidden="1">#REF!,#REF!,#REF!,#REF!,#REF!,#REF!,#REF!,#REF!,#REF!,#REF!,#REF!,#REF!,#REF!,#REF!</definedName>
    <definedName name="__APW_RESTORE_DATA122__" localSheetId="0" hidden="1">#REF!,#REF!,#REF!,#REF!,#REF!,#REF!,#REF!,#REF!,#REF!,#REF!,#REF!,#REF!,#REF!,#REF!</definedName>
    <definedName name="__APW_RESTORE_DATA122__" localSheetId="1" hidden="1">#REF!,#REF!,#REF!,#REF!,#REF!,#REF!,#REF!,#REF!,#REF!,#REF!,#REF!,#REF!,#REF!,#REF!</definedName>
    <definedName name="__APW_RESTORE_DATA122__" localSheetId="8" hidden="1">#REF!,#REF!,#REF!,#REF!,#REF!,#REF!,#REF!,#REF!,#REF!,#REF!,#REF!,#REF!,#REF!,#REF!</definedName>
    <definedName name="__APW_RESTORE_DATA123__" localSheetId="0" hidden="1">#REF!,#REF!,#REF!,#REF!,#REF!,#REF!,#REF!,#REF!,#REF!,#REF!,#REF!,#REF!,#REF!,#REF!</definedName>
    <definedName name="__APW_RESTORE_DATA123__" localSheetId="1" hidden="1">#REF!,#REF!,#REF!,#REF!,#REF!,#REF!,#REF!,#REF!,#REF!,#REF!,#REF!,#REF!,#REF!,#REF!</definedName>
    <definedName name="__APW_RESTORE_DATA123__" localSheetId="8" hidden="1">#REF!,#REF!,#REF!,#REF!,#REF!,#REF!,#REF!,#REF!,#REF!,#REF!,#REF!,#REF!,#REF!,#REF!</definedName>
    <definedName name="__APW_RESTORE_DATA124__" localSheetId="0" hidden="1">#REF!,#REF!,#REF!,#REF!,#REF!,#REF!,#REF!,#REF!,#REF!,#REF!,#REF!,#REF!,#REF!,#REF!</definedName>
    <definedName name="__APW_RESTORE_DATA124__" localSheetId="1" hidden="1">#REF!,#REF!,#REF!,#REF!,#REF!,#REF!,#REF!,#REF!,#REF!,#REF!,#REF!,#REF!,#REF!,#REF!</definedName>
    <definedName name="__APW_RESTORE_DATA124__" localSheetId="8" hidden="1">#REF!,#REF!,#REF!,#REF!,#REF!,#REF!,#REF!,#REF!,#REF!,#REF!,#REF!,#REF!,#REF!,#REF!</definedName>
    <definedName name="__APW_RESTORE_DATA125__" localSheetId="0" hidden="1">#REF!,#REF!,#REF!,#REF!,#REF!,#REF!,#REF!,#REF!,#REF!,#REF!,#REF!,#REF!,#REF!,#REF!</definedName>
    <definedName name="__APW_RESTORE_DATA125__" localSheetId="1" hidden="1">#REF!,#REF!,#REF!,#REF!,#REF!,#REF!,#REF!,#REF!,#REF!,#REF!,#REF!,#REF!,#REF!,#REF!</definedName>
    <definedName name="__APW_RESTORE_DATA125__" localSheetId="8" hidden="1">#REF!,#REF!,#REF!,#REF!,#REF!,#REF!,#REF!,#REF!,#REF!,#REF!,#REF!,#REF!,#REF!,#REF!</definedName>
    <definedName name="__APW_RESTORE_DATA126__" localSheetId="0" hidden="1">#REF!,#REF!,#REF!,#REF!,#REF!,#REF!,#REF!,#REF!,#REF!,#REF!,#REF!,#REF!,#REF!,#REF!</definedName>
    <definedName name="__APW_RESTORE_DATA126__" localSheetId="1" hidden="1">#REF!,#REF!,#REF!,#REF!,#REF!,#REF!,#REF!,#REF!,#REF!,#REF!,#REF!,#REF!,#REF!,#REF!</definedName>
    <definedName name="__APW_RESTORE_DATA126__" localSheetId="8" hidden="1">#REF!,#REF!,#REF!,#REF!,#REF!,#REF!,#REF!,#REF!,#REF!,#REF!,#REF!,#REF!,#REF!,#REF!</definedName>
    <definedName name="__APW_RESTORE_DATA127__" localSheetId="0" hidden="1">#REF!,#REF!,#REF!,#REF!,#REF!,#REF!,#REF!,#REF!,#REF!,#REF!,#REF!,#REF!,#REF!,#REF!</definedName>
    <definedName name="__APW_RESTORE_DATA127__" localSheetId="1" hidden="1">#REF!,#REF!,#REF!,#REF!,#REF!,#REF!,#REF!,#REF!,#REF!,#REF!,#REF!,#REF!,#REF!,#REF!</definedName>
    <definedName name="__APW_RESTORE_DATA127__" localSheetId="8" hidden="1">#REF!,#REF!,#REF!,#REF!,#REF!,#REF!,#REF!,#REF!,#REF!,#REF!,#REF!,#REF!,#REF!,#REF!</definedName>
    <definedName name="__APW_RESTORE_DATA128__" localSheetId="0" hidden="1">#REF!,#REF!,#REF!,#REF!,#REF!,#REF!,#REF!,#REF!,#REF!,#REF!,#REF!,#REF!,#REF!,#REF!</definedName>
    <definedName name="__APW_RESTORE_DATA128__" localSheetId="1" hidden="1">#REF!,#REF!,#REF!,#REF!,#REF!,#REF!,#REF!,#REF!,#REF!,#REF!,#REF!,#REF!,#REF!,#REF!</definedName>
    <definedName name="__APW_RESTORE_DATA128__" localSheetId="8" hidden="1">#REF!,#REF!,#REF!,#REF!,#REF!,#REF!,#REF!,#REF!,#REF!,#REF!,#REF!,#REF!,#REF!,#REF!</definedName>
    <definedName name="__APW_RESTORE_DATA129__" localSheetId="0" hidden="1">#REF!,#REF!,#REF!,#REF!,#REF!,#REF!,#REF!,#REF!,#REF!,#REF!,#REF!,#REF!,#REF!,#REF!</definedName>
    <definedName name="__APW_RESTORE_DATA129__" localSheetId="1" hidden="1">#REF!,#REF!,#REF!,#REF!,#REF!,#REF!,#REF!,#REF!,#REF!,#REF!,#REF!,#REF!,#REF!,#REF!</definedName>
    <definedName name="__APW_RESTORE_DATA129__" localSheetId="8" hidden="1">#REF!,#REF!,#REF!,#REF!,#REF!,#REF!,#REF!,#REF!,#REF!,#REF!,#REF!,#REF!,#REF!,#REF!</definedName>
    <definedName name="__APW_RESTORE_DATA13__" localSheetId="0" hidden="1">#REF!,#REF!,#REF!,#REF!,#REF!,#REF!,#REF!,#REF!,#REF!,#REF!,#REF!,#REF!,#REF!,#REF!,#REF!</definedName>
    <definedName name="__APW_RESTORE_DATA13__" localSheetId="1" hidden="1">#REF!,#REF!,#REF!,#REF!,#REF!,#REF!,#REF!,#REF!,#REF!,#REF!,#REF!,#REF!,#REF!,#REF!,#REF!</definedName>
    <definedName name="__APW_RESTORE_DATA13__" localSheetId="8" hidden="1">#REF!,#REF!,#REF!,#REF!,#REF!,#REF!,#REF!,#REF!,#REF!,#REF!,#REF!,#REF!,#REF!,#REF!,#REF!</definedName>
    <definedName name="__APW_RESTORE_DATA130__" localSheetId="0" hidden="1">#REF!,#REF!,#REF!,#REF!,#REF!,#REF!,#REF!,#REF!,#REF!,#REF!,#REF!,#REF!,#REF!,#REF!</definedName>
    <definedName name="__APW_RESTORE_DATA130__" localSheetId="1" hidden="1">#REF!,#REF!,#REF!,#REF!,#REF!,#REF!,#REF!,#REF!,#REF!,#REF!,#REF!,#REF!,#REF!,#REF!</definedName>
    <definedName name="__APW_RESTORE_DATA130__" localSheetId="8" hidden="1">#REF!,#REF!,#REF!,#REF!,#REF!,#REF!,#REF!,#REF!,#REF!,#REF!,#REF!,#REF!,#REF!,#REF!</definedName>
    <definedName name="__APW_RESTORE_DATA131__" localSheetId="0" hidden="1">#REF!,#REF!,#REF!,#REF!,#REF!,#REF!,#REF!,#REF!,#REF!,#REF!,#REF!,#REF!,#REF!,#REF!</definedName>
    <definedName name="__APW_RESTORE_DATA131__" localSheetId="1" hidden="1">#REF!,#REF!,#REF!,#REF!,#REF!,#REF!,#REF!,#REF!,#REF!,#REF!,#REF!,#REF!,#REF!,#REF!</definedName>
    <definedName name="__APW_RESTORE_DATA131__" localSheetId="8" hidden="1">#REF!,#REF!,#REF!,#REF!,#REF!,#REF!,#REF!,#REF!,#REF!,#REF!,#REF!,#REF!,#REF!,#REF!</definedName>
    <definedName name="__APW_RESTORE_DATA132__" localSheetId="0" hidden="1">#REF!,#REF!,#REF!,#REF!,#REF!,#REF!,#REF!,#REF!,#REF!,#REF!,#REF!,#REF!,#REF!,#REF!</definedName>
    <definedName name="__APW_RESTORE_DATA132__" localSheetId="1" hidden="1">#REF!,#REF!,#REF!,#REF!,#REF!,#REF!,#REF!,#REF!,#REF!,#REF!,#REF!,#REF!,#REF!,#REF!</definedName>
    <definedName name="__APW_RESTORE_DATA132__" localSheetId="8" hidden="1">#REF!,#REF!,#REF!,#REF!,#REF!,#REF!,#REF!,#REF!,#REF!,#REF!,#REF!,#REF!,#REF!,#REF!</definedName>
    <definedName name="__APW_RESTORE_DATA133__" localSheetId="0" hidden="1">#REF!,#REF!,#REF!,#REF!,#REF!,#REF!,#REF!,#REF!,#REF!,#REF!,#REF!,#REF!,#REF!,#REF!</definedName>
    <definedName name="__APW_RESTORE_DATA133__" localSheetId="1" hidden="1">#REF!,#REF!,#REF!,#REF!,#REF!,#REF!,#REF!,#REF!,#REF!,#REF!,#REF!,#REF!,#REF!,#REF!</definedName>
    <definedName name="__APW_RESTORE_DATA133__" localSheetId="8" hidden="1">#REF!,#REF!,#REF!,#REF!,#REF!,#REF!,#REF!,#REF!,#REF!,#REF!,#REF!,#REF!,#REF!,#REF!</definedName>
    <definedName name="__APW_RESTORE_DATA134__" localSheetId="0" hidden="1">#REF!,#REF!,#REF!,#REF!,#REF!,#REF!,#REF!,#REF!,#REF!,#REF!,#REF!,#REF!,#REF!,#REF!</definedName>
    <definedName name="__APW_RESTORE_DATA134__" localSheetId="1" hidden="1">#REF!,#REF!,#REF!,#REF!,#REF!,#REF!,#REF!,#REF!,#REF!,#REF!,#REF!,#REF!,#REF!,#REF!</definedName>
    <definedName name="__APW_RESTORE_DATA134__" localSheetId="8" hidden="1">#REF!,#REF!,#REF!,#REF!,#REF!,#REF!,#REF!,#REF!,#REF!,#REF!,#REF!,#REF!,#REF!,#REF!</definedName>
    <definedName name="__APW_RESTORE_DATA135__" localSheetId="0" hidden="1">#REF!,#REF!,#REF!,#REF!,#REF!,#REF!,#REF!,#REF!,#REF!,#REF!,#REF!,#REF!,#REF!,#REF!</definedName>
    <definedName name="__APW_RESTORE_DATA135__" localSheetId="1" hidden="1">#REF!,#REF!,#REF!,#REF!,#REF!,#REF!,#REF!,#REF!,#REF!,#REF!,#REF!,#REF!,#REF!,#REF!</definedName>
    <definedName name="__APW_RESTORE_DATA135__" localSheetId="8" hidden="1">#REF!,#REF!,#REF!,#REF!,#REF!,#REF!,#REF!,#REF!,#REF!,#REF!,#REF!,#REF!,#REF!,#REF!</definedName>
    <definedName name="__APW_RESTORE_DATA136__" localSheetId="0" hidden="1">#REF!,#REF!,#REF!,#REF!,#REF!,#REF!,#REF!,#REF!,#REF!,#REF!,#REF!,#REF!,#REF!,#REF!</definedName>
    <definedName name="__APW_RESTORE_DATA136__" localSheetId="1" hidden="1">#REF!,#REF!,#REF!,#REF!,#REF!,#REF!,#REF!,#REF!,#REF!,#REF!,#REF!,#REF!,#REF!,#REF!</definedName>
    <definedName name="__APW_RESTORE_DATA136__" localSheetId="8" hidden="1">#REF!,#REF!,#REF!,#REF!,#REF!,#REF!,#REF!,#REF!,#REF!,#REF!,#REF!,#REF!,#REF!,#REF!</definedName>
    <definedName name="__APW_RESTORE_DATA137__" localSheetId="0" hidden="1">#REF!,#REF!,#REF!,#REF!,#REF!,#REF!,#REF!,#REF!,#REF!,#REF!,#REF!,#REF!,#REF!,#REF!</definedName>
    <definedName name="__APW_RESTORE_DATA137__" localSheetId="1" hidden="1">#REF!,#REF!,#REF!,#REF!,#REF!,#REF!,#REF!,#REF!,#REF!,#REF!,#REF!,#REF!,#REF!,#REF!</definedName>
    <definedName name="__APW_RESTORE_DATA137__" localSheetId="8" hidden="1">#REF!,#REF!,#REF!,#REF!,#REF!,#REF!,#REF!,#REF!,#REF!,#REF!,#REF!,#REF!,#REF!,#REF!</definedName>
    <definedName name="__APW_RESTORE_DATA138__" localSheetId="0" hidden="1">#REF!,#REF!,#REF!,#REF!,#REF!,#REF!,#REF!,#REF!,#REF!,#REF!,#REF!,#REF!,#REF!,#REF!</definedName>
    <definedName name="__APW_RESTORE_DATA138__" localSheetId="1" hidden="1">#REF!,#REF!,#REF!,#REF!,#REF!,#REF!,#REF!,#REF!,#REF!,#REF!,#REF!,#REF!,#REF!,#REF!</definedName>
    <definedName name="__APW_RESTORE_DATA138__" localSheetId="8" hidden="1">#REF!,#REF!,#REF!,#REF!,#REF!,#REF!,#REF!,#REF!,#REF!,#REF!,#REF!,#REF!,#REF!,#REF!</definedName>
    <definedName name="__APW_RESTORE_DATA139__" localSheetId="0" hidden="1">#REF!,#REF!,#REF!,#REF!,#REF!,#REF!,#REF!,#REF!,#REF!,#REF!,#REF!,#REF!,#REF!,#REF!</definedName>
    <definedName name="__APW_RESTORE_DATA139__" localSheetId="1" hidden="1">#REF!,#REF!,#REF!,#REF!,#REF!,#REF!,#REF!,#REF!,#REF!,#REF!,#REF!,#REF!,#REF!,#REF!</definedName>
    <definedName name="__APW_RESTORE_DATA139__" localSheetId="8" hidden="1">#REF!,#REF!,#REF!,#REF!,#REF!,#REF!,#REF!,#REF!,#REF!,#REF!,#REF!,#REF!,#REF!,#REF!</definedName>
    <definedName name="__APW_RESTORE_DATA14__" localSheetId="0" hidden="1">#REF!,#REF!,#REF!,#REF!,#REF!,#REF!,#REF!,#REF!,#REF!,#REF!,#REF!,#REF!,#REF!,#REF!,#REF!</definedName>
    <definedName name="__APW_RESTORE_DATA14__" localSheetId="1" hidden="1">#REF!,#REF!,#REF!,#REF!,#REF!,#REF!,#REF!,#REF!,#REF!,#REF!,#REF!,#REF!,#REF!,#REF!,#REF!</definedName>
    <definedName name="__APW_RESTORE_DATA14__" localSheetId="8" hidden="1">#REF!,#REF!,#REF!,#REF!,#REF!,#REF!,#REF!,#REF!,#REF!,#REF!,#REF!,#REF!,#REF!,#REF!,#REF!</definedName>
    <definedName name="__APW_RESTORE_DATA140__" localSheetId="0" hidden="1">#REF!,#REF!,#REF!,#REF!,#REF!,#REF!,#REF!,#REF!,#REF!,#REF!,#REF!,#REF!,#REF!,#REF!</definedName>
    <definedName name="__APW_RESTORE_DATA140__" localSheetId="1" hidden="1">#REF!,#REF!,#REF!,#REF!,#REF!,#REF!,#REF!,#REF!,#REF!,#REF!,#REF!,#REF!,#REF!,#REF!</definedName>
    <definedName name="__APW_RESTORE_DATA140__" localSheetId="8" hidden="1">#REF!,#REF!,#REF!,#REF!,#REF!,#REF!,#REF!,#REF!,#REF!,#REF!,#REF!,#REF!,#REF!,#REF!</definedName>
    <definedName name="__APW_RESTORE_DATA141__" localSheetId="0" hidden="1">#REF!,#REF!,#REF!,#REF!,#REF!,#REF!,#REF!,#REF!,#REF!,#REF!,#REF!,#REF!,#REF!,#REF!</definedName>
    <definedName name="__APW_RESTORE_DATA141__" localSheetId="1" hidden="1">#REF!,#REF!,#REF!,#REF!,#REF!,#REF!,#REF!,#REF!,#REF!,#REF!,#REF!,#REF!,#REF!,#REF!</definedName>
    <definedName name="__APW_RESTORE_DATA141__" localSheetId="8" hidden="1">#REF!,#REF!,#REF!,#REF!,#REF!,#REF!,#REF!,#REF!,#REF!,#REF!,#REF!,#REF!,#REF!,#REF!</definedName>
    <definedName name="__APW_RESTORE_DATA142__" localSheetId="0" hidden="1">#REF!,#REF!,#REF!,#REF!,#REF!,#REF!,#REF!,#REF!,#REF!,#REF!,#REF!,#REF!,#REF!,#REF!</definedName>
    <definedName name="__APW_RESTORE_DATA142__" localSheetId="1" hidden="1">#REF!,#REF!,#REF!,#REF!,#REF!,#REF!,#REF!,#REF!,#REF!,#REF!,#REF!,#REF!,#REF!,#REF!</definedName>
    <definedName name="__APW_RESTORE_DATA142__" localSheetId="8" hidden="1">#REF!,#REF!,#REF!,#REF!,#REF!,#REF!,#REF!,#REF!,#REF!,#REF!,#REF!,#REF!,#REF!,#REF!</definedName>
    <definedName name="__APW_RESTORE_DATA143__" localSheetId="0" hidden="1">#REF!,#REF!,#REF!,#REF!,#REF!,#REF!,#REF!,#REF!,#REF!,#REF!,#REF!,#REF!,#REF!,#REF!</definedName>
    <definedName name="__APW_RESTORE_DATA143__" localSheetId="1" hidden="1">#REF!,#REF!,#REF!,#REF!,#REF!,#REF!,#REF!,#REF!,#REF!,#REF!,#REF!,#REF!,#REF!,#REF!</definedName>
    <definedName name="__APW_RESTORE_DATA143__" localSheetId="8" hidden="1">#REF!,#REF!,#REF!,#REF!,#REF!,#REF!,#REF!,#REF!,#REF!,#REF!,#REF!,#REF!,#REF!,#REF!</definedName>
    <definedName name="__APW_RESTORE_DATA144__" localSheetId="0" hidden="1">#REF!,#REF!,#REF!,#REF!,#REF!,#REF!,#REF!,#REF!,#REF!,#REF!,#REF!,#REF!,#REF!,#REF!</definedName>
    <definedName name="__APW_RESTORE_DATA144__" localSheetId="1" hidden="1">#REF!,#REF!,#REF!,#REF!,#REF!,#REF!,#REF!,#REF!,#REF!,#REF!,#REF!,#REF!,#REF!,#REF!</definedName>
    <definedName name="__APW_RESTORE_DATA144__" localSheetId="8" hidden="1">#REF!,#REF!,#REF!,#REF!,#REF!,#REF!,#REF!,#REF!,#REF!,#REF!,#REF!,#REF!,#REF!,#REF!</definedName>
    <definedName name="__APW_RESTORE_DATA145__" localSheetId="0" hidden="1">#REF!,#REF!,#REF!,#REF!,#REF!,#REF!,#REF!,#REF!,#REF!,#REF!,#REF!,#REF!,#REF!,#REF!</definedName>
    <definedName name="__APW_RESTORE_DATA145__" localSheetId="1" hidden="1">#REF!,#REF!,#REF!,#REF!,#REF!,#REF!,#REF!,#REF!,#REF!,#REF!,#REF!,#REF!,#REF!,#REF!</definedName>
    <definedName name="__APW_RESTORE_DATA145__" localSheetId="8" hidden="1">#REF!,#REF!,#REF!,#REF!,#REF!,#REF!,#REF!,#REF!,#REF!,#REF!,#REF!,#REF!,#REF!,#REF!</definedName>
    <definedName name="__APW_RESTORE_DATA146__" localSheetId="0" hidden="1">#REF!,#REF!,#REF!,#REF!,#REF!,#REF!,#REF!,#REF!,#REF!,#REF!,#REF!,#REF!,#REF!,#REF!</definedName>
    <definedName name="__APW_RESTORE_DATA146__" localSheetId="1" hidden="1">#REF!,#REF!,#REF!,#REF!,#REF!,#REF!,#REF!,#REF!,#REF!,#REF!,#REF!,#REF!,#REF!,#REF!</definedName>
    <definedName name="__APW_RESTORE_DATA146__" localSheetId="8" hidden="1">#REF!,#REF!,#REF!,#REF!,#REF!,#REF!,#REF!,#REF!,#REF!,#REF!,#REF!,#REF!,#REF!,#REF!</definedName>
    <definedName name="__APW_RESTORE_DATA147__" localSheetId="0" hidden="1">#REF!,#REF!,#REF!,#REF!,#REF!,#REF!,#REF!,#REF!,#REF!,#REF!,#REF!,#REF!,#REF!,#REF!</definedName>
    <definedName name="__APW_RESTORE_DATA147__" localSheetId="1" hidden="1">#REF!,#REF!,#REF!,#REF!,#REF!,#REF!,#REF!,#REF!,#REF!,#REF!,#REF!,#REF!,#REF!,#REF!</definedName>
    <definedName name="__APW_RESTORE_DATA147__" localSheetId="8" hidden="1">#REF!,#REF!,#REF!,#REF!,#REF!,#REF!,#REF!,#REF!,#REF!,#REF!,#REF!,#REF!,#REF!,#REF!</definedName>
    <definedName name="__APW_RESTORE_DATA148__" localSheetId="0" hidden="1">#REF!,#REF!,#REF!,#REF!,#REF!,#REF!,#REF!,#REF!,#REF!,#REF!,#REF!,#REF!,#REF!,#REF!</definedName>
    <definedName name="__APW_RESTORE_DATA148__" localSheetId="1" hidden="1">#REF!,#REF!,#REF!,#REF!,#REF!,#REF!,#REF!,#REF!,#REF!,#REF!,#REF!,#REF!,#REF!,#REF!</definedName>
    <definedName name="__APW_RESTORE_DATA148__" localSheetId="8" hidden="1">#REF!,#REF!,#REF!,#REF!,#REF!,#REF!,#REF!,#REF!,#REF!,#REF!,#REF!,#REF!,#REF!,#REF!</definedName>
    <definedName name="__APW_RESTORE_DATA149__" localSheetId="0" hidden="1">#REF!,#REF!,#REF!,#REF!,#REF!,#REF!,#REF!,#REF!,#REF!,#REF!,#REF!,#REF!,#REF!,#REF!</definedName>
    <definedName name="__APW_RESTORE_DATA149__" localSheetId="1" hidden="1">#REF!,#REF!,#REF!,#REF!,#REF!,#REF!,#REF!,#REF!,#REF!,#REF!,#REF!,#REF!,#REF!,#REF!</definedName>
    <definedName name="__APW_RESTORE_DATA149__" localSheetId="8" hidden="1">#REF!,#REF!,#REF!,#REF!,#REF!,#REF!,#REF!,#REF!,#REF!,#REF!,#REF!,#REF!,#REF!,#REF!</definedName>
    <definedName name="__APW_RESTORE_DATA15__" localSheetId="0" hidden="1">#REF!,#REF!,#REF!,#REF!,#REF!,#REF!,#REF!,#REF!,#REF!,#REF!,#REF!,#REF!,#REF!,#REF!,#REF!</definedName>
    <definedName name="__APW_RESTORE_DATA15__" localSheetId="1" hidden="1">#REF!,#REF!,#REF!,#REF!,#REF!,#REF!,#REF!,#REF!,#REF!,#REF!,#REF!,#REF!,#REF!,#REF!,#REF!</definedName>
    <definedName name="__APW_RESTORE_DATA15__" localSheetId="8" hidden="1">#REF!,#REF!,#REF!,#REF!,#REF!,#REF!,#REF!,#REF!,#REF!,#REF!,#REF!,#REF!,#REF!,#REF!,#REF!</definedName>
    <definedName name="__APW_RESTORE_DATA150__" localSheetId="0" hidden="1">#REF!,#REF!,#REF!,#REF!,#REF!,#REF!,#REF!,#REF!,#REF!,#REF!,#REF!,#REF!,#REF!,#REF!</definedName>
    <definedName name="__APW_RESTORE_DATA150__" localSheetId="1" hidden="1">#REF!,#REF!,#REF!,#REF!,#REF!,#REF!,#REF!,#REF!,#REF!,#REF!,#REF!,#REF!,#REF!,#REF!</definedName>
    <definedName name="__APW_RESTORE_DATA150__" localSheetId="8" hidden="1">#REF!,#REF!,#REF!,#REF!,#REF!,#REF!,#REF!,#REF!,#REF!,#REF!,#REF!,#REF!,#REF!,#REF!</definedName>
    <definedName name="__APW_RESTORE_DATA151__" localSheetId="0" hidden="1">#REF!,#REF!,#REF!,#REF!,#REF!,#REF!,#REF!,#REF!,#REF!,#REF!,#REF!,#REF!,#REF!,#REF!</definedName>
    <definedName name="__APW_RESTORE_DATA151__" localSheetId="1" hidden="1">#REF!,#REF!,#REF!,#REF!,#REF!,#REF!,#REF!,#REF!,#REF!,#REF!,#REF!,#REF!,#REF!,#REF!</definedName>
    <definedName name="__APW_RESTORE_DATA151__" localSheetId="8" hidden="1">#REF!,#REF!,#REF!,#REF!,#REF!,#REF!,#REF!,#REF!,#REF!,#REF!,#REF!,#REF!,#REF!,#REF!</definedName>
    <definedName name="__APW_RESTORE_DATA152__" localSheetId="0" hidden="1">#REF!,#REF!,#REF!,#REF!,#REF!,#REF!,#REF!,#REF!,#REF!,#REF!,#REF!,#REF!,#REF!,#REF!</definedName>
    <definedName name="__APW_RESTORE_DATA152__" localSheetId="1" hidden="1">#REF!,#REF!,#REF!,#REF!,#REF!,#REF!,#REF!,#REF!,#REF!,#REF!,#REF!,#REF!,#REF!,#REF!</definedName>
    <definedName name="__APW_RESTORE_DATA152__" localSheetId="8" hidden="1">#REF!,#REF!,#REF!,#REF!,#REF!,#REF!,#REF!,#REF!,#REF!,#REF!,#REF!,#REF!,#REF!,#REF!</definedName>
    <definedName name="__APW_RESTORE_DATA153__" localSheetId="0" hidden="1">#REF!,#REF!,#REF!,#REF!,#REF!,#REF!,#REF!,#REF!,#REF!,#REF!,#REF!,#REF!,#REF!,#REF!</definedName>
    <definedName name="__APW_RESTORE_DATA153__" localSheetId="1" hidden="1">#REF!,#REF!,#REF!,#REF!,#REF!,#REF!,#REF!,#REF!,#REF!,#REF!,#REF!,#REF!,#REF!,#REF!</definedName>
    <definedName name="__APW_RESTORE_DATA153__" localSheetId="8" hidden="1">#REF!,#REF!,#REF!,#REF!,#REF!,#REF!,#REF!,#REF!,#REF!,#REF!,#REF!,#REF!,#REF!,#REF!</definedName>
    <definedName name="__APW_RESTORE_DATA154__" localSheetId="0" hidden="1">#REF!,#REF!,#REF!,#REF!,#REF!,#REF!,#REF!,#REF!,#REF!,#REF!,#REF!,#REF!,#REF!,#REF!</definedName>
    <definedName name="__APW_RESTORE_DATA154__" localSheetId="1" hidden="1">#REF!,#REF!,#REF!,#REF!,#REF!,#REF!,#REF!,#REF!,#REF!,#REF!,#REF!,#REF!,#REF!,#REF!</definedName>
    <definedName name="__APW_RESTORE_DATA154__" localSheetId="8" hidden="1">#REF!,#REF!,#REF!,#REF!,#REF!,#REF!,#REF!,#REF!,#REF!,#REF!,#REF!,#REF!,#REF!,#REF!</definedName>
    <definedName name="__APW_RESTORE_DATA155__" localSheetId="0" hidden="1">#REF!,#REF!,#REF!,#REF!,#REF!,#REF!,#REF!,#REF!,#REF!,#REF!,#REF!,#REF!,#REF!,#REF!</definedName>
    <definedName name="__APW_RESTORE_DATA155__" localSheetId="1" hidden="1">#REF!,#REF!,#REF!,#REF!,#REF!,#REF!,#REF!,#REF!,#REF!,#REF!,#REF!,#REF!,#REF!,#REF!</definedName>
    <definedName name="__APW_RESTORE_DATA155__" localSheetId="8" hidden="1">#REF!,#REF!,#REF!,#REF!,#REF!,#REF!,#REF!,#REF!,#REF!,#REF!,#REF!,#REF!,#REF!,#REF!</definedName>
    <definedName name="__APW_RESTORE_DATA156__" localSheetId="0" hidden="1">#REF!,#REF!,#REF!,#REF!,#REF!,#REF!,#REF!,#REF!,#REF!,#REF!,#REF!,#REF!,#REF!,#REF!</definedName>
    <definedName name="__APW_RESTORE_DATA156__" localSheetId="1" hidden="1">#REF!,#REF!,#REF!,#REF!,#REF!,#REF!,#REF!,#REF!,#REF!,#REF!,#REF!,#REF!,#REF!,#REF!</definedName>
    <definedName name="__APW_RESTORE_DATA156__" localSheetId="8" hidden="1">#REF!,#REF!,#REF!,#REF!,#REF!,#REF!,#REF!,#REF!,#REF!,#REF!,#REF!,#REF!,#REF!,#REF!</definedName>
    <definedName name="__APW_RESTORE_DATA157__" localSheetId="0" hidden="1">#REF!,#REF!,#REF!,#REF!,#REF!,#REF!,#REF!,#REF!,#REF!,#REF!,#REF!,#REF!,#REF!,#REF!</definedName>
    <definedName name="__APW_RESTORE_DATA157__" localSheetId="1" hidden="1">#REF!,#REF!,#REF!,#REF!,#REF!,#REF!,#REF!,#REF!,#REF!,#REF!,#REF!,#REF!,#REF!,#REF!</definedName>
    <definedName name="__APW_RESTORE_DATA157__" localSheetId="8" hidden="1">#REF!,#REF!,#REF!,#REF!,#REF!,#REF!,#REF!,#REF!,#REF!,#REF!,#REF!,#REF!,#REF!,#REF!</definedName>
    <definedName name="__APW_RESTORE_DATA158__" localSheetId="0" hidden="1">#REF!,#REF!,#REF!,#REF!,#REF!,#REF!,#REF!,#REF!,#REF!,#REF!,#REF!,#REF!,#REF!,#REF!</definedName>
    <definedName name="__APW_RESTORE_DATA158__" localSheetId="1" hidden="1">#REF!,#REF!,#REF!,#REF!,#REF!,#REF!,#REF!,#REF!,#REF!,#REF!,#REF!,#REF!,#REF!,#REF!</definedName>
    <definedName name="__APW_RESTORE_DATA158__" localSheetId="8" hidden="1">#REF!,#REF!,#REF!,#REF!,#REF!,#REF!,#REF!,#REF!,#REF!,#REF!,#REF!,#REF!,#REF!,#REF!</definedName>
    <definedName name="__APW_RESTORE_DATA159__" localSheetId="0" hidden="1">#REF!,#REF!,#REF!,#REF!,#REF!,#REF!,#REF!,#REF!,#REF!,#REF!,#REF!,#REF!,#REF!,#REF!</definedName>
    <definedName name="__APW_RESTORE_DATA159__" localSheetId="1" hidden="1">#REF!,#REF!,#REF!,#REF!,#REF!,#REF!,#REF!,#REF!,#REF!,#REF!,#REF!,#REF!,#REF!,#REF!</definedName>
    <definedName name="__APW_RESTORE_DATA159__" localSheetId="8" hidden="1">#REF!,#REF!,#REF!,#REF!,#REF!,#REF!,#REF!,#REF!,#REF!,#REF!,#REF!,#REF!,#REF!,#REF!</definedName>
    <definedName name="__APW_RESTORE_DATA16__" localSheetId="0" hidden="1">#REF!,#REF!,#REF!,#REF!,#REF!,#REF!,#REF!,#REF!,#REF!,#REF!,#REF!,#REF!,#REF!,#REF!,#REF!</definedName>
    <definedName name="__APW_RESTORE_DATA16__" localSheetId="1" hidden="1">#REF!,#REF!,#REF!,#REF!,#REF!,#REF!,#REF!,#REF!,#REF!,#REF!,#REF!,#REF!,#REF!,#REF!,#REF!</definedName>
    <definedName name="__APW_RESTORE_DATA16__" localSheetId="8" hidden="1">#REF!,#REF!,#REF!,#REF!,#REF!,#REF!,#REF!,#REF!,#REF!,#REF!,#REF!,#REF!,#REF!,#REF!,#REF!</definedName>
    <definedName name="__APW_RESTORE_DATA160__" localSheetId="0" hidden="1">#REF!,#REF!,#REF!,#REF!,#REF!,#REF!,#REF!,#REF!,#REF!,#REF!,#REF!,#REF!,#REF!,#REF!</definedName>
    <definedName name="__APW_RESTORE_DATA160__" localSheetId="1" hidden="1">#REF!,#REF!,#REF!,#REF!,#REF!,#REF!,#REF!,#REF!,#REF!,#REF!,#REF!,#REF!,#REF!,#REF!</definedName>
    <definedName name="__APW_RESTORE_DATA160__" localSheetId="8" hidden="1">#REF!,#REF!,#REF!,#REF!,#REF!,#REF!,#REF!,#REF!,#REF!,#REF!,#REF!,#REF!,#REF!,#REF!</definedName>
    <definedName name="__APW_RESTORE_DATA161__" localSheetId="0" hidden="1">#REF!,#REF!,#REF!,#REF!,#REF!,#REF!,#REF!,#REF!,#REF!,#REF!,#REF!,#REF!,#REF!,#REF!</definedName>
    <definedName name="__APW_RESTORE_DATA161__" localSheetId="1" hidden="1">#REF!,#REF!,#REF!,#REF!,#REF!,#REF!,#REF!,#REF!,#REF!,#REF!,#REF!,#REF!,#REF!,#REF!</definedName>
    <definedName name="__APW_RESTORE_DATA161__" localSheetId="8" hidden="1">#REF!,#REF!,#REF!,#REF!,#REF!,#REF!,#REF!,#REF!,#REF!,#REF!,#REF!,#REF!,#REF!,#REF!</definedName>
    <definedName name="__APW_RESTORE_DATA162__" localSheetId="0" hidden="1">#REF!,#REF!,#REF!,#REF!,#REF!,#REF!,#REF!,#REF!,#REF!,#REF!,#REF!,#REF!,#REF!,#REF!</definedName>
    <definedName name="__APW_RESTORE_DATA162__" localSheetId="1" hidden="1">#REF!,#REF!,#REF!,#REF!,#REF!,#REF!,#REF!,#REF!,#REF!,#REF!,#REF!,#REF!,#REF!,#REF!</definedName>
    <definedName name="__APW_RESTORE_DATA162__" localSheetId="8" hidden="1">#REF!,#REF!,#REF!,#REF!,#REF!,#REF!,#REF!,#REF!,#REF!,#REF!,#REF!,#REF!,#REF!,#REF!</definedName>
    <definedName name="__APW_RESTORE_DATA163__" localSheetId="0" hidden="1">#REF!,#REF!,#REF!,#REF!,#REF!,#REF!,#REF!,#REF!,#REF!,#REF!,#REF!,#REF!,#REF!,#REF!</definedName>
    <definedName name="__APW_RESTORE_DATA163__" localSheetId="1" hidden="1">#REF!,#REF!,#REF!,#REF!,#REF!,#REF!,#REF!,#REF!,#REF!,#REF!,#REF!,#REF!,#REF!,#REF!</definedName>
    <definedName name="__APW_RESTORE_DATA163__" localSheetId="8" hidden="1">#REF!,#REF!,#REF!,#REF!,#REF!,#REF!,#REF!,#REF!,#REF!,#REF!,#REF!,#REF!,#REF!,#REF!</definedName>
    <definedName name="__APW_RESTORE_DATA164__" localSheetId="0" hidden="1">#REF!,#REF!,#REF!,#REF!,#REF!,#REF!,#REF!,#REF!,#REF!,#REF!,#REF!,#REF!,#REF!,#REF!</definedName>
    <definedName name="__APW_RESTORE_DATA164__" localSheetId="1" hidden="1">#REF!,#REF!,#REF!,#REF!,#REF!,#REF!,#REF!,#REF!,#REF!,#REF!,#REF!,#REF!,#REF!,#REF!</definedName>
    <definedName name="__APW_RESTORE_DATA164__" localSheetId="8" hidden="1">#REF!,#REF!,#REF!,#REF!,#REF!,#REF!,#REF!,#REF!,#REF!,#REF!,#REF!,#REF!,#REF!,#REF!</definedName>
    <definedName name="__APW_RESTORE_DATA165__" localSheetId="0" hidden="1">#REF!,#REF!,#REF!,#REF!,#REF!,#REF!,#REF!,#REF!,#REF!,#REF!,#REF!,#REF!,#REF!,#REF!</definedName>
    <definedName name="__APW_RESTORE_DATA165__" localSheetId="1" hidden="1">#REF!,#REF!,#REF!,#REF!,#REF!,#REF!,#REF!,#REF!,#REF!,#REF!,#REF!,#REF!,#REF!,#REF!</definedName>
    <definedName name="__APW_RESTORE_DATA165__" localSheetId="8" hidden="1">#REF!,#REF!,#REF!,#REF!,#REF!,#REF!,#REF!,#REF!,#REF!,#REF!,#REF!,#REF!,#REF!,#REF!</definedName>
    <definedName name="__APW_RESTORE_DATA166__" localSheetId="0" hidden="1">#REF!,#REF!,#REF!,#REF!,#REF!,#REF!,#REF!,#REF!,#REF!,#REF!,#REF!,#REF!,#REF!,#REF!</definedName>
    <definedName name="__APW_RESTORE_DATA166__" localSheetId="1" hidden="1">#REF!,#REF!,#REF!,#REF!,#REF!,#REF!,#REF!,#REF!,#REF!,#REF!,#REF!,#REF!,#REF!,#REF!</definedName>
    <definedName name="__APW_RESTORE_DATA166__" localSheetId="8" hidden="1">#REF!,#REF!,#REF!,#REF!,#REF!,#REF!,#REF!,#REF!,#REF!,#REF!,#REF!,#REF!,#REF!,#REF!</definedName>
    <definedName name="__APW_RESTORE_DATA167__" localSheetId="0" hidden="1">#REF!,#REF!,#REF!,#REF!,#REF!,#REF!,#REF!,#REF!,#REF!,#REF!,#REF!,#REF!,#REF!,#REF!</definedName>
    <definedName name="__APW_RESTORE_DATA167__" localSheetId="1" hidden="1">#REF!,#REF!,#REF!,#REF!,#REF!,#REF!,#REF!,#REF!,#REF!,#REF!,#REF!,#REF!,#REF!,#REF!</definedName>
    <definedName name="__APW_RESTORE_DATA167__" localSheetId="8" hidden="1">#REF!,#REF!,#REF!,#REF!,#REF!,#REF!,#REF!,#REF!,#REF!,#REF!,#REF!,#REF!,#REF!,#REF!</definedName>
    <definedName name="__APW_RESTORE_DATA168__" localSheetId="0" hidden="1">#REF!,#REF!,#REF!,#REF!,#REF!,#REF!,#REF!,#REF!,#REF!,#REF!,#REF!,#REF!,#REF!,#REF!</definedName>
    <definedName name="__APW_RESTORE_DATA168__" localSheetId="1" hidden="1">#REF!,#REF!,#REF!,#REF!,#REF!,#REF!,#REF!,#REF!,#REF!,#REF!,#REF!,#REF!,#REF!,#REF!</definedName>
    <definedName name="__APW_RESTORE_DATA168__" localSheetId="8" hidden="1">#REF!,#REF!,#REF!,#REF!,#REF!,#REF!,#REF!,#REF!,#REF!,#REF!,#REF!,#REF!,#REF!,#REF!</definedName>
    <definedName name="__APW_RESTORE_DATA169__" localSheetId="0" hidden="1">#REF!,#REF!,#REF!,#REF!,#REF!,#REF!,#REF!,#REF!,#REF!,#REF!,#REF!,#REF!,#REF!,#REF!</definedName>
    <definedName name="__APW_RESTORE_DATA169__" localSheetId="1" hidden="1">#REF!,#REF!,#REF!,#REF!,#REF!,#REF!,#REF!,#REF!,#REF!,#REF!,#REF!,#REF!,#REF!,#REF!</definedName>
    <definedName name="__APW_RESTORE_DATA169__" localSheetId="8" hidden="1">#REF!,#REF!,#REF!,#REF!,#REF!,#REF!,#REF!,#REF!,#REF!,#REF!,#REF!,#REF!,#REF!,#REF!</definedName>
    <definedName name="__APW_RESTORE_DATA17__" localSheetId="0" hidden="1">#REF!,#REF!,#REF!,#REF!,#REF!,#REF!,#REF!,#REF!,#REF!,#REF!,#REF!,#REF!,#REF!,#REF!,#REF!</definedName>
    <definedName name="__APW_RESTORE_DATA17__" localSheetId="1" hidden="1">#REF!,#REF!,#REF!,#REF!,#REF!,#REF!,#REF!,#REF!,#REF!,#REF!,#REF!,#REF!,#REF!,#REF!,#REF!</definedName>
    <definedName name="__APW_RESTORE_DATA17__" localSheetId="8" hidden="1">#REF!,#REF!,#REF!,#REF!,#REF!,#REF!,#REF!,#REF!,#REF!,#REF!,#REF!,#REF!,#REF!,#REF!,#REF!</definedName>
    <definedName name="__APW_RESTORE_DATA170__" localSheetId="0" hidden="1">#REF!,#REF!,#REF!,#REF!,#REF!,#REF!,#REF!,#REF!,#REF!,#REF!,#REF!,#REF!,#REF!,#REF!</definedName>
    <definedName name="__APW_RESTORE_DATA170__" localSheetId="1" hidden="1">#REF!,#REF!,#REF!,#REF!,#REF!,#REF!,#REF!,#REF!,#REF!,#REF!,#REF!,#REF!,#REF!,#REF!</definedName>
    <definedName name="__APW_RESTORE_DATA170__" localSheetId="8" hidden="1">#REF!,#REF!,#REF!,#REF!,#REF!,#REF!,#REF!,#REF!,#REF!,#REF!,#REF!,#REF!,#REF!,#REF!</definedName>
    <definedName name="__APW_RESTORE_DATA171__" localSheetId="0" hidden="1">#REF!,#REF!,#REF!,#REF!,#REF!,#REF!,#REF!,#REF!,#REF!,#REF!,#REF!,#REF!,#REF!,#REF!</definedName>
    <definedName name="__APW_RESTORE_DATA171__" localSheetId="1" hidden="1">#REF!,#REF!,#REF!,#REF!,#REF!,#REF!,#REF!,#REF!,#REF!,#REF!,#REF!,#REF!,#REF!,#REF!</definedName>
    <definedName name="__APW_RESTORE_DATA171__" localSheetId="8" hidden="1">#REF!,#REF!,#REF!,#REF!,#REF!,#REF!,#REF!,#REF!,#REF!,#REF!,#REF!,#REF!,#REF!,#REF!</definedName>
    <definedName name="__APW_RESTORE_DATA172__" localSheetId="0" hidden="1">#REF!,#REF!,#REF!,#REF!,#REF!,#REF!,#REF!,#REF!,#REF!,#REF!,#REF!,#REF!,#REF!,#REF!</definedName>
    <definedName name="__APW_RESTORE_DATA172__" localSheetId="1" hidden="1">#REF!,#REF!,#REF!,#REF!,#REF!,#REF!,#REF!,#REF!,#REF!,#REF!,#REF!,#REF!,#REF!,#REF!</definedName>
    <definedName name="__APW_RESTORE_DATA172__" localSheetId="8" hidden="1">#REF!,#REF!,#REF!,#REF!,#REF!,#REF!,#REF!,#REF!,#REF!,#REF!,#REF!,#REF!,#REF!,#REF!</definedName>
    <definedName name="__APW_RESTORE_DATA173__" localSheetId="0" hidden="1">#REF!,#REF!,#REF!,#REF!,#REF!,#REF!,#REF!,#REF!,#REF!,#REF!,#REF!,#REF!,#REF!,#REF!</definedName>
    <definedName name="__APW_RESTORE_DATA173__" localSheetId="1" hidden="1">#REF!,#REF!,#REF!,#REF!,#REF!,#REF!,#REF!,#REF!,#REF!,#REF!,#REF!,#REF!,#REF!,#REF!</definedName>
    <definedName name="__APW_RESTORE_DATA173__" localSheetId="8" hidden="1">#REF!,#REF!,#REF!,#REF!,#REF!,#REF!,#REF!,#REF!,#REF!,#REF!,#REF!,#REF!,#REF!,#REF!</definedName>
    <definedName name="__APW_RESTORE_DATA174__" localSheetId="0" hidden="1">#REF!,#REF!,#REF!,#REF!,#REF!,#REF!,#REF!,#REF!,#REF!,#REF!,#REF!,#REF!,#REF!,#REF!</definedName>
    <definedName name="__APW_RESTORE_DATA174__" localSheetId="1" hidden="1">#REF!,#REF!,#REF!,#REF!,#REF!,#REF!,#REF!,#REF!,#REF!,#REF!,#REF!,#REF!,#REF!,#REF!</definedName>
    <definedName name="__APW_RESTORE_DATA174__" localSheetId="8" hidden="1">#REF!,#REF!,#REF!,#REF!,#REF!,#REF!,#REF!,#REF!,#REF!,#REF!,#REF!,#REF!,#REF!,#REF!</definedName>
    <definedName name="__APW_RESTORE_DATA175__" localSheetId="0" hidden="1">#REF!,#REF!,#REF!,#REF!,#REF!,#REF!,#REF!,#REF!,#REF!,#REF!,#REF!,#REF!,#REF!,#REF!</definedName>
    <definedName name="__APW_RESTORE_DATA175__" localSheetId="1" hidden="1">#REF!,#REF!,#REF!,#REF!,#REF!,#REF!,#REF!,#REF!,#REF!,#REF!,#REF!,#REF!,#REF!,#REF!</definedName>
    <definedName name="__APW_RESTORE_DATA175__" localSheetId="8" hidden="1">#REF!,#REF!,#REF!,#REF!,#REF!,#REF!,#REF!,#REF!,#REF!,#REF!,#REF!,#REF!,#REF!,#REF!</definedName>
    <definedName name="__APW_RESTORE_DATA176__" localSheetId="0" hidden="1">#REF!,#REF!,#REF!,#REF!,#REF!,#REF!,#REF!,#REF!,#REF!,#REF!,#REF!,#REF!,#REF!,#REF!</definedName>
    <definedName name="__APW_RESTORE_DATA176__" localSheetId="1" hidden="1">#REF!,#REF!,#REF!,#REF!,#REF!,#REF!,#REF!,#REF!,#REF!,#REF!,#REF!,#REF!,#REF!,#REF!</definedName>
    <definedName name="__APW_RESTORE_DATA176__" localSheetId="8" hidden="1">#REF!,#REF!,#REF!,#REF!,#REF!,#REF!,#REF!,#REF!,#REF!,#REF!,#REF!,#REF!,#REF!,#REF!</definedName>
    <definedName name="__APW_RESTORE_DATA177__" localSheetId="0" hidden="1">#REF!,#REF!,#REF!,#REF!,#REF!,#REF!,#REF!,#REF!,#REF!,#REF!,#REF!,#REF!,#REF!,#REF!</definedName>
    <definedName name="__APW_RESTORE_DATA177__" localSheetId="1" hidden="1">#REF!,#REF!,#REF!,#REF!,#REF!,#REF!,#REF!,#REF!,#REF!,#REF!,#REF!,#REF!,#REF!,#REF!</definedName>
    <definedName name="__APW_RESTORE_DATA177__" localSheetId="8" hidden="1">#REF!,#REF!,#REF!,#REF!,#REF!,#REF!,#REF!,#REF!,#REF!,#REF!,#REF!,#REF!,#REF!,#REF!</definedName>
    <definedName name="__APW_RESTORE_DATA178__" localSheetId="0" hidden="1">#REF!,#REF!,#REF!,#REF!,#REF!,#REF!,#REF!,#REF!,#REF!,#REF!,#REF!,#REF!,#REF!,#REF!</definedName>
    <definedName name="__APW_RESTORE_DATA178__" localSheetId="1" hidden="1">#REF!,#REF!,#REF!,#REF!,#REF!,#REF!,#REF!,#REF!,#REF!,#REF!,#REF!,#REF!,#REF!,#REF!</definedName>
    <definedName name="__APW_RESTORE_DATA178__" localSheetId="8" hidden="1">#REF!,#REF!,#REF!,#REF!,#REF!,#REF!,#REF!,#REF!,#REF!,#REF!,#REF!,#REF!,#REF!,#REF!</definedName>
    <definedName name="__APW_RESTORE_DATA179__" localSheetId="0" hidden="1">#REF!,#REF!,#REF!,#REF!,#REF!,#REF!,#REF!,#REF!,#REF!,#REF!,#REF!,#REF!,#REF!,#REF!</definedName>
    <definedName name="__APW_RESTORE_DATA179__" localSheetId="1" hidden="1">#REF!,#REF!,#REF!,#REF!,#REF!,#REF!,#REF!,#REF!,#REF!,#REF!,#REF!,#REF!,#REF!,#REF!</definedName>
    <definedName name="__APW_RESTORE_DATA179__" localSheetId="8" hidden="1">#REF!,#REF!,#REF!,#REF!,#REF!,#REF!,#REF!,#REF!,#REF!,#REF!,#REF!,#REF!,#REF!,#REF!</definedName>
    <definedName name="__APW_RESTORE_DATA18__" localSheetId="0" hidden="1">#REF!,#REF!,#REF!,#REF!,#REF!,#REF!,#REF!,#REF!,#REF!,#REF!,#REF!,#REF!,#REF!,#REF!,#REF!</definedName>
    <definedName name="__APW_RESTORE_DATA18__" localSheetId="1" hidden="1">#REF!,#REF!,#REF!,#REF!,#REF!,#REF!,#REF!,#REF!,#REF!,#REF!,#REF!,#REF!,#REF!,#REF!,#REF!</definedName>
    <definedName name="__APW_RESTORE_DATA18__" localSheetId="8" hidden="1">#REF!,#REF!,#REF!,#REF!,#REF!,#REF!,#REF!,#REF!,#REF!,#REF!,#REF!,#REF!,#REF!,#REF!,#REF!</definedName>
    <definedName name="__APW_RESTORE_DATA180__" localSheetId="0" hidden="1">#REF!,#REF!,#REF!,#REF!,#REF!,#REF!,#REF!,#REF!,#REF!,#REF!,#REF!,#REF!,#REF!,#REF!</definedName>
    <definedName name="__APW_RESTORE_DATA180__" localSheetId="1" hidden="1">#REF!,#REF!,#REF!,#REF!,#REF!,#REF!,#REF!,#REF!,#REF!,#REF!,#REF!,#REF!,#REF!,#REF!</definedName>
    <definedName name="__APW_RESTORE_DATA180__" localSheetId="8" hidden="1">#REF!,#REF!,#REF!,#REF!,#REF!,#REF!,#REF!,#REF!,#REF!,#REF!,#REF!,#REF!,#REF!,#REF!</definedName>
    <definedName name="__APW_RESTORE_DATA181__" localSheetId="0" hidden="1">#REF!,#REF!,#REF!,#REF!,#REF!,#REF!,#REF!,#REF!,#REF!,#REF!,#REF!,#REF!,#REF!,#REF!</definedName>
    <definedName name="__APW_RESTORE_DATA181__" localSheetId="1" hidden="1">#REF!,#REF!,#REF!,#REF!,#REF!,#REF!,#REF!,#REF!,#REF!,#REF!,#REF!,#REF!,#REF!,#REF!</definedName>
    <definedName name="__APW_RESTORE_DATA181__" localSheetId="8" hidden="1">#REF!,#REF!,#REF!,#REF!,#REF!,#REF!,#REF!,#REF!,#REF!,#REF!,#REF!,#REF!,#REF!,#REF!</definedName>
    <definedName name="__APW_RESTORE_DATA182__" localSheetId="0" hidden="1">#REF!,#REF!,#REF!,#REF!,#REF!,#REF!,#REF!,#REF!,#REF!,#REF!,#REF!,#REF!,#REF!,#REF!</definedName>
    <definedName name="__APW_RESTORE_DATA182__" localSheetId="1" hidden="1">#REF!,#REF!,#REF!,#REF!,#REF!,#REF!,#REF!,#REF!,#REF!,#REF!,#REF!,#REF!,#REF!,#REF!</definedName>
    <definedName name="__APW_RESTORE_DATA182__" localSheetId="8" hidden="1">#REF!,#REF!,#REF!,#REF!,#REF!,#REF!,#REF!,#REF!,#REF!,#REF!,#REF!,#REF!,#REF!,#REF!</definedName>
    <definedName name="__APW_RESTORE_DATA183__" localSheetId="0" hidden="1">#REF!,#REF!,#REF!,#REF!,#REF!,#REF!,#REF!,#REF!,#REF!,#REF!,#REF!,#REF!,#REF!,#REF!</definedName>
    <definedName name="__APW_RESTORE_DATA183__" localSheetId="1" hidden="1">#REF!,#REF!,#REF!,#REF!,#REF!,#REF!,#REF!,#REF!,#REF!,#REF!,#REF!,#REF!,#REF!,#REF!</definedName>
    <definedName name="__APW_RESTORE_DATA183__" localSheetId="8" hidden="1">#REF!,#REF!,#REF!,#REF!,#REF!,#REF!,#REF!,#REF!,#REF!,#REF!,#REF!,#REF!,#REF!,#REF!</definedName>
    <definedName name="__APW_RESTORE_DATA184__" localSheetId="0" hidden="1">#REF!,#REF!,#REF!,#REF!,#REF!,#REF!,#REF!,#REF!,#REF!,#REF!,#REF!,#REF!,#REF!,#REF!</definedName>
    <definedName name="__APW_RESTORE_DATA184__" localSheetId="1" hidden="1">#REF!,#REF!,#REF!,#REF!,#REF!,#REF!,#REF!,#REF!,#REF!,#REF!,#REF!,#REF!,#REF!,#REF!</definedName>
    <definedName name="__APW_RESTORE_DATA184__" localSheetId="8" hidden="1">#REF!,#REF!,#REF!,#REF!,#REF!,#REF!,#REF!,#REF!,#REF!,#REF!,#REF!,#REF!,#REF!,#REF!</definedName>
    <definedName name="__APW_RESTORE_DATA185__" localSheetId="0" hidden="1">#REF!,#REF!,#REF!,#REF!,#REF!,#REF!,#REF!,#REF!,#REF!,#REF!,#REF!,#REF!,#REF!,#REF!</definedName>
    <definedName name="__APW_RESTORE_DATA185__" localSheetId="1" hidden="1">#REF!,#REF!,#REF!,#REF!,#REF!,#REF!,#REF!,#REF!,#REF!,#REF!,#REF!,#REF!,#REF!,#REF!</definedName>
    <definedName name="__APW_RESTORE_DATA185__" localSheetId="8" hidden="1">#REF!,#REF!,#REF!,#REF!,#REF!,#REF!,#REF!,#REF!,#REF!,#REF!,#REF!,#REF!,#REF!,#REF!</definedName>
    <definedName name="__APW_RESTORE_DATA186__" localSheetId="0" hidden="1">#REF!,#REF!,#REF!,#REF!,#REF!,#REF!,#REF!,#REF!,#REF!,#REF!,#REF!,#REF!,#REF!,#REF!</definedName>
    <definedName name="__APW_RESTORE_DATA186__" localSheetId="1" hidden="1">#REF!,#REF!,#REF!,#REF!,#REF!,#REF!,#REF!,#REF!,#REF!,#REF!,#REF!,#REF!,#REF!,#REF!</definedName>
    <definedName name="__APW_RESTORE_DATA186__" localSheetId="8" hidden="1">#REF!,#REF!,#REF!,#REF!,#REF!,#REF!,#REF!,#REF!,#REF!,#REF!,#REF!,#REF!,#REF!,#REF!</definedName>
    <definedName name="__APW_RESTORE_DATA187__" localSheetId="0" hidden="1">#REF!,#REF!,#REF!,#REF!,#REF!,#REF!,#REF!,#REF!,#REF!,#REF!,#REF!,#REF!,#REF!,#REF!</definedName>
    <definedName name="__APW_RESTORE_DATA187__" localSheetId="1" hidden="1">#REF!,#REF!,#REF!,#REF!,#REF!,#REF!,#REF!,#REF!,#REF!,#REF!,#REF!,#REF!,#REF!,#REF!</definedName>
    <definedName name="__APW_RESTORE_DATA187__" localSheetId="8" hidden="1">#REF!,#REF!,#REF!,#REF!,#REF!,#REF!,#REF!,#REF!,#REF!,#REF!,#REF!,#REF!,#REF!,#REF!</definedName>
    <definedName name="__APW_RESTORE_DATA188__" localSheetId="0" hidden="1">#REF!,#REF!,#REF!,#REF!,#REF!,#REF!,#REF!,#REF!,#REF!,#REF!,#REF!,#REF!,#REF!,#REF!</definedName>
    <definedName name="__APW_RESTORE_DATA188__" localSheetId="1" hidden="1">#REF!,#REF!,#REF!,#REF!,#REF!,#REF!,#REF!,#REF!,#REF!,#REF!,#REF!,#REF!,#REF!,#REF!</definedName>
    <definedName name="__APW_RESTORE_DATA188__" localSheetId="8" hidden="1">#REF!,#REF!,#REF!,#REF!,#REF!,#REF!,#REF!,#REF!,#REF!,#REF!,#REF!,#REF!,#REF!,#REF!</definedName>
    <definedName name="__APW_RESTORE_DATA189__" localSheetId="0" hidden="1">#REF!,#REF!,#REF!,#REF!,#REF!,#REF!,#REF!,#REF!,#REF!,#REF!,#REF!,#REF!,#REF!,#REF!</definedName>
    <definedName name="__APW_RESTORE_DATA189__" localSheetId="1" hidden="1">#REF!,#REF!,#REF!,#REF!,#REF!,#REF!,#REF!,#REF!,#REF!,#REF!,#REF!,#REF!,#REF!,#REF!</definedName>
    <definedName name="__APW_RESTORE_DATA189__" localSheetId="8" hidden="1">#REF!,#REF!,#REF!,#REF!,#REF!,#REF!,#REF!,#REF!,#REF!,#REF!,#REF!,#REF!,#REF!,#REF!</definedName>
    <definedName name="__APW_RESTORE_DATA19__" localSheetId="0" hidden="1">#REF!,#REF!,#REF!,#REF!,#REF!,#REF!,#REF!,#REF!,#REF!,#REF!,#REF!,#REF!,#REF!,#REF!,#REF!</definedName>
    <definedName name="__APW_RESTORE_DATA19__" localSheetId="1" hidden="1">#REF!,#REF!,#REF!,#REF!,#REF!,#REF!,#REF!,#REF!,#REF!,#REF!,#REF!,#REF!,#REF!,#REF!,#REF!</definedName>
    <definedName name="__APW_RESTORE_DATA19__" localSheetId="8" hidden="1">#REF!,#REF!,#REF!,#REF!,#REF!,#REF!,#REF!,#REF!,#REF!,#REF!,#REF!,#REF!,#REF!,#REF!,#REF!</definedName>
    <definedName name="__APW_RESTORE_DATA190__" localSheetId="0" hidden="1">#REF!,#REF!,#REF!,#REF!,#REF!,#REF!,#REF!,#REF!,#REF!,#REF!,#REF!,#REF!,#REF!,#REF!</definedName>
    <definedName name="__APW_RESTORE_DATA190__" localSheetId="1" hidden="1">#REF!,#REF!,#REF!,#REF!,#REF!,#REF!,#REF!,#REF!,#REF!,#REF!,#REF!,#REF!,#REF!,#REF!</definedName>
    <definedName name="__APW_RESTORE_DATA190__" localSheetId="8" hidden="1">#REF!,#REF!,#REF!,#REF!,#REF!,#REF!,#REF!,#REF!,#REF!,#REF!,#REF!,#REF!,#REF!,#REF!</definedName>
    <definedName name="__APW_RESTORE_DATA191__" localSheetId="0" hidden="1">#REF!,#REF!,#REF!,#REF!,#REF!,#REF!,#REF!,#REF!,#REF!,#REF!,#REF!,#REF!,#REF!,#REF!</definedName>
    <definedName name="__APW_RESTORE_DATA191__" localSheetId="1" hidden="1">#REF!,#REF!,#REF!,#REF!,#REF!,#REF!,#REF!,#REF!,#REF!,#REF!,#REF!,#REF!,#REF!,#REF!</definedName>
    <definedName name="__APW_RESTORE_DATA191__" localSheetId="8" hidden="1">#REF!,#REF!,#REF!,#REF!,#REF!,#REF!,#REF!,#REF!,#REF!,#REF!,#REF!,#REF!,#REF!,#REF!</definedName>
    <definedName name="__APW_RESTORE_DATA192__" localSheetId="0" hidden="1">#REF!,#REF!,#REF!,#REF!,#REF!,#REF!,#REF!,#REF!,#REF!,#REF!,#REF!,#REF!,#REF!,#REF!</definedName>
    <definedName name="__APW_RESTORE_DATA192__" localSheetId="1" hidden="1">#REF!,#REF!,#REF!,#REF!,#REF!,#REF!,#REF!,#REF!,#REF!,#REF!,#REF!,#REF!,#REF!,#REF!</definedName>
    <definedName name="__APW_RESTORE_DATA192__" localSheetId="8" hidden="1">#REF!,#REF!,#REF!,#REF!,#REF!,#REF!,#REF!,#REF!,#REF!,#REF!,#REF!,#REF!,#REF!,#REF!</definedName>
    <definedName name="__APW_RESTORE_DATA193__" localSheetId="0" hidden="1">#REF!,#REF!,#REF!,#REF!,#REF!,#REF!,#REF!,#REF!,#REF!,#REF!,#REF!,#REF!,#REF!,#REF!</definedName>
    <definedName name="__APW_RESTORE_DATA193__" localSheetId="1" hidden="1">#REF!,#REF!,#REF!,#REF!,#REF!,#REF!,#REF!,#REF!,#REF!,#REF!,#REF!,#REF!,#REF!,#REF!</definedName>
    <definedName name="__APW_RESTORE_DATA193__" localSheetId="8" hidden="1">#REF!,#REF!,#REF!,#REF!,#REF!,#REF!,#REF!,#REF!,#REF!,#REF!,#REF!,#REF!,#REF!,#REF!</definedName>
    <definedName name="__APW_RESTORE_DATA194__" localSheetId="0" hidden="1">#REF!,#REF!,#REF!,#REF!,#REF!,#REF!,#REF!,#REF!,#REF!,#REF!,#REF!,#REF!,#REF!,#REF!</definedName>
    <definedName name="__APW_RESTORE_DATA194__" localSheetId="1" hidden="1">#REF!,#REF!,#REF!,#REF!,#REF!,#REF!,#REF!,#REF!,#REF!,#REF!,#REF!,#REF!,#REF!,#REF!</definedName>
    <definedName name="__APW_RESTORE_DATA194__" localSheetId="8" hidden="1">#REF!,#REF!,#REF!,#REF!,#REF!,#REF!,#REF!,#REF!,#REF!,#REF!,#REF!,#REF!,#REF!,#REF!</definedName>
    <definedName name="__APW_RESTORE_DATA195__" localSheetId="0" hidden="1">#REF!,#REF!,#REF!,#REF!,#REF!,#REF!,#REF!,#REF!,#REF!,#REF!,#REF!,#REF!,#REF!,#REF!</definedName>
    <definedName name="__APW_RESTORE_DATA195__" localSheetId="1" hidden="1">#REF!,#REF!,#REF!,#REF!,#REF!,#REF!,#REF!,#REF!,#REF!,#REF!,#REF!,#REF!,#REF!,#REF!</definedName>
    <definedName name="__APW_RESTORE_DATA195__" localSheetId="8" hidden="1">#REF!,#REF!,#REF!,#REF!,#REF!,#REF!,#REF!,#REF!,#REF!,#REF!,#REF!,#REF!,#REF!,#REF!</definedName>
    <definedName name="__APW_RESTORE_DATA196__" localSheetId="0" hidden="1">#REF!,#REF!,#REF!,#REF!,#REF!,#REF!,#REF!,#REF!,#REF!,#REF!,#REF!,#REF!,#REF!,#REF!</definedName>
    <definedName name="__APW_RESTORE_DATA196__" localSheetId="1" hidden="1">#REF!,#REF!,#REF!,#REF!,#REF!,#REF!,#REF!,#REF!,#REF!,#REF!,#REF!,#REF!,#REF!,#REF!</definedName>
    <definedName name="__APW_RESTORE_DATA196__" localSheetId="8" hidden="1">#REF!,#REF!,#REF!,#REF!,#REF!,#REF!,#REF!,#REF!,#REF!,#REF!,#REF!,#REF!,#REF!,#REF!</definedName>
    <definedName name="__APW_RESTORE_DATA197__" localSheetId="0" hidden="1">#REF!,#REF!,#REF!,#REF!,#REF!,#REF!,#REF!,#REF!,#REF!,#REF!,#REF!,#REF!,#REF!,#REF!</definedName>
    <definedName name="__APW_RESTORE_DATA197__" localSheetId="1" hidden="1">#REF!,#REF!,#REF!,#REF!,#REF!,#REF!,#REF!,#REF!,#REF!,#REF!,#REF!,#REF!,#REF!,#REF!</definedName>
    <definedName name="__APW_RESTORE_DATA197__" localSheetId="8" hidden="1">#REF!,#REF!,#REF!,#REF!,#REF!,#REF!,#REF!,#REF!,#REF!,#REF!,#REF!,#REF!,#REF!,#REF!</definedName>
    <definedName name="__APW_RESTORE_DATA198__" localSheetId="0" hidden="1">#REF!,#REF!,#REF!,#REF!,#REF!,#REF!,#REF!,#REF!,#REF!,#REF!,#REF!,#REF!,#REF!,#REF!</definedName>
    <definedName name="__APW_RESTORE_DATA198__" localSheetId="1" hidden="1">#REF!,#REF!,#REF!,#REF!,#REF!,#REF!,#REF!,#REF!,#REF!,#REF!,#REF!,#REF!,#REF!,#REF!</definedName>
    <definedName name="__APW_RESTORE_DATA198__" localSheetId="8" hidden="1">#REF!,#REF!,#REF!,#REF!,#REF!,#REF!,#REF!,#REF!,#REF!,#REF!,#REF!,#REF!,#REF!,#REF!</definedName>
    <definedName name="__APW_RESTORE_DATA199__" localSheetId="0" hidden="1">#REF!,#REF!,#REF!,#REF!,#REF!,#REF!,#REF!,#REF!,#REF!,#REF!,#REF!,#REF!,#REF!,#REF!</definedName>
    <definedName name="__APW_RESTORE_DATA199__" localSheetId="1" hidden="1">#REF!,#REF!,#REF!,#REF!,#REF!,#REF!,#REF!,#REF!,#REF!,#REF!,#REF!,#REF!,#REF!,#REF!</definedName>
    <definedName name="__APW_RESTORE_DATA199__" localSheetId="8" hidden="1">#REF!,#REF!,#REF!,#REF!,#REF!,#REF!,#REF!,#REF!,#REF!,#REF!,#REF!,#REF!,#REF!,#REF!</definedName>
    <definedName name="__APW_RESTORE_DATA2__" localSheetId="0" hidden="1">#REF!,#REF!,#REF!,#REF!,#REF!,#REF!,#REF!,#REF!,#REF!,#REF!,#REF!,#REF!,#REF!,#REF!,#REF!,#REF!</definedName>
    <definedName name="__APW_RESTORE_DATA2__" localSheetId="1" hidden="1">#REF!,#REF!,#REF!,#REF!,#REF!,#REF!,#REF!,#REF!,#REF!,#REF!,#REF!,#REF!,#REF!,#REF!,#REF!,#REF!</definedName>
    <definedName name="__APW_RESTORE_DATA2__" localSheetId="8" hidden="1">#REF!,#REF!,#REF!,#REF!,#REF!,#REF!,#REF!,#REF!,#REF!,#REF!,#REF!,#REF!,#REF!,#REF!,#REF!,#REF!</definedName>
    <definedName name="__APW_RESTORE_DATA20__" localSheetId="0" hidden="1">#REF!,#REF!,#REF!,#REF!,#REF!,#REF!,#REF!,#REF!,#REF!,#REF!,#REF!,#REF!,#REF!,#REF!,#REF!</definedName>
    <definedName name="__APW_RESTORE_DATA20__" localSheetId="1" hidden="1">#REF!,#REF!,#REF!,#REF!,#REF!,#REF!,#REF!,#REF!,#REF!,#REF!,#REF!,#REF!,#REF!,#REF!,#REF!</definedName>
    <definedName name="__APW_RESTORE_DATA20__" localSheetId="8" hidden="1">#REF!,#REF!,#REF!,#REF!,#REF!,#REF!,#REF!,#REF!,#REF!,#REF!,#REF!,#REF!,#REF!,#REF!,#REF!</definedName>
    <definedName name="__APW_RESTORE_DATA200__" localSheetId="0" hidden="1">#REF!,#REF!,#REF!,#REF!,#REF!,#REF!,#REF!,#REF!,#REF!,#REF!,#REF!,#REF!,#REF!,#REF!</definedName>
    <definedName name="__APW_RESTORE_DATA200__" localSheetId="1" hidden="1">#REF!,#REF!,#REF!,#REF!,#REF!,#REF!,#REF!,#REF!,#REF!,#REF!,#REF!,#REF!,#REF!,#REF!</definedName>
    <definedName name="__APW_RESTORE_DATA200__" localSheetId="8" hidden="1">#REF!,#REF!,#REF!,#REF!,#REF!,#REF!,#REF!,#REF!,#REF!,#REF!,#REF!,#REF!,#REF!,#REF!</definedName>
    <definedName name="__APW_RESTORE_DATA201__" localSheetId="0" hidden="1">#REF!,#REF!,#REF!,#REF!,#REF!,#REF!,#REF!,#REF!,#REF!,#REF!,#REF!,#REF!,#REF!,#REF!</definedName>
    <definedName name="__APW_RESTORE_DATA201__" localSheetId="1" hidden="1">#REF!,#REF!,#REF!,#REF!,#REF!,#REF!,#REF!,#REF!,#REF!,#REF!,#REF!,#REF!,#REF!,#REF!</definedName>
    <definedName name="__APW_RESTORE_DATA201__" localSheetId="8" hidden="1">#REF!,#REF!,#REF!,#REF!,#REF!,#REF!,#REF!,#REF!,#REF!,#REF!,#REF!,#REF!,#REF!,#REF!</definedName>
    <definedName name="__APW_RESTORE_DATA202__" localSheetId="0" hidden="1">#REF!,#REF!,#REF!,#REF!,#REF!,#REF!,#REF!,#REF!,#REF!,#REF!,#REF!,#REF!,#REF!,#REF!</definedName>
    <definedName name="__APW_RESTORE_DATA202__" localSheetId="1" hidden="1">#REF!,#REF!,#REF!,#REF!,#REF!,#REF!,#REF!,#REF!,#REF!,#REF!,#REF!,#REF!,#REF!,#REF!</definedName>
    <definedName name="__APW_RESTORE_DATA202__" localSheetId="8" hidden="1">#REF!,#REF!,#REF!,#REF!,#REF!,#REF!,#REF!,#REF!,#REF!,#REF!,#REF!,#REF!,#REF!,#REF!</definedName>
    <definedName name="__APW_RESTORE_DATA203__" localSheetId="0" hidden="1">#REF!,#REF!,#REF!,#REF!,#REF!,#REF!,#REF!,#REF!,#REF!,#REF!,#REF!,#REF!</definedName>
    <definedName name="__APW_RESTORE_DATA203__" localSheetId="1" hidden="1">#REF!,#REF!,#REF!,#REF!,#REF!,#REF!,#REF!,#REF!,#REF!,#REF!,#REF!,#REF!</definedName>
    <definedName name="__APW_RESTORE_DATA203__" localSheetId="8" hidden="1">#REF!,#REF!,#REF!,#REF!,#REF!,#REF!,#REF!,#REF!,#REF!,#REF!,#REF!,#REF!</definedName>
    <definedName name="__APW_RESTORE_DATA204__" localSheetId="0" hidden="1">#REF!,#REF!,#REF!,#REF!,#REF!,#REF!,#REF!,#REF!,#REF!,#REF!,#REF!,#REF!,#REF!,#REF!,#REF!,#REF!,#REF!</definedName>
    <definedName name="__APW_RESTORE_DATA204__" localSheetId="1" hidden="1">#REF!,#REF!,#REF!,#REF!,#REF!,#REF!,#REF!,#REF!,#REF!,#REF!,#REF!,#REF!,#REF!,#REF!,#REF!,#REF!,#REF!</definedName>
    <definedName name="__APW_RESTORE_DATA204__" localSheetId="8" hidden="1">#REF!,#REF!,#REF!,#REF!,#REF!,#REF!,#REF!,#REF!,#REF!,#REF!,#REF!,#REF!,#REF!,#REF!,#REF!,#REF!,#REF!</definedName>
    <definedName name="__APW_RESTORE_DATA205__" localSheetId="0" hidden="1">#REF!,#REF!,#REF!,#REF!,#REF!,#REF!,#REF!,#REF!,#REF!,#REF!,#REF!,#REF!,#REF!,#REF!,#REF!,#REF!</definedName>
    <definedName name="__APW_RESTORE_DATA205__" localSheetId="1" hidden="1">#REF!,#REF!,#REF!,#REF!,#REF!,#REF!,#REF!,#REF!,#REF!,#REF!,#REF!,#REF!,#REF!,#REF!,#REF!,#REF!</definedName>
    <definedName name="__APW_RESTORE_DATA205__" localSheetId="8" hidden="1">#REF!,#REF!,#REF!,#REF!,#REF!,#REF!,#REF!,#REF!,#REF!,#REF!,#REF!,#REF!,#REF!,#REF!,#REF!,#REF!</definedName>
    <definedName name="__APW_RESTORE_DATA206__" localSheetId="0" hidden="1">#REF!,#REF!,#REF!,#REF!,#REF!,#REF!,#REF!,#REF!,#REF!,#REF!,#REF!,#REF!,#REF!,#REF!,#REF!,#REF!</definedName>
    <definedName name="__APW_RESTORE_DATA206__" localSheetId="1" hidden="1">#REF!,#REF!,#REF!,#REF!,#REF!,#REF!,#REF!,#REF!,#REF!,#REF!,#REF!,#REF!,#REF!,#REF!,#REF!,#REF!</definedName>
    <definedName name="__APW_RESTORE_DATA206__" localSheetId="8" hidden="1">#REF!,#REF!,#REF!,#REF!,#REF!,#REF!,#REF!,#REF!,#REF!,#REF!,#REF!,#REF!,#REF!,#REF!,#REF!,#REF!</definedName>
    <definedName name="__APW_RESTORE_DATA207__" localSheetId="0" hidden="1">#REF!,#REF!,#REF!,#REF!,#REF!,#REF!,#REF!,#REF!,#REF!,#REF!,#REF!,#REF!,#REF!,#REF!,#REF!,#REF!</definedName>
    <definedName name="__APW_RESTORE_DATA207__" localSheetId="1" hidden="1">#REF!,#REF!,#REF!,#REF!,#REF!,#REF!,#REF!,#REF!,#REF!,#REF!,#REF!,#REF!,#REF!,#REF!,#REF!,#REF!</definedName>
    <definedName name="__APW_RESTORE_DATA207__" localSheetId="8" hidden="1">#REF!,#REF!,#REF!,#REF!,#REF!,#REF!,#REF!,#REF!,#REF!,#REF!,#REF!,#REF!,#REF!,#REF!,#REF!,#REF!</definedName>
    <definedName name="__APW_RESTORE_DATA208__" localSheetId="0" hidden="1">#REF!,#REF!,#REF!,#REF!,#REF!,#REF!,#REF!,#REF!,#REF!,#REF!,#REF!,#REF!,#REF!,#REF!,#REF!,#REF!</definedName>
    <definedName name="__APW_RESTORE_DATA208__" localSheetId="1" hidden="1">#REF!,#REF!,#REF!,#REF!,#REF!,#REF!,#REF!,#REF!,#REF!,#REF!,#REF!,#REF!,#REF!,#REF!,#REF!,#REF!</definedName>
    <definedName name="__APW_RESTORE_DATA208__" localSheetId="8" hidden="1">#REF!,#REF!,#REF!,#REF!,#REF!,#REF!,#REF!,#REF!,#REF!,#REF!,#REF!,#REF!,#REF!,#REF!,#REF!,#REF!</definedName>
    <definedName name="__APW_RESTORE_DATA209__" localSheetId="0" hidden="1">#REF!,#REF!,#REF!,#REF!,#REF!,#REF!,#REF!,#REF!,#REF!,#REF!,#REF!,#REF!,#REF!,#REF!,#REF!,#REF!</definedName>
    <definedName name="__APW_RESTORE_DATA209__" localSheetId="1" hidden="1">#REF!,#REF!,#REF!,#REF!,#REF!,#REF!,#REF!,#REF!,#REF!,#REF!,#REF!,#REF!,#REF!,#REF!,#REF!,#REF!</definedName>
    <definedName name="__APW_RESTORE_DATA209__" localSheetId="8" hidden="1">#REF!,#REF!,#REF!,#REF!,#REF!,#REF!,#REF!,#REF!,#REF!,#REF!,#REF!,#REF!,#REF!,#REF!,#REF!,#REF!</definedName>
    <definedName name="__APW_RESTORE_DATA21__" localSheetId="0" hidden="1">#REF!,#REF!,#REF!,#REF!,#REF!,#REF!,#REF!,#REF!,#REF!,#REF!,#REF!,#REF!,#REF!,#REF!,#REF!</definedName>
    <definedName name="__APW_RESTORE_DATA21__" localSheetId="1" hidden="1">#REF!,#REF!,#REF!,#REF!,#REF!,#REF!,#REF!,#REF!,#REF!,#REF!,#REF!,#REF!,#REF!,#REF!,#REF!</definedName>
    <definedName name="__APW_RESTORE_DATA21__" localSheetId="8" hidden="1">#REF!,#REF!,#REF!,#REF!,#REF!,#REF!,#REF!,#REF!,#REF!,#REF!,#REF!,#REF!,#REF!,#REF!,#REF!</definedName>
    <definedName name="__APW_RESTORE_DATA210__" localSheetId="0" hidden="1">#REF!,#REF!,#REF!,#REF!,#REF!,#REF!,#REF!,#REF!,#REF!,#REF!,#REF!,#REF!,#REF!,#REF!,#REF!</definedName>
    <definedName name="__APW_RESTORE_DATA210__" localSheetId="1" hidden="1">#REF!,#REF!,#REF!,#REF!,#REF!,#REF!,#REF!,#REF!,#REF!,#REF!,#REF!,#REF!,#REF!,#REF!,#REF!</definedName>
    <definedName name="__APW_RESTORE_DATA210__" localSheetId="8" hidden="1">#REF!,#REF!,#REF!,#REF!,#REF!,#REF!,#REF!,#REF!,#REF!,#REF!,#REF!,#REF!,#REF!,#REF!,#REF!</definedName>
    <definedName name="__APW_RESTORE_DATA211__" localSheetId="0" hidden="1">#REF!,#REF!,#REF!,#REF!,#REF!,#REF!,#REF!,#REF!,#REF!,#REF!,#REF!,#REF!,#REF!,#REF!,#REF!</definedName>
    <definedName name="__APW_RESTORE_DATA211__" localSheetId="1" hidden="1">#REF!,#REF!,#REF!,#REF!,#REF!,#REF!,#REF!,#REF!,#REF!,#REF!,#REF!,#REF!,#REF!,#REF!,#REF!</definedName>
    <definedName name="__APW_RESTORE_DATA211__" localSheetId="8" hidden="1">#REF!,#REF!,#REF!,#REF!,#REF!,#REF!,#REF!,#REF!,#REF!,#REF!,#REF!,#REF!,#REF!,#REF!,#REF!</definedName>
    <definedName name="__APW_RESTORE_DATA212__" localSheetId="0" hidden="1">#REF!,#REF!,#REF!,#REF!,#REF!,#REF!,#REF!,#REF!,#REF!,#REF!,#REF!,#REF!,#REF!,#REF!,#REF!</definedName>
    <definedName name="__APW_RESTORE_DATA212__" localSheetId="1" hidden="1">#REF!,#REF!,#REF!,#REF!,#REF!,#REF!,#REF!,#REF!,#REF!,#REF!,#REF!,#REF!,#REF!,#REF!,#REF!</definedName>
    <definedName name="__APW_RESTORE_DATA212__" localSheetId="8" hidden="1">#REF!,#REF!,#REF!,#REF!,#REF!,#REF!,#REF!,#REF!,#REF!,#REF!,#REF!,#REF!,#REF!,#REF!,#REF!</definedName>
    <definedName name="__APW_RESTORE_DATA213__" localSheetId="0" hidden="1">#REF!,#REF!,#REF!,#REF!,#REF!,#REF!,#REF!,#REF!,#REF!,#REF!,#REF!,#REF!,#REF!,#REF!,#REF!</definedName>
    <definedName name="__APW_RESTORE_DATA213__" localSheetId="1" hidden="1">#REF!,#REF!,#REF!,#REF!,#REF!,#REF!,#REF!,#REF!,#REF!,#REF!,#REF!,#REF!,#REF!,#REF!,#REF!</definedName>
    <definedName name="__APW_RESTORE_DATA213__" localSheetId="8" hidden="1">#REF!,#REF!,#REF!,#REF!,#REF!,#REF!,#REF!,#REF!,#REF!,#REF!,#REF!,#REF!,#REF!,#REF!,#REF!</definedName>
    <definedName name="__APW_RESTORE_DATA214__" localSheetId="0" hidden="1">#REF!,#REF!,#REF!,#REF!,#REF!,#REF!,#REF!,#REF!,#REF!,#REF!,#REF!,#REF!,#REF!,#REF!,#REF!</definedName>
    <definedName name="__APW_RESTORE_DATA214__" localSheetId="1" hidden="1">#REF!,#REF!,#REF!,#REF!,#REF!,#REF!,#REF!,#REF!,#REF!,#REF!,#REF!,#REF!,#REF!,#REF!,#REF!</definedName>
    <definedName name="__APW_RESTORE_DATA214__" localSheetId="8" hidden="1">#REF!,#REF!,#REF!,#REF!,#REF!,#REF!,#REF!,#REF!,#REF!,#REF!,#REF!,#REF!,#REF!,#REF!,#REF!</definedName>
    <definedName name="__APW_RESTORE_DATA215__" localSheetId="0" hidden="1">#REF!,#REF!,#REF!,#REF!,#REF!,#REF!,#REF!,#REF!,#REF!,#REF!,#REF!,#REF!,#REF!,#REF!,#REF!</definedName>
    <definedName name="__APW_RESTORE_DATA215__" localSheetId="1" hidden="1">#REF!,#REF!,#REF!,#REF!,#REF!,#REF!,#REF!,#REF!,#REF!,#REF!,#REF!,#REF!,#REF!,#REF!,#REF!</definedName>
    <definedName name="__APW_RESTORE_DATA215__" localSheetId="8" hidden="1">#REF!,#REF!,#REF!,#REF!,#REF!,#REF!,#REF!,#REF!,#REF!,#REF!,#REF!,#REF!,#REF!,#REF!,#REF!</definedName>
    <definedName name="__APW_RESTORE_DATA216__" localSheetId="0" hidden="1">#REF!,#REF!,#REF!,#REF!,#REF!,#REF!,#REF!,#REF!,#REF!,#REF!,#REF!,#REF!,#REF!,#REF!,#REF!</definedName>
    <definedName name="__APW_RESTORE_DATA216__" localSheetId="1" hidden="1">#REF!,#REF!,#REF!,#REF!,#REF!,#REF!,#REF!,#REF!,#REF!,#REF!,#REF!,#REF!,#REF!,#REF!,#REF!</definedName>
    <definedName name="__APW_RESTORE_DATA216__" localSheetId="8" hidden="1">#REF!,#REF!,#REF!,#REF!,#REF!,#REF!,#REF!,#REF!,#REF!,#REF!,#REF!,#REF!,#REF!,#REF!,#REF!</definedName>
    <definedName name="__APW_RESTORE_DATA217__" localSheetId="0" hidden="1">#REF!,#REF!,#REF!,#REF!,#REF!,#REF!,#REF!,#REF!,#REF!,#REF!,#REF!,#REF!,#REF!,#REF!,#REF!</definedName>
    <definedName name="__APW_RESTORE_DATA217__" localSheetId="1" hidden="1">#REF!,#REF!,#REF!,#REF!,#REF!,#REF!,#REF!,#REF!,#REF!,#REF!,#REF!,#REF!,#REF!,#REF!,#REF!</definedName>
    <definedName name="__APW_RESTORE_DATA217__" localSheetId="8" hidden="1">#REF!,#REF!,#REF!,#REF!,#REF!,#REF!,#REF!,#REF!,#REF!,#REF!,#REF!,#REF!,#REF!,#REF!,#REF!</definedName>
    <definedName name="__APW_RESTORE_DATA218__" localSheetId="0" hidden="1">#REF!,#REF!,#REF!,#REF!,#REF!,#REF!,#REF!,#REF!,#REF!,#REF!,#REF!,#REF!,#REF!,#REF!,#REF!</definedName>
    <definedName name="__APW_RESTORE_DATA218__" localSheetId="1" hidden="1">#REF!,#REF!,#REF!,#REF!,#REF!,#REF!,#REF!,#REF!,#REF!,#REF!,#REF!,#REF!,#REF!,#REF!,#REF!</definedName>
    <definedName name="__APW_RESTORE_DATA218__" localSheetId="8" hidden="1">#REF!,#REF!,#REF!,#REF!,#REF!,#REF!,#REF!,#REF!,#REF!,#REF!,#REF!,#REF!,#REF!,#REF!,#REF!</definedName>
    <definedName name="__APW_RESTORE_DATA219__" localSheetId="0" hidden="1">#REF!,#REF!,#REF!,#REF!,#REF!,#REF!,#REF!,#REF!,#REF!,#REF!,#REF!,#REF!,#REF!,#REF!,#REF!</definedName>
    <definedName name="__APW_RESTORE_DATA219__" localSheetId="1" hidden="1">#REF!,#REF!,#REF!,#REF!,#REF!,#REF!,#REF!,#REF!,#REF!,#REF!,#REF!,#REF!,#REF!,#REF!,#REF!</definedName>
    <definedName name="__APW_RESTORE_DATA219__" localSheetId="8" hidden="1">#REF!,#REF!,#REF!,#REF!,#REF!,#REF!,#REF!,#REF!,#REF!,#REF!,#REF!,#REF!,#REF!,#REF!,#REF!</definedName>
    <definedName name="__APW_RESTORE_DATA22__" localSheetId="0" hidden="1">#REF!,#REF!,#REF!,#REF!,#REF!,#REF!,#REF!,#REF!,#REF!,#REF!,#REF!,#REF!,#REF!,#REF!,#REF!</definedName>
    <definedName name="__APW_RESTORE_DATA22__" localSheetId="1" hidden="1">#REF!,#REF!,#REF!,#REF!,#REF!,#REF!,#REF!,#REF!,#REF!,#REF!,#REF!,#REF!,#REF!,#REF!,#REF!</definedName>
    <definedName name="__APW_RESTORE_DATA22__" localSheetId="8" hidden="1">#REF!,#REF!,#REF!,#REF!,#REF!,#REF!,#REF!,#REF!,#REF!,#REF!,#REF!,#REF!,#REF!,#REF!,#REF!</definedName>
    <definedName name="__APW_RESTORE_DATA220__" localSheetId="0" hidden="1">#REF!,#REF!,#REF!,#REF!,#REF!,#REF!,#REF!,#REF!,#REF!,#REF!,#REF!,#REF!,#REF!,#REF!,#REF!</definedName>
    <definedName name="__APW_RESTORE_DATA220__" localSheetId="1" hidden="1">#REF!,#REF!,#REF!,#REF!,#REF!,#REF!,#REF!,#REF!,#REF!,#REF!,#REF!,#REF!,#REF!,#REF!,#REF!</definedName>
    <definedName name="__APW_RESTORE_DATA220__" localSheetId="8" hidden="1">#REF!,#REF!,#REF!,#REF!,#REF!,#REF!,#REF!,#REF!,#REF!,#REF!,#REF!,#REF!,#REF!,#REF!,#REF!</definedName>
    <definedName name="__APW_RESTORE_DATA221__" localSheetId="0" hidden="1">#REF!,#REF!,#REF!,#REF!,#REF!,#REF!,#REF!,#REF!,#REF!,#REF!,#REF!,#REF!,#REF!,#REF!,#REF!</definedName>
    <definedName name="__APW_RESTORE_DATA221__" localSheetId="1" hidden="1">#REF!,#REF!,#REF!,#REF!,#REF!,#REF!,#REF!,#REF!,#REF!,#REF!,#REF!,#REF!,#REF!,#REF!,#REF!</definedName>
    <definedName name="__APW_RESTORE_DATA221__" localSheetId="8" hidden="1">#REF!,#REF!,#REF!,#REF!,#REF!,#REF!,#REF!,#REF!,#REF!,#REF!,#REF!,#REF!,#REF!,#REF!,#REF!</definedName>
    <definedName name="__APW_RESTORE_DATA222__" localSheetId="0" hidden="1">#REF!,#REF!,#REF!,#REF!,#REF!,#REF!,#REF!,#REF!,#REF!,#REF!,#REF!,#REF!,#REF!,#REF!,#REF!</definedName>
    <definedName name="__APW_RESTORE_DATA222__" localSheetId="1" hidden="1">#REF!,#REF!,#REF!,#REF!,#REF!,#REF!,#REF!,#REF!,#REF!,#REF!,#REF!,#REF!,#REF!,#REF!,#REF!</definedName>
    <definedName name="__APW_RESTORE_DATA222__" localSheetId="8" hidden="1">#REF!,#REF!,#REF!,#REF!,#REF!,#REF!,#REF!,#REF!,#REF!,#REF!,#REF!,#REF!,#REF!,#REF!,#REF!</definedName>
    <definedName name="__APW_RESTORE_DATA223__" localSheetId="0" hidden="1">#REF!,#REF!,#REF!,#REF!,#REF!,#REF!,#REF!,#REF!,#REF!,#REF!,#REF!,#REF!,#REF!,#REF!,#REF!</definedName>
    <definedName name="__APW_RESTORE_DATA223__" localSheetId="1" hidden="1">#REF!,#REF!,#REF!,#REF!,#REF!,#REF!,#REF!,#REF!,#REF!,#REF!,#REF!,#REF!,#REF!,#REF!,#REF!</definedName>
    <definedName name="__APW_RESTORE_DATA223__" localSheetId="8" hidden="1">#REF!,#REF!,#REF!,#REF!,#REF!,#REF!,#REF!,#REF!,#REF!,#REF!,#REF!,#REF!,#REF!,#REF!,#REF!</definedName>
    <definedName name="__APW_RESTORE_DATA224__" localSheetId="0" hidden="1">#REF!,#REF!,#REF!,#REF!,#REF!,#REF!,#REF!,#REF!,#REF!,#REF!,#REF!,#REF!,#REF!,#REF!,#REF!</definedName>
    <definedName name="__APW_RESTORE_DATA224__" localSheetId="1" hidden="1">#REF!,#REF!,#REF!,#REF!,#REF!,#REF!,#REF!,#REF!,#REF!,#REF!,#REF!,#REF!,#REF!,#REF!,#REF!</definedName>
    <definedName name="__APW_RESTORE_DATA224__" localSheetId="8" hidden="1">#REF!,#REF!,#REF!,#REF!,#REF!,#REF!,#REF!,#REF!,#REF!,#REF!,#REF!,#REF!,#REF!,#REF!,#REF!</definedName>
    <definedName name="__APW_RESTORE_DATA225__" localSheetId="0" hidden="1">#REF!,#REF!,#REF!,#REF!,#REF!,#REF!,#REF!,#REF!,#REF!,#REF!,#REF!,#REF!,#REF!,#REF!,#REF!</definedName>
    <definedName name="__APW_RESTORE_DATA225__" localSheetId="1" hidden="1">#REF!,#REF!,#REF!,#REF!,#REF!,#REF!,#REF!,#REF!,#REF!,#REF!,#REF!,#REF!,#REF!,#REF!,#REF!</definedName>
    <definedName name="__APW_RESTORE_DATA225__" localSheetId="8" hidden="1">#REF!,#REF!,#REF!,#REF!,#REF!,#REF!,#REF!,#REF!,#REF!,#REF!,#REF!,#REF!,#REF!,#REF!,#REF!</definedName>
    <definedName name="__APW_RESTORE_DATA226__" localSheetId="0" hidden="1">#REF!,#REF!,#REF!,#REF!,#REF!,#REF!,#REF!,#REF!,#REF!,#REF!,#REF!,#REF!,#REF!,#REF!,#REF!</definedName>
    <definedName name="__APW_RESTORE_DATA226__" localSheetId="1" hidden="1">#REF!,#REF!,#REF!,#REF!,#REF!,#REF!,#REF!,#REF!,#REF!,#REF!,#REF!,#REF!,#REF!,#REF!,#REF!</definedName>
    <definedName name="__APW_RESTORE_DATA226__" localSheetId="8" hidden="1">#REF!,#REF!,#REF!,#REF!,#REF!,#REF!,#REF!,#REF!,#REF!,#REF!,#REF!,#REF!,#REF!,#REF!,#REF!</definedName>
    <definedName name="__APW_RESTORE_DATA227__" localSheetId="0" hidden="1">#REF!,#REF!,#REF!,#REF!,#REF!,#REF!,#REF!,#REF!,#REF!,#REF!,#REF!,#REF!,#REF!,#REF!,#REF!</definedName>
    <definedName name="__APW_RESTORE_DATA227__" localSheetId="1" hidden="1">#REF!,#REF!,#REF!,#REF!,#REF!,#REF!,#REF!,#REF!,#REF!,#REF!,#REF!,#REF!,#REF!,#REF!,#REF!</definedName>
    <definedName name="__APW_RESTORE_DATA227__" localSheetId="8" hidden="1">#REF!,#REF!,#REF!,#REF!,#REF!,#REF!,#REF!,#REF!,#REF!,#REF!,#REF!,#REF!,#REF!,#REF!,#REF!</definedName>
    <definedName name="__APW_RESTORE_DATA228__" localSheetId="0" hidden="1">#REF!,#REF!,#REF!,#REF!,#REF!,#REF!,#REF!,#REF!,#REF!,#REF!,#REF!,#REF!,#REF!,#REF!,#REF!</definedName>
    <definedName name="__APW_RESTORE_DATA228__" localSheetId="1" hidden="1">#REF!,#REF!,#REF!,#REF!,#REF!,#REF!,#REF!,#REF!,#REF!,#REF!,#REF!,#REF!,#REF!,#REF!,#REF!</definedName>
    <definedName name="__APW_RESTORE_DATA228__" localSheetId="8" hidden="1">#REF!,#REF!,#REF!,#REF!,#REF!,#REF!,#REF!,#REF!,#REF!,#REF!,#REF!,#REF!,#REF!,#REF!,#REF!</definedName>
    <definedName name="__APW_RESTORE_DATA229__" localSheetId="0" hidden="1">#REF!,#REF!,#REF!,#REF!,#REF!,#REF!,#REF!,#REF!,#REF!,#REF!,#REF!,#REF!,#REF!,#REF!,#REF!</definedName>
    <definedName name="__APW_RESTORE_DATA229__" localSheetId="1" hidden="1">#REF!,#REF!,#REF!,#REF!,#REF!,#REF!,#REF!,#REF!,#REF!,#REF!,#REF!,#REF!,#REF!,#REF!,#REF!</definedName>
    <definedName name="__APW_RESTORE_DATA229__" localSheetId="8" hidden="1">#REF!,#REF!,#REF!,#REF!,#REF!,#REF!,#REF!,#REF!,#REF!,#REF!,#REF!,#REF!,#REF!,#REF!,#REF!</definedName>
    <definedName name="__APW_RESTORE_DATA23__" localSheetId="0" hidden="1">#REF!,#REF!,#REF!,#REF!,#REF!,#REF!,#REF!,#REF!,#REF!,#REF!,#REF!,#REF!,#REF!,#REF!,#REF!</definedName>
    <definedName name="__APW_RESTORE_DATA23__" localSheetId="1" hidden="1">#REF!,#REF!,#REF!,#REF!,#REF!,#REF!,#REF!,#REF!,#REF!,#REF!,#REF!,#REF!,#REF!,#REF!,#REF!</definedName>
    <definedName name="__APW_RESTORE_DATA23__" localSheetId="8" hidden="1">#REF!,#REF!,#REF!,#REF!,#REF!,#REF!,#REF!,#REF!,#REF!,#REF!,#REF!,#REF!,#REF!,#REF!,#REF!</definedName>
    <definedName name="__APW_RESTORE_DATA230__" localSheetId="0" hidden="1">#REF!,#REF!,#REF!,#REF!,#REF!,#REF!,#REF!,#REF!,#REF!,#REF!,#REF!,#REF!,#REF!,#REF!,#REF!</definedName>
    <definedName name="__APW_RESTORE_DATA230__" localSheetId="1" hidden="1">#REF!,#REF!,#REF!,#REF!,#REF!,#REF!,#REF!,#REF!,#REF!,#REF!,#REF!,#REF!,#REF!,#REF!,#REF!</definedName>
    <definedName name="__APW_RESTORE_DATA230__" localSheetId="8" hidden="1">#REF!,#REF!,#REF!,#REF!,#REF!,#REF!,#REF!,#REF!,#REF!,#REF!,#REF!,#REF!,#REF!,#REF!,#REF!</definedName>
    <definedName name="__APW_RESTORE_DATA231__" localSheetId="0" hidden="1">#REF!,#REF!,#REF!,#REF!,#REF!,#REF!,#REF!,#REF!,#REF!,#REF!,#REF!,#REF!,#REF!,#REF!,#REF!</definedName>
    <definedName name="__APW_RESTORE_DATA231__" localSheetId="1" hidden="1">#REF!,#REF!,#REF!,#REF!,#REF!,#REF!,#REF!,#REF!,#REF!,#REF!,#REF!,#REF!,#REF!,#REF!,#REF!</definedName>
    <definedName name="__APW_RESTORE_DATA231__" localSheetId="8" hidden="1">#REF!,#REF!,#REF!,#REF!,#REF!,#REF!,#REF!,#REF!,#REF!,#REF!,#REF!,#REF!,#REF!,#REF!,#REF!</definedName>
    <definedName name="__APW_RESTORE_DATA232__" localSheetId="0" hidden="1">#REF!,#REF!,#REF!,#REF!,#REF!,#REF!,#REF!,#REF!,#REF!,#REF!,#REF!,#REF!,#REF!,#REF!,#REF!</definedName>
    <definedName name="__APW_RESTORE_DATA232__" localSheetId="1" hidden="1">#REF!,#REF!,#REF!,#REF!,#REF!,#REF!,#REF!,#REF!,#REF!,#REF!,#REF!,#REF!,#REF!,#REF!,#REF!</definedName>
    <definedName name="__APW_RESTORE_DATA232__" localSheetId="8" hidden="1">#REF!,#REF!,#REF!,#REF!,#REF!,#REF!,#REF!,#REF!,#REF!,#REF!,#REF!,#REF!,#REF!,#REF!,#REF!</definedName>
    <definedName name="__APW_RESTORE_DATA233__" localSheetId="0" hidden="1">#REF!,#REF!,#REF!,#REF!,#REF!,#REF!,#REF!,#REF!,#REF!,#REF!,#REF!,#REF!,#REF!,#REF!,#REF!</definedName>
    <definedName name="__APW_RESTORE_DATA233__" localSheetId="1" hidden="1">#REF!,#REF!,#REF!,#REF!,#REF!,#REF!,#REF!,#REF!,#REF!,#REF!,#REF!,#REF!,#REF!,#REF!,#REF!</definedName>
    <definedName name="__APW_RESTORE_DATA233__" localSheetId="8" hidden="1">#REF!,#REF!,#REF!,#REF!,#REF!,#REF!,#REF!,#REF!,#REF!,#REF!,#REF!,#REF!,#REF!,#REF!,#REF!</definedName>
    <definedName name="__APW_RESTORE_DATA234__" localSheetId="0" hidden="1">#REF!,#REF!,#REF!,#REF!,#REF!,#REF!,#REF!,#REF!,#REF!,#REF!,#REF!,#REF!,#REF!,#REF!,#REF!</definedName>
    <definedName name="__APW_RESTORE_DATA234__" localSheetId="1" hidden="1">#REF!,#REF!,#REF!,#REF!,#REF!,#REF!,#REF!,#REF!,#REF!,#REF!,#REF!,#REF!,#REF!,#REF!,#REF!</definedName>
    <definedName name="__APW_RESTORE_DATA234__" localSheetId="8" hidden="1">#REF!,#REF!,#REF!,#REF!,#REF!,#REF!,#REF!,#REF!,#REF!,#REF!,#REF!,#REF!,#REF!,#REF!,#REF!</definedName>
    <definedName name="__APW_RESTORE_DATA235__" localSheetId="0" hidden="1">#REF!,#REF!,#REF!,#REF!,#REF!,#REF!,#REF!,#REF!,#REF!,#REF!,#REF!,#REF!,#REF!,#REF!,#REF!</definedName>
    <definedName name="__APW_RESTORE_DATA235__" localSheetId="1" hidden="1">#REF!,#REF!,#REF!,#REF!,#REF!,#REF!,#REF!,#REF!,#REF!,#REF!,#REF!,#REF!,#REF!,#REF!,#REF!</definedName>
    <definedName name="__APW_RESTORE_DATA235__" localSheetId="8" hidden="1">#REF!,#REF!,#REF!,#REF!,#REF!,#REF!,#REF!,#REF!,#REF!,#REF!,#REF!,#REF!,#REF!,#REF!,#REF!</definedName>
    <definedName name="__APW_RESTORE_DATA236__" localSheetId="0" hidden="1">#REF!,#REF!,#REF!,#REF!,#REF!,#REF!,#REF!,#REF!,#REF!,#REF!,#REF!,#REF!,#REF!,#REF!,#REF!</definedName>
    <definedName name="__APW_RESTORE_DATA236__" localSheetId="1" hidden="1">#REF!,#REF!,#REF!,#REF!,#REF!,#REF!,#REF!,#REF!,#REF!,#REF!,#REF!,#REF!,#REF!,#REF!,#REF!</definedName>
    <definedName name="__APW_RESTORE_DATA236__" localSheetId="8" hidden="1">#REF!,#REF!,#REF!,#REF!,#REF!,#REF!,#REF!,#REF!,#REF!,#REF!,#REF!,#REF!,#REF!,#REF!,#REF!</definedName>
    <definedName name="__APW_RESTORE_DATA237__" localSheetId="0" hidden="1">#REF!,#REF!,#REF!,#REF!,#REF!,#REF!,#REF!,#REF!,#REF!,#REF!,#REF!,#REF!,#REF!,#REF!,#REF!</definedName>
    <definedName name="__APW_RESTORE_DATA237__" localSheetId="1" hidden="1">#REF!,#REF!,#REF!,#REF!,#REF!,#REF!,#REF!,#REF!,#REF!,#REF!,#REF!,#REF!,#REF!,#REF!,#REF!</definedName>
    <definedName name="__APW_RESTORE_DATA237__" localSheetId="8" hidden="1">#REF!,#REF!,#REF!,#REF!,#REF!,#REF!,#REF!,#REF!,#REF!,#REF!,#REF!,#REF!,#REF!,#REF!,#REF!</definedName>
    <definedName name="__APW_RESTORE_DATA238__" localSheetId="0" hidden="1">#REF!,#REF!,#REF!,#REF!,#REF!,#REF!,#REF!,#REF!,#REF!,#REF!,#REF!,#REF!,#REF!,#REF!,#REF!</definedName>
    <definedName name="__APW_RESTORE_DATA238__" localSheetId="1" hidden="1">#REF!,#REF!,#REF!,#REF!,#REF!,#REF!,#REF!,#REF!,#REF!,#REF!,#REF!,#REF!,#REF!,#REF!,#REF!</definedName>
    <definedName name="__APW_RESTORE_DATA238__" localSheetId="8" hidden="1">#REF!,#REF!,#REF!,#REF!,#REF!,#REF!,#REF!,#REF!,#REF!,#REF!,#REF!,#REF!,#REF!,#REF!,#REF!</definedName>
    <definedName name="__APW_RESTORE_DATA239__" localSheetId="0" hidden="1">#REF!,#REF!,#REF!,#REF!,#REF!,#REF!,#REF!,#REF!,#REF!,#REF!,#REF!,#REF!,#REF!,#REF!,#REF!</definedName>
    <definedName name="__APW_RESTORE_DATA239__" localSheetId="1" hidden="1">#REF!,#REF!,#REF!,#REF!,#REF!,#REF!,#REF!,#REF!,#REF!,#REF!,#REF!,#REF!,#REF!,#REF!,#REF!</definedName>
    <definedName name="__APW_RESTORE_DATA239__" localSheetId="8" hidden="1">#REF!,#REF!,#REF!,#REF!,#REF!,#REF!,#REF!,#REF!,#REF!,#REF!,#REF!,#REF!,#REF!,#REF!,#REF!</definedName>
    <definedName name="__APW_RESTORE_DATA24__" localSheetId="0" hidden="1">#REF!,#REF!,#REF!,#REF!,#REF!,#REF!,#REF!,#REF!,#REF!,#REF!,#REF!,#REF!,#REF!,#REF!,#REF!</definedName>
    <definedName name="__APW_RESTORE_DATA24__" localSheetId="1" hidden="1">#REF!,#REF!,#REF!,#REF!,#REF!,#REF!,#REF!,#REF!,#REF!,#REF!,#REF!,#REF!,#REF!,#REF!,#REF!</definedName>
    <definedName name="__APW_RESTORE_DATA24__" localSheetId="8" hidden="1">#REF!,#REF!,#REF!,#REF!,#REF!,#REF!,#REF!,#REF!,#REF!,#REF!,#REF!,#REF!,#REF!,#REF!,#REF!</definedName>
    <definedName name="__APW_RESTORE_DATA240__" localSheetId="0" hidden="1">#REF!,#REF!,#REF!,#REF!,#REF!,#REF!,#REF!,#REF!,#REF!,#REF!,#REF!,#REF!,#REF!,#REF!,#REF!</definedName>
    <definedName name="__APW_RESTORE_DATA240__" localSheetId="1" hidden="1">#REF!,#REF!,#REF!,#REF!,#REF!,#REF!,#REF!,#REF!,#REF!,#REF!,#REF!,#REF!,#REF!,#REF!,#REF!</definedName>
    <definedName name="__APW_RESTORE_DATA240__" localSheetId="8" hidden="1">#REF!,#REF!,#REF!,#REF!,#REF!,#REF!,#REF!,#REF!,#REF!,#REF!,#REF!,#REF!,#REF!,#REF!,#REF!</definedName>
    <definedName name="__APW_RESTORE_DATA241__" localSheetId="0" hidden="1">#REF!,#REF!,#REF!,#REF!,#REF!,#REF!,#REF!,#REF!,#REF!,#REF!,#REF!,#REF!,#REF!,#REF!,#REF!</definedName>
    <definedName name="__APW_RESTORE_DATA241__" localSheetId="1" hidden="1">#REF!,#REF!,#REF!,#REF!,#REF!,#REF!,#REF!,#REF!,#REF!,#REF!,#REF!,#REF!,#REF!,#REF!,#REF!</definedName>
    <definedName name="__APW_RESTORE_DATA241__" localSheetId="8" hidden="1">#REF!,#REF!,#REF!,#REF!,#REF!,#REF!,#REF!,#REF!,#REF!,#REF!,#REF!,#REF!,#REF!,#REF!,#REF!</definedName>
    <definedName name="__APW_RESTORE_DATA242__" localSheetId="0" hidden="1">#REF!,#REF!,#REF!,#REF!,#REF!,#REF!,#REF!,#REF!,#REF!,#REF!,#REF!,#REF!,#REF!,#REF!,#REF!</definedName>
    <definedName name="__APW_RESTORE_DATA242__" localSheetId="1" hidden="1">#REF!,#REF!,#REF!,#REF!,#REF!,#REF!,#REF!,#REF!,#REF!,#REF!,#REF!,#REF!,#REF!,#REF!,#REF!</definedName>
    <definedName name="__APW_RESTORE_DATA242__" localSheetId="8" hidden="1">#REF!,#REF!,#REF!,#REF!,#REF!,#REF!,#REF!,#REF!,#REF!,#REF!,#REF!,#REF!,#REF!,#REF!,#REF!</definedName>
    <definedName name="__APW_RESTORE_DATA243__" localSheetId="0" hidden="1">#REF!,#REF!,#REF!,#REF!,#REF!,#REF!,#REF!,#REF!,#REF!,#REF!,#REF!,#REF!,#REF!,#REF!,#REF!</definedName>
    <definedName name="__APW_RESTORE_DATA243__" localSheetId="1" hidden="1">#REF!,#REF!,#REF!,#REF!,#REF!,#REF!,#REF!,#REF!,#REF!,#REF!,#REF!,#REF!,#REF!,#REF!,#REF!</definedName>
    <definedName name="__APW_RESTORE_DATA243__" localSheetId="8" hidden="1">#REF!,#REF!,#REF!,#REF!,#REF!,#REF!,#REF!,#REF!,#REF!,#REF!,#REF!,#REF!,#REF!,#REF!,#REF!</definedName>
    <definedName name="__APW_RESTORE_DATA244__" localSheetId="0" hidden="1">#REF!,#REF!,#REF!,#REF!,#REF!,#REF!,#REF!,#REF!,#REF!,#REF!,#REF!,#REF!,#REF!,#REF!,#REF!</definedName>
    <definedName name="__APW_RESTORE_DATA244__" localSheetId="1" hidden="1">#REF!,#REF!,#REF!,#REF!,#REF!,#REF!,#REF!,#REF!,#REF!,#REF!,#REF!,#REF!,#REF!,#REF!,#REF!</definedName>
    <definedName name="__APW_RESTORE_DATA244__" localSheetId="8" hidden="1">#REF!,#REF!,#REF!,#REF!,#REF!,#REF!,#REF!,#REF!,#REF!,#REF!,#REF!,#REF!,#REF!,#REF!,#REF!</definedName>
    <definedName name="__APW_RESTORE_DATA245__" localSheetId="0" hidden="1">#REF!,#REF!,#REF!,#REF!,#REF!,#REF!,#REF!,#REF!,#REF!,#REF!,#REF!,#REF!,#REF!,#REF!,#REF!</definedName>
    <definedName name="__APW_RESTORE_DATA245__" localSheetId="1" hidden="1">#REF!,#REF!,#REF!,#REF!,#REF!,#REF!,#REF!,#REF!,#REF!,#REF!,#REF!,#REF!,#REF!,#REF!,#REF!</definedName>
    <definedName name="__APW_RESTORE_DATA245__" localSheetId="8" hidden="1">#REF!,#REF!,#REF!,#REF!,#REF!,#REF!,#REF!,#REF!,#REF!,#REF!,#REF!,#REF!,#REF!,#REF!,#REF!</definedName>
    <definedName name="__APW_RESTORE_DATA246__" localSheetId="0" hidden="1">#REF!,#REF!,#REF!,#REF!,#REF!,#REF!,#REF!,#REF!,#REF!,#REF!,#REF!,#REF!,#REF!,#REF!,#REF!</definedName>
    <definedName name="__APW_RESTORE_DATA246__" localSheetId="1" hidden="1">#REF!,#REF!,#REF!,#REF!,#REF!,#REF!,#REF!,#REF!,#REF!,#REF!,#REF!,#REF!,#REF!,#REF!,#REF!</definedName>
    <definedName name="__APW_RESTORE_DATA246__" localSheetId="8" hidden="1">#REF!,#REF!,#REF!,#REF!,#REF!,#REF!,#REF!,#REF!,#REF!,#REF!,#REF!,#REF!,#REF!,#REF!,#REF!</definedName>
    <definedName name="__APW_RESTORE_DATA247__" localSheetId="0" hidden="1">#REF!,#REF!,#REF!,#REF!,#REF!,#REF!,#REF!,#REF!,#REF!,#REF!,#REF!,#REF!,#REF!,#REF!,#REF!</definedName>
    <definedName name="__APW_RESTORE_DATA247__" localSheetId="1" hidden="1">#REF!,#REF!,#REF!,#REF!,#REF!,#REF!,#REF!,#REF!,#REF!,#REF!,#REF!,#REF!,#REF!,#REF!,#REF!</definedName>
    <definedName name="__APW_RESTORE_DATA247__" localSheetId="8" hidden="1">#REF!,#REF!,#REF!,#REF!,#REF!,#REF!,#REF!,#REF!,#REF!,#REF!,#REF!,#REF!,#REF!,#REF!,#REF!</definedName>
    <definedName name="__APW_RESTORE_DATA248__" localSheetId="0" hidden="1">#REF!,#REF!,#REF!,#REF!,#REF!,#REF!,#REF!,#REF!,#REF!,#REF!,#REF!,#REF!,#REF!,#REF!,#REF!</definedName>
    <definedName name="__APW_RESTORE_DATA248__" localSheetId="1" hidden="1">#REF!,#REF!,#REF!,#REF!,#REF!,#REF!,#REF!,#REF!,#REF!,#REF!,#REF!,#REF!,#REF!,#REF!,#REF!</definedName>
    <definedName name="__APW_RESTORE_DATA248__" localSheetId="8" hidden="1">#REF!,#REF!,#REF!,#REF!,#REF!,#REF!,#REF!,#REF!,#REF!,#REF!,#REF!,#REF!,#REF!,#REF!,#REF!</definedName>
    <definedName name="__APW_RESTORE_DATA249__" localSheetId="0" hidden="1">#REF!,#REF!,#REF!,#REF!,#REF!,#REF!,#REF!,#REF!,#REF!,#REF!,#REF!,#REF!,#REF!,#REF!,#REF!</definedName>
    <definedName name="__APW_RESTORE_DATA249__" localSheetId="1" hidden="1">#REF!,#REF!,#REF!,#REF!,#REF!,#REF!,#REF!,#REF!,#REF!,#REF!,#REF!,#REF!,#REF!,#REF!,#REF!</definedName>
    <definedName name="__APW_RESTORE_DATA249__" localSheetId="8" hidden="1">#REF!,#REF!,#REF!,#REF!,#REF!,#REF!,#REF!,#REF!,#REF!,#REF!,#REF!,#REF!,#REF!,#REF!,#REF!</definedName>
    <definedName name="__APW_RESTORE_DATA25__" localSheetId="0" hidden="1">#REF!,#REF!,#REF!,#REF!,#REF!,#REF!,#REF!,#REF!,#REF!,#REF!,#REF!,#REF!,#REF!,#REF!,#REF!</definedName>
    <definedName name="__APW_RESTORE_DATA25__" localSheetId="1" hidden="1">#REF!,#REF!,#REF!,#REF!,#REF!,#REF!,#REF!,#REF!,#REF!,#REF!,#REF!,#REF!,#REF!,#REF!,#REF!</definedName>
    <definedName name="__APW_RESTORE_DATA25__" localSheetId="8" hidden="1">#REF!,#REF!,#REF!,#REF!,#REF!,#REF!,#REF!,#REF!,#REF!,#REF!,#REF!,#REF!,#REF!,#REF!,#REF!</definedName>
    <definedName name="__APW_RESTORE_DATA250__" localSheetId="0" hidden="1">#REF!,#REF!,#REF!,#REF!,#REF!,#REF!,#REF!,#REF!,#REF!,#REF!,#REF!,#REF!,#REF!,#REF!,#REF!</definedName>
    <definedName name="__APW_RESTORE_DATA250__" localSheetId="1" hidden="1">#REF!,#REF!,#REF!,#REF!,#REF!,#REF!,#REF!,#REF!,#REF!,#REF!,#REF!,#REF!,#REF!,#REF!,#REF!</definedName>
    <definedName name="__APW_RESTORE_DATA250__" localSheetId="8" hidden="1">#REF!,#REF!,#REF!,#REF!,#REF!,#REF!,#REF!,#REF!,#REF!,#REF!,#REF!,#REF!,#REF!,#REF!,#REF!</definedName>
    <definedName name="__APW_RESTORE_DATA251__" localSheetId="0" hidden="1">#REF!,#REF!,#REF!,#REF!,#REF!,#REF!,#REF!,#REF!,#REF!,#REF!,#REF!,#REF!,#REF!,#REF!,#REF!</definedName>
    <definedName name="__APW_RESTORE_DATA251__" localSheetId="1" hidden="1">#REF!,#REF!,#REF!,#REF!,#REF!,#REF!,#REF!,#REF!,#REF!,#REF!,#REF!,#REF!,#REF!,#REF!,#REF!</definedName>
    <definedName name="__APW_RESTORE_DATA251__" localSheetId="8" hidden="1">#REF!,#REF!,#REF!,#REF!,#REF!,#REF!,#REF!,#REF!,#REF!,#REF!,#REF!,#REF!,#REF!,#REF!,#REF!</definedName>
    <definedName name="__APW_RESTORE_DATA252__" localSheetId="0" hidden="1">#REF!,#REF!,#REF!,#REF!,#REF!,#REF!,#REF!,#REF!,#REF!,#REF!,#REF!,#REF!,#REF!,#REF!,#REF!</definedName>
    <definedName name="__APW_RESTORE_DATA252__" localSheetId="1" hidden="1">#REF!,#REF!,#REF!,#REF!,#REF!,#REF!,#REF!,#REF!,#REF!,#REF!,#REF!,#REF!,#REF!,#REF!,#REF!</definedName>
    <definedName name="__APW_RESTORE_DATA252__" localSheetId="8" hidden="1">#REF!,#REF!,#REF!,#REF!,#REF!,#REF!,#REF!,#REF!,#REF!,#REF!,#REF!,#REF!,#REF!,#REF!,#REF!</definedName>
    <definedName name="__APW_RESTORE_DATA253__" localSheetId="0" hidden="1">#REF!,#REF!,#REF!,#REF!,#REF!,#REF!,#REF!,#REF!,#REF!,#REF!,#REF!,#REF!,#REF!,#REF!,#REF!</definedName>
    <definedName name="__APW_RESTORE_DATA253__" localSheetId="1" hidden="1">#REF!,#REF!,#REF!,#REF!,#REF!,#REF!,#REF!,#REF!,#REF!,#REF!,#REF!,#REF!,#REF!,#REF!,#REF!</definedName>
    <definedName name="__APW_RESTORE_DATA253__" localSheetId="8" hidden="1">#REF!,#REF!,#REF!,#REF!,#REF!,#REF!,#REF!,#REF!,#REF!,#REF!,#REF!,#REF!,#REF!,#REF!,#REF!</definedName>
    <definedName name="__APW_RESTORE_DATA254__" localSheetId="0" hidden="1">#REF!,#REF!,#REF!,#REF!,#REF!,#REF!,#REF!,#REF!,#REF!,#REF!,#REF!,#REF!,#REF!,#REF!,#REF!</definedName>
    <definedName name="__APW_RESTORE_DATA254__" localSheetId="1" hidden="1">#REF!,#REF!,#REF!,#REF!,#REF!,#REF!,#REF!,#REF!,#REF!,#REF!,#REF!,#REF!,#REF!,#REF!,#REF!</definedName>
    <definedName name="__APW_RESTORE_DATA254__" localSheetId="8" hidden="1">#REF!,#REF!,#REF!,#REF!,#REF!,#REF!,#REF!,#REF!,#REF!,#REF!,#REF!,#REF!,#REF!,#REF!,#REF!</definedName>
    <definedName name="__APW_RESTORE_DATA255__" localSheetId="0" hidden="1">#REF!,#REF!,#REF!,#REF!,#REF!,#REF!,#REF!,#REF!,#REF!,#REF!,#REF!,#REF!,#REF!,#REF!,#REF!</definedName>
    <definedName name="__APW_RESTORE_DATA255__" localSheetId="1" hidden="1">#REF!,#REF!,#REF!,#REF!,#REF!,#REF!,#REF!,#REF!,#REF!,#REF!,#REF!,#REF!,#REF!,#REF!,#REF!</definedName>
    <definedName name="__APW_RESTORE_DATA255__" localSheetId="8" hidden="1">#REF!,#REF!,#REF!,#REF!,#REF!,#REF!,#REF!,#REF!,#REF!,#REF!,#REF!,#REF!,#REF!,#REF!,#REF!</definedName>
    <definedName name="__APW_RESTORE_DATA256__" localSheetId="0" hidden="1">#REF!,#REF!,#REF!,#REF!,#REF!,#REF!,#REF!,#REF!,#REF!,#REF!,#REF!,#REF!,#REF!,#REF!,#REF!</definedName>
    <definedName name="__APW_RESTORE_DATA256__" localSheetId="1" hidden="1">#REF!,#REF!,#REF!,#REF!,#REF!,#REF!,#REF!,#REF!,#REF!,#REF!,#REF!,#REF!,#REF!,#REF!,#REF!</definedName>
    <definedName name="__APW_RESTORE_DATA256__" localSheetId="8" hidden="1">#REF!,#REF!,#REF!,#REF!,#REF!,#REF!,#REF!,#REF!,#REF!,#REF!,#REF!,#REF!,#REF!,#REF!,#REF!</definedName>
    <definedName name="__APW_RESTORE_DATA257__" localSheetId="0" hidden="1">#REF!,#REF!,#REF!,#REF!,#REF!,#REF!,#REF!,#REF!,#REF!,#REF!,#REF!,#REF!,#REF!,#REF!,#REF!</definedName>
    <definedName name="__APW_RESTORE_DATA257__" localSheetId="1" hidden="1">#REF!,#REF!,#REF!,#REF!,#REF!,#REF!,#REF!,#REF!,#REF!,#REF!,#REF!,#REF!,#REF!,#REF!,#REF!</definedName>
    <definedName name="__APW_RESTORE_DATA257__" localSheetId="8" hidden="1">#REF!,#REF!,#REF!,#REF!,#REF!,#REF!,#REF!,#REF!,#REF!,#REF!,#REF!,#REF!,#REF!,#REF!,#REF!</definedName>
    <definedName name="__APW_RESTORE_DATA258__" localSheetId="0" hidden="1">#REF!,#REF!,#REF!,#REF!,#REF!,#REF!,#REF!,#REF!,#REF!,#REF!,#REF!,#REF!,#REF!,#REF!,#REF!</definedName>
    <definedName name="__APW_RESTORE_DATA258__" localSheetId="1" hidden="1">#REF!,#REF!,#REF!,#REF!,#REF!,#REF!,#REF!,#REF!,#REF!,#REF!,#REF!,#REF!,#REF!,#REF!,#REF!</definedName>
    <definedName name="__APW_RESTORE_DATA258__" localSheetId="8" hidden="1">#REF!,#REF!,#REF!,#REF!,#REF!,#REF!,#REF!,#REF!,#REF!,#REF!,#REF!,#REF!,#REF!,#REF!,#REF!</definedName>
    <definedName name="__APW_RESTORE_DATA259__" localSheetId="0" hidden="1">#REF!,#REF!,#REF!,#REF!,#REF!,#REF!,#REF!,#REF!,#REF!,#REF!,#REF!,#REF!,#REF!,#REF!,#REF!</definedName>
    <definedName name="__APW_RESTORE_DATA259__" localSheetId="1" hidden="1">#REF!,#REF!,#REF!,#REF!,#REF!,#REF!,#REF!,#REF!,#REF!,#REF!,#REF!,#REF!,#REF!,#REF!,#REF!</definedName>
    <definedName name="__APW_RESTORE_DATA259__" localSheetId="8" hidden="1">#REF!,#REF!,#REF!,#REF!,#REF!,#REF!,#REF!,#REF!,#REF!,#REF!,#REF!,#REF!,#REF!,#REF!,#REF!</definedName>
    <definedName name="__APW_RESTORE_DATA26__" localSheetId="0" hidden="1">#REF!,#REF!,#REF!,#REF!,#REF!,#REF!,#REF!,#REF!,#REF!,#REF!,#REF!,#REF!,#REF!,#REF!,#REF!</definedName>
    <definedName name="__APW_RESTORE_DATA26__" localSheetId="1" hidden="1">#REF!,#REF!,#REF!,#REF!,#REF!,#REF!,#REF!,#REF!,#REF!,#REF!,#REF!,#REF!,#REF!,#REF!,#REF!</definedName>
    <definedName name="__APW_RESTORE_DATA26__" localSheetId="8" hidden="1">#REF!,#REF!,#REF!,#REF!,#REF!,#REF!,#REF!,#REF!,#REF!,#REF!,#REF!,#REF!,#REF!,#REF!,#REF!</definedName>
    <definedName name="__APW_RESTORE_DATA260__" localSheetId="0" hidden="1">#REF!,#REF!,#REF!,#REF!,#REF!,#REF!,#REF!,#REF!,#REF!,#REF!,#REF!,#REF!,#REF!,#REF!,#REF!</definedName>
    <definedName name="__APW_RESTORE_DATA260__" localSheetId="1" hidden="1">#REF!,#REF!,#REF!,#REF!,#REF!,#REF!,#REF!,#REF!,#REF!,#REF!,#REF!,#REF!,#REF!,#REF!,#REF!</definedName>
    <definedName name="__APW_RESTORE_DATA260__" localSheetId="8" hidden="1">#REF!,#REF!,#REF!,#REF!,#REF!,#REF!,#REF!,#REF!,#REF!,#REF!,#REF!,#REF!,#REF!,#REF!,#REF!</definedName>
    <definedName name="__APW_RESTORE_DATA261__" localSheetId="0" hidden="1">#REF!,#REF!,#REF!,#REF!,#REF!,#REF!,#REF!,#REF!,#REF!,#REF!,#REF!,#REF!,#REF!,#REF!,#REF!</definedName>
    <definedName name="__APW_RESTORE_DATA261__" localSheetId="1" hidden="1">#REF!,#REF!,#REF!,#REF!,#REF!,#REF!,#REF!,#REF!,#REF!,#REF!,#REF!,#REF!,#REF!,#REF!,#REF!</definedName>
    <definedName name="__APW_RESTORE_DATA261__" localSheetId="8" hidden="1">#REF!,#REF!,#REF!,#REF!,#REF!,#REF!,#REF!,#REF!,#REF!,#REF!,#REF!,#REF!,#REF!,#REF!,#REF!</definedName>
    <definedName name="__APW_RESTORE_DATA262__" localSheetId="0" hidden="1">#REF!,#REF!,#REF!,#REF!,#REF!,#REF!,#REF!,#REF!,#REF!,#REF!,#REF!,#REF!,#REF!,#REF!,#REF!</definedName>
    <definedName name="__APW_RESTORE_DATA262__" localSheetId="1" hidden="1">#REF!,#REF!,#REF!,#REF!,#REF!,#REF!,#REF!,#REF!,#REF!,#REF!,#REF!,#REF!,#REF!,#REF!,#REF!</definedName>
    <definedName name="__APW_RESTORE_DATA262__" localSheetId="8" hidden="1">#REF!,#REF!,#REF!,#REF!,#REF!,#REF!,#REF!,#REF!,#REF!,#REF!,#REF!,#REF!,#REF!,#REF!,#REF!</definedName>
    <definedName name="__APW_RESTORE_DATA263__" localSheetId="0" hidden="1">#REF!,#REF!,#REF!,#REF!,#REF!,#REF!,#REF!,#REF!,#REF!,#REF!,#REF!,#REF!,#REF!,#REF!,#REF!</definedName>
    <definedName name="__APW_RESTORE_DATA263__" localSheetId="1" hidden="1">#REF!,#REF!,#REF!,#REF!,#REF!,#REF!,#REF!,#REF!,#REF!,#REF!,#REF!,#REF!,#REF!,#REF!,#REF!</definedName>
    <definedName name="__APW_RESTORE_DATA263__" localSheetId="8" hidden="1">#REF!,#REF!,#REF!,#REF!,#REF!,#REF!,#REF!,#REF!,#REF!,#REF!,#REF!,#REF!,#REF!,#REF!,#REF!</definedName>
    <definedName name="__APW_RESTORE_DATA264__" localSheetId="0" hidden="1">#REF!,#REF!,#REF!,#REF!,#REF!,#REF!,#REF!,#REF!,#REF!,#REF!,#REF!,#REF!,#REF!,#REF!,#REF!</definedName>
    <definedName name="__APW_RESTORE_DATA264__" localSheetId="1" hidden="1">#REF!,#REF!,#REF!,#REF!,#REF!,#REF!,#REF!,#REF!,#REF!,#REF!,#REF!,#REF!,#REF!,#REF!,#REF!</definedName>
    <definedName name="__APW_RESTORE_DATA264__" localSheetId="8" hidden="1">#REF!,#REF!,#REF!,#REF!,#REF!,#REF!,#REF!,#REF!,#REF!,#REF!,#REF!,#REF!,#REF!,#REF!,#REF!</definedName>
    <definedName name="__APW_RESTORE_DATA265__" localSheetId="0" hidden="1">#REF!,#REF!,#REF!,#REF!,#REF!,#REF!,#REF!,#REF!,#REF!,#REF!,#REF!,#REF!,#REF!,#REF!,#REF!</definedName>
    <definedName name="__APW_RESTORE_DATA265__" localSheetId="1" hidden="1">#REF!,#REF!,#REF!,#REF!,#REF!,#REF!,#REF!,#REF!,#REF!,#REF!,#REF!,#REF!,#REF!,#REF!,#REF!</definedName>
    <definedName name="__APW_RESTORE_DATA265__" localSheetId="8" hidden="1">#REF!,#REF!,#REF!,#REF!,#REF!,#REF!,#REF!,#REF!,#REF!,#REF!,#REF!,#REF!,#REF!,#REF!,#REF!</definedName>
    <definedName name="__APW_RESTORE_DATA266__" localSheetId="0" hidden="1">#REF!,#REF!,#REF!,#REF!,#REF!,#REF!,#REF!,#REF!,#REF!,#REF!,#REF!,#REF!,#REF!,#REF!,#REF!</definedName>
    <definedName name="__APW_RESTORE_DATA266__" localSheetId="1" hidden="1">#REF!,#REF!,#REF!,#REF!,#REF!,#REF!,#REF!,#REF!,#REF!,#REF!,#REF!,#REF!,#REF!,#REF!,#REF!</definedName>
    <definedName name="__APW_RESTORE_DATA266__" localSheetId="8" hidden="1">#REF!,#REF!,#REF!,#REF!,#REF!,#REF!,#REF!,#REF!,#REF!,#REF!,#REF!,#REF!,#REF!,#REF!,#REF!</definedName>
    <definedName name="__APW_RESTORE_DATA267__" localSheetId="0" hidden="1">#REF!,#REF!,#REF!,#REF!,#REF!,#REF!,#REF!,#REF!,#REF!,#REF!,#REF!,#REF!,#REF!,#REF!,#REF!</definedName>
    <definedName name="__APW_RESTORE_DATA267__" localSheetId="1" hidden="1">#REF!,#REF!,#REF!,#REF!,#REF!,#REF!,#REF!,#REF!,#REF!,#REF!,#REF!,#REF!,#REF!,#REF!,#REF!</definedName>
    <definedName name="__APW_RESTORE_DATA267__" localSheetId="8" hidden="1">#REF!,#REF!,#REF!,#REF!,#REF!,#REF!,#REF!,#REF!,#REF!,#REF!,#REF!,#REF!,#REF!,#REF!,#REF!</definedName>
    <definedName name="__APW_RESTORE_DATA268__" localSheetId="0" hidden="1">#REF!,#REF!,#REF!,#REF!,#REF!,#REF!,#REF!,#REF!,#REF!,#REF!,#REF!,#REF!,#REF!,#REF!,#REF!</definedName>
    <definedName name="__APW_RESTORE_DATA268__" localSheetId="1" hidden="1">#REF!,#REF!,#REF!,#REF!,#REF!,#REF!,#REF!,#REF!,#REF!,#REF!,#REF!,#REF!,#REF!,#REF!,#REF!</definedName>
    <definedName name="__APW_RESTORE_DATA268__" localSheetId="8" hidden="1">#REF!,#REF!,#REF!,#REF!,#REF!,#REF!,#REF!,#REF!,#REF!,#REF!,#REF!,#REF!,#REF!,#REF!,#REF!</definedName>
    <definedName name="__APW_RESTORE_DATA269__" localSheetId="0" hidden="1">#REF!,#REF!,#REF!,#REF!,#REF!,#REF!,#REF!,#REF!,#REF!,#REF!,#REF!,#REF!,#REF!,#REF!,#REF!</definedName>
    <definedName name="__APW_RESTORE_DATA269__" localSheetId="1" hidden="1">#REF!,#REF!,#REF!,#REF!,#REF!,#REF!,#REF!,#REF!,#REF!,#REF!,#REF!,#REF!,#REF!,#REF!,#REF!</definedName>
    <definedName name="__APW_RESTORE_DATA269__" localSheetId="8" hidden="1">#REF!,#REF!,#REF!,#REF!,#REF!,#REF!,#REF!,#REF!,#REF!,#REF!,#REF!,#REF!,#REF!,#REF!,#REF!</definedName>
    <definedName name="__APW_RESTORE_DATA27__" localSheetId="0" hidden="1">#REF!,#REF!,#REF!,#REF!,#REF!,#REF!,#REF!,#REF!,#REF!,#REF!,#REF!,#REF!,#REF!,#REF!,#REF!</definedName>
    <definedName name="__APW_RESTORE_DATA27__" localSheetId="1" hidden="1">#REF!,#REF!,#REF!,#REF!,#REF!,#REF!,#REF!,#REF!,#REF!,#REF!,#REF!,#REF!,#REF!,#REF!,#REF!</definedName>
    <definedName name="__APW_RESTORE_DATA27__" localSheetId="8" hidden="1">#REF!,#REF!,#REF!,#REF!,#REF!,#REF!,#REF!,#REF!,#REF!,#REF!,#REF!,#REF!,#REF!,#REF!,#REF!</definedName>
    <definedName name="__APW_RESTORE_DATA270__" localSheetId="0" hidden="1">#REF!,#REF!,#REF!,#REF!,#REF!,#REF!,#REF!,#REF!,#REF!,#REF!,#REF!,#REF!,#REF!,#REF!</definedName>
    <definedName name="__APW_RESTORE_DATA270__" localSheetId="1" hidden="1">#REF!,#REF!,#REF!,#REF!,#REF!,#REF!,#REF!,#REF!,#REF!,#REF!,#REF!,#REF!,#REF!,#REF!</definedName>
    <definedName name="__APW_RESTORE_DATA270__" localSheetId="8" hidden="1">#REF!,#REF!,#REF!,#REF!,#REF!,#REF!,#REF!,#REF!,#REF!,#REF!,#REF!,#REF!,#REF!,#REF!</definedName>
    <definedName name="__APW_RESTORE_DATA271__" localSheetId="0" hidden="1">#REF!,#REF!,#REF!,#REF!,#REF!,#REF!,#REF!,#REF!,#REF!,#REF!,#REF!,#REF!,#REF!,#REF!</definedName>
    <definedName name="__APW_RESTORE_DATA271__" localSheetId="1" hidden="1">#REF!,#REF!,#REF!,#REF!,#REF!,#REF!,#REF!,#REF!,#REF!,#REF!,#REF!,#REF!,#REF!,#REF!</definedName>
    <definedName name="__APW_RESTORE_DATA271__" localSheetId="8" hidden="1">#REF!,#REF!,#REF!,#REF!,#REF!,#REF!,#REF!,#REF!,#REF!,#REF!,#REF!,#REF!,#REF!,#REF!</definedName>
    <definedName name="__APW_RESTORE_DATA272__" localSheetId="0" hidden="1">#REF!,#REF!,#REF!,#REF!,#REF!,#REF!,#REF!,#REF!,#REF!,#REF!,#REF!,#REF!,#REF!,#REF!</definedName>
    <definedName name="__APW_RESTORE_DATA272__" localSheetId="1" hidden="1">#REF!,#REF!,#REF!,#REF!,#REF!,#REF!,#REF!,#REF!,#REF!,#REF!,#REF!,#REF!,#REF!,#REF!</definedName>
    <definedName name="__APW_RESTORE_DATA272__" localSheetId="8" hidden="1">#REF!,#REF!,#REF!,#REF!,#REF!,#REF!,#REF!,#REF!,#REF!,#REF!,#REF!,#REF!,#REF!,#REF!</definedName>
    <definedName name="__APW_RESTORE_DATA273__" localSheetId="0" hidden="1">#REF!,#REF!,#REF!,#REF!,#REF!,#REF!,#REF!,#REF!,#REF!,#REF!,#REF!,#REF!,#REF!,#REF!</definedName>
    <definedName name="__APW_RESTORE_DATA273__" localSheetId="1" hidden="1">#REF!,#REF!,#REF!,#REF!,#REF!,#REF!,#REF!,#REF!,#REF!,#REF!,#REF!,#REF!,#REF!,#REF!</definedName>
    <definedName name="__APW_RESTORE_DATA273__" localSheetId="8" hidden="1">#REF!,#REF!,#REF!,#REF!,#REF!,#REF!,#REF!,#REF!,#REF!,#REF!,#REF!,#REF!,#REF!,#REF!</definedName>
    <definedName name="__APW_RESTORE_DATA274__" localSheetId="0" hidden="1">#REF!,#REF!,#REF!,#REF!,#REF!,#REF!,#REF!,#REF!,#REF!,#REF!,#REF!,#REF!,#REF!,#REF!</definedName>
    <definedName name="__APW_RESTORE_DATA274__" localSheetId="1" hidden="1">#REF!,#REF!,#REF!,#REF!,#REF!,#REF!,#REF!,#REF!,#REF!,#REF!,#REF!,#REF!,#REF!,#REF!</definedName>
    <definedName name="__APW_RESTORE_DATA274__" localSheetId="8" hidden="1">#REF!,#REF!,#REF!,#REF!,#REF!,#REF!,#REF!,#REF!,#REF!,#REF!,#REF!,#REF!,#REF!,#REF!</definedName>
    <definedName name="__APW_RESTORE_DATA275__" localSheetId="0" hidden="1">#REF!,#REF!,#REF!,#REF!,#REF!,#REF!,#REF!,#REF!,#REF!,#REF!,#REF!,#REF!,#REF!,#REF!</definedName>
    <definedName name="__APW_RESTORE_DATA275__" localSheetId="1" hidden="1">#REF!,#REF!,#REF!,#REF!,#REF!,#REF!,#REF!,#REF!,#REF!,#REF!,#REF!,#REF!,#REF!,#REF!</definedName>
    <definedName name="__APW_RESTORE_DATA275__" localSheetId="8" hidden="1">#REF!,#REF!,#REF!,#REF!,#REF!,#REF!,#REF!,#REF!,#REF!,#REF!,#REF!,#REF!,#REF!,#REF!</definedName>
    <definedName name="__APW_RESTORE_DATA276__" localSheetId="0" hidden="1">#REF!,#REF!,#REF!,#REF!,#REF!,#REF!,#REF!,#REF!,#REF!,#REF!,#REF!,#REF!,#REF!,#REF!</definedName>
    <definedName name="__APW_RESTORE_DATA276__" localSheetId="1" hidden="1">#REF!,#REF!,#REF!,#REF!,#REF!,#REF!,#REF!,#REF!,#REF!,#REF!,#REF!,#REF!,#REF!,#REF!</definedName>
    <definedName name="__APW_RESTORE_DATA276__" localSheetId="8" hidden="1">#REF!,#REF!,#REF!,#REF!,#REF!,#REF!,#REF!,#REF!,#REF!,#REF!,#REF!,#REF!,#REF!,#REF!</definedName>
    <definedName name="__APW_RESTORE_DATA277__" localSheetId="0" hidden="1">#REF!,#REF!,#REF!,#REF!,#REF!,#REF!,#REF!,#REF!,#REF!,#REF!,#REF!,#REF!,#REF!,#REF!</definedName>
    <definedName name="__APW_RESTORE_DATA277__" localSheetId="1" hidden="1">#REF!,#REF!,#REF!,#REF!,#REF!,#REF!,#REF!,#REF!,#REF!,#REF!,#REF!,#REF!,#REF!,#REF!</definedName>
    <definedName name="__APW_RESTORE_DATA277__" localSheetId="8" hidden="1">#REF!,#REF!,#REF!,#REF!,#REF!,#REF!,#REF!,#REF!,#REF!,#REF!,#REF!,#REF!,#REF!,#REF!</definedName>
    <definedName name="__APW_RESTORE_DATA278__" localSheetId="0" hidden="1">#REF!,#REF!,#REF!,#REF!,#REF!,#REF!,#REF!,#REF!,#REF!,#REF!,#REF!,#REF!,#REF!,#REF!</definedName>
    <definedName name="__APW_RESTORE_DATA278__" localSheetId="1" hidden="1">#REF!,#REF!,#REF!,#REF!,#REF!,#REF!,#REF!,#REF!,#REF!,#REF!,#REF!,#REF!,#REF!,#REF!</definedName>
    <definedName name="__APW_RESTORE_DATA278__" localSheetId="8" hidden="1">#REF!,#REF!,#REF!,#REF!,#REF!,#REF!,#REF!,#REF!,#REF!,#REF!,#REF!,#REF!,#REF!,#REF!</definedName>
    <definedName name="__APW_RESTORE_DATA279__" localSheetId="0" hidden="1">#REF!,#REF!,#REF!,#REF!,#REF!,#REF!,#REF!,#REF!,#REF!,#REF!,#REF!,#REF!,#REF!,#REF!</definedName>
    <definedName name="__APW_RESTORE_DATA279__" localSheetId="1" hidden="1">#REF!,#REF!,#REF!,#REF!,#REF!,#REF!,#REF!,#REF!,#REF!,#REF!,#REF!,#REF!,#REF!,#REF!</definedName>
    <definedName name="__APW_RESTORE_DATA279__" localSheetId="8" hidden="1">#REF!,#REF!,#REF!,#REF!,#REF!,#REF!,#REF!,#REF!,#REF!,#REF!,#REF!,#REF!,#REF!,#REF!</definedName>
    <definedName name="__APW_RESTORE_DATA28__" localSheetId="0" hidden="1">#REF!,#REF!,#REF!,#REF!,#REF!,#REF!,#REF!,#REF!,#REF!,#REF!,#REF!,#REF!,#REF!,#REF!,#REF!</definedName>
    <definedName name="__APW_RESTORE_DATA28__" localSheetId="1" hidden="1">#REF!,#REF!,#REF!,#REF!,#REF!,#REF!,#REF!,#REF!,#REF!,#REF!,#REF!,#REF!,#REF!,#REF!,#REF!</definedName>
    <definedName name="__APW_RESTORE_DATA28__" localSheetId="8" hidden="1">#REF!,#REF!,#REF!,#REF!,#REF!,#REF!,#REF!,#REF!,#REF!,#REF!,#REF!,#REF!,#REF!,#REF!,#REF!</definedName>
    <definedName name="__APW_RESTORE_DATA280__" localSheetId="0" hidden="1">#REF!,#REF!,#REF!,#REF!,#REF!,#REF!,#REF!,#REF!,#REF!,#REF!,#REF!,#REF!,#REF!,#REF!</definedName>
    <definedName name="__APW_RESTORE_DATA280__" localSheetId="1" hidden="1">#REF!,#REF!,#REF!,#REF!,#REF!,#REF!,#REF!,#REF!,#REF!,#REF!,#REF!,#REF!,#REF!,#REF!</definedName>
    <definedName name="__APW_RESTORE_DATA280__" localSheetId="8" hidden="1">#REF!,#REF!,#REF!,#REF!,#REF!,#REF!,#REF!,#REF!,#REF!,#REF!,#REF!,#REF!,#REF!,#REF!</definedName>
    <definedName name="__APW_RESTORE_DATA281__" localSheetId="0" hidden="1">#REF!,#REF!,#REF!,#REF!,#REF!,#REF!,#REF!,#REF!,#REF!,#REF!,#REF!,#REF!,#REF!,#REF!</definedName>
    <definedName name="__APW_RESTORE_DATA281__" localSheetId="1" hidden="1">#REF!,#REF!,#REF!,#REF!,#REF!,#REF!,#REF!,#REF!,#REF!,#REF!,#REF!,#REF!,#REF!,#REF!</definedName>
    <definedName name="__APW_RESTORE_DATA281__" localSheetId="8" hidden="1">#REF!,#REF!,#REF!,#REF!,#REF!,#REF!,#REF!,#REF!,#REF!,#REF!,#REF!,#REF!,#REF!,#REF!</definedName>
    <definedName name="__APW_RESTORE_DATA282__" localSheetId="0" hidden="1">#REF!,#REF!,#REF!,#REF!,#REF!,#REF!,#REF!,#REF!,#REF!,#REF!,#REF!,#REF!,#REF!,#REF!</definedName>
    <definedName name="__APW_RESTORE_DATA282__" localSheetId="1" hidden="1">#REF!,#REF!,#REF!,#REF!,#REF!,#REF!,#REF!,#REF!,#REF!,#REF!,#REF!,#REF!,#REF!,#REF!</definedName>
    <definedName name="__APW_RESTORE_DATA282__" localSheetId="8" hidden="1">#REF!,#REF!,#REF!,#REF!,#REF!,#REF!,#REF!,#REF!,#REF!,#REF!,#REF!,#REF!,#REF!,#REF!</definedName>
    <definedName name="__APW_RESTORE_DATA283__" localSheetId="0" hidden="1">#REF!,#REF!,#REF!,#REF!,#REF!,#REF!,#REF!,#REF!,#REF!,#REF!,#REF!,#REF!,#REF!,#REF!</definedName>
    <definedName name="__APW_RESTORE_DATA283__" localSheetId="1" hidden="1">#REF!,#REF!,#REF!,#REF!,#REF!,#REF!,#REF!,#REF!,#REF!,#REF!,#REF!,#REF!,#REF!,#REF!</definedName>
    <definedName name="__APW_RESTORE_DATA283__" localSheetId="8" hidden="1">#REF!,#REF!,#REF!,#REF!,#REF!,#REF!,#REF!,#REF!,#REF!,#REF!,#REF!,#REF!,#REF!,#REF!</definedName>
    <definedName name="__APW_RESTORE_DATA284__" localSheetId="0" hidden="1">#REF!,#REF!,#REF!,#REF!,#REF!,#REF!,#REF!,#REF!,#REF!,#REF!,#REF!,#REF!,#REF!,#REF!</definedName>
    <definedName name="__APW_RESTORE_DATA284__" localSheetId="1" hidden="1">#REF!,#REF!,#REF!,#REF!,#REF!,#REF!,#REF!,#REF!,#REF!,#REF!,#REF!,#REF!,#REF!,#REF!</definedName>
    <definedName name="__APW_RESTORE_DATA284__" localSheetId="8" hidden="1">#REF!,#REF!,#REF!,#REF!,#REF!,#REF!,#REF!,#REF!,#REF!,#REF!,#REF!,#REF!,#REF!,#REF!</definedName>
    <definedName name="__APW_RESTORE_DATA285__" localSheetId="0" hidden="1">#REF!,#REF!,#REF!,#REF!,#REF!,#REF!,#REF!,#REF!,#REF!,#REF!,#REF!,#REF!,#REF!,#REF!</definedName>
    <definedName name="__APW_RESTORE_DATA285__" localSheetId="1" hidden="1">#REF!,#REF!,#REF!,#REF!,#REF!,#REF!,#REF!,#REF!,#REF!,#REF!,#REF!,#REF!,#REF!,#REF!</definedName>
    <definedName name="__APW_RESTORE_DATA285__" localSheetId="8" hidden="1">#REF!,#REF!,#REF!,#REF!,#REF!,#REF!,#REF!,#REF!,#REF!,#REF!,#REF!,#REF!,#REF!,#REF!</definedName>
    <definedName name="__APW_RESTORE_DATA286__" localSheetId="0" hidden="1">#REF!,#REF!,#REF!,#REF!,#REF!,#REF!,#REF!,#REF!,#REF!,#REF!,#REF!,#REF!,#REF!,#REF!</definedName>
    <definedName name="__APW_RESTORE_DATA286__" localSheetId="1" hidden="1">#REF!,#REF!,#REF!,#REF!,#REF!,#REF!,#REF!,#REF!,#REF!,#REF!,#REF!,#REF!,#REF!,#REF!</definedName>
    <definedName name="__APW_RESTORE_DATA286__" localSheetId="8" hidden="1">#REF!,#REF!,#REF!,#REF!,#REF!,#REF!,#REF!,#REF!,#REF!,#REF!,#REF!,#REF!,#REF!,#REF!</definedName>
    <definedName name="__APW_RESTORE_DATA287__" localSheetId="0" hidden="1">#REF!,#REF!,#REF!,#REF!,#REF!,#REF!,#REF!,#REF!,#REF!,#REF!,#REF!,#REF!,#REF!,#REF!</definedName>
    <definedName name="__APW_RESTORE_DATA287__" localSheetId="1" hidden="1">#REF!,#REF!,#REF!,#REF!,#REF!,#REF!,#REF!,#REF!,#REF!,#REF!,#REF!,#REF!,#REF!,#REF!</definedName>
    <definedName name="__APW_RESTORE_DATA287__" localSheetId="8" hidden="1">#REF!,#REF!,#REF!,#REF!,#REF!,#REF!,#REF!,#REF!,#REF!,#REF!,#REF!,#REF!,#REF!,#REF!</definedName>
    <definedName name="__APW_RESTORE_DATA288__" localSheetId="0" hidden="1">#REF!,#REF!,#REF!,#REF!,#REF!,#REF!,#REF!,#REF!,#REF!,#REF!,#REF!,#REF!,#REF!,#REF!</definedName>
    <definedName name="__APW_RESTORE_DATA288__" localSheetId="1" hidden="1">#REF!,#REF!,#REF!,#REF!,#REF!,#REF!,#REF!,#REF!,#REF!,#REF!,#REF!,#REF!,#REF!,#REF!</definedName>
    <definedName name="__APW_RESTORE_DATA288__" localSheetId="8" hidden="1">#REF!,#REF!,#REF!,#REF!,#REF!,#REF!,#REF!,#REF!,#REF!,#REF!,#REF!,#REF!,#REF!,#REF!</definedName>
    <definedName name="__APW_RESTORE_DATA289__" localSheetId="0" hidden="1">#REF!,#REF!,#REF!,#REF!,#REF!,#REF!,#REF!,#REF!,#REF!,#REF!,#REF!,#REF!,#REF!,#REF!</definedName>
    <definedName name="__APW_RESTORE_DATA289__" localSheetId="1" hidden="1">#REF!,#REF!,#REF!,#REF!,#REF!,#REF!,#REF!,#REF!,#REF!,#REF!,#REF!,#REF!,#REF!,#REF!</definedName>
    <definedName name="__APW_RESTORE_DATA289__" localSheetId="8" hidden="1">#REF!,#REF!,#REF!,#REF!,#REF!,#REF!,#REF!,#REF!,#REF!,#REF!,#REF!,#REF!,#REF!,#REF!</definedName>
    <definedName name="__APW_RESTORE_DATA29__" localSheetId="0" hidden="1">#REF!,#REF!,#REF!,#REF!,#REF!,#REF!,#REF!,#REF!,#REF!,#REF!,#REF!,#REF!,#REF!,#REF!,#REF!</definedName>
    <definedName name="__APW_RESTORE_DATA29__" localSheetId="1" hidden="1">#REF!,#REF!,#REF!,#REF!,#REF!,#REF!,#REF!,#REF!,#REF!,#REF!,#REF!,#REF!,#REF!,#REF!,#REF!</definedName>
    <definedName name="__APW_RESTORE_DATA29__" localSheetId="8" hidden="1">#REF!,#REF!,#REF!,#REF!,#REF!,#REF!,#REF!,#REF!,#REF!,#REF!,#REF!,#REF!,#REF!,#REF!,#REF!</definedName>
    <definedName name="__APW_RESTORE_DATA290__" localSheetId="0" hidden="1">#REF!,#REF!,#REF!,#REF!,#REF!,#REF!,#REF!,#REF!,#REF!,#REF!,#REF!,#REF!,#REF!,#REF!</definedName>
    <definedName name="__APW_RESTORE_DATA290__" localSheetId="1" hidden="1">#REF!,#REF!,#REF!,#REF!,#REF!,#REF!,#REF!,#REF!,#REF!,#REF!,#REF!,#REF!,#REF!,#REF!</definedName>
    <definedName name="__APW_RESTORE_DATA290__" localSheetId="8" hidden="1">#REF!,#REF!,#REF!,#REF!,#REF!,#REF!,#REF!,#REF!,#REF!,#REF!,#REF!,#REF!,#REF!,#REF!</definedName>
    <definedName name="__APW_RESTORE_DATA291__" localSheetId="0" hidden="1">#REF!,#REF!,#REF!,#REF!,#REF!,#REF!,#REF!,#REF!,#REF!,#REF!,#REF!,#REF!,#REF!,#REF!</definedName>
    <definedName name="__APW_RESTORE_DATA291__" localSheetId="1" hidden="1">#REF!,#REF!,#REF!,#REF!,#REF!,#REF!,#REF!,#REF!,#REF!,#REF!,#REF!,#REF!,#REF!,#REF!</definedName>
    <definedName name="__APW_RESTORE_DATA291__" localSheetId="8" hidden="1">#REF!,#REF!,#REF!,#REF!,#REF!,#REF!,#REF!,#REF!,#REF!,#REF!,#REF!,#REF!,#REF!,#REF!</definedName>
    <definedName name="__APW_RESTORE_DATA292__" localSheetId="0" hidden="1">#REF!,#REF!,#REF!,#REF!,#REF!,#REF!,#REF!,#REF!,#REF!,#REF!,#REF!,#REF!,#REF!,#REF!</definedName>
    <definedName name="__APW_RESTORE_DATA292__" localSheetId="1" hidden="1">#REF!,#REF!,#REF!,#REF!,#REF!,#REF!,#REF!,#REF!,#REF!,#REF!,#REF!,#REF!,#REF!,#REF!</definedName>
    <definedName name="__APW_RESTORE_DATA292__" localSheetId="8" hidden="1">#REF!,#REF!,#REF!,#REF!,#REF!,#REF!,#REF!,#REF!,#REF!,#REF!,#REF!,#REF!,#REF!,#REF!</definedName>
    <definedName name="__APW_RESTORE_DATA293__" localSheetId="0" hidden="1">#REF!,#REF!,#REF!,#REF!,#REF!,#REF!,#REF!,#REF!,#REF!,#REF!,#REF!,#REF!,#REF!,#REF!</definedName>
    <definedName name="__APW_RESTORE_DATA293__" localSheetId="1" hidden="1">#REF!,#REF!,#REF!,#REF!,#REF!,#REF!,#REF!,#REF!,#REF!,#REF!,#REF!,#REF!,#REF!,#REF!</definedName>
    <definedName name="__APW_RESTORE_DATA293__" localSheetId="8" hidden="1">#REF!,#REF!,#REF!,#REF!,#REF!,#REF!,#REF!,#REF!,#REF!,#REF!,#REF!,#REF!,#REF!,#REF!</definedName>
    <definedName name="__APW_RESTORE_DATA294__" localSheetId="0" hidden="1">#REF!,#REF!,#REF!,#REF!,#REF!,#REF!,#REF!,#REF!,#REF!,#REF!,#REF!,#REF!,#REF!,#REF!</definedName>
    <definedName name="__APW_RESTORE_DATA294__" localSheetId="1" hidden="1">#REF!,#REF!,#REF!,#REF!,#REF!,#REF!,#REF!,#REF!,#REF!,#REF!,#REF!,#REF!,#REF!,#REF!</definedName>
    <definedName name="__APW_RESTORE_DATA294__" localSheetId="8" hidden="1">#REF!,#REF!,#REF!,#REF!,#REF!,#REF!,#REF!,#REF!,#REF!,#REF!,#REF!,#REF!,#REF!,#REF!</definedName>
    <definedName name="__APW_RESTORE_DATA295__" localSheetId="0" hidden="1">#REF!,#REF!,#REF!,#REF!,#REF!,#REF!,#REF!,#REF!,#REF!,#REF!,#REF!,#REF!,#REF!,#REF!</definedName>
    <definedName name="__APW_RESTORE_DATA295__" localSheetId="1" hidden="1">#REF!,#REF!,#REF!,#REF!,#REF!,#REF!,#REF!,#REF!,#REF!,#REF!,#REF!,#REF!,#REF!,#REF!</definedName>
    <definedName name="__APW_RESTORE_DATA295__" localSheetId="8" hidden="1">#REF!,#REF!,#REF!,#REF!,#REF!,#REF!,#REF!,#REF!,#REF!,#REF!,#REF!,#REF!,#REF!,#REF!</definedName>
    <definedName name="__APW_RESTORE_DATA296__" localSheetId="0" hidden="1">#REF!,#REF!,#REF!,#REF!,#REF!,#REF!,#REF!,#REF!,#REF!,#REF!,#REF!,#REF!,#REF!,#REF!</definedName>
    <definedName name="__APW_RESTORE_DATA296__" localSheetId="1" hidden="1">#REF!,#REF!,#REF!,#REF!,#REF!,#REF!,#REF!,#REF!,#REF!,#REF!,#REF!,#REF!,#REF!,#REF!</definedName>
    <definedName name="__APW_RESTORE_DATA296__" localSheetId="8" hidden="1">#REF!,#REF!,#REF!,#REF!,#REF!,#REF!,#REF!,#REF!,#REF!,#REF!,#REF!,#REF!,#REF!,#REF!</definedName>
    <definedName name="__APW_RESTORE_DATA297__" localSheetId="0" hidden="1">#REF!,#REF!,#REF!,#REF!,#REF!,#REF!,#REF!,#REF!,#REF!,#REF!,#REF!,#REF!,#REF!,#REF!</definedName>
    <definedName name="__APW_RESTORE_DATA297__" localSheetId="1" hidden="1">#REF!,#REF!,#REF!,#REF!,#REF!,#REF!,#REF!,#REF!,#REF!,#REF!,#REF!,#REF!,#REF!,#REF!</definedName>
    <definedName name="__APW_RESTORE_DATA297__" localSheetId="8" hidden="1">#REF!,#REF!,#REF!,#REF!,#REF!,#REF!,#REF!,#REF!,#REF!,#REF!,#REF!,#REF!,#REF!,#REF!</definedName>
    <definedName name="__APW_RESTORE_DATA298__" localSheetId="0" hidden="1">#REF!,#REF!,#REF!,#REF!,#REF!,#REF!,#REF!,#REF!,#REF!,#REF!,#REF!,#REF!,#REF!,#REF!</definedName>
    <definedName name="__APW_RESTORE_DATA298__" localSheetId="1" hidden="1">#REF!,#REF!,#REF!,#REF!,#REF!,#REF!,#REF!,#REF!,#REF!,#REF!,#REF!,#REF!,#REF!,#REF!</definedName>
    <definedName name="__APW_RESTORE_DATA298__" localSheetId="8" hidden="1">#REF!,#REF!,#REF!,#REF!,#REF!,#REF!,#REF!,#REF!,#REF!,#REF!,#REF!,#REF!,#REF!,#REF!</definedName>
    <definedName name="__APW_RESTORE_DATA299__" localSheetId="0" hidden="1">#REF!,#REF!,#REF!,#REF!,#REF!,#REF!,#REF!,#REF!,#REF!,#REF!,#REF!,#REF!,#REF!,#REF!</definedName>
    <definedName name="__APW_RESTORE_DATA299__" localSheetId="1" hidden="1">#REF!,#REF!,#REF!,#REF!,#REF!,#REF!,#REF!,#REF!,#REF!,#REF!,#REF!,#REF!,#REF!,#REF!</definedName>
    <definedName name="__APW_RESTORE_DATA299__" localSheetId="8" hidden="1">#REF!,#REF!,#REF!,#REF!,#REF!,#REF!,#REF!,#REF!,#REF!,#REF!,#REF!,#REF!,#REF!,#REF!</definedName>
    <definedName name="__APW_RESTORE_DATA3__" localSheetId="0" hidden="1">#REF!,#REF!,#REF!,#REF!,#REF!,#REF!,#REF!,#REF!,#REF!,#REF!,#REF!,#REF!,#REF!,#REF!,#REF!,#REF!</definedName>
    <definedName name="__APW_RESTORE_DATA3__" localSheetId="1" hidden="1">#REF!,#REF!,#REF!,#REF!,#REF!,#REF!,#REF!,#REF!,#REF!,#REF!,#REF!,#REF!,#REF!,#REF!,#REF!,#REF!</definedName>
    <definedName name="__APW_RESTORE_DATA3__" localSheetId="8" hidden="1">#REF!,#REF!,#REF!,#REF!,#REF!,#REF!,#REF!,#REF!,#REF!,#REF!,#REF!,#REF!,#REF!,#REF!,#REF!,#REF!</definedName>
    <definedName name="__APW_RESTORE_DATA30__" localSheetId="0" hidden="1">#REF!,#REF!,#REF!,#REF!,#REF!,#REF!,#REF!,#REF!,#REF!,#REF!,#REF!,#REF!,#REF!,#REF!,#REF!</definedName>
    <definedName name="__APW_RESTORE_DATA30__" localSheetId="1" hidden="1">#REF!,#REF!,#REF!,#REF!,#REF!,#REF!,#REF!,#REF!,#REF!,#REF!,#REF!,#REF!,#REF!,#REF!,#REF!</definedName>
    <definedName name="__APW_RESTORE_DATA30__" localSheetId="8" hidden="1">#REF!,#REF!,#REF!,#REF!,#REF!,#REF!,#REF!,#REF!,#REF!,#REF!,#REF!,#REF!,#REF!,#REF!,#REF!</definedName>
    <definedName name="__APW_RESTORE_DATA300__" localSheetId="0" hidden="1">#REF!,#REF!,#REF!,#REF!,#REF!,#REF!,#REF!,#REF!,#REF!,#REF!,#REF!,#REF!,#REF!,#REF!</definedName>
    <definedName name="__APW_RESTORE_DATA300__" localSheetId="1" hidden="1">#REF!,#REF!,#REF!,#REF!,#REF!,#REF!,#REF!,#REF!,#REF!,#REF!,#REF!,#REF!,#REF!,#REF!</definedName>
    <definedName name="__APW_RESTORE_DATA300__" localSheetId="8" hidden="1">#REF!,#REF!,#REF!,#REF!,#REF!,#REF!,#REF!,#REF!,#REF!,#REF!,#REF!,#REF!,#REF!,#REF!</definedName>
    <definedName name="__APW_RESTORE_DATA301__" localSheetId="0" hidden="1">#REF!,#REF!,#REF!,#REF!,#REF!,#REF!,#REF!,#REF!,#REF!,#REF!,#REF!,#REF!,#REF!,#REF!</definedName>
    <definedName name="__APW_RESTORE_DATA301__" localSheetId="1" hidden="1">#REF!,#REF!,#REF!,#REF!,#REF!,#REF!,#REF!,#REF!,#REF!,#REF!,#REF!,#REF!,#REF!,#REF!</definedName>
    <definedName name="__APW_RESTORE_DATA301__" localSheetId="8" hidden="1">#REF!,#REF!,#REF!,#REF!,#REF!,#REF!,#REF!,#REF!,#REF!,#REF!,#REF!,#REF!,#REF!,#REF!</definedName>
    <definedName name="__APW_RESTORE_DATA302__" localSheetId="0" hidden="1">#REF!,#REF!,#REF!,#REF!,#REF!,#REF!,#REF!,#REF!,#REF!,#REF!,#REF!,#REF!,#REF!,#REF!</definedName>
    <definedName name="__APW_RESTORE_DATA302__" localSheetId="1" hidden="1">#REF!,#REF!,#REF!,#REF!,#REF!,#REF!,#REF!,#REF!,#REF!,#REF!,#REF!,#REF!,#REF!,#REF!</definedName>
    <definedName name="__APW_RESTORE_DATA302__" localSheetId="8" hidden="1">#REF!,#REF!,#REF!,#REF!,#REF!,#REF!,#REF!,#REF!,#REF!,#REF!,#REF!,#REF!,#REF!,#REF!</definedName>
    <definedName name="__APW_RESTORE_DATA303__" localSheetId="0" hidden="1">#REF!,#REF!,#REF!,#REF!,#REF!,#REF!,#REF!,#REF!,#REF!,#REF!,#REF!,#REF!,#REF!,#REF!</definedName>
    <definedName name="__APW_RESTORE_DATA303__" localSheetId="1" hidden="1">#REF!,#REF!,#REF!,#REF!,#REF!,#REF!,#REF!,#REF!,#REF!,#REF!,#REF!,#REF!,#REF!,#REF!</definedName>
    <definedName name="__APW_RESTORE_DATA303__" localSheetId="8" hidden="1">#REF!,#REF!,#REF!,#REF!,#REF!,#REF!,#REF!,#REF!,#REF!,#REF!,#REF!,#REF!,#REF!,#REF!</definedName>
    <definedName name="__APW_RESTORE_DATA304__" localSheetId="0" hidden="1">#REF!,#REF!,#REF!,#REF!,#REF!,#REF!,#REF!,#REF!,#REF!,#REF!,#REF!,#REF!,#REF!,#REF!</definedName>
    <definedName name="__APW_RESTORE_DATA304__" localSheetId="1" hidden="1">#REF!,#REF!,#REF!,#REF!,#REF!,#REF!,#REF!,#REF!,#REF!,#REF!,#REF!,#REF!,#REF!,#REF!</definedName>
    <definedName name="__APW_RESTORE_DATA304__" localSheetId="8" hidden="1">#REF!,#REF!,#REF!,#REF!,#REF!,#REF!,#REF!,#REF!,#REF!,#REF!,#REF!,#REF!,#REF!,#REF!</definedName>
    <definedName name="__APW_RESTORE_DATA305__" localSheetId="0" hidden="1">#REF!,#REF!,#REF!,#REF!,#REF!,#REF!,#REF!,#REF!,#REF!,#REF!,#REF!,#REF!,#REF!,#REF!</definedName>
    <definedName name="__APW_RESTORE_DATA305__" localSheetId="1" hidden="1">#REF!,#REF!,#REF!,#REF!,#REF!,#REF!,#REF!,#REF!,#REF!,#REF!,#REF!,#REF!,#REF!,#REF!</definedName>
    <definedName name="__APW_RESTORE_DATA305__" localSheetId="8" hidden="1">#REF!,#REF!,#REF!,#REF!,#REF!,#REF!,#REF!,#REF!,#REF!,#REF!,#REF!,#REF!,#REF!,#REF!</definedName>
    <definedName name="__APW_RESTORE_DATA306__" localSheetId="0" hidden="1">#REF!,#REF!,#REF!,#REF!,#REF!,#REF!,#REF!,#REF!,#REF!,#REF!,#REF!,#REF!,#REF!,#REF!</definedName>
    <definedName name="__APW_RESTORE_DATA306__" localSheetId="1" hidden="1">#REF!,#REF!,#REF!,#REF!,#REF!,#REF!,#REF!,#REF!,#REF!,#REF!,#REF!,#REF!,#REF!,#REF!</definedName>
    <definedName name="__APW_RESTORE_DATA306__" localSheetId="8" hidden="1">#REF!,#REF!,#REF!,#REF!,#REF!,#REF!,#REF!,#REF!,#REF!,#REF!,#REF!,#REF!,#REF!,#REF!</definedName>
    <definedName name="__APW_RESTORE_DATA307__" localSheetId="0" hidden="1">#REF!,#REF!,#REF!,#REF!,#REF!,#REF!,#REF!,#REF!,#REF!,#REF!,#REF!,#REF!,#REF!,#REF!</definedName>
    <definedName name="__APW_RESTORE_DATA307__" localSheetId="1" hidden="1">#REF!,#REF!,#REF!,#REF!,#REF!,#REF!,#REF!,#REF!,#REF!,#REF!,#REF!,#REF!,#REF!,#REF!</definedName>
    <definedName name="__APW_RESTORE_DATA307__" localSheetId="8" hidden="1">#REF!,#REF!,#REF!,#REF!,#REF!,#REF!,#REF!,#REF!,#REF!,#REF!,#REF!,#REF!,#REF!,#REF!</definedName>
    <definedName name="__APW_RESTORE_DATA308__" localSheetId="0" hidden="1">#REF!,#REF!,#REF!,#REF!,#REF!,#REF!,#REF!,#REF!,#REF!,#REF!,#REF!,#REF!,#REF!,#REF!</definedName>
    <definedName name="__APW_RESTORE_DATA308__" localSheetId="1" hidden="1">#REF!,#REF!,#REF!,#REF!,#REF!,#REF!,#REF!,#REF!,#REF!,#REF!,#REF!,#REF!,#REF!,#REF!</definedName>
    <definedName name="__APW_RESTORE_DATA308__" localSheetId="8" hidden="1">#REF!,#REF!,#REF!,#REF!,#REF!,#REF!,#REF!,#REF!,#REF!,#REF!,#REF!,#REF!,#REF!,#REF!</definedName>
    <definedName name="__APW_RESTORE_DATA309__" localSheetId="0" hidden="1">#REF!,#REF!,#REF!,#REF!,#REF!,#REF!,#REF!,#REF!,#REF!,#REF!,#REF!,#REF!,#REF!,#REF!</definedName>
    <definedName name="__APW_RESTORE_DATA309__" localSheetId="1" hidden="1">#REF!,#REF!,#REF!,#REF!,#REF!,#REF!,#REF!,#REF!,#REF!,#REF!,#REF!,#REF!,#REF!,#REF!</definedName>
    <definedName name="__APW_RESTORE_DATA309__" localSheetId="8" hidden="1">#REF!,#REF!,#REF!,#REF!,#REF!,#REF!,#REF!,#REF!,#REF!,#REF!,#REF!,#REF!,#REF!,#REF!</definedName>
    <definedName name="__APW_RESTORE_DATA31__" localSheetId="0" hidden="1">#REF!,#REF!,#REF!,#REF!,#REF!,#REF!,#REF!,#REF!,#REF!,#REF!,#REF!,#REF!,#REF!,#REF!,#REF!</definedName>
    <definedName name="__APW_RESTORE_DATA31__" localSheetId="1" hidden="1">#REF!,#REF!,#REF!,#REF!,#REF!,#REF!,#REF!,#REF!,#REF!,#REF!,#REF!,#REF!,#REF!,#REF!,#REF!</definedName>
    <definedName name="__APW_RESTORE_DATA31__" localSheetId="8" hidden="1">#REF!,#REF!,#REF!,#REF!,#REF!,#REF!,#REF!,#REF!,#REF!,#REF!,#REF!,#REF!,#REF!,#REF!,#REF!</definedName>
    <definedName name="__APW_RESTORE_DATA310__" localSheetId="0" hidden="1">#REF!,#REF!,#REF!,#REF!,#REF!,#REF!,#REF!,#REF!,#REF!,#REF!,#REF!,#REF!,#REF!,#REF!</definedName>
    <definedName name="__APW_RESTORE_DATA310__" localSheetId="1" hidden="1">#REF!,#REF!,#REF!,#REF!,#REF!,#REF!,#REF!,#REF!,#REF!,#REF!,#REF!,#REF!,#REF!,#REF!</definedName>
    <definedName name="__APW_RESTORE_DATA310__" localSheetId="8" hidden="1">#REF!,#REF!,#REF!,#REF!,#REF!,#REF!,#REF!,#REF!,#REF!,#REF!,#REF!,#REF!,#REF!,#REF!</definedName>
    <definedName name="__APW_RESTORE_DATA311__" localSheetId="0" hidden="1">#REF!,#REF!,#REF!,#REF!,#REF!,#REF!,#REF!,#REF!,#REF!,#REF!,#REF!,#REF!,#REF!,#REF!</definedName>
    <definedName name="__APW_RESTORE_DATA311__" localSheetId="1" hidden="1">#REF!,#REF!,#REF!,#REF!,#REF!,#REF!,#REF!,#REF!,#REF!,#REF!,#REF!,#REF!,#REF!,#REF!</definedName>
    <definedName name="__APW_RESTORE_DATA311__" localSheetId="8" hidden="1">#REF!,#REF!,#REF!,#REF!,#REF!,#REF!,#REF!,#REF!,#REF!,#REF!,#REF!,#REF!,#REF!,#REF!</definedName>
    <definedName name="__APW_RESTORE_DATA312__" localSheetId="0" hidden="1">#REF!,#REF!,#REF!,#REF!,#REF!,#REF!,#REF!,#REF!,#REF!,#REF!,#REF!,#REF!,#REF!,#REF!</definedName>
    <definedName name="__APW_RESTORE_DATA312__" localSheetId="1" hidden="1">#REF!,#REF!,#REF!,#REF!,#REF!,#REF!,#REF!,#REF!,#REF!,#REF!,#REF!,#REF!,#REF!,#REF!</definedName>
    <definedName name="__APW_RESTORE_DATA312__" localSheetId="8" hidden="1">#REF!,#REF!,#REF!,#REF!,#REF!,#REF!,#REF!,#REF!,#REF!,#REF!,#REF!,#REF!,#REF!,#REF!</definedName>
    <definedName name="__APW_RESTORE_DATA313__" localSheetId="0" hidden="1">#REF!,#REF!,#REF!,#REF!,#REF!,#REF!,#REF!,#REF!,#REF!,#REF!,#REF!,#REF!,#REF!,#REF!</definedName>
    <definedName name="__APW_RESTORE_DATA313__" localSheetId="1" hidden="1">#REF!,#REF!,#REF!,#REF!,#REF!,#REF!,#REF!,#REF!,#REF!,#REF!,#REF!,#REF!,#REF!,#REF!</definedName>
    <definedName name="__APW_RESTORE_DATA313__" localSheetId="8" hidden="1">#REF!,#REF!,#REF!,#REF!,#REF!,#REF!,#REF!,#REF!,#REF!,#REF!,#REF!,#REF!,#REF!,#REF!</definedName>
    <definedName name="__APW_RESTORE_DATA314__" localSheetId="0" hidden="1">#REF!,#REF!,#REF!,#REF!,#REF!,#REF!,#REF!,#REF!,#REF!,#REF!,#REF!,#REF!,#REF!,#REF!</definedName>
    <definedName name="__APW_RESTORE_DATA314__" localSheetId="1" hidden="1">#REF!,#REF!,#REF!,#REF!,#REF!,#REF!,#REF!,#REF!,#REF!,#REF!,#REF!,#REF!,#REF!,#REF!</definedName>
    <definedName name="__APW_RESTORE_DATA314__" localSheetId="8" hidden="1">#REF!,#REF!,#REF!,#REF!,#REF!,#REF!,#REF!,#REF!,#REF!,#REF!,#REF!,#REF!,#REF!,#REF!</definedName>
    <definedName name="__APW_RESTORE_DATA315__" localSheetId="0" hidden="1">#REF!,#REF!,#REF!,#REF!,#REF!,#REF!,#REF!,#REF!,#REF!,#REF!,#REF!,#REF!,#REF!,#REF!</definedName>
    <definedName name="__APW_RESTORE_DATA315__" localSheetId="1" hidden="1">#REF!,#REF!,#REF!,#REF!,#REF!,#REF!,#REF!,#REF!,#REF!,#REF!,#REF!,#REF!,#REF!,#REF!</definedName>
    <definedName name="__APW_RESTORE_DATA315__" localSheetId="8" hidden="1">#REF!,#REF!,#REF!,#REF!,#REF!,#REF!,#REF!,#REF!,#REF!,#REF!,#REF!,#REF!,#REF!,#REF!</definedName>
    <definedName name="__APW_RESTORE_DATA316__" localSheetId="0" hidden="1">#REF!,#REF!,#REF!,#REF!,#REF!,#REF!,#REF!,#REF!,#REF!,#REF!,#REF!,#REF!,#REF!,#REF!</definedName>
    <definedName name="__APW_RESTORE_DATA316__" localSheetId="1" hidden="1">#REF!,#REF!,#REF!,#REF!,#REF!,#REF!,#REF!,#REF!,#REF!,#REF!,#REF!,#REF!,#REF!,#REF!</definedName>
    <definedName name="__APW_RESTORE_DATA316__" localSheetId="8" hidden="1">#REF!,#REF!,#REF!,#REF!,#REF!,#REF!,#REF!,#REF!,#REF!,#REF!,#REF!,#REF!,#REF!,#REF!</definedName>
    <definedName name="__APW_RESTORE_DATA317__" localSheetId="0" hidden="1">#REF!,#REF!,#REF!,#REF!,#REF!,#REF!,#REF!,#REF!,#REF!,#REF!,#REF!,#REF!,#REF!,#REF!</definedName>
    <definedName name="__APW_RESTORE_DATA317__" localSheetId="1" hidden="1">#REF!,#REF!,#REF!,#REF!,#REF!,#REF!,#REF!,#REF!,#REF!,#REF!,#REF!,#REF!,#REF!,#REF!</definedName>
    <definedName name="__APW_RESTORE_DATA317__" localSheetId="8" hidden="1">#REF!,#REF!,#REF!,#REF!,#REF!,#REF!,#REF!,#REF!,#REF!,#REF!,#REF!,#REF!,#REF!,#REF!</definedName>
    <definedName name="__APW_RESTORE_DATA318__" localSheetId="0" hidden="1">#REF!,#REF!,#REF!,#REF!,#REF!,#REF!,#REF!,#REF!,#REF!,#REF!,#REF!,#REF!,#REF!,#REF!</definedName>
    <definedName name="__APW_RESTORE_DATA318__" localSheetId="1" hidden="1">#REF!,#REF!,#REF!,#REF!,#REF!,#REF!,#REF!,#REF!,#REF!,#REF!,#REF!,#REF!,#REF!,#REF!</definedName>
    <definedName name="__APW_RESTORE_DATA318__" localSheetId="8" hidden="1">#REF!,#REF!,#REF!,#REF!,#REF!,#REF!,#REF!,#REF!,#REF!,#REF!,#REF!,#REF!,#REF!,#REF!</definedName>
    <definedName name="__APW_RESTORE_DATA319__" localSheetId="0" hidden="1">#REF!,#REF!,#REF!,#REF!,#REF!,#REF!,#REF!,#REF!,#REF!,#REF!,#REF!,#REF!,#REF!,#REF!</definedName>
    <definedName name="__APW_RESTORE_DATA319__" localSheetId="1" hidden="1">#REF!,#REF!,#REF!,#REF!,#REF!,#REF!,#REF!,#REF!,#REF!,#REF!,#REF!,#REF!,#REF!,#REF!</definedName>
    <definedName name="__APW_RESTORE_DATA319__" localSheetId="8" hidden="1">#REF!,#REF!,#REF!,#REF!,#REF!,#REF!,#REF!,#REF!,#REF!,#REF!,#REF!,#REF!,#REF!,#REF!</definedName>
    <definedName name="__APW_RESTORE_DATA32__" localSheetId="0" hidden="1">#REF!,#REF!,#REF!,#REF!,#REF!,#REF!,#REF!,#REF!,#REF!,#REF!,#REF!,#REF!,#REF!,#REF!,#REF!</definedName>
    <definedName name="__APW_RESTORE_DATA32__" localSheetId="1" hidden="1">#REF!,#REF!,#REF!,#REF!,#REF!,#REF!,#REF!,#REF!,#REF!,#REF!,#REF!,#REF!,#REF!,#REF!,#REF!</definedName>
    <definedName name="__APW_RESTORE_DATA32__" localSheetId="8" hidden="1">#REF!,#REF!,#REF!,#REF!,#REF!,#REF!,#REF!,#REF!,#REF!,#REF!,#REF!,#REF!,#REF!,#REF!,#REF!</definedName>
    <definedName name="__APW_RESTORE_DATA320__" localSheetId="0" hidden="1">#REF!,#REF!,#REF!,#REF!,#REF!,#REF!,#REF!,#REF!,#REF!,#REF!,#REF!,#REF!,#REF!,#REF!</definedName>
    <definedName name="__APW_RESTORE_DATA320__" localSheetId="1" hidden="1">#REF!,#REF!,#REF!,#REF!,#REF!,#REF!,#REF!,#REF!,#REF!,#REF!,#REF!,#REF!,#REF!,#REF!</definedName>
    <definedName name="__APW_RESTORE_DATA320__" localSheetId="8" hidden="1">#REF!,#REF!,#REF!,#REF!,#REF!,#REF!,#REF!,#REF!,#REF!,#REF!,#REF!,#REF!,#REF!,#REF!</definedName>
    <definedName name="__APW_RESTORE_DATA321__" localSheetId="0" hidden="1">#REF!,#REF!,#REF!,#REF!,#REF!,#REF!,#REF!,#REF!,#REF!,#REF!,#REF!,#REF!,#REF!,#REF!</definedName>
    <definedName name="__APW_RESTORE_DATA321__" localSheetId="1" hidden="1">#REF!,#REF!,#REF!,#REF!,#REF!,#REF!,#REF!,#REF!,#REF!,#REF!,#REF!,#REF!,#REF!,#REF!</definedName>
    <definedName name="__APW_RESTORE_DATA321__" localSheetId="8" hidden="1">#REF!,#REF!,#REF!,#REF!,#REF!,#REF!,#REF!,#REF!,#REF!,#REF!,#REF!,#REF!,#REF!,#REF!</definedName>
    <definedName name="__APW_RESTORE_DATA322__" localSheetId="0" hidden="1">#REF!,#REF!,#REF!,#REF!,#REF!,#REF!,#REF!,#REF!,#REF!,#REF!,#REF!,#REF!,#REF!,#REF!</definedName>
    <definedName name="__APW_RESTORE_DATA322__" localSheetId="1" hidden="1">#REF!,#REF!,#REF!,#REF!,#REF!,#REF!,#REF!,#REF!,#REF!,#REF!,#REF!,#REF!,#REF!,#REF!</definedName>
    <definedName name="__APW_RESTORE_DATA322__" localSheetId="8" hidden="1">#REF!,#REF!,#REF!,#REF!,#REF!,#REF!,#REF!,#REF!,#REF!,#REF!,#REF!,#REF!,#REF!,#REF!</definedName>
    <definedName name="__APW_RESTORE_DATA323__" localSheetId="0" hidden="1">#REF!,#REF!,#REF!,#REF!,#REF!,#REF!,#REF!,#REF!,#REF!,#REF!,#REF!,#REF!,#REF!,#REF!</definedName>
    <definedName name="__APW_RESTORE_DATA323__" localSheetId="1" hidden="1">#REF!,#REF!,#REF!,#REF!,#REF!,#REF!,#REF!,#REF!,#REF!,#REF!,#REF!,#REF!,#REF!,#REF!</definedName>
    <definedName name="__APW_RESTORE_DATA323__" localSheetId="8" hidden="1">#REF!,#REF!,#REF!,#REF!,#REF!,#REF!,#REF!,#REF!,#REF!,#REF!,#REF!,#REF!,#REF!,#REF!</definedName>
    <definedName name="__APW_RESTORE_DATA324__" localSheetId="0" hidden="1">#REF!,#REF!,#REF!,#REF!,#REF!,#REF!,#REF!,#REF!,#REF!,#REF!,#REF!,#REF!,#REF!,#REF!</definedName>
    <definedName name="__APW_RESTORE_DATA324__" localSheetId="1" hidden="1">#REF!,#REF!,#REF!,#REF!,#REF!,#REF!,#REF!,#REF!,#REF!,#REF!,#REF!,#REF!,#REF!,#REF!</definedName>
    <definedName name="__APW_RESTORE_DATA324__" localSheetId="8" hidden="1">#REF!,#REF!,#REF!,#REF!,#REF!,#REF!,#REF!,#REF!,#REF!,#REF!,#REF!,#REF!,#REF!,#REF!</definedName>
    <definedName name="__APW_RESTORE_DATA325__" localSheetId="0" hidden="1">#REF!,#REF!,#REF!,#REF!,#REF!,#REF!,#REF!,#REF!,#REF!,#REF!,#REF!,#REF!,#REF!,#REF!</definedName>
    <definedName name="__APW_RESTORE_DATA325__" localSheetId="1" hidden="1">#REF!,#REF!,#REF!,#REF!,#REF!,#REF!,#REF!,#REF!,#REF!,#REF!,#REF!,#REF!,#REF!,#REF!</definedName>
    <definedName name="__APW_RESTORE_DATA325__" localSheetId="8" hidden="1">#REF!,#REF!,#REF!,#REF!,#REF!,#REF!,#REF!,#REF!,#REF!,#REF!,#REF!,#REF!,#REF!,#REF!</definedName>
    <definedName name="__APW_RESTORE_DATA326__" localSheetId="0" hidden="1">#REF!,#REF!,#REF!,#REF!,#REF!,#REF!,#REF!,#REF!,#REF!,#REF!,#REF!,#REF!,#REF!,#REF!</definedName>
    <definedName name="__APW_RESTORE_DATA326__" localSheetId="1" hidden="1">#REF!,#REF!,#REF!,#REF!,#REF!,#REF!,#REF!,#REF!,#REF!,#REF!,#REF!,#REF!,#REF!,#REF!</definedName>
    <definedName name="__APW_RESTORE_DATA326__" localSheetId="8" hidden="1">#REF!,#REF!,#REF!,#REF!,#REF!,#REF!,#REF!,#REF!,#REF!,#REF!,#REF!,#REF!,#REF!,#REF!</definedName>
    <definedName name="__APW_RESTORE_DATA327__" localSheetId="0" hidden="1">#REF!,#REF!,#REF!,#REF!,#REF!,#REF!,#REF!,#REF!,#REF!,#REF!,#REF!,#REF!,#REF!,#REF!</definedName>
    <definedName name="__APW_RESTORE_DATA327__" localSheetId="1" hidden="1">#REF!,#REF!,#REF!,#REF!,#REF!,#REF!,#REF!,#REF!,#REF!,#REF!,#REF!,#REF!,#REF!,#REF!</definedName>
    <definedName name="__APW_RESTORE_DATA327__" localSheetId="8" hidden="1">#REF!,#REF!,#REF!,#REF!,#REF!,#REF!,#REF!,#REF!,#REF!,#REF!,#REF!,#REF!,#REF!,#REF!</definedName>
    <definedName name="__APW_RESTORE_DATA328__" localSheetId="0" hidden="1">#REF!,#REF!,#REF!,#REF!,#REF!,#REF!,#REF!,#REF!,#REF!,#REF!,#REF!,#REF!,#REF!,#REF!</definedName>
    <definedName name="__APW_RESTORE_DATA328__" localSheetId="1" hidden="1">#REF!,#REF!,#REF!,#REF!,#REF!,#REF!,#REF!,#REF!,#REF!,#REF!,#REF!,#REF!,#REF!,#REF!</definedName>
    <definedName name="__APW_RESTORE_DATA328__" localSheetId="8" hidden="1">#REF!,#REF!,#REF!,#REF!,#REF!,#REF!,#REF!,#REF!,#REF!,#REF!,#REF!,#REF!,#REF!,#REF!</definedName>
    <definedName name="__APW_RESTORE_DATA329__" localSheetId="0" hidden="1">#REF!,#REF!,#REF!,#REF!,#REF!,#REF!,#REF!,#REF!,#REF!,#REF!,#REF!,#REF!,#REF!,#REF!</definedName>
    <definedName name="__APW_RESTORE_DATA329__" localSheetId="1" hidden="1">#REF!,#REF!,#REF!,#REF!,#REF!,#REF!,#REF!,#REF!,#REF!,#REF!,#REF!,#REF!,#REF!,#REF!</definedName>
    <definedName name="__APW_RESTORE_DATA329__" localSheetId="8" hidden="1">#REF!,#REF!,#REF!,#REF!,#REF!,#REF!,#REF!,#REF!,#REF!,#REF!,#REF!,#REF!,#REF!,#REF!</definedName>
    <definedName name="__APW_RESTORE_DATA33__" localSheetId="0" hidden="1">#REF!,#REF!,#REF!,#REF!,#REF!,#REF!,#REF!,#REF!,#REF!,#REF!,#REF!,#REF!,#REF!,#REF!,#REF!</definedName>
    <definedName name="__APW_RESTORE_DATA33__" localSheetId="1" hidden="1">#REF!,#REF!,#REF!,#REF!,#REF!,#REF!,#REF!,#REF!,#REF!,#REF!,#REF!,#REF!,#REF!,#REF!,#REF!</definedName>
    <definedName name="__APW_RESTORE_DATA33__" localSheetId="8" hidden="1">#REF!,#REF!,#REF!,#REF!,#REF!,#REF!,#REF!,#REF!,#REF!,#REF!,#REF!,#REF!,#REF!,#REF!,#REF!</definedName>
    <definedName name="__APW_RESTORE_DATA330__" localSheetId="0" hidden="1">#REF!,#REF!,#REF!,#REF!,#REF!,#REF!,#REF!,#REF!,#REF!,#REF!,#REF!,#REF!,#REF!,#REF!</definedName>
    <definedName name="__APW_RESTORE_DATA330__" localSheetId="1" hidden="1">#REF!,#REF!,#REF!,#REF!,#REF!,#REF!,#REF!,#REF!,#REF!,#REF!,#REF!,#REF!,#REF!,#REF!</definedName>
    <definedName name="__APW_RESTORE_DATA330__" localSheetId="8" hidden="1">#REF!,#REF!,#REF!,#REF!,#REF!,#REF!,#REF!,#REF!,#REF!,#REF!,#REF!,#REF!,#REF!,#REF!</definedName>
    <definedName name="__APW_RESTORE_DATA331__" localSheetId="0" hidden="1">#REF!,#REF!,#REF!,#REF!,#REF!,#REF!,#REF!,#REF!,#REF!,#REF!,#REF!,#REF!,#REF!,#REF!</definedName>
    <definedName name="__APW_RESTORE_DATA331__" localSheetId="1" hidden="1">#REF!,#REF!,#REF!,#REF!,#REF!,#REF!,#REF!,#REF!,#REF!,#REF!,#REF!,#REF!,#REF!,#REF!</definedName>
    <definedName name="__APW_RESTORE_DATA331__" localSheetId="8" hidden="1">#REF!,#REF!,#REF!,#REF!,#REF!,#REF!,#REF!,#REF!,#REF!,#REF!,#REF!,#REF!,#REF!,#REF!</definedName>
    <definedName name="__APW_RESTORE_DATA332__" localSheetId="0" hidden="1">#REF!,#REF!,#REF!,#REF!,#REF!,#REF!,#REF!,#REF!,#REF!,#REF!,#REF!,#REF!,#REF!,#REF!</definedName>
    <definedName name="__APW_RESTORE_DATA332__" localSheetId="1" hidden="1">#REF!,#REF!,#REF!,#REF!,#REF!,#REF!,#REF!,#REF!,#REF!,#REF!,#REF!,#REF!,#REF!,#REF!</definedName>
    <definedName name="__APW_RESTORE_DATA332__" localSheetId="8" hidden="1">#REF!,#REF!,#REF!,#REF!,#REF!,#REF!,#REF!,#REF!,#REF!,#REF!,#REF!,#REF!,#REF!,#REF!</definedName>
    <definedName name="__APW_RESTORE_DATA333__" localSheetId="0" hidden="1">#REF!,#REF!,#REF!,#REF!,#REF!,#REF!,#REF!,#REF!,#REF!,#REF!,#REF!,#REF!,#REF!,#REF!</definedName>
    <definedName name="__APW_RESTORE_DATA333__" localSheetId="1" hidden="1">#REF!,#REF!,#REF!,#REF!,#REF!,#REF!,#REF!,#REF!,#REF!,#REF!,#REF!,#REF!,#REF!,#REF!</definedName>
    <definedName name="__APW_RESTORE_DATA333__" localSheetId="8" hidden="1">#REF!,#REF!,#REF!,#REF!,#REF!,#REF!,#REF!,#REF!,#REF!,#REF!,#REF!,#REF!,#REF!,#REF!</definedName>
    <definedName name="__APW_RESTORE_DATA334__" localSheetId="0" hidden="1">#REF!,#REF!,#REF!,#REF!,#REF!,#REF!,#REF!,#REF!,#REF!,#REF!,#REF!,#REF!,#REF!,#REF!</definedName>
    <definedName name="__APW_RESTORE_DATA334__" localSheetId="1" hidden="1">#REF!,#REF!,#REF!,#REF!,#REF!,#REF!,#REF!,#REF!,#REF!,#REF!,#REF!,#REF!,#REF!,#REF!</definedName>
    <definedName name="__APW_RESTORE_DATA334__" localSheetId="8" hidden="1">#REF!,#REF!,#REF!,#REF!,#REF!,#REF!,#REF!,#REF!,#REF!,#REF!,#REF!,#REF!,#REF!,#REF!</definedName>
    <definedName name="__APW_RESTORE_DATA335__" localSheetId="0" hidden="1">#REF!,#REF!,#REF!,#REF!,#REF!,#REF!,#REF!,#REF!,#REF!,#REF!,#REF!,#REF!,#REF!,#REF!</definedName>
    <definedName name="__APW_RESTORE_DATA335__" localSheetId="1" hidden="1">#REF!,#REF!,#REF!,#REF!,#REF!,#REF!,#REF!,#REF!,#REF!,#REF!,#REF!,#REF!,#REF!,#REF!</definedName>
    <definedName name="__APW_RESTORE_DATA335__" localSheetId="8" hidden="1">#REF!,#REF!,#REF!,#REF!,#REF!,#REF!,#REF!,#REF!,#REF!,#REF!,#REF!,#REF!,#REF!,#REF!</definedName>
    <definedName name="__APW_RESTORE_DATA336__" localSheetId="0" hidden="1">#REF!,#REF!,#REF!,#REF!,#REF!,#REF!,#REF!,#REF!,#REF!,#REF!,#REF!,#REF!,#REF!,#REF!</definedName>
    <definedName name="__APW_RESTORE_DATA336__" localSheetId="1" hidden="1">#REF!,#REF!,#REF!,#REF!,#REF!,#REF!,#REF!,#REF!,#REF!,#REF!,#REF!,#REF!,#REF!,#REF!</definedName>
    <definedName name="__APW_RESTORE_DATA336__" localSheetId="8" hidden="1">#REF!,#REF!,#REF!,#REF!,#REF!,#REF!,#REF!,#REF!,#REF!,#REF!,#REF!,#REF!,#REF!,#REF!</definedName>
    <definedName name="__APW_RESTORE_DATA337__" localSheetId="0" hidden="1">#REF!,#REF!,#REF!,#REF!,#REF!,#REF!,#REF!,#REF!,#REF!,#REF!,#REF!,#REF!,#REF!,#REF!</definedName>
    <definedName name="__APW_RESTORE_DATA337__" localSheetId="1" hidden="1">#REF!,#REF!,#REF!,#REF!,#REF!,#REF!,#REF!,#REF!,#REF!,#REF!,#REF!,#REF!,#REF!,#REF!</definedName>
    <definedName name="__APW_RESTORE_DATA337__" localSheetId="8" hidden="1">#REF!,#REF!,#REF!,#REF!,#REF!,#REF!,#REF!,#REF!,#REF!,#REF!,#REF!,#REF!,#REF!,#REF!</definedName>
    <definedName name="__APW_RESTORE_DATA338__" localSheetId="0" hidden="1">#REF!,#REF!,#REF!,#REF!,#REF!,#REF!,#REF!,#REF!,#REF!,#REF!,#REF!,#REF!,#REF!,#REF!</definedName>
    <definedName name="__APW_RESTORE_DATA338__" localSheetId="1" hidden="1">#REF!,#REF!,#REF!,#REF!,#REF!,#REF!,#REF!,#REF!,#REF!,#REF!,#REF!,#REF!,#REF!,#REF!</definedName>
    <definedName name="__APW_RESTORE_DATA338__" localSheetId="8" hidden="1">#REF!,#REF!,#REF!,#REF!,#REF!,#REF!,#REF!,#REF!,#REF!,#REF!,#REF!,#REF!,#REF!,#REF!</definedName>
    <definedName name="__APW_RESTORE_DATA339__" localSheetId="0" hidden="1">#REF!,#REF!,#REF!,#REF!,#REF!,#REF!,#REF!,#REF!,#REF!,#REF!,#REF!,#REF!,#REF!,#REF!</definedName>
    <definedName name="__APW_RESTORE_DATA339__" localSheetId="1" hidden="1">#REF!,#REF!,#REF!,#REF!,#REF!,#REF!,#REF!,#REF!,#REF!,#REF!,#REF!,#REF!,#REF!,#REF!</definedName>
    <definedName name="__APW_RESTORE_DATA339__" localSheetId="8" hidden="1">#REF!,#REF!,#REF!,#REF!,#REF!,#REF!,#REF!,#REF!,#REF!,#REF!,#REF!,#REF!,#REF!,#REF!</definedName>
    <definedName name="__APW_RESTORE_DATA34__" localSheetId="0" hidden="1">#REF!,#REF!,#REF!,#REF!,#REF!,#REF!,#REF!,#REF!,#REF!,#REF!,#REF!,#REF!,#REF!,#REF!,#REF!</definedName>
    <definedName name="__APW_RESTORE_DATA34__" localSheetId="1" hidden="1">#REF!,#REF!,#REF!,#REF!,#REF!,#REF!,#REF!,#REF!,#REF!,#REF!,#REF!,#REF!,#REF!,#REF!,#REF!</definedName>
    <definedName name="__APW_RESTORE_DATA34__" localSheetId="8" hidden="1">#REF!,#REF!,#REF!,#REF!,#REF!,#REF!,#REF!,#REF!,#REF!,#REF!,#REF!,#REF!,#REF!,#REF!,#REF!</definedName>
    <definedName name="__APW_RESTORE_DATA340__" localSheetId="0" hidden="1">#REF!,#REF!,#REF!,#REF!,#REF!,#REF!,#REF!,#REF!,#REF!,#REF!,#REF!,#REF!,#REF!,#REF!</definedName>
    <definedName name="__APW_RESTORE_DATA340__" localSheetId="1" hidden="1">#REF!,#REF!,#REF!,#REF!,#REF!,#REF!,#REF!,#REF!,#REF!,#REF!,#REF!,#REF!,#REF!,#REF!</definedName>
    <definedName name="__APW_RESTORE_DATA340__" localSheetId="8" hidden="1">#REF!,#REF!,#REF!,#REF!,#REF!,#REF!,#REF!,#REF!,#REF!,#REF!,#REF!,#REF!,#REF!,#REF!</definedName>
    <definedName name="__APW_RESTORE_DATA341__" localSheetId="0" hidden="1">#REF!,#REF!,#REF!,#REF!,#REF!,#REF!,#REF!,#REF!,#REF!,#REF!,#REF!,#REF!,#REF!,#REF!</definedName>
    <definedName name="__APW_RESTORE_DATA341__" localSheetId="1" hidden="1">#REF!,#REF!,#REF!,#REF!,#REF!,#REF!,#REF!,#REF!,#REF!,#REF!,#REF!,#REF!,#REF!,#REF!</definedName>
    <definedName name="__APW_RESTORE_DATA341__" localSheetId="8" hidden="1">#REF!,#REF!,#REF!,#REF!,#REF!,#REF!,#REF!,#REF!,#REF!,#REF!,#REF!,#REF!,#REF!,#REF!</definedName>
    <definedName name="__APW_RESTORE_DATA342__" localSheetId="0" hidden="1">#REF!,#REF!,#REF!,#REF!,#REF!,#REF!,#REF!,#REF!,#REF!,#REF!,#REF!,#REF!,#REF!,#REF!</definedName>
    <definedName name="__APW_RESTORE_DATA342__" localSheetId="1" hidden="1">#REF!,#REF!,#REF!,#REF!,#REF!,#REF!,#REF!,#REF!,#REF!,#REF!,#REF!,#REF!,#REF!,#REF!</definedName>
    <definedName name="__APW_RESTORE_DATA342__" localSheetId="8" hidden="1">#REF!,#REF!,#REF!,#REF!,#REF!,#REF!,#REF!,#REF!,#REF!,#REF!,#REF!,#REF!,#REF!,#REF!</definedName>
    <definedName name="__APW_RESTORE_DATA343__" localSheetId="0" hidden="1">#REF!,#REF!,#REF!,#REF!,#REF!,#REF!,#REF!,#REF!,#REF!,#REF!,#REF!,#REF!,#REF!,#REF!</definedName>
    <definedName name="__APW_RESTORE_DATA343__" localSheetId="1" hidden="1">#REF!,#REF!,#REF!,#REF!,#REF!,#REF!,#REF!,#REF!,#REF!,#REF!,#REF!,#REF!,#REF!,#REF!</definedName>
    <definedName name="__APW_RESTORE_DATA343__" localSheetId="8" hidden="1">#REF!,#REF!,#REF!,#REF!,#REF!,#REF!,#REF!,#REF!,#REF!,#REF!,#REF!,#REF!,#REF!,#REF!</definedName>
    <definedName name="__APW_RESTORE_DATA344__" localSheetId="0" hidden="1">#REF!,#REF!,#REF!,#REF!,#REF!,#REF!,#REF!,#REF!,#REF!,#REF!,#REF!,#REF!,#REF!,#REF!</definedName>
    <definedName name="__APW_RESTORE_DATA344__" localSheetId="1" hidden="1">#REF!,#REF!,#REF!,#REF!,#REF!,#REF!,#REF!,#REF!,#REF!,#REF!,#REF!,#REF!,#REF!,#REF!</definedName>
    <definedName name="__APW_RESTORE_DATA344__" localSheetId="8" hidden="1">#REF!,#REF!,#REF!,#REF!,#REF!,#REF!,#REF!,#REF!,#REF!,#REF!,#REF!,#REF!,#REF!,#REF!</definedName>
    <definedName name="__APW_RESTORE_DATA345__" localSheetId="0" hidden="1">#REF!,#REF!,#REF!,#REF!,#REF!,#REF!,#REF!,#REF!,#REF!,#REF!,#REF!,#REF!,#REF!,#REF!</definedName>
    <definedName name="__APW_RESTORE_DATA345__" localSheetId="1" hidden="1">#REF!,#REF!,#REF!,#REF!,#REF!,#REF!,#REF!,#REF!,#REF!,#REF!,#REF!,#REF!,#REF!,#REF!</definedName>
    <definedName name="__APW_RESTORE_DATA345__" localSheetId="8" hidden="1">#REF!,#REF!,#REF!,#REF!,#REF!,#REF!,#REF!,#REF!,#REF!,#REF!,#REF!,#REF!,#REF!,#REF!</definedName>
    <definedName name="__APW_RESTORE_DATA346__" localSheetId="0" hidden="1">#REF!,#REF!,#REF!,#REF!,#REF!,#REF!,#REF!,#REF!,#REF!,#REF!,#REF!,#REF!,#REF!,#REF!</definedName>
    <definedName name="__APW_RESTORE_DATA346__" localSheetId="1" hidden="1">#REF!,#REF!,#REF!,#REF!,#REF!,#REF!,#REF!,#REF!,#REF!,#REF!,#REF!,#REF!,#REF!,#REF!</definedName>
    <definedName name="__APW_RESTORE_DATA346__" localSheetId="8" hidden="1">#REF!,#REF!,#REF!,#REF!,#REF!,#REF!,#REF!,#REF!,#REF!,#REF!,#REF!,#REF!,#REF!,#REF!</definedName>
    <definedName name="__APW_RESTORE_DATA347__" localSheetId="0" hidden="1">#REF!,#REF!,#REF!,#REF!,#REF!,#REF!,#REF!,#REF!,#REF!,#REF!,#REF!,#REF!,#REF!,#REF!</definedName>
    <definedName name="__APW_RESTORE_DATA347__" localSheetId="1" hidden="1">#REF!,#REF!,#REF!,#REF!,#REF!,#REF!,#REF!,#REF!,#REF!,#REF!,#REF!,#REF!,#REF!,#REF!</definedName>
    <definedName name="__APW_RESTORE_DATA347__" localSheetId="8" hidden="1">#REF!,#REF!,#REF!,#REF!,#REF!,#REF!,#REF!,#REF!,#REF!,#REF!,#REF!,#REF!,#REF!,#REF!</definedName>
    <definedName name="__APW_RESTORE_DATA348__" localSheetId="0" hidden="1">#REF!,#REF!,#REF!,#REF!,#REF!,#REF!,#REF!,#REF!,#REF!,#REF!,#REF!,#REF!,#REF!,#REF!</definedName>
    <definedName name="__APW_RESTORE_DATA348__" localSheetId="1" hidden="1">#REF!,#REF!,#REF!,#REF!,#REF!,#REF!,#REF!,#REF!,#REF!,#REF!,#REF!,#REF!,#REF!,#REF!</definedName>
    <definedName name="__APW_RESTORE_DATA348__" localSheetId="8" hidden="1">#REF!,#REF!,#REF!,#REF!,#REF!,#REF!,#REF!,#REF!,#REF!,#REF!,#REF!,#REF!,#REF!,#REF!</definedName>
    <definedName name="__APW_RESTORE_DATA349__" localSheetId="0" hidden="1">#REF!,#REF!,#REF!,#REF!,#REF!,#REF!,#REF!,#REF!,#REF!,#REF!,#REF!,#REF!,#REF!,#REF!</definedName>
    <definedName name="__APW_RESTORE_DATA349__" localSheetId="1" hidden="1">#REF!,#REF!,#REF!,#REF!,#REF!,#REF!,#REF!,#REF!,#REF!,#REF!,#REF!,#REF!,#REF!,#REF!</definedName>
    <definedName name="__APW_RESTORE_DATA349__" localSheetId="8" hidden="1">#REF!,#REF!,#REF!,#REF!,#REF!,#REF!,#REF!,#REF!,#REF!,#REF!,#REF!,#REF!,#REF!,#REF!</definedName>
    <definedName name="__APW_RESTORE_DATA35__" localSheetId="0" hidden="1">#REF!,#REF!,#REF!,#REF!,#REF!,#REF!,#REF!,#REF!,#REF!,#REF!,#REF!,#REF!,#REF!,#REF!,#REF!</definedName>
    <definedName name="__APW_RESTORE_DATA35__" localSheetId="1" hidden="1">#REF!,#REF!,#REF!,#REF!,#REF!,#REF!,#REF!,#REF!,#REF!,#REF!,#REF!,#REF!,#REF!,#REF!,#REF!</definedName>
    <definedName name="__APW_RESTORE_DATA35__" localSheetId="8" hidden="1">#REF!,#REF!,#REF!,#REF!,#REF!,#REF!,#REF!,#REF!,#REF!,#REF!,#REF!,#REF!,#REF!,#REF!,#REF!</definedName>
    <definedName name="__APW_RESTORE_DATA350__" localSheetId="0" hidden="1">#REF!,#REF!,#REF!,#REF!,#REF!,#REF!,#REF!,#REF!,#REF!,#REF!,#REF!,#REF!,#REF!,#REF!</definedName>
    <definedName name="__APW_RESTORE_DATA350__" localSheetId="1" hidden="1">#REF!,#REF!,#REF!,#REF!,#REF!,#REF!,#REF!,#REF!,#REF!,#REF!,#REF!,#REF!,#REF!,#REF!</definedName>
    <definedName name="__APW_RESTORE_DATA350__" localSheetId="8" hidden="1">#REF!,#REF!,#REF!,#REF!,#REF!,#REF!,#REF!,#REF!,#REF!,#REF!,#REF!,#REF!,#REF!,#REF!</definedName>
    <definedName name="__APW_RESTORE_DATA351__" localSheetId="0" hidden="1">#REF!,#REF!,#REF!,#REF!,#REF!,#REF!,#REF!,#REF!,#REF!,#REF!,#REF!,#REF!,#REF!,#REF!</definedName>
    <definedName name="__APW_RESTORE_DATA351__" localSheetId="1" hidden="1">#REF!,#REF!,#REF!,#REF!,#REF!,#REF!,#REF!,#REF!,#REF!,#REF!,#REF!,#REF!,#REF!,#REF!</definedName>
    <definedName name="__APW_RESTORE_DATA351__" localSheetId="8" hidden="1">#REF!,#REF!,#REF!,#REF!,#REF!,#REF!,#REF!,#REF!,#REF!,#REF!,#REF!,#REF!,#REF!,#REF!</definedName>
    <definedName name="__APW_RESTORE_DATA352__" localSheetId="0" hidden="1">#REF!,#REF!,#REF!,#REF!,#REF!,#REF!,#REF!,#REF!,#REF!,#REF!,#REF!,#REF!,#REF!,#REF!</definedName>
    <definedName name="__APW_RESTORE_DATA352__" localSheetId="1" hidden="1">#REF!,#REF!,#REF!,#REF!,#REF!,#REF!,#REF!,#REF!,#REF!,#REF!,#REF!,#REF!,#REF!,#REF!</definedName>
    <definedName name="__APW_RESTORE_DATA352__" localSheetId="8" hidden="1">#REF!,#REF!,#REF!,#REF!,#REF!,#REF!,#REF!,#REF!,#REF!,#REF!,#REF!,#REF!,#REF!,#REF!</definedName>
    <definedName name="__APW_RESTORE_DATA353__" localSheetId="0" hidden="1">#REF!,#REF!,#REF!,#REF!,#REF!,#REF!,#REF!,#REF!,#REF!,#REF!,#REF!,#REF!,#REF!,#REF!</definedName>
    <definedName name="__APW_RESTORE_DATA353__" localSheetId="1" hidden="1">#REF!,#REF!,#REF!,#REF!,#REF!,#REF!,#REF!,#REF!,#REF!,#REF!,#REF!,#REF!,#REF!,#REF!</definedName>
    <definedName name="__APW_RESTORE_DATA353__" localSheetId="8" hidden="1">#REF!,#REF!,#REF!,#REF!,#REF!,#REF!,#REF!,#REF!,#REF!,#REF!,#REF!,#REF!,#REF!,#REF!</definedName>
    <definedName name="__APW_RESTORE_DATA354__" localSheetId="0" hidden="1">#REF!,#REF!,#REF!,#REF!,#REF!,#REF!,#REF!,#REF!,#REF!,#REF!,#REF!,#REF!,#REF!,#REF!</definedName>
    <definedName name="__APW_RESTORE_DATA354__" localSheetId="1" hidden="1">#REF!,#REF!,#REF!,#REF!,#REF!,#REF!,#REF!,#REF!,#REF!,#REF!,#REF!,#REF!,#REF!,#REF!</definedName>
    <definedName name="__APW_RESTORE_DATA354__" localSheetId="8" hidden="1">#REF!,#REF!,#REF!,#REF!,#REF!,#REF!,#REF!,#REF!,#REF!,#REF!,#REF!,#REF!,#REF!,#REF!</definedName>
    <definedName name="__APW_RESTORE_DATA355__" localSheetId="0" hidden="1">#REF!,#REF!,#REF!,#REF!,#REF!,#REF!,#REF!,#REF!,#REF!,#REF!,#REF!,#REF!,#REF!,#REF!</definedName>
    <definedName name="__APW_RESTORE_DATA355__" localSheetId="1" hidden="1">#REF!,#REF!,#REF!,#REF!,#REF!,#REF!,#REF!,#REF!,#REF!,#REF!,#REF!,#REF!,#REF!,#REF!</definedName>
    <definedName name="__APW_RESTORE_DATA355__" localSheetId="8" hidden="1">#REF!,#REF!,#REF!,#REF!,#REF!,#REF!,#REF!,#REF!,#REF!,#REF!,#REF!,#REF!,#REF!,#REF!</definedName>
    <definedName name="__APW_RESTORE_DATA356__" localSheetId="0" hidden="1">#REF!,#REF!,#REF!,#REF!,#REF!,#REF!,#REF!,#REF!,#REF!,#REF!,#REF!,#REF!,#REF!,#REF!</definedName>
    <definedName name="__APW_RESTORE_DATA356__" localSheetId="1" hidden="1">#REF!,#REF!,#REF!,#REF!,#REF!,#REF!,#REF!,#REF!,#REF!,#REF!,#REF!,#REF!,#REF!,#REF!</definedName>
    <definedName name="__APW_RESTORE_DATA356__" localSheetId="8" hidden="1">#REF!,#REF!,#REF!,#REF!,#REF!,#REF!,#REF!,#REF!,#REF!,#REF!,#REF!,#REF!,#REF!,#REF!</definedName>
    <definedName name="__APW_RESTORE_DATA357__" localSheetId="0" hidden="1">#REF!,#REF!,#REF!,#REF!,#REF!,#REF!,#REF!,#REF!,#REF!,#REF!,#REF!,#REF!,#REF!,#REF!</definedName>
    <definedName name="__APW_RESTORE_DATA357__" localSheetId="1" hidden="1">#REF!,#REF!,#REF!,#REF!,#REF!,#REF!,#REF!,#REF!,#REF!,#REF!,#REF!,#REF!,#REF!,#REF!</definedName>
    <definedName name="__APW_RESTORE_DATA357__" localSheetId="8" hidden="1">#REF!,#REF!,#REF!,#REF!,#REF!,#REF!,#REF!,#REF!,#REF!,#REF!,#REF!,#REF!,#REF!,#REF!</definedName>
    <definedName name="__APW_RESTORE_DATA358__" localSheetId="0" hidden="1">#REF!,#REF!,#REF!,#REF!,#REF!,#REF!,#REF!,#REF!,#REF!,#REF!,#REF!,#REF!,#REF!,#REF!</definedName>
    <definedName name="__APW_RESTORE_DATA358__" localSheetId="1" hidden="1">#REF!,#REF!,#REF!,#REF!,#REF!,#REF!,#REF!,#REF!,#REF!,#REF!,#REF!,#REF!,#REF!,#REF!</definedName>
    <definedName name="__APW_RESTORE_DATA358__" localSheetId="8" hidden="1">#REF!,#REF!,#REF!,#REF!,#REF!,#REF!,#REF!,#REF!,#REF!,#REF!,#REF!,#REF!,#REF!,#REF!</definedName>
    <definedName name="__APW_RESTORE_DATA359__" localSheetId="0" hidden="1">#REF!,#REF!,#REF!,#REF!,#REF!,#REF!,#REF!,#REF!,#REF!,#REF!,#REF!,#REF!,#REF!,#REF!</definedName>
    <definedName name="__APW_RESTORE_DATA359__" localSheetId="1" hidden="1">#REF!,#REF!,#REF!,#REF!,#REF!,#REF!,#REF!,#REF!,#REF!,#REF!,#REF!,#REF!,#REF!,#REF!</definedName>
    <definedName name="__APW_RESTORE_DATA359__" localSheetId="8" hidden="1">#REF!,#REF!,#REF!,#REF!,#REF!,#REF!,#REF!,#REF!,#REF!,#REF!,#REF!,#REF!,#REF!,#REF!</definedName>
    <definedName name="__APW_RESTORE_DATA36__" localSheetId="0" hidden="1">#REF!,#REF!,#REF!,#REF!,#REF!,#REF!,#REF!,#REF!,#REF!,#REF!,#REF!,#REF!,#REF!,#REF!,#REF!</definedName>
    <definedName name="__APW_RESTORE_DATA36__" localSheetId="1" hidden="1">#REF!,#REF!,#REF!,#REF!,#REF!,#REF!,#REF!,#REF!,#REF!,#REF!,#REF!,#REF!,#REF!,#REF!,#REF!</definedName>
    <definedName name="__APW_RESTORE_DATA36__" localSheetId="8" hidden="1">#REF!,#REF!,#REF!,#REF!,#REF!,#REF!,#REF!,#REF!,#REF!,#REF!,#REF!,#REF!,#REF!,#REF!,#REF!</definedName>
    <definedName name="__APW_RESTORE_DATA360__" localSheetId="0" hidden="1">#REF!,#REF!,#REF!,#REF!,#REF!,#REF!,#REF!,#REF!,#REF!,#REF!,#REF!,#REF!,#REF!,#REF!</definedName>
    <definedName name="__APW_RESTORE_DATA360__" localSheetId="1" hidden="1">#REF!,#REF!,#REF!,#REF!,#REF!,#REF!,#REF!,#REF!,#REF!,#REF!,#REF!,#REF!,#REF!,#REF!</definedName>
    <definedName name="__APW_RESTORE_DATA360__" localSheetId="8" hidden="1">#REF!,#REF!,#REF!,#REF!,#REF!,#REF!,#REF!,#REF!,#REF!,#REF!,#REF!,#REF!,#REF!,#REF!</definedName>
    <definedName name="__APW_RESTORE_DATA361__" localSheetId="0" hidden="1">#REF!,#REF!,#REF!,#REF!,#REF!,#REF!,#REF!,#REF!,#REF!,#REF!,#REF!,#REF!,#REF!,#REF!</definedName>
    <definedName name="__APW_RESTORE_DATA361__" localSheetId="1" hidden="1">#REF!,#REF!,#REF!,#REF!,#REF!,#REF!,#REF!,#REF!,#REF!,#REF!,#REF!,#REF!,#REF!,#REF!</definedName>
    <definedName name="__APW_RESTORE_DATA361__" localSheetId="8" hidden="1">#REF!,#REF!,#REF!,#REF!,#REF!,#REF!,#REF!,#REF!,#REF!,#REF!,#REF!,#REF!,#REF!,#REF!</definedName>
    <definedName name="__APW_RESTORE_DATA362__" localSheetId="0" hidden="1">#REF!,#REF!,#REF!,#REF!,#REF!,#REF!,#REF!,#REF!,#REF!,#REF!,#REF!,#REF!,#REF!,#REF!</definedName>
    <definedName name="__APW_RESTORE_DATA362__" localSheetId="1" hidden="1">#REF!,#REF!,#REF!,#REF!,#REF!,#REF!,#REF!,#REF!,#REF!,#REF!,#REF!,#REF!,#REF!,#REF!</definedName>
    <definedName name="__APW_RESTORE_DATA362__" localSheetId="8" hidden="1">#REF!,#REF!,#REF!,#REF!,#REF!,#REF!,#REF!,#REF!,#REF!,#REF!,#REF!,#REF!,#REF!,#REF!</definedName>
    <definedName name="__APW_RESTORE_DATA363__" localSheetId="0" hidden="1">#REF!,#REF!,#REF!,#REF!,#REF!,#REF!,#REF!,#REF!,#REF!,#REF!,#REF!,#REF!,#REF!,#REF!</definedName>
    <definedName name="__APW_RESTORE_DATA363__" localSheetId="1" hidden="1">#REF!,#REF!,#REF!,#REF!,#REF!,#REF!,#REF!,#REF!,#REF!,#REF!,#REF!,#REF!,#REF!,#REF!</definedName>
    <definedName name="__APW_RESTORE_DATA363__" localSheetId="8" hidden="1">#REF!,#REF!,#REF!,#REF!,#REF!,#REF!,#REF!,#REF!,#REF!,#REF!,#REF!,#REF!,#REF!,#REF!</definedName>
    <definedName name="__APW_RESTORE_DATA364__" localSheetId="0" hidden="1">#REF!,#REF!,#REF!,#REF!,#REF!,#REF!,#REF!,#REF!,#REF!,#REF!,#REF!,#REF!,#REF!,#REF!</definedName>
    <definedName name="__APW_RESTORE_DATA364__" localSheetId="1" hidden="1">#REF!,#REF!,#REF!,#REF!,#REF!,#REF!,#REF!,#REF!,#REF!,#REF!,#REF!,#REF!,#REF!,#REF!</definedName>
    <definedName name="__APW_RESTORE_DATA364__" localSheetId="8" hidden="1">#REF!,#REF!,#REF!,#REF!,#REF!,#REF!,#REF!,#REF!,#REF!,#REF!,#REF!,#REF!,#REF!,#REF!</definedName>
    <definedName name="__APW_RESTORE_DATA365__" localSheetId="0" hidden="1">#REF!,#REF!,#REF!,#REF!,#REF!,#REF!,#REF!,#REF!,#REF!,#REF!,#REF!,#REF!,#REF!,#REF!</definedName>
    <definedName name="__APW_RESTORE_DATA365__" localSheetId="1" hidden="1">#REF!,#REF!,#REF!,#REF!,#REF!,#REF!,#REF!,#REF!,#REF!,#REF!,#REF!,#REF!,#REF!,#REF!</definedName>
    <definedName name="__APW_RESTORE_DATA365__" localSheetId="8" hidden="1">#REF!,#REF!,#REF!,#REF!,#REF!,#REF!,#REF!,#REF!,#REF!,#REF!,#REF!,#REF!,#REF!,#REF!</definedName>
    <definedName name="__APW_RESTORE_DATA366__" localSheetId="0" hidden="1">#REF!,#REF!,#REF!,#REF!,#REF!,#REF!,#REF!,#REF!,#REF!,#REF!,#REF!,#REF!,#REF!,#REF!</definedName>
    <definedName name="__APW_RESTORE_DATA366__" localSheetId="1" hidden="1">#REF!,#REF!,#REF!,#REF!,#REF!,#REF!,#REF!,#REF!,#REF!,#REF!,#REF!,#REF!,#REF!,#REF!</definedName>
    <definedName name="__APW_RESTORE_DATA366__" localSheetId="8" hidden="1">#REF!,#REF!,#REF!,#REF!,#REF!,#REF!,#REF!,#REF!,#REF!,#REF!,#REF!,#REF!,#REF!,#REF!</definedName>
    <definedName name="__APW_RESTORE_DATA367__" localSheetId="0" hidden="1">#REF!,#REF!,#REF!,#REF!,#REF!,#REF!,#REF!,#REF!,#REF!,#REF!,#REF!,#REF!,#REF!,#REF!</definedName>
    <definedName name="__APW_RESTORE_DATA367__" localSheetId="1" hidden="1">#REF!,#REF!,#REF!,#REF!,#REF!,#REF!,#REF!,#REF!,#REF!,#REF!,#REF!,#REF!,#REF!,#REF!</definedName>
    <definedName name="__APW_RESTORE_DATA367__" localSheetId="8" hidden="1">#REF!,#REF!,#REF!,#REF!,#REF!,#REF!,#REF!,#REF!,#REF!,#REF!,#REF!,#REF!,#REF!,#REF!</definedName>
    <definedName name="__APW_RESTORE_DATA368__" localSheetId="0" hidden="1">#REF!,#REF!,#REF!,#REF!,#REF!,#REF!,#REF!,#REF!,#REF!,#REF!,#REF!,#REF!,#REF!,#REF!</definedName>
    <definedName name="__APW_RESTORE_DATA368__" localSheetId="1" hidden="1">#REF!,#REF!,#REF!,#REF!,#REF!,#REF!,#REF!,#REF!,#REF!,#REF!,#REF!,#REF!,#REF!,#REF!</definedName>
    <definedName name="__APW_RESTORE_DATA368__" localSheetId="8" hidden="1">#REF!,#REF!,#REF!,#REF!,#REF!,#REF!,#REF!,#REF!,#REF!,#REF!,#REF!,#REF!,#REF!,#REF!</definedName>
    <definedName name="__APW_RESTORE_DATA369__" localSheetId="0" hidden="1">#REF!,#REF!,#REF!,#REF!,#REF!,#REF!,#REF!,#REF!,#REF!,#REF!,#REF!,#REF!,#REF!,#REF!</definedName>
    <definedName name="__APW_RESTORE_DATA369__" localSheetId="1" hidden="1">#REF!,#REF!,#REF!,#REF!,#REF!,#REF!,#REF!,#REF!,#REF!,#REF!,#REF!,#REF!,#REF!,#REF!</definedName>
    <definedName name="__APW_RESTORE_DATA369__" localSheetId="8" hidden="1">#REF!,#REF!,#REF!,#REF!,#REF!,#REF!,#REF!,#REF!,#REF!,#REF!,#REF!,#REF!,#REF!,#REF!</definedName>
    <definedName name="__APW_RESTORE_DATA37__" localSheetId="0" hidden="1">#REF!,#REF!,#REF!,#REF!,#REF!,#REF!,#REF!,#REF!,#REF!,#REF!,#REF!,#REF!,#REF!,#REF!,#REF!</definedName>
    <definedName name="__APW_RESTORE_DATA37__" localSheetId="1" hidden="1">#REF!,#REF!,#REF!,#REF!,#REF!,#REF!,#REF!,#REF!,#REF!,#REF!,#REF!,#REF!,#REF!,#REF!,#REF!</definedName>
    <definedName name="__APW_RESTORE_DATA37__" localSheetId="8" hidden="1">#REF!,#REF!,#REF!,#REF!,#REF!,#REF!,#REF!,#REF!,#REF!,#REF!,#REF!,#REF!,#REF!,#REF!,#REF!</definedName>
    <definedName name="__APW_RESTORE_DATA370__" localSheetId="0" hidden="1">#REF!,#REF!,#REF!,#REF!,#REF!,#REF!,#REF!,#REF!,#REF!,#REF!,#REF!,#REF!,#REF!,#REF!</definedName>
    <definedName name="__APW_RESTORE_DATA370__" localSheetId="1" hidden="1">#REF!,#REF!,#REF!,#REF!,#REF!,#REF!,#REF!,#REF!,#REF!,#REF!,#REF!,#REF!,#REF!,#REF!</definedName>
    <definedName name="__APW_RESTORE_DATA370__" localSheetId="8" hidden="1">#REF!,#REF!,#REF!,#REF!,#REF!,#REF!,#REF!,#REF!,#REF!,#REF!,#REF!,#REF!,#REF!,#REF!</definedName>
    <definedName name="__APW_RESTORE_DATA371__" localSheetId="0" hidden="1">#REF!,#REF!,#REF!,#REF!,#REF!,#REF!,#REF!,#REF!,#REF!,#REF!,#REF!,#REF!,#REF!,#REF!</definedName>
    <definedName name="__APW_RESTORE_DATA371__" localSheetId="1" hidden="1">#REF!,#REF!,#REF!,#REF!,#REF!,#REF!,#REF!,#REF!,#REF!,#REF!,#REF!,#REF!,#REF!,#REF!</definedName>
    <definedName name="__APW_RESTORE_DATA371__" localSheetId="8" hidden="1">#REF!,#REF!,#REF!,#REF!,#REF!,#REF!,#REF!,#REF!,#REF!,#REF!,#REF!,#REF!,#REF!,#REF!</definedName>
    <definedName name="__APW_RESTORE_DATA372__" localSheetId="0" hidden="1">#REF!,#REF!,#REF!,#REF!,#REF!,#REF!,#REF!,#REF!,#REF!,#REF!,#REF!,#REF!,#REF!,#REF!</definedName>
    <definedName name="__APW_RESTORE_DATA372__" localSheetId="1" hidden="1">#REF!,#REF!,#REF!,#REF!,#REF!,#REF!,#REF!,#REF!,#REF!,#REF!,#REF!,#REF!,#REF!,#REF!</definedName>
    <definedName name="__APW_RESTORE_DATA372__" localSheetId="8" hidden="1">#REF!,#REF!,#REF!,#REF!,#REF!,#REF!,#REF!,#REF!,#REF!,#REF!,#REF!,#REF!,#REF!,#REF!</definedName>
    <definedName name="__APW_RESTORE_DATA373__" localSheetId="0" hidden="1">#REF!,#REF!,#REF!,#REF!,#REF!,#REF!,#REF!,#REF!,#REF!,#REF!,#REF!,#REF!,#REF!,#REF!</definedName>
    <definedName name="__APW_RESTORE_DATA373__" localSheetId="1" hidden="1">#REF!,#REF!,#REF!,#REF!,#REF!,#REF!,#REF!,#REF!,#REF!,#REF!,#REF!,#REF!,#REF!,#REF!</definedName>
    <definedName name="__APW_RESTORE_DATA373__" localSheetId="8" hidden="1">#REF!,#REF!,#REF!,#REF!,#REF!,#REF!,#REF!,#REF!,#REF!,#REF!,#REF!,#REF!,#REF!,#REF!</definedName>
    <definedName name="__APW_RESTORE_DATA374__" localSheetId="0" hidden="1">#REF!,#REF!,#REF!,#REF!,#REF!,#REF!,#REF!,#REF!,#REF!,#REF!,#REF!,#REF!,#REF!,#REF!</definedName>
    <definedName name="__APW_RESTORE_DATA374__" localSheetId="1" hidden="1">#REF!,#REF!,#REF!,#REF!,#REF!,#REF!,#REF!,#REF!,#REF!,#REF!,#REF!,#REF!,#REF!,#REF!</definedName>
    <definedName name="__APW_RESTORE_DATA374__" localSheetId="8" hidden="1">#REF!,#REF!,#REF!,#REF!,#REF!,#REF!,#REF!,#REF!,#REF!,#REF!,#REF!,#REF!,#REF!,#REF!</definedName>
    <definedName name="__APW_RESTORE_DATA375__" localSheetId="0" hidden="1">#REF!,#REF!,#REF!,#REF!,#REF!,#REF!,#REF!,#REF!,#REF!,#REF!,#REF!,#REF!,#REF!,#REF!</definedName>
    <definedName name="__APW_RESTORE_DATA375__" localSheetId="1" hidden="1">#REF!,#REF!,#REF!,#REF!,#REF!,#REF!,#REF!,#REF!,#REF!,#REF!,#REF!,#REF!,#REF!,#REF!</definedName>
    <definedName name="__APW_RESTORE_DATA375__" localSheetId="8" hidden="1">#REF!,#REF!,#REF!,#REF!,#REF!,#REF!,#REF!,#REF!,#REF!,#REF!,#REF!,#REF!,#REF!,#REF!</definedName>
    <definedName name="__APW_RESTORE_DATA376__" localSheetId="0" hidden="1">#REF!,#REF!,#REF!,#REF!,#REF!,#REF!,#REF!,#REF!,#REF!,#REF!,#REF!,#REF!,#REF!,#REF!</definedName>
    <definedName name="__APW_RESTORE_DATA376__" localSheetId="1" hidden="1">#REF!,#REF!,#REF!,#REF!,#REF!,#REF!,#REF!,#REF!,#REF!,#REF!,#REF!,#REF!,#REF!,#REF!</definedName>
    <definedName name="__APW_RESTORE_DATA376__" localSheetId="8" hidden="1">#REF!,#REF!,#REF!,#REF!,#REF!,#REF!,#REF!,#REF!,#REF!,#REF!,#REF!,#REF!,#REF!,#REF!</definedName>
    <definedName name="__APW_RESTORE_DATA377__" localSheetId="0" hidden="1">#REF!,#REF!,#REF!,#REF!,#REF!,#REF!,#REF!,#REF!,#REF!,#REF!,#REF!,#REF!,#REF!,#REF!</definedName>
    <definedName name="__APW_RESTORE_DATA377__" localSheetId="1" hidden="1">#REF!,#REF!,#REF!,#REF!,#REF!,#REF!,#REF!,#REF!,#REF!,#REF!,#REF!,#REF!,#REF!,#REF!</definedName>
    <definedName name="__APW_RESTORE_DATA377__" localSheetId="8" hidden="1">#REF!,#REF!,#REF!,#REF!,#REF!,#REF!,#REF!,#REF!,#REF!,#REF!,#REF!,#REF!,#REF!,#REF!</definedName>
    <definedName name="__APW_RESTORE_DATA378__" localSheetId="0" hidden="1">#REF!,#REF!,#REF!,#REF!,#REF!,#REF!,#REF!,#REF!,#REF!,#REF!,#REF!,#REF!,#REF!,#REF!</definedName>
    <definedName name="__APW_RESTORE_DATA378__" localSheetId="1" hidden="1">#REF!,#REF!,#REF!,#REF!,#REF!,#REF!,#REF!,#REF!,#REF!,#REF!,#REF!,#REF!,#REF!,#REF!</definedName>
    <definedName name="__APW_RESTORE_DATA378__" localSheetId="8" hidden="1">#REF!,#REF!,#REF!,#REF!,#REF!,#REF!,#REF!,#REF!,#REF!,#REF!,#REF!,#REF!,#REF!,#REF!</definedName>
    <definedName name="__APW_RESTORE_DATA379__" localSheetId="0" hidden="1">#REF!,#REF!,#REF!,#REF!,#REF!,#REF!,#REF!,#REF!,#REF!,#REF!,#REF!,#REF!,#REF!,#REF!</definedName>
    <definedName name="__APW_RESTORE_DATA379__" localSheetId="1" hidden="1">#REF!,#REF!,#REF!,#REF!,#REF!,#REF!,#REF!,#REF!,#REF!,#REF!,#REF!,#REF!,#REF!,#REF!</definedName>
    <definedName name="__APW_RESTORE_DATA379__" localSheetId="8" hidden="1">#REF!,#REF!,#REF!,#REF!,#REF!,#REF!,#REF!,#REF!,#REF!,#REF!,#REF!,#REF!,#REF!,#REF!</definedName>
    <definedName name="__APW_RESTORE_DATA38__" localSheetId="0" hidden="1">#REF!,#REF!,#REF!,#REF!,#REF!,#REF!,#REF!,#REF!,#REF!,#REF!,#REF!,#REF!,#REF!,#REF!,#REF!</definedName>
    <definedName name="__APW_RESTORE_DATA38__" localSheetId="1" hidden="1">#REF!,#REF!,#REF!,#REF!,#REF!,#REF!,#REF!,#REF!,#REF!,#REF!,#REF!,#REF!,#REF!,#REF!,#REF!</definedName>
    <definedName name="__APW_RESTORE_DATA38__" localSheetId="8" hidden="1">#REF!,#REF!,#REF!,#REF!,#REF!,#REF!,#REF!,#REF!,#REF!,#REF!,#REF!,#REF!,#REF!,#REF!,#REF!</definedName>
    <definedName name="__APW_RESTORE_DATA380__" localSheetId="0" hidden="1">#REF!,#REF!,#REF!,#REF!,#REF!,#REF!,#REF!,#REF!,#REF!,#REF!,#REF!,#REF!,#REF!,#REF!</definedName>
    <definedName name="__APW_RESTORE_DATA380__" localSheetId="1" hidden="1">#REF!,#REF!,#REF!,#REF!,#REF!,#REF!,#REF!,#REF!,#REF!,#REF!,#REF!,#REF!,#REF!,#REF!</definedName>
    <definedName name="__APW_RESTORE_DATA380__" localSheetId="8" hidden="1">#REF!,#REF!,#REF!,#REF!,#REF!,#REF!,#REF!,#REF!,#REF!,#REF!,#REF!,#REF!,#REF!,#REF!</definedName>
    <definedName name="__APW_RESTORE_DATA381__" localSheetId="0" hidden="1">#REF!,#REF!,#REF!,#REF!,#REF!,#REF!,#REF!,#REF!,#REF!,#REF!,#REF!,#REF!,#REF!,#REF!</definedName>
    <definedName name="__APW_RESTORE_DATA381__" localSheetId="1" hidden="1">#REF!,#REF!,#REF!,#REF!,#REF!,#REF!,#REF!,#REF!,#REF!,#REF!,#REF!,#REF!,#REF!,#REF!</definedName>
    <definedName name="__APW_RESTORE_DATA381__" localSheetId="8" hidden="1">#REF!,#REF!,#REF!,#REF!,#REF!,#REF!,#REF!,#REF!,#REF!,#REF!,#REF!,#REF!,#REF!,#REF!</definedName>
    <definedName name="__APW_RESTORE_DATA382__" localSheetId="0" hidden="1">#REF!,#REF!,#REF!,#REF!,#REF!,#REF!,#REF!,#REF!,#REF!,#REF!,#REF!,#REF!,#REF!,#REF!</definedName>
    <definedName name="__APW_RESTORE_DATA382__" localSheetId="1" hidden="1">#REF!,#REF!,#REF!,#REF!,#REF!,#REF!,#REF!,#REF!,#REF!,#REF!,#REF!,#REF!,#REF!,#REF!</definedName>
    <definedName name="__APW_RESTORE_DATA382__" localSheetId="8" hidden="1">#REF!,#REF!,#REF!,#REF!,#REF!,#REF!,#REF!,#REF!,#REF!,#REF!,#REF!,#REF!,#REF!,#REF!</definedName>
    <definedName name="__APW_RESTORE_DATA383__" localSheetId="0" hidden="1">#REF!,#REF!,#REF!,#REF!,#REF!,#REF!,#REF!,#REF!,#REF!,#REF!,#REF!,#REF!,#REF!,#REF!</definedName>
    <definedName name="__APW_RESTORE_DATA383__" localSheetId="1" hidden="1">#REF!,#REF!,#REF!,#REF!,#REF!,#REF!,#REF!,#REF!,#REF!,#REF!,#REF!,#REF!,#REF!,#REF!</definedName>
    <definedName name="__APW_RESTORE_DATA383__" localSheetId="8" hidden="1">#REF!,#REF!,#REF!,#REF!,#REF!,#REF!,#REF!,#REF!,#REF!,#REF!,#REF!,#REF!,#REF!,#REF!</definedName>
    <definedName name="__APW_RESTORE_DATA384__" localSheetId="0" hidden="1">#REF!,#REF!,#REF!,#REF!,#REF!,#REF!,#REF!,#REF!,#REF!,#REF!,#REF!,#REF!,#REF!,#REF!</definedName>
    <definedName name="__APW_RESTORE_DATA384__" localSheetId="1" hidden="1">#REF!,#REF!,#REF!,#REF!,#REF!,#REF!,#REF!,#REF!,#REF!,#REF!,#REF!,#REF!,#REF!,#REF!</definedName>
    <definedName name="__APW_RESTORE_DATA384__" localSheetId="8" hidden="1">#REF!,#REF!,#REF!,#REF!,#REF!,#REF!,#REF!,#REF!,#REF!,#REF!,#REF!,#REF!,#REF!,#REF!</definedName>
    <definedName name="__APW_RESTORE_DATA385__" localSheetId="0" hidden="1">#REF!,#REF!,#REF!,#REF!,#REF!,#REF!,#REF!,#REF!,#REF!,#REF!,#REF!,#REF!,#REF!,#REF!</definedName>
    <definedName name="__APW_RESTORE_DATA385__" localSheetId="1" hidden="1">#REF!,#REF!,#REF!,#REF!,#REF!,#REF!,#REF!,#REF!,#REF!,#REF!,#REF!,#REF!,#REF!,#REF!</definedName>
    <definedName name="__APW_RESTORE_DATA385__" localSheetId="8" hidden="1">#REF!,#REF!,#REF!,#REF!,#REF!,#REF!,#REF!,#REF!,#REF!,#REF!,#REF!,#REF!,#REF!,#REF!</definedName>
    <definedName name="__APW_RESTORE_DATA386__" localSheetId="0" hidden="1">#REF!,#REF!,#REF!,#REF!,#REF!,#REF!,#REF!,#REF!,#REF!,#REF!,#REF!,#REF!,#REF!,#REF!</definedName>
    <definedName name="__APW_RESTORE_DATA386__" localSheetId="1" hidden="1">#REF!,#REF!,#REF!,#REF!,#REF!,#REF!,#REF!,#REF!,#REF!,#REF!,#REF!,#REF!,#REF!,#REF!</definedName>
    <definedName name="__APW_RESTORE_DATA386__" localSheetId="8" hidden="1">#REF!,#REF!,#REF!,#REF!,#REF!,#REF!,#REF!,#REF!,#REF!,#REF!,#REF!,#REF!,#REF!,#REF!</definedName>
    <definedName name="__APW_RESTORE_DATA387__" localSheetId="0" hidden="1">#REF!,#REF!,#REF!,#REF!,#REF!,#REF!,#REF!,#REF!,#REF!,#REF!,#REF!,#REF!,#REF!,#REF!</definedName>
    <definedName name="__APW_RESTORE_DATA387__" localSheetId="1" hidden="1">#REF!,#REF!,#REF!,#REF!,#REF!,#REF!,#REF!,#REF!,#REF!,#REF!,#REF!,#REF!,#REF!,#REF!</definedName>
    <definedName name="__APW_RESTORE_DATA387__" localSheetId="8" hidden="1">#REF!,#REF!,#REF!,#REF!,#REF!,#REF!,#REF!,#REF!,#REF!,#REF!,#REF!,#REF!,#REF!,#REF!</definedName>
    <definedName name="__APW_RESTORE_DATA388__" localSheetId="0" hidden="1">#REF!,#REF!,#REF!,#REF!,#REF!,#REF!,#REF!,#REF!,#REF!,#REF!,#REF!,#REF!,#REF!,#REF!</definedName>
    <definedName name="__APW_RESTORE_DATA388__" localSheetId="1" hidden="1">#REF!,#REF!,#REF!,#REF!,#REF!,#REF!,#REF!,#REF!,#REF!,#REF!,#REF!,#REF!,#REF!,#REF!</definedName>
    <definedName name="__APW_RESTORE_DATA388__" localSheetId="8" hidden="1">#REF!,#REF!,#REF!,#REF!,#REF!,#REF!,#REF!,#REF!,#REF!,#REF!,#REF!,#REF!,#REF!,#REF!</definedName>
    <definedName name="__APW_RESTORE_DATA389__" localSheetId="0" hidden="1">#REF!,#REF!,#REF!,#REF!,#REF!,#REF!,#REF!,#REF!,#REF!,#REF!,#REF!,#REF!,#REF!,#REF!</definedName>
    <definedName name="__APW_RESTORE_DATA389__" localSheetId="1" hidden="1">#REF!,#REF!,#REF!,#REF!,#REF!,#REF!,#REF!,#REF!,#REF!,#REF!,#REF!,#REF!,#REF!,#REF!</definedName>
    <definedName name="__APW_RESTORE_DATA389__" localSheetId="8" hidden="1">#REF!,#REF!,#REF!,#REF!,#REF!,#REF!,#REF!,#REF!,#REF!,#REF!,#REF!,#REF!,#REF!,#REF!</definedName>
    <definedName name="__APW_RESTORE_DATA39__" localSheetId="0" hidden="1">#REF!,#REF!,#REF!,#REF!,#REF!,#REF!,#REF!,#REF!,#REF!,#REF!,#REF!,#REF!,#REF!,#REF!,#REF!</definedName>
    <definedName name="__APW_RESTORE_DATA39__" localSheetId="1" hidden="1">#REF!,#REF!,#REF!,#REF!,#REF!,#REF!,#REF!,#REF!,#REF!,#REF!,#REF!,#REF!,#REF!,#REF!,#REF!</definedName>
    <definedName name="__APW_RESTORE_DATA39__" localSheetId="8" hidden="1">#REF!,#REF!,#REF!,#REF!,#REF!,#REF!,#REF!,#REF!,#REF!,#REF!,#REF!,#REF!,#REF!,#REF!,#REF!</definedName>
    <definedName name="__APW_RESTORE_DATA390__" localSheetId="0" hidden="1">#REF!,#REF!,#REF!,#REF!,#REF!,#REF!,#REF!,#REF!,#REF!,#REF!,#REF!,#REF!,#REF!,#REF!</definedName>
    <definedName name="__APW_RESTORE_DATA390__" localSheetId="1" hidden="1">#REF!,#REF!,#REF!,#REF!,#REF!,#REF!,#REF!,#REF!,#REF!,#REF!,#REF!,#REF!,#REF!,#REF!</definedName>
    <definedName name="__APW_RESTORE_DATA390__" localSheetId="8" hidden="1">#REF!,#REF!,#REF!,#REF!,#REF!,#REF!,#REF!,#REF!,#REF!,#REF!,#REF!,#REF!,#REF!,#REF!</definedName>
    <definedName name="__APW_RESTORE_DATA391__" localSheetId="0" hidden="1">#REF!,#REF!,#REF!,#REF!,#REF!,#REF!,#REF!,#REF!,#REF!,#REF!,#REF!,#REF!,#REF!,#REF!</definedName>
    <definedName name="__APW_RESTORE_DATA391__" localSheetId="1" hidden="1">#REF!,#REF!,#REF!,#REF!,#REF!,#REF!,#REF!,#REF!,#REF!,#REF!,#REF!,#REF!,#REF!,#REF!</definedName>
    <definedName name="__APW_RESTORE_DATA391__" localSheetId="8" hidden="1">#REF!,#REF!,#REF!,#REF!,#REF!,#REF!,#REF!,#REF!,#REF!,#REF!,#REF!,#REF!,#REF!,#REF!</definedName>
    <definedName name="__APW_RESTORE_DATA392__" localSheetId="0" hidden="1">#REF!,#REF!,#REF!,#REF!,#REF!,#REF!,#REF!,#REF!,#REF!,#REF!,#REF!,#REF!,#REF!,#REF!</definedName>
    <definedName name="__APW_RESTORE_DATA392__" localSheetId="1" hidden="1">#REF!,#REF!,#REF!,#REF!,#REF!,#REF!,#REF!,#REF!,#REF!,#REF!,#REF!,#REF!,#REF!,#REF!</definedName>
    <definedName name="__APW_RESTORE_DATA392__" localSheetId="8" hidden="1">#REF!,#REF!,#REF!,#REF!,#REF!,#REF!,#REF!,#REF!,#REF!,#REF!,#REF!,#REF!,#REF!,#REF!</definedName>
    <definedName name="__APW_RESTORE_DATA393__" localSheetId="0" hidden="1">#REF!,#REF!,#REF!,#REF!,#REF!,#REF!,#REF!,#REF!,#REF!,#REF!,#REF!,#REF!,#REF!,#REF!</definedName>
    <definedName name="__APW_RESTORE_DATA393__" localSheetId="1" hidden="1">#REF!,#REF!,#REF!,#REF!,#REF!,#REF!,#REF!,#REF!,#REF!,#REF!,#REF!,#REF!,#REF!,#REF!</definedName>
    <definedName name="__APW_RESTORE_DATA393__" localSheetId="8" hidden="1">#REF!,#REF!,#REF!,#REF!,#REF!,#REF!,#REF!,#REF!,#REF!,#REF!,#REF!,#REF!,#REF!,#REF!</definedName>
    <definedName name="__APW_RESTORE_DATA394__" localSheetId="0" hidden="1">#REF!,#REF!,#REF!,#REF!,#REF!,#REF!,#REF!,#REF!,#REF!,#REF!,#REF!,#REF!,#REF!,#REF!</definedName>
    <definedName name="__APW_RESTORE_DATA394__" localSheetId="1" hidden="1">#REF!,#REF!,#REF!,#REF!,#REF!,#REF!,#REF!,#REF!,#REF!,#REF!,#REF!,#REF!,#REF!,#REF!</definedName>
    <definedName name="__APW_RESTORE_DATA394__" localSheetId="8" hidden="1">#REF!,#REF!,#REF!,#REF!,#REF!,#REF!,#REF!,#REF!,#REF!,#REF!,#REF!,#REF!,#REF!,#REF!</definedName>
    <definedName name="__APW_RESTORE_DATA395__" localSheetId="0" hidden="1">#REF!,#REF!,#REF!,#REF!,#REF!,#REF!,#REF!,#REF!,#REF!,#REF!,#REF!,#REF!,#REF!,#REF!</definedName>
    <definedName name="__APW_RESTORE_DATA395__" localSheetId="1" hidden="1">#REF!,#REF!,#REF!,#REF!,#REF!,#REF!,#REF!,#REF!,#REF!,#REF!,#REF!,#REF!,#REF!,#REF!</definedName>
    <definedName name="__APW_RESTORE_DATA395__" localSheetId="8" hidden="1">#REF!,#REF!,#REF!,#REF!,#REF!,#REF!,#REF!,#REF!,#REF!,#REF!,#REF!,#REF!,#REF!,#REF!</definedName>
    <definedName name="__APW_RESTORE_DATA396__" localSheetId="0" hidden="1">#REF!,#REF!,#REF!,#REF!,#REF!,#REF!,#REF!,#REF!,#REF!,#REF!,#REF!,#REF!,#REF!,#REF!</definedName>
    <definedName name="__APW_RESTORE_DATA396__" localSheetId="1" hidden="1">#REF!,#REF!,#REF!,#REF!,#REF!,#REF!,#REF!,#REF!,#REF!,#REF!,#REF!,#REF!,#REF!,#REF!</definedName>
    <definedName name="__APW_RESTORE_DATA396__" localSheetId="8" hidden="1">#REF!,#REF!,#REF!,#REF!,#REF!,#REF!,#REF!,#REF!,#REF!,#REF!,#REF!,#REF!,#REF!,#REF!</definedName>
    <definedName name="__APW_RESTORE_DATA397__" localSheetId="0" hidden="1">#REF!,#REF!,#REF!,#REF!,#REF!,#REF!,#REF!,#REF!,#REF!,#REF!,#REF!,#REF!,#REF!,#REF!</definedName>
    <definedName name="__APW_RESTORE_DATA397__" localSheetId="1" hidden="1">#REF!,#REF!,#REF!,#REF!,#REF!,#REF!,#REF!,#REF!,#REF!,#REF!,#REF!,#REF!,#REF!,#REF!</definedName>
    <definedName name="__APW_RESTORE_DATA397__" localSheetId="8" hidden="1">#REF!,#REF!,#REF!,#REF!,#REF!,#REF!,#REF!,#REF!,#REF!,#REF!,#REF!,#REF!,#REF!,#REF!</definedName>
    <definedName name="__APW_RESTORE_DATA398__" localSheetId="0" hidden="1">#REF!,#REF!,#REF!,#REF!,#REF!,#REF!,#REF!,#REF!,#REF!,#REF!,#REF!,#REF!,#REF!,#REF!</definedName>
    <definedName name="__APW_RESTORE_DATA398__" localSheetId="1" hidden="1">#REF!,#REF!,#REF!,#REF!,#REF!,#REF!,#REF!,#REF!,#REF!,#REF!,#REF!,#REF!,#REF!,#REF!</definedName>
    <definedName name="__APW_RESTORE_DATA398__" localSheetId="8" hidden="1">#REF!,#REF!,#REF!,#REF!,#REF!,#REF!,#REF!,#REF!,#REF!,#REF!,#REF!,#REF!,#REF!,#REF!</definedName>
    <definedName name="__APW_RESTORE_DATA399__" localSheetId="0" hidden="1">#REF!,#REF!,#REF!,#REF!,#REF!,#REF!,#REF!,#REF!,#REF!,#REF!,#REF!,#REF!,#REF!,#REF!</definedName>
    <definedName name="__APW_RESTORE_DATA399__" localSheetId="1" hidden="1">#REF!,#REF!,#REF!,#REF!,#REF!,#REF!,#REF!,#REF!,#REF!,#REF!,#REF!,#REF!,#REF!,#REF!</definedName>
    <definedName name="__APW_RESTORE_DATA399__" localSheetId="8" hidden="1">#REF!,#REF!,#REF!,#REF!,#REF!,#REF!,#REF!,#REF!,#REF!,#REF!,#REF!,#REF!,#REF!,#REF!</definedName>
    <definedName name="__APW_RESTORE_DATA4__" localSheetId="0" hidden="1">#REF!,#REF!,#REF!,#REF!,#REF!,#REF!,#REF!,#REF!,#REF!,#REF!,#REF!,#REF!,#REF!,#REF!,#REF!,#REF!</definedName>
    <definedName name="__APW_RESTORE_DATA4__" localSheetId="1" hidden="1">#REF!,#REF!,#REF!,#REF!,#REF!,#REF!,#REF!,#REF!,#REF!,#REF!,#REF!,#REF!,#REF!,#REF!,#REF!,#REF!</definedName>
    <definedName name="__APW_RESTORE_DATA4__" localSheetId="8" hidden="1">#REF!,#REF!,#REF!,#REF!,#REF!,#REF!,#REF!,#REF!,#REF!,#REF!,#REF!,#REF!,#REF!,#REF!,#REF!,#REF!</definedName>
    <definedName name="__APW_RESTORE_DATA40__" localSheetId="0" hidden="1">#REF!,#REF!,#REF!,#REF!,#REF!,#REF!,#REF!,#REF!,#REF!,#REF!,#REF!,#REF!,#REF!,#REF!,#REF!</definedName>
    <definedName name="__APW_RESTORE_DATA40__" localSheetId="1" hidden="1">#REF!,#REF!,#REF!,#REF!,#REF!,#REF!,#REF!,#REF!,#REF!,#REF!,#REF!,#REF!,#REF!,#REF!,#REF!</definedName>
    <definedName name="__APW_RESTORE_DATA40__" localSheetId="8" hidden="1">#REF!,#REF!,#REF!,#REF!,#REF!,#REF!,#REF!,#REF!,#REF!,#REF!,#REF!,#REF!,#REF!,#REF!,#REF!</definedName>
    <definedName name="__APW_RESTORE_DATA400__" localSheetId="0" hidden="1">#REF!,#REF!,#REF!,#REF!,#REF!,#REF!,#REF!,#REF!,#REF!,#REF!,#REF!,#REF!,#REF!,#REF!</definedName>
    <definedName name="__APW_RESTORE_DATA400__" localSheetId="1" hidden="1">#REF!,#REF!,#REF!,#REF!,#REF!,#REF!,#REF!,#REF!,#REF!,#REF!,#REF!,#REF!,#REF!,#REF!</definedName>
    <definedName name="__APW_RESTORE_DATA400__" localSheetId="8" hidden="1">#REF!,#REF!,#REF!,#REF!,#REF!,#REF!,#REF!,#REF!,#REF!,#REF!,#REF!,#REF!,#REF!,#REF!</definedName>
    <definedName name="__APW_RESTORE_DATA401__" localSheetId="0" hidden="1">#REF!,#REF!,#REF!,#REF!,#REF!,#REF!,#REF!,#REF!,#REF!,#REF!,#REF!,#REF!,#REF!,#REF!</definedName>
    <definedName name="__APW_RESTORE_DATA401__" localSheetId="1" hidden="1">#REF!,#REF!,#REF!,#REF!,#REF!,#REF!,#REF!,#REF!,#REF!,#REF!,#REF!,#REF!,#REF!,#REF!</definedName>
    <definedName name="__APW_RESTORE_DATA401__" localSheetId="8" hidden="1">#REF!,#REF!,#REF!,#REF!,#REF!,#REF!,#REF!,#REF!,#REF!,#REF!,#REF!,#REF!,#REF!,#REF!</definedName>
    <definedName name="__APW_RESTORE_DATA402__" localSheetId="0" hidden="1">#REF!,#REF!,#REF!,#REF!,#REF!,#REF!,#REF!,#REF!,#REF!,#REF!,#REF!,#REF!,#REF!,#REF!</definedName>
    <definedName name="__APW_RESTORE_DATA402__" localSheetId="1" hidden="1">#REF!,#REF!,#REF!,#REF!,#REF!,#REF!,#REF!,#REF!,#REF!,#REF!,#REF!,#REF!,#REF!,#REF!</definedName>
    <definedName name="__APW_RESTORE_DATA402__" localSheetId="8" hidden="1">#REF!,#REF!,#REF!,#REF!,#REF!,#REF!,#REF!,#REF!,#REF!,#REF!,#REF!,#REF!,#REF!,#REF!</definedName>
    <definedName name="__APW_RESTORE_DATA403__" localSheetId="0" hidden="1">#REF!,#REF!,#REF!,#REF!,#REF!,#REF!,#REF!,#REF!,#REF!,#REF!,#REF!,#REF!,#REF!,#REF!</definedName>
    <definedName name="__APW_RESTORE_DATA403__" localSheetId="1" hidden="1">#REF!,#REF!,#REF!,#REF!,#REF!,#REF!,#REF!,#REF!,#REF!,#REF!,#REF!,#REF!,#REF!,#REF!</definedName>
    <definedName name="__APW_RESTORE_DATA403__" localSheetId="8" hidden="1">#REF!,#REF!,#REF!,#REF!,#REF!,#REF!,#REF!,#REF!,#REF!,#REF!,#REF!,#REF!,#REF!,#REF!</definedName>
    <definedName name="__APW_RESTORE_DATA404__" localSheetId="0" hidden="1">#REF!,#REF!,#REF!,#REF!,#REF!,#REF!,#REF!,#REF!,#REF!,#REF!,#REF!,#REF!,#REF!,#REF!</definedName>
    <definedName name="__APW_RESTORE_DATA404__" localSheetId="1" hidden="1">#REF!,#REF!,#REF!,#REF!,#REF!,#REF!,#REF!,#REF!,#REF!,#REF!,#REF!,#REF!,#REF!,#REF!</definedName>
    <definedName name="__APW_RESTORE_DATA404__" localSheetId="8" hidden="1">#REF!,#REF!,#REF!,#REF!,#REF!,#REF!,#REF!,#REF!,#REF!,#REF!,#REF!,#REF!,#REF!,#REF!</definedName>
    <definedName name="__APW_RESTORE_DATA405__" localSheetId="0" hidden="1">#REF!,#REF!,#REF!,#REF!,#REF!,#REF!,#REF!,#REF!,#REF!,#REF!,#REF!,#REF!,#REF!,#REF!</definedName>
    <definedName name="__APW_RESTORE_DATA405__" localSheetId="1" hidden="1">#REF!,#REF!,#REF!,#REF!,#REF!,#REF!,#REF!,#REF!,#REF!,#REF!,#REF!,#REF!,#REF!,#REF!</definedName>
    <definedName name="__APW_RESTORE_DATA405__" localSheetId="8" hidden="1">#REF!,#REF!,#REF!,#REF!,#REF!,#REF!,#REF!,#REF!,#REF!,#REF!,#REF!,#REF!,#REF!,#REF!</definedName>
    <definedName name="__APW_RESTORE_DATA406__" localSheetId="0" hidden="1">#REF!,#REF!,#REF!,#REF!,#REF!,#REF!,#REF!,#REF!,#REF!,#REF!,#REF!,#REF!,#REF!,#REF!</definedName>
    <definedName name="__APW_RESTORE_DATA406__" localSheetId="1" hidden="1">#REF!,#REF!,#REF!,#REF!,#REF!,#REF!,#REF!,#REF!,#REF!,#REF!,#REF!,#REF!,#REF!,#REF!</definedName>
    <definedName name="__APW_RESTORE_DATA406__" localSheetId="8" hidden="1">#REF!,#REF!,#REF!,#REF!,#REF!,#REF!,#REF!,#REF!,#REF!,#REF!,#REF!,#REF!,#REF!,#REF!</definedName>
    <definedName name="__APW_RESTORE_DATA407__" localSheetId="0" hidden="1">#REF!,#REF!,#REF!,#REF!,#REF!,#REF!,#REF!,#REF!,#REF!,#REF!,#REF!,#REF!</definedName>
    <definedName name="__APW_RESTORE_DATA407__" localSheetId="1" hidden="1">#REF!,#REF!,#REF!,#REF!,#REF!,#REF!,#REF!,#REF!,#REF!,#REF!,#REF!,#REF!</definedName>
    <definedName name="__APW_RESTORE_DATA407__" localSheetId="8" hidden="1">#REF!,#REF!,#REF!,#REF!,#REF!,#REF!,#REF!,#REF!,#REF!,#REF!,#REF!,#REF!</definedName>
    <definedName name="__APW_RESTORE_DATA408__" localSheetId="0" hidden="1">#REF!,#REF!,#REF!,#REF!,#REF!,#REF!,#REF!,#REF!,#REF!,#REF!,#REF!,#REF!,#REF!,#REF!,#REF!,#REF!,#REF!</definedName>
    <definedName name="__APW_RESTORE_DATA408__" localSheetId="1" hidden="1">#REF!,#REF!,#REF!,#REF!,#REF!,#REF!,#REF!,#REF!,#REF!,#REF!,#REF!,#REF!,#REF!,#REF!,#REF!,#REF!,#REF!</definedName>
    <definedName name="__APW_RESTORE_DATA408__" localSheetId="8" hidden="1">#REF!,#REF!,#REF!,#REF!,#REF!,#REF!,#REF!,#REF!,#REF!,#REF!,#REF!,#REF!,#REF!,#REF!,#REF!,#REF!,#REF!</definedName>
    <definedName name="__APW_RESTORE_DATA409__" localSheetId="0" hidden="1">#REF!,#REF!,#REF!,#REF!,#REF!,#REF!,#REF!,#REF!,#REF!,#REF!,#REF!,#REF!,#REF!,#REF!,#REF!,#REF!</definedName>
    <definedName name="__APW_RESTORE_DATA409__" localSheetId="1" hidden="1">#REF!,#REF!,#REF!,#REF!,#REF!,#REF!,#REF!,#REF!,#REF!,#REF!,#REF!,#REF!,#REF!,#REF!,#REF!,#REF!</definedName>
    <definedName name="__APW_RESTORE_DATA409__" localSheetId="8" hidden="1">#REF!,#REF!,#REF!,#REF!,#REF!,#REF!,#REF!,#REF!,#REF!,#REF!,#REF!,#REF!,#REF!,#REF!,#REF!,#REF!</definedName>
    <definedName name="__APW_RESTORE_DATA41__" localSheetId="0" hidden="1">#REF!,#REF!,#REF!,#REF!,#REF!,#REF!,#REF!,#REF!,#REF!,#REF!,#REF!,#REF!,#REF!,#REF!,#REF!</definedName>
    <definedName name="__APW_RESTORE_DATA41__" localSheetId="1" hidden="1">#REF!,#REF!,#REF!,#REF!,#REF!,#REF!,#REF!,#REF!,#REF!,#REF!,#REF!,#REF!,#REF!,#REF!,#REF!</definedName>
    <definedName name="__APW_RESTORE_DATA41__" localSheetId="8" hidden="1">#REF!,#REF!,#REF!,#REF!,#REF!,#REF!,#REF!,#REF!,#REF!,#REF!,#REF!,#REF!,#REF!,#REF!,#REF!</definedName>
    <definedName name="__APW_RESTORE_DATA410__" localSheetId="0" hidden="1">#REF!,#REF!,#REF!,#REF!,#REF!,#REF!,#REF!,#REF!,#REF!,#REF!,#REF!,#REF!,#REF!,#REF!,#REF!,#REF!</definedName>
    <definedName name="__APW_RESTORE_DATA410__" localSheetId="1" hidden="1">#REF!,#REF!,#REF!,#REF!,#REF!,#REF!,#REF!,#REF!,#REF!,#REF!,#REF!,#REF!,#REF!,#REF!,#REF!,#REF!</definedName>
    <definedName name="__APW_RESTORE_DATA410__" localSheetId="8" hidden="1">#REF!,#REF!,#REF!,#REF!,#REF!,#REF!,#REF!,#REF!,#REF!,#REF!,#REF!,#REF!,#REF!,#REF!,#REF!,#REF!</definedName>
    <definedName name="__APW_RESTORE_DATA411__" localSheetId="0" hidden="1">#REF!,#REF!,#REF!,#REF!,#REF!,#REF!,#REF!,#REF!,#REF!,#REF!,#REF!,#REF!,#REF!,#REF!,#REF!,#REF!</definedName>
    <definedName name="__APW_RESTORE_DATA411__" localSheetId="1" hidden="1">#REF!,#REF!,#REF!,#REF!,#REF!,#REF!,#REF!,#REF!,#REF!,#REF!,#REF!,#REF!,#REF!,#REF!,#REF!,#REF!</definedName>
    <definedName name="__APW_RESTORE_DATA411__" localSheetId="8" hidden="1">#REF!,#REF!,#REF!,#REF!,#REF!,#REF!,#REF!,#REF!,#REF!,#REF!,#REF!,#REF!,#REF!,#REF!,#REF!,#REF!</definedName>
    <definedName name="__APW_RESTORE_DATA412__" localSheetId="0" hidden="1">#REF!,#REF!,#REF!,#REF!,#REF!,#REF!,#REF!,#REF!,#REF!,#REF!,#REF!,#REF!,#REF!,#REF!,#REF!,#REF!</definedName>
    <definedName name="__APW_RESTORE_DATA412__" localSheetId="1" hidden="1">#REF!,#REF!,#REF!,#REF!,#REF!,#REF!,#REF!,#REF!,#REF!,#REF!,#REF!,#REF!,#REF!,#REF!,#REF!,#REF!</definedName>
    <definedName name="__APW_RESTORE_DATA412__" localSheetId="8" hidden="1">#REF!,#REF!,#REF!,#REF!,#REF!,#REF!,#REF!,#REF!,#REF!,#REF!,#REF!,#REF!,#REF!,#REF!,#REF!,#REF!</definedName>
    <definedName name="__APW_RESTORE_DATA413__" localSheetId="0" hidden="1">#REF!,#REF!,#REF!,#REF!,#REF!,#REF!,#REF!,#REF!,#REF!,#REF!,#REF!,#REF!,#REF!,#REF!,#REF!,#REF!</definedName>
    <definedName name="__APW_RESTORE_DATA413__" localSheetId="1" hidden="1">#REF!,#REF!,#REF!,#REF!,#REF!,#REF!,#REF!,#REF!,#REF!,#REF!,#REF!,#REF!,#REF!,#REF!,#REF!,#REF!</definedName>
    <definedName name="__APW_RESTORE_DATA413__" localSheetId="8" hidden="1">#REF!,#REF!,#REF!,#REF!,#REF!,#REF!,#REF!,#REF!,#REF!,#REF!,#REF!,#REF!,#REF!,#REF!,#REF!,#REF!</definedName>
    <definedName name="__APW_RESTORE_DATA414__" localSheetId="0" hidden="1">#REF!,#REF!,#REF!,#REF!,#REF!,#REF!,#REF!,#REF!,#REF!,#REF!,#REF!,#REF!,#REF!,#REF!,#REF!</definedName>
    <definedName name="__APW_RESTORE_DATA414__" localSheetId="1" hidden="1">#REF!,#REF!,#REF!,#REF!,#REF!,#REF!,#REF!,#REF!,#REF!,#REF!,#REF!,#REF!,#REF!,#REF!,#REF!</definedName>
    <definedName name="__APW_RESTORE_DATA414__" localSheetId="8" hidden="1">#REF!,#REF!,#REF!,#REF!,#REF!,#REF!,#REF!,#REF!,#REF!,#REF!,#REF!,#REF!,#REF!,#REF!,#REF!</definedName>
    <definedName name="__APW_RESTORE_DATA415__" localSheetId="0" hidden="1">#REF!,#REF!,#REF!,#REF!,#REF!,#REF!,#REF!,#REF!,#REF!,#REF!,#REF!,#REF!,#REF!,#REF!,#REF!</definedName>
    <definedName name="__APW_RESTORE_DATA415__" localSheetId="1" hidden="1">#REF!,#REF!,#REF!,#REF!,#REF!,#REF!,#REF!,#REF!,#REF!,#REF!,#REF!,#REF!,#REF!,#REF!,#REF!</definedName>
    <definedName name="__APW_RESTORE_DATA415__" localSheetId="8" hidden="1">#REF!,#REF!,#REF!,#REF!,#REF!,#REF!,#REF!,#REF!,#REF!,#REF!,#REF!,#REF!,#REF!,#REF!,#REF!</definedName>
    <definedName name="__APW_RESTORE_DATA416__" localSheetId="0" hidden="1">#REF!,#REF!,#REF!,#REF!,#REF!,#REF!,#REF!,#REF!,#REF!,#REF!,#REF!,#REF!,#REF!,#REF!,#REF!</definedName>
    <definedName name="__APW_RESTORE_DATA416__" localSheetId="1" hidden="1">#REF!,#REF!,#REF!,#REF!,#REF!,#REF!,#REF!,#REF!,#REF!,#REF!,#REF!,#REF!,#REF!,#REF!,#REF!</definedName>
    <definedName name="__APW_RESTORE_DATA416__" localSheetId="8" hidden="1">#REF!,#REF!,#REF!,#REF!,#REF!,#REF!,#REF!,#REF!,#REF!,#REF!,#REF!,#REF!,#REF!,#REF!,#REF!</definedName>
    <definedName name="__APW_RESTORE_DATA417__" localSheetId="0" hidden="1">#REF!,#REF!,#REF!,#REF!,#REF!,#REF!,#REF!,#REF!,#REF!,#REF!,#REF!,#REF!,#REF!,#REF!,#REF!</definedName>
    <definedName name="__APW_RESTORE_DATA417__" localSheetId="1" hidden="1">#REF!,#REF!,#REF!,#REF!,#REF!,#REF!,#REF!,#REF!,#REF!,#REF!,#REF!,#REF!,#REF!,#REF!,#REF!</definedName>
    <definedName name="__APW_RESTORE_DATA417__" localSheetId="8" hidden="1">#REF!,#REF!,#REF!,#REF!,#REF!,#REF!,#REF!,#REF!,#REF!,#REF!,#REF!,#REF!,#REF!,#REF!,#REF!</definedName>
    <definedName name="__APW_RESTORE_DATA418__" localSheetId="0" hidden="1">#REF!,#REF!,#REF!,#REF!,#REF!,#REF!,#REF!,#REF!,#REF!,#REF!,#REF!,#REF!,#REF!,#REF!,#REF!</definedName>
    <definedName name="__APW_RESTORE_DATA418__" localSheetId="1" hidden="1">#REF!,#REF!,#REF!,#REF!,#REF!,#REF!,#REF!,#REF!,#REF!,#REF!,#REF!,#REF!,#REF!,#REF!,#REF!</definedName>
    <definedName name="__APW_RESTORE_DATA418__" localSheetId="8" hidden="1">#REF!,#REF!,#REF!,#REF!,#REF!,#REF!,#REF!,#REF!,#REF!,#REF!,#REF!,#REF!,#REF!,#REF!,#REF!</definedName>
    <definedName name="__APW_RESTORE_DATA419__" localSheetId="0" hidden="1">#REF!,#REF!,#REF!,#REF!,#REF!,#REF!,#REF!,#REF!,#REF!,#REF!,#REF!,#REF!,#REF!,#REF!,#REF!</definedName>
    <definedName name="__APW_RESTORE_DATA419__" localSheetId="1" hidden="1">#REF!,#REF!,#REF!,#REF!,#REF!,#REF!,#REF!,#REF!,#REF!,#REF!,#REF!,#REF!,#REF!,#REF!,#REF!</definedName>
    <definedName name="__APW_RESTORE_DATA419__" localSheetId="8" hidden="1">#REF!,#REF!,#REF!,#REF!,#REF!,#REF!,#REF!,#REF!,#REF!,#REF!,#REF!,#REF!,#REF!,#REF!,#REF!</definedName>
    <definedName name="__APW_RESTORE_DATA42__" localSheetId="0" hidden="1">#REF!,#REF!,#REF!,#REF!,#REF!,#REF!,#REF!,#REF!,#REF!,#REF!,#REF!,#REF!,#REF!,#REF!,#REF!</definedName>
    <definedName name="__APW_RESTORE_DATA42__" localSheetId="1" hidden="1">#REF!,#REF!,#REF!,#REF!,#REF!,#REF!,#REF!,#REF!,#REF!,#REF!,#REF!,#REF!,#REF!,#REF!,#REF!</definedName>
    <definedName name="__APW_RESTORE_DATA42__" localSheetId="8" hidden="1">#REF!,#REF!,#REF!,#REF!,#REF!,#REF!,#REF!,#REF!,#REF!,#REF!,#REF!,#REF!,#REF!,#REF!,#REF!</definedName>
    <definedName name="__APW_RESTORE_DATA420__" localSheetId="0" hidden="1">#REF!,#REF!,#REF!,#REF!,#REF!,#REF!,#REF!,#REF!,#REF!,#REF!,#REF!,#REF!,#REF!,#REF!,#REF!</definedName>
    <definedName name="__APW_RESTORE_DATA420__" localSheetId="1" hidden="1">#REF!,#REF!,#REF!,#REF!,#REF!,#REF!,#REF!,#REF!,#REF!,#REF!,#REF!,#REF!,#REF!,#REF!,#REF!</definedName>
    <definedName name="__APW_RESTORE_DATA420__" localSheetId="8" hidden="1">#REF!,#REF!,#REF!,#REF!,#REF!,#REF!,#REF!,#REF!,#REF!,#REF!,#REF!,#REF!,#REF!,#REF!,#REF!</definedName>
    <definedName name="__APW_RESTORE_DATA421__" localSheetId="0" hidden="1">#REF!,#REF!,#REF!,#REF!,#REF!,#REF!,#REF!,#REF!,#REF!,#REF!,#REF!,#REF!,#REF!,#REF!,#REF!</definedName>
    <definedName name="__APW_RESTORE_DATA421__" localSheetId="1" hidden="1">#REF!,#REF!,#REF!,#REF!,#REF!,#REF!,#REF!,#REF!,#REF!,#REF!,#REF!,#REF!,#REF!,#REF!,#REF!</definedName>
    <definedName name="__APW_RESTORE_DATA421__" localSheetId="8" hidden="1">#REF!,#REF!,#REF!,#REF!,#REF!,#REF!,#REF!,#REF!,#REF!,#REF!,#REF!,#REF!,#REF!,#REF!,#REF!</definedName>
    <definedName name="__APW_RESTORE_DATA422__" localSheetId="0" hidden="1">#REF!,#REF!,#REF!,#REF!,#REF!,#REF!,#REF!,#REF!,#REF!,#REF!,#REF!,#REF!,#REF!,#REF!,#REF!</definedName>
    <definedName name="__APW_RESTORE_DATA422__" localSheetId="1" hidden="1">#REF!,#REF!,#REF!,#REF!,#REF!,#REF!,#REF!,#REF!,#REF!,#REF!,#REF!,#REF!,#REF!,#REF!,#REF!</definedName>
    <definedName name="__APW_RESTORE_DATA422__" localSheetId="8" hidden="1">#REF!,#REF!,#REF!,#REF!,#REF!,#REF!,#REF!,#REF!,#REF!,#REF!,#REF!,#REF!,#REF!,#REF!,#REF!</definedName>
    <definedName name="__APW_RESTORE_DATA423__" localSheetId="0" hidden="1">#REF!,#REF!,#REF!,#REF!,#REF!,#REF!,#REF!,#REF!,#REF!,#REF!,#REF!,#REF!,#REF!,#REF!,#REF!</definedName>
    <definedName name="__APW_RESTORE_DATA423__" localSheetId="1" hidden="1">#REF!,#REF!,#REF!,#REF!,#REF!,#REF!,#REF!,#REF!,#REF!,#REF!,#REF!,#REF!,#REF!,#REF!,#REF!</definedName>
    <definedName name="__APW_RESTORE_DATA423__" localSheetId="8" hidden="1">#REF!,#REF!,#REF!,#REF!,#REF!,#REF!,#REF!,#REF!,#REF!,#REF!,#REF!,#REF!,#REF!,#REF!,#REF!</definedName>
    <definedName name="__APW_RESTORE_DATA424__" localSheetId="0" hidden="1">#REF!,#REF!,#REF!,#REF!,#REF!,#REF!,#REF!,#REF!,#REF!,#REF!,#REF!,#REF!,#REF!,#REF!,#REF!</definedName>
    <definedName name="__APW_RESTORE_DATA424__" localSheetId="1" hidden="1">#REF!,#REF!,#REF!,#REF!,#REF!,#REF!,#REF!,#REF!,#REF!,#REF!,#REF!,#REF!,#REF!,#REF!,#REF!</definedName>
    <definedName name="__APW_RESTORE_DATA424__" localSheetId="8" hidden="1">#REF!,#REF!,#REF!,#REF!,#REF!,#REF!,#REF!,#REF!,#REF!,#REF!,#REF!,#REF!,#REF!,#REF!,#REF!</definedName>
    <definedName name="__APW_RESTORE_DATA425__" localSheetId="0" hidden="1">#REF!,#REF!,#REF!,#REF!,#REF!,#REF!,#REF!,#REF!,#REF!,#REF!,#REF!,#REF!,#REF!,#REF!,#REF!</definedName>
    <definedName name="__APW_RESTORE_DATA425__" localSheetId="1" hidden="1">#REF!,#REF!,#REF!,#REF!,#REF!,#REF!,#REF!,#REF!,#REF!,#REF!,#REF!,#REF!,#REF!,#REF!,#REF!</definedName>
    <definedName name="__APW_RESTORE_DATA425__" localSheetId="8" hidden="1">#REF!,#REF!,#REF!,#REF!,#REF!,#REF!,#REF!,#REF!,#REF!,#REF!,#REF!,#REF!,#REF!,#REF!,#REF!</definedName>
    <definedName name="__APW_RESTORE_DATA426__" localSheetId="0" hidden="1">#REF!,#REF!,#REF!,#REF!,#REF!,#REF!,#REF!,#REF!,#REF!,#REF!,#REF!,#REF!,#REF!,#REF!,#REF!</definedName>
    <definedName name="__APW_RESTORE_DATA426__" localSheetId="1" hidden="1">#REF!,#REF!,#REF!,#REF!,#REF!,#REF!,#REF!,#REF!,#REF!,#REF!,#REF!,#REF!,#REF!,#REF!,#REF!</definedName>
    <definedName name="__APW_RESTORE_DATA426__" localSheetId="8" hidden="1">#REF!,#REF!,#REF!,#REF!,#REF!,#REF!,#REF!,#REF!,#REF!,#REF!,#REF!,#REF!,#REF!,#REF!,#REF!</definedName>
    <definedName name="__APW_RESTORE_DATA427__" localSheetId="0" hidden="1">#REF!,#REF!,#REF!,#REF!,#REF!,#REF!,#REF!,#REF!,#REF!,#REF!,#REF!,#REF!,#REF!,#REF!,#REF!</definedName>
    <definedName name="__APW_RESTORE_DATA427__" localSheetId="1" hidden="1">#REF!,#REF!,#REF!,#REF!,#REF!,#REF!,#REF!,#REF!,#REF!,#REF!,#REF!,#REF!,#REF!,#REF!,#REF!</definedName>
    <definedName name="__APW_RESTORE_DATA427__" localSheetId="8" hidden="1">#REF!,#REF!,#REF!,#REF!,#REF!,#REF!,#REF!,#REF!,#REF!,#REF!,#REF!,#REF!,#REF!,#REF!,#REF!</definedName>
    <definedName name="__APW_RESTORE_DATA428__" localSheetId="0" hidden="1">#REF!,#REF!,#REF!,#REF!,#REF!,#REF!,#REF!,#REF!,#REF!,#REF!,#REF!,#REF!,#REF!,#REF!,#REF!</definedName>
    <definedName name="__APW_RESTORE_DATA428__" localSheetId="1" hidden="1">#REF!,#REF!,#REF!,#REF!,#REF!,#REF!,#REF!,#REF!,#REF!,#REF!,#REF!,#REF!,#REF!,#REF!,#REF!</definedName>
    <definedName name="__APW_RESTORE_DATA428__" localSheetId="8" hidden="1">#REF!,#REF!,#REF!,#REF!,#REF!,#REF!,#REF!,#REF!,#REF!,#REF!,#REF!,#REF!,#REF!,#REF!,#REF!</definedName>
    <definedName name="__APW_RESTORE_DATA429__" localSheetId="0" hidden="1">#REF!,#REF!,#REF!,#REF!,#REF!,#REF!,#REF!,#REF!,#REF!,#REF!,#REF!,#REF!,#REF!,#REF!,#REF!</definedName>
    <definedName name="__APW_RESTORE_DATA429__" localSheetId="1" hidden="1">#REF!,#REF!,#REF!,#REF!,#REF!,#REF!,#REF!,#REF!,#REF!,#REF!,#REF!,#REF!,#REF!,#REF!,#REF!</definedName>
    <definedName name="__APW_RESTORE_DATA429__" localSheetId="8" hidden="1">#REF!,#REF!,#REF!,#REF!,#REF!,#REF!,#REF!,#REF!,#REF!,#REF!,#REF!,#REF!,#REF!,#REF!,#REF!</definedName>
    <definedName name="__APW_RESTORE_DATA43__" localSheetId="0" hidden="1">#REF!,#REF!,#REF!,#REF!,#REF!,#REF!,#REF!,#REF!,#REF!,#REF!,#REF!,#REF!,#REF!,#REF!,#REF!</definedName>
    <definedName name="__APW_RESTORE_DATA43__" localSheetId="1" hidden="1">#REF!,#REF!,#REF!,#REF!,#REF!,#REF!,#REF!,#REF!,#REF!,#REF!,#REF!,#REF!,#REF!,#REF!,#REF!</definedName>
    <definedName name="__APW_RESTORE_DATA43__" localSheetId="8" hidden="1">#REF!,#REF!,#REF!,#REF!,#REF!,#REF!,#REF!,#REF!,#REF!,#REF!,#REF!,#REF!,#REF!,#REF!,#REF!</definedName>
    <definedName name="__APW_RESTORE_DATA430__" localSheetId="0" hidden="1">#REF!,#REF!,#REF!,#REF!,#REF!,#REF!,#REF!,#REF!,#REF!,#REF!,#REF!,#REF!,#REF!,#REF!,#REF!</definedName>
    <definedName name="__APW_RESTORE_DATA430__" localSheetId="1" hidden="1">#REF!,#REF!,#REF!,#REF!,#REF!,#REF!,#REF!,#REF!,#REF!,#REF!,#REF!,#REF!,#REF!,#REF!,#REF!</definedName>
    <definedName name="__APW_RESTORE_DATA430__" localSheetId="8" hidden="1">#REF!,#REF!,#REF!,#REF!,#REF!,#REF!,#REF!,#REF!,#REF!,#REF!,#REF!,#REF!,#REF!,#REF!,#REF!</definedName>
    <definedName name="__APW_RESTORE_DATA431__" localSheetId="0" hidden="1">#REF!,#REF!,#REF!,#REF!,#REF!,#REF!,#REF!,#REF!,#REF!,#REF!,#REF!,#REF!,#REF!,#REF!,#REF!</definedName>
    <definedName name="__APW_RESTORE_DATA431__" localSheetId="1" hidden="1">#REF!,#REF!,#REF!,#REF!,#REF!,#REF!,#REF!,#REF!,#REF!,#REF!,#REF!,#REF!,#REF!,#REF!,#REF!</definedName>
    <definedName name="__APW_RESTORE_DATA431__" localSheetId="8" hidden="1">#REF!,#REF!,#REF!,#REF!,#REF!,#REF!,#REF!,#REF!,#REF!,#REF!,#REF!,#REF!,#REF!,#REF!,#REF!</definedName>
    <definedName name="__APW_RESTORE_DATA432__" localSheetId="0" hidden="1">#REF!,#REF!,#REF!,#REF!,#REF!,#REF!,#REF!,#REF!,#REF!,#REF!,#REF!,#REF!,#REF!,#REF!,#REF!</definedName>
    <definedName name="__APW_RESTORE_DATA432__" localSheetId="1" hidden="1">#REF!,#REF!,#REF!,#REF!,#REF!,#REF!,#REF!,#REF!,#REF!,#REF!,#REF!,#REF!,#REF!,#REF!,#REF!</definedName>
    <definedName name="__APW_RESTORE_DATA432__" localSheetId="8" hidden="1">#REF!,#REF!,#REF!,#REF!,#REF!,#REF!,#REF!,#REF!,#REF!,#REF!,#REF!,#REF!,#REF!,#REF!,#REF!</definedName>
    <definedName name="__APW_RESTORE_DATA433__" localSheetId="0" hidden="1">#REF!,#REF!,#REF!,#REF!,#REF!,#REF!,#REF!,#REF!,#REF!,#REF!,#REF!,#REF!,#REF!,#REF!,#REF!</definedName>
    <definedName name="__APW_RESTORE_DATA433__" localSheetId="1" hidden="1">#REF!,#REF!,#REF!,#REF!,#REF!,#REF!,#REF!,#REF!,#REF!,#REF!,#REF!,#REF!,#REF!,#REF!,#REF!</definedName>
    <definedName name="__APW_RESTORE_DATA433__" localSheetId="8" hidden="1">#REF!,#REF!,#REF!,#REF!,#REF!,#REF!,#REF!,#REF!,#REF!,#REF!,#REF!,#REF!,#REF!,#REF!,#REF!</definedName>
    <definedName name="__APW_RESTORE_DATA434__" localSheetId="0" hidden="1">#REF!,#REF!,#REF!,#REF!,#REF!,#REF!,#REF!,#REF!,#REF!,#REF!,#REF!,#REF!,#REF!,#REF!,#REF!</definedName>
    <definedName name="__APW_RESTORE_DATA434__" localSheetId="1" hidden="1">#REF!,#REF!,#REF!,#REF!,#REF!,#REF!,#REF!,#REF!,#REF!,#REF!,#REF!,#REF!,#REF!,#REF!,#REF!</definedName>
    <definedName name="__APW_RESTORE_DATA434__" localSheetId="8" hidden="1">#REF!,#REF!,#REF!,#REF!,#REF!,#REF!,#REF!,#REF!,#REF!,#REF!,#REF!,#REF!,#REF!,#REF!,#REF!</definedName>
    <definedName name="__APW_RESTORE_DATA435__" localSheetId="0" hidden="1">#REF!,#REF!,#REF!,#REF!,#REF!,#REF!,#REF!,#REF!,#REF!,#REF!,#REF!,#REF!,#REF!,#REF!,#REF!</definedName>
    <definedName name="__APW_RESTORE_DATA435__" localSheetId="1" hidden="1">#REF!,#REF!,#REF!,#REF!,#REF!,#REF!,#REF!,#REF!,#REF!,#REF!,#REF!,#REF!,#REF!,#REF!,#REF!</definedName>
    <definedName name="__APW_RESTORE_DATA435__" localSheetId="8" hidden="1">#REF!,#REF!,#REF!,#REF!,#REF!,#REF!,#REF!,#REF!,#REF!,#REF!,#REF!,#REF!,#REF!,#REF!,#REF!</definedName>
    <definedName name="__APW_RESTORE_DATA436__" localSheetId="0" hidden="1">#REF!,#REF!,#REF!,#REF!,#REF!,#REF!,#REF!,#REF!,#REF!,#REF!,#REF!,#REF!,#REF!,#REF!,#REF!</definedName>
    <definedName name="__APW_RESTORE_DATA436__" localSheetId="1" hidden="1">#REF!,#REF!,#REF!,#REF!,#REF!,#REF!,#REF!,#REF!,#REF!,#REF!,#REF!,#REF!,#REF!,#REF!,#REF!</definedName>
    <definedName name="__APW_RESTORE_DATA436__" localSheetId="8" hidden="1">#REF!,#REF!,#REF!,#REF!,#REF!,#REF!,#REF!,#REF!,#REF!,#REF!,#REF!,#REF!,#REF!,#REF!,#REF!</definedName>
    <definedName name="__APW_RESTORE_DATA437__" localSheetId="0" hidden="1">#REF!,#REF!,#REF!,#REF!,#REF!,#REF!,#REF!,#REF!,#REF!,#REF!,#REF!,#REF!,#REF!,#REF!,#REF!</definedName>
    <definedName name="__APW_RESTORE_DATA437__" localSheetId="1" hidden="1">#REF!,#REF!,#REF!,#REF!,#REF!,#REF!,#REF!,#REF!,#REF!,#REF!,#REF!,#REF!,#REF!,#REF!,#REF!</definedName>
    <definedName name="__APW_RESTORE_DATA437__" localSheetId="8" hidden="1">#REF!,#REF!,#REF!,#REF!,#REF!,#REF!,#REF!,#REF!,#REF!,#REF!,#REF!,#REF!,#REF!,#REF!,#REF!</definedName>
    <definedName name="__APW_RESTORE_DATA438__" localSheetId="0" hidden="1">#REF!,#REF!,#REF!,#REF!,#REF!,#REF!,#REF!,#REF!,#REF!,#REF!,#REF!,#REF!,#REF!,#REF!,#REF!</definedName>
    <definedName name="__APW_RESTORE_DATA438__" localSheetId="1" hidden="1">#REF!,#REF!,#REF!,#REF!,#REF!,#REF!,#REF!,#REF!,#REF!,#REF!,#REF!,#REF!,#REF!,#REF!,#REF!</definedName>
    <definedName name="__APW_RESTORE_DATA438__" localSheetId="8" hidden="1">#REF!,#REF!,#REF!,#REF!,#REF!,#REF!,#REF!,#REF!,#REF!,#REF!,#REF!,#REF!,#REF!,#REF!,#REF!</definedName>
    <definedName name="__APW_RESTORE_DATA439__" localSheetId="0" hidden="1">#REF!,#REF!,#REF!,#REF!,#REF!,#REF!,#REF!,#REF!,#REF!,#REF!,#REF!,#REF!,#REF!,#REF!,#REF!</definedName>
    <definedName name="__APW_RESTORE_DATA439__" localSheetId="1" hidden="1">#REF!,#REF!,#REF!,#REF!,#REF!,#REF!,#REF!,#REF!,#REF!,#REF!,#REF!,#REF!,#REF!,#REF!,#REF!</definedName>
    <definedName name="__APW_RESTORE_DATA439__" localSheetId="8" hidden="1">#REF!,#REF!,#REF!,#REF!,#REF!,#REF!,#REF!,#REF!,#REF!,#REF!,#REF!,#REF!,#REF!,#REF!,#REF!</definedName>
    <definedName name="__APW_RESTORE_DATA44__" localSheetId="0" hidden="1">#REF!,#REF!,#REF!,#REF!,#REF!,#REF!,#REF!,#REF!,#REF!,#REF!,#REF!,#REF!,#REF!,#REF!,#REF!</definedName>
    <definedName name="__APW_RESTORE_DATA44__" localSheetId="1" hidden="1">#REF!,#REF!,#REF!,#REF!,#REF!,#REF!,#REF!,#REF!,#REF!,#REF!,#REF!,#REF!,#REF!,#REF!,#REF!</definedName>
    <definedName name="__APW_RESTORE_DATA44__" localSheetId="8" hidden="1">#REF!,#REF!,#REF!,#REF!,#REF!,#REF!,#REF!,#REF!,#REF!,#REF!,#REF!,#REF!,#REF!,#REF!,#REF!</definedName>
    <definedName name="__APW_RESTORE_DATA440__" localSheetId="0" hidden="1">#REF!,#REF!,#REF!,#REF!,#REF!,#REF!,#REF!,#REF!,#REF!,#REF!,#REF!,#REF!,#REF!,#REF!,#REF!</definedName>
    <definedName name="__APW_RESTORE_DATA440__" localSheetId="1" hidden="1">#REF!,#REF!,#REF!,#REF!,#REF!,#REF!,#REF!,#REF!,#REF!,#REF!,#REF!,#REF!,#REF!,#REF!,#REF!</definedName>
    <definedName name="__APW_RESTORE_DATA440__" localSheetId="8" hidden="1">#REF!,#REF!,#REF!,#REF!,#REF!,#REF!,#REF!,#REF!,#REF!,#REF!,#REF!,#REF!,#REF!,#REF!,#REF!</definedName>
    <definedName name="__APW_RESTORE_DATA441__" localSheetId="0" hidden="1">#REF!,#REF!,#REF!,#REF!,#REF!,#REF!,#REF!,#REF!,#REF!,#REF!,#REF!,#REF!,#REF!,#REF!,#REF!</definedName>
    <definedName name="__APW_RESTORE_DATA441__" localSheetId="1" hidden="1">#REF!,#REF!,#REF!,#REF!,#REF!,#REF!,#REF!,#REF!,#REF!,#REF!,#REF!,#REF!,#REF!,#REF!,#REF!</definedName>
    <definedName name="__APW_RESTORE_DATA441__" localSheetId="8" hidden="1">#REF!,#REF!,#REF!,#REF!,#REF!,#REF!,#REF!,#REF!,#REF!,#REF!,#REF!,#REF!,#REF!,#REF!,#REF!</definedName>
    <definedName name="__APW_RESTORE_DATA442__" localSheetId="0" hidden="1">#REF!,#REF!,#REF!,#REF!,#REF!,#REF!,#REF!,#REF!,#REF!,#REF!,#REF!,#REF!,#REF!,#REF!,#REF!</definedName>
    <definedName name="__APW_RESTORE_DATA442__" localSheetId="1" hidden="1">#REF!,#REF!,#REF!,#REF!,#REF!,#REF!,#REF!,#REF!,#REF!,#REF!,#REF!,#REF!,#REF!,#REF!,#REF!</definedName>
    <definedName name="__APW_RESTORE_DATA442__" localSheetId="8" hidden="1">#REF!,#REF!,#REF!,#REF!,#REF!,#REF!,#REF!,#REF!,#REF!,#REF!,#REF!,#REF!,#REF!,#REF!,#REF!</definedName>
    <definedName name="__APW_RESTORE_DATA443__" localSheetId="0" hidden="1">#REF!,#REF!,#REF!,#REF!,#REF!,#REF!,#REF!,#REF!,#REF!,#REF!,#REF!,#REF!,#REF!,#REF!,#REF!</definedName>
    <definedName name="__APW_RESTORE_DATA443__" localSheetId="1" hidden="1">#REF!,#REF!,#REF!,#REF!,#REF!,#REF!,#REF!,#REF!,#REF!,#REF!,#REF!,#REF!,#REF!,#REF!,#REF!</definedName>
    <definedName name="__APW_RESTORE_DATA443__" localSheetId="8" hidden="1">#REF!,#REF!,#REF!,#REF!,#REF!,#REF!,#REF!,#REF!,#REF!,#REF!,#REF!,#REF!,#REF!,#REF!,#REF!</definedName>
    <definedName name="__APW_RESTORE_DATA444__" localSheetId="0" hidden="1">#REF!,#REF!,#REF!,#REF!,#REF!,#REF!,#REF!,#REF!,#REF!,#REF!,#REF!,#REF!,#REF!,#REF!,#REF!</definedName>
    <definedName name="__APW_RESTORE_DATA444__" localSheetId="1" hidden="1">#REF!,#REF!,#REF!,#REF!,#REF!,#REF!,#REF!,#REF!,#REF!,#REF!,#REF!,#REF!,#REF!,#REF!,#REF!</definedName>
    <definedName name="__APW_RESTORE_DATA444__" localSheetId="8" hidden="1">#REF!,#REF!,#REF!,#REF!,#REF!,#REF!,#REF!,#REF!,#REF!,#REF!,#REF!,#REF!,#REF!,#REF!,#REF!</definedName>
    <definedName name="__APW_RESTORE_DATA445__" localSheetId="0" hidden="1">#REF!,#REF!,#REF!,#REF!,#REF!,#REF!,#REF!,#REF!,#REF!,#REF!,#REF!,#REF!,#REF!,#REF!,#REF!</definedName>
    <definedName name="__APW_RESTORE_DATA445__" localSheetId="1" hidden="1">#REF!,#REF!,#REF!,#REF!,#REF!,#REF!,#REF!,#REF!,#REF!,#REF!,#REF!,#REF!,#REF!,#REF!,#REF!</definedName>
    <definedName name="__APW_RESTORE_DATA445__" localSheetId="8" hidden="1">#REF!,#REF!,#REF!,#REF!,#REF!,#REF!,#REF!,#REF!,#REF!,#REF!,#REF!,#REF!,#REF!,#REF!,#REF!</definedName>
    <definedName name="__APW_RESTORE_DATA446__" localSheetId="0" hidden="1">#REF!,#REF!,#REF!,#REF!,#REF!,#REF!,#REF!,#REF!,#REF!,#REF!,#REF!,#REF!,#REF!,#REF!,#REF!</definedName>
    <definedName name="__APW_RESTORE_DATA446__" localSheetId="1" hidden="1">#REF!,#REF!,#REF!,#REF!,#REF!,#REF!,#REF!,#REF!,#REF!,#REF!,#REF!,#REF!,#REF!,#REF!,#REF!</definedName>
    <definedName name="__APW_RESTORE_DATA446__" localSheetId="8" hidden="1">#REF!,#REF!,#REF!,#REF!,#REF!,#REF!,#REF!,#REF!,#REF!,#REF!,#REF!,#REF!,#REF!,#REF!,#REF!</definedName>
    <definedName name="__APW_RESTORE_DATA447__" localSheetId="0" hidden="1">#REF!,#REF!,#REF!,#REF!,#REF!,#REF!,#REF!,#REF!,#REF!,#REF!,#REF!,#REF!,#REF!,#REF!,#REF!</definedName>
    <definedName name="__APW_RESTORE_DATA447__" localSheetId="1" hidden="1">#REF!,#REF!,#REF!,#REF!,#REF!,#REF!,#REF!,#REF!,#REF!,#REF!,#REF!,#REF!,#REF!,#REF!,#REF!</definedName>
    <definedName name="__APW_RESTORE_DATA447__" localSheetId="8" hidden="1">#REF!,#REF!,#REF!,#REF!,#REF!,#REF!,#REF!,#REF!,#REF!,#REF!,#REF!,#REF!,#REF!,#REF!,#REF!</definedName>
    <definedName name="__APW_RESTORE_DATA448__" localSheetId="0" hidden="1">#REF!,#REF!,#REF!,#REF!,#REF!,#REF!,#REF!,#REF!,#REF!,#REF!,#REF!,#REF!,#REF!,#REF!,#REF!</definedName>
    <definedName name="__APW_RESTORE_DATA448__" localSheetId="1" hidden="1">#REF!,#REF!,#REF!,#REF!,#REF!,#REF!,#REF!,#REF!,#REF!,#REF!,#REF!,#REF!,#REF!,#REF!,#REF!</definedName>
    <definedName name="__APW_RESTORE_DATA448__" localSheetId="8" hidden="1">#REF!,#REF!,#REF!,#REF!,#REF!,#REF!,#REF!,#REF!,#REF!,#REF!,#REF!,#REF!,#REF!,#REF!,#REF!</definedName>
    <definedName name="__APW_RESTORE_DATA449__" localSheetId="0" hidden="1">#REF!,#REF!,#REF!,#REF!,#REF!,#REF!,#REF!,#REF!,#REF!,#REF!,#REF!,#REF!,#REF!,#REF!,#REF!</definedName>
    <definedName name="__APW_RESTORE_DATA449__" localSheetId="1" hidden="1">#REF!,#REF!,#REF!,#REF!,#REF!,#REF!,#REF!,#REF!,#REF!,#REF!,#REF!,#REF!,#REF!,#REF!,#REF!</definedName>
    <definedName name="__APW_RESTORE_DATA449__" localSheetId="8" hidden="1">#REF!,#REF!,#REF!,#REF!,#REF!,#REF!,#REF!,#REF!,#REF!,#REF!,#REF!,#REF!,#REF!,#REF!,#REF!</definedName>
    <definedName name="__APW_RESTORE_DATA45__" localSheetId="0" hidden="1">#REF!,#REF!,#REF!,#REF!,#REF!,#REF!,#REF!,#REF!,#REF!,#REF!,#REF!,#REF!,#REF!,#REF!,#REF!</definedName>
    <definedName name="__APW_RESTORE_DATA45__" localSheetId="1" hidden="1">#REF!,#REF!,#REF!,#REF!,#REF!,#REF!,#REF!,#REF!,#REF!,#REF!,#REF!,#REF!,#REF!,#REF!,#REF!</definedName>
    <definedName name="__APW_RESTORE_DATA45__" localSheetId="8" hidden="1">#REF!,#REF!,#REF!,#REF!,#REF!,#REF!,#REF!,#REF!,#REF!,#REF!,#REF!,#REF!,#REF!,#REF!,#REF!</definedName>
    <definedName name="__APW_RESTORE_DATA450__" localSheetId="0" hidden="1">#REF!,#REF!,#REF!,#REF!,#REF!,#REF!,#REF!,#REF!,#REF!,#REF!,#REF!,#REF!,#REF!,#REF!,#REF!</definedName>
    <definedName name="__APW_RESTORE_DATA450__" localSheetId="1" hidden="1">#REF!,#REF!,#REF!,#REF!,#REF!,#REF!,#REF!,#REF!,#REF!,#REF!,#REF!,#REF!,#REF!,#REF!,#REF!</definedName>
    <definedName name="__APW_RESTORE_DATA450__" localSheetId="8" hidden="1">#REF!,#REF!,#REF!,#REF!,#REF!,#REF!,#REF!,#REF!,#REF!,#REF!,#REF!,#REF!,#REF!,#REF!,#REF!</definedName>
    <definedName name="__APW_RESTORE_DATA451__" localSheetId="0" hidden="1">#REF!,#REF!,#REF!,#REF!,#REF!,#REF!,#REF!,#REF!,#REF!,#REF!,#REF!,#REF!,#REF!,#REF!,#REF!</definedName>
    <definedName name="__APW_RESTORE_DATA451__" localSheetId="1" hidden="1">#REF!,#REF!,#REF!,#REF!,#REF!,#REF!,#REF!,#REF!,#REF!,#REF!,#REF!,#REF!,#REF!,#REF!,#REF!</definedName>
    <definedName name="__APW_RESTORE_DATA451__" localSheetId="8" hidden="1">#REF!,#REF!,#REF!,#REF!,#REF!,#REF!,#REF!,#REF!,#REF!,#REF!,#REF!,#REF!,#REF!,#REF!,#REF!</definedName>
    <definedName name="__APW_RESTORE_DATA452__" localSheetId="0" hidden="1">#REF!,#REF!,#REF!,#REF!,#REF!,#REF!,#REF!,#REF!,#REF!,#REF!,#REF!,#REF!,#REF!,#REF!,#REF!</definedName>
    <definedName name="__APW_RESTORE_DATA452__" localSheetId="1" hidden="1">#REF!,#REF!,#REF!,#REF!,#REF!,#REF!,#REF!,#REF!,#REF!,#REF!,#REF!,#REF!,#REF!,#REF!,#REF!</definedName>
    <definedName name="__APW_RESTORE_DATA452__" localSheetId="8" hidden="1">#REF!,#REF!,#REF!,#REF!,#REF!,#REF!,#REF!,#REF!,#REF!,#REF!,#REF!,#REF!,#REF!,#REF!,#REF!</definedName>
    <definedName name="__APW_RESTORE_DATA453__" localSheetId="0" hidden="1">#REF!,#REF!,#REF!,#REF!,#REF!,#REF!,#REF!,#REF!,#REF!,#REF!,#REF!,#REF!,#REF!,#REF!,#REF!</definedName>
    <definedName name="__APW_RESTORE_DATA453__" localSheetId="1" hidden="1">#REF!,#REF!,#REF!,#REF!,#REF!,#REF!,#REF!,#REF!,#REF!,#REF!,#REF!,#REF!,#REF!,#REF!,#REF!</definedName>
    <definedName name="__APW_RESTORE_DATA453__" localSheetId="8" hidden="1">#REF!,#REF!,#REF!,#REF!,#REF!,#REF!,#REF!,#REF!,#REF!,#REF!,#REF!,#REF!,#REF!,#REF!,#REF!</definedName>
    <definedName name="__APW_RESTORE_DATA454__" localSheetId="0" hidden="1">#REF!,#REF!,#REF!,#REF!,#REF!,#REF!,#REF!,#REF!,#REF!,#REF!,#REF!,#REF!,#REF!,#REF!,#REF!</definedName>
    <definedName name="__APW_RESTORE_DATA454__" localSheetId="1" hidden="1">#REF!,#REF!,#REF!,#REF!,#REF!,#REF!,#REF!,#REF!,#REF!,#REF!,#REF!,#REF!,#REF!,#REF!,#REF!</definedName>
    <definedName name="__APW_RESTORE_DATA454__" localSheetId="8" hidden="1">#REF!,#REF!,#REF!,#REF!,#REF!,#REF!,#REF!,#REF!,#REF!,#REF!,#REF!,#REF!,#REF!,#REF!,#REF!</definedName>
    <definedName name="__APW_RESTORE_DATA455__" localSheetId="0" hidden="1">#REF!,#REF!,#REF!,#REF!,#REF!,#REF!,#REF!,#REF!,#REF!,#REF!,#REF!,#REF!,#REF!,#REF!,#REF!</definedName>
    <definedName name="__APW_RESTORE_DATA455__" localSheetId="1" hidden="1">#REF!,#REF!,#REF!,#REF!,#REF!,#REF!,#REF!,#REF!,#REF!,#REF!,#REF!,#REF!,#REF!,#REF!,#REF!</definedName>
    <definedName name="__APW_RESTORE_DATA455__" localSheetId="8" hidden="1">#REF!,#REF!,#REF!,#REF!,#REF!,#REF!,#REF!,#REF!,#REF!,#REF!,#REF!,#REF!,#REF!,#REF!,#REF!</definedName>
    <definedName name="__APW_RESTORE_DATA456__" localSheetId="0" hidden="1">#REF!,#REF!,#REF!,#REF!,#REF!,#REF!,#REF!,#REF!,#REF!,#REF!,#REF!,#REF!,#REF!,#REF!,#REF!</definedName>
    <definedName name="__APW_RESTORE_DATA456__" localSheetId="1" hidden="1">#REF!,#REF!,#REF!,#REF!,#REF!,#REF!,#REF!,#REF!,#REF!,#REF!,#REF!,#REF!,#REF!,#REF!,#REF!</definedName>
    <definedName name="__APW_RESTORE_DATA456__" localSheetId="8" hidden="1">#REF!,#REF!,#REF!,#REF!,#REF!,#REF!,#REF!,#REF!,#REF!,#REF!,#REF!,#REF!,#REF!,#REF!,#REF!</definedName>
    <definedName name="__APW_RESTORE_DATA457__" localSheetId="0" hidden="1">#REF!,#REF!,#REF!,#REF!,#REF!,#REF!,#REF!,#REF!,#REF!,#REF!,#REF!,#REF!,#REF!,#REF!,#REF!</definedName>
    <definedName name="__APW_RESTORE_DATA457__" localSheetId="1" hidden="1">#REF!,#REF!,#REF!,#REF!,#REF!,#REF!,#REF!,#REF!,#REF!,#REF!,#REF!,#REF!,#REF!,#REF!,#REF!</definedName>
    <definedName name="__APW_RESTORE_DATA457__" localSheetId="8" hidden="1">#REF!,#REF!,#REF!,#REF!,#REF!,#REF!,#REF!,#REF!,#REF!,#REF!,#REF!,#REF!,#REF!,#REF!,#REF!</definedName>
    <definedName name="__APW_RESTORE_DATA458__" localSheetId="0" hidden="1">#REF!,#REF!,#REF!,#REF!,#REF!,#REF!,#REF!,#REF!,#REF!,#REF!,#REF!,#REF!,#REF!,#REF!,#REF!</definedName>
    <definedName name="__APW_RESTORE_DATA458__" localSheetId="1" hidden="1">#REF!,#REF!,#REF!,#REF!,#REF!,#REF!,#REF!,#REF!,#REF!,#REF!,#REF!,#REF!,#REF!,#REF!,#REF!</definedName>
    <definedName name="__APW_RESTORE_DATA458__" localSheetId="8" hidden="1">#REF!,#REF!,#REF!,#REF!,#REF!,#REF!,#REF!,#REF!,#REF!,#REF!,#REF!,#REF!,#REF!,#REF!,#REF!</definedName>
    <definedName name="__APW_RESTORE_DATA459__" localSheetId="0" hidden="1">#REF!,#REF!,#REF!,#REF!,#REF!,#REF!,#REF!,#REF!,#REF!,#REF!,#REF!,#REF!,#REF!,#REF!,#REF!</definedName>
    <definedName name="__APW_RESTORE_DATA459__" localSheetId="1" hidden="1">#REF!,#REF!,#REF!,#REF!,#REF!,#REF!,#REF!,#REF!,#REF!,#REF!,#REF!,#REF!,#REF!,#REF!,#REF!</definedName>
    <definedName name="__APW_RESTORE_DATA459__" localSheetId="8" hidden="1">#REF!,#REF!,#REF!,#REF!,#REF!,#REF!,#REF!,#REF!,#REF!,#REF!,#REF!,#REF!,#REF!,#REF!,#REF!</definedName>
    <definedName name="__APW_RESTORE_DATA46__" localSheetId="0" hidden="1">#REF!,#REF!,#REF!,#REF!,#REF!,#REF!,#REF!,#REF!,#REF!,#REF!,#REF!,#REF!,#REF!,#REF!,#REF!</definedName>
    <definedName name="__APW_RESTORE_DATA46__" localSheetId="1" hidden="1">#REF!,#REF!,#REF!,#REF!,#REF!,#REF!,#REF!,#REF!,#REF!,#REF!,#REF!,#REF!,#REF!,#REF!,#REF!</definedName>
    <definedName name="__APW_RESTORE_DATA46__" localSheetId="8" hidden="1">#REF!,#REF!,#REF!,#REF!,#REF!,#REF!,#REF!,#REF!,#REF!,#REF!,#REF!,#REF!,#REF!,#REF!,#REF!</definedName>
    <definedName name="__APW_RESTORE_DATA460__" localSheetId="0" hidden="1">#REF!,#REF!,#REF!,#REF!,#REF!,#REF!,#REF!,#REF!,#REF!,#REF!,#REF!,#REF!,#REF!,#REF!,#REF!</definedName>
    <definedName name="__APW_RESTORE_DATA460__" localSheetId="1" hidden="1">#REF!,#REF!,#REF!,#REF!,#REF!,#REF!,#REF!,#REF!,#REF!,#REF!,#REF!,#REF!,#REF!,#REF!,#REF!</definedName>
    <definedName name="__APW_RESTORE_DATA460__" localSheetId="8" hidden="1">#REF!,#REF!,#REF!,#REF!,#REF!,#REF!,#REF!,#REF!,#REF!,#REF!,#REF!,#REF!,#REF!,#REF!,#REF!</definedName>
    <definedName name="__APW_RESTORE_DATA461__" localSheetId="0" hidden="1">#REF!,#REF!,#REF!,#REF!,#REF!,#REF!,#REF!,#REF!,#REF!,#REF!,#REF!,#REF!,#REF!,#REF!,#REF!</definedName>
    <definedName name="__APW_RESTORE_DATA461__" localSheetId="1" hidden="1">#REF!,#REF!,#REF!,#REF!,#REF!,#REF!,#REF!,#REF!,#REF!,#REF!,#REF!,#REF!,#REF!,#REF!,#REF!</definedName>
    <definedName name="__APW_RESTORE_DATA461__" localSheetId="8" hidden="1">#REF!,#REF!,#REF!,#REF!,#REF!,#REF!,#REF!,#REF!,#REF!,#REF!,#REF!,#REF!,#REF!,#REF!,#REF!</definedName>
    <definedName name="__APW_RESTORE_DATA462__" localSheetId="0" hidden="1">#REF!,#REF!,#REF!,#REF!,#REF!,#REF!,#REF!,#REF!,#REF!,#REF!,#REF!,#REF!,#REF!,#REF!,#REF!</definedName>
    <definedName name="__APW_RESTORE_DATA462__" localSheetId="1" hidden="1">#REF!,#REF!,#REF!,#REF!,#REF!,#REF!,#REF!,#REF!,#REF!,#REF!,#REF!,#REF!,#REF!,#REF!,#REF!</definedName>
    <definedName name="__APW_RESTORE_DATA462__" localSheetId="8" hidden="1">#REF!,#REF!,#REF!,#REF!,#REF!,#REF!,#REF!,#REF!,#REF!,#REF!,#REF!,#REF!,#REF!,#REF!,#REF!</definedName>
    <definedName name="__APW_RESTORE_DATA463__" localSheetId="0" hidden="1">#REF!,#REF!,#REF!,#REF!,#REF!,#REF!,#REF!,#REF!,#REF!,#REF!,#REF!,#REF!,#REF!,#REF!,#REF!</definedName>
    <definedName name="__APW_RESTORE_DATA463__" localSheetId="1" hidden="1">#REF!,#REF!,#REF!,#REF!,#REF!,#REF!,#REF!,#REF!,#REF!,#REF!,#REF!,#REF!,#REF!,#REF!,#REF!</definedName>
    <definedName name="__APW_RESTORE_DATA463__" localSheetId="8" hidden="1">#REF!,#REF!,#REF!,#REF!,#REF!,#REF!,#REF!,#REF!,#REF!,#REF!,#REF!,#REF!,#REF!,#REF!,#REF!</definedName>
    <definedName name="__APW_RESTORE_DATA464__" localSheetId="0" hidden="1">#REF!,#REF!,#REF!,#REF!,#REF!,#REF!,#REF!,#REF!,#REF!,#REF!,#REF!,#REF!,#REF!,#REF!,#REF!</definedName>
    <definedName name="__APW_RESTORE_DATA464__" localSheetId="1" hidden="1">#REF!,#REF!,#REF!,#REF!,#REF!,#REF!,#REF!,#REF!,#REF!,#REF!,#REF!,#REF!,#REF!,#REF!,#REF!</definedName>
    <definedName name="__APW_RESTORE_DATA464__" localSheetId="8" hidden="1">#REF!,#REF!,#REF!,#REF!,#REF!,#REF!,#REF!,#REF!,#REF!,#REF!,#REF!,#REF!,#REF!,#REF!,#REF!</definedName>
    <definedName name="__APW_RESTORE_DATA465__" localSheetId="0" hidden="1">#REF!,#REF!,#REF!,#REF!,#REF!,#REF!,#REF!,#REF!,#REF!,#REF!,#REF!,#REF!,#REF!,#REF!,#REF!</definedName>
    <definedName name="__APW_RESTORE_DATA465__" localSheetId="1" hidden="1">#REF!,#REF!,#REF!,#REF!,#REF!,#REF!,#REF!,#REF!,#REF!,#REF!,#REF!,#REF!,#REF!,#REF!,#REF!</definedName>
    <definedName name="__APW_RESTORE_DATA465__" localSheetId="8" hidden="1">#REF!,#REF!,#REF!,#REF!,#REF!,#REF!,#REF!,#REF!,#REF!,#REF!,#REF!,#REF!,#REF!,#REF!,#REF!</definedName>
    <definedName name="__APW_RESTORE_DATA466__" localSheetId="0" hidden="1">#REF!,#REF!,#REF!,#REF!,#REF!,#REF!,#REF!,#REF!,#REF!,#REF!,#REF!,#REF!,#REF!,#REF!,#REF!</definedName>
    <definedName name="__APW_RESTORE_DATA466__" localSheetId="1" hidden="1">#REF!,#REF!,#REF!,#REF!,#REF!,#REF!,#REF!,#REF!,#REF!,#REF!,#REF!,#REF!,#REF!,#REF!,#REF!</definedName>
    <definedName name="__APW_RESTORE_DATA466__" localSheetId="8" hidden="1">#REF!,#REF!,#REF!,#REF!,#REF!,#REF!,#REF!,#REF!,#REF!,#REF!,#REF!,#REF!,#REF!,#REF!,#REF!</definedName>
    <definedName name="__APW_RESTORE_DATA467__" localSheetId="0" hidden="1">#REF!,#REF!,#REF!,#REF!,#REF!,#REF!,#REF!,#REF!,#REF!,#REF!,#REF!,#REF!,#REF!,#REF!,#REF!</definedName>
    <definedName name="__APW_RESTORE_DATA467__" localSheetId="1" hidden="1">#REF!,#REF!,#REF!,#REF!,#REF!,#REF!,#REF!,#REF!,#REF!,#REF!,#REF!,#REF!,#REF!,#REF!,#REF!</definedName>
    <definedName name="__APW_RESTORE_DATA467__" localSheetId="8" hidden="1">#REF!,#REF!,#REF!,#REF!,#REF!,#REF!,#REF!,#REF!,#REF!,#REF!,#REF!,#REF!,#REF!,#REF!,#REF!</definedName>
    <definedName name="__APW_RESTORE_DATA468__" localSheetId="0" hidden="1">#REF!,#REF!,#REF!,#REF!,#REF!,#REF!,#REF!,#REF!,#REF!,#REF!,#REF!,#REF!,#REF!,#REF!,#REF!</definedName>
    <definedName name="__APW_RESTORE_DATA468__" localSheetId="1" hidden="1">#REF!,#REF!,#REF!,#REF!,#REF!,#REF!,#REF!,#REF!,#REF!,#REF!,#REF!,#REF!,#REF!,#REF!,#REF!</definedName>
    <definedName name="__APW_RESTORE_DATA468__" localSheetId="8" hidden="1">#REF!,#REF!,#REF!,#REF!,#REF!,#REF!,#REF!,#REF!,#REF!,#REF!,#REF!,#REF!,#REF!,#REF!,#REF!</definedName>
    <definedName name="__APW_RESTORE_DATA469__" localSheetId="0" hidden="1">#REF!,#REF!,#REF!,#REF!,#REF!,#REF!,#REF!,#REF!,#REF!,#REF!,#REF!,#REF!,#REF!,#REF!,#REF!</definedName>
    <definedName name="__APW_RESTORE_DATA469__" localSheetId="1" hidden="1">#REF!,#REF!,#REF!,#REF!,#REF!,#REF!,#REF!,#REF!,#REF!,#REF!,#REF!,#REF!,#REF!,#REF!,#REF!</definedName>
    <definedName name="__APW_RESTORE_DATA469__" localSheetId="8" hidden="1">#REF!,#REF!,#REF!,#REF!,#REF!,#REF!,#REF!,#REF!,#REF!,#REF!,#REF!,#REF!,#REF!,#REF!,#REF!</definedName>
    <definedName name="__APW_RESTORE_DATA47__" localSheetId="0" hidden="1">#REF!,#REF!,#REF!,#REF!,#REF!,#REF!,#REF!,#REF!,#REF!,#REF!,#REF!,#REF!,#REF!,#REF!,#REF!</definedName>
    <definedName name="__APW_RESTORE_DATA47__" localSheetId="1" hidden="1">#REF!,#REF!,#REF!,#REF!,#REF!,#REF!,#REF!,#REF!,#REF!,#REF!,#REF!,#REF!,#REF!,#REF!,#REF!</definedName>
    <definedName name="__APW_RESTORE_DATA47__" localSheetId="8" hidden="1">#REF!,#REF!,#REF!,#REF!,#REF!,#REF!,#REF!,#REF!,#REF!,#REF!,#REF!,#REF!,#REF!,#REF!,#REF!</definedName>
    <definedName name="__APW_RESTORE_DATA470__" localSheetId="0" hidden="1">#REF!,#REF!,#REF!,#REF!,#REF!,#REF!,#REF!,#REF!,#REF!,#REF!,#REF!,#REF!,#REF!,#REF!,#REF!</definedName>
    <definedName name="__APW_RESTORE_DATA470__" localSheetId="1" hidden="1">#REF!,#REF!,#REF!,#REF!,#REF!,#REF!,#REF!,#REF!,#REF!,#REF!,#REF!,#REF!,#REF!,#REF!,#REF!</definedName>
    <definedName name="__APW_RESTORE_DATA470__" localSheetId="8" hidden="1">#REF!,#REF!,#REF!,#REF!,#REF!,#REF!,#REF!,#REF!,#REF!,#REF!,#REF!,#REF!,#REF!,#REF!,#REF!</definedName>
    <definedName name="__APW_RESTORE_DATA471__" localSheetId="0" hidden="1">#REF!,#REF!,#REF!,#REF!,#REF!,#REF!,#REF!,#REF!,#REF!,#REF!,#REF!,#REF!,#REF!,#REF!,#REF!</definedName>
    <definedName name="__APW_RESTORE_DATA471__" localSheetId="1" hidden="1">#REF!,#REF!,#REF!,#REF!,#REF!,#REF!,#REF!,#REF!,#REF!,#REF!,#REF!,#REF!,#REF!,#REF!,#REF!</definedName>
    <definedName name="__APW_RESTORE_DATA471__" localSheetId="8" hidden="1">#REF!,#REF!,#REF!,#REF!,#REF!,#REF!,#REF!,#REF!,#REF!,#REF!,#REF!,#REF!,#REF!,#REF!,#REF!</definedName>
    <definedName name="__APW_RESTORE_DATA472__" localSheetId="0" hidden="1">#REF!,#REF!,#REF!,#REF!,#REF!,#REF!,#REF!,#REF!,#REF!,#REF!,#REF!,#REF!,#REF!,#REF!,#REF!</definedName>
    <definedName name="__APW_RESTORE_DATA472__" localSheetId="1" hidden="1">#REF!,#REF!,#REF!,#REF!,#REF!,#REF!,#REF!,#REF!,#REF!,#REF!,#REF!,#REF!,#REF!,#REF!,#REF!</definedName>
    <definedName name="__APW_RESTORE_DATA472__" localSheetId="8" hidden="1">#REF!,#REF!,#REF!,#REF!,#REF!,#REF!,#REF!,#REF!,#REF!,#REF!,#REF!,#REF!,#REF!,#REF!,#REF!</definedName>
    <definedName name="__APW_RESTORE_DATA473__" localSheetId="0" hidden="1">#REF!,#REF!,#REF!,#REF!,#REF!,#REF!,#REF!,#REF!,#REF!,#REF!,#REF!,#REF!,#REF!,#REF!,#REF!</definedName>
    <definedName name="__APW_RESTORE_DATA473__" localSheetId="1" hidden="1">#REF!,#REF!,#REF!,#REF!,#REF!,#REF!,#REF!,#REF!,#REF!,#REF!,#REF!,#REF!,#REF!,#REF!,#REF!</definedName>
    <definedName name="__APW_RESTORE_DATA473__" localSheetId="8" hidden="1">#REF!,#REF!,#REF!,#REF!,#REF!,#REF!,#REF!,#REF!,#REF!,#REF!,#REF!,#REF!,#REF!,#REF!,#REF!</definedName>
    <definedName name="__APW_RESTORE_DATA474__" localSheetId="0" hidden="1">#REF!,#REF!,#REF!,#REF!,#REF!,#REF!,#REF!,#REF!,#REF!,#REF!,#REF!,#REF!,#REF!,#REF!</definedName>
    <definedName name="__APW_RESTORE_DATA474__" localSheetId="1" hidden="1">#REF!,#REF!,#REF!,#REF!,#REF!,#REF!,#REF!,#REF!,#REF!,#REF!,#REF!,#REF!,#REF!,#REF!</definedName>
    <definedName name="__APW_RESTORE_DATA474__" localSheetId="8" hidden="1">#REF!,#REF!,#REF!,#REF!,#REF!,#REF!,#REF!,#REF!,#REF!,#REF!,#REF!,#REF!,#REF!,#REF!</definedName>
    <definedName name="__APW_RESTORE_DATA475__" localSheetId="0" hidden="1">#REF!,#REF!,#REF!,#REF!,#REF!,#REF!,#REF!,#REF!,#REF!,#REF!,#REF!,#REF!,#REF!,#REF!</definedName>
    <definedName name="__APW_RESTORE_DATA475__" localSheetId="1" hidden="1">#REF!,#REF!,#REF!,#REF!,#REF!,#REF!,#REF!,#REF!,#REF!,#REF!,#REF!,#REF!,#REF!,#REF!</definedName>
    <definedName name="__APW_RESTORE_DATA475__" localSheetId="8" hidden="1">#REF!,#REF!,#REF!,#REF!,#REF!,#REF!,#REF!,#REF!,#REF!,#REF!,#REF!,#REF!,#REF!,#REF!</definedName>
    <definedName name="__APW_RESTORE_DATA476__" localSheetId="0" hidden="1">#REF!,#REF!,#REF!,#REF!,#REF!,#REF!,#REF!,#REF!,#REF!,#REF!,#REF!,#REF!,#REF!,#REF!</definedName>
    <definedName name="__APW_RESTORE_DATA476__" localSheetId="1" hidden="1">#REF!,#REF!,#REF!,#REF!,#REF!,#REF!,#REF!,#REF!,#REF!,#REF!,#REF!,#REF!,#REF!,#REF!</definedName>
    <definedName name="__APW_RESTORE_DATA476__" localSheetId="8" hidden="1">#REF!,#REF!,#REF!,#REF!,#REF!,#REF!,#REF!,#REF!,#REF!,#REF!,#REF!,#REF!,#REF!,#REF!</definedName>
    <definedName name="__APW_RESTORE_DATA477__" localSheetId="0" hidden="1">#REF!,#REF!,#REF!,#REF!,#REF!,#REF!,#REF!,#REF!,#REF!,#REF!,#REF!,#REF!,#REF!,#REF!</definedName>
    <definedName name="__APW_RESTORE_DATA477__" localSheetId="1" hidden="1">#REF!,#REF!,#REF!,#REF!,#REF!,#REF!,#REF!,#REF!,#REF!,#REF!,#REF!,#REF!,#REF!,#REF!</definedName>
    <definedName name="__APW_RESTORE_DATA477__" localSheetId="8" hidden="1">#REF!,#REF!,#REF!,#REF!,#REF!,#REF!,#REF!,#REF!,#REF!,#REF!,#REF!,#REF!,#REF!,#REF!</definedName>
    <definedName name="__APW_RESTORE_DATA478__" localSheetId="0" hidden="1">#REF!,#REF!,#REF!,#REF!,#REF!,#REF!,#REF!,#REF!,#REF!,#REF!,#REF!,#REF!,#REF!,#REF!</definedName>
    <definedName name="__APW_RESTORE_DATA478__" localSheetId="1" hidden="1">#REF!,#REF!,#REF!,#REF!,#REF!,#REF!,#REF!,#REF!,#REF!,#REF!,#REF!,#REF!,#REF!,#REF!</definedName>
    <definedName name="__APW_RESTORE_DATA478__" localSheetId="8" hidden="1">#REF!,#REF!,#REF!,#REF!,#REF!,#REF!,#REF!,#REF!,#REF!,#REF!,#REF!,#REF!,#REF!,#REF!</definedName>
    <definedName name="__APW_RESTORE_DATA479__" localSheetId="0" hidden="1">#REF!,#REF!,#REF!,#REF!,#REF!,#REF!,#REF!,#REF!,#REF!,#REF!,#REF!,#REF!,#REF!,#REF!</definedName>
    <definedName name="__APW_RESTORE_DATA479__" localSheetId="1" hidden="1">#REF!,#REF!,#REF!,#REF!,#REF!,#REF!,#REF!,#REF!,#REF!,#REF!,#REF!,#REF!,#REF!,#REF!</definedName>
    <definedName name="__APW_RESTORE_DATA479__" localSheetId="8" hidden="1">#REF!,#REF!,#REF!,#REF!,#REF!,#REF!,#REF!,#REF!,#REF!,#REF!,#REF!,#REF!,#REF!,#REF!</definedName>
    <definedName name="__APW_RESTORE_DATA48__" localSheetId="0" hidden="1">#REF!,#REF!,#REF!,#REF!,#REF!,#REF!,#REF!,#REF!,#REF!,#REF!,#REF!,#REF!,#REF!,#REF!,#REF!</definedName>
    <definedName name="__APW_RESTORE_DATA48__" localSheetId="1" hidden="1">#REF!,#REF!,#REF!,#REF!,#REF!,#REF!,#REF!,#REF!,#REF!,#REF!,#REF!,#REF!,#REF!,#REF!,#REF!</definedName>
    <definedName name="__APW_RESTORE_DATA48__" localSheetId="8" hidden="1">#REF!,#REF!,#REF!,#REF!,#REF!,#REF!,#REF!,#REF!,#REF!,#REF!,#REF!,#REF!,#REF!,#REF!,#REF!</definedName>
    <definedName name="__APW_RESTORE_DATA480__" localSheetId="0" hidden="1">#REF!,#REF!,#REF!,#REF!,#REF!,#REF!,#REF!,#REF!,#REF!,#REF!,#REF!,#REF!,#REF!,#REF!</definedName>
    <definedName name="__APW_RESTORE_DATA480__" localSheetId="1" hidden="1">#REF!,#REF!,#REF!,#REF!,#REF!,#REF!,#REF!,#REF!,#REF!,#REF!,#REF!,#REF!,#REF!,#REF!</definedName>
    <definedName name="__APW_RESTORE_DATA480__" localSheetId="8" hidden="1">#REF!,#REF!,#REF!,#REF!,#REF!,#REF!,#REF!,#REF!,#REF!,#REF!,#REF!,#REF!,#REF!,#REF!</definedName>
    <definedName name="__APW_RESTORE_DATA481__" localSheetId="0" hidden="1">#REF!,#REF!,#REF!,#REF!,#REF!,#REF!,#REF!,#REF!,#REF!,#REF!,#REF!,#REF!,#REF!,#REF!</definedName>
    <definedName name="__APW_RESTORE_DATA481__" localSheetId="1" hidden="1">#REF!,#REF!,#REF!,#REF!,#REF!,#REF!,#REF!,#REF!,#REF!,#REF!,#REF!,#REF!,#REF!,#REF!</definedName>
    <definedName name="__APW_RESTORE_DATA481__" localSheetId="8" hidden="1">#REF!,#REF!,#REF!,#REF!,#REF!,#REF!,#REF!,#REF!,#REF!,#REF!,#REF!,#REF!,#REF!,#REF!</definedName>
    <definedName name="__APW_RESTORE_DATA482__" localSheetId="0" hidden="1">#REF!,#REF!,#REF!,#REF!,#REF!,#REF!,#REF!,#REF!,#REF!,#REF!,#REF!,#REF!,#REF!,#REF!</definedName>
    <definedName name="__APW_RESTORE_DATA482__" localSheetId="1" hidden="1">#REF!,#REF!,#REF!,#REF!,#REF!,#REF!,#REF!,#REF!,#REF!,#REF!,#REF!,#REF!,#REF!,#REF!</definedName>
    <definedName name="__APW_RESTORE_DATA482__" localSheetId="8" hidden="1">#REF!,#REF!,#REF!,#REF!,#REF!,#REF!,#REF!,#REF!,#REF!,#REF!,#REF!,#REF!,#REF!,#REF!</definedName>
    <definedName name="__APW_RESTORE_DATA483__" localSheetId="0" hidden="1">#REF!,#REF!,#REF!,#REF!,#REF!,#REF!,#REF!,#REF!,#REF!,#REF!,#REF!,#REF!,#REF!,#REF!</definedName>
    <definedName name="__APW_RESTORE_DATA483__" localSheetId="1" hidden="1">#REF!,#REF!,#REF!,#REF!,#REF!,#REF!,#REF!,#REF!,#REF!,#REF!,#REF!,#REF!,#REF!,#REF!</definedName>
    <definedName name="__APW_RESTORE_DATA483__" localSheetId="8" hidden="1">#REF!,#REF!,#REF!,#REF!,#REF!,#REF!,#REF!,#REF!,#REF!,#REF!,#REF!,#REF!,#REF!,#REF!</definedName>
    <definedName name="__APW_RESTORE_DATA484__" localSheetId="0" hidden="1">#REF!,#REF!,#REF!,#REF!,#REF!,#REF!,#REF!,#REF!,#REF!,#REF!,#REF!,#REF!,#REF!,#REF!</definedName>
    <definedName name="__APW_RESTORE_DATA484__" localSheetId="1" hidden="1">#REF!,#REF!,#REF!,#REF!,#REF!,#REF!,#REF!,#REF!,#REF!,#REF!,#REF!,#REF!,#REF!,#REF!</definedName>
    <definedName name="__APW_RESTORE_DATA484__" localSheetId="8" hidden="1">#REF!,#REF!,#REF!,#REF!,#REF!,#REF!,#REF!,#REF!,#REF!,#REF!,#REF!,#REF!,#REF!,#REF!</definedName>
    <definedName name="__APW_RESTORE_DATA485__" localSheetId="0" hidden="1">#REF!,#REF!,#REF!,#REF!,#REF!,#REF!,#REF!,#REF!,#REF!,#REF!,#REF!,#REF!,#REF!,#REF!</definedName>
    <definedName name="__APW_RESTORE_DATA485__" localSheetId="1" hidden="1">#REF!,#REF!,#REF!,#REF!,#REF!,#REF!,#REF!,#REF!,#REF!,#REF!,#REF!,#REF!,#REF!,#REF!</definedName>
    <definedName name="__APW_RESTORE_DATA485__" localSheetId="8" hidden="1">#REF!,#REF!,#REF!,#REF!,#REF!,#REF!,#REF!,#REF!,#REF!,#REF!,#REF!,#REF!,#REF!,#REF!</definedName>
    <definedName name="__APW_RESTORE_DATA486__" localSheetId="0" hidden="1">#REF!,#REF!,#REF!,#REF!,#REF!,#REF!,#REF!,#REF!,#REF!,#REF!,#REF!,#REF!,#REF!,#REF!</definedName>
    <definedName name="__APW_RESTORE_DATA486__" localSheetId="1" hidden="1">#REF!,#REF!,#REF!,#REF!,#REF!,#REF!,#REF!,#REF!,#REF!,#REF!,#REF!,#REF!,#REF!,#REF!</definedName>
    <definedName name="__APW_RESTORE_DATA486__" localSheetId="8" hidden="1">#REF!,#REF!,#REF!,#REF!,#REF!,#REF!,#REF!,#REF!,#REF!,#REF!,#REF!,#REF!,#REF!,#REF!</definedName>
    <definedName name="__APW_RESTORE_DATA487__" localSheetId="0" hidden="1">#REF!,#REF!,#REF!,#REF!,#REF!,#REF!,#REF!,#REF!,#REF!,#REF!,#REF!,#REF!,#REF!,#REF!</definedName>
    <definedName name="__APW_RESTORE_DATA487__" localSheetId="1" hidden="1">#REF!,#REF!,#REF!,#REF!,#REF!,#REF!,#REF!,#REF!,#REF!,#REF!,#REF!,#REF!,#REF!,#REF!</definedName>
    <definedName name="__APW_RESTORE_DATA487__" localSheetId="8" hidden="1">#REF!,#REF!,#REF!,#REF!,#REF!,#REF!,#REF!,#REF!,#REF!,#REF!,#REF!,#REF!,#REF!,#REF!</definedName>
    <definedName name="__APW_RESTORE_DATA488__" localSheetId="0" hidden="1">#REF!,#REF!,#REF!,#REF!,#REF!,#REF!,#REF!,#REF!,#REF!,#REF!,#REF!,#REF!,#REF!,#REF!</definedName>
    <definedName name="__APW_RESTORE_DATA488__" localSheetId="1" hidden="1">#REF!,#REF!,#REF!,#REF!,#REF!,#REF!,#REF!,#REF!,#REF!,#REF!,#REF!,#REF!,#REF!,#REF!</definedName>
    <definedName name="__APW_RESTORE_DATA488__" localSheetId="8" hidden="1">#REF!,#REF!,#REF!,#REF!,#REF!,#REF!,#REF!,#REF!,#REF!,#REF!,#REF!,#REF!,#REF!,#REF!</definedName>
    <definedName name="__APW_RESTORE_DATA489__" localSheetId="0" hidden="1">#REF!,#REF!,#REF!,#REF!,#REF!,#REF!,#REF!,#REF!,#REF!,#REF!,#REF!,#REF!,#REF!,#REF!</definedName>
    <definedName name="__APW_RESTORE_DATA489__" localSheetId="1" hidden="1">#REF!,#REF!,#REF!,#REF!,#REF!,#REF!,#REF!,#REF!,#REF!,#REF!,#REF!,#REF!,#REF!,#REF!</definedName>
    <definedName name="__APW_RESTORE_DATA489__" localSheetId="8" hidden="1">#REF!,#REF!,#REF!,#REF!,#REF!,#REF!,#REF!,#REF!,#REF!,#REF!,#REF!,#REF!,#REF!,#REF!</definedName>
    <definedName name="__APW_RESTORE_DATA49__" localSheetId="0" hidden="1">#REF!,#REF!,#REF!,#REF!,#REF!,#REF!,#REF!,#REF!,#REF!,#REF!,#REF!,#REF!,#REF!,#REF!,#REF!</definedName>
    <definedName name="__APW_RESTORE_DATA49__" localSheetId="1" hidden="1">#REF!,#REF!,#REF!,#REF!,#REF!,#REF!,#REF!,#REF!,#REF!,#REF!,#REF!,#REF!,#REF!,#REF!,#REF!</definedName>
    <definedName name="__APW_RESTORE_DATA49__" localSheetId="8" hidden="1">#REF!,#REF!,#REF!,#REF!,#REF!,#REF!,#REF!,#REF!,#REF!,#REF!,#REF!,#REF!,#REF!,#REF!,#REF!</definedName>
    <definedName name="__APW_RESTORE_DATA490__" localSheetId="0" hidden="1">#REF!,#REF!,#REF!,#REF!,#REF!,#REF!,#REF!,#REF!,#REF!,#REF!,#REF!,#REF!,#REF!,#REF!</definedName>
    <definedName name="__APW_RESTORE_DATA490__" localSheetId="1" hidden="1">#REF!,#REF!,#REF!,#REF!,#REF!,#REF!,#REF!,#REF!,#REF!,#REF!,#REF!,#REF!,#REF!,#REF!</definedName>
    <definedName name="__APW_RESTORE_DATA490__" localSheetId="8" hidden="1">#REF!,#REF!,#REF!,#REF!,#REF!,#REF!,#REF!,#REF!,#REF!,#REF!,#REF!,#REF!,#REF!,#REF!</definedName>
    <definedName name="__APW_RESTORE_DATA491__" localSheetId="0" hidden="1">#REF!,#REF!,#REF!,#REF!,#REF!,#REF!,#REF!,#REF!,#REF!,#REF!,#REF!,#REF!,#REF!,#REF!</definedName>
    <definedName name="__APW_RESTORE_DATA491__" localSheetId="1" hidden="1">#REF!,#REF!,#REF!,#REF!,#REF!,#REF!,#REF!,#REF!,#REF!,#REF!,#REF!,#REF!,#REF!,#REF!</definedName>
    <definedName name="__APW_RESTORE_DATA491__" localSheetId="8" hidden="1">#REF!,#REF!,#REF!,#REF!,#REF!,#REF!,#REF!,#REF!,#REF!,#REF!,#REF!,#REF!,#REF!,#REF!</definedName>
    <definedName name="__APW_RESTORE_DATA492__" localSheetId="0" hidden="1">#REF!,#REF!,#REF!,#REF!,#REF!,#REF!,#REF!,#REF!,#REF!,#REF!,#REF!,#REF!,#REF!,#REF!</definedName>
    <definedName name="__APW_RESTORE_DATA492__" localSheetId="1" hidden="1">#REF!,#REF!,#REF!,#REF!,#REF!,#REF!,#REF!,#REF!,#REF!,#REF!,#REF!,#REF!,#REF!,#REF!</definedName>
    <definedName name="__APW_RESTORE_DATA492__" localSheetId="8" hidden="1">#REF!,#REF!,#REF!,#REF!,#REF!,#REF!,#REF!,#REF!,#REF!,#REF!,#REF!,#REF!,#REF!,#REF!</definedName>
    <definedName name="__APW_RESTORE_DATA493__" localSheetId="0" hidden="1">#REF!,#REF!,#REF!,#REF!,#REF!,#REF!,#REF!,#REF!,#REF!,#REF!,#REF!,#REF!,#REF!,#REF!</definedName>
    <definedName name="__APW_RESTORE_DATA493__" localSheetId="1" hidden="1">#REF!,#REF!,#REF!,#REF!,#REF!,#REF!,#REF!,#REF!,#REF!,#REF!,#REF!,#REF!,#REF!,#REF!</definedName>
    <definedName name="__APW_RESTORE_DATA493__" localSheetId="8" hidden="1">#REF!,#REF!,#REF!,#REF!,#REF!,#REF!,#REF!,#REF!,#REF!,#REF!,#REF!,#REF!,#REF!,#REF!</definedName>
    <definedName name="__APW_RESTORE_DATA494__" localSheetId="0" hidden="1">#REF!,#REF!,#REF!,#REF!,#REF!,#REF!,#REF!,#REF!,#REF!,#REF!,#REF!,#REF!,#REF!,#REF!</definedName>
    <definedName name="__APW_RESTORE_DATA494__" localSheetId="1" hidden="1">#REF!,#REF!,#REF!,#REF!,#REF!,#REF!,#REF!,#REF!,#REF!,#REF!,#REF!,#REF!,#REF!,#REF!</definedName>
    <definedName name="__APW_RESTORE_DATA494__" localSheetId="8" hidden="1">#REF!,#REF!,#REF!,#REF!,#REF!,#REF!,#REF!,#REF!,#REF!,#REF!,#REF!,#REF!,#REF!,#REF!</definedName>
    <definedName name="__APW_RESTORE_DATA495__" localSheetId="0" hidden="1">#REF!,#REF!,#REF!,#REF!,#REF!,#REF!,#REF!,#REF!,#REF!,#REF!,#REF!,#REF!,#REF!,#REF!</definedName>
    <definedName name="__APW_RESTORE_DATA495__" localSheetId="1" hidden="1">#REF!,#REF!,#REF!,#REF!,#REF!,#REF!,#REF!,#REF!,#REF!,#REF!,#REF!,#REF!,#REF!,#REF!</definedName>
    <definedName name="__APW_RESTORE_DATA495__" localSheetId="8" hidden="1">#REF!,#REF!,#REF!,#REF!,#REF!,#REF!,#REF!,#REF!,#REF!,#REF!,#REF!,#REF!,#REF!,#REF!</definedName>
    <definedName name="__APW_RESTORE_DATA496__" localSheetId="0" hidden="1">#REF!,#REF!,#REF!,#REF!,#REF!,#REF!,#REF!,#REF!,#REF!,#REF!,#REF!,#REF!,#REF!,#REF!</definedName>
    <definedName name="__APW_RESTORE_DATA496__" localSheetId="1" hidden="1">#REF!,#REF!,#REF!,#REF!,#REF!,#REF!,#REF!,#REF!,#REF!,#REF!,#REF!,#REF!,#REF!,#REF!</definedName>
    <definedName name="__APW_RESTORE_DATA496__" localSheetId="8" hidden="1">#REF!,#REF!,#REF!,#REF!,#REF!,#REF!,#REF!,#REF!,#REF!,#REF!,#REF!,#REF!,#REF!,#REF!</definedName>
    <definedName name="__APW_RESTORE_DATA497__" localSheetId="0" hidden="1">#REF!,#REF!,#REF!,#REF!,#REF!,#REF!,#REF!,#REF!,#REF!,#REF!,#REF!,#REF!,#REF!,#REF!</definedName>
    <definedName name="__APW_RESTORE_DATA497__" localSheetId="1" hidden="1">#REF!,#REF!,#REF!,#REF!,#REF!,#REF!,#REF!,#REF!,#REF!,#REF!,#REF!,#REF!,#REF!,#REF!</definedName>
    <definedName name="__APW_RESTORE_DATA497__" localSheetId="8" hidden="1">#REF!,#REF!,#REF!,#REF!,#REF!,#REF!,#REF!,#REF!,#REF!,#REF!,#REF!,#REF!,#REF!,#REF!</definedName>
    <definedName name="__APW_RESTORE_DATA498__" localSheetId="0" hidden="1">#REF!,#REF!,#REF!,#REF!,#REF!,#REF!,#REF!,#REF!,#REF!,#REF!,#REF!,#REF!,#REF!,#REF!</definedName>
    <definedName name="__APW_RESTORE_DATA498__" localSheetId="1" hidden="1">#REF!,#REF!,#REF!,#REF!,#REF!,#REF!,#REF!,#REF!,#REF!,#REF!,#REF!,#REF!,#REF!,#REF!</definedName>
    <definedName name="__APW_RESTORE_DATA498__" localSheetId="8" hidden="1">#REF!,#REF!,#REF!,#REF!,#REF!,#REF!,#REF!,#REF!,#REF!,#REF!,#REF!,#REF!,#REF!,#REF!</definedName>
    <definedName name="__APW_RESTORE_DATA499__" localSheetId="0" hidden="1">#REF!,#REF!,#REF!,#REF!,#REF!,#REF!,#REF!,#REF!,#REF!,#REF!,#REF!,#REF!,#REF!,#REF!</definedName>
    <definedName name="__APW_RESTORE_DATA499__" localSheetId="1" hidden="1">#REF!,#REF!,#REF!,#REF!,#REF!,#REF!,#REF!,#REF!,#REF!,#REF!,#REF!,#REF!,#REF!,#REF!</definedName>
    <definedName name="__APW_RESTORE_DATA499__" localSheetId="8" hidden="1">#REF!,#REF!,#REF!,#REF!,#REF!,#REF!,#REF!,#REF!,#REF!,#REF!,#REF!,#REF!,#REF!,#REF!</definedName>
    <definedName name="__APW_RESTORE_DATA5__" localSheetId="0" hidden="1">#REF!,#REF!,#REF!,#REF!,#REF!,#REF!,#REF!,#REF!,#REF!,#REF!,#REF!,#REF!,#REF!,#REF!,#REF!,#REF!</definedName>
    <definedName name="__APW_RESTORE_DATA5__" localSheetId="1" hidden="1">#REF!,#REF!,#REF!,#REF!,#REF!,#REF!,#REF!,#REF!,#REF!,#REF!,#REF!,#REF!,#REF!,#REF!,#REF!,#REF!</definedName>
    <definedName name="__APW_RESTORE_DATA5__" localSheetId="8" hidden="1">#REF!,#REF!,#REF!,#REF!,#REF!,#REF!,#REF!,#REF!,#REF!,#REF!,#REF!,#REF!,#REF!,#REF!,#REF!,#REF!</definedName>
    <definedName name="__APW_RESTORE_DATA50__" localSheetId="0" hidden="1">#REF!,#REF!,#REF!,#REF!,#REF!,#REF!,#REF!,#REF!,#REF!,#REF!,#REF!,#REF!,#REF!,#REF!,#REF!</definedName>
    <definedName name="__APW_RESTORE_DATA50__" localSheetId="1" hidden="1">#REF!,#REF!,#REF!,#REF!,#REF!,#REF!,#REF!,#REF!,#REF!,#REF!,#REF!,#REF!,#REF!,#REF!,#REF!</definedName>
    <definedName name="__APW_RESTORE_DATA50__" localSheetId="8" hidden="1">#REF!,#REF!,#REF!,#REF!,#REF!,#REF!,#REF!,#REF!,#REF!,#REF!,#REF!,#REF!,#REF!,#REF!,#REF!</definedName>
    <definedName name="__APW_RESTORE_DATA500__" localSheetId="0" hidden="1">#REF!,#REF!,#REF!,#REF!,#REF!,#REF!,#REF!,#REF!,#REF!,#REF!,#REF!,#REF!,#REF!,#REF!</definedName>
    <definedName name="__APW_RESTORE_DATA500__" localSheetId="1" hidden="1">#REF!,#REF!,#REF!,#REF!,#REF!,#REF!,#REF!,#REF!,#REF!,#REF!,#REF!,#REF!,#REF!,#REF!</definedName>
    <definedName name="__APW_RESTORE_DATA500__" localSheetId="8" hidden="1">#REF!,#REF!,#REF!,#REF!,#REF!,#REF!,#REF!,#REF!,#REF!,#REF!,#REF!,#REF!,#REF!,#REF!</definedName>
    <definedName name="__APW_RESTORE_DATA501__" localSheetId="0" hidden="1">#REF!,#REF!,#REF!,#REF!,#REF!,#REF!,#REF!,#REF!,#REF!,#REF!,#REF!,#REF!,#REF!,#REF!</definedName>
    <definedName name="__APW_RESTORE_DATA501__" localSheetId="1" hidden="1">#REF!,#REF!,#REF!,#REF!,#REF!,#REF!,#REF!,#REF!,#REF!,#REF!,#REF!,#REF!,#REF!,#REF!</definedName>
    <definedName name="__APW_RESTORE_DATA501__" localSheetId="8" hidden="1">#REF!,#REF!,#REF!,#REF!,#REF!,#REF!,#REF!,#REF!,#REF!,#REF!,#REF!,#REF!,#REF!,#REF!</definedName>
    <definedName name="__APW_RESTORE_DATA502__" localSheetId="0" hidden="1">#REF!,#REF!,#REF!,#REF!,#REF!,#REF!,#REF!,#REF!,#REF!,#REF!,#REF!,#REF!,#REF!,#REF!</definedName>
    <definedName name="__APW_RESTORE_DATA502__" localSheetId="1" hidden="1">#REF!,#REF!,#REF!,#REF!,#REF!,#REF!,#REF!,#REF!,#REF!,#REF!,#REF!,#REF!,#REF!,#REF!</definedName>
    <definedName name="__APW_RESTORE_DATA502__" localSheetId="8" hidden="1">#REF!,#REF!,#REF!,#REF!,#REF!,#REF!,#REF!,#REF!,#REF!,#REF!,#REF!,#REF!,#REF!,#REF!</definedName>
    <definedName name="__APW_RESTORE_DATA503__" localSheetId="0" hidden="1">#REF!,#REF!,#REF!,#REF!,#REF!,#REF!,#REF!,#REF!,#REF!,#REF!,#REF!,#REF!,#REF!,#REF!</definedName>
    <definedName name="__APW_RESTORE_DATA503__" localSheetId="1" hidden="1">#REF!,#REF!,#REF!,#REF!,#REF!,#REF!,#REF!,#REF!,#REF!,#REF!,#REF!,#REF!,#REF!,#REF!</definedName>
    <definedName name="__APW_RESTORE_DATA503__" localSheetId="8" hidden="1">#REF!,#REF!,#REF!,#REF!,#REF!,#REF!,#REF!,#REF!,#REF!,#REF!,#REF!,#REF!,#REF!,#REF!</definedName>
    <definedName name="__APW_RESTORE_DATA504__" localSheetId="0" hidden="1">#REF!,#REF!,#REF!,#REF!,#REF!,#REF!,#REF!,#REF!,#REF!,#REF!,#REF!,#REF!,#REF!,#REF!</definedName>
    <definedName name="__APW_RESTORE_DATA504__" localSheetId="1" hidden="1">#REF!,#REF!,#REF!,#REF!,#REF!,#REF!,#REF!,#REF!,#REF!,#REF!,#REF!,#REF!,#REF!,#REF!</definedName>
    <definedName name="__APW_RESTORE_DATA504__" localSheetId="8" hidden="1">#REF!,#REF!,#REF!,#REF!,#REF!,#REF!,#REF!,#REF!,#REF!,#REF!,#REF!,#REF!,#REF!,#REF!</definedName>
    <definedName name="__APW_RESTORE_DATA505__" localSheetId="0" hidden="1">#REF!,#REF!,#REF!,#REF!,#REF!,#REF!,#REF!,#REF!,#REF!,#REF!,#REF!,#REF!,#REF!,#REF!</definedName>
    <definedName name="__APW_RESTORE_DATA505__" localSheetId="1" hidden="1">#REF!,#REF!,#REF!,#REF!,#REF!,#REF!,#REF!,#REF!,#REF!,#REF!,#REF!,#REF!,#REF!,#REF!</definedName>
    <definedName name="__APW_RESTORE_DATA505__" localSheetId="8" hidden="1">#REF!,#REF!,#REF!,#REF!,#REF!,#REF!,#REF!,#REF!,#REF!,#REF!,#REF!,#REF!,#REF!,#REF!</definedName>
    <definedName name="__APW_RESTORE_DATA506__" localSheetId="0" hidden="1">#REF!,#REF!,#REF!,#REF!,#REF!,#REF!,#REF!,#REF!,#REF!,#REF!,#REF!,#REF!,#REF!,#REF!</definedName>
    <definedName name="__APW_RESTORE_DATA506__" localSheetId="1" hidden="1">#REF!,#REF!,#REF!,#REF!,#REF!,#REF!,#REF!,#REF!,#REF!,#REF!,#REF!,#REF!,#REF!,#REF!</definedName>
    <definedName name="__APW_RESTORE_DATA506__" localSheetId="8" hidden="1">#REF!,#REF!,#REF!,#REF!,#REF!,#REF!,#REF!,#REF!,#REF!,#REF!,#REF!,#REF!,#REF!,#REF!</definedName>
    <definedName name="__APW_RESTORE_DATA507__" localSheetId="0" hidden="1">#REF!,#REF!,#REF!,#REF!,#REF!,#REF!,#REF!,#REF!,#REF!,#REF!,#REF!,#REF!,#REF!,#REF!</definedName>
    <definedName name="__APW_RESTORE_DATA507__" localSheetId="1" hidden="1">#REF!,#REF!,#REF!,#REF!,#REF!,#REF!,#REF!,#REF!,#REF!,#REF!,#REF!,#REF!,#REF!,#REF!</definedName>
    <definedName name="__APW_RESTORE_DATA507__" localSheetId="8" hidden="1">#REF!,#REF!,#REF!,#REF!,#REF!,#REF!,#REF!,#REF!,#REF!,#REF!,#REF!,#REF!,#REF!,#REF!</definedName>
    <definedName name="__APW_RESTORE_DATA508__" localSheetId="0" hidden="1">#REF!,#REF!,#REF!,#REF!,#REF!,#REF!,#REF!,#REF!,#REF!,#REF!,#REF!,#REF!,#REF!,#REF!</definedName>
    <definedName name="__APW_RESTORE_DATA508__" localSheetId="1" hidden="1">#REF!,#REF!,#REF!,#REF!,#REF!,#REF!,#REF!,#REF!,#REF!,#REF!,#REF!,#REF!,#REF!,#REF!</definedName>
    <definedName name="__APW_RESTORE_DATA508__" localSheetId="8" hidden="1">#REF!,#REF!,#REF!,#REF!,#REF!,#REF!,#REF!,#REF!,#REF!,#REF!,#REF!,#REF!,#REF!,#REF!</definedName>
    <definedName name="__APW_RESTORE_DATA509__" localSheetId="0" hidden="1">#REF!,#REF!,#REF!,#REF!,#REF!,#REF!,#REF!,#REF!,#REF!,#REF!,#REF!,#REF!,#REF!,#REF!</definedName>
    <definedName name="__APW_RESTORE_DATA509__" localSheetId="1" hidden="1">#REF!,#REF!,#REF!,#REF!,#REF!,#REF!,#REF!,#REF!,#REF!,#REF!,#REF!,#REF!,#REF!,#REF!</definedName>
    <definedName name="__APW_RESTORE_DATA509__" localSheetId="8" hidden="1">#REF!,#REF!,#REF!,#REF!,#REF!,#REF!,#REF!,#REF!,#REF!,#REF!,#REF!,#REF!,#REF!,#REF!</definedName>
    <definedName name="__APW_RESTORE_DATA51__" localSheetId="0" hidden="1">#REF!,#REF!,#REF!,#REF!,#REF!,#REF!,#REF!,#REF!,#REF!,#REF!,#REF!,#REF!,#REF!,#REF!,#REF!</definedName>
    <definedName name="__APW_RESTORE_DATA51__" localSheetId="1" hidden="1">#REF!,#REF!,#REF!,#REF!,#REF!,#REF!,#REF!,#REF!,#REF!,#REF!,#REF!,#REF!,#REF!,#REF!,#REF!</definedName>
    <definedName name="__APW_RESTORE_DATA51__" localSheetId="8" hidden="1">#REF!,#REF!,#REF!,#REF!,#REF!,#REF!,#REF!,#REF!,#REF!,#REF!,#REF!,#REF!,#REF!,#REF!,#REF!</definedName>
    <definedName name="__APW_RESTORE_DATA510__" localSheetId="0" hidden="1">#REF!,#REF!,#REF!,#REF!,#REF!,#REF!,#REF!,#REF!,#REF!,#REF!,#REF!,#REF!,#REF!,#REF!</definedName>
    <definedName name="__APW_RESTORE_DATA510__" localSheetId="1" hidden="1">#REF!,#REF!,#REF!,#REF!,#REF!,#REF!,#REF!,#REF!,#REF!,#REF!,#REF!,#REF!,#REF!,#REF!</definedName>
    <definedName name="__APW_RESTORE_DATA510__" localSheetId="8" hidden="1">#REF!,#REF!,#REF!,#REF!,#REF!,#REF!,#REF!,#REF!,#REF!,#REF!,#REF!,#REF!,#REF!,#REF!</definedName>
    <definedName name="__APW_RESTORE_DATA511__" localSheetId="0" hidden="1">#REF!,#REF!,#REF!,#REF!,#REF!,#REF!,#REF!,#REF!,#REF!,#REF!,#REF!,#REF!,#REF!,#REF!</definedName>
    <definedName name="__APW_RESTORE_DATA511__" localSheetId="1" hidden="1">#REF!,#REF!,#REF!,#REF!,#REF!,#REF!,#REF!,#REF!,#REF!,#REF!,#REF!,#REF!,#REF!,#REF!</definedName>
    <definedName name="__APW_RESTORE_DATA511__" localSheetId="8" hidden="1">#REF!,#REF!,#REF!,#REF!,#REF!,#REF!,#REF!,#REF!,#REF!,#REF!,#REF!,#REF!,#REF!,#REF!</definedName>
    <definedName name="__APW_RESTORE_DATA512__" localSheetId="0" hidden="1">#REF!,#REF!,#REF!,#REF!,#REF!,#REF!,#REF!,#REF!,#REF!,#REF!,#REF!,#REF!,#REF!,#REF!</definedName>
    <definedName name="__APW_RESTORE_DATA512__" localSheetId="1" hidden="1">#REF!,#REF!,#REF!,#REF!,#REF!,#REF!,#REF!,#REF!,#REF!,#REF!,#REF!,#REF!,#REF!,#REF!</definedName>
    <definedName name="__APW_RESTORE_DATA512__" localSheetId="8" hidden="1">#REF!,#REF!,#REF!,#REF!,#REF!,#REF!,#REF!,#REF!,#REF!,#REF!,#REF!,#REF!,#REF!,#REF!</definedName>
    <definedName name="__APW_RESTORE_DATA513__" localSheetId="0" hidden="1">#REF!,#REF!,#REF!,#REF!,#REF!,#REF!,#REF!,#REF!,#REF!,#REF!,#REF!,#REF!,#REF!,#REF!</definedName>
    <definedName name="__APW_RESTORE_DATA513__" localSheetId="1" hidden="1">#REF!,#REF!,#REF!,#REF!,#REF!,#REF!,#REF!,#REF!,#REF!,#REF!,#REF!,#REF!,#REF!,#REF!</definedName>
    <definedName name="__APW_RESTORE_DATA513__" localSheetId="8" hidden="1">#REF!,#REF!,#REF!,#REF!,#REF!,#REF!,#REF!,#REF!,#REF!,#REF!,#REF!,#REF!,#REF!,#REF!</definedName>
    <definedName name="__APW_RESTORE_DATA514__" localSheetId="0" hidden="1">#REF!,#REF!,#REF!,#REF!,#REF!,#REF!,#REF!,#REF!,#REF!,#REF!,#REF!,#REF!,#REF!,#REF!</definedName>
    <definedName name="__APW_RESTORE_DATA514__" localSheetId="1" hidden="1">#REF!,#REF!,#REF!,#REF!,#REF!,#REF!,#REF!,#REF!,#REF!,#REF!,#REF!,#REF!,#REF!,#REF!</definedName>
    <definedName name="__APW_RESTORE_DATA514__" localSheetId="8" hidden="1">#REF!,#REF!,#REF!,#REF!,#REF!,#REF!,#REF!,#REF!,#REF!,#REF!,#REF!,#REF!,#REF!,#REF!</definedName>
    <definedName name="__APW_RESTORE_DATA515__" localSheetId="0" hidden="1">#REF!,#REF!,#REF!,#REF!,#REF!,#REF!,#REF!,#REF!,#REF!,#REF!,#REF!,#REF!,#REF!,#REF!</definedName>
    <definedName name="__APW_RESTORE_DATA515__" localSheetId="1" hidden="1">#REF!,#REF!,#REF!,#REF!,#REF!,#REF!,#REF!,#REF!,#REF!,#REF!,#REF!,#REF!,#REF!,#REF!</definedName>
    <definedName name="__APW_RESTORE_DATA515__" localSheetId="8" hidden="1">#REF!,#REF!,#REF!,#REF!,#REF!,#REF!,#REF!,#REF!,#REF!,#REF!,#REF!,#REF!,#REF!,#REF!</definedName>
    <definedName name="__APW_RESTORE_DATA516__" localSheetId="0" hidden="1">#REF!,#REF!,#REF!,#REF!,#REF!,#REF!,#REF!,#REF!,#REF!,#REF!,#REF!,#REF!,#REF!,#REF!</definedName>
    <definedName name="__APW_RESTORE_DATA516__" localSheetId="1" hidden="1">#REF!,#REF!,#REF!,#REF!,#REF!,#REF!,#REF!,#REF!,#REF!,#REF!,#REF!,#REF!,#REF!,#REF!</definedName>
    <definedName name="__APW_RESTORE_DATA516__" localSheetId="8" hidden="1">#REF!,#REF!,#REF!,#REF!,#REF!,#REF!,#REF!,#REF!,#REF!,#REF!,#REF!,#REF!,#REF!,#REF!</definedName>
    <definedName name="__APW_RESTORE_DATA517__" localSheetId="0" hidden="1">#REF!,#REF!,#REF!,#REF!,#REF!,#REF!,#REF!,#REF!,#REF!,#REF!,#REF!,#REF!,#REF!,#REF!</definedName>
    <definedName name="__APW_RESTORE_DATA517__" localSheetId="1" hidden="1">#REF!,#REF!,#REF!,#REF!,#REF!,#REF!,#REF!,#REF!,#REF!,#REF!,#REF!,#REF!,#REF!,#REF!</definedName>
    <definedName name="__APW_RESTORE_DATA517__" localSheetId="8" hidden="1">#REF!,#REF!,#REF!,#REF!,#REF!,#REF!,#REF!,#REF!,#REF!,#REF!,#REF!,#REF!,#REF!,#REF!</definedName>
    <definedName name="__APW_RESTORE_DATA518__" localSheetId="0" hidden="1">#REF!,#REF!,#REF!,#REF!,#REF!,#REF!,#REF!,#REF!,#REF!,#REF!,#REF!,#REF!,#REF!,#REF!</definedName>
    <definedName name="__APW_RESTORE_DATA518__" localSheetId="1" hidden="1">#REF!,#REF!,#REF!,#REF!,#REF!,#REF!,#REF!,#REF!,#REF!,#REF!,#REF!,#REF!,#REF!,#REF!</definedName>
    <definedName name="__APW_RESTORE_DATA518__" localSheetId="8" hidden="1">#REF!,#REF!,#REF!,#REF!,#REF!,#REF!,#REF!,#REF!,#REF!,#REF!,#REF!,#REF!,#REF!,#REF!</definedName>
    <definedName name="__APW_RESTORE_DATA519__" localSheetId="0" hidden="1">#REF!,#REF!,#REF!,#REF!,#REF!,#REF!,#REF!,#REF!,#REF!,#REF!,#REF!,#REF!,#REF!,#REF!</definedName>
    <definedName name="__APW_RESTORE_DATA519__" localSheetId="1" hidden="1">#REF!,#REF!,#REF!,#REF!,#REF!,#REF!,#REF!,#REF!,#REF!,#REF!,#REF!,#REF!,#REF!,#REF!</definedName>
    <definedName name="__APW_RESTORE_DATA519__" localSheetId="8" hidden="1">#REF!,#REF!,#REF!,#REF!,#REF!,#REF!,#REF!,#REF!,#REF!,#REF!,#REF!,#REF!,#REF!,#REF!</definedName>
    <definedName name="__APW_RESTORE_DATA52__" localSheetId="0" hidden="1">#REF!,#REF!,#REF!,#REF!,#REF!,#REF!,#REF!,#REF!,#REF!,#REF!,#REF!,#REF!,#REF!,#REF!,#REF!</definedName>
    <definedName name="__APW_RESTORE_DATA52__" localSheetId="1" hidden="1">#REF!,#REF!,#REF!,#REF!,#REF!,#REF!,#REF!,#REF!,#REF!,#REF!,#REF!,#REF!,#REF!,#REF!,#REF!</definedName>
    <definedName name="__APW_RESTORE_DATA52__" localSheetId="8" hidden="1">#REF!,#REF!,#REF!,#REF!,#REF!,#REF!,#REF!,#REF!,#REF!,#REF!,#REF!,#REF!,#REF!,#REF!,#REF!</definedName>
    <definedName name="__APW_RESTORE_DATA520__" localSheetId="0" hidden="1">#REF!,#REF!,#REF!,#REF!,#REF!,#REF!,#REF!,#REF!,#REF!,#REF!,#REF!,#REF!,#REF!,#REF!</definedName>
    <definedName name="__APW_RESTORE_DATA520__" localSheetId="1" hidden="1">#REF!,#REF!,#REF!,#REF!,#REF!,#REF!,#REF!,#REF!,#REF!,#REF!,#REF!,#REF!,#REF!,#REF!</definedName>
    <definedName name="__APW_RESTORE_DATA520__" localSheetId="8" hidden="1">#REF!,#REF!,#REF!,#REF!,#REF!,#REF!,#REF!,#REF!,#REF!,#REF!,#REF!,#REF!,#REF!,#REF!</definedName>
    <definedName name="__APW_RESTORE_DATA521__" localSheetId="0" hidden="1">#REF!,#REF!,#REF!,#REF!,#REF!,#REF!,#REF!,#REF!,#REF!,#REF!,#REF!,#REF!,#REF!,#REF!</definedName>
    <definedName name="__APW_RESTORE_DATA521__" localSheetId="1" hidden="1">#REF!,#REF!,#REF!,#REF!,#REF!,#REF!,#REF!,#REF!,#REF!,#REF!,#REF!,#REF!,#REF!,#REF!</definedName>
    <definedName name="__APW_RESTORE_DATA521__" localSheetId="8" hidden="1">#REF!,#REF!,#REF!,#REF!,#REF!,#REF!,#REF!,#REF!,#REF!,#REF!,#REF!,#REF!,#REF!,#REF!</definedName>
    <definedName name="__APW_RESTORE_DATA522__" localSheetId="0" hidden="1">#REF!,#REF!,#REF!,#REF!,#REF!,#REF!,#REF!,#REF!,#REF!,#REF!,#REF!,#REF!,#REF!,#REF!</definedName>
    <definedName name="__APW_RESTORE_DATA522__" localSheetId="1" hidden="1">#REF!,#REF!,#REF!,#REF!,#REF!,#REF!,#REF!,#REF!,#REF!,#REF!,#REF!,#REF!,#REF!,#REF!</definedName>
    <definedName name="__APW_RESTORE_DATA522__" localSheetId="8" hidden="1">#REF!,#REF!,#REF!,#REF!,#REF!,#REF!,#REF!,#REF!,#REF!,#REF!,#REF!,#REF!,#REF!,#REF!</definedName>
    <definedName name="__APW_RESTORE_DATA523__" localSheetId="0" hidden="1">#REF!,#REF!,#REF!,#REF!,#REF!,#REF!,#REF!,#REF!,#REF!,#REF!,#REF!,#REF!,#REF!,#REF!</definedName>
    <definedName name="__APW_RESTORE_DATA523__" localSheetId="1" hidden="1">#REF!,#REF!,#REF!,#REF!,#REF!,#REF!,#REF!,#REF!,#REF!,#REF!,#REF!,#REF!,#REF!,#REF!</definedName>
    <definedName name="__APW_RESTORE_DATA523__" localSheetId="8" hidden="1">#REF!,#REF!,#REF!,#REF!,#REF!,#REF!,#REF!,#REF!,#REF!,#REF!,#REF!,#REF!,#REF!,#REF!</definedName>
    <definedName name="__APW_RESTORE_DATA524__" localSheetId="0" hidden="1">#REF!,#REF!,#REF!,#REF!,#REF!,#REF!,#REF!,#REF!,#REF!,#REF!,#REF!,#REF!,#REF!,#REF!</definedName>
    <definedName name="__APW_RESTORE_DATA524__" localSheetId="1" hidden="1">#REF!,#REF!,#REF!,#REF!,#REF!,#REF!,#REF!,#REF!,#REF!,#REF!,#REF!,#REF!,#REF!,#REF!</definedName>
    <definedName name="__APW_RESTORE_DATA524__" localSheetId="8" hidden="1">#REF!,#REF!,#REF!,#REF!,#REF!,#REF!,#REF!,#REF!,#REF!,#REF!,#REF!,#REF!,#REF!,#REF!</definedName>
    <definedName name="__APW_RESTORE_DATA525__" localSheetId="0" hidden="1">#REF!,#REF!,#REF!,#REF!,#REF!,#REF!,#REF!,#REF!,#REF!,#REF!,#REF!,#REF!,#REF!,#REF!</definedName>
    <definedName name="__APW_RESTORE_DATA525__" localSheetId="1" hidden="1">#REF!,#REF!,#REF!,#REF!,#REF!,#REF!,#REF!,#REF!,#REF!,#REF!,#REF!,#REF!,#REF!,#REF!</definedName>
    <definedName name="__APW_RESTORE_DATA525__" localSheetId="8" hidden="1">#REF!,#REF!,#REF!,#REF!,#REF!,#REF!,#REF!,#REF!,#REF!,#REF!,#REF!,#REF!,#REF!,#REF!</definedName>
    <definedName name="__APW_RESTORE_DATA526__" localSheetId="0" hidden="1">#REF!,#REF!,#REF!,#REF!,#REF!,#REF!,#REF!,#REF!,#REF!,#REF!,#REF!,#REF!,#REF!,#REF!</definedName>
    <definedName name="__APW_RESTORE_DATA526__" localSheetId="1" hidden="1">#REF!,#REF!,#REF!,#REF!,#REF!,#REF!,#REF!,#REF!,#REF!,#REF!,#REF!,#REF!,#REF!,#REF!</definedName>
    <definedName name="__APW_RESTORE_DATA526__" localSheetId="8" hidden="1">#REF!,#REF!,#REF!,#REF!,#REF!,#REF!,#REF!,#REF!,#REF!,#REF!,#REF!,#REF!,#REF!,#REF!</definedName>
    <definedName name="__APW_RESTORE_DATA527__" localSheetId="0" hidden="1">#REF!,#REF!,#REF!,#REF!,#REF!,#REF!,#REF!,#REF!,#REF!,#REF!,#REF!,#REF!,#REF!,#REF!</definedName>
    <definedName name="__APW_RESTORE_DATA527__" localSheetId="1" hidden="1">#REF!,#REF!,#REF!,#REF!,#REF!,#REF!,#REF!,#REF!,#REF!,#REF!,#REF!,#REF!,#REF!,#REF!</definedName>
    <definedName name="__APW_RESTORE_DATA527__" localSheetId="8" hidden="1">#REF!,#REF!,#REF!,#REF!,#REF!,#REF!,#REF!,#REF!,#REF!,#REF!,#REF!,#REF!,#REF!,#REF!</definedName>
    <definedName name="__APW_RESTORE_DATA528__" localSheetId="0" hidden="1">#REF!,#REF!,#REF!,#REF!,#REF!,#REF!,#REF!,#REF!,#REF!,#REF!,#REF!,#REF!,#REF!,#REF!</definedName>
    <definedName name="__APW_RESTORE_DATA528__" localSheetId="1" hidden="1">#REF!,#REF!,#REF!,#REF!,#REF!,#REF!,#REF!,#REF!,#REF!,#REF!,#REF!,#REF!,#REF!,#REF!</definedName>
    <definedName name="__APW_RESTORE_DATA528__" localSheetId="8" hidden="1">#REF!,#REF!,#REF!,#REF!,#REF!,#REF!,#REF!,#REF!,#REF!,#REF!,#REF!,#REF!,#REF!,#REF!</definedName>
    <definedName name="__APW_RESTORE_DATA529__" localSheetId="0" hidden="1">#REF!,#REF!,#REF!,#REF!,#REF!,#REF!,#REF!,#REF!,#REF!,#REF!,#REF!,#REF!,#REF!,#REF!</definedName>
    <definedName name="__APW_RESTORE_DATA529__" localSheetId="1" hidden="1">#REF!,#REF!,#REF!,#REF!,#REF!,#REF!,#REF!,#REF!,#REF!,#REF!,#REF!,#REF!,#REF!,#REF!</definedName>
    <definedName name="__APW_RESTORE_DATA529__" localSheetId="8" hidden="1">#REF!,#REF!,#REF!,#REF!,#REF!,#REF!,#REF!,#REF!,#REF!,#REF!,#REF!,#REF!,#REF!,#REF!</definedName>
    <definedName name="__APW_RESTORE_DATA53__" localSheetId="0" hidden="1">#REF!,#REF!,#REF!,#REF!,#REF!,#REF!,#REF!,#REF!,#REF!,#REF!,#REF!,#REF!,#REF!,#REF!,#REF!</definedName>
    <definedName name="__APW_RESTORE_DATA53__" localSheetId="1" hidden="1">#REF!,#REF!,#REF!,#REF!,#REF!,#REF!,#REF!,#REF!,#REF!,#REF!,#REF!,#REF!,#REF!,#REF!,#REF!</definedName>
    <definedName name="__APW_RESTORE_DATA53__" localSheetId="8" hidden="1">#REF!,#REF!,#REF!,#REF!,#REF!,#REF!,#REF!,#REF!,#REF!,#REF!,#REF!,#REF!,#REF!,#REF!,#REF!</definedName>
    <definedName name="__APW_RESTORE_DATA530__" localSheetId="0" hidden="1">#REF!,#REF!,#REF!,#REF!,#REF!,#REF!,#REF!,#REF!,#REF!,#REF!,#REF!,#REF!,#REF!,#REF!</definedName>
    <definedName name="__APW_RESTORE_DATA530__" localSheetId="1" hidden="1">#REF!,#REF!,#REF!,#REF!,#REF!,#REF!,#REF!,#REF!,#REF!,#REF!,#REF!,#REF!,#REF!,#REF!</definedName>
    <definedName name="__APW_RESTORE_DATA530__" localSheetId="8" hidden="1">#REF!,#REF!,#REF!,#REF!,#REF!,#REF!,#REF!,#REF!,#REF!,#REF!,#REF!,#REF!,#REF!,#REF!</definedName>
    <definedName name="__APW_RESTORE_DATA531__" localSheetId="0" hidden="1">#REF!,#REF!,#REF!,#REF!,#REF!,#REF!,#REF!,#REF!,#REF!,#REF!,#REF!,#REF!,#REF!,#REF!</definedName>
    <definedName name="__APW_RESTORE_DATA531__" localSheetId="1" hidden="1">#REF!,#REF!,#REF!,#REF!,#REF!,#REF!,#REF!,#REF!,#REF!,#REF!,#REF!,#REF!,#REF!,#REF!</definedName>
    <definedName name="__APW_RESTORE_DATA531__" localSheetId="8" hidden="1">#REF!,#REF!,#REF!,#REF!,#REF!,#REF!,#REF!,#REF!,#REF!,#REF!,#REF!,#REF!,#REF!,#REF!</definedName>
    <definedName name="__APW_RESTORE_DATA532__" localSheetId="0" hidden="1">#REF!,#REF!,#REF!,#REF!,#REF!,#REF!,#REF!,#REF!,#REF!,#REF!,#REF!,#REF!,#REF!,#REF!</definedName>
    <definedName name="__APW_RESTORE_DATA532__" localSheetId="1" hidden="1">#REF!,#REF!,#REF!,#REF!,#REF!,#REF!,#REF!,#REF!,#REF!,#REF!,#REF!,#REF!,#REF!,#REF!</definedName>
    <definedName name="__APW_RESTORE_DATA532__" localSheetId="8" hidden="1">#REF!,#REF!,#REF!,#REF!,#REF!,#REF!,#REF!,#REF!,#REF!,#REF!,#REF!,#REF!,#REF!,#REF!</definedName>
    <definedName name="__APW_RESTORE_DATA533__" localSheetId="0" hidden="1">#REF!,#REF!,#REF!,#REF!,#REF!,#REF!,#REF!,#REF!,#REF!,#REF!,#REF!,#REF!,#REF!,#REF!</definedName>
    <definedName name="__APW_RESTORE_DATA533__" localSheetId="1" hidden="1">#REF!,#REF!,#REF!,#REF!,#REF!,#REF!,#REF!,#REF!,#REF!,#REF!,#REF!,#REF!,#REF!,#REF!</definedName>
    <definedName name="__APW_RESTORE_DATA533__" localSheetId="8" hidden="1">#REF!,#REF!,#REF!,#REF!,#REF!,#REF!,#REF!,#REF!,#REF!,#REF!,#REF!,#REF!,#REF!,#REF!</definedName>
    <definedName name="__APW_RESTORE_DATA534__" localSheetId="0" hidden="1">#REF!,#REF!,#REF!,#REF!,#REF!,#REF!,#REF!,#REF!,#REF!,#REF!,#REF!,#REF!,#REF!,#REF!</definedName>
    <definedName name="__APW_RESTORE_DATA534__" localSheetId="1" hidden="1">#REF!,#REF!,#REF!,#REF!,#REF!,#REF!,#REF!,#REF!,#REF!,#REF!,#REF!,#REF!,#REF!,#REF!</definedName>
    <definedName name="__APW_RESTORE_DATA534__" localSheetId="8" hidden="1">#REF!,#REF!,#REF!,#REF!,#REF!,#REF!,#REF!,#REF!,#REF!,#REF!,#REF!,#REF!,#REF!,#REF!</definedName>
    <definedName name="__APW_RESTORE_DATA535__" localSheetId="0" hidden="1">#REF!,#REF!,#REF!,#REF!,#REF!,#REF!,#REF!,#REF!,#REF!,#REF!,#REF!,#REF!,#REF!,#REF!</definedName>
    <definedName name="__APW_RESTORE_DATA535__" localSheetId="1" hidden="1">#REF!,#REF!,#REF!,#REF!,#REF!,#REF!,#REF!,#REF!,#REF!,#REF!,#REF!,#REF!,#REF!,#REF!</definedName>
    <definedName name="__APW_RESTORE_DATA535__" localSheetId="8" hidden="1">#REF!,#REF!,#REF!,#REF!,#REF!,#REF!,#REF!,#REF!,#REF!,#REF!,#REF!,#REF!,#REF!,#REF!</definedName>
    <definedName name="__APW_RESTORE_DATA536__" localSheetId="0" hidden="1">#REF!,#REF!,#REF!,#REF!,#REF!,#REF!,#REF!,#REF!,#REF!,#REF!,#REF!,#REF!,#REF!,#REF!</definedName>
    <definedName name="__APW_RESTORE_DATA536__" localSheetId="1" hidden="1">#REF!,#REF!,#REF!,#REF!,#REF!,#REF!,#REF!,#REF!,#REF!,#REF!,#REF!,#REF!,#REF!,#REF!</definedName>
    <definedName name="__APW_RESTORE_DATA536__" localSheetId="8" hidden="1">#REF!,#REF!,#REF!,#REF!,#REF!,#REF!,#REF!,#REF!,#REF!,#REF!,#REF!,#REF!,#REF!,#REF!</definedName>
    <definedName name="__APW_RESTORE_DATA537__" localSheetId="0" hidden="1">#REF!,#REF!,#REF!,#REF!,#REF!,#REF!,#REF!,#REF!,#REF!,#REF!,#REF!,#REF!,#REF!,#REF!</definedName>
    <definedName name="__APW_RESTORE_DATA537__" localSheetId="1" hidden="1">#REF!,#REF!,#REF!,#REF!,#REF!,#REF!,#REF!,#REF!,#REF!,#REF!,#REF!,#REF!,#REF!,#REF!</definedName>
    <definedName name="__APW_RESTORE_DATA537__" localSheetId="8" hidden="1">#REF!,#REF!,#REF!,#REF!,#REF!,#REF!,#REF!,#REF!,#REF!,#REF!,#REF!,#REF!,#REF!,#REF!</definedName>
    <definedName name="__APW_RESTORE_DATA538__" localSheetId="0" hidden="1">#REF!,#REF!,#REF!,#REF!,#REF!,#REF!,#REF!,#REF!,#REF!,#REF!,#REF!,#REF!,#REF!,#REF!</definedName>
    <definedName name="__APW_RESTORE_DATA538__" localSheetId="1" hidden="1">#REF!,#REF!,#REF!,#REF!,#REF!,#REF!,#REF!,#REF!,#REF!,#REF!,#REF!,#REF!,#REF!,#REF!</definedName>
    <definedName name="__APW_RESTORE_DATA538__" localSheetId="8" hidden="1">#REF!,#REF!,#REF!,#REF!,#REF!,#REF!,#REF!,#REF!,#REF!,#REF!,#REF!,#REF!,#REF!,#REF!</definedName>
    <definedName name="__APW_RESTORE_DATA539__" localSheetId="0" hidden="1">#REF!,#REF!,#REF!,#REF!,#REF!,#REF!,#REF!,#REF!,#REF!,#REF!,#REF!,#REF!,#REF!,#REF!</definedName>
    <definedName name="__APW_RESTORE_DATA539__" localSheetId="1" hidden="1">#REF!,#REF!,#REF!,#REF!,#REF!,#REF!,#REF!,#REF!,#REF!,#REF!,#REF!,#REF!,#REF!,#REF!</definedName>
    <definedName name="__APW_RESTORE_DATA539__" localSheetId="8" hidden="1">#REF!,#REF!,#REF!,#REF!,#REF!,#REF!,#REF!,#REF!,#REF!,#REF!,#REF!,#REF!,#REF!,#REF!</definedName>
    <definedName name="__APW_RESTORE_DATA54__" localSheetId="0" hidden="1">#REF!,#REF!,#REF!,#REF!,#REF!,#REF!,#REF!,#REF!,#REF!,#REF!,#REF!,#REF!,#REF!,#REF!,#REF!</definedName>
    <definedName name="__APW_RESTORE_DATA54__" localSheetId="1" hidden="1">#REF!,#REF!,#REF!,#REF!,#REF!,#REF!,#REF!,#REF!,#REF!,#REF!,#REF!,#REF!,#REF!,#REF!,#REF!</definedName>
    <definedName name="__APW_RESTORE_DATA54__" localSheetId="8" hidden="1">#REF!,#REF!,#REF!,#REF!,#REF!,#REF!,#REF!,#REF!,#REF!,#REF!,#REF!,#REF!,#REF!,#REF!,#REF!</definedName>
    <definedName name="__APW_RESTORE_DATA540__" localSheetId="0" hidden="1">#REF!,#REF!,#REF!,#REF!,#REF!,#REF!,#REF!,#REF!,#REF!,#REF!,#REF!,#REF!,#REF!,#REF!</definedName>
    <definedName name="__APW_RESTORE_DATA540__" localSheetId="1" hidden="1">#REF!,#REF!,#REF!,#REF!,#REF!,#REF!,#REF!,#REF!,#REF!,#REF!,#REF!,#REF!,#REF!,#REF!</definedName>
    <definedName name="__APW_RESTORE_DATA540__" localSheetId="8" hidden="1">#REF!,#REF!,#REF!,#REF!,#REF!,#REF!,#REF!,#REF!,#REF!,#REF!,#REF!,#REF!,#REF!,#REF!</definedName>
    <definedName name="__APW_RESTORE_DATA541__" localSheetId="0" hidden="1">#REF!,#REF!,#REF!,#REF!,#REF!,#REF!,#REF!,#REF!,#REF!,#REF!,#REF!,#REF!,#REF!,#REF!</definedName>
    <definedName name="__APW_RESTORE_DATA541__" localSheetId="1" hidden="1">#REF!,#REF!,#REF!,#REF!,#REF!,#REF!,#REF!,#REF!,#REF!,#REF!,#REF!,#REF!,#REF!,#REF!</definedName>
    <definedName name="__APW_RESTORE_DATA541__" localSheetId="8" hidden="1">#REF!,#REF!,#REF!,#REF!,#REF!,#REF!,#REF!,#REF!,#REF!,#REF!,#REF!,#REF!,#REF!,#REF!</definedName>
    <definedName name="__APW_RESTORE_DATA542__" localSheetId="0" hidden="1">#REF!,#REF!,#REF!,#REF!,#REF!,#REF!,#REF!,#REF!,#REF!,#REF!,#REF!,#REF!,#REF!,#REF!</definedName>
    <definedName name="__APW_RESTORE_DATA542__" localSheetId="1" hidden="1">#REF!,#REF!,#REF!,#REF!,#REF!,#REF!,#REF!,#REF!,#REF!,#REF!,#REF!,#REF!,#REF!,#REF!</definedName>
    <definedName name="__APW_RESTORE_DATA542__" localSheetId="8" hidden="1">#REF!,#REF!,#REF!,#REF!,#REF!,#REF!,#REF!,#REF!,#REF!,#REF!,#REF!,#REF!,#REF!,#REF!</definedName>
    <definedName name="__APW_RESTORE_DATA543__" localSheetId="0" hidden="1">#REF!,#REF!,#REF!,#REF!,#REF!,#REF!,#REF!,#REF!,#REF!,#REF!,#REF!,#REF!,#REF!,#REF!</definedName>
    <definedName name="__APW_RESTORE_DATA543__" localSheetId="1" hidden="1">#REF!,#REF!,#REF!,#REF!,#REF!,#REF!,#REF!,#REF!,#REF!,#REF!,#REF!,#REF!,#REF!,#REF!</definedName>
    <definedName name="__APW_RESTORE_DATA543__" localSheetId="8" hidden="1">#REF!,#REF!,#REF!,#REF!,#REF!,#REF!,#REF!,#REF!,#REF!,#REF!,#REF!,#REF!,#REF!,#REF!</definedName>
    <definedName name="__APW_RESTORE_DATA544__" localSheetId="0" hidden="1">#REF!,#REF!,#REF!,#REF!,#REF!,#REF!,#REF!,#REF!,#REF!,#REF!,#REF!,#REF!,#REF!,#REF!</definedName>
    <definedName name="__APW_RESTORE_DATA544__" localSheetId="1" hidden="1">#REF!,#REF!,#REF!,#REF!,#REF!,#REF!,#REF!,#REF!,#REF!,#REF!,#REF!,#REF!,#REF!,#REF!</definedName>
    <definedName name="__APW_RESTORE_DATA544__" localSheetId="8" hidden="1">#REF!,#REF!,#REF!,#REF!,#REF!,#REF!,#REF!,#REF!,#REF!,#REF!,#REF!,#REF!,#REF!,#REF!</definedName>
    <definedName name="__APW_RESTORE_DATA545__" localSheetId="0" hidden="1">#REF!,#REF!,#REF!,#REF!,#REF!,#REF!,#REF!,#REF!,#REF!,#REF!,#REF!,#REF!,#REF!,#REF!</definedName>
    <definedName name="__APW_RESTORE_DATA545__" localSheetId="1" hidden="1">#REF!,#REF!,#REF!,#REF!,#REF!,#REF!,#REF!,#REF!,#REF!,#REF!,#REF!,#REF!,#REF!,#REF!</definedName>
    <definedName name="__APW_RESTORE_DATA545__" localSheetId="8" hidden="1">#REF!,#REF!,#REF!,#REF!,#REF!,#REF!,#REF!,#REF!,#REF!,#REF!,#REF!,#REF!,#REF!,#REF!</definedName>
    <definedName name="__APW_RESTORE_DATA546__" localSheetId="0" hidden="1">#REF!,#REF!,#REF!,#REF!,#REF!,#REF!,#REF!,#REF!,#REF!,#REF!,#REF!,#REF!,#REF!,#REF!</definedName>
    <definedName name="__APW_RESTORE_DATA546__" localSheetId="1" hidden="1">#REF!,#REF!,#REF!,#REF!,#REF!,#REF!,#REF!,#REF!,#REF!,#REF!,#REF!,#REF!,#REF!,#REF!</definedName>
    <definedName name="__APW_RESTORE_DATA546__" localSheetId="8" hidden="1">#REF!,#REF!,#REF!,#REF!,#REF!,#REF!,#REF!,#REF!,#REF!,#REF!,#REF!,#REF!,#REF!,#REF!</definedName>
    <definedName name="__APW_RESTORE_DATA547__" localSheetId="0" hidden="1">#REF!,#REF!,#REF!,#REF!,#REF!,#REF!,#REF!,#REF!,#REF!,#REF!,#REF!,#REF!,#REF!,#REF!</definedName>
    <definedName name="__APW_RESTORE_DATA547__" localSheetId="1" hidden="1">#REF!,#REF!,#REF!,#REF!,#REF!,#REF!,#REF!,#REF!,#REF!,#REF!,#REF!,#REF!,#REF!,#REF!</definedName>
    <definedName name="__APW_RESTORE_DATA547__" localSheetId="8" hidden="1">#REF!,#REF!,#REF!,#REF!,#REF!,#REF!,#REF!,#REF!,#REF!,#REF!,#REF!,#REF!,#REF!,#REF!</definedName>
    <definedName name="__APW_RESTORE_DATA548__" localSheetId="0" hidden="1">#REF!,#REF!,#REF!,#REF!,#REF!,#REF!,#REF!,#REF!,#REF!,#REF!,#REF!,#REF!,#REF!,#REF!</definedName>
    <definedName name="__APW_RESTORE_DATA548__" localSheetId="1" hidden="1">#REF!,#REF!,#REF!,#REF!,#REF!,#REF!,#REF!,#REF!,#REF!,#REF!,#REF!,#REF!,#REF!,#REF!</definedName>
    <definedName name="__APW_RESTORE_DATA548__" localSheetId="8" hidden="1">#REF!,#REF!,#REF!,#REF!,#REF!,#REF!,#REF!,#REF!,#REF!,#REF!,#REF!,#REF!,#REF!,#REF!</definedName>
    <definedName name="__APW_RESTORE_DATA549__" localSheetId="0" hidden="1">#REF!,#REF!,#REF!,#REF!,#REF!,#REF!,#REF!,#REF!,#REF!,#REF!,#REF!,#REF!,#REF!,#REF!</definedName>
    <definedName name="__APW_RESTORE_DATA549__" localSheetId="1" hidden="1">#REF!,#REF!,#REF!,#REF!,#REF!,#REF!,#REF!,#REF!,#REF!,#REF!,#REF!,#REF!,#REF!,#REF!</definedName>
    <definedName name="__APW_RESTORE_DATA549__" localSheetId="8" hidden="1">#REF!,#REF!,#REF!,#REF!,#REF!,#REF!,#REF!,#REF!,#REF!,#REF!,#REF!,#REF!,#REF!,#REF!</definedName>
    <definedName name="__APW_RESTORE_DATA55__" localSheetId="0" hidden="1">#REF!,#REF!,#REF!,#REF!,#REF!,#REF!,#REF!,#REF!,#REF!,#REF!,#REF!,#REF!,#REF!,#REF!,#REF!</definedName>
    <definedName name="__APW_RESTORE_DATA55__" localSheetId="1" hidden="1">#REF!,#REF!,#REF!,#REF!,#REF!,#REF!,#REF!,#REF!,#REF!,#REF!,#REF!,#REF!,#REF!,#REF!,#REF!</definedName>
    <definedName name="__APW_RESTORE_DATA55__" localSheetId="8" hidden="1">#REF!,#REF!,#REF!,#REF!,#REF!,#REF!,#REF!,#REF!,#REF!,#REF!,#REF!,#REF!,#REF!,#REF!,#REF!</definedName>
    <definedName name="__APW_RESTORE_DATA550__" localSheetId="0" hidden="1">#REF!,#REF!,#REF!,#REF!,#REF!,#REF!,#REF!,#REF!,#REF!,#REF!,#REF!,#REF!,#REF!,#REF!</definedName>
    <definedName name="__APW_RESTORE_DATA550__" localSheetId="1" hidden="1">#REF!,#REF!,#REF!,#REF!,#REF!,#REF!,#REF!,#REF!,#REF!,#REF!,#REF!,#REF!,#REF!,#REF!</definedName>
    <definedName name="__APW_RESTORE_DATA550__" localSheetId="8" hidden="1">#REF!,#REF!,#REF!,#REF!,#REF!,#REF!,#REF!,#REF!,#REF!,#REF!,#REF!,#REF!,#REF!,#REF!</definedName>
    <definedName name="__APW_RESTORE_DATA551__" localSheetId="0" hidden="1">#REF!,#REF!,#REF!,#REF!,#REF!,#REF!,#REF!,#REF!,#REF!,#REF!,#REF!,#REF!,#REF!,#REF!</definedName>
    <definedName name="__APW_RESTORE_DATA551__" localSheetId="1" hidden="1">#REF!,#REF!,#REF!,#REF!,#REF!,#REF!,#REF!,#REF!,#REF!,#REF!,#REF!,#REF!,#REF!,#REF!</definedName>
    <definedName name="__APW_RESTORE_DATA551__" localSheetId="8" hidden="1">#REF!,#REF!,#REF!,#REF!,#REF!,#REF!,#REF!,#REF!,#REF!,#REF!,#REF!,#REF!,#REF!,#REF!</definedName>
    <definedName name="__APW_RESTORE_DATA552__" localSheetId="0" hidden="1">#REF!,#REF!,#REF!,#REF!,#REF!,#REF!,#REF!,#REF!,#REF!,#REF!,#REF!,#REF!,#REF!,#REF!</definedName>
    <definedName name="__APW_RESTORE_DATA552__" localSheetId="1" hidden="1">#REF!,#REF!,#REF!,#REF!,#REF!,#REF!,#REF!,#REF!,#REF!,#REF!,#REF!,#REF!,#REF!,#REF!</definedName>
    <definedName name="__APW_RESTORE_DATA552__" localSheetId="8" hidden="1">#REF!,#REF!,#REF!,#REF!,#REF!,#REF!,#REF!,#REF!,#REF!,#REF!,#REF!,#REF!,#REF!,#REF!</definedName>
    <definedName name="__APW_RESTORE_DATA553__" localSheetId="0" hidden="1">#REF!,#REF!,#REF!,#REF!,#REF!,#REF!,#REF!,#REF!,#REF!,#REF!,#REF!,#REF!,#REF!,#REF!</definedName>
    <definedName name="__APW_RESTORE_DATA553__" localSheetId="1" hidden="1">#REF!,#REF!,#REF!,#REF!,#REF!,#REF!,#REF!,#REF!,#REF!,#REF!,#REF!,#REF!,#REF!,#REF!</definedName>
    <definedName name="__APW_RESTORE_DATA553__" localSheetId="8" hidden="1">#REF!,#REF!,#REF!,#REF!,#REF!,#REF!,#REF!,#REF!,#REF!,#REF!,#REF!,#REF!,#REF!,#REF!</definedName>
    <definedName name="__APW_RESTORE_DATA554__" localSheetId="0" hidden="1">#REF!,#REF!,#REF!,#REF!,#REF!,#REF!,#REF!,#REF!,#REF!,#REF!,#REF!,#REF!,#REF!,#REF!</definedName>
    <definedName name="__APW_RESTORE_DATA554__" localSheetId="1" hidden="1">#REF!,#REF!,#REF!,#REF!,#REF!,#REF!,#REF!,#REF!,#REF!,#REF!,#REF!,#REF!,#REF!,#REF!</definedName>
    <definedName name="__APW_RESTORE_DATA554__" localSheetId="8" hidden="1">#REF!,#REF!,#REF!,#REF!,#REF!,#REF!,#REF!,#REF!,#REF!,#REF!,#REF!,#REF!,#REF!,#REF!</definedName>
    <definedName name="__APW_RESTORE_DATA555__" localSheetId="0" hidden="1">#REF!,#REF!,#REF!,#REF!,#REF!,#REF!,#REF!,#REF!,#REF!,#REF!,#REF!,#REF!,#REF!,#REF!</definedName>
    <definedName name="__APW_RESTORE_DATA555__" localSheetId="1" hidden="1">#REF!,#REF!,#REF!,#REF!,#REF!,#REF!,#REF!,#REF!,#REF!,#REF!,#REF!,#REF!,#REF!,#REF!</definedName>
    <definedName name="__APW_RESTORE_DATA555__" localSheetId="8" hidden="1">#REF!,#REF!,#REF!,#REF!,#REF!,#REF!,#REF!,#REF!,#REF!,#REF!,#REF!,#REF!,#REF!,#REF!</definedName>
    <definedName name="__APW_RESTORE_DATA556__" localSheetId="0" hidden="1">#REF!,#REF!,#REF!,#REF!,#REF!,#REF!,#REF!,#REF!,#REF!,#REF!,#REF!,#REF!,#REF!,#REF!</definedName>
    <definedName name="__APW_RESTORE_DATA556__" localSheetId="1" hidden="1">#REF!,#REF!,#REF!,#REF!,#REF!,#REF!,#REF!,#REF!,#REF!,#REF!,#REF!,#REF!,#REF!,#REF!</definedName>
    <definedName name="__APW_RESTORE_DATA556__" localSheetId="8" hidden="1">#REF!,#REF!,#REF!,#REF!,#REF!,#REF!,#REF!,#REF!,#REF!,#REF!,#REF!,#REF!,#REF!,#REF!</definedName>
    <definedName name="__APW_RESTORE_DATA557__" localSheetId="0" hidden="1">#REF!,#REF!,#REF!,#REF!,#REF!,#REF!,#REF!,#REF!,#REF!,#REF!,#REF!,#REF!,#REF!,#REF!</definedName>
    <definedName name="__APW_RESTORE_DATA557__" localSheetId="1" hidden="1">#REF!,#REF!,#REF!,#REF!,#REF!,#REF!,#REF!,#REF!,#REF!,#REF!,#REF!,#REF!,#REF!,#REF!</definedName>
    <definedName name="__APW_RESTORE_DATA557__" localSheetId="8" hidden="1">#REF!,#REF!,#REF!,#REF!,#REF!,#REF!,#REF!,#REF!,#REF!,#REF!,#REF!,#REF!,#REF!,#REF!</definedName>
    <definedName name="__APW_RESTORE_DATA558__" localSheetId="0" hidden="1">#REF!,#REF!,#REF!,#REF!,#REF!,#REF!,#REF!,#REF!,#REF!,#REF!,#REF!,#REF!,#REF!,#REF!</definedName>
    <definedName name="__APW_RESTORE_DATA558__" localSheetId="1" hidden="1">#REF!,#REF!,#REF!,#REF!,#REF!,#REF!,#REF!,#REF!,#REF!,#REF!,#REF!,#REF!,#REF!,#REF!</definedName>
    <definedName name="__APW_RESTORE_DATA558__" localSheetId="8" hidden="1">#REF!,#REF!,#REF!,#REF!,#REF!,#REF!,#REF!,#REF!,#REF!,#REF!,#REF!,#REF!,#REF!,#REF!</definedName>
    <definedName name="__APW_RESTORE_DATA559__" localSheetId="0" hidden="1">#REF!,#REF!,#REF!,#REF!,#REF!,#REF!,#REF!,#REF!,#REF!,#REF!,#REF!,#REF!,#REF!,#REF!</definedName>
    <definedName name="__APW_RESTORE_DATA559__" localSheetId="1" hidden="1">#REF!,#REF!,#REF!,#REF!,#REF!,#REF!,#REF!,#REF!,#REF!,#REF!,#REF!,#REF!,#REF!,#REF!</definedName>
    <definedName name="__APW_RESTORE_DATA559__" localSheetId="8" hidden="1">#REF!,#REF!,#REF!,#REF!,#REF!,#REF!,#REF!,#REF!,#REF!,#REF!,#REF!,#REF!,#REF!,#REF!</definedName>
    <definedName name="__APW_RESTORE_DATA56__" localSheetId="0" hidden="1">#REF!,#REF!,#REF!,#REF!,#REF!,#REF!,#REF!,#REF!,#REF!,#REF!,#REF!,#REF!,#REF!,#REF!,#REF!</definedName>
    <definedName name="__APW_RESTORE_DATA56__" localSheetId="1" hidden="1">#REF!,#REF!,#REF!,#REF!,#REF!,#REF!,#REF!,#REF!,#REF!,#REF!,#REF!,#REF!,#REF!,#REF!,#REF!</definedName>
    <definedName name="__APW_RESTORE_DATA56__" localSheetId="8" hidden="1">#REF!,#REF!,#REF!,#REF!,#REF!,#REF!,#REF!,#REF!,#REF!,#REF!,#REF!,#REF!,#REF!,#REF!,#REF!</definedName>
    <definedName name="__APW_RESTORE_DATA560__" localSheetId="0" hidden="1">#REF!,#REF!,#REF!,#REF!,#REF!,#REF!,#REF!,#REF!,#REF!,#REF!,#REF!,#REF!,#REF!,#REF!</definedName>
    <definedName name="__APW_RESTORE_DATA560__" localSheetId="1" hidden="1">#REF!,#REF!,#REF!,#REF!,#REF!,#REF!,#REF!,#REF!,#REF!,#REF!,#REF!,#REF!,#REF!,#REF!</definedName>
    <definedName name="__APW_RESTORE_DATA560__" localSheetId="8" hidden="1">#REF!,#REF!,#REF!,#REF!,#REF!,#REF!,#REF!,#REF!,#REF!,#REF!,#REF!,#REF!,#REF!,#REF!</definedName>
    <definedName name="__APW_RESTORE_DATA561__" localSheetId="0" hidden="1">#REF!,#REF!,#REF!,#REF!,#REF!,#REF!,#REF!,#REF!,#REF!,#REF!,#REF!,#REF!,#REF!,#REF!</definedName>
    <definedName name="__APW_RESTORE_DATA561__" localSheetId="1" hidden="1">#REF!,#REF!,#REF!,#REF!,#REF!,#REF!,#REF!,#REF!,#REF!,#REF!,#REF!,#REF!,#REF!,#REF!</definedName>
    <definedName name="__APW_RESTORE_DATA561__" localSheetId="8" hidden="1">#REF!,#REF!,#REF!,#REF!,#REF!,#REF!,#REF!,#REF!,#REF!,#REF!,#REF!,#REF!,#REF!,#REF!</definedName>
    <definedName name="__APW_RESTORE_DATA562__" localSheetId="0" hidden="1">#REF!,#REF!,#REF!,#REF!,#REF!,#REF!,#REF!,#REF!,#REF!,#REF!,#REF!,#REF!,#REF!,#REF!</definedName>
    <definedName name="__APW_RESTORE_DATA562__" localSheetId="1" hidden="1">#REF!,#REF!,#REF!,#REF!,#REF!,#REF!,#REF!,#REF!,#REF!,#REF!,#REF!,#REF!,#REF!,#REF!</definedName>
    <definedName name="__APW_RESTORE_DATA562__" localSheetId="8" hidden="1">#REF!,#REF!,#REF!,#REF!,#REF!,#REF!,#REF!,#REF!,#REF!,#REF!,#REF!,#REF!,#REF!,#REF!</definedName>
    <definedName name="__APW_RESTORE_DATA563__" localSheetId="0" hidden="1">#REF!,#REF!,#REF!,#REF!,#REF!,#REF!,#REF!,#REF!,#REF!,#REF!,#REF!,#REF!,#REF!,#REF!</definedName>
    <definedName name="__APW_RESTORE_DATA563__" localSheetId="1" hidden="1">#REF!,#REF!,#REF!,#REF!,#REF!,#REF!,#REF!,#REF!,#REF!,#REF!,#REF!,#REF!,#REF!,#REF!</definedName>
    <definedName name="__APW_RESTORE_DATA563__" localSheetId="8" hidden="1">#REF!,#REF!,#REF!,#REF!,#REF!,#REF!,#REF!,#REF!,#REF!,#REF!,#REF!,#REF!,#REF!,#REF!</definedName>
    <definedName name="__APW_RESTORE_DATA564__" localSheetId="0" hidden="1">#REF!,#REF!,#REF!,#REF!,#REF!,#REF!,#REF!,#REF!,#REF!,#REF!,#REF!,#REF!,#REF!,#REF!</definedName>
    <definedName name="__APW_RESTORE_DATA564__" localSheetId="1" hidden="1">#REF!,#REF!,#REF!,#REF!,#REF!,#REF!,#REF!,#REF!,#REF!,#REF!,#REF!,#REF!,#REF!,#REF!</definedName>
    <definedName name="__APW_RESTORE_DATA564__" localSheetId="8" hidden="1">#REF!,#REF!,#REF!,#REF!,#REF!,#REF!,#REF!,#REF!,#REF!,#REF!,#REF!,#REF!,#REF!,#REF!</definedName>
    <definedName name="__APW_RESTORE_DATA565__" localSheetId="0" hidden="1">#REF!,#REF!,#REF!,#REF!,#REF!,#REF!,#REF!,#REF!,#REF!,#REF!,#REF!,#REF!,#REF!,#REF!</definedName>
    <definedName name="__APW_RESTORE_DATA565__" localSheetId="1" hidden="1">#REF!,#REF!,#REF!,#REF!,#REF!,#REF!,#REF!,#REF!,#REF!,#REF!,#REF!,#REF!,#REF!,#REF!</definedName>
    <definedName name="__APW_RESTORE_DATA565__" localSheetId="8" hidden="1">#REF!,#REF!,#REF!,#REF!,#REF!,#REF!,#REF!,#REF!,#REF!,#REF!,#REF!,#REF!,#REF!,#REF!</definedName>
    <definedName name="__APW_RESTORE_DATA566__" localSheetId="0" hidden="1">#REF!,#REF!,#REF!,#REF!,#REF!,#REF!,#REF!,#REF!,#REF!,#REF!,#REF!,#REF!,#REF!,#REF!</definedName>
    <definedName name="__APW_RESTORE_DATA566__" localSheetId="1" hidden="1">#REF!,#REF!,#REF!,#REF!,#REF!,#REF!,#REF!,#REF!,#REF!,#REF!,#REF!,#REF!,#REF!,#REF!</definedName>
    <definedName name="__APW_RESTORE_DATA566__" localSheetId="8" hidden="1">#REF!,#REF!,#REF!,#REF!,#REF!,#REF!,#REF!,#REF!,#REF!,#REF!,#REF!,#REF!,#REF!,#REF!</definedName>
    <definedName name="__APW_RESTORE_DATA567__" localSheetId="0" hidden="1">#REF!,#REF!,#REF!,#REF!,#REF!,#REF!,#REF!,#REF!,#REF!,#REF!,#REF!,#REF!,#REF!,#REF!</definedName>
    <definedName name="__APW_RESTORE_DATA567__" localSheetId="1" hidden="1">#REF!,#REF!,#REF!,#REF!,#REF!,#REF!,#REF!,#REF!,#REF!,#REF!,#REF!,#REF!,#REF!,#REF!</definedName>
    <definedName name="__APW_RESTORE_DATA567__" localSheetId="8" hidden="1">#REF!,#REF!,#REF!,#REF!,#REF!,#REF!,#REF!,#REF!,#REF!,#REF!,#REF!,#REF!,#REF!,#REF!</definedName>
    <definedName name="__APW_RESTORE_DATA568__" localSheetId="0" hidden="1">#REF!,#REF!,#REF!,#REF!,#REF!,#REF!,#REF!,#REF!,#REF!,#REF!,#REF!,#REF!,#REF!,#REF!</definedName>
    <definedName name="__APW_RESTORE_DATA568__" localSheetId="1" hidden="1">#REF!,#REF!,#REF!,#REF!,#REF!,#REF!,#REF!,#REF!,#REF!,#REF!,#REF!,#REF!,#REF!,#REF!</definedName>
    <definedName name="__APW_RESTORE_DATA568__" localSheetId="8" hidden="1">#REF!,#REF!,#REF!,#REF!,#REF!,#REF!,#REF!,#REF!,#REF!,#REF!,#REF!,#REF!,#REF!,#REF!</definedName>
    <definedName name="__APW_RESTORE_DATA569__" localSheetId="0" hidden="1">#REF!,#REF!,#REF!,#REF!,#REF!,#REF!,#REF!,#REF!,#REF!,#REF!,#REF!,#REF!,#REF!,#REF!</definedName>
    <definedName name="__APW_RESTORE_DATA569__" localSheetId="1" hidden="1">#REF!,#REF!,#REF!,#REF!,#REF!,#REF!,#REF!,#REF!,#REF!,#REF!,#REF!,#REF!,#REF!,#REF!</definedName>
    <definedName name="__APW_RESTORE_DATA569__" localSheetId="8" hidden="1">#REF!,#REF!,#REF!,#REF!,#REF!,#REF!,#REF!,#REF!,#REF!,#REF!,#REF!,#REF!,#REF!,#REF!</definedName>
    <definedName name="__APW_RESTORE_DATA57__" localSheetId="0" hidden="1">#REF!,#REF!,#REF!,#REF!,#REF!,#REF!,#REF!,#REF!,#REF!,#REF!,#REF!,#REF!,#REF!,#REF!,#REF!</definedName>
    <definedName name="__APW_RESTORE_DATA57__" localSheetId="1" hidden="1">#REF!,#REF!,#REF!,#REF!,#REF!,#REF!,#REF!,#REF!,#REF!,#REF!,#REF!,#REF!,#REF!,#REF!,#REF!</definedName>
    <definedName name="__APW_RESTORE_DATA57__" localSheetId="8" hidden="1">#REF!,#REF!,#REF!,#REF!,#REF!,#REF!,#REF!,#REF!,#REF!,#REF!,#REF!,#REF!,#REF!,#REF!,#REF!</definedName>
    <definedName name="__APW_RESTORE_DATA570__" localSheetId="0" hidden="1">#REF!,#REF!,#REF!,#REF!,#REF!,#REF!,#REF!,#REF!,#REF!,#REF!,#REF!,#REF!,#REF!,#REF!</definedName>
    <definedName name="__APW_RESTORE_DATA570__" localSheetId="1" hidden="1">#REF!,#REF!,#REF!,#REF!,#REF!,#REF!,#REF!,#REF!,#REF!,#REF!,#REF!,#REF!,#REF!,#REF!</definedName>
    <definedName name="__APW_RESTORE_DATA570__" localSheetId="8" hidden="1">#REF!,#REF!,#REF!,#REF!,#REF!,#REF!,#REF!,#REF!,#REF!,#REF!,#REF!,#REF!,#REF!,#REF!</definedName>
    <definedName name="__APW_RESTORE_DATA571__" localSheetId="0" hidden="1">#REF!,#REF!,#REF!,#REF!,#REF!,#REF!,#REF!,#REF!,#REF!,#REF!,#REF!,#REF!,#REF!,#REF!</definedName>
    <definedName name="__APW_RESTORE_DATA571__" localSheetId="1" hidden="1">#REF!,#REF!,#REF!,#REF!,#REF!,#REF!,#REF!,#REF!,#REF!,#REF!,#REF!,#REF!,#REF!,#REF!</definedName>
    <definedName name="__APW_RESTORE_DATA571__" localSheetId="8" hidden="1">#REF!,#REF!,#REF!,#REF!,#REF!,#REF!,#REF!,#REF!,#REF!,#REF!,#REF!,#REF!,#REF!,#REF!</definedName>
    <definedName name="__APW_RESTORE_DATA572__" localSheetId="0" hidden="1">#REF!,#REF!,#REF!,#REF!,#REF!,#REF!,#REF!,#REF!,#REF!,#REF!,#REF!,#REF!,#REF!,#REF!</definedName>
    <definedName name="__APW_RESTORE_DATA572__" localSheetId="1" hidden="1">#REF!,#REF!,#REF!,#REF!,#REF!,#REF!,#REF!,#REF!,#REF!,#REF!,#REF!,#REF!,#REF!,#REF!</definedName>
    <definedName name="__APW_RESTORE_DATA572__" localSheetId="8" hidden="1">#REF!,#REF!,#REF!,#REF!,#REF!,#REF!,#REF!,#REF!,#REF!,#REF!,#REF!,#REF!,#REF!,#REF!</definedName>
    <definedName name="__APW_RESTORE_DATA573__" localSheetId="0" hidden="1">#REF!,#REF!,#REF!,#REF!,#REF!,#REF!,#REF!,#REF!,#REF!,#REF!,#REF!,#REF!,#REF!,#REF!</definedName>
    <definedName name="__APW_RESTORE_DATA573__" localSheetId="1" hidden="1">#REF!,#REF!,#REF!,#REF!,#REF!,#REF!,#REF!,#REF!,#REF!,#REF!,#REF!,#REF!,#REF!,#REF!</definedName>
    <definedName name="__APW_RESTORE_DATA573__" localSheetId="8" hidden="1">#REF!,#REF!,#REF!,#REF!,#REF!,#REF!,#REF!,#REF!,#REF!,#REF!,#REF!,#REF!,#REF!,#REF!</definedName>
    <definedName name="__APW_RESTORE_DATA574__" localSheetId="0" hidden="1">#REF!,#REF!,#REF!,#REF!,#REF!,#REF!,#REF!,#REF!,#REF!,#REF!,#REF!,#REF!,#REF!,#REF!</definedName>
    <definedName name="__APW_RESTORE_DATA574__" localSheetId="1" hidden="1">#REF!,#REF!,#REF!,#REF!,#REF!,#REF!,#REF!,#REF!,#REF!,#REF!,#REF!,#REF!,#REF!,#REF!</definedName>
    <definedName name="__APW_RESTORE_DATA574__" localSheetId="8" hidden="1">#REF!,#REF!,#REF!,#REF!,#REF!,#REF!,#REF!,#REF!,#REF!,#REF!,#REF!,#REF!,#REF!,#REF!</definedName>
    <definedName name="__APW_RESTORE_DATA575__" localSheetId="0" hidden="1">#REF!,#REF!,#REF!,#REF!,#REF!,#REF!,#REF!,#REF!,#REF!,#REF!,#REF!,#REF!,#REF!,#REF!</definedName>
    <definedName name="__APW_RESTORE_DATA575__" localSheetId="1" hidden="1">#REF!,#REF!,#REF!,#REF!,#REF!,#REF!,#REF!,#REF!,#REF!,#REF!,#REF!,#REF!,#REF!,#REF!</definedName>
    <definedName name="__APW_RESTORE_DATA575__" localSheetId="8" hidden="1">#REF!,#REF!,#REF!,#REF!,#REF!,#REF!,#REF!,#REF!,#REF!,#REF!,#REF!,#REF!,#REF!,#REF!</definedName>
    <definedName name="__APW_RESTORE_DATA576__" localSheetId="0" hidden="1">#REF!,#REF!,#REF!,#REF!,#REF!,#REF!,#REF!,#REF!,#REF!,#REF!,#REF!,#REF!,#REF!,#REF!</definedName>
    <definedName name="__APW_RESTORE_DATA576__" localSheetId="1" hidden="1">#REF!,#REF!,#REF!,#REF!,#REF!,#REF!,#REF!,#REF!,#REF!,#REF!,#REF!,#REF!,#REF!,#REF!</definedName>
    <definedName name="__APW_RESTORE_DATA576__" localSheetId="8" hidden="1">#REF!,#REF!,#REF!,#REF!,#REF!,#REF!,#REF!,#REF!,#REF!,#REF!,#REF!,#REF!,#REF!,#REF!</definedName>
    <definedName name="__APW_RESTORE_DATA577__" localSheetId="0" hidden="1">#REF!,#REF!,#REF!,#REF!,#REF!,#REF!,#REF!,#REF!,#REF!,#REF!,#REF!,#REF!,#REF!,#REF!</definedName>
    <definedName name="__APW_RESTORE_DATA577__" localSheetId="1" hidden="1">#REF!,#REF!,#REF!,#REF!,#REF!,#REF!,#REF!,#REF!,#REF!,#REF!,#REF!,#REF!,#REF!,#REF!</definedName>
    <definedName name="__APW_RESTORE_DATA577__" localSheetId="8" hidden="1">#REF!,#REF!,#REF!,#REF!,#REF!,#REF!,#REF!,#REF!,#REF!,#REF!,#REF!,#REF!,#REF!,#REF!</definedName>
    <definedName name="__APW_RESTORE_DATA578__" localSheetId="0" hidden="1">#REF!,#REF!,#REF!,#REF!,#REF!,#REF!,#REF!,#REF!,#REF!,#REF!,#REF!,#REF!,#REF!,#REF!</definedName>
    <definedName name="__APW_RESTORE_DATA578__" localSheetId="1" hidden="1">#REF!,#REF!,#REF!,#REF!,#REF!,#REF!,#REF!,#REF!,#REF!,#REF!,#REF!,#REF!,#REF!,#REF!</definedName>
    <definedName name="__APW_RESTORE_DATA578__" localSheetId="8" hidden="1">#REF!,#REF!,#REF!,#REF!,#REF!,#REF!,#REF!,#REF!,#REF!,#REF!,#REF!,#REF!,#REF!,#REF!</definedName>
    <definedName name="__APW_RESTORE_DATA579__" localSheetId="0" hidden="1">#REF!,#REF!,#REF!,#REF!,#REF!,#REF!,#REF!,#REF!,#REF!,#REF!,#REF!,#REF!,#REF!,#REF!</definedName>
    <definedName name="__APW_RESTORE_DATA579__" localSheetId="1" hidden="1">#REF!,#REF!,#REF!,#REF!,#REF!,#REF!,#REF!,#REF!,#REF!,#REF!,#REF!,#REF!,#REF!,#REF!</definedName>
    <definedName name="__APW_RESTORE_DATA579__" localSheetId="8" hidden="1">#REF!,#REF!,#REF!,#REF!,#REF!,#REF!,#REF!,#REF!,#REF!,#REF!,#REF!,#REF!,#REF!,#REF!</definedName>
    <definedName name="__APW_RESTORE_DATA58__" localSheetId="0" hidden="1">#REF!,#REF!,#REF!,#REF!,#REF!,#REF!,#REF!,#REF!,#REF!,#REF!,#REF!,#REF!,#REF!,#REF!,#REF!</definedName>
    <definedName name="__APW_RESTORE_DATA58__" localSheetId="1" hidden="1">#REF!,#REF!,#REF!,#REF!,#REF!,#REF!,#REF!,#REF!,#REF!,#REF!,#REF!,#REF!,#REF!,#REF!,#REF!</definedName>
    <definedName name="__APW_RESTORE_DATA58__" localSheetId="8" hidden="1">#REF!,#REF!,#REF!,#REF!,#REF!,#REF!,#REF!,#REF!,#REF!,#REF!,#REF!,#REF!,#REF!,#REF!,#REF!</definedName>
    <definedName name="__APW_RESTORE_DATA580__" localSheetId="0" hidden="1">#REF!,#REF!,#REF!,#REF!,#REF!,#REF!,#REF!,#REF!,#REF!,#REF!,#REF!,#REF!,#REF!,#REF!</definedName>
    <definedName name="__APW_RESTORE_DATA580__" localSheetId="1" hidden="1">#REF!,#REF!,#REF!,#REF!,#REF!,#REF!,#REF!,#REF!,#REF!,#REF!,#REF!,#REF!,#REF!,#REF!</definedName>
    <definedName name="__APW_RESTORE_DATA580__" localSheetId="8" hidden="1">#REF!,#REF!,#REF!,#REF!,#REF!,#REF!,#REF!,#REF!,#REF!,#REF!,#REF!,#REF!,#REF!,#REF!</definedName>
    <definedName name="__APW_RESTORE_DATA581__" localSheetId="0" hidden="1">#REF!,#REF!,#REF!,#REF!,#REF!,#REF!,#REF!,#REF!,#REF!,#REF!,#REF!,#REF!,#REF!,#REF!</definedName>
    <definedName name="__APW_RESTORE_DATA581__" localSheetId="1" hidden="1">#REF!,#REF!,#REF!,#REF!,#REF!,#REF!,#REF!,#REF!,#REF!,#REF!,#REF!,#REF!,#REF!,#REF!</definedName>
    <definedName name="__APW_RESTORE_DATA581__" localSheetId="8" hidden="1">#REF!,#REF!,#REF!,#REF!,#REF!,#REF!,#REF!,#REF!,#REF!,#REF!,#REF!,#REF!,#REF!,#REF!</definedName>
    <definedName name="__APW_RESTORE_DATA582__" localSheetId="0" hidden="1">#REF!,#REF!,#REF!,#REF!,#REF!,#REF!,#REF!,#REF!,#REF!,#REF!,#REF!,#REF!,#REF!,#REF!</definedName>
    <definedName name="__APW_RESTORE_DATA582__" localSheetId="1" hidden="1">#REF!,#REF!,#REF!,#REF!,#REF!,#REF!,#REF!,#REF!,#REF!,#REF!,#REF!,#REF!,#REF!,#REF!</definedName>
    <definedName name="__APW_RESTORE_DATA582__" localSheetId="8" hidden="1">#REF!,#REF!,#REF!,#REF!,#REF!,#REF!,#REF!,#REF!,#REF!,#REF!,#REF!,#REF!,#REF!,#REF!</definedName>
    <definedName name="__APW_RESTORE_DATA583__" localSheetId="0" hidden="1">#REF!,#REF!,#REF!,#REF!,#REF!,#REF!,#REF!,#REF!,#REF!,#REF!,#REF!,#REF!,#REF!,#REF!</definedName>
    <definedName name="__APW_RESTORE_DATA583__" localSheetId="1" hidden="1">#REF!,#REF!,#REF!,#REF!,#REF!,#REF!,#REF!,#REF!,#REF!,#REF!,#REF!,#REF!,#REF!,#REF!</definedName>
    <definedName name="__APW_RESTORE_DATA583__" localSheetId="8" hidden="1">#REF!,#REF!,#REF!,#REF!,#REF!,#REF!,#REF!,#REF!,#REF!,#REF!,#REF!,#REF!,#REF!,#REF!</definedName>
    <definedName name="__APW_RESTORE_DATA584__" localSheetId="0" hidden="1">#REF!,#REF!,#REF!,#REF!,#REF!,#REF!,#REF!,#REF!,#REF!,#REF!,#REF!,#REF!,#REF!,#REF!</definedName>
    <definedName name="__APW_RESTORE_DATA584__" localSheetId="1" hidden="1">#REF!,#REF!,#REF!,#REF!,#REF!,#REF!,#REF!,#REF!,#REF!,#REF!,#REF!,#REF!,#REF!,#REF!</definedName>
    <definedName name="__APW_RESTORE_DATA584__" localSheetId="8" hidden="1">#REF!,#REF!,#REF!,#REF!,#REF!,#REF!,#REF!,#REF!,#REF!,#REF!,#REF!,#REF!,#REF!,#REF!</definedName>
    <definedName name="__APW_RESTORE_DATA585__" localSheetId="0" hidden="1">#REF!,#REF!,#REF!,#REF!,#REF!,#REF!,#REF!,#REF!,#REF!,#REF!,#REF!,#REF!,#REF!,#REF!</definedName>
    <definedName name="__APW_RESTORE_DATA585__" localSheetId="1" hidden="1">#REF!,#REF!,#REF!,#REF!,#REF!,#REF!,#REF!,#REF!,#REF!,#REF!,#REF!,#REF!,#REF!,#REF!</definedName>
    <definedName name="__APW_RESTORE_DATA585__" localSheetId="8" hidden="1">#REF!,#REF!,#REF!,#REF!,#REF!,#REF!,#REF!,#REF!,#REF!,#REF!,#REF!,#REF!,#REF!,#REF!</definedName>
    <definedName name="__APW_RESTORE_DATA586__" localSheetId="0" hidden="1">#REF!,#REF!,#REF!,#REF!,#REF!,#REF!,#REF!,#REF!,#REF!,#REF!,#REF!,#REF!,#REF!,#REF!</definedName>
    <definedName name="__APW_RESTORE_DATA586__" localSheetId="1" hidden="1">#REF!,#REF!,#REF!,#REF!,#REF!,#REF!,#REF!,#REF!,#REF!,#REF!,#REF!,#REF!,#REF!,#REF!</definedName>
    <definedName name="__APW_RESTORE_DATA586__" localSheetId="8" hidden="1">#REF!,#REF!,#REF!,#REF!,#REF!,#REF!,#REF!,#REF!,#REF!,#REF!,#REF!,#REF!,#REF!,#REF!</definedName>
    <definedName name="__APW_RESTORE_DATA587__" localSheetId="0" hidden="1">#REF!,#REF!,#REF!,#REF!,#REF!,#REF!,#REF!,#REF!,#REF!,#REF!,#REF!,#REF!,#REF!,#REF!</definedName>
    <definedName name="__APW_RESTORE_DATA587__" localSheetId="1" hidden="1">#REF!,#REF!,#REF!,#REF!,#REF!,#REF!,#REF!,#REF!,#REF!,#REF!,#REF!,#REF!,#REF!,#REF!</definedName>
    <definedName name="__APW_RESTORE_DATA587__" localSheetId="8" hidden="1">#REF!,#REF!,#REF!,#REF!,#REF!,#REF!,#REF!,#REF!,#REF!,#REF!,#REF!,#REF!,#REF!,#REF!</definedName>
    <definedName name="__APW_RESTORE_DATA588__" localSheetId="0" hidden="1">#REF!,#REF!,#REF!,#REF!,#REF!,#REF!,#REF!,#REF!,#REF!,#REF!,#REF!,#REF!,#REF!,#REF!</definedName>
    <definedName name="__APW_RESTORE_DATA588__" localSheetId="1" hidden="1">#REF!,#REF!,#REF!,#REF!,#REF!,#REF!,#REF!,#REF!,#REF!,#REF!,#REF!,#REF!,#REF!,#REF!</definedName>
    <definedName name="__APW_RESTORE_DATA588__" localSheetId="8" hidden="1">#REF!,#REF!,#REF!,#REF!,#REF!,#REF!,#REF!,#REF!,#REF!,#REF!,#REF!,#REF!,#REF!,#REF!</definedName>
    <definedName name="__APW_RESTORE_DATA589__" localSheetId="0" hidden="1">#REF!,#REF!,#REF!,#REF!,#REF!,#REF!,#REF!,#REF!,#REF!,#REF!,#REF!,#REF!,#REF!,#REF!</definedName>
    <definedName name="__APW_RESTORE_DATA589__" localSheetId="1" hidden="1">#REF!,#REF!,#REF!,#REF!,#REF!,#REF!,#REF!,#REF!,#REF!,#REF!,#REF!,#REF!,#REF!,#REF!</definedName>
    <definedName name="__APW_RESTORE_DATA589__" localSheetId="8" hidden="1">#REF!,#REF!,#REF!,#REF!,#REF!,#REF!,#REF!,#REF!,#REF!,#REF!,#REF!,#REF!,#REF!,#REF!</definedName>
    <definedName name="__APW_RESTORE_DATA59__" localSheetId="0" hidden="1">#REF!,#REF!,#REF!,#REF!,#REF!,#REF!,#REF!,#REF!,#REF!,#REF!,#REF!,#REF!,#REF!,#REF!,#REF!</definedName>
    <definedName name="__APW_RESTORE_DATA59__" localSheetId="1" hidden="1">#REF!,#REF!,#REF!,#REF!,#REF!,#REF!,#REF!,#REF!,#REF!,#REF!,#REF!,#REF!,#REF!,#REF!,#REF!</definedName>
    <definedName name="__APW_RESTORE_DATA59__" localSheetId="8" hidden="1">#REF!,#REF!,#REF!,#REF!,#REF!,#REF!,#REF!,#REF!,#REF!,#REF!,#REF!,#REF!,#REF!,#REF!,#REF!</definedName>
    <definedName name="__APW_RESTORE_DATA590__" localSheetId="0" hidden="1">#REF!,#REF!,#REF!,#REF!,#REF!,#REF!,#REF!,#REF!,#REF!,#REF!,#REF!,#REF!,#REF!,#REF!</definedName>
    <definedName name="__APW_RESTORE_DATA590__" localSheetId="1" hidden="1">#REF!,#REF!,#REF!,#REF!,#REF!,#REF!,#REF!,#REF!,#REF!,#REF!,#REF!,#REF!,#REF!,#REF!</definedName>
    <definedName name="__APW_RESTORE_DATA590__" localSheetId="8" hidden="1">#REF!,#REF!,#REF!,#REF!,#REF!,#REF!,#REF!,#REF!,#REF!,#REF!,#REF!,#REF!,#REF!,#REF!</definedName>
    <definedName name="__APW_RESTORE_DATA591__" localSheetId="0" hidden="1">#REF!,#REF!,#REF!,#REF!,#REF!,#REF!,#REF!,#REF!,#REF!,#REF!,#REF!,#REF!,#REF!,#REF!</definedName>
    <definedName name="__APW_RESTORE_DATA591__" localSheetId="1" hidden="1">#REF!,#REF!,#REF!,#REF!,#REF!,#REF!,#REF!,#REF!,#REF!,#REF!,#REF!,#REF!,#REF!,#REF!</definedName>
    <definedName name="__APW_RESTORE_DATA591__" localSheetId="8" hidden="1">#REF!,#REF!,#REF!,#REF!,#REF!,#REF!,#REF!,#REF!,#REF!,#REF!,#REF!,#REF!,#REF!,#REF!</definedName>
    <definedName name="__APW_RESTORE_DATA592__" localSheetId="0" hidden="1">#REF!,#REF!,#REF!,#REF!,#REF!,#REF!,#REF!,#REF!,#REF!,#REF!,#REF!,#REF!,#REF!,#REF!</definedName>
    <definedName name="__APW_RESTORE_DATA592__" localSheetId="1" hidden="1">#REF!,#REF!,#REF!,#REF!,#REF!,#REF!,#REF!,#REF!,#REF!,#REF!,#REF!,#REF!,#REF!,#REF!</definedName>
    <definedName name="__APW_RESTORE_DATA592__" localSheetId="8" hidden="1">#REF!,#REF!,#REF!,#REF!,#REF!,#REF!,#REF!,#REF!,#REF!,#REF!,#REF!,#REF!,#REF!,#REF!</definedName>
    <definedName name="__APW_RESTORE_DATA593__" localSheetId="0" hidden="1">#REF!,#REF!,#REF!,#REF!,#REF!,#REF!,#REF!,#REF!,#REF!,#REF!,#REF!,#REF!,#REF!,#REF!</definedName>
    <definedName name="__APW_RESTORE_DATA593__" localSheetId="1" hidden="1">#REF!,#REF!,#REF!,#REF!,#REF!,#REF!,#REF!,#REF!,#REF!,#REF!,#REF!,#REF!,#REF!,#REF!</definedName>
    <definedName name="__APW_RESTORE_DATA593__" localSheetId="8" hidden="1">#REF!,#REF!,#REF!,#REF!,#REF!,#REF!,#REF!,#REF!,#REF!,#REF!,#REF!,#REF!,#REF!,#REF!</definedName>
    <definedName name="__APW_RESTORE_DATA594__" localSheetId="0" hidden="1">#REF!,#REF!,#REF!,#REF!,#REF!,#REF!,#REF!,#REF!,#REF!,#REF!,#REF!,#REF!,#REF!,#REF!</definedName>
    <definedName name="__APW_RESTORE_DATA594__" localSheetId="1" hidden="1">#REF!,#REF!,#REF!,#REF!,#REF!,#REF!,#REF!,#REF!,#REF!,#REF!,#REF!,#REF!,#REF!,#REF!</definedName>
    <definedName name="__APW_RESTORE_DATA594__" localSheetId="8" hidden="1">#REF!,#REF!,#REF!,#REF!,#REF!,#REF!,#REF!,#REF!,#REF!,#REF!,#REF!,#REF!,#REF!,#REF!</definedName>
    <definedName name="__APW_RESTORE_DATA595__" localSheetId="0" hidden="1">#REF!,#REF!,#REF!,#REF!,#REF!,#REF!,#REF!,#REF!,#REF!,#REF!,#REF!,#REF!,#REF!,#REF!</definedName>
    <definedName name="__APW_RESTORE_DATA595__" localSheetId="1" hidden="1">#REF!,#REF!,#REF!,#REF!,#REF!,#REF!,#REF!,#REF!,#REF!,#REF!,#REF!,#REF!,#REF!,#REF!</definedName>
    <definedName name="__APW_RESTORE_DATA595__" localSheetId="8" hidden="1">#REF!,#REF!,#REF!,#REF!,#REF!,#REF!,#REF!,#REF!,#REF!,#REF!,#REF!,#REF!,#REF!,#REF!</definedName>
    <definedName name="__APW_RESTORE_DATA596__" localSheetId="0" hidden="1">#REF!,#REF!,#REF!,#REF!,#REF!,#REF!,#REF!,#REF!,#REF!,#REF!,#REF!,#REF!,#REF!,#REF!</definedName>
    <definedName name="__APW_RESTORE_DATA596__" localSheetId="1" hidden="1">#REF!,#REF!,#REF!,#REF!,#REF!,#REF!,#REF!,#REF!,#REF!,#REF!,#REF!,#REF!,#REF!,#REF!</definedName>
    <definedName name="__APW_RESTORE_DATA596__" localSheetId="8" hidden="1">#REF!,#REF!,#REF!,#REF!,#REF!,#REF!,#REF!,#REF!,#REF!,#REF!,#REF!,#REF!,#REF!,#REF!</definedName>
    <definedName name="__APW_RESTORE_DATA597__" localSheetId="0" hidden="1">#REF!,#REF!,#REF!,#REF!,#REF!,#REF!,#REF!,#REF!,#REF!,#REF!,#REF!,#REF!,#REF!,#REF!</definedName>
    <definedName name="__APW_RESTORE_DATA597__" localSheetId="1" hidden="1">#REF!,#REF!,#REF!,#REF!,#REF!,#REF!,#REF!,#REF!,#REF!,#REF!,#REF!,#REF!,#REF!,#REF!</definedName>
    <definedName name="__APW_RESTORE_DATA597__" localSheetId="8" hidden="1">#REF!,#REF!,#REF!,#REF!,#REF!,#REF!,#REF!,#REF!,#REF!,#REF!,#REF!,#REF!,#REF!,#REF!</definedName>
    <definedName name="__APW_RESTORE_DATA598__" localSheetId="0" hidden="1">#REF!,#REF!,#REF!,#REF!,#REF!,#REF!,#REF!,#REF!,#REF!,#REF!,#REF!,#REF!,#REF!,#REF!</definedName>
    <definedName name="__APW_RESTORE_DATA598__" localSheetId="1" hidden="1">#REF!,#REF!,#REF!,#REF!,#REF!,#REF!,#REF!,#REF!,#REF!,#REF!,#REF!,#REF!,#REF!,#REF!</definedName>
    <definedName name="__APW_RESTORE_DATA598__" localSheetId="8" hidden="1">#REF!,#REF!,#REF!,#REF!,#REF!,#REF!,#REF!,#REF!,#REF!,#REF!,#REF!,#REF!,#REF!,#REF!</definedName>
    <definedName name="__APW_RESTORE_DATA599__" localSheetId="0" hidden="1">#REF!,#REF!,#REF!,#REF!,#REF!,#REF!,#REF!,#REF!,#REF!,#REF!,#REF!,#REF!,#REF!,#REF!</definedName>
    <definedName name="__APW_RESTORE_DATA599__" localSheetId="1" hidden="1">#REF!,#REF!,#REF!,#REF!,#REF!,#REF!,#REF!,#REF!,#REF!,#REF!,#REF!,#REF!,#REF!,#REF!</definedName>
    <definedName name="__APW_RESTORE_DATA599__" localSheetId="8" hidden="1">#REF!,#REF!,#REF!,#REF!,#REF!,#REF!,#REF!,#REF!,#REF!,#REF!,#REF!,#REF!,#REF!,#REF!</definedName>
    <definedName name="__APW_RESTORE_DATA6__" localSheetId="0" hidden="1">#REF!,#REF!,#REF!,#REF!,#REF!,#REF!,#REF!,#REF!,#REF!,#REF!,#REF!,#REF!,#REF!,#REF!,#REF!</definedName>
    <definedName name="__APW_RESTORE_DATA6__" localSheetId="1" hidden="1">#REF!,#REF!,#REF!,#REF!,#REF!,#REF!,#REF!,#REF!,#REF!,#REF!,#REF!,#REF!,#REF!,#REF!,#REF!</definedName>
    <definedName name="__APW_RESTORE_DATA6__" localSheetId="8" hidden="1">#REF!,#REF!,#REF!,#REF!,#REF!,#REF!,#REF!,#REF!,#REF!,#REF!,#REF!,#REF!,#REF!,#REF!,#REF!</definedName>
    <definedName name="__APW_RESTORE_DATA60__" localSheetId="0" hidden="1">#REF!,#REF!,#REF!,#REF!,#REF!,#REF!,#REF!,#REF!,#REF!,#REF!,#REF!,#REF!,#REF!,#REF!,#REF!</definedName>
    <definedName name="__APW_RESTORE_DATA60__" localSheetId="1" hidden="1">#REF!,#REF!,#REF!,#REF!,#REF!,#REF!,#REF!,#REF!,#REF!,#REF!,#REF!,#REF!,#REF!,#REF!,#REF!</definedName>
    <definedName name="__APW_RESTORE_DATA60__" localSheetId="8" hidden="1">#REF!,#REF!,#REF!,#REF!,#REF!,#REF!,#REF!,#REF!,#REF!,#REF!,#REF!,#REF!,#REF!,#REF!,#REF!</definedName>
    <definedName name="__APW_RESTORE_DATA600__" localSheetId="0" hidden="1">#REF!,#REF!,#REF!,#REF!,#REF!,#REF!,#REF!,#REF!,#REF!,#REF!,#REF!,#REF!,#REF!,#REF!</definedName>
    <definedName name="__APW_RESTORE_DATA600__" localSheetId="1" hidden="1">#REF!,#REF!,#REF!,#REF!,#REF!,#REF!,#REF!,#REF!,#REF!,#REF!,#REF!,#REF!,#REF!,#REF!</definedName>
    <definedName name="__APW_RESTORE_DATA600__" localSheetId="8" hidden="1">#REF!,#REF!,#REF!,#REF!,#REF!,#REF!,#REF!,#REF!,#REF!,#REF!,#REF!,#REF!,#REF!,#REF!</definedName>
    <definedName name="__APW_RESTORE_DATA601__" localSheetId="0" hidden="1">#REF!,#REF!,#REF!,#REF!,#REF!,#REF!,#REF!,#REF!,#REF!,#REF!,#REF!,#REF!,#REF!,#REF!</definedName>
    <definedName name="__APW_RESTORE_DATA601__" localSheetId="1" hidden="1">#REF!,#REF!,#REF!,#REF!,#REF!,#REF!,#REF!,#REF!,#REF!,#REF!,#REF!,#REF!,#REF!,#REF!</definedName>
    <definedName name="__APW_RESTORE_DATA601__" localSheetId="8" hidden="1">#REF!,#REF!,#REF!,#REF!,#REF!,#REF!,#REF!,#REF!,#REF!,#REF!,#REF!,#REF!,#REF!,#REF!</definedName>
    <definedName name="__APW_RESTORE_DATA602__" localSheetId="0" hidden="1">#REF!,#REF!,#REF!,#REF!,#REF!,#REF!,#REF!,#REF!,#REF!,#REF!,#REF!,#REF!,#REF!,#REF!</definedName>
    <definedName name="__APW_RESTORE_DATA602__" localSheetId="1" hidden="1">#REF!,#REF!,#REF!,#REF!,#REF!,#REF!,#REF!,#REF!,#REF!,#REF!,#REF!,#REF!,#REF!,#REF!</definedName>
    <definedName name="__APW_RESTORE_DATA602__" localSheetId="8" hidden="1">#REF!,#REF!,#REF!,#REF!,#REF!,#REF!,#REF!,#REF!,#REF!,#REF!,#REF!,#REF!,#REF!,#REF!</definedName>
    <definedName name="__APW_RESTORE_DATA603__" localSheetId="0" hidden="1">#REF!,#REF!,#REF!,#REF!,#REF!,#REF!,#REF!,#REF!,#REF!,#REF!,#REF!,#REF!,#REF!,#REF!</definedName>
    <definedName name="__APW_RESTORE_DATA603__" localSheetId="1" hidden="1">#REF!,#REF!,#REF!,#REF!,#REF!,#REF!,#REF!,#REF!,#REF!,#REF!,#REF!,#REF!,#REF!,#REF!</definedName>
    <definedName name="__APW_RESTORE_DATA603__" localSheetId="8" hidden="1">#REF!,#REF!,#REF!,#REF!,#REF!,#REF!,#REF!,#REF!,#REF!,#REF!,#REF!,#REF!,#REF!,#REF!</definedName>
    <definedName name="__APW_RESTORE_DATA604__" localSheetId="0" hidden="1">#REF!,#REF!,#REF!,#REF!,#REF!,#REF!,#REF!,#REF!,#REF!,#REF!,#REF!,#REF!,#REF!,#REF!</definedName>
    <definedName name="__APW_RESTORE_DATA604__" localSheetId="1" hidden="1">#REF!,#REF!,#REF!,#REF!,#REF!,#REF!,#REF!,#REF!,#REF!,#REF!,#REF!,#REF!,#REF!,#REF!</definedName>
    <definedName name="__APW_RESTORE_DATA604__" localSheetId="8" hidden="1">#REF!,#REF!,#REF!,#REF!,#REF!,#REF!,#REF!,#REF!,#REF!,#REF!,#REF!,#REF!,#REF!,#REF!</definedName>
    <definedName name="__APW_RESTORE_DATA605__" localSheetId="0" hidden="1">#REF!,#REF!,#REF!,#REF!,#REF!,#REF!,#REF!,#REF!,#REF!,#REF!,#REF!,#REF!,#REF!,#REF!</definedName>
    <definedName name="__APW_RESTORE_DATA605__" localSheetId="1" hidden="1">#REF!,#REF!,#REF!,#REF!,#REF!,#REF!,#REF!,#REF!,#REF!,#REF!,#REF!,#REF!,#REF!,#REF!</definedName>
    <definedName name="__APW_RESTORE_DATA605__" localSheetId="8" hidden="1">#REF!,#REF!,#REF!,#REF!,#REF!,#REF!,#REF!,#REF!,#REF!,#REF!,#REF!,#REF!,#REF!,#REF!</definedName>
    <definedName name="__APW_RESTORE_DATA606__" localSheetId="0" hidden="1">#REF!,#REF!,#REF!,#REF!,#REF!,#REF!,#REF!,#REF!,#REF!,#REF!,#REF!,#REF!,#REF!,#REF!</definedName>
    <definedName name="__APW_RESTORE_DATA606__" localSheetId="1" hidden="1">#REF!,#REF!,#REF!,#REF!,#REF!,#REF!,#REF!,#REF!,#REF!,#REF!,#REF!,#REF!,#REF!,#REF!</definedName>
    <definedName name="__APW_RESTORE_DATA606__" localSheetId="8" hidden="1">#REF!,#REF!,#REF!,#REF!,#REF!,#REF!,#REF!,#REF!,#REF!,#REF!,#REF!,#REF!,#REF!,#REF!</definedName>
    <definedName name="__APW_RESTORE_DATA607__" localSheetId="0" hidden="1">#REF!,#REF!,#REF!,#REF!,#REF!,#REF!,#REF!,#REF!,#REF!,#REF!,#REF!,#REF!,#REF!,#REF!</definedName>
    <definedName name="__APW_RESTORE_DATA607__" localSheetId="1" hidden="1">#REF!,#REF!,#REF!,#REF!,#REF!,#REF!,#REF!,#REF!,#REF!,#REF!,#REF!,#REF!,#REF!,#REF!</definedName>
    <definedName name="__APW_RESTORE_DATA607__" localSheetId="8" hidden="1">#REF!,#REF!,#REF!,#REF!,#REF!,#REF!,#REF!,#REF!,#REF!,#REF!,#REF!,#REF!,#REF!,#REF!</definedName>
    <definedName name="__APW_RESTORE_DATA608__" localSheetId="0" hidden="1">#REF!,#REF!,#REF!,#REF!,#REF!,#REF!,#REF!,#REF!,#REF!,#REF!,#REF!,#REF!,#REF!,#REF!</definedName>
    <definedName name="__APW_RESTORE_DATA608__" localSheetId="1" hidden="1">#REF!,#REF!,#REF!,#REF!,#REF!,#REF!,#REF!,#REF!,#REF!,#REF!,#REF!,#REF!,#REF!,#REF!</definedName>
    <definedName name="__APW_RESTORE_DATA608__" localSheetId="8" hidden="1">#REF!,#REF!,#REF!,#REF!,#REF!,#REF!,#REF!,#REF!,#REF!,#REF!,#REF!,#REF!,#REF!,#REF!</definedName>
    <definedName name="__APW_RESTORE_DATA609__" localSheetId="0" hidden="1">#REF!,#REF!,#REF!,#REF!,#REF!,#REF!,#REF!,#REF!,#REF!,#REF!,#REF!,#REF!,#REF!,#REF!</definedName>
    <definedName name="__APW_RESTORE_DATA609__" localSheetId="1" hidden="1">#REF!,#REF!,#REF!,#REF!,#REF!,#REF!,#REF!,#REF!,#REF!,#REF!,#REF!,#REF!,#REF!,#REF!</definedName>
    <definedName name="__APW_RESTORE_DATA609__" localSheetId="8" hidden="1">#REF!,#REF!,#REF!,#REF!,#REF!,#REF!,#REF!,#REF!,#REF!,#REF!,#REF!,#REF!,#REF!,#REF!</definedName>
    <definedName name="__APW_RESTORE_DATA61__" localSheetId="0" hidden="1">#REF!,#REF!,#REF!,#REF!,#REF!,#REF!,#REF!,#REF!,#REF!,#REF!,#REF!,#REF!,#REF!,#REF!,#REF!</definedName>
    <definedName name="__APW_RESTORE_DATA61__" localSheetId="1" hidden="1">#REF!,#REF!,#REF!,#REF!,#REF!,#REF!,#REF!,#REF!,#REF!,#REF!,#REF!,#REF!,#REF!,#REF!,#REF!</definedName>
    <definedName name="__APW_RESTORE_DATA61__" localSheetId="8" hidden="1">#REF!,#REF!,#REF!,#REF!,#REF!,#REF!,#REF!,#REF!,#REF!,#REF!,#REF!,#REF!,#REF!,#REF!,#REF!</definedName>
    <definedName name="__APW_RESTORE_DATA610__" localSheetId="0" hidden="1">#REF!,#REF!,#REF!,#REF!,#REF!,#REF!,#REF!,#REF!,#REF!,#REF!,#REF!,#REF!,#REF!,#REF!</definedName>
    <definedName name="__APW_RESTORE_DATA610__" localSheetId="1" hidden="1">#REF!,#REF!,#REF!,#REF!,#REF!,#REF!,#REF!,#REF!,#REF!,#REF!,#REF!,#REF!,#REF!,#REF!</definedName>
    <definedName name="__APW_RESTORE_DATA610__" localSheetId="8" hidden="1">#REF!,#REF!,#REF!,#REF!,#REF!,#REF!,#REF!,#REF!,#REF!,#REF!,#REF!,#REF!,#REF!,#REF!</definedName>
    <definedName name="__APW_RESTORE_DATA611__" localSheetId="0" hidden="1">#REF!,#REF!,#REF!,#REF!,#REF!,#REF!,#REF!,#REF!,#REF!,#REF!,#REF!,#REF!</definedName>
    <definedName name="__APW_RESTORE_DATA611__" localSheetId="1" hidden="1">#REF!,#REF!,#REF!,#REF!,#REF!,#REF!,#REF!,#REF!,#REF!,#REF!,#REF!,#REF!</definedName>
    <definedName name="__APW_RESTORE_DATA611__" localSheetId="8" hidden="1">#REF!,#REF!,#REF!,#REF!,#REF!,#REF!,#REF!,#REF!,#REF!,#REF!,#REF!,#REF!</definedName>
    <definedName name="__APW_RESTORE_DATA62__" localSheetId="0" hidden="1">#REF!,#REF!,#REF!,#REF!,#REF!,#REF!,#REF!,#REF!,#REF!,#REF!,#REF!,#REF!,#REF!,#REF!,#REF!</definedName>
    <definedName name="__APW_RESTORE_DATA62__" localSheetId="1" hidden="1">#REF!,#REF!,#REF!,#REF!,#REF!,#REF!,#REF!,#REF!,#REF!,#REF!,#REF!,#REF!,#REF!,#REF!,#REF!</definedName>
    <definedName name="__APW_RESTORE_DATA62__" localSheetId="8" hidden="1">#REF!,#REF!,#REF!,#REF!,#REF!,#REF!,#REF!,#REF!,#REF!,#REF!,#REF!,#REF!,#REF!,#REF!,#REF!</definedName>
    <definedName name="__APW_RESTORE_DATA63__" localSheetId="0" hidden="1">#REF!,#REF!,#REF!,#REF!,#REF!,#REF!,#REF!,#REF!,#REF!,#REF!,#REF!,#REF!,#REF!,#REF!,#REF!</definedName>
    <definedName name="__APW_RESTORE_DATA63__" localSheetId="1" hidden="1">#REF!,#REF!,#REF!,#REF!,#REF!,#REF!,#REF!,#REF!,#REF!,#REF!,#REF!,#REF!,#REF!,#REF!,#REF!</definedName>
    <definedName name="__APW_RESTORE_DATA63__" localSheetId="8" hidden="1">#REF!,#REF!,#REF!,#REF!,#REF!,#REF!,#REF!,#REF!,#REF!,#REF!,#REF!,#REF!,#REF!,#REF!,#REF!</definedName>
    <definedName name="__APW_RESTORE_DATA64__" localSheetId="0" hidden="1">#REF!,#REF!,#REF!,#REF!,#REF!,#REF!,#REF!,#REF!,#REF!,#REF!,#REF!,#REF!,#REF!,#REF!,#REF!</definedName>
    <definedName name="__APW_RESTORE_DATA64__" localSheetId="1" hidden="1">#REF!,#REF!,#REF!,#REF!,#REF!,#REF!,#REF!,#REF!,#REF!,#REF!,#REF!,#REF!,#REF!,#REF!,#REF!</definedName>
    <definedName name="__APW_RESTORE_DATA64__" localSheetId="8" hidden="1">#REF!,#REF!,#REF!,#REF!,#REF!,#REF!,#REF!,#REF!,#REF!,#REF!,#REF!,#REF!,#REF!,#REF!,#REF!</definedName>
    <definedName name="__APW_RESTORE_DATA65__" localSheetId="0" hidden="1">#REF!,#REF!,#REF!,#REF!,#REF!,#REF!,#REF!,#REF!,#REF!,#REF!,#REF!,#REF!,#REF!,#REF!,#REF!</definedName>
    <definedName name="__APW_RESTORE_DATA65__" localSheetId="1" hidden="1">#REF!,#REF!,#REF!,#REF!,#REF!,#REF!,#REF!,#REF!,#REF!,#REF!,#REF!,#REF!,#REF!,#REF!,#REF!</definedName>
    <definedName name="__APW_RESTORE_DATA65__" localSheetId="8" hidden="1">#REF!,#REF!,#REF!,#REF!,#REF!,#REF!,#REF!,#REF!,#REF!,#REF!,#REF!,#REF!,#REF!,#REF!,#REF!</definedName>
    <definedName name="__APW_RESTORE_DATA66__" localSheetId="0" hidden="1">#REF!,#REF!,#REF!,#REF!,#REF!,#REF!,#REF!,#REF!,#REF!,#REF!,#REF!,#REF!,#REF!,#REF!</definedName>
    <definedName name="__APW_RESTORE_DATA66__" localSheetId="1" hidden="1">#REF!,#REF!,#REF!,#REF!,#REF!,#REF!,#REF!,#REF!,#REF!,#REF!,#REF!,#REF!,#REF!,#REF!</definedName>
    <definedName name="__APW_RESTORE_DATA66__" localSheetId="8" hidden="1">#REF!,#REF!,#REF!,#REF!,#REF!,#REF!,#REF!,#REF!,#REF!,#REF!,#REF!,#REF!,#REF!,#REF!</definedName>
    <definedName name="__APW_RESTORE_DATA67__" localSheetId="0" hidden="1">#REF!,#REF!,#REF!,#REF!,#REF!,#REF!,#REF!,#REF!,#REF!,#REF!,#REF!,#REF!,#REF!,#REF!</definedName>
    <definedName name="__APW_RESTORE_DATA67__" localSheetId="1" hidden="1">#REF!,#REF!,#REF!,#REF!,#REF!,#REF!,#REF!,#REF!,#REF!,#REF!,#REF!,#REF!,#REF!,#REF!</definedName>
    <definedName name="__APW_RESTORE_DATA67__" localSheetId="8" hidden="1">#REF!,#REF!,#REF!,#REF!,#REF!,#REF!,#REF!,#REF!,#REF!,#REF!,#REF!,#REF!,#REF!,#REF!</definedName>
    <definedName name="__APW_RESTORE_DATA68__" localSheetId="0" hidden="1">#REF!,#REF!,#REF!,#REF!,#REF!,#REF!,#REF!,#REF!,#REF!,#REF!,#REF!,#REF!,#REF!,#REF!</definedName>
    <definedName name="__APW_RESTORE_DATA68__" localSheetId="1" hidden="1">#REF!,#REF!,#REF!,#REF!,#REF!,#REF!,#REF!,#REF!,#REF!,#REF!,#REF!,#REF!,#REF!,#REF!</definedName>
    <definedName name="__APW_RESTORE_DATA68__" localSheetId="8" hidden="1">#REF!,#REF!,#REF!,#REF!,#REF!,#REF!,#REF!,#REF!,#REF!,#REF!,#REF!,#REF!,#REF!,#REF!</definedName>
    <definedName name="__APW_RESTORE_DATA69__" localSheetId="0" hidden="1">#REF!,#REF!,#REF!,#REF!,#REF!,#REF!,#REF!,#REF!,#REF!,#REF!,#REF!,#REF!,#REF!,#REF!</definedName>
    <definedName name="__APW_RESTORE_DATA69__" localSheetId="1" hidden="1">#REF!,#REF!,#REF!,#REF!,#REF!,#REF!,#REF!,#REF!,#REF!,#REF!,#REF!,#REF!,#REF!,#REF!</definedName>
    <definedName name="__APW_RESTORE_DATA69__" localSheetId="8" hidden="1">#REF!,#REF!,#REF!,#REF!,#REF!,#REF!,#REF!,#REF!,#REF!,#REF!,#REF!,#REF!,#REF!,#REF!</definedName>
    <definedName name="__APW_RESTORE_DATA7__" localSheetId="0" hidden="1">#REF!,#REF!,#REF!,#REF!,#REF!,#REF!,#REF!,#REF!,#REF!,#REF!,#REF!,#REF!,#REF!,#REF!,#REF!</definedName>
    <definedName name="__APW_RESTORE_DATA7__" localSheetId="1" hidden="1">#REF!,#REF!,#REF!,#REF!,#REF!,#REF!,#REF!,#REF!,#REF!,#REF!,#REF!,#REF!,#REF!,#REF!,#REF!</definedName>
    <definedName name="__APW_RESTORE_DATA7__" localSheetId="8" hidden="1">#REF!,#REF!,#REF!,#REF!,#REF!,#REF!,#REF!,#REF!,#REF!,#REF!,#REF!,#REF!,#REF!,#REF!,#REF!</definedName>
    <definedName name="__APW_RESTORE_DATA70__" localSheetId="0" hidden="1">#REF!,#REF!,#REF!,#REF!,#REF!,#REF!,#REF!,#REF!,#REF!,#REF!,#REF!,#REF!,#REF!,#REF!</definedName>
    <definedName name="__APW_RESTORE_DATA70__" localSheetId="1" hidden="1">#REF!,#REF!,#REF!,#REF!,#REF!,#REF!,#REF!,#REF!,#REF!,#REF!,#REF!,#REF!,#REF!,#REF!</definedName>
    <definedName name="__APW_RESTORE_DATA70__" localSheetId="8" hidden="1">#REF!,#REF!,#REF!,#REF!,#REF!,#REF!,#REF!,#REF!,#REF!,#REF!,#REF!,#REF!,#REF!,#REF!</definedName>
    <definedName name="__APW_RESTORE_DATA71__" localSheetId="0" hidden="1">#REF!,#REF!,#REF!,#REF!,#REF!,#REF!,#REF!,#REF!,#REF!,#REF!,#REF!,#REF!,#REF!,#REF!</definedName>
    <definedName name="__APW_RESTORE_DATA71__" localSheetId="1" hidden="1">#REF!,#REF!,#REF!,#REF!,#REF!,#REF!,#REF!,#REF!,#REF!,#REF!,#REF!,#REF!,#REF!,#REF!</definedName>
    <definedName name="__APW_RESTORE_DATA71__" localSheetId="8" hidden="1">#REF!,#REF!,#REF!,#REF!,#REF!,#REF!,#REF!,#REF!,#REF!,#REF!,#REF!,#REF!,#REF!,#REF!</definedName>
    <definedName name="__APW_RESTORE_DATA72__" localSheetId="0" hidden="1">#REF!,#REF!,#REF!,#REF!,#REF!,#REF!,#REF!,#REF!,#REF!,#REF!,#REF!,#REF!,#REF!,#REF!</definedName>
    <definedName name="__APW_RESTORE_DATA72__" localSheetId="1" hidden="1">#REF!,#REF!,#REF!,#REF!,#REF!,#REF!,#REF!,#REF!,#REF!,#REF!,#REF!,#REF!,#REF!,#REF!</definedName>
    <definedName name="__APW_RESTORE_DATA72__" localSheetId="8" hidden="1">#REF!,#REF!,#REF!,#REF!,#REF!,#REF!,#REF!,#REF!,#REF!,#REF!,#REF!,#REF!,#REF!,#REF!</definedName>
    <definedName name="__APW_RESTORE_DATA73__" localSheetId="0" hidden="1">#REF!,#REF!,#REF!,#REF!,#REF!,#REF!,#REF!,#REF!,#REF!,#REF!,#REF!,#REF!,#REF!,#REF!</definedName>
    <definedName name="__APW_RESTORE_DATA73__" localSheetId="1" hidden="1">#REF!,#REF!,#REF!,#REF!,#REF!,#REF!,#REF!,#REF!,#REF!,#REF!,#REF!,#REF!,#REF!,#REF!</definedName>
    <definedName name="__APW_RESTORE_DATA73__" localSheetId="8" hidden="1">#REF!,#REF!,#REF!,#REF!,#REF!,#REF!,#REF!,#REF!,#REF!,#REF!,#REF!,#REF!,#REF!,#REF!</definedName>
    <definedName name="__APW_RESTORE_DATA74__" localSheetId="0" hidden="1">#REF!,#REF!,#REF!,#REF!,#REF!,#REF!,#REF!,#REF!,#REF!,#REF!,#REF!,#REF!,#REF!,#REF!</definedName>
    <definedName name="__APW_RESTORE_DATA74__" localSheetId="1" hidden="1">#REF!,#REF!,#REF!,#REF!,#REF!,#REF!,#REF!,#REF!,#REF!,#REF!,#REF!,#REF!,#REF!,#REF!</definedName>
    <definedName name="__APW_RESTORE_DATA74__" localSheetId="8" hidden="1">#REF!,#REF!,#REF!,#REF!,#REF!,#REF!,#REF!,#REF!,#REF!,#REF!,#REF!,#REF!,#REF!,#REF!</definedName>
    <definedName name="__APW_RESTORE_DATA75__" localSheetId="0" hidden="1">#REF!,#REF!,#REF!,#REF!,#REF!,#REF!,#REF!,#REF!,#REF!,#REF!,#REF!,#REF!,#REF!,#REF!</definedName>
    <definedName name="__APW_RESTORE_DATA75__" localSheetId="1" hidden="1">#REF!,#REF!,#REF!,#REF!,#REF!,#REF!,#REF!,#REF!,#REF!,#REF!,#REF!,#REF!,#REF!,#REF!</definedName>
    <definedName name="__APW_RESTORE_DATA75__" localSheetId="8" hidden="1">#REF!,#REF!,#REF!,#REF!,#REF!,#REF!,#REF!,#REF!,#REF!,#REF!,#REF!,#REF!,#REF!,#REF!</definedName>
    <definedName name="__APW_RESTORE_DATA76__" localSheetId="0" hidden="1">#REF!,#REF!,#REF!,#REF!,#REF!,#REF!,#REF!,#REF!,#REF!,#REF!,#REF!,#REF!,#REF!,#REF!</definedName>
    <definedName name="__APW_RESTORE_DATA76__" localSheetId="1" hidden="1">#REF!,#REF!,#REF!,#REF!,#REF!,#REF!,#REF!,#REF!,#REF!,#REF!,#REF!,#REF!,#REF!,#REF!</definedName>
    <definedName name="__APW_RESTORE_DATA76__" localSheetId="8" hidden="1">#REF!,#REF!,#REF!,#REF!,#REF!,#REF!,#REF!,#REF!,#REF!,#REF!,#REF!,#REF!,#REF!,#REF!</definedName>
    <definedName name="__APW_RESTORE_DATA77__" localSheetId="0" hidden="1">#REF!,#REF!,#REF!,#REF!,#REF!,#REF!,#REF!,#REF!,#REF!,#REF!,#REF!,#REF!,#REF!,#REF!</definedName>
    <definedName name="__APW_RESTORE_DATA77__" localSheetId="1" hidden="1">#REF!,#REF!,#REF!,#REF!,#REF!,#REF!,#REF!,#REF!,#REF!,#REF!,#REF!,#REF!,#REF!,#REF!</definedName>
    <definedName name="__APW_RESTORE_DATA77__" localSheetId="8" hidden="1">#REF!,#REF!,#REF!,#REF!,#REF!,#REF!,#REF!,#REF!,#REF!,#REF!,#REF!,#REF!,#REF!,#REF!</definedName>
    <definedName name="__APW_RESTORE_DATA78__" localSheetId="0" hidden="1">#REF!,#REF!,#REF!,#REF!,#REF!,#REF!,#REF!,#REF!,#REF!,#REF!,#REF!,#REF!,#REF!,#REF!</definedName>
    <definedName name="__APW_RESTORE_DATA78__" localSheetId="1" hidden="1">#REF!,#REF!,#REF!,#REF!,#REF!,#REF!,#REF!,#REF!,#REF!,#REF!,#REF!,#REF!,#REF!,#REF!</definedName>
    <definedName name="__APW_RESTORE_DATA78__" localSheetId="8" hidden="1">#REF!,#REF!,#REF!,#REF!,#REF!,#REF!,#REF!,#REF!,#REF!,#REF!,#REF!,#REF!,#REF!,#REF!</definedName>
    <definedName name="__APW_RESTORE_DATA79__" localSheetId="0" hidden="1">#REF!,#REF!,#REF!,#REF!,#REF!,#REF!,#REF!,#REF!,#REF!,#REF!,#REF!,#REF!,#REF!,#REF!</definedName>
    <definedName name="__APW_RESTORE_DATA79__" localSheetId="1" hidden="1">#REF!,#REF!,#REF!,#REF!,#REF!,#REF!,#REF!,#REF!,#REF!,#REF!,#REF!,#REF!,#REF!,#REF!</definedName>
    <definedName name="__APW_RESTORE_DATA79__" localSheetId="8" hidden="1">#REF!,#REF!,#REF!,#REF!,#REF!,#REF!,#REF!,#REF!,#REF!,#REF!,#REF!,#REF!,#REF!,#REF!</definedName>
    <definedName name="__APW_RESTORE_DATA8__" localSheetId="0" hidden="1">#REF!,#REF!,#REF!,#REF!,#REF!,#REF!,#REF!,#REF!,#REF!,#REF!,#REF!,#REF!,#REF!,#REF!,#REF!</definedName>
    <definedName name="__APW_RESTORE_DATA8__" localSheetId="1" hidden="1">#REF!,#REF!,#REF!,#REF!,#REF!,#REF!,#REF!,#REF!,#REF!,#REF!,#REF!,#REF!,#REF!,#REF!,#REF!</definedName>
    <definedName name="__APW_RESTORE_DATA8__" localSheetId="8" hidden="1">#REF!,#REF!,#REF!,#REF!,#REF!,#REF!,#REF!,#REF!,#REF!,#REF!,#REF!,#REF!,#REF!,#REF!,#REF!</definedName>
    <definedName name="__APW_RESTORE_DATA80__" localSheetId="0" hidden="1">#REF!,#REF!,#REF!,#REF!,#REF!,#REF!,#REF!,#REF!,#REF!,#REF!,#REF!,#REF!,#REF!,#REF!</definedName>
    <definedName name="__APW_RESTORE_DATA80__" localSheetId="1" hidden="1">#REF!,#REF!,#REF!,#REF!,#REF!,#REF!,#REF!,#REF!,#REF!,#REF!,#REF!,#REF!,#REF!,#REF!</definedName>
    <definedName name="__APW_RESTORE_DATA80__" localSheetId="8" hidden="1">#REF!,#REF!,#REF!,#REF!,#REF!,#REF!,#REF!,#REF!,#REF!,#REF!,#REF!,#REF!,#REF!,#REF!</definedName>
    <definedName name="__APW_RESTORE_DATA81__" localSheetId="0" hidden="1">#REF!,#REF!,#REF!,#REF!,#REF!,#REF!,#REF!,#REF!,#REF!,#REF!,#REF!,#REF!,#REF!,#REF!</definedName>
    <definedName name="__APW_RESTORE_DATA81__" localSheetId="1" hidden="1">#REF!,#REF!,#REF!,#REF!,#REF!,#REF!,#REF!,#REF!,#REF!,#REF!,#REF!,#REF!,#REF!,#REF!</definedName>
    <definedName name="__APW_RESTORE_DATA81__" localSheetId="8" hidden="1">#REF!,#REF!,#REF!,#REF!,#REF!,#REF!,#REF!,#REF!,#REF!,#REF!,#REF!,#REF!,#REF!,#REF!</definedName>
    <definedName name="__APW_RESTORE_DATA82__" localSheetId="0" hidden="1">#REF!,#REF!,#REF!,#REF!,#REF!,#REF!,#REF!,#REF!,#REF!,#REF!,#REF!,#REF!,#REF!,#REF!</definedName>
    <definedName name="__APW_RESTORE_DATA82__" localSheetId="1" hidden="1">#REF!,#REF!,#REF!,#REF!,#REF!,#REF!,#REF!,#REF!,#REF!,#REF!,#REF!,#REF!,#REF!,#REF!</definedName>
    <definedName name="__APW_RESTORE_DATA82__" localSheetId="8" hidden="1">#REF!,#REF!,#REF!,#REF!,#REF!,#REF!,#REF!,#REF!,#REF!,#REF!,#REF!,#REF!,#REF!,#REF!</definedName>
    <definedName name="__APW_RESTORE_DATA83__" localSheetId="0" hidden="1">#REF!,#REF!,#REF!,#REF!,#REF!,#REF!,#REF!,#REF!,#REF!,#REF!,#REF!,#REF!,#REF!,#REF!</definedName>
    <definedName name="__APW_RESTORE_DATA83__" localSheetId="1" hidden="1">#REF!,#REF!,#REF!,#REF!,#REF!,#REF!,#REF!,#REF!,#REF!,#REF!,#REF!,#REF!,#REF!,#REF!</definedName>
    <definedName name="__APW_RESTORE_DATA83__" localSheetId="8" hidden="1">#REF!,#REF!,#REF!,#REF!,#REF!,#REF!,#REF!,#REF!,#REF!,#REF!,#REF!,#REF!,#REF!,#REF!</definedName>
    <definedName name="__APW_RESTORE_DATA84__" localSheetId="0" hidden="1">#REF!,#REF!,#REF!,#REF!,#REF!,#REF!,#REF!,#REF!,#REF!,#REF!,#REF!,#REF!,#REF!,#REF!</definedName>
    <definedName name="__APW_RESTORE_DATA84__" localSheetId="1" hidden="1">#REF!,#REF!,#REF!,#REF!,#REF!,#REF!,#REF!,#REF!,#REF!,#REF!,#REF!,#REF!,#REF!,#REF!</definedName>
    <definedName name="__APW_RESTORE_DATA84__" localSheetId="8" hidden="1">#REF!,#REF!,#REF!,#REF!,#REF!,#REF!,#REF!,#REF!,#REF!,#REF!,#REF!,#REF!,#REF!,#REF!</definedName>
    <definedName name="__APW_RESTORE_DATA85__" localSheetId="0" hidden="1">#REF!,#REF!,#REF!,#REF!,#REF!,#REF!,#REF!,#REF!,#REF!,#REF!,#REF!,#REF!,#REF!,#REF!</definedName>
    <definedName name="__APW_RESTORE_DATA85__" localSheetId="1" hidden="1">#REF!,#REF!,#REF!,#REF!,#REF!,#REF!,#REF!,#REF!,#REF!,#REF!,#REF!,#REF!,#REF!,#REF!</definedName>
    <definedName name="__APW_RESTORE_DATA85__" localSheetId="8" hidden="1">#REF!,#REF!,#REF!,#REF!,#REF!,#REF!,#REF!,#REF!,#REF!,#REF!,#REF!,#REF!,#REF!,#REF!</definedName>
    <definedName name="__APW_RESTORE_DATA86__" localSheetId="0" hidden="1">#REF!,#REF!,#REF!,#REF!,#REF!,#REF!,#REF!,#REF!,#REF!,#REF!,#REF!,#REF!,#REF!,#REF!</definedName>
    <definedName name="__APW_RESTORE_DATA86__" localSheetId="1" hidden="1">#REF!,#REF!,#REF!,#REF!,#REF!,#REF!,#REF!,#REF!,#REF!,#REF!,#REF!,#REF!,#REF!,#REF!</definedName>
    <definedName name="__APW_RESTORE_DATA86__" localSheetId="8" hidden="1">#REF!,#REF!,#REF!,#REF!,#REF!,#REF!,#REF!,#REF!,#REF!,#REF!,#REF!,#REF!,#REF!,#REF!</definedName>
    <definedName name="__APW_RESTORE_DATA87__" localSheetId="0" hidden="1">#REF!,#REF!,#REF!,#REF!,#REF!,#REF!,#REF!,#REF!,#REF!,#REF!,#REF!,#REF!,#REF!,#REF!</definedName>
    <definedName name="__APW_RESTORE_DATA87__" localSheetId="1" hidden="1">#REF!,#REF!,#REF!,#REF!,#REF!,#REF!,#REF!,#REF!,#REF!,#REF!,#REF!,#REF!,#REF!,#REF!</definedName>
    <definedName name="__APW_RESTORE_DATA87__" localSheetId="8" hidden="1">#REF!,#REF!,#REF!,#REF!,#REF!,#REF!,#REF!,#REF!,#REF!,#REF!,#REF!,#REF!,#REF!,#REF!</definedName>
    <definedName name="__APW_RESTORE_DATA88__" localSheetId="0" hidden="1">#REF!,#REF!,#REF!,#REF!,#REF!,#REF!,#REF!,#REF!,#REF!,#REF!,#REF!,#REF!,#REF!,#REF!</definedName>
    <definedName name="__APW_RESTORE_DATA88__" localSheetId="1" hidden="1">#REF!,#REF!,#REF!,#REF!,#REF!,#REF!,#REF!,#REF!,#REF!,#REF!,#REF!,#REF!,#REF!,#REF!</definedName>
    <definedName name="__APW_RESTORE_DATA88__" localSheetId="8" hidden="1">#REF!,#REF!,#REF!,#REF!,#REF!,#REF!,#REF!,#REF!,#REF!,#REF!,#REF!,#REF!,#REF!,#REF!</definedName>
    <definedName name="__APW_RESTORE_DATA89__" localSheetId="0" hidden="1">#REF!,#REF!,#REF!,#REF!,#REF!,#REF!,#REF!,#REF!,#REF!,#REF!,#REF!,#REF!,#REF!,#REF!</definedName>
    <definedName name="__APW_RESTORE_DATA89__" localSheetId="1" hidden="1">#REF!,#REF!,#REF!,#REF!,#REF!,#REF!,#REF!,#REF!,#REF!,#REF!,#REF!,#REF!,#REF!,#REF!</definedName>
    <definedName name="__APW_RESTORE_DATA89__" localSheetId="8" hidden="1">#REF!,#REF!,#REF!,#REF!,#REF!,#REF!,#REF!,#REF!,#REF!,#REF!,#REF!,#REF!,#REF!,#REF!</definedName>
    <definedName name="__APW_RESTORE_DATA9__" localSheetId="0" hidden="1">#REF!,#REF!,#REF!,#REF!,#REF!,#REF!,#REF!,#REF!,#REF!,#REF!,#REF!,#REF!,#REF!,#REF!,#REF!</definedName>
    <definedName name="__APW_RESTORE_DATA9__" localSheetId="1" hidden="1">#REF!,#REF!,#REF!,#REF!,#REF!,#REF!,#REF!,#REF!,#REF!,#REF!,#REF!,#REF!,#REF!,#REF!,#REF!</definedName>
    <definedName name="__APW_RESTORE_DATA9__" localSheetId="8" hidden="1">#REF!,#REF!,#REF!,#REF!,#REF!,#REF!,#REF!,#REF!,#REF!,#REF!,#REF!,#REF!,#REF!,#REF!,#REF!</definedName>
    <definedName name="__APW_RESTORE_DATA90__" localSheetId="0" hidden="1">#REF!,#REF!,#REF!,#REF!,#REF!,#REF!,#REF!,#REF!,#REF!,#REF!,#REF!,#REF!,#REF!,#REF!</definedName>
    <definedName name="__APW_RESTORE_DATA90__" localSheetId="1" hidden="1">#REF!,#REF!,#REF!,#REF!,#REF!,#REF!,#REF!,#REF!,#REF!,#REF!,#REF!,#REF!,#REF!,#REF!</definedName>
    <definedName name="__APW_RESTORE_DATA90__" localSheetId="8" hidden="1">#REF!,#REF!,#REF!,#REF!,#REF!,#REF!,#REF!,#REF!,#REF!,#REF!,#REF!,#REF!,#REF!,#REF!</definedName>
    <definedName name="__APW_RESTORE_DATA91__" localSheetId="0" hidden="1">#REF!,#REF!,#REF!,#REF!,#REF!,#REF!,#REF!,#REF!,#REF!,#REF!,#REF!,#REF!,#REF!,#REF!</definedName>
    <definedName name="__APW_RESTORE_DATA91__" localSheetId="1" hidden="1">#REF!,#REF!,#REF!,#REF!,#REF!,#REF!,#REF!,#REF!,#REF!,#REF!,#REF!,#REF!,#REF!,#REF!</definedName>
    <definedName name="__APW_RESTORE_DATA91__" localSheetId="8" hidden="1">#REF!,#REF!,#REF!,#REF!,#REF!,#REF!,#REF!,#REF!,#REF!,#REF!,#REF!,#REF!,#REF!,#REF!</definedName>
    <definedName name="__APW_RESTORE_DATA92__" localSheetId="0" hidden="1">#REF!,#REF!,#REF!,#REF!,#REF!,#REF!,#REF!,#REF!,#REF!,#REF!,#REF!,#REF!,#REF!,#REF!</definedName>
    <definedName name="__APW_RESTORE_DATA92__" localSheetId="1" hidden="1">#REF!,#REF!,#REF!,#REF!,#REF!,#REF!,#REF!,#REF!,#REF!,#REF!,#REF!,#REF!,#REF!,#REF!</definedName>
    <definedName name="__APW_RESTORE_DATA92__" localSheetId="8" hidden="1">#REF!,#REF!,#REF!,#REF!,#REF!,#REF!,#REF!,#REF!,#REF!,#REF!,#REF!,#REF!,#REF!,#REF!</definedName>
    <definedName name="__APW_RESTORE_DATA93__" localSheetId="0" hidden="1">#REF!,#REF!,#REF!,#REF!,#REF!,#REF!,#REF!,#REF!,#REF!,#REF!,#REF!,#REF!,#REF!,#REF!</definedName>
    <definedName name="__APW_RESTORE_DATA93__" localSheetId="1" hidden="1">#REF!,#REF!,#REF!,#REF!,#REF!,#REF!,#REF!,#REF!,#REF!,#REF!,#REF!,#REF!,#REF!,#REF!</definedName>
    <definedName name="__APW_RESTORE_DATA93__" localSheetId="8" hidden="1">#REF!,#REF!,#REF!,#REF!,#REF!,#REF!,#REF!,#REF!,#REF!,#REF!,#REF!,#REF!,#REF!,#REF!</definedName>
    <definedName name="__APW_RESTORE_DATA94__" localSheetId="0" hidden="1">#REF!,#REF!,#REF!,#REF!,#REF!,#REF!,#REF!,#REF!,#REF!,#REF!,#REF!,#REF!,#REF!,#REF!</definedName>
    <definedName name="__APW_RESTORE_DATA94__" localSheetId="1" hidden="1">#REF!,#REF!,#REF!,#REF!,#REF!,#REF!,#REF!,#REF!,#REF!,#REF!,#REF!,#REF!,#REF!,#REF!</definedName>
    <definedName name="__APW_RESTORE_DATA94__" localSheetId="8" hidden="1">#REF!,#REF!,#REF!,#REF!,#REF!,#REF!,#REF!,#REF!,#REF!,#REF!,#REF!,#REF!,#REF!,#REF!</definedName>
    <definedName name="__APW_RESTORE_DATA95__" localSheetId="0" hidden="1">#REF!,#REF!,#REF!,#REF!,#REF!,#REF!,#REF!,#REF!,#REF!,#REF!,#REF!,#REF!,#REF!,#REF!</definedName>
    <definedName name="__APW_RESTORE_DATA95__" localSheetId="1" hidden="1">#REF!,#REF!,#REF!,#REF!,#REF!,#REF!,#REF!,#REF!,#REF!,#REF!,#REF!,#REF!,#REF!,#REF!</definedName>
    <definedName name="__APW_RESTORE_DATA95__" localSheetId="8" hidden="1">#REF!,#REF!,#REF!,#REF!,#REF!,#REF!,#REF!,#REF!,#REF!,#REF!,#REF!,#REF!,#REF!,#REF!</definedName>
    <definedName name="__APW_RESTORE_DATA96__" localSheetId="0" hidden="1">#REF!,#REF!,#REF!,#REF!,#REF!,#REF!,#REF!,#REF!,#REF!,#REF!,#REF!,#REF!,#REF!,#REF!</definedName>
    <definedName name="__APW_RESTORE_DATA96__" localSheetId="1" hidden="1">#REF!,#REF!,#REF!,#REF!,#REF!,#REF!,#REF!,#REF!,#REF!,#REF!,#REF!,#REF!,#REF!,#REF!</definedName>
    <definedName name="__APW_RESTORE_DATA96__" localSheetId="8" hidden="1">#REF!,#REF!,#REF!,#REF!,#REF!,#REF!,#REF!,#REF!,#REF!,#REF!,#REF!,#REF!,#REF!,#REF!</definedName>
    <definedName name="__APW_RESTORE_DATA97__" localSheetId="0" hidden="1">#REF!,#REF!,#REF!,#REF!,#REF!,#REF!,#REF!,#REF!,#REF!,#REF!,#REF!,#REF!,#REF!,#REF!</definedName>
    <definedName name="__APW_RESTORE_DATA97__" localSheetId="1" hidden="1">#REF!,#REF!,#REF!,#REF!,#REF!,#REF!,#REF!,#REF!,#REF!,#REF!,#REF!,#REF!,#REF!,#REF!</definedName>
    <definedName name="__APW_RESTORE_DATA97__" localSheetId="8" hidden="1">#REF!,#REF!,#REF!,#REF!,#REF!,#REF!,#REF!,#REF!,#REF!,#REF!,#REF!,#REF!,#REF!,#REF!</definedName>
    <definedName name="__APW_RESTORE_DATA98__" localSheetId="0" hidden="1">#REF!,#REF!,#REF!,#REF!,#REF!,#REF!,#REF!,#REF!,#REF!,#REF!,#REF!,#REF!,#REF!,#REF!</definedName>
    <definedName name="__APW_RESTORE_DATA98__" localSheetId="1" hidden="1">#REF!,#REF!,#REF!,#REF!,#REF!,#REF!,#REF!,#REF!,#REF!,#REF!,#REF!,#REF!,#REF!,#REF!</definedName>
    <definedName name="__APW_RESTORE_DATA98__" localSheetId="8" hidden="1">#REF!,#REF!,#REF!,#REF!,#REF!,#REF!,#REF!,#REF!,#REF!,#REF!,#REF!,#REF!,#REF!,#REF!</definedName>
    <definedName name="__APW_RESTORE_DATA99__" localSheetId="0" hidden="1">#REF!,#REF!,#REF!,#REF!,#REF!,#REF!,#REF!,#REF!,#REF!,#REF!,#REF!,#REF!,#REF!,#REF!</definedName>
    <definedName name="__APW_RESTORE_DATA99__" localSheetId="1" hidden="1">#REF!,#REF!,#REF!,#REF!,#REF!,#REF!,#REF!,#REF!,#REF!,#REF!,#REF!,#REF!,#REF!,#REF!</definedName>
    <definedName name="__APW_RESTORE_DATA99__" localSheetId="8" hidden="1">#REF!,#REF!,#REF!,#REF!,#REF!,#REF!,#REF!,#REF!,#REF!,#REF!,#REF!,#REF!,#REF!,#REF!</definedName>
    <definedName name="__ex1" localSheetId="7" hidden="1">{#N/A,#N/A,FALSE,"Summ";#N/A,#N/A,FALSE,"General"}</definedName>
    <definedName name="__ex1" localSheetId="8" hidden="1">{#N/A,#N/A,FALSE,"Summ";#N/A,#N/A,FALSE,"General"}</definedName>
    <definedName name="__ex1" hidden="1">{#N/A,#N/A,FALSE,"Summ";#N/A,#N/A,FALSE,"General"}</definedName>
    <definedName name="__FDS_HYPERLINK_TOGGLE_STATE__" hidden="1">"ON"</definedName>
    <definedName name="__FDS_UNIQUE_RANGE_ID_GENERATOR_COUNTER" hidden="1">59</definedName>
    <definedName name="__new1" localSheetId="7" hidden="1">{#N/A,#N/A,FALSE,"Summ";#N/A,#N/A,FALSE,"General"}</definedName>
    <definedName name="__new1" localSheetId="8" hidden="1">{#N/A,#N/A,FALSE,"Summ";#N/A,#N/A,FALSE,"General"}</definedName>
    <definedName name="__new1" hidden="1">{#N/A,#N/A,FALSE,"Summ";#N/A,#N/A,FALSE,"General"}</definedName>
    <definedName name="__six6" localSheetId="7" hidden="1">{#N/A,#N/A,FALSE,"CRPT";#N/A,#N/A,FALSE,"TREND";#N/A,#N/A,FALSE,"%Curve"}</definedName>
    <definedName name="__six6" localSheetId="8" hidden="1">{#N/A,#N/A,FALSE,"CRPT";#N/A,#N/A,FALSE,"TREND";#N/A,#N/A,FALSE,"%Curve"}</definedName>
    <definedName name="__six6" localSheetId="14" hidden="1">{#N/A,#N/A,FALSE,"CRPT";#N/A,#N/A,FALSE,"TREND";#N/A,#N/A,FALSE,"%Curve"}</definedName>
    <definedName name="__six6" hidden="1">{#N/A,#N/A,FALSE,"CRPT";#N/A,#N/A,FALSE,"TREND";#N/A,#N/A,FALSE,"%Curve"}</definedName>
    <definedName name="__www1" localSheetId="7" hidden="1">{#N/A,#N/A,FALSE,"schA"}</definedName>
    <definedName name="__www1" localSheetId="8" hidden="1">{#N/A,#N/A,FALSE,"schA"}</definedName>
    <definedName name="__www1" localSheetId="14" hidden="1">{#N/A,#N/A,FALSE,"schA"}</definedName>
    <definedName name="__www1" hidden="1">{#N/A,#N/A,FALSE,"schA"}</definedName>
    <definedName name="_1__FDSAUDITLINK__" localSheetId="7" hidden="1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__FDSAUDITLINK__" localSheetId="8" hidden="1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__FDSAUDITLINK__" hidden="1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0__FDSAUDITLINK__" localSheetId="7" hidden="1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__FDSAUDITLINK__" localSheetId="8" hidden="1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__FDSAUDITLINK__" hidden="1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0__FDSAUDITLINK__" localSheetId="7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0__FDSAUDITLINK__" localSheetId="8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0__FDSAUDITLINK__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1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2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2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5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8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8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9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__FDSAUDITLINK__" localSheetId="7" hidden="1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__FDSAUDITLINK__" localSheetId="8" hidden="1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__FDSAUDITLINK__" hidden="1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0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localSheetId="7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 localSheetId="8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6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6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6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7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9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9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__FDSAUDITLINK__" localSheetId="7" hidden="1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__FDSAUDITLINK__" localSheetId="8" hidden="1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__FDSAUDITLINK__" hidden="1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0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0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0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1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2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4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4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6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6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6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7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7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7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8__FDSAUDITLINK__" localSheetId="7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8__FDSAUDITLINK__" localSheetId="8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8__FDSAUDITLINK__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localSheetId="7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localSheetId="8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__FDSAUDITLINK__" localSheetId="7" hidden="1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__FDSAUDITLINK__" localSheetId="8" hidden="1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__FDSAUDITLINK__" hidden="1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0__FDSAUDITLINK__" localSheetId="7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0__FDSAUDITLINK__" localSheetId="8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0__FDSAUDITLINK__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1__FDSAUDITLINK__" localSheetId="7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1__FDSAUDITLINK__" localSheetId="8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1__FDSAUDITLINK__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2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2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2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3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4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4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4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5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5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5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6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7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7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7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8__FDSAUDITLINK__" localSheetId="7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 localSheetId="8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localSheetId="7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localSheetId="8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__FDSAUDITLINK__" localSheetId="7" hidden="1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__FDSAUDITLINK__" localSheetId="8" hidden="1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__FDSAUDITLINK__" hidden="1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0__FDSAUDITLINK__" localSheetId="7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 localSheetId="8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2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3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4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4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4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5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5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5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6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9__FDSAUDITLINK__" localSheetId="7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localSheetId="8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FDSAUDITLINK__" localSheetId="7" hidden="1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__FDSAUDITLINK__" localSheetId="8" hidden="1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__FDSAUDITLINK__" hidden="1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0__FDSAUDITLINK__" localSheetId="7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localSheetId="8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1__FDSAUDITLINK__" localSheetId="7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1__FDSAUDITLINK__" localSheetId="8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1__FDSAUDITLINK__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2__FDSAUDITLINK__" localSheetId="7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2__FDSAUDITLINK__" localSheetId="8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2__FDSAUDITLINK__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4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4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6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7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7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8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8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8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9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__FDSAUDITLINK__" localSheetId="7" hidden="1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__FDSAUDITLINK__" localSheetId="8" hidden="1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__FDSAUDITLINK__" hidden="1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0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2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2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4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7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7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9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__FDSAUDITLINK__" localSheetId="7" hidden="1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__FDSAUDITLINK__" localSheetId="8" hidden="1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__FDSAUDITLINK__" hidden="1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0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0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0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1__FDSAUDITLINK__" localSheetId="7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1__FDSAUDITLINK__" localSheetId="8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1__FDSAUDITLINK__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localSheetId="7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localSheetId="8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3__FDSAUDITLINK__" localSheetId="7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3__FDSAUDITLINK__" localSheetId="8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3__FDSAUDITLINK__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4__FDSAUDITLINK__" localSheetId="7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4__FDSAUDITLINK__" localSheetId="8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4__FDSAUDITLINK__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5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5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5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6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6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6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7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7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7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8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8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8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9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9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9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__FDSAUDITLINK__" localSheetId="7" hidden="1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__FDSAUDITLINK__" localSheetId="8" hidden="1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__FDSAUDITLINK__" hidden="1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0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0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0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1__FDSAUDITLINK__" localSheetId="7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 localSheetId="8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7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8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7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8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5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6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6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6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7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7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7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8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8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8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9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FDSAUDITLINK__" localSheetId="7" hidden="1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__FDSAUDITLINK__" localSheetId="8" hidden="1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__FDSAUDITLINK__" hidden="1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0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0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0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2__FDSAUDITLINK__" localSheetId="7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 localSheetId="8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7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8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4__FDSAUDITLINK__" localSheetId="7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4__FDSAUDITLINK__" localSheetId="8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4__FDSAUDITLINK__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5__FDSAUDITLINK__" localSheetId="7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 localSheetId="8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7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8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8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9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__123Graph_ACHART_3" localSheetId="0" hidden="1">#REF!</definedName>
    <definedName name="_2__123Graph_ACHART_3" localSheetId="1" hidden="1">#REF!</definedName>
    <definedName name="_2__123Graph_ACHART_3" localSheetId="8" hidden="1">#REF!</definedName>
    <definedName name="_2__FDSAUDITLINK__" localSheetId="7" hidden="1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__FDSAUDITLINK__" localSheetId="8" hidden="1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__FDSAUDITLINK__" hidden="1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0__FDSAUDITLINK__" localSheetId="7" hidden="1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__FDSAUDITLINK__" localSheetId="8" hidden="1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__FDSAUDITLINK__" hidden="1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0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0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0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1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1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1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2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2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2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3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4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5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5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5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6__FDSAUDITLINK__" localSheetId="7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6__FDSAUDITLINK__" localSheetId="8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6__FDSAUDITLINK__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7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7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7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8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9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__FDSAUDITLINK__" localSheetId="7" hidden="1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__FDSAUDITLINK__" localSheetId="8" hidden="1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__FDSAUDITLINK__" hidden="1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0__FDSAUDITLINK__" localSheetId="7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0__FDSAUDITLINK__" localSheetId="8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0__FDSAUDITLINK__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1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1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1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2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2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2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3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4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4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5__FDSAUDITLINK__" localSheetId="7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5__FDSAUDITLINK__" localSheetId="8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5__FDSAUDITLINK__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6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6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6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8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8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8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9__FDSAUDITLINK__" localSheetId="7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9__FDSAUDITLINK__" localSheetId="8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9__FDSAUDITLINK__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__FDSAUDITLINK__" localSheetId="7" hidden="1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__FDSAUDITLINK__" localSheetId="8" hidden="1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__FDSAUDITLINK__" hidden="1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0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2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2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3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4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4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4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5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5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5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6__FDSAUDITLINK__" localSheetId="7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6__FDSAUDITLINK__" localSheetId="8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6__FDSAUDITLINK__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7__FDSAUDITLINK__" localSheetId="7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7__FDSAUDITLINK__" localSheetId="8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7__FDSAUDITLINK__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8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9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29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29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3__FDSAUDITLINK__" localSheetId="7" hidden="1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__FDSAUDITLINK__" localSheetId="8" hidden="1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__FDSAUDITLINK__" hidden="1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0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1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2__FDSAUDITLINK__" localSheetId="7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 localSheetId="8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localSheetId="7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localSheetId="8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4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localSheetId="7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 localSheetId="8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7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8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7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8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__FDSAUDITLINK__" localSheetId="7" hidden="1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__FDSAUDITLINK__" localSheetId="8" hidden="1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__FDSAUDITLINK__" hidden="1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0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0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0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1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2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5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5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5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6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6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6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7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8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8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__FDSAUDITLINK__" localSheetId="7" hidden="1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__FDSAUDITLINK__" localSheetId="8" hidden="1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__FDSAUDITLINK__" hidden="1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0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0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0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1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3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3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5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5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5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6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6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6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8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8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8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9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9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9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__FDSAUDITLINK__" localSheetId="7" hidden="1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__FDSAUDITLINK__" localSheetId="8" hidden="1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__FDSAUDITLINK__" hidden="1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0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0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0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1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2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2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2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3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4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5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6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7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__FDSAUDITLINK__" localSheetId="7" hidden="1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__FDSAUDITLINK__" localSheetId="8" hidden="1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__FDSAUDITLINK__" hidden="1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0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1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3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4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4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4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5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5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5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6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7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7" hidden="1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8__FDSAUDITLINK__" localSheetId="8" hidden="1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8__FDSAUDITLINK__" hidden="1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9__FDSAUDITLINK__" localSheetId="7" hidden="1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29__FDSAUDITLINK__" localSheetId="8" hidden="1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29__FDSAUDITLINK__" hidden="1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3__FDSAUDITLINK__" localSheetId="7" hidden="1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__FDSAUDITLINK__" localSheetId="8" hidden="1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__FDSAUDITLINK__" hidden="1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0__FDSAUDITLINK__" localSheetId="7" hidden="1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0__FDSAUDITLINK__" localSheetId="8" hidden="1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0__FDSAUDITLINK__" hidden="1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1__FDSAUDITLINK__" localSheetId="7" hidden="1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1__FDSAUDITLINK__" localSheetId="8" hidden="1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1__FDSAUDITLINK__" hidden="1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2__FDSAUDITLINK__" localSheetId="7" hidden="1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2__FDSAUDITLINK__" localSheetId="8" hidden="1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2__FDSAUDITLINK__" hidden="1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3__FDSAUDITLINK__" localSheetId="7" hidden="1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3__FDSAUDITLINK__" localSheetId="8" hidden="1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3__FDSAUDITLINK__" hidden="1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4__FDSAUDITLINK__" localSheetId="7" hidden="1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4__FDSAUDITLINK__" localSheetId="8" hidden="1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4__FDSAUDITLINK__" hidden="1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5__FDSAUDITLINK__" localSheetId="7" hidden="1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5__FDSAUDITLINK__" localSheetId="8" hidden="1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5__FDSAUDITLINK__" hidden="1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6__FDSAUDITLINK__" localSheetId="7" hidden="1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6__FDSAUDITLINK__" localSheetId="8" hidden="1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6__FDSAUDITLINK__" hidden="1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7__FDSAUDITLINK__" localSheetId="7" hidden="1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7__FDSAUDITLINK__" localSheetId="8" hidden="1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7__FDSAUDITLINK__" hidden="1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8__FDSAUDITLINK__" localSheetId="7" hidden="1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8__FDSAUDITLINK__" localSheetId="8" hidden="1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8__FDSAUDITLINK__" hidden="1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9__FDSAUDITLINK__" localSheetId="7" hidden="1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__FDSAUDITLINK__" localSheetId="8" hidden="1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__FDSAUDITLINK__" hidden="1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88__FDSAUDITLINK__" localSheetId="7" hidden="1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8__FDSAUDITLINK__" localSheetId="8" hidden="1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8__FDSAUDITLINK__" hidden="1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localSheetId="7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localSheetId="8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localSheetId="7" hidden="1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localSheetId="8" hidden="1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hidden="1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localSheetId="7" hidden="1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localSheetId="8" hidden="1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hidden="1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localSheetId="7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localSheetId="8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3__FDSAUDITLINK__" localSheetId="7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3__FDSAUDITLINK__" localSheetId="8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3__FDSAUDITLINK__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localSheetId="7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localSheetId="8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localSheetId="7" hidden="1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localSheetId="8" hidden="1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hidden="1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localSheetId="7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localSheetId="8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localSheetId="7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localSheetId="8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8__FDSAUDITLINK__" localSheetId="7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8__FDSAUDITLINK__" localSheetId="8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8__FDSAUDITLINK__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localSheetId="7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localSheetId="8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4__123Graph_BCHART_3" localSheetId="0" hidden="1">#REF!</definedName>
    <definedName name="_4__123Graph_BCHART_3" localSheetId="1" hidden="1">#REF!</definedName>
    <definedName name="_4__123Graph_BCHART_3" localSheetId="8" hidden="1">#REF!</definedName>
    <definedName name="_4__FDSAUDITLINK__" localSheetId="7" hidden="1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__FDSAUDITLINK__" localSheetId="8" hidden="1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__FDSAUDITLINK__" hidden="1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0__FDSAUDITLINK__" localSheetId="7" hidden="1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__FDSAUDITLINK__" localSheetId="8" hidden="1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__FDSAUDITLINK__" hidden="1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00__FDSAUDITLINK__" localSheetId="7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0__FDSAUDITLINK__" localSheetId="8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0__FDSAUDITLINK__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localSheetId="7" hidden="1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localSheetId="8" hidden="1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hidden="1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localSheetId="7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localSheetId="8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3__FDSAUDITLINK__" localSheetId="7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3__FDSAUDITLINK__" localSheetId="8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3__FDSAUDITLINK__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4__FDSAUDITLINK__" localSheetId="7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4__FDSAUDITLINK__" localSheetId="8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4__FDSAUDITLINK__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localSheetId="7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localSheetId="8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localSheetId="7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localSheetId="8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localSheetId="7" hidden="1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localSheetId="8" hidden="1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hidden="1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1__FDSAUDITLINK__" localSheetId="7" hidden="1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1__FDSAUDITLINK__" localSheetId="8" hidden="1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1__FDSAUDITLINK__" hidden="1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2__FDSAUDITLINK__" localSheetId="7" hidden="1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2__FDSAUDITLINK__" localSheetId="8" hidden="1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2__FDSAUDITLINK__" hidden="1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3__FDSAUDITLINK__" localSheetId="7" hidden="1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3__FDSAUDITLINK__" localSheetId="8" hidden="1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3__FDSAUDITLINK__" hidden="1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4__FDSAUDITLINK__" localSheetId="7" hidden="1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4__FDSAUDITLINK__" localSheetId="8" hidden="1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4__FDSAUDITLINK__" hidden="1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5__FDSAUDITLINK__" localSheetId="7" hidden="1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5__FDSAUDITLINK__" localSheetId="8" hidden="1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5__FDSAUDITLINK__" hidden="1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6__FDSAUDITLINK__" localSheetId="7" hidden="1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6__FDSAUDITLINK__" localSheetId="8" hidden="1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6__FDSAUDITLINK__" hidden="1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7__FDSAUDITLINK__" localSheetId="7" hidden="1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7__FDSAUDITLINK__" localSheetId="8" hidden="1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7__FDSAUDITLINK__" hidden="1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8__FDSAUDITLINK__" localSheetId="7" hidden="1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8__FDSAUDITLINK__" localSheetId="8" hidden="1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8__FDSAUDITLINK__" hidden="1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9__FDSAUDITLINK__" localSheetId="7" hidden="1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49__FDSAUDITLINK__" localSheetId="8" hidden="1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49__FDSAUDITLINK__" hidden="1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5__FDSAUDITLINK__" localSheetId="7" hidden="1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__FDSAUDITLINK__" localSheetId="8" hidden="1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__FDSAUDITLINK__" hidden="1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0__FDSAUDITLINK__" localSheetId="7" hidden="1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0__FDSAUDITLINK__" localSheetId="8" hidden="1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0__FDSAUDITLINK__" hidden="1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1__FDSAUDITLINK__" localSheetId="7" hidden="1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1__FDSAUDITLINK__" localSheetId="8" hidden="1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1__FDSAUDITLINK__" hidden="1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2__FDSAUDITLINK__" localSheetId="7" hidden="1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2__FDSAUDITLINK__" localSheetId="8" hidden="1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2__FDSAUDITLINK__" hidden="1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3__FDSAUDITLINK__" localSheetId="7" hidden="1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3__FDSAUDITLINK__" localSheetId="8" hidden="1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3__FDSAUDITLINK__" hidden="1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4__FDSAUDITLINK__" localSheetId="7" hidden="1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4__FDSAUDITLINK__" localSheetId="8" hidden="1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4__FDSAUDITLINK__" hidden="1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5__FDSAUDITLINK__" localSheetId="7" hidden="1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5__FDSAUDITLINK__" localSheetId="8" hidden="1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5__FDSAUDITLINK__" hidden="1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6__FDSAUDITLINK__" localSheetId="7" hidden="1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6__FDSAUDITLINK__" localSheetId="8" hidden="1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6__FDSAUDITLINK__" hidden="1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7__FDSAUDITLINK__" localSheetId="7" hidden="1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7__FDSAUDITLINK__" localSheetId="8" hidden="1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7__FDSAUDITLINK__" hidden="1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8__FDSAUDITLINK__" localSheetId="7" hidden="1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8__FDSAUDITLINK__" localSheetId="8" hidden="1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8__FDSAUDITLINK__" hidden="1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9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9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__FDSAUDITLINK__" localSheetId="7" hidden="1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__FDSAUDITLINK__" localSheetId="8" hidden="1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__FDSAUDITLINK__" hidden="1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0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0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2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4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5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6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8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__123Graph_LBL_ACHART_3" localSheetId="0" hidden="1">#REF!</definedName>
    <definedName name="_7__123Graph_LBL_ACHART_3" localSheetId="1" hidden="1">#REF!</definedName>
    <definedName name="_7__123Graph_LBL_ACHART_3" localSheetId="8" hidden="1">#REF!</definedName>
    <definedName name="_7__FDSAUDITLINK__" localSheetId="7" hidden="1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__FDSAUDITLINK__" localSheetId="8" hidden="1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__FDSAUDITLINK__" hidden="1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0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__FDSAUDITLINK__" localSheetId="7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 localSheetId="8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3__FDSAUDITLINK__" localSheetId="7" hidden="1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__FDSAUDITLINK__" localSheetId="8" hidden="1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4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5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6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6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7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8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8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8__FDSAUDITLINK__" localSheetId="7" hidden="1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__FDSAUDITLINK__" localSheetId="8" hidden="1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__FDSAUDITLINK__" hidden="1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0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3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5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5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6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__FDSAUDITLINK__" localSheetId="7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7__FDSAUDITLINK__" localSheetId="8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7__FDSAUDITLINK__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8__FDSAUDITLINK__" localSheetId="7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8__FDSAUDITLINK__" localSheetId="8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8__FDSAUDITLINK__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9__FDSAUDITLINK__" localSheetId="7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89__FDSAUDITLINK__" localSheetId="8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89__FDSAUDITLINK__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9__FDSAUDITLINK__" localSheetId="7" hidden="1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__FDSAUDITLINK__" localSheetId="8" hidden="1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__FDSAUDITLINK__" hidden="1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0__FDSAUDITLINK__" localSheetId="7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0__FDSAUDITLINK__" localSheetId="8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0__FDSAUDITLINK__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1__FDSAUDITLINK__" localSheetId="7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1__FDSAUDITLINK__" localSheetId="8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1__FDSAUDITLINK__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2__FDSAUDITLINK__" localSheetId="7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2__FDSAUDITLINK__" localSheetId="8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2__FDSAUDITLINK__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3__FDSAUDITLINK__" localSheetId="7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3__FDSAUDITLINK__" localSheetId="8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3__FDSAUDITLINK__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4__FDSAUDITLINK__" localSheetId="7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4__FDSAUDITLINK__" localSheetId="8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4__FDSAUDITLINK__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5__FDSAUDITLINK__" localSheetId="7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5__FDSAUDITLINK__" localSheetId="8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5__FDSAUDITLINK__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6__FDSAUDITLINK__" localSheetId="7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6__FDSAUDITLINK__" localSheetId="8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6__FDSAUDITLINK__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7__FDSAUDITLINK__" localSheetId="7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7__FDSAUDITLINK__" localSheetId="8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7__FDSAUDITLINK__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8__FDSAUDITLINK__" localSheetId="7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8__FDSAUDITLINK__" localSheetId="8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8__FDSAUDITLINK__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localSheetId="7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localSheetId="8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a1" localSheetId="7" hidden="1">{#N/A,#N/A,FALSE,"Assessment";#N/A,#N/A,FALSE,"Staffing";#N/A,#N/A,FALSE,"Hires";#N/A,#N/A,FALSE,"Assumptions"}</definedName>
    <definedName name="_a1" localSheetId="8" hidden="1">{#N/A,#N/A,FALSE,"Assessment";#N/A,#N/A,FALSE,"Staffing";#N/A,#N/A,FALSE,"Hires";#N/A,#N/A,FALSE,"Assumptions"}</definedName>
    <definedName name="_a1" hidden="1">{#N/A,#N/A,FALSE,"Assessment";#N/A,#N/A,FALSE,"Staffing";#N/A,#N/A,FALSE,"Hires";#N/A,#N/A,FALSE,"Assumptions"}</definedName>
    <definedName name="_a2" localSheetId="7" hidden="1">{#N/A,#N/A,FALSE,"Sheet1"}</definedName>
    <definedName name="_a2" localSheetId="8" hidden="1">{#N/A,#N/A,FALSE,"Sheet1"}</definedName>
    <definedName name="_a2" hidden="1">{#N/A,#N/A,FALSE,"Sheet1"}</definedName>
    <definedName name="_a3" localSheetId="7" hidden="1">{#N/A,#N/A,FALSE,"Sheet1"}</definedName>
    <definedName name="_a3" localSheetId="8" hidden="1">{#N/A,#N/A,FALSE,"Sheet1"}</definedName>
    <definedName name="_a3" hidden="1">{#N/A,#N/A,FALSE,"Sheet1"}</definedName>
    <definedName name="_bdm.00260C3E5F6F490DA28BFD501E10DBAC.edm" localSheetId="0" hidden="1">#REF!</definedName>
    <definedName name="_bdm.00260C3E5F6F490DA28BFD501E10DBAC.edm" localSheetId="1" hidden="1">#REF!</definedName>
    <definedName name="_bdm.00260C3E5F6F490DA28BFD501E10DBAC.edm" localSheetId="8" hidden="1">#REF!</definedName>
    <definedName name="_bdm.0063D0E3E6784061999B70FB13BF223F.edm" localSheetId="0" hidden="1">#REF!</definedName>
    <definedName name="_bdm.0063D0E3E6784061999B70FB13BF223F.edm" localSheetId="1" hidden="1">#REF!</definedName>
    <definedName name="_bdm.0063D0E3E6784061999B70FB13BF223F.edm" localSheetId="8" hidden="1">#REF!</definedName>
    <definedName name="_bdm.006F6709F5404D41A00B25E70CE32714.edm" localSheetId="0" hidden="1">#REF!</definedName>
    <definedName name="_bdm.006F6709F5404D41A00B25E70CE32714.edm" localSheetId="1" hidden="1">#REF!</definedName>
    <definedName name="_bdm.006F6709F5404D41A00B25E70CE32714.edm" localSheetId="8" hidden="1">#REF!</definedName>
    <definedName name="_bdm.008C11CFD2F440D28B4EF63DC2E56C39.edm" localSheetId="0" hidden="1">#REF!</definedName>
    <definedName name="_bdm.008C11CFD2F440D28B4EF63DC2E56C39.edm" localSheetId="1" hidden="1">#REF!</definedName>
    <definedName name="_bdm.008C11CFD2F440D28B4EF63DC2E56C39.edm" localSheetId="8" hidden="1">#REF!</definedName>
    <definedName name="_bdm.009A9DEA676145BD862FDA1D65FC9A40.edm" localSheetId="0" hidden="1">#REF!</definedName>
    <definedName name="_bdm.009A9DEA676145BD862FDA1D65FC9A40.edm" localSheetId="1" hidden="1">#REF!</definedName>
    <definedName name="_bdm.009A9DEA676145BD862FDA1D65FC9A40.edm" localSheetId="8" hidden="1">#REF!</definedName>
    <definedName name="_bdm.00D21114995C4B99A248871237AF09A8.edm" localSheetId="0" hidden="1">#REF!</definedName>
    <definedName name="_bdm.00D21114995C4B99A248871237AF09A8.edm" localSheetId="1" hidden="1">#REF!</definedName>
    <definedName name="_bdm.00D21114995C4B99A248871237AF09A8.edm" localSheetId="8" hidden="1">#REF!</definedName>
    <definedName name="_bdm.00F94A1D60114AF38352268C62D10473.edm" localSheetId="0" hidden="1">#REF!</definedName>
    <definedName name="_bdm.00F94A1D60114AF38352268C62D10473.edm" localSheetId="1" hidden="1">#REF!</definedName>
    <definedName name="_bdm.00F94A1D60114AF38352268C62D10473.edm" localSheetId="8" hidden="1">#REF!</definedName>
    <definedName name="_bdm.012E4BEE60234E0A83038EFA0C6E3C1E.edm" hidden="1">#N/A</definedName>
    <definedName name="_bdm.015CA3DAE0BF4525A1FBF92DAD33873F.edm" localSheetId="0" hidden="1">#REF!</definedName>
    <definedName name="_bdm.015CA3DAE0BF4525A1FBF92DAD33873F.edm" localSheetId="1" hidden="1">#REF!</definedName>
    <definedName name="_bdm.015CA3DAE0BF4525A1FBF92DAD33873F.edm" localSheetId="8" hidden="1">#REF!</definedName>
    <definedName name="_bdm.0172EACCAFF3476381F66A9054FC8FF0.edm" localSheetId="0" hidden="1">#REF!</definedName>
    <definedName name="_bdm.0172EACCAFF3476381F66A9054FC8FF0.edm" localSheetId="1" hidden="1">#REF!</definedName>
    <definedName name="_bdm.0172EACCAFF3476381F66A9054FC8FF0.edm" localSheetId="8" hidden="1">#REF!</definedName>
    <definedName name="_bdm.01BD33AB571D4AD69FD1E668B64F2348.edm" localSheetId="0" hidden="1">#REF!</definedName>
    <definedName name="_bdm.01BD33AB571D4AD69FD1E668B64F2348.edm" localSheetId="1" hidden="1">#REF!</definedName>
    <definedName name="_bdm.01BD33AB571D4AD69FD1E668B64F2348.edm" localSheetId="8" hidden="1">#REF!</definedName>
    <definedName name="_bdm.01CDDB2CA19311D6B66800034790925F.edm" localSheetId="0" hidden="1">#REF!</definedName>
    <definedName name="_bdm.01CDDB2CA19311D6B66800034790925F.edm" localSheetId="1" hidden="1">#REF!</definedName>
    <definedName name="_bdm.01CDDB2CA19311D6B66800034790925F.edm" localSheetId="8" hidden="1">#REF!</definedName>
    <definedName name="_bdm.023180351D5A410DBD61F35464B9A437.edm" localSheetId="0" hidden="1">#REF!</definedName>
    <definedName name="_bdm.023180351D5A410DBD61F35464B9A437.edm" localSheetId="1" hidden="1">#REF!</definedName>
    <definedName name="_bdm.023180351D5A410DBD61F35464B9A437.edm" localSheetId="8" hidden="1">#REF!</definedName>
    <definedName name="_bdm.0263FFE07B2C47479B6201F54A73D71E.edm" localSheetId="0" hidden="1">#REF!</definedName>
    <definedName name="_bdm.0263FFE07B2C47479B6201F54A73D71E.edm" localSheetId="1" hidden="1">#REF!</definedName>
    <definedName name="_bdm.0263FFE07B2C47479B6201F54A73D71E.edm" localSheetId="8" hidden="1">#REF!</definedName>
    <definedName name="_bdm.0320BAD3D85140FE8EBCAE95DBC51D5F.edm" localSheetId="0" hidden="1">#REF!</definedName>
    <definedName name="_bdm.0320BAD3D85140FE8EBCAE95DBC51D5F.edm" localSheetId="1" hidden="1">#REF!</definedName>
    <definedName name="_bdm.0320BAD3D85140FE8EBCAE95DBC51D5F.edm" localSheetId="8" hidden="1">#REF!</definedName>
    <definedName name="_bdm.0343E72FB0774080AD8EE0B483AEB033.edm" localSheetId="0" hidden="1">#REF!</definedName>
    <definedName name="_bdm.0343E72FB0774080AD8EE0B483AEB033.edm" localSheetId="1" hidden="1">#REF!</definedName>
    <definedName name="_bdm.0343E72FB0774080AD8EE0B483AEB033.edm" localSheetId="8" hidden="1">#REF!</definedName>
    <definedName name="_bdm.037E397EF8E6450FB397FBA3CC697246.edm" localSheetId="0" hidden="1">#REF!</definedName>
    <definedName name="_bdm.037E397EF8E6450FB397FBA3CC697246.edm" localSheetId="1" hidden="1">#REF!</definedName>
    <definedName name="_bdm.037E397EF8E6450FB397FBA3CC697246.edm" localSheetId="8" hidden="1">#REF!</definedName>
    <definedName name="_bdm.0432037B233842AB831AAA10EBD3D0D9.edm" localSheetId="0" hidden="1">#REF!</definedName>
    <definedName name="_bdm.0432037B233842AB831AAA10EBD3D0D9.edm" localSheetId="1" hidden="1">#REF!</definedName>
    <definedName name="_bdm.0432037B233842AB831AAA10EBD3D0D9.edm" localSheetId="8" hidden="1">#REF!</definedName>
    <definedName name="_bdm.04F2C226301047039BA32DACA0BF5807.edm" localSheetId="0" hidden="1">#REF!</definedName>
    <definedName name="_bdm.04F2C226301047039BA32DACA0BF5807.edm" localSheetId="1" hidden="1">#REF!</definedName>
    <definedName name="_bdm.04F2C226301047039BA32DACA0BF5807.edm" localSheetId="8" hidden="1">#REF!</definedName>
    <definedName name="_bdm.0552AA9F46E542FA94610089CA44A090.edm" localSheetId="0" hidden="1">#REF!</definedName>
    <definedName name="_bdm.0552AA9F46E542FA94610089CA44A090.edm" localSheetId="1" hidden="1">#REF!</definedName>
    <definedName name="_bdm.0552AA9F46E542FA94610089CA44A090.edm" localSheetId="8" hidden="1">#REF!</definedName>
    <definedName name="_bdm.0588BFFEA76345CF9F55DA8814E13718.edm" localSheetId="0" hidden="1">#REF!</definedName>
    <definedName name="_bdm.0588BFFEA76345CF9F55DA8814E13718.edm" localSheetId="1" hidden="1">#REF!</definedName>
    <definedName name="_bdm.0588BFFEA76345CF9F55DA8814E13718.edm" localSheetId="8" hidden="1">#REF!</definedName>
    <definedName name="_bdm.05C8B953E8704E3998214914A738B9FB.edm" localSheetId="0" hidden="1">#REF!</definedName>
    <definedName name="_bdm.05C8B953E8704E3998214914A738B9FB.edm" localSheetId="1" hidden="1">#REF!</definedName>
    <definedName name="_bdm.05C8B953E8704E3998214914A738B9FB.edm" localSheetId="8" hidden="1">#REF!</definedName>
    <definedName name="_bdm.0620119744844C0A8FADEE68ECA75BCB.edm" localSheetId="0" hidden="1">#REF!</definedName>
    <definedName name="_bdm.0620119744844C0A8FADEE68ECA75BCB.edm" localSheetId="1" hidden="1">#REF!</definedName>
    <definedName name="_bdm.0620119744844C0A8FADEE68ECA75BCB.edm" localSheetId="8" hidden="1">#REF!</definedName>
    <definedName name="_bdm.0626B29C0C89477B93E42E4FC7E0B90D.edm" localSheetId="0" hidden="1">#REF!</definedName>
    <definedName name="_bdm.0626B29C0C89477B93E42E4FC7E0B90D.edm" localSheetId="1" hidden="1">#REF!</definedName>
    <definedName name="_bdm.0626B29C0C89477B93E42E4FC7E0B90D.edm" localSheetId="8" hidden="1">#REF!</definedName>
    <definedName name="_bdm.067C12462658446B99780C4B463A4BD4.edm" localSheetId="0" hidden="1">#REF!</definedName>
    <definedName name="_bdm.067C12462658446B99780C4B463A4BD4.edm" localSheetId="1" hidden="1">#REF!</definedName>
    <definedName name="_bdm.067C12462658446B99780C4B463A4BD4.edm" localSheetId="8" hidden="1">#REF!</definedName>
    <definedName name="_bdm.0736E92983E14D1C8DAD4AC8A8869C9D.edm" localSheetId="0" hidden="1">#REF!</definedName>
    <definedName name="_bdm.0736E92983E14D1C8DAD4AC8A8869C9D.edm" localSheetId="1" hidden="1">#REF!</definedName>
    <definedName name="_bdm.0736E92983E14D1C8DAD4AC8A8869C9D.edm" localSheetId="8" hidden="1">#REF!</definedName>
    <definedName name="_bdm.07372C709AB14DD6912B60AA09EC3E0B.edm" localSheetId="0" hidden="1">#REF!</definedName>
    <definedName name="_bdm.07372C709AB14DD6912B60AA09EC3E0B.edm" localSheetId="1" hidden="1">#REF!</definedName>
    <definedName name="_bdm.07372C709AB14DD6912B60AA09EC3E0B.edm" localSheetId="8" hidden="1">#REF!</definedName>
    <definedName name="_bdm.073CCC9150A7440FBF038A92C123411E.edm" localSheetId="0" hidden="1">#REF!</definedName>
    <definedName name="_bdm.073CCC9150A7440FBF038A92C123411E.edm" localSheetId="1" hidden="1">#REF!</definedName>
    <definedName name="_bdm.073CCC9150A7440FBF038A92C123411E.edm" localSheetId="8" hidden="1">#REF!</definedName>
    <definedName name="_bdm.07639B17B2F34BCA89C092F506BF49BB.edm" localSheetId="0" hidden="1">#REF!</definedName>
    <definedName name="_bdm.07639B17B2F34BCA89C092F506BF49BB.edm" localSheetId="1" hidden="1">#REF!</definedName>
    <definedName name="_bdm.07639B17B2F34BCA89C092F506BF49BB.edm" localSheetId="8" hidden="1">#REF!</definedName>
    <definedName name="_bdm.078899DF30CC4FBFA15CEDFE45B30029.edm" localSheetId="0" hidden="1">#REF!</definedName>
    <definedName name="_bdm.078899DF30CC4FBFA15CEDFE45B30029.edm" localSheetId="1" hidden="1">#REF!</definedName>
    <definedName name="_bdm.078899DF30CC4FBFA15CEDFE45B30029.edm" localSheetId="8" hidden="1">#REF!</definedName>
    <definedName name="_bdm.07E4996270B94AAD92E0E3A6D58D5FC6.edm" localSheetId="0" hidden="1">#REF!</definedName>
    <definedName name="_bdm.07E4996270B94AAD92E0E3A6D58D5FC6.edm" localSheetId="1" hidden="1">#REF!</definedName>
    <definedName name="_bdm.07E4996270B94AAD92E0E3A6D58D5FC6.edm" localSheetId="8" hidden="1">#REF!</definedName>
    <definedName name="_bdm.08286CB801B5425CAE3FCA3BAD7D72A0.edm" localSheetId="0" hidden="1">#REF!</definedName>
    <definedName name="_bdm.08286CB801B5425CAE3FCA3BAD7D72A0.edm" localSheetId="1" hidden="1">#REF!</definedName>
    <definedName name="_bdm.08286CB801B5425CAE3FCA3BAD7D72A0.edm" localSheetId="8" hidden="1">#REF!</definedName>
    <definedName name="_bdm.084A1AD5AFB74BC99D3A4365CECED254.edm" localSheetId="0" hidden="1">#REF!</definedName>
    <definedName name="_bdm.084A1AD5AFB74BC99D3A4365CECED254.edm" localSheetId="1" hidden="1">#REF!</definedName>
    <definedName name="_bdm.084A1AD5AFB74BC99D3A4365CECED254.edm" localSheetId="8" hidden="1">#REF!</definedName>
    <definedName name="_bdm.08AAB02A8688409CAC655578F76EB0B8.edm" localSheetId="0" hidden="1">#REF!</definedName>
    <definedName name="_bdm.08AAB02A8688409CAC655578F76EB0B8.edm" localSheetId="1" hidden="1">#REF!</definedName>
    <definedName name="_bdm.08AAB02A8688409CAC655578F76EB0B8.edm" localSheetId="8" hidden="1">#REF!</definedName>
    <definedName name="_bdm.08AF500A59084269BFDC9DB599AFD6E6.edm" localSheetId="0" hidden="1">#REF!</definedName>
    <definedName name="_bdm.08AF500A59084269BFDC9DB599AFD6E6.edm" localSheetId="1" hidden="1">#REF!</definedName>
    <definedName name="_bdm.08AF500A59084269BFDC9DB599AFD6E6.edm" localSheetId="8" hidden="1">#REF!</definedName>
    <definedName name="_bdm.08C2B30F425E492EB733D20661A9AD6E.edm" localSheetId="0" hidden="1">#REF!</definedName>
    <definedName name="_bdm.08C2B30F425E492EB733D20661A9AD6E.edm" localSheetId="1" hidden="1">#REF!</definedName>
    <definedName name="_bdm.08C2B30F425E492EB733D20661A9AD6E.edm" localSheetId="8" hidden="1">#REF!</definedName>
    <definedName name="_bdm.08F667E1205F41FB8F7DBBDBA6944734.edm" localSheetId="0" hidden="1">#REF!</definedName>
    <definedName name="_bdm.08F667E1205F41FB8F7DBBDBA6944734.edm" localSheetId="1" hidden="1">#REF!</definedName>
    <definedName name="_bdm.08F667E1205F41FB8F7DBBDBA6944734.edm" localSheetId="8" hidden="1">#REF!</definedName>
    <definedName name="_bdm.08FDC49BD2FA4F879FB326123BE7B9AB.edm" localSheetId="0" hidden="1">#REF!</definedName>
    <definedName name="_bdm.08FDC49BD2FA4F879FB326123BE7B9AB.edm" localSheetId="1" hidden="1">#REF!</definedName>
    <definedName name="_bdm.08FDC49BD2FA4F879FB326123BE7B9AB.edm" localSheetId="8" hidden="1">#REF!</definedName>
    <definedName name="_bdm.091D4737BF064580A9146CD28C87EECF.edm" localSheetId="0" hidden="1">#REF!</definedName>
    <definedName name="_bdm.091D4737BF064580A9146CD28C87EECF.edm" localSheetId="1" hidden="1">#REF!</definedName>
    <definedName name="_bdm.091D4737BF064580A9146CD28C87EECF.edm" localSheetId="8" hidden="1">#REF!</definedName>
    <definedName name="_bdm.096FCD9ED8554287B57E36249BC7F2A7.edm" localSheetId="0" hidden="1">#REF!</definedName>
    <definedName name="_bdm.096FCD9ED8554287B57E36249BC7F2A7.edm" localSheetId="1" hidden="1">#REF!</definedName>
    <definedName name="_bdm.096FCD9ED8554287B57E36249BC7F2A7.edm" localSheetId="8" hidden="1">#REF!</definedName>
    <definedName name="_bdm.09B58ECFEC4F4F8CA00BA86BA2F519BF.edm" localSheetId="0" hidden="1">#REF!</definedName>
    <definedName name="_bdm.09B58ECFEC4F4F8CA00BA86BA2F519BF.edm" localSheetId="1" hidden="1">#REF!</definedName>
    <definedName name="_bdm.09B58ECFEC4F4F8CA00BA86BA2F519BF.edm" localSheetId="8" hidden="1">#REF!</definedName>
    <definedName name="_bdm.0A2BA55257964AF7A403B64181E13C92.edm" localSheetId="0" hidden="1">#REF!</definedName>
    <definedName name="_bdm.0A2BA55257964AF7A403B64181E13C92.edm" localSheetId="1" hidden="1">#REF!</definedName>
    <definedName name="_bdm.0A2BA55257964AF7A403B64181E13C92.edm" localSheetId="8" hidden="1">#REF!</definedName>
    <definedName name="_bdm.0A3207018DC241ED990CD02342BB8527.edm" localSheetId="0" hidden="1">#REF!</definedName>
    <definedName name="_bdm.0A3207018DC241ED990CD02342BB8527.edm" localSheetId="1" hidden="1">#REF!</definedName>
    <definedName name="_bdm.0A3207018DC241ED990CD02342BB8527.edm" localSheetId="8" hidden="1">#REF!</definedName>
    <definedName name="_bdm.0A4AE2A642FD48589109474128CD23C1.edm" localSheetId="0" hidden="1">#REF!</definedName>
    <definedName name="_bdm.0A4AE2A642FD48589109474128CD23C1.edm" localSheetId="1" hidden="1">#REF!</definedName>
    <definedName name="_bdm.0A4AE2A642FD48589109474128CD23C1.edm" localSheetId="8" hidden="1">#REF!</definedName>
    <definedName name="_bdm.0A69A88081124EEF91B24B437BD85633.edm" localSheetId="0" hidden="1">#REF!</definedName>
    <definedName name="_bdm.0A69A88081124EEF91B24B437BD85633.edm" localSheetId="1" hidden="1">#REF!</definedName>
    <definedName name="_bdm.0A69A88081124EEF91B24B437BD85633.edm" localSheetId="8" hidden="1">#REF!</definedName>
    <definedName name="_bdm.0AF05D27482F406D942C761F0F5A41EE.edm" localSheetId="0" hidden="1">#REF!</definedName>
    <definedName name="_bdm.0AF05D27482F406D942C761F0F5A41EE.edm" localSheetId="1" hidden="1">#REF!</definedName>
    <definedName name="_bdm.0AF05D27482F406D942C761F0F5A41EE.edm" localSheetId="8" hidden="1">#REF!</definedName>
    <definedName name="_bdm.0B48BF35B08F4060951B6C0404074CEA.edm" localSheetId="0" hidden="1">#REF!</definedName>
    <definedName name="_bdm.0B48BF35B08F4060951B6C0404074CEA.edm" localSheetId="1" hidden="1">#REF!</definedName>
    <definedName name="_bdm.0B48BF35B08F4060951B6C0404074CEA.edm" localSheetId="8" hidden="1">#REF!</definedName>
    <definedName name="_bdm.0b4baad834874ad29899c3869743a005.edm" localSheetId="0" hidden="1">#REF!</definedName>
    <definedName name="_bdm.0b4baad834874ad29899c3869743a005.edm" localSheetId="1" hidden="1">#REF!</definedName>
    <definedName name="_bdm.0b4baad834874ad29899c3869743a005.edm" localSheetId="8" hidden="1">#REF!</definedName>
    <definedName name="_bdm.0BAC360C0AA241DDA4CC976D40BC5648.edm" localSheetId="0" hidden="1">#REF!</definedName>
    <definedName name="_bdm.0BAC360C0AA241DDA4CC976D40BC5648.edm" localSheetId="1" hidden="1">#REF!</definedName>
    <definedName name="_bdm.0BAC360C0AA241DDA4CC976D40BC5648.edm" localSheetId="8" hidden="1">#REF!</definedName>
    <definedName name="_bdm.0BF73A95DE0644B094D6AC1D90AF5B0C.edm" localSheetId="0" hidden="1">#REF!</definedName>
    <definedName name="_bdm.0BF73A95DE0644B094D6AC1D90AF5B0C.edm" localSheetId="1" hidden="1">#REF!</definedName>
    <definedName name="_bdm.0BF73A95DE0644B094D6AC1D90AF5B0C.edm" localSheetId="8" hidden="1">#REF!</definedName>
    <definedName name="_bdm.0C0DA957FCE9458B82C1361254B1FF9B.edm" localSheetId="0" hidden="1">#REF!</definedName>
    <definedName name="_bdm.0C0DA957FCE9458B82C1361254B1FF9B.edm" localSheetId="1" hidden="1">#REF!</definedName>
    <definedName name="_bdm.0C0DA957FCE9458B82C1361254B1FF9B.edm" localSheetId="8" hidden="1">#REF!</definedName>
    <definedName name="_bdm.0C84006A907A4A97BC33F11BABA5C59E.edm" localSheetId="0" hidden="1">#REF!</definedName>
    <definedName name="_bdm.0C84006A907A4A97BC33F11BABA5C59E.edm" localSheetId="1" hidden="1">#REF!</definedName>
    <definedName name="_bdm.0C84006A907A4A97BC33F11BABA5C59E.edm" localSheetId="8" hidden="1">#REF!</definedName>
    <definedName name="_bdm.0CA48AE7689142EABAC119A31703BC86.edm" localSheetId="0" hidden="1">#REF!</definedName>
    <definedName name="_bdm.0CA48AE7689142EABAC119A31703BC86.edm" localSheetId="1" hidden="1">#REF!</definedName>
    <definedName name="_bdm.0CA48AE7689142EABAC119A31703BC86.edm" localSheetId="8" hidden="1">#REF!</definedName>
    <definedName name="_bdm.0CA5396FCE6248B28592E49A4696EA01.edm" localSheetId="0" hidden="1">#REF!</definedName>
    <definedName name="_bdm.0CA5396FCE6248B28592E49A4696EA01.edm" localSheetId="1" hidden="1">#REF!</definedName>
    <definedName name="_bdm.0CA5396FCE6248B28592E49A4696EA01.edm" localSheetId="8" hidden="1">#REF!</definedName>
    <definedName name="_bdm.0CA70859BBBC4783890475C0EA2C57BE.edm" localSheetId="0" hidden="1">#REF!</definedName>
    <definedName name="_bdm.0CA70859BBBC4783890475C0EA2C57BE.edm" localSheetId="1" hidden="1">#REF!</definedName>
    <definedName name="_bdm.0CA70859BBBC4783890475C0EA2C57BE.edm" localSheetId="8" hidden="1">#REF!</definedName>
    <definedName name="_bdm.0CC4646A4EA94FBABC053656FA78EA7F.edm" localSheetId="0" hidden="1">#REF!</definedName>
    <definedName name="_bdm.0CC4646A4EA94FBABC053656FA78EA7F.edm" localSheetId="1" hidden="1">#REF!</definedName>
    <definedName name="_bdm.0CC4646A4EA94FBABC053656FA78EA7F.edm" localSheetId="8" hidden="1">#REF!</definedName>
    <definedName name="_bdm.0D7A1F6469CB43B891B8137A3198B5CD.edm" localSheetId="0" hidden="1">#REF!</definedName>
    <definedName name="_bdm.0D7A1F6469CB43B891B8137A3198B5CD.edm" localSheetId="1" hidden="1">#REF!</definedName>
    <definedName name="_bdm.0D7A1F6469CB43B891B8137A3198B5CD.edm" localSheetId="8" hidden="1">#REF!</definedName>
    <definedName name="_bdm.0DB1B75C93634A3E942148740345D7B7.edm" localSheetId="0" hidden="1">#REF!</definedName>
    <definedName name="_bdm.0DB1B75C93634A3E942148740345D7B7.edm" localSheetId="1" hidden="1">#REF!</definedName>
    <definedName name="_bdm.0DB1B75C93634A3E942148740345D7B7.edm" localSheetId="8" hidden="1">#REF!</definedName>
    <definedName name="_bdm.0DD96ECA1974479B8BB06584DC69080D.edm" localSheetId="0" hidden="1">#REF!</definedName>
    <definedName name="_bdm.0DD96ECA1974479B8BB06584DC69080D.edm" localSheetId="1" hidden="1">#REF!</definedName>
    <definedName name="_bdm.0DD96ECA1974479B8BB06584DC69080D.edm" localSheetId="8" hidden="1">#REF!</definedName>
    <definedName name="_bdm.0E5AA687CEC94E5F8DACD288775F0BC9.edm" localSheetId="0" hidden="1">#REF!</definedName>
    <definedName name="_bdm.0E5AA687CEC94E5F8DACD288775F0BC9.edm" localSheetId="1" hidden="1">#REF!</definedName>
    <definedName name="_bdm.0E5AA687CEC94E5F8DACD288775F0BC9.edm" localSheetId="8" hidden="1">#REF!</definedName>
    <definedName name="_bdm.0EB6989DE071483BA19FE1B691DB4355.edm" localSheetId="0" hidden="1">#REF!</definedName>
    <definedName name="_bdm.0EB6989DE071483BA19FE1B691DB4355.edm" localSheetId="1" hidden="1">#REF!</definedName>
    <definedName name="_bdm.0EB6989DE071483BA19FE1B691DB4355.edm" localSheetId="8" hidden="1">#REF!</definedName>
    <definedName name="_bdm.0EDA1D4851804D5BAB61453E6300D635.edm" localSheetId="0" hidden="1">#REF!</definedName>
    <definedName name="_bdm.0EDA1D4851804D5BAB61453E6300D635.edm" localSheetId="1" hidden="1">#REF!</definedName>
    <definedName name="_bdm.0EDA1D4851804D5BAB61453E6300D635.edm" localSheetId="8" hidden="1">#REF!</definedName>
    <definedName name="_bdm.0EE1088E30C045AEB99237614C88B11E.edm" hidden="1">#N/A</definedName>
    <definedName name="_bdm.0F49F700E32A4472B5B934A4852FE976.edm" localSheetId="0" hidden="1">#REF!</definedName>
    <definedName name="_bdm.0F49F700E32A4472B5B934A4852FE976.edm" localSheetId="1" hidden="1">#REF!</definedName>
    <definedName name="_bdm.0F49F700E32A4472B5B934A4852FE976.edm" localSheetId="8" hidden="1">#REF!</definedName>
    <definedName name="_bdm.0F7DF174684442C1BA66DC7050CA1142.edm" localSheetId="0" hidden="1">#REF!</definedName>
    <definedName name="_bdm.0F7DF174684442C1BA66DC7050CA1142.edm" localSheetId="1" hidden="1">#REF!</definedName>
    <definedName name="_bdm.0F7DF174684442C1BA66DC7050CA1142.edm" localSheetId="8" hidden="1">#REF!</definedName>
    <definedName name="_bdm.0FB8AA065507435FB4D8C1BA36D66C29.edm" localSheetId="0" hidden="1">#REF!</definedName>
    <definedName name="_bdm.0FB8AA065507435FB4D8C1BA36D66C29.edm" localSheetId="1" hidden="1">#REF!</definedName>
    <definedName name="_bdm.0FB8AA065507435FB4D8C1BA36D66C29.edm" localSheetId="8" hidden="1">#REF!</definedName>
    <definedName name="_bdm.0FE9171E4D0849FDA12CD07B85F74F81.edm" localSheetId="0" hidden="1">#REF!</definedName>
    <definedName name="_bdm.0FE9171E4D0849FDA12CD07B85F74F81.edm" localSheetId="1" hidden="1">#REF!</definedName>
    <definedName name="_bdm.0FE9171E4D0849FDA12CD07B85F74F81.edm" localSheetId="8" hidden="1">#REF!</definedName>
    <definedName name="_bdm.1079B7A27C9B4591B11964DC1EF32825.edm" localSheetId="0" hidden="1">#REF!</definedName>
    <definedName name="_bdm.1079B7A27C9B4591B11964DC1EF32825.edm" localSheetId="1" hidden="1">#REF!</definedName>
    <definedName name="_bdm.1079B7A27C9B4591B11964DC1EF32825.edm" localSheetId="8" hidden="1">#REF!</definedName>
    <definedName name="_bdm.107CCC04BFFA48A69DA4473743E08074.edm" localSheetId="0" hidden="1">#REF!</definedName>
    <definedName name="_bdm.107CCC04BFFA48A69DA4473743E08074.edm" localSheetId="1" hidden="1">#REF!</definedName>
    <definedName name="_bdm.107CCC04BFFA48A69DA4473743E08074.edm" localSheetId="8" hidden="1">#REF!</definedName>
    <definedName name="_bdm.10A62F213D084E07BD25CFF9E11AF7B1.edm" localSheetId="0" hidden="1">#REF!</definedName>
    <definedName name="_bdm.10A62F213D084E07BD25CFF9E11AF7B1.edm" localSheetId="1" hidden="1">#REF!</definedName>
    <definedName name="_bdm.10A62F213D084E07BD25CFF9E11AF7B1.edm" localSheetId="8" hidden="1">#REF!</definedName>
    <definedName name="_bdm.11720ACEAFFD4DE09A7223349FC1B4C9.edm" localSheetId="0" hidden="1">#REF!</definedName>
    <definedName name="_bdm.11720ACEAFFD4DE09A7223349FC1B4C9.edm" localSheetId="1" hidden="1">#REF!</definedName>
    <definedName name="_bdm.11720ACEAFFD4DE09A7223349FC1B4C9.edm" localSheetId="8" hidden="1">#REF!</definedName>
    <definedName name="_bdm.119F98505B5345658078DA83A6E64265.edm" localSheetId="0" hidden="1">#REF!</definedName>
    <definedName name="_bdm.119F98505B5345658078DA83A6E64265.edm" localSheetId="1" hidden="1">#REF!</definedName>
    <definedName name="_bdm.119F98505B5345658078DA83A6E64265.edm" localSheetId="8" hidden="1">#REF!</definedName>
    <definedName name="_bdm.122D85C99B6A40178DB5A4509FDDDE1F.edm" localSheetId="0" hidden="1">#REF!</definedName>
    <definedName name="_bdm.122D85C99B6A40178DB5A4509FDDDE1F.edm" localSheetId="1" hidden="1">#REF!</definedName>
    <definedName name="_bdm.122D85C99B6A40178DB5A4509FDDDE1F.edm" localSheetId="8" hidden="1">#REF!</definedName>
    <definedName name="_bdm.125E61A3307B4352A62D2D6E1EFA03E5.edm" localSheetId="0" hidden="1">#REF!</definedName>
    <definedName name="_bdm.125E61A3307B4352A62D2D6E1EFA03E5.edm" localSheetId="1" hidden="1">#REF!</definedName>
    <definedName name="_bdm.125E61A3307B4352A62D2D6E1EFA03E5.edm" localSheetId="8" hidden="1">#REF!</definedName>
    <definedName name="_bdm.12B08C9DAB2F4D10B9750B8528A4C320.edm" localSheetId="0" hidden="1">#REF!</definedName>
    <definedName name="_bdm.12B08C9DAB2F4D10B9750B8528A4C320.edm" localSheetId="1" hidden="1">#REF!</definedName>
    <definedName name="_bdm.12B08C9DAB2F4D10B9750B8528A4C320.edm" localSheetId="8" hidden="1">#REF!</definedName>
    <definedName name="_bdm.12F7EFEADB5D45B0AF0FB511666A06A6.edm" localSheetId="0" hidden="1">#REF!</definedName>
    <definedName name="_bdm.12F7EFEADB5D45B0AF0FB511666A06A6.edm" localSheetId="1" hidden="1">#REF!</definedName>
    <definedName name="_bdm.12F7EFEADB5D45B0AF0FB511666A06A6.edm" localSheetId="8" hidden="1">#REF!</definedName>
    <definedName name="_bdm.132C37CB4C8D4EC6BADD71AA1E1D1EB7.edm" localSheetId="0" hidden="1">#REF!</definedName>
    <definedName name="_bdm.132C37CB4C8D4EC6BADD71AA1E1D1EB7.edm" localSheetId="1" hidden="1">#REF!</definedName>
    <definedName name="_bdm.132C37CB4C8D4EC6BADD71AA1E1D1EB7.edm" localSheetId="8" hidden="1">#REF!</definedName>
    <definedName name="_bdm.134B0924F5A24B9A85B4DFEEFBA7A779.edm" localSheetId="0" hidden="1">#REF!</definedName>
    <definedName name="_bdm.134B0924F5A24B9A85B4DFEEFBA7A779.edm" localSheetId="1" hidden="1">#REF!</definedName>
    <definedName name="_bdm.134B0924F5A24B9A85B4DFEEFBA7A779.edm" localSheetId="8" hidden="1">#REF!</definedName>
    <definedName name="_bdm.136AB41E962849BA927C0B6B8ED5EFB4.edm" localSheetId="0" hidden="1">#REF!</definedName>
    <definedName name="_bdm.136AB41E962849BA927C0B6B8ED5EFB4.edm" localSheetId="1" hidden="1">#REF!</definedName>
    <definedName name="_bdm.136AB41E962849BA927C0B6B8ED5EFB4.edm" localSheetId="8" hidden="1">#REF!</definedName>
    <definedName name="_bdm.138E2B644FB246FBB26D7EE113443E8E.edm" localSheetId="0" hidden="1">#REF!</definedName>
    <definedName name="_bdm.138E2B644FB246FBB26D7EE113443E8E.edm" localSheetId="1" hidden="1">#REF!</definedName>
    <definedName name="_bdm.138E2B644FB246FBB26D7EE113443E8E.edm" localSheetId="8" hidden="1">#REF!</definedName>
    <definedName name="_bdm.13D319E3250348978E9AAAA7365B2A0D.edm" localSheetId="0" hidden="1">#REF!</definedName>
    <definedName name="_bdm.13D319E3250348978E9AAAA7365B2A0D.edm" localSheetId="1" hidden="1">#REF!</definedName>
    <definedName name="_bdm.13D319E3250348978E9AAAA7365B2A0D.edm" localSheetId="8" hidden="1">#REF!</definedName>
    <definedName name="_bdm.1417F4E67DB7455ABAE9A8B9969DA24B.edm" localSheetId="0" hidden="1">#REF!</definedName>
    <definedName name="_bdm.1417F4E67DB7455ABAE9A8B9969DA24B.edm" localSheetId="1" hidden="1">#REF!</definedName>
    <definedName name="_bdm.1417F4E67DB7455ABAE9A8B9969DA24B.edm" localSheetId="8" hidden="1">#REF!</definedName>
    <definedName name="_bdm.14437FFD167041EA96B1BC99C1DCA150.edm" localSheetId="0" hidden="1">#REF!</definedName>
    <definedName name="_bdm.14437FFD167041EA96B1BC99C1DCA150.edm" localSheetId="1" hidden="1">#REF!</definedName>
    <definedName name="_bdm.14437FFD167041EA96B1BC99C1DCA150.edm" localSheetId="8" hidden="1">#REF!</definedName>
    <definedName name="_bdm.146FA3ED33F74F4AACD4C104BCDC8268.edm" localSheetId="0" hidden="1">#REF!</definedName>
    <definedName name="_bdm.146FA3ED33F74F4AACD4C104BCDC8268.edm" localSheetId="1" hidden="1">#REF!</definedName>
    <definedName name="_bdm.146FA3ED33F74F4AACD4C104BCDC8268.edm" localSheetId="8" hidden="1">#REF!</definedName>
    <definedName name="_bdm.149B67536C5F410EA49867AFDA77AB45.edm" localSheetId="0" hidden="1">#REF!</definedName>
    <definedName name="_bdm.149B67536C5F410EA49867AFDA77AB45.edm" localSheetId="1" hidden="1">#REF!</definedName>
    <definedName name="_bdm.149B67536C5F410EA49867AFDA77AB45.edm" localSheetId="8" hidden="1">#REF!</definedName>
    <definedName name="_bdm.14A2652EA25648A6AA8A0BCB3DA72109.edm" localSheetId="0" hidden="1">#REF!</definedName>
    <definedName name="_bdm.14A2652EA25648A6AA8A0BCB3DA72109.edm" localSheetId="1" hidden="1">#REF!</definedName>
    <definedName name="_bdm.14A2652EA25648A6AA8A0BCB3DA72109.edm" localSheetId="8" hidden="1">#REF!</definedName>
    <definedName name="_bdm.15143B885B34423A90202145DA378011.edm" localSheetId="0" hidden="1">#REF!</definedName>
    <definedName name="_bdm.15143B885B34423A90202145DA378011.edm" localSheetId="1" hidden="1">#REF!</definedName>
    <definedName name="_bdm.15143B885B34423A90202145DA378011.edm" localSheetId="8" hidden="1">#REF!</definedName>
    <definedName name="_bdm.15358D96D014487799C5EA1709F3D166.edm" localSheetId="0" hidden="1">#REF!</definedName>
    <definedName name="_bdm.15358D96D014487799C5EA1709F3D166.edm" localSheetId="1" hidden="1">#REF!</definedName>
    <definedName name="_bdm.15358D96D014487799C5EA1709F3D166.edm" localSheetId="8" hidden="1">#REF!</definedName>
    <definedName name="_bdm.156EC6D959BB46CB85B57FBF562FC8F6.edm" localSheetId="0" hidden="1">#REF!</definedName>
    <definedName name="_bdm.156EC6D959BB46CB85B57FBF562FC8F6.edm" localSheetId="1" hidden="1">#REF!</definedName>
    <definedName name="_bdm.156EC6D959BB46CB85B57FBF562FC8F6.edm" localSheetId="8" hidden="1">#REF!</definedName>
    <definedName name="_bdm.159102ECDAE542EC88C0BD06967773B5.edm" localSheetId="0" hidden="1">#REF!</definedName>
    <definedName name="_bdm.159102ECDAE542EC88C0BD06967773B5.edm" localSheetId="1" hidden="1">#REF!</definedName>
    <definedName name="_bdm.159102ECDAE542EC88C0BD06967773B5.edm" localSheetId="8" hidden="1">#REF!</definedName>
    <definedName name="_bdm.160012FFD15E4396AE5694023724FBF9.edm" localSheetId="0" hidden="1">#REF!</definedName>
    <definedName name="_bdm.160012FFD15E4396AE5694023724FBF9.edm" localSheetId="1" hidden="1">#REF!</definedName>
    <definedName name="_bdm.160012FFD15E4396AE5694023724FBF9.edm" localSheetId="8" hidden="1">#REF!</definedName>
    <definedName name="_bdm.1611DD19BDC4467DB68F70538A7E5F18.edm" localSheetId="0" hidden="1">#REF!</definedName>
    <definedName name="_bdm.1611DD19BDC4467DB68F70538A7E5F18.edm" localSheetId="1" hidden="1">#REF!</definedName>
    <definedName name="_bdm.1611DD19BDC4467DB68F70538A7E5F18.edm" localSheetId="8" hidden="1">#REF!</definedName>
    <definedName name="_bdm.16F0FCE8A950487DAE06F958DD11CEDB.edm" localSheetId="0" hidden="1">#REF!</definedName>
    <definedName name="_bdm.16F0FCE8A950487DAE06F958DD11CEDB.edm" localSheetId="1" hidden="1">#REF!</definedName>
    <definedName name="_bdm.16F0FCE8A950487DAE06F958DD11CEDB.edm" localSheetId="8" hidden="1">#REF!</definedName>
    <definedName name="_bdm.16FBCDB4B98E4E36AE37E4A6D1944E6B.edm" localSheetId="0" hidden="1">#REF!</definedName>
    <definedName name="_bdm.16FBCDB4B98E4E36AE37E4A6D1944E6B.edm" localSheetId="1" hidden="1">#REF!</definedName>
    <definedName name="_bdm.16FBCDB4B98E4E36AE37E4A6D1944E6B.edm" localSheetId="8" hidden="1">#REF!</definedName>
    <definedName name="_bdm.172CB3F8410A47AEB0CC8E1F0A4DD4B3.edm" localSheetId="0" hidden="1">#REF!</definedName>
    <definedName name="_bdm.172CB3F8410A47AEB0CC8E1F0A4DD4B3.edm" localSheetId="1" hidden="1">#REF!</definedName>
    <definedName name="_bdm.172CB3F8410A47AEB0CC8E1F0A4DD4B3.edm" localSheetId="8" hidden="1">#REF!</definedName>
    <definedName name="_bdm.17C6300097834D078911DE170A29BDB5.edm" localSheetId="0" hidden="1">#REF!</definedName>
    <definedName name="_bdm.17C6300097834D078911DE170A29BDB5.edm" localSheetId="1" hidden="1">#REF!</definedName>
    <definedName name="_bdm.17C6300097834D078911DE170A29BDB5.edm" localSheetId="8" hidden="1">#REF!</definedName>
    <definedName name="_bdm.180AB7F24F7744E78A52144289181BC3.edm" localSheetId="0" hidden="1">#REF!</definedName>
    <definedName name="_bdm.180AB7F24F7744E78A52144289181BC3.edm" localSheetId="1" hidden="1">#REF!</definedName>
    <definedName name="_bdm.180AB7F24F7744E78A52144289181BC3.edm" localSheetId="8" hidden="1">#REF!</definedName>
    <definedName name="_bdm.18A8D99F01ED46E0ACA73C01FC2E48EC.edm" localSheetId="0" hidden="1">#REF!</definedName>
    <definedName name="_bdm.18A8D99F01ED46E0ACA73C01FC2E48EC.edm" localSheetId="1" hidden="1">#REF!</definedName>
    <definedName name="_bdm.18A8D99F01ED46E0ACA73C01FC2E48EC.edm" localSheetId="8" hidden="1">#REF!</definedName>
    <definedName name="_bdm.18BBABD6D1B1447F8915C6D05828B070.edm" localSheetId="0" hidden="1">#REF!</definedName>
    <definedName name="_bdm.18BBABD6D1B1447F8915C6D05828B070.edm" localSheetId="1" hidden="1">#REF!</definedName>
    <definedName name="_bdm.18BBABD6D1B1447F8915C6D05828B070.edm" localSheetId="8" hidden="1">#REF!</definedName>
    <definedName name="_bdm.1917CE7E3DC749B5B7493C1D5C78BA49.edm" localSheetId="0" hidden="1">#REF!</definedName>
    <definedName name="_bdm.1917CE7E3DC749B5B7493C1D5C78BA49.edm" localSheetId="1" hidden="1">#REF!</definedName>
    <definedName name="_bdm.1917CE7E3DC749B5B7493C1D5C78BA49.edm" localSheetId="8" hidden="1">#REF!</definedName>
    <definedName name="_bdm.194BC8A66C6B4CD78D3A1D6EB90F3813.edm" localSheetId="0" hidden="1">#REF!</definedName>
    <definedName name="_bdm.194BC8A66C6B4CD78D3A1D6EB90F3813.edm" localSheetId="1" hidden="1">#REF!</definedName>
    <definedName name="_bdm.194BC8A66C6B4CD78D3A1D6EB90F3813.edm" localSheetId="8" hidden="1">#REF!</definedName>
    <definedName name="_bdm.19B2611C31A343CBAE090313BBA85235.edm" localSheetId="0" hidden="1">#REF!</definedName>
    <definedName name="_bdm.19B2611C31A343CBAE090313BBA85235.edm" localSheetId="1" hidden="1">#REF!</definedName>
    <definedName name="_bdm.19B2611C31A343CBAE090313BBA85235.edm" localSheetId="8" hidden="1">#REF!</definedName>
    <definedName name="_bdm.19CA7599C9A2427386A96E79CBDEA57A.edm" localSheetId="0" hidden="1">#REF!</definedName>
    <definedName name="_bdm.19CA7599C9A2427386A96E79CBDEA57A.edm" localSheetId="1" hidden="1">#REF!</definedName>
    <definedName name="_bdm.19CA7599C9A2427386A96E79CBDEA57A.edm" localSheetId="8" hidden="1">#REF!</definedName>
    <definedName name="_bdm.1A2F4BDC18754CC89278C3DB9C02231B.edm" localSheetId="0" hidden="1">#REF!</definedName>
    <definedName name="_bdm.1A2F4BDC18754CC89278C3DB9C02231B.edm" localSheetId="1" hidden="1">#REF!</definedName>
    <definedName name="_bdm.1A2F4BDC18754CC89278C3DB9C02231B.edm" localSheetId="8" hidden="1">#REF!</definedName>
    <definedName name="_bdm.1A329A56256D4397B6BAFC7D8BA1639E.edm" localSheetId="0" hidden="1">#REF!</definedName>
    <definedName name="_bdm.1A329A56256D4397B6BAFC7D8BA1639E.edm" localSheetId="1" hidden="1">#REF!</definedName>
    <definedName name="_bdm.1A329A56256D4397B6BAFC7D8BA1639E.edm" localSheetId="8" hidden="1">#REF!</definedName>
    <definedName name="_bdm.1A7466D527C94C17BEA9D7B3E103325C.edm" localSheetId="0" hidden="1">#REF!</definedName>
    <definedName name="_bdm.1A7466D527C94C17BEA9D7B3E103325C.edm" localSheetId="1" hidden="1">#REF!</definedName>
    <definedName name="_bdm.1A7466D527C94C17BEA9D7B3E103325C.edm" localSheetId="8" hidden="1">#REF!</definedName>
    <definedName name="_bdm.1AD277AAB3C84568AADF60C84073A099.edm" localSheetId="0" hidden="1">#REF!</definedName>
    <definedName name="_bdm.1AD277AAB3C84568AADF60C84073A099.edm" localSheetId="1" hidden="1">#REF!</definedName>
    <definedName name="_bdm.1AD277AAB3C84568AADF60C84073A099.edm" localSheetId="8" hidden="1">#REF!</definedName>
    <definedName name="_bdm.1BC087DBA38D482E95C60055C4B048EB.edm" localSheetId="0" hidden="1">#REF!</definedName>
    <definedName name="_bdm.1BC087DBA38D482E95C60055C4B048EB.edm" localSheetId="1" hidden="1">#REF!</definedName>
    <definedName name="_bdm.1BC087DBA38D482E95C60055C4B048EB.edm" localSheetId="8" hidden="1">#REF!</definedName>
    <definedName name="_bdm.1C00172FB95C48F3B49D0A978B4CFFA2.edm" localSheetId="0" hidden="1">#REF!</definedName>
    <definedName name="_bdm.1C00172FB95C48F3B49D0A978B4CFFA2.edm" localSheetId="1" hidden="1">#REF!</definedName>
    <definedName name="_bdm.1C00172FB95C48F3B49D0A978B4CFFA2.edm" localSheetId="8" hidden="1">#REF!</definedName>
    <definedName name="_bdm.1CA38E89B2E446499B417D4BF2A4A825.edm" localSheetId="0" hidden="1">#REF!</definedName>
    <definedName name="_bdm.1CA38E89B2E446499B417D4BF2A4A825.edm" localSheetId="1" hidden="1">#REF!</definedName>
    <definedName name="_bdm.1CA38E89B2E446499B417D4BF2A4A825.edm" localSheetId="8" hidden="1">#REF!</definedName>
    <definedName name="_bdm.1CA883E43B4B43FC8E51C74776CEB35E.edm" localSheetId="0" hidden="1">#REF!</definedName>
    <definedName name="_bdm.1CA883E43B4B43FC8E51C74776CEB35E.edm" localSheetId="1" hidden="1">#REF!</definedName>
    <definedName name="_bdm.1CA883E43B4B43FC8E51C74776CEB35E.edm" localSheetId="8" hidden="1">#REF!</definedName>
    <definedName name="_bdm.1D178C13755E45199441001D6434BCC8.edm" localSheetId="0" hidden="1">#REF!</definedName>
    <definedName name="_bdm.1D178C13755E45199441001D6434BCC8.edm" localSheetId="1" hidden="1">#REF!</definedName>
    <definedName name="_bdm.1D178C13755E45199441001D6434BCC8.edm" localSheetId="8" hidden="1">#REF!</definedName>
    <definedName name="_bdm.1D1C526AED3611D69518000347933D20.edm" localSheetId="0" hidden="1">#REF!</definedName>
    <definedName name="_bdm.1D1C526AED3611D69518000347933D20.edm" localSheetId="1" hidden="1">#REF!</definedName>
    <definedName name="_bdm.1D1C526AED3611D69518000347933D20.edm" localSheetId="8" hidden="1">#REF!</definedName>
    <definedName name="_bdm.1D1F39CCCCDE41A78E0206B99CFB3B6A.edm" localSheetId="0" hidden="1">#REF!</definedName>
    <definedName name="_bdm.1D1F39CCCCDE41A78E0206B99CFB3B6A.edm" localSheetId="1" hidden="1">#REF!</definedName>
    <definedName name="_bdm.1D1F39CCCCDE41A78E0206B99CFB3B6A.edm" localSheetId="8" hidden="1">#REF!</definedName>
    <definedName name="_bdm.1DB4C3ACFE2E4533A55054D8D9B2355D.edm" localSheetId="0" hidden="1">#REF!</definedName>
    <definedName name="_bdm.1DB4C3ACFE2E4533A55054D8D9B2355D.edm" localSheetId="1" hidden="1">#REF!</definedName>
    <definedName name="_bdm.1DB4C3ACFE2E4533A55054D8D9B2355D.edm" localSheetId="8" hidden="1">#REF!</definedName>
    <definedName name="_bdm.1E473818937D4593883CB83A720A8A9D.edm" localSheetId="0" hidden="1">#REF!</definedName>
    <definedName name="_bdm.1E473818937D4593883CB83A720A8A9D.edm" localSheetId="1" hidden="1">#REF!</definedName>
    <definedName name="_bdm.1E473818937D4593883CB83A720A8A9D.edm" localSheetId="8" hidden="1">#REF!</definedName>
    <definedName name="_bdm.1E64A0A1325F4D1A8A19EA37F1F26598.edm" localSheetId="0" hidden="1">#REF!</definedName>
    <definedName name="_bdm.1E64A0A1325F4D1A8A19EA37F1F26598.edm" localSheetId="1" hidden="1">#REF!</definedName>
    <definedName name="_bdm.1E64A0A1325F4D1A8A19EA37F1F26598.edm" localSheetId="8" hidden="1">#REF!</definedName>
    <definedName name="_bdm.1F251AC17B14442BABF91FFC815B69BB.edm" localSheetId="0" hidden="1">#REF!</definedName>
    <definedName name="_bdm.1F251AC17B14442BABF91FFC815B69BB.edm" localSheetId="1" hidden="1">#REF!</definedName>
    <definedName name="_bdm.1F251AC17B14442BABF91FFC815B69BB.edm" localSheetId="8" hidden="1">#REF!</definedName>
    <definedName name="_bdm.1FB6183D8AD44865BA1468A53C1096F2.edm" localSheetId="0" hidden="1">#REF!</definedName>
    <definedName name="_bdm.1FB6183D8AD44865BA1468A53C1096F2.edm" localSheetId="1" hidden="1">#REF!</definedName>
    <definedName name="_bdm.1FB6183D8AD44865BA1468A53C1096F2.edm" localSheetId="8" hidden="1">#REF!</definedName>
    <definedName name="_bdm.208A1C79D87C4EDA9593B05355414B62.edm" localSheetId="0" hidden="1">#REF!</definedName>
    <definedName name="_bdm.208A1C79D87C4EDA9593B05355414B62.edm" localSheetId="1" hidden="1">#REF!</definedName>
    <definedName name="_bdm.208A1C79D87C4EDA9593B05355414B62.edm" localSheetId="8" hidden="1">#REF!</definedName>
    <definedName name="_bdm.20C72310ACC74CA782D9FF3140D1B7B6.edm" localSheetId="0" hidden="1">#REF!</definedName>
    <definedName name="_bdm.20C72310ACC74CA782D9FF3140D1B7B6.edm" localSheetId="1" hidden="1">#REF!</definedName>
    <definedName name="_bdm.20C72310ACC74CA782D9FF3140D1B7B6.edm" localSheetId="8" hidden="1">#REF!</definedName>
    <definedName name="_bdm.21199B26F708425AAE95B99F54EA7ECE.edm" localSheetId="0" hidden="1">#REF!</definedName>
    <definedName name="_bdm.21199B26F708425AAE95B99F54EA7ECE.edm" localSheetId="1" hidden="1">#REF!</definedName>
    <definedName name="_bdm.21199B26F708425AAE95B99F54EA7ECE.edm" localSheetId="8" hidden="1">#REF!</definedName>
    <definedName name="_bdm.215BFAEF41B045ECBDA41B0A8E09D10A.edm" localSheetId="0" hidden="1">#REF!</definedName>
    <definedName name="_bdm.215BFAEF41B045ECBDA41B0A8E09D10A.edm" localSheetId="1" hidden="1">#REF!</definedName>
    <definedName name="_bdm.215BFAEF41B045ECBDA41B0A8E09D10A.edm" localSheetId="8" hidden="1">#REF!</definedName>
    <definedName name="_bdm.219841450BF1410297CA1236F67C3FB5.edm" localSheetId="0" hidden="1">#REF!</definedName>
    <definedName name="_bdm.219841450BF1410297CA1236F67C3FB5.edm" localSheetId="1" hidden="1">#REF!</definedName>
    <definedName name="_bdm.219841450BF1410297CA1236F67C3FB5.edm" localSheetId="8" hidden="1">#REF!</definedName>
    <definedName name="_bdm.219B303C69134A259AC4A0B0D4930A81.edm" localSheetId="0" hidden="1">#REF!</definedName>
    <definedName name="_bdm.219B303C69134A259AC4A0B0D4930A81.edm" localSheetId="1" hidden="1">#REF!</definedName>
    <definedName name="_bdm.219B303C69134A259AC4A0B0D4930A81.edm" localSheetId="8" hidden="1">#REF!</definedName>
    <definedName name="_bdm.222424B7519341B989BAA4E0C3D4A5B2.edm" localSheetId="0" hidden="1">#REF!</definedName>
    <definedName name="_bdm.222424B7519341B989BAA4E0C3D4A5B2.edm" localSheetId="1" hidden="1">#REF!</definedName>
    <definedName name="_bdm.222424B7519341B989BAA4E0C3D4A5B2.edm" localSheetId="8" hidden="1">#REF!</definedName>
    <definedName name="_bdm.225C66FE9188436CAABE6061B630613C.edm" localSheetId="0" hidden="1">#REF!</definedName>
    <definedName name="_bdm.225C66FE9188436CAABE6061B630613C.edm" localSheetId="1" hidden="1">#REF!</definedName>
    <definedName name="_bdm.225C66FE9188436CAABE6061B630613C.edm" localSheetId="8" hidden="1">#REF!</definedName>
    <definedName name="_bdm.23326F63929A4BA581F1E57AFB9E3000.edm" localSheetId="0" hidden="1">#REF!</definedName>
    <definedName name="_bdm.23326F63929A4BA581F1E57AFB9E3000.edm" localSheetId="1" hidden="1">#REF!</definedName>
    <definedName name="_bdm.23326F63929A4BA581F1E57AFB9E3000.edm" localSheetId="8" hidden="1">#REF!</definedName>
    <definedName name="_bdm.23C43B80EF9C4DD1A2C2968CCB6B072A.edm" localSheetId="0" hidden="1">#REF!</definedName>
    <definedName name="_bdm.23C43B80EF9C4DD1A2C2968CCB6B072A.edm" localSheetId="1" hidden="1">#REF!</definedName>
    <definedName name="_bdm.23C43B80EF9C4DD1A2C2968CCB6B072A.edm" localSheetId="8" hidden="1">#REF!</definedName>
    <definedName name="_bdm.23F9F06C9F2F4CD49374568E7598786C.edm" localSheetId="0" hidden="1">#REF!</definedName>
    <definedName name="_bdm.23F9F06C9F2F4CD49374568E7598786C.edm" localSheetId="1" hidden="1">#REF!</definedName>
    <definedName name="_bdm.23F9F06C9F2F4CD49374568E7598786C.edm" localSheetId="8" hidden="1">#REF!</definedName>
    <definedName name="_bdm.24B4FAB4472D46608C9C88C0794A329A.edm" localSheetId="0" hidden="1">#REF!</definedName>
    <definedName name="_bdm.24B4FAB4472D46608C9C88C0794A329A.edm" localSheetId="1" hidden="1">#REF!</definedName>
    <definedName name="_bdm.24B4FAB4472D46608C9C88C0794A329A.edm" localSheetId="8" hidden="1">#REF!</definedName>
    <definedName name="_bdm.252DCABD0467495195D365526E901B75.edm" localSheetId="0" hidden="1">#REF!</definedName>
    <definedName name="_bdm.252DCABD0467495195D365526E901B75.edm" localSheetId="1" hidden="1">#REF!</definedName>
    <definedName name="_bdm.252DCABD0467495195D365526E901B75.edm" localSheetId="8" hidden="1">#REF!</definedName>
    <definedName name="_bdm.25A2C50ADCF547278950AE2FF4573687.edm" localSheetId="0" hidden="1">#REF!</definedName>
    <definedName name="_bdm.25A2C50ADCF547278950AE2FF4573687.edm" localSheetId="1" hidden="1">#REF!</definedName>
    <definedName name="_bdm.25A2C50ADCF547278950AE2FF4573687.edm" localSheetId="8" hidden="1">#REF!</definedName>
    <definedName name="_bdm.25BF65335EAA47919BE78CEC7E3C8085.edm" localSheetId="0" hidden="1">#REF!</definedName>
    <definedName name="_bdm.25BF65335EAA47919BE78CEC7E3C8085.edm" localSheetId="1" hidden="1">#REF!</definedName>
    <definedName name="_bdm.25BF65335EAA47919BE78CEC7E3C8085.edm" localSheetId="8" hidden="1">#REF!</definedName>
    <definedName name="_bdm.25D1747D2492470799E2B5DA6CF80E12.edm" localSheetId="0" hidden="1">#REF!</definedName>
    <definedName name="_bdm.25D1747D2492470799E2B5DA6CF80E12.edm" localSheetId="1" hidden="1">#REF!</definedName>
    <definedName name="_bdm.25D1747D2492470799E2B5DA6CF80E12.edm" localSheetId="8" hidden="1">#REF!</definedName>
    <definedName name="_bdm.25E2A6287C3C41F29E3D71D0431982A6.edm" localSheetId="0" hidden="1">#REF!</definedName>
    <definedName name="_bdm.25E2A6287C3C41F29E3D71D0431982A6.edm" localSheetId="1" hidden="1">#REF!</definedName>
    <definedName name="_bdm.25E2A6287C3C41F29E3D71D0431982A6.edm" localSheetId="8" hidden="1">#REF!</definedName>
    <definedName name="_bdm.2645390BC3CC4FAE8555D4239D92996F.edm" localSheetId="0" hidden="1">#REF!</definedName>
    <definedName name="_bdm.2645390BC3CC4FAE8555D4239D92996F.edm" localSheetId="1" hidden="1">#REF!</definedName>
    <definedName name="_bdm.2645390BC3CC4FAE8555D4239D92996F.edm" localSheetId="8" hidden="1">#REF!</definedName>
    <definedName name="_bdm.26677444D8B64D8DB08FEBD2E8C62F37.edm" localSheetId="0" hidden="1">#REF!</definedName>
    <definedName name="_bdm.26677444D8B64D8DB08FEBD2E8C62F37.edm" localSheetId="1" hidden="1">#REF!</definedName>
    <definedName name="_bdm.26677444D8B64D8DB08FEBD2E8C62F37.edm" localSheetId="8" hidden="1">#REF!</definedName>
    <definedName name="_bdm.26A69F730D8B404DAB084EB414079ADA.edm" localSheetId="0" hidden="1">#REF!</definedName>
    <definedName name="_bdm.26A69F730D8B404DAB084EB414079ADA.edm" localSheetId="1" hidden="1">#REF!</definedName>
    <definedName name="_bdm.26A69F730D8B404DAB084EB414079ADA.edm" localSheetId="8" hidden="1">#REF!</definedName>
    <definedName name="_bdm.26C9242361F54331BA6C1DA076413EFE.edm" localSheetId="0" hidden="1">#REF!</definedName>
    <definedName name="_bdm.26C9242361F54331BA6C1DA076413EFE.edm" localSheetId="1" hidden="1">#REF!</definedName>
    <definedName name="_bdm.26C9242361F54331BA6C1DA076413EFE.edm" localSheetId="8" hidden="1">#REF!</definedName>
    <definedName name="_bdm.26CAC359E4C84A1482407CBB06B37350.edm" localSheetId="0" hidden="1">#REF!</definedName>
    <definedName name="_bdm.26CAC359E4C84A1482407CBB06B37350.edm" localSheetId="1" hidden="1">#REF!</definedName>
    <definedName name="_bdm.26CAC359E4C84A1482407CBB06B37350.edm" localSheetId="8" hidden="1">#REF!</definedName>
    <definedName name="_bdm.2718CF5FD22F460780B5EFE485046064.edm" localSheetId="0" hidden="1">#REF!</definedName>
    <definedName name="_bdm.2718CF5FD22F460780B5EFE485046064.edm" localSheetId="1" hidden="1">#REF!</definedName>
    <definedName name="_bdm.2718CF5FD22F460780B5EFE485046064.edm" localSheetId="8" hidden="1">#REF!</definedName>
    <definedName name="_bdm.274C3C54BBEE49D6B6412BBE1DA43762.edm" localSheetId="0" hidden="1">#REF!</definedName>
    <definedName name="_bdm.274C3C54BBEE49D6B6412BBE1DA43762.edm" localSheetId="1" hidden="1">#REF!</definedName>
    <definedName name="_bdm.274C3C54BBEE49D6B6412BBE1DA43762.edm" localSheetId="8" hidden="1">#REF!</definedName>
    <definedName name="_bdm.275148C0F97C41DE9BBD182BFB754B37.edm" localSheetId="0" hidden="1">#REF!</definedName>
    <definedName name="_bdm.275148C0F97C41DE9BBD182BFB754B37.edm" localSheetId="1" hidden="1">#REF!</definedName>
    <definedName name="_bdm.275148C0F97C41DE9BBD182BFB754B37.edm" localSheetId="8" hidden="1">#REF!</definedName>
    <definedName name="_bdm.27873F8CCD2E4F9A83BB7C49638DC98B.edm" localSheetId="0" hidden="1">#REF!</definedName>
    <definedName name="_bdm.27873F8CCD2E4F9A83BB7C49638DC98B.edm" localSheetId="1" hidden="1">#REF!</definedName>
    <definedName name="_bdm.27873F8CCD2E4F9A83BB7C49638DC98B.edm" localSheetId="8" hidden="1">#REF!</definedName>
    <definedName name="_bdm.28397264EB0C4A798B4AE0FD2ADD88AA.edm" localSheetId="0" hidden="1">#REF!</definedName>
    <definedName name="_bdm.28397264EB0C4A798B4AE0FD2ADD88AA.edm" localSheetId="1" hidden="1">#REF!</definedName>
    <definedName name="_bdm.28397264EB0C4A798B4AE0FD2ADD88AA.edm" localSheetId="8" hidden="1">#REF!</definedName>
    <definedName name="_bdm.28C241B87F164EC0BC8AAD9EF00E613B.edm" localSheetId="0" hidden="1">#REF!</definedName>
    <definedName name="_bdm.28C241B87F164EC0BC8AAD9EF00E613B.edm" localSheetId="1" hidden="1">#REF!</definedName>
    <definedName name="_bdm.28C241B87F164EC0BC8AAD9EF00E613B.edm" localSheetId="8" hidden="1">#REF!</definedName>
    <definedName name="_bdm.28E060BBA1834370A4B89B0D0C1496CE.edm" localSheetId="0" hidden="1">#REF!</definedName>
    <definedName name="_bdm.28E060BBA1834370A4B89B0D0C1496CE.edm" localSheetId="1" hidden="1">#REF!</definedName>
    <definedName name="_bdm.28E060BBA1834370A4B89B0D0C1496CE.edm" localSheetId="8" hidden="1">#REF!</definedName>
    <definedName name="_bdm.28FC79A0C62A47F0826CCD2BFB4DA2B0.edm" localSheetId="0" hidden="1">#REF!</definedName>
    <definedName name="_bdm.28FC79A0C62A47F0826CCD2BFB4DA2B0.edm" localSheetId="1" hidden="1">#REF!</definedName>
    <definedName name="_bdm.28FC79A0C62A47F0826CCD2BFB4DA2B0.edm" localSheetId="8" hidden="1">#REF!</definedName>
    <definedName name="_bdm.297069677D044BD0AAA84E24781B2C67.edm" localSheetId="0" hidden="1">#REF!</definedName>
    <definedName name="_bdm.297069677D044BD0AAA84E24781B2C67.edm" localSheetId="1" hidden="1">#REF!</definedName>
    <definedName name="_bdm.297069677D044BD0AAA84E24781B2C67.edm" localSheetId="8" hidden="1">#REF!</definedName>
    <definedName name="_bdm.29AC649EAEFF49FDABFCF47AD46978FC.edm" localSheetId="0" hidden="1">#REF!</definedName>
    <definedName name="_bdm.29AC649EAEFF49FDABFCF47AD46978FC.edm" localSheetId="1" hidden="1">#REF!</definedName>
    <definedName name="_bdm.29AC649EAEFF49FDABFCF47AD46978FC.edm" localSheetId="8" hidden="1">#REF!</definedName>
    <definedName name="_bdm.2A3A2BA047594BC6BCDE95DB94B10FA3.edm" localSheetId="0" hidden="1">#REF!</definedName>
    <definedName name="_bdm.2A3A2BA047594BC6BCDE95DB94B10FA3.edm" localSheetId="1" hidden="1">#REF!</definedName>
    <definedName name="_bdm.2A3A2BA047594BC6BCDE95DB94B10FA3.edm" localSheetId="8" hidden="1">#REF!</definedName>
    <definedName name="_bdm.2A8D7C200141405FA30E7D7F40F18ADA.edm" localSheetId="0" hidden="1">#REF!</definedName>
    <definedName name="_bdm.2A8D7C200141405FA30E7D7F40F18ADA.edm" localSheetId="1" hidden="1">#REF!</definedName>
    <definedName name="_bdm.2A8D7C200141405FA30E7D7F40F18ADA.edm" localSheetId="8" hidden="1">#REF!</definedName>
    <definedName name="_bdm.2A953FE65FC447AD9C2834BE0DF73BA9.edm" localSheetId="0" hidden="1">#REF!</definedName>
    <definedName name="_bdm.2A953FE65FC447AD9C2834BE0DF73BA9.edm" localSheetId="1" hidden="1">#REF!</definedName>
    <definedName name="_bdm.2A953FE65FC447AD9C2834BE0DF73BA9.edm" localSheetId="8" hidden="1">#REF!</definedName>
    <definedName name="_bdm.2AA324D655394A089E68D040C2E0063C.edm" localSheetId="0" hidden="1">#REF!</definedName>
    <definedName name="_bdm.2AA324D655394A089E68D040C2E0063C.edm" localSheetId="1" hidden="1">#REF!</definedName>
    <definedName name="_bdm.2AA324D655394A089E68D040C2E0063C.edm" localSheetId="8" hidden="1">#REF!</definedName>
    <definedName name="_bdm.2AAA13AF59E6470C90591CCD3B25EE91.edm" localSheetId="0" hidden="1">#REF!</definedName>
    <definedName name="_bdm.2AAA13AF59E6470C90591CCD3B25EE91.edm" localSheetId="1" hidden="1">#REF!</definedName>
    <definedName name="_bdm.2AAA13AF59E6470C90591CCD3B25EE91.edm" localSheetId="8" hidden="1">#REF!</definedName>
    <definedName name="_bdm.2C2FB3146ECE48248FBA2AA479B65830.edm" localSheetId="0" hidden="1">#REF!</definedName>
    <definedName name="_bdm.2C2FB3146ECE48248FBA2AA479B65830.edm" localSheetId="1" hidden="1">#REF!</definedName>
    <definedName name="_bdm.2C2FB3146ECE48248FBA2AA479B65830.edm" localSheetId="8" hidden="1">#REF!</definedName>
    <definedName name="_bdm.2C5E3089012044BD9A82C88F1E0F342B.edm" localSheetId="0" hidden="1">#REF!</definedName>
    <definedName name="_bdm.2C5E3089012044BD9A82C88F1E0F342B.edm" localSheetId="1" hidden="1">#REF!</definedName>
    <definedName name="_bdm.2C5E3089012044BD9A82C88F1E0F342B.edm" localSheetId="8" hidden="1">#REF!</definedName>
    <definedName name="_bdm.2C7A25C8A96F4D53B45FD7DC38EEFEC2.edm" localSheetId="0" hidden="1">#REF!</definedName>
    <definedName name="_bdm.2C7A25C8A96F4D53B45FD7DC38EEFEC2.edm" localSheetId="1" hidden="1">#REF!</definedName>
    <definedName name="_bdm.2C7A25C8A96F4D53B45FD7DC38EEFEC2.edm" localSheetId="8" hidden="1">#REF!</definedName>
    <definedName name="_bdm.2CA230607C1446ECB03BE9E730FF532F.edm" localSheetId="0" hidden="1">#REF!</definedName>
    <definedName name="_bdm.2CA230607C1446ECB03BE9E730FF532F.edm" localSheetId="1" hidden="1">#REF!</definedName>
    <definedName name="_bdm.2CA230607C1446ECB03BE9E730FF532F.edm" localSheetId="8" hidden="1">#REF!</definedName>
    <definedName name="_bdm.2CD1CA7CC9684AB0AD24CA1B3CDEF6D1.edm" localSheetId="0" hidden="1">#REF!</definedName>
    <definedName name="_bdm.2CD1CA7CC9684AB0AD24CA1B3CDEF6D1.edm" localSheetId="1" hidden="1">#REF!</definedName>
    <definedName name="_bdm.2CD1CA7CC9684AB0AD24CA1B3CDEF6D1.edm" localSheetId="8" hidden="1">#REF!</definedName>
    <definedName name="_bdm.2D29FE3BD2354AC6AAD6157D90D3D3B9.edm" localSheetId="0" hidden="1">#REF!</definedName>
    <definedName name="_bdm.2D29FE3BD2354AC6AAD6157D90D3D3B9.edm" localSheetId="1" hidden="1">#REF!</definedName>
    <definedName name="_bdm.2D29FE3BD2354AC6AAD6157D90D3D3B9.edm" localSheetId="8" hidden="1">#REF!</definedName>
    <definedName name="_bdm.2DA89D947F4249D9AB03ED0248DB700B.edm" localSheetId="0" hidden="1">#REF!</definedName>
    <definedName name="_bdm.2DA89D947F4249D9AB03ED0248DB700B.edm" localSheetId="1" hidden="1">#REF!</definedName>
    <definedName name="_bdm.2DA89D947F4249D9AB03ED0248DB700B.edm" localSheetId="8" hidden="1">#REF!</definedName>
    <definedName name="_bdm.2E261A2AF82F4C09843FE52C3BA155D5.edm" localSheetId="0" hidden="1">#REF!</definedName>
    <definedName name="_bdm.2E261A2AF82F4C09843FE52C3BA155D5.edm" localSheetId="1" hidden="1">#REF!</definedName>
    <definedName name="_bdm.2E261A2AF82F4C09843FE52C3BA155D5.edm" localSheetId="8" hidden="1">#REF!</definedName>
    <definedName name="_bdm.2E429001DB0C4F819F297EE5AD3B1011.edm" localSheetId="0" hidden="1">#REF!</definedName>
    <definedName name="_bdm.2E429001DB0C4F819F297EE5AD3B1011.edm" localSheetId="1" hidden="1">#REF!</definedName>
    <definedName name="_bdm.2E429001DB0C4F819F297EE5AD3B1011.edm" localSheetId="8" hidden="1">#REF!</definedName>
    <definedName name="_bdm.2E4AB55B0E2A48F58F8F1CA264F84BF1.edm" localSheetId="0" hidden="1">#REF!</definedName>
    <definedName name="_bdm.2E4AB55B0E2A48F58F8F1CA264F84BF1.edm" localSheetId="1" hidden="1">#REF!</definedName>
    <definedName name="_bdm.2E4AB55B0E2A48F58F8F1CA264F84BF1.edm" localSheetId="8" hidden="1">#REF!</definedName>
    <definedName name="_bdm.2E89540F61464A158A95076463F5C54A.edm" localSheetId="0" hidden="1">#REF!</definedName>
    <definedName name="_bdm.2E89540F61464A158A95076463F5C54A.edm" localSheetId="1" hidden="1">#REF!</definedName>
    <definedName name="_bdm.2E89540F61464A158A95076463F5C54A.edm" localSheetId="8" hidden="1">#REF!</definedName>
    <definedName name="_bdm.2EB5EFA7AE6343BCA2A7C7102FB63D5A.edm" localSheetId="0" hidden="1">#REF!</definedName>
    <definedName name="_bdm.2EB5EFA7AE6343BCA2A7C7102FB63D5A.edm" localSheetId="1" hidden="1">#REF!</definedName>
    <definedName name="_bdm.2EB5EFA7AE6343BCA2A7C7102FB63D5A.edm" localSheetId="8" hidden="1">#REF!</definedName>
    <definedName name="_bdm.2F93DA4B2C5B4F7C979AFC71AA52A50B.edm" localSheetId="0" hidden="1">#REF!</definedName>
    <definedName name="_bdm.2F93DA4B2C5B4F7C979AFC71AA52A50B.edm" localSheetId="1" hidden="1">#REF!</definedName>
    <definedName name="_bdm.2F93DA4B2C5B4F7C979AFC71AA52A50B.edm" localSheetId="8" hidden="1">#REF!</definedName>
    <definedName name="_bdm.2F98934FA2D54485B28D8EB110F40B09.edm" localSheetId="0" hidden="1">#REF!</definedName>
    <definedName name="_bdm.2F98934FA2D54485B28D8EB110F40B09.edm" localSheetId="1" hidden="1">#REF!</definedName>
    <definedName name="_bdm.2F98934FA2D54485B28D8EB110F40B09.edm" localSheetId="8" hidden="1">#REF!</definedName>
    <definedName name="_bdm.2FEBEC2E00404D6BB025CE91E285E6D2.edm" localSheetId="0" hidden="1">#REF!</definedName>
    <definedName name="_bdm.2FEBEC2E00404D6BB025CE91E285E6D2.edm" localSheetId="1" hidden="1">#REF!</definedName>
    <definedName name="_bdm.2FEBEC2E00404D6BB025CE91E285E6D2.edm" localSheetId="8" hidden="1">#REF!</definedName>
    <definedName name="_bdm.30059547B0EC4B79B17A8E3272104BCA.edm" localSheetId="0" hidden="1">#REF!</definedName>
    <definedName name="_bdm.30059547B0EC4B79B17A8E3272104BCA.edm" localSheetId="1" hidden="1">#REF!</definedName>
    <definedName name="_bdm.30059547B0EC4B79B17A8E3272104BCA.edm" localSheetId="8" hidden="1">#REF!</definedName>
    <definedName name="_bdm.30069F868EB5412CBD9D80F2B0F2C8A4.edm" localSheetId="0" hidden="1">#REF!</definedName>
    <definedName name="_bdm.30069F868EB5412CBD9D80F2B0F2C8A4.edm" localSheetId="1" hidden="1">#REF!</definedName>
    <definedName name="_bdm.30069F868EB5412CBD9D80F2B0F2C8A4.edm" localSheetId="8" hidden="1">#REF!</definedName>
    <definedName name="_bdm.304186AE46DD460A82BD1A1B7F6B6849.edm" localSheetId="0" hidden="1">#REF!</definedName>
    <definedName name="_bdm.304186AE46DD460A82BD1A1B7F6B6849.edm" localSheetId="1" hidden="1">#REF!</definedName>
    <definedName name="_bdm.304186AE46DD460A82BD1A1B7F6B6849.edm" localSheetId="8" hidden="1">#REF!</definedName>
    <definedName name="_bdm.30558AFBBFA5496E8098D80CE63E394B.edm" localSheetId="0" hidden="1">#REF!</definedName>
    <definedName name="_bdm.30558AFBBFA5496E8098D80CE63E394B.edm" localSheetId="1" hidden="1">#REF!</definedName>
    <definedName name="_bdm.30558AFBBFA5496E8098D80CE63E394B.edm" localSheetId="8" hidden="1">#REF!</definedName>
    <definedName name="_bdm.306BF8AC5F344EEEBE5FBD936F427F3B.edm" localSheetId="0" hidden="1">#REF!</definedName>
    <definedName name="_bdm.306BF8AC5F344EEEBE5FBD936F427F3B.edm" localSheetId="1" hidden="1">#REF!</definedName>
    <definedName name="_bdm.306BF8AC5F344EEEBE5FBD936F427F3B.edm" localSheetId="8" hidden="1">#REF!</definedName>
    <definedName name="_bdm.3131E7006DCF4D76A045E8F7B8435741.edm" localSheetId="0" hidden="1">#REF!</definedName>
    <definedName name="_bdm.3131E7006DCF4D76A045E8F7B8435741.edm" localSheetId="1" hidden="1">#REF!</definedName>
    <definedName name="_bdm.3131E7006DCF4D76A045E8F7B8435741.edm" localSheetId="8" hidden="1">#REF!</definedName>
    <definedName name="_bdm.31393D64AFB24008B2A179E1FBFB0FC7.edm" localSheetId="0" hidden="1">#REF!</definedName>
    <definedName name="_bdm.31393D64AFB24008B2A179E1FBFB0FC7.edm" localSheetId="1" hidden="1">#REF!</definedName>
    <definedName name="_bdm.31393D64AFB24008B2A179E1FBFB0FC7.edm" localSheetId="8" hidden="1">#REF!</definedName>
    <definedName name="_bdm.31414455130E45108D662081EDF9336E.edm" localSheetId="0" hidden="1">#REF!</definedName>
    <definedName name="_bdm.31414455130E45108D662081EDF9336E.edm" localSheetId="1" hidden="1">#REF!</definedName>
    <definedName name="_bdm.31414455130E45108D662081EDF9336E.edm" localSheetId="8" hidden="1">#REF!</definedName>
    <definedName name="_bdm.320D9F28A7DE4CAB83997E512FF6E1DB.edm" localSheetId="0" hidden="1">#REF!</definedName>
    <definedName name="_bdm.320D9F28A7DE4CAB83997E512FF6E1DB.edm" localSheetId="1" hidden="1">#REF!</definedName>
    <definedName name="_bdm.320D9F28A7DE4CAB83997E512FF6E1DB.edm" localSheetId="8" hidden="1">#REF!</definedName>
    <definedName name="_bdm.321A01F4F61D4D4F80326FAC7429E2F3.edm" localSheetId="0" hidden="1">#REF!</definedName>
    <definedName name="_bdm.321A01F4F61D4D4F80326FAC7429E2F3.edm" localSheetId="1" hidden="1">#REF!</definedName>
    <definedName name="_bdm.321A01F4F61D4D4F80326FAC7429E2F3.edm" localSheetId="8" hidden="1">#REF!</definedName>
    <definedName name="_bdm.3266E436BEDF47D18DB34FE070CBDEA6.edm" localSheetId="0" hidden="1">#REF!</definedName>
    <definedName name="_bdm.3266E436BEDF47D18DB34FE070CBDEA6.edm" localSheetId="1" hidden="1">#REF!</definedName>
    <definedName name="_bdm.3266E436BEDF47D18DB34FE070CBDEA6.edm" localSheetId="8" hidden="1">#REF!</definedName>
    <definedName name="_bdm.326F9CCED7904B36B084AE74334B9760.edm" localSheetId="0" hidden="1">#REF!</definedName>
    <definedName name="_bdm.326F9CCED7904B36B084AE74334B9760.edm" localSheetId="1" hidden="1">#REF!</definedName>
    <definedName name="_bdm.326F9CCED7904B36B084AE74334B9760.edm" localSheetId="8" hidden="1">#REF!</definedName>
    <definedName name="_bdm.326FEBE8D91646C5B377664135A2B7E5.edm" localSheetId="0" hidden="1">#REF!</definedName>
    <definedName name="_bdm.326FEBE8D91646C5B377664135A2B7E5.edm" localSheetId="1" hidden="1">#REF!</definedName>
    <definedName name="_bdm.326FEBE8D91646C5B377664135A2B7E5.edm" localSheetId="8" hidden="1">#REF!</definedName>
    <definedName name="_bdm.32938d6951904280b248fa88b60fb9a0.edm" localSheetId="0" hidden="1">#REF!</definedName>
    <definedName name="_bdm.32938d6951904280b248fa88b60fb9a0.edm" localSheetId="1" hidden="1">#REF!</definedName>
    <definedName name="_bdm.32938d6951904280b248fa88b60fb9a0.edm" localSheetId="8" hidden="1">#REF!</definedName>
    <definedName name="_bdm.32B87B6BC5C34483A565A904768966AC.edm" localSheetId="0" hidden="1">#REF!</definedName>
    <definedName name="_bdm.32B87B6BC5C34483A565A904768966AC.edm" localSheetId="1" hidden="1">#REF!</definedName>
    <definedName name="_bdm.32B87B6BC5C34483A565A904768966AC.edm" localSheetId="8" hidden="1">#REF!</definedName>
    <definedName name="_bdm.3334E08008754022BB837BCC3547165B.edm" localSheetId="0" hidden="1">#REF!</definedName>
    <definedName name="_bdm.3334E08008754022BB837BCC3547165B.edm" localSheetId="1" hidden="1">#REF!</definedName>
    <definedName name="_bdm.3334E08008754022BB837BCC3547165B.edm" localSheetId="8" hidden="1">#REF!</definedName>
    <definedName name="_bdm.334326599F0444C8B855609527C6887D.edm" localSheetId="0" hidden="1">#REF!</definedName>
    <definedName name="_bdm.334326599F0444C8B855609527C6887D.edm" localSheetId="1" hidden="1">#REF!</definedName>
    <definedName name="_bdm.334326599F0444C8B855609527C6887D.edm" localSheetId="8" hidden="1">#REF!</definedName>
    <definedName name="_bdm.336156A542A0421898AF05F5D9C5942F.edm" localSheetId="0" hidden="1">#REF!</definedName>
    <definedName name="_bdm.336156A542A0421898AF05F5D9C5942F.edm" localSheetId="1" hidden="1">#REF!</definedName>
    <definedName name="_bdm.336156A542A0421898AF05F5D9C5942F.edm" localSheetId="8" hidden="1">#REF!</definedName>
    <definedName name="_bdm.33DF567CC3CB4997B376D98824E57442.edm" localSheetId="0" hidden="1">#REF!</definedName>
    <definedName name="_bdm.33DF567CC3CB4997B376D98824E57442.edm" localSheetId="1" hidden="1">#REF!</definedName>
    <definedName name="_bdm.33DF567CC3CB4997B376D98824E57442.edm" localSheetId="8" hidden="1">#REF!</definedName>
    <definedName name="_bdm.344681746ACC47FD88FB0130EBE41AC9.edm" localSheetId="0" hidden="1">#REF!</definedName>
    <definedName name="_bdm.344681746ACC47FD88FB0130EBE41AC9.edm" localSheetId="1" hidden="1">#REF!</definedName>
    <definedName name="_bdm.344681746ACC47FD88FB0130EBE41AC9.edm" localSheetId="8" hidden="1">#REF!</definedName>
    <definedName name="_bdm.34F8BD33BB284FE4983CEB51BCFE4751.edm" localSheetId="0" hidden="1">#REF!</definedName>
    <definedName name="_bdm.34F8BD33BB284FE4983CEB51BCFE4751.edm" localSheetId="1" hidden="1">#REF!</definedName>
    <definedName name="_bdm.34F8BD33BB284FE4983CEB51BCFE4751.edm" localSheetId="8" hidden="1">#REF!</definedName>
    <definedName name="_bdm.35603E103ADD4EBBBB3841BCF7BEAE55.edm" localSheetId="0" hidden="1">#REF!</definedName>
    <definedName name="_bdm.35603E103ADD4EBBBB3841BCF7BEAE55.edm" localSheetId="1" hidden="1">#REF!</definedName>
    <definedName name="_bdm.35603E103ADD4EBBBB3841BCF7BEAE55.edm" localSheetId="8" hidden="1">#REF!</definedName>
    <definedName name="_bdm.359CA3F029804240A347125F9B39FF3E.edm" localSheetId="0" hidden="1">#REF!</definedName>
    <definedName name="_bdm.359CA3F029804240A347125F9B39FF3E.edm" localSheetId="1" hidden="1">#REF!</definedName>
    <definedName name="_bdm.359CA3F029804240A347125F9B39FF3E.edm" localSheetId="8" hidden="1">#REF!</definedName>
    <definedName name="_bdm.35DDE3442C054C5C8E4B8E9CFEB8A6EA.edm" localSheetId="0" hidden="1">#REF!</definedName>
    <definedName name="_bdm.35DDE3442C054C5C8E4B8E9CFEB8A6EA.edm" localSheetId="1" hidden="1">#REF!</definedName>
    <definedName name="_bdm.35DDE3442C054C5C8E4B8E9CFEB8A6EA.edm" localSheetId="8" hidden="1">#REF!</definedName>
    <definedName name="_bdm.35F5156E4B1C4C8E8AF93A15439E60CB.edm" localSheetId="0" hidden="1">#REF!</definedName>
    <definedName name="_bdm.35F5156E4B1C4C8E8AF93A15439E60CB.edm" localSheetId="1" hidden="1">#REF!</definedName>
    <definedName name="_bdm.35F5156E4B1C4C8E8AF93A15439E60CB.edm" localSheetId="8" hidden="1">#REF!</definedName>
    <definedName name="_bdm.36CA04BCFA9841F4AED4C43D0905542A.edm" localSheetId="0" hidden="1">#REF!</definedName>
    <definedName name="_bdm.36CA04BCFA9841F4AED4C43D0905542A.edm" localSheetId="1" hidden="1">#REF!</definedName>
    <definedName name="_bdm.36CA04BCFA9841F4AED4C43D0905542A.edm" localSheetId="8" hidden="1">#REF!</definedName>
    <definedName name="_bdm.3736CB47ABC24269AF8E6688E6DAE3F8.edm" localSheetId="0" hidden="1">#REF!</definedName>
    <definedName name="_bdm.3736CB47ABC24269AF8E6688E6DAE3F8.edm" localSheetId="1" hidden="1">#REF!</definedName>
    <definedName name="_bdm.3736CB47ABC24269AF8E6688E6DAE3F8.edm" localSheetId="8" hidden="1">#REF!</definedName>
    <definedName name="_bdm.3751E6711C5D417AA0FFB950381364E9.edm" localSheetId="0" hidden="1">#REF!</definedName>
    <definedName name="_bdm.3751E6711C5D417AA0FFB950381364E9.edm" localSheetId="1" hidden="1">#REF!</definedName>
    <definedName name="_bdm.3751E6711C5D417AA0FFB950381364E9.edm" localSheetId="8" hidden="1">#REF!</definedName>
    <definedName name="_bdm.37B5517E982F4E6B806F95BB2E5DC387.edm" localSheetId="0" hidden="1">#REF!</definedName>
    <definedName name="_bdm.37B5517E982F4E6B806F95BB2E5DC387.edm" localSheetId="1" hidden="1">#REF!</definedName>
    <definedName name="_bdm.37B5517E982F4E6B806F95BB2E5DC387.edm" localSheetId="8" hidden="1">#REF!</definedName>
    <definedName name="_bdm.37BB86E22CC44A6D9BC254C47ED06323.edm" localSheetId="0" hidden="1">#REF!</definedName>
    <definedName name="_bdm.37BB86E22CC44A6D9BC254C47ED06323.edm" localSheetId="1" hidden="1">#REF!</definedName>
    <definedName name="_bdm.37BB86E22CC44A6D9BC254C47ED06323.edm" localSheetId="8" hidden="1">#REF!</definedName>
    <definedName name="_bdm.37CC684AFAF04B2589665EDE28D8EB61.edm" localSheetId="0" hidden="1">#REF!</definedName>
    <definedName name="_bdm.37CC684AFAF04B2589665EDE28D8EB61.edm" localSheetId="1" hidden="1">#REF!</definedName>
    <definedName name="_bdm.37CC684AFAF04B2589665EDE28D8EB61.edm" localSheetId="8" hidden="1">#REF!</definedName>
    <definedName name="_bdm.38460BE1735D4E78BF8AC8F3B1118D77.edm" localSheetId="0" hidden="1">#REF!</definedName>
    <definedName name="_bdm.38460BE1735D4E78BF8AC8F3B1118D77.edm" localSheetId="1" hidden="1">#REF!</definedName>
    <definedName name="_bdm.38460BE1735D4E78BF8AC8F3B1118D77.edm" localSheetId="8" hidden="1">#REF!</definedName>
    <definedName name="_bdm.392F99A269F64EE6A2B846601BBD2E82.edm" localSheetId="0" hidden="1">#REF!</definedName>
    <definedName name="_bdm.392F99A269F64EE6A2B846601BBD2E82.edm" localSheetId="1" hidden="1">#REF!</definedName>
    <definedName name="_bdm.392F99A269F64EE6A2B846601BBD2E82.edm" localSheetId="8" hidden="1">#REF!</definedName>
    <definedName name="_bdm.399D1C70A34D40AEB308F5FB9E4B1708.edm" localSheetId="0" hidden="1">#REF!</definedName>
    <definedName name="_bdm.399D1C70A34D40AEB308F5FB9E4B1708.edm" localSheetId="1" hidden="1">#REF!</definedName>
    <definedName name="_bdm.399D1C70A34D40AEB308F5FB9E4B1708.edm" localSheetId="8" hidden="1">#REF!</definedName>
    <definedName name="_bdm.39D345F06916462ABB69740975D64E61.edm" localSheetId="0" hidden="1">#REF!</definedName>
    <definedName name="_bdm.39D345F06916462ABB69740975D64E61.edm" localSheetId="1" hidden="1">#REF!</definedName>
    <definedName name="_bdm.39D345F06916462ABB69740975D64E61.edm" localSheetId="8" hidden="1">#REF!</definedName>
    <definedName name="_bdm.39FC01C394354119B885FBE6F22C98CC.edm" localSheetId="0" hidden="1">#REF!</definedName>
    <definedName name="_bdm.39FC01C394354119B885FBE6F22C98CC.edm" localSheetId="1" hidden="1">#REF!</definedName>
    <definedName name="_bdm.39FC01C394354119B885FBE6F22C98CC.edm" localSheetId="8" hidden="1">#REF!</definedName>
    <definedName name="_bdm.3AE472BF6BA740C6AFF293F9044BAC08.edm" localSheetId="0" hidden="1">#REF!</definedName>
    <definedName name="_bdm.3AE472BF6BA740C6AFF293F9044BAC08.edm" localSheetId="1" hidden="1">#REF!</definedName>
    <definedName name="_bdm.3AE472BF6BA740C6AFF293F9044BAC08.edm" localSheetId="8" hidden="1">#REF!</definedName>
    <definedName name="_bdm.3B72B65F3D2A42749A609ECEE568D39C.edm" localSheetId="0" hidden="1">#REF!</definedName>
    <definedName name="_bdm.3B72B65F3D2A42749A609ECEE568D39C.edm" localSheetId="1" hidden="1">#REF!</definedName>
    <definedName name="_bdm.3B72B65F3D2A42749A609ECEE568D39C.edm" localSheetId="8" hidden="1">#REF!</definedName>
    <definedName name="_bdm.3BA71FB1494D49DEA423BD8EF144954A.edm" localSheetId="0" hidden="1">#REF!</definedName>
    <definedName name="_bdm.3BA71FB1494D49DEA423BD8EF144954A.edm" localSheetId="1" hidden="1">#REF!</definedName>
    <definedName name="_bdm.3BA71FB1494D49DEA423BD8EF144954A.edm" localSheetId="8" hidden="1">#REF!</definedName>
    <definedName name="_bdm.3BC7DC127D2C447896EB2EF0270DE5B9.edm" localSheetId="0" hidden="1">#REF!</definedName>
    <definedName name="_bdm.3BC7DC127D2C447896EB2EF0270DE5B9.edm" localSheetId="1" hidden="1">#REF!</definedName>
    <definedName name="_bdm.3BC7DC127D2C447896EB2EF0270DE5B9.edm" localSheetId="8" hidden="1">#REF!</definedName>
    <definedName name="_bdm.3BCAE1795691464E9939CECFDE7F610A.edm" localSheetId="0" hidden="1">#REF!</definedName>
    <definedName name="_bdm.3BCAE1795691464E9939CECFDE7F610A.edm" localSheetId="1" hidden="1">#REF!</definedName>
    <definedName name="_bdm.3BCAE1795691464E9939CECFDE7F610A.edm" localSheetId="8" hidden="1">#REF!</definedName>
    <definedName name="_bdm.3C5CE2CBB70A4FEAAA3B19BC18C72C3D.edm" localSheetId="0" hidden="1">#REF!</definedName>
    <definedName name="_bdm.3C5CE2CBB70A4FEAAA3B19BC18C72C3D.edm" localSheetId="1" hidden="1">#REF!</definedName>
    <definedName name="_bdm.3C5CE2CBB70A4FEAAA3B19BC18C72C3D.edm" localSheetId="8" hidden="1">#REF!</definedName>
    <definedName name="_bdm.3C69E85E55C14BFCA152E461AEEC4ECC.edm" localSheetId="0" hidden="1">#REF!</definedName>
    <definedName name="_bdm.3C69E85E55C14BFCA152E461AEEC4ECC.edm" localSheetId="1" hidden="1">#REF!</definedName>
    <definedName name="_bdm.3C69E85E55C14BFCA152E461AEEC4ECC.edm" localSheetId="8" hidden="1">#REF!</definedName>
    <definedName name="_bdm.3C9E148232154273947735321B54A395.edm" localSheetId="0" hidden="1">#REF!</definedName>
    <definedName name="_bdm.3C9E148232154273947735321B54A395.edm" localSheetId="1" hidden="1">#REF!</definedName>
    <definedName name="_bdm.3C9E148232154273947735321B54A395.edm" localSheetId="8" hidden="1">#REF!</definedName>
    <definedName name="_bdm.3D055CE51DE643D4B8F1F394A283C2A4.edm" localSheetId="0" hidden="1">#REF!</definedName>
    <definedName name="_bdm.3D055CE51DE643D4B8F1F394A283C2A4.edm" localSheetId="1" hidden="1">#REF!</definedName>
    <definedName name="_bdm.3D055CE51DE643D4B8F1F394A283C2A4.edm" localSheetId="8" hidden="1">#REF!</definedName>
    <definedName name="_bdm.3D17C68A60264004A035CBEC65D423BC.edm" localSheetId="0" hidden="1">#REF!</definedName>
    <definedName name="_bdm.3D17C68A60264004A035CBEC65D423BC.edm" localSheetId="1" hidden="1">#REF!</definedName>
    <definedName name="_bdm.3D17C68A60264004A035CBEC65D423BC.edm" localSheetId="8" hidden="1">#REF!</definedName>
    <definedName name="_bdm.3D3D65FA519B40008C25A39E902B40A9.edm" localSheetId="0" hidden="1">#REF!</definedName>
    <definedName name="_bdm.3D3D65FA519B40008C25A39E902B40A9.edm" localSheetId="1" hidden="1">#REF!</definedName>
    <definedName name="_bdm.3D3D65FA519B40008C25A39E902B40A9.edm" localSheetId="8" hidden="1">#REF!</definedName>
    <definedName name="_bdm.3D6EC43437F54528B6C93B1061888C02.edm" localSheetId="0" hidden="1">#REF!</definedName>
    <definedName name="_bdm.3D6EC43437F54528B6C93B1061888C02.edm" localSheetId="1" hidden="1">#REF!</definedName>
    <definedName name="_bdm.3D6EC43437F54528B6C93B1061888C02.edm" localSheetId="8" hidden="1">#REF!</definedName>
    <definedName name="_bdm.3D91EDE82514454FACFEB67F7CF62BD3.edm" localSheetId="0" hidden="1">#REF!</definedName>
    <definedName name="_bdm.3D91EDE82514454FACFEB67F7CF62BD3.edm" localSheetId="1" hidden="1">#REF!</definedName>
    <definedName name="_bdm.3D91EDE82514454FACFEB67F7CF62BD3.edm" localSheetId="8" hidden="1">#REF!</definedName>
    <definedName name="_bdm.3E3D0FF2DC4F4AC88D02AD381B38AEF2.edm" localSheetId="0" hidden="1">#REF!</definedName>
    <definedName name="_bdm.3E3D0FF2DC4F4AC88D02AD381B38AEF2.edm" localSheetId="1" hidden="1">#REF!</definedName>
    <definedName name="_bdm.3E3D0FF2DC4F4AC88D02AD381B38AEF2.edm" localSheetId="8" hidden="1">#REF!</definedName>
    <definedName name="_bdm.3E602D54E65E4B3CAA8446DE88B952CF.edm" localSheetId="0" hidden="1">#REF!</definedName>
    <definedName name="_bdm.3E602D54E65E4B3CAA8446DE88B952CF.edm" localSheetId="1" hidden="1">#REF!</definedName>
    <definedName name="_bdm.3E602D54E65E4B3CAA8446DE88B952CF.edm" localSheetId="8" hidden="1">#REF!</definedName>
    <definedName name="_bdm.3EDB8BE106244DDC89848CFDB9F31AE7.edm" localSheetId="0" hidden="1">#REF!</definedName>
    <definedName name="_bdm.3EDB8BE106244DDC89848CFDB9F31AE7.edm" localSheetId="1" hidden="1">#REF!</definedName>
    <definedName name="_bdm.3EDB8BE106244DDC89848CFDB9F31AE7.edm" localSheetId="8" hidden="1">#REF!</definedName>
    <definedName name="_bdm.3F12EED3155E49CAA168E14347615E44.edm" localSheetId="0" hidden="1">#REF!</definedName>
    <definedName name="_bdm.3F12EED3155E49CAA168E14347615E44.edm" localSheetId="1" hidden="1">#REF!</definedName>
    <definedName name="_bdm.3F12EED3155E49CAA168E14347615E44.edm" localSheetId="8" hidden="1">#REF!</definedName>
    <definedName name="_bdm.3F48DCFD85784C22821393724FAFDFCF.edm" localSheetId="0" hidden="1">#REF!</definedName>
    <definedName name="_bdm.3F48DCFD85784C22821393724FAFDFCF.edm" localSheetId="1" hidden="1">#REF!</definedName>
    <definedName name="_bdm.3F48DCFD85784C22821393724FAFDFCF.edm" localSheetId="8" hidden="1">#REF!</definedName>
    <definedName name="_bdm.3FDBE005CE3E40DA99BF3A1ABD3890BD.edm" localSheetId="0" hidden="1">#REF!</definedName>
    <definedName name="_bdm.3FDBE005CE3E40DA99BF3A1ABD3890BD.edm" localSheetId="1" hidden="1">#REF!</definedName>
    <definedName name="_bdm.3FDBE005CE3E40DA99BF3A1ABD3890BD.edm" localSheetId="8" hidden="1">#REF!</definedName>
    <definedName name="_bdm.400A4EF337084AD3B0F6C9CA85C383A4.edm" localSheetId="0" hidden="1">#REF!</definedName>
    <definedName name="_bdm.400A4EF337084AD3B0F6C9CA85C383A4.edm" localSheetId="1" hidden="1">#REF!</definedName>
    <definedName name="_bdm.400A4EF337084AD3B0F6C9CA85C383A4.edm" localSheetId="8" hidden="1">#REF!</definedName>
    <definedName name="_bdm.402CFD5F0E5B4736A128B3318F50C660.edm" localSheetId="0" hidden="1">#REF!</definedName>
    <definedName name="_bdm.402CFD5F0E5B4736A128B3318F50C660.edm" localSheetId="1" hidden="1">#REF!</definedName>
    <definedName name="_bdm.402CFD5F0E5B4736A128B3318F50C660.edm" localSheetId="8" hidden="1">#REF!</definedName>
    <definedName name="_bdm.4047D96637E24A3F97E85D510DFA62A9.edm" localSheetId="0" hidden="1">#REF!</definedName>
    <definedName name="_bdm.4047D96637E24A3F97E85D510DFA62A9.edm" localSheetId="1" hidden="1">#REF!</definedName>
    <definedName name="_bdm.4047D96637E24A3F97E85D510DFA62A9.edm" localSheetId="8" hidden="1">#REF!</definedName>
    <definedName name="_bdm.404D677F20C64349B3787F5B98B60066.edm" localSheetId="0" hidden="1">#REF!</definedName>
    <definedName name="_bdm.404D677F20C64349B3787F5B98B60066.edm" localSheetId="1" hidden="1">#REF!</definedName>
    <definedName name="_bdm.404D677F20C64349B3787F5B98B60066.edm" localSheetId="8" hidden="1">#REF!</definedName>
    <definedName name="_bdm.408B1F9FD9B948709D206611E0126161.edm" localSheetId="0" hidden="1">#REF!</definedName>
    <definedName name="_bdm.408B1F9FD9B948709D206611E0126161.edm" localSheetId="1" hidden="1">#REF!</definedName>
    <definedName name="_bdm.408B1F9FD9B948709D206611E0126161.edm" localSheetId="8" hidden="1">#REF!</definedName>
    <definedName name="_bdm.40946B3E4F8B45AA86B1690108246C6A.edm" localSheetId="0" hidden="1">#REF!</definedName>
    <definedName name="_bdm.40946B3E4F8B45AA86B1690108246C6A.edm" localSheetId="1" hidden="1">#REF!</definedName>
    <definedName name="_bdm.40946B3E4F8B45AA86B1690108246C6A.edm" localSheetId="8" hidden="1">#REF!</definedName>
    <definedName name="_bdm.409F6A64419843C3B9B9888F7015F06D.edm" localSheetId="0" hidden="1">#REF!</definedName>
    <definedName name="_bdm.409F6A64419843C3B9B9888F7015F06D.edm" localSheetId="1" hidden="1">#REF!</definedName>
    <definedName name="_bdm.409F6A64419843C3B9B9888F7015F06D.edm" localSheetId="8" hidden="1">#REF!</definedName>
    <definedName name="_bdm.40DA3599DABE4F0B9E6AEEC95B11FC2A.edm" localSheetId="0" hidden="1">#REF!</definedName>
    <definedName name="_bdm.40DA3599DABE4F0B9E6AEEC95B11FC2A.edm" localSheetId="1" hidden="1">#REF!</definedName>
    <definedName name="_bdm.40DA3599DABE4F0B9E6AEEC95B11FC2A.edm" localSheetId="8" hidden="1">#REF!</definedName>
    <definedName name="_bdm.40F9DF42BF68422D8EE192AE2AE99ED9.edm" localSheetId="0" hidden="1">#REF!</definedName>
    <definedName name="_bdm.40F9DF42BF68422D8EE192AE2AE99ED9.edm" localSheetId="1" hidden="1">#REF!</definedName>
    <definedName name="_bdm.40F9DF42BF68422D8EE192AE2AE99ED9.edm" localSheetId="8" hidden="1">#REF!</definedName>
    <definedName name="_bdm.4129851B33C948DE94F38838EDA9A703.edm" localSheetId="0" hidden="1">#REF!</definedName>
    <definedName name="_bdm.4129851B33C948DE94F38838EDA9A703.edm" localSheetId="1" hidden="1">#REF!</definedName>
    <definedName name="_bdm.4129851B33C948DE94F38838EDA9A703.edm" localSheetId="8" hidden="1">#REF!</definedName>
    <definedName name="_bdm.4191858A55624CC0957748D5E4AB83B0.edm" localSheetId="0" hidden="1">#REF!</definedName>
    <definedName name="_bdm.4191858A55624CC0957748D5E4AB83B0.edm" localSheetId="1" hidden="1">#REF!</definedName>
    <definedName name="_bdm.4191858A55624CC0957748D5E4AB83B0.edm" localSheetId="8" hidden="1">#REF!</definedName>
    <definedName name="_bdm.41BEBC277DD34371A7F5020E3F3B2A78.edm" localSheetId="0" hidden="1">#REF!</definedName>
    <definedName name="_bdm.41BEBC277DD34371A7F5020E3F3B2A78.edm" localSheetId="1" hidden="1">#REF!</definedName>
    <definedName name="_bdm.41BEBC277DD34371A7F5020E3F3B2A78.edm" localSheetId="8" hidden="1">#REF!</definedName>
    <definedName name="_bdm.41C0C21023A742118841D257D3154C2E.edm" localSheetId="0" hidden="1">#REF!</definedName>
    <definedName name="_bdm.41C0C21023A742118841D257D3154C2E.edm" localSheetId="1" hidden="1">#REF!</definedName>
    <definedName name="_bdm.41C0C21023A742118841D257D3154C2E.edm" localSheetId="8" hidden="1">#REF!</definedName>
    <definedName name="_bdm.430BEF2598BA48AB84CE5EE3B57938F8.edm" localSheetId="0" hidden="1">#REF!</definedName>
    <definedName name="_bdm.430BEF2598BA48AB84CE5EE3B57938F8.edm" localSheetId="1" hidden="1">#REF!</definedName>
    <definedName name="_bdm.430BEF2598BA48AB84CE5EE3B57938F8.edm" localSheetId="8" hidden="1">#REF!</definedName>
    <definedName name="_bdm.439403AFB13340BBBA79E6F6AF5ED453.edm" localSheetId="0" hidden="1">#REF!</definedName>
    <definedName name="_bdm.439403AFB13340BBBA79E6F6AF5ED453.edm" localSheetId="1" hidden="1">#REF!</definedName>
    <definedName name="_bdm.439403AFB13340BBBA79E6F6AF5ED453.edm" localSheetId="8" hidden="1">#REF!</definedName>
    <definedName name="_bdm.43E579D6EB2D42A48BE82C472B673C2D.edm" localSheetId="0" hidden="1">#REF!</definedName>
    <definedName name="_bdm.43E579D6EB2D42A48BE82C472B673C2D.edm" localSheetId="1" hidden="1">#REF!</definedName>
    <definedName name="_bdm.43E579D6EB2D42A48BE82C472B673C2D.edm" localSheetId="8" hidden="1">#REF!</definedName>
    <definedName name="_bdm.43F1FBC296F54982BEFE41327677C9D6.edm" localSheetId="0" hidden="1">#REF!</definedName>
    <definedName name="_bdm.43F1FBC296F54982BEFE41327677C9D6.edm" localSheetId="1" hidden="1">#REF!</definedName>
    <definedName name="_bdm.43F1FBC296F54982BEFE41327677C9D6.edm" localSheetId="8" hidden="1">#REF!</definedName>
    <definedName name="_bdm.4416B19B27EA4DBBA770582209B8CF39.edm" localSheetId="0" hidden="1">#REF!</definedName>
    <definedName name="_bdm.4416B19B27EA4DBBA770582209B8CF39.edm" localSheetId="1" hidden="1">#REF!</definedName>
    <definedName name="_bdm.4416B19B27EA4DBBA770582209B8CF39.edm" localSheetId="8" hidden="1">#REF!</definedName>
    <definedName name="_bdm.4440C23A4D7641C1A88BD06E89DED578.edm" localSheetId="0" hidden="1">#REF!</definedName>
    <definedName name="_bdm.4440C23A4D7641C1A88BD06E89DED578.edm" localSheetId="1" hidden="1">#REF!</definedName>
    <definedName name="_bdm.4440C23A4D7641C1A88BD06E89DED578.edm" localSheetId="8" hidden="1">#REF!</definedName>
    <definedName name="_bdm.444F670996AA4FC9BB03D2D4086BCCE5.edm" localSheetId="0" hidden="1">#REF!</definedName>
    <definedName name="_bdm.444F670996AA4FC9BB03D2D4086BCCE5.edm" localSheetId="1" hidden="1">#REF!</definedName>
    <definedName name="_bdm.444F670996AA4FC9BB03D2D4086BCCE5.edm" localSheetId="8" hidden="1">#REF!</definedName>
    <definedName name="_bdm.445C879AFBFF43D399D9C26546C0B055.edm" localSheetId="0" hidden="1">#REF!</definedName>
    <definedName name="_bdm.445C879AFBFF43D399D9C26546C0B055.edm" localSheetId="1" hidden="1">#REF!</definedName>
    <definedName name="_bdm.445C879AFBFF43D399D9C26546C0B055.edm" localSheetId="8" hidden="1">#REF!</definedName>
    <definedName name="_bdm.44B9F95E624240B6A0F1B54847234107.edm" localSheetId="0" hidden="1">#REF!</definedName>
    <definedName name="_bdm.44B9F95E624240B6A0F1B54847234107.edm" localSheetId="1" hidden="1">#REF!</definedName>
    <definedName name="_bdm.44B9F95E624240B6A0F1B54847234107.edm" localSheetId="8" hidden="1">#REF!</definedName>
    <definedName name="_bdm.4513CEA957284013AD0328D5B2977F19.edm" localSheetId="0" hidden="1">#REF!</definedName>
    <definedName name="_bdm.4513CEA957284013AD0328D5B2977F19.edm" localSheetId="1" hidden="1">#REF!</definedName>
    <definedName name="_bdm.4513CEA957284013AD0328D5B2977F19.edm" localSheetId="8" hidden="1">#REF!</definedName>
    <definedName name="_bdm.456AECCF93FB4AC791A2D1C0F42DF7B1.edm" localSheetId="0" hidden="1">#REF!</definedName>
    <definedName name="_bdm.456AECCF93FB4AC791A2D1C0F42DF7B1.edm" localSheetId="1" hidden="1">#REF!</definedName>
    <definedName name="_bdm.456AECCF93FB4AC791A2D1C0F42DF7B1.edm" localSheetId="8" hidden="1">#REF!</definedName>
    <definedName name="_bdm.45AC17837BA44C8BBD0A503CB02FD8EB.edm" localSheetId="0" hidden="1">#REF!</definedName>
    <definedName name="_bdm.45AC17837BA44C8BBD0A503CB02FD8EB.edm" localSheetId="1" hidden="1">#REF!</definedName>
    <definedName name="_bdm.45AC17837BA44C8BBD0A503CB02FD8EB.edm" localSheetId="8" hidden="1">#REF!</definedName>
    <definedName name="_bdm.45BD46758D554D1CA89E6332D0AE2FA2.edm" localSheetId="0" hidden="1">#REF!</definedName>
    <definedName name="_bdm.45BD46758D554D1CA89E6332D0AE2FA2.edm" localSheetId="1" hidden="1">#REF!</definedName>
    <definedName name="_bdm.45BD46758D554D1CA89E6332D0AE2FA2.edm" localSheetId="8" hidden="1">#REF!</definedName>
    <definedName name="_bdm.45C6FC3EF807457D98ADE89711D1DFC6.edm" localSheetId="0" hidden="1">#REF!</definedName>
    <definedName name="_bdm.45C6FC3EF807457D98ADE89711D1DFC6.edm" localSheetId="1" hidden="1">#REF!</definedName>
    <definedName name="_bdm.45C6FC3EF807457D98ADE89711D1DFC6.edm" localSheetId="8" hidden="1">#REF!</definedName>
    <definedName name="_bdm.4675748EF8E646A4BE388B37DF4E5DDD.edm" localSheetId="0" hidden="1">#REF!</definedName>
    <definedName name="_bdm.4675748EF8E646A4BE388B37DF4E5DDD.edm" localSheetId="1" hidden="1">#REF!</definedName>
    <definedName name="_bdm.4675748EF8E646A4BE388B37DF4E5DDD.edm" localSheetId="8" hidden="1">#REF!</definedName>
    <definedName name="_bdm.46E064123C124B3FA804F58619A7DC9C.edm" localSheetId="0" hidden="1">#REF!</definedName>
    <definedName name="_bdm.46E064123C124B3FA804F58619A7DC9C.edm" localSheetId="1" hidden="1">#REF!</definedName>
    <definedName name="_bdm.46E064123C124B3FA804F58619A7DC9C.edm" localSheetId="8" hidden="1">#REF!</definedName>
    <definedName name="_bdm.482002CF4F2E406C9CD529BA91A3FFF5.edm" localSheetId="0" hidden="1">#REF!</definedName>
    <definedName name="_bdm.482002CF4F2E406C9CD529BA91A3FFF5.edm" localSheetId="1" hidden="1">#REF!</definedName>
    <definedName name="_bdm.482002CF4F2E406C9CD529BA91A3FFF5.edm" localSheetId="8" hidden="1">#REF!</definedName>
    <definedName name="_bdm.4826FE82FB7549408A9D35918FBAF3D4.edm" hidden="1">#N/A</definedName>
    <definedName name="_bdm.48573A1F05AD4C45A860EC6601864F1F.edm" localSheetId="0" hidden="1">#REF!</definedName>
    <definedName name="_bdm.48573A1F05AD4C45A860EC6601864F1F.edm" localSheetId="1" hidden="1">#REF!</definedName>
    <definedName name="_bdm.48573A1F05AD4C45A860EC6601864F1F.edm" localSheetId="8" hidden="1">#REF!</definedName>
    <definedName name="_bdm.48B1736060E24386B0EC305FAB97EEB9.edm" localSheetId="0" hidden="1">#REF!</definedName>
    <definedName name="_bdm.48B1736060E24386B0EC305FAB97EEB9.edm" localSheetId="1" hidden="1">#REF!</definedName>
    <definedName name="_bdm.48B1736060E24386B0EC305FAB97EEB9.edm" localSheetId="8" hidden="1">#REF!</definedName>
    <definedName name="_bdm.48CA009391E9450D8DDAB38B2CB95704.edm" localSheetId="0" hidden="1">#REF!</definedName>
    <definedName name="_bdm.48CA009391E9450D8DDAB38B2CB95704.edm" localSheetId="1" hidden="1">#REF!</definedName>
    <definedName name="_bdm.48CA009391E9450D8DDAB38B2CB95704.edm" localSheetId="8" hidden="1">#REF!</definedName>
    <definedName name="_bdm.48CBADB1EEA64B679E709916F38AA9D5.edm" localSheetId="0" hidden="1">#REF!</definedName>
    <definedName name="_bdm.48CBADB1EEA64B679E709916F38AA9D5.edm" localSheetId="1" hidden="1">#REF!</definedName>
    <definedName name="_bdm.48CBADB1EEA64B679E709916F38AA9D5.edm" localSheetId="8" hidden="1">#REF!</definedName>
    <definedName name="_bdm.48CE2029E1324F2596317BA7C0F35AD8.edm" localSheetId="0" hidden="1">#REF!</definedName>
    <definedName name="_bdm.48CE2029E1324F2596317BA7C0F35AD8.edm" localSheetId="1" hidden="1">#REF!</definedName>
    <definedName name="_bdm.48CE2029E1324F2596317BA7C0F35AD8.edm" localSheetId="8" hidden="1">#REF!</definedName>
    <definedName name="_bdm.49C6089191C04652B29CF690BD16A73D.edm" localSheetId="0" hidden="1">#REF!</definedName>
    <definedName name="_bdm.49C6089191C04652B29CF690BD16A73D.edm" localSheetId="1" hidden="1">#REF!</definedName>
    <definedName name="_bdm.49C6089191C04652B29CF690BD16A73D.edm" localSheetId="8" hidden="1">#REF!</definedName>
    <definedName name="_bdm.4A04656A215647B68BDAD1707B031A2A.edm" localSheetId="0" hidden="1">#REF!</definedName>
    <definedName name="_bdm.4A04656A215647B68BDAD1707B031A2A.edm" localSheetId="1" hidden="1">#REF!</definedName>
    <definedName name="_bdm.4A04656A215647B68BDAD1707B031A2A.edm" localSheetId="8" hidden="1">#REF!</definedName>
    <definedName name="_bdm.4A33B9AD12AF455E8733C72B0DAA8FDF.edm" localSheetId="0" hidden="1">#REF!</definedName>
    <definedName name="_bdm.4A33B9AD12AF455E8733C72B0DAA8FDF.edm" localSheetId="1" hidden="1">#REF!</definedName>
    <definedName name="_bdm.4A33B9AD12AF455E8733C72B0DAA8FDF.edm" localSheetId="8" hidden="1">#REF!</definedName>
    <definedName name="_bdm.4A45630D157340EDB12D06AFB51D70DE.edm" localSheetId="0" hidden="1">#REF!</definedName>
    <definedName name="_bdm.4A45630D157340EDB12D06AFB51D70DE.edm" localSheetId="1" hidden="1">#REF!</definedName>
    <definedName name="_bdm.4A45630D157340EDB12D06AFB51D70DE.edm" localSheetId="8" hidden="1">#REF!</definedName>
    <definedName name="_bdm.4A4647585A2644189998426DC546E0AD.edm" localSheetId="0" hidden="1">#REF!</definedName>
    <definedName name="_bdm.4A4647585A2644189998426DC546E0AD.edm" localSheetId="1" hidden="1">#REF!</definedName>
    <definedName name="_bdm.4A4647585A2644189998426DC546E0AD.edm" localSheetId="8" hidden="1">#REF!</definedName>
    <definedName name="_bdm.4ACCA1ED7C1A4CCA941B50A49F490F34.edm" localSheetId="0" hidden="1">#REF!</definedName>
    <definedName name="_bdm.4ACCA1ED7C1A4CCA941B50A49F490F34.edm" localSheetId="1" hidden="1">#REF!</definedName>
    <definedName name="_bdm.4ACCA1ED7C1A4CCA941B50A49F490F34.edm" localSheetId="8" hidden="1">#REF!</definedName>
    <definedName name="_bdm.4B40238EA37F4A16A341668A83FBE154.edm" localSheetId="0" hidden="1">#REF!</definedName>
    <definedName name="_bdm.4B40238EA37F4A16A341668A83FBE154.edm" localSheetId="1" hidden="1">#REF!</definedName>
    <definedName name="_bdm.4B40238EA37F4A16A341668A83FBE154.edm" localSheetId="8" hidden="1">#REF!</definedName>
    <definedName name="_bdm.4B48793507FD4F218DE5F30F39C4908B.edm" localSheetId="0" hidden="1">#REF!</definedName>
    <definedName name="_bdm.4B48793507FD4F218DE5F30F39C4908B.edm" localSheetId="1" hidden="1">#REF!</definedName>
    <definedName name="_bdm.4B48793507FD4F218DE5F30F39C4908B.edm" localSheetId="8" hidden="1">#REF!</definedName>
    <definedName name="_bdm.4B49FAB89CF340ECB3172CF000B14416.edm" localSheetId="0" hidden="1">#REF!</definedName>
    <definedName name="_bdm.4B49FAB89CF340ECB3172CF000B14416.edm" localSheetId="1" hidden="1">#REF!</definedName>
    <definedName name="_bdm.4B49FAB89CF340ECB3172CF000B14416.edm" localSheetId="8" hidden="1">#REF!</definedName>
    <definedName name="_bdm.4B4FB2783BC44E8082EBFB02BA34E936.edm" localSheetId="0" hidden="1">#REF!</definedName>
    <definedName name="_bdm.4B4FB2783BC44E8082EBFB02BA34E936.edm" localSheetId="1" hidden="1">#REF!</definedName>
    <definedName name="_bdm.4B4FB2783BC44E8082EBFB02BA34E936.edm" localSheetId="8" hidden="1">#REF!</definedName>
    <definedName name="_bdm.4B77C271E0A34AA39783CC8280DC280C.edm" localSheetId="0" hidden="1">#REF!</definedName>
    <definedName name="_bdm.4B77C271E0A34AA39783CC8280DC280C.edm" localSheetId="1" hidden="1">#REF!</definedName>
    <definedName name="_bdm.4B77C271E0A34AA39783CC8280DC280C.edm" localSheetId="8" hidden="1">#REF!</definedName>
    <definedName name="_bdm.4BA4BBC69E84491BA3AF6C705C77C883.edm" localSheetId="0" hidden="1">#REF!</definedName>
    <definedName name="_bdm.4BA4BBC69E84491BA3AF6C705C77C883.edm" localSheetId="1" hidden="1">#REF!</definedName>
    <definedName name="_bdm.4BA4BBC69E84491BA3AF6C705C77C883.edm" localSheetId="8" hidden="1">#REF!</definedName>
    <definedName name="_bdm.4C9545ED02C44B83B7C151AEB0170441.edm" localSheetId="0" hidden="1">#REF!</definedName>
    <definedName name="_bdm.4C9545ED02C44B83B7C151AEB0170441.edm" localSheetId="1" hidden="1">#REF!</definedName>
    <definedName name="_bdm.4C9545ED02C44B83B7C151AEB0170441.edm" localSheetId="8" hidden="1">#REF!</definedName>
    <definedName name="_bdm.4CEC331910F5409FB3DDB4AAD1F5414A.edm" localSheetId="0" hidden="1">#REF!</definedName>
    <definedName name="_bdm.4CEC331910F5409FB3DDB4AAD1F5414A.edm" localSheetId="1" hidden="1">#REF!</definedName>
    <definedName name="_bdm.4CEC331910F5409FB3DDB4AAD1F5414A.edm" localSheetId="8" hidden="1">#REF!</definedName>
    <definedName name="_bdm.4DBE648A02CD464F96033D39E13CC015.edm" localSheetId="0" hidden="1">#REF!</definedName>
    <definedName name="_bdm.4DBE648A02CD464F96033D39E13CC015.edm" localSheetId="1" hidden="1">#REF!</definedName>
    <definedName name="_bdm.4DBE648A02CD464F96033D39E13CC015.edm" localSheetId="8" hidden="1">#REF!</definedName>
    <definedName name="_bdm.4DBF3CD070E24609BFB07F2E755484CA.edm" localSheetId="0" hidden="1">#REF!</definedName>
    <definedName name="_bdm.4DBF3CD070E24609BFB07F2E755484CA.edm" localSheetId="1" hidden="1">#REF!</definedName>
    <definedName name="_bdm.4DBF3CD070E24609BFB07F2E755484CA.edm" localSheetId="8" hidden="1">#REF!</definedName>
    <definedName name="_bdm.4DF794E16E9B447A8A184E1F2580766B.edm" localSheetId="0" hidden="1">#REF!</definedName>
    <definedName name="_bdm.4DF794E16E9B447A8A184E1F2580766B.edm" localSheetId="1" hidden="1">#REF!</definedName>
    <definedName name="_bdm.4DF794E16E9B447A8A184E1F2580766B.edm" localSheetId="8" hidden="1">#REF!</definedName>
    <definedName name="_bdm.4E3C8791333D4D9CA56B147125E8DA07.edm" localSheetId="0" hidden="1">#REF!</definedName>
    <definedName name="_bdm.4E3C8791333D4D9CA56B147125E8DA07.edm" localSheetId="1" hidden="1">#REF!</definedName>
    <definedName name="_bdm.4E3C8791333D4D9CA56B147125E8DA07.edm" localSheetId="8" hidden="1">#REF!</definedName>
    <definedName name="_bdm.4E47BC729D7843B2AB43ABBD335C7116.edm" localSheetId="0" hidden="1">#REF!</definedName>
    <definedName name="_bdm.4E47BC729D7843B2AB43ABBD335C7116.edm" localSheetId="1" hidden="1">#REF!</definedName>
    <definedName name="_bdm.4E47BC729D7843B2AB43ABBD335C7116.edm" localSheetId="8" hidden="1">#REF!</definedName>
    <definedName name="_bdm.4E545D7CAC55404B82130C289DCD311F.edm" localSheetId="0" hidden="1">#REF!</definedName>
    <definedName name="_bdm.4E545D7CAC55404B82130C289DCD311F.edm" localSheetId="1" hidden="1">#REF!</definedName>
    <definedName name="_bdm.4E545D7CAC55404B82130C289DCD311F.edm" localSheetId="8" hidden="1">#REF!</definedName>
    <definedName name="_bdm.4E9BD2EF31A4456182EE42DE76D00748.edm" localSheetId="0" hidden="1">#REF!</definedName>
    <definedName name="_bdm.4E9BD2EF31A4456182EE42DE76D00748.edm" localSheetId="1" hidden="1">#REF!</definedName>
    <definedName name="_bdm.4E9BD2EF31A4456182EE42DE76D00748.edm" localSheetId="8" hidden="1">#REF!</definedName>
    <definedName name="_bdm.4F134DEB25744015ACAE113DE2928039.edm" localSheetId="0" hidden="1">#REF!</definedName>
    <definedName name="_bdm.4F134DEB25744015ACAE113DE2928039.edm" localSheetId="1" hidden="1">#REF!</definedName>
    <definedName name="_bdm.4F134DEB25744015ACAE113DE2928039.edm" localSheetId="8" hidden="1">#REF!</definedName>
    <definedName name="_bdm.4F23CBDDB2AB4EE6BE09E50BEB58600C.edm" localSheetId="0" hidden="1">#REF!</definedName>
    <definedName name="_bdm.4F23CBDDB2AB4EE6BE09E50BEB58600C.edm" localSheetId="1" hidden="1">#REF!</definedName>
    <definedName name="_bdm.4F23CBDDB2AB4EE6BE09E50BEB58600C.edm" localSheetId="8" hidden="1">#REF!</definedName>
    <definedName name="_bdm.4F9FC1E79ABC41B49F33093F84695035.edm" localSheetId="0" hidden="1">#REF!</definedName>
    <definedName name="_bdm.4F9FC1E79ABC41B49F33093F84695035.edm" localSheetId="1" hidden="1">#REF!</definedName>
    <definedName name="_bdm.4F9FC1E79ABC41B49F33093F84695035.edm" localSheetId="8" hidden="1">#REF!</definedName>
    <definedName name="_bdm.4FF316B84CD34088B1791804E873C9F6.edm" hidden="1">#N/A</definedName>
    <definedName name="_bdm.4FF47A0749864BC887611847FFB4D9D4.edm" localSheetId="0" hidden="1">#REF!</definedName>
    <definedName name="_bdm.4FF47A0749864BC887611847FFB4D9D4.edm" localSheetId="1" hidden="1">#REF!</definedName>
    <definedName name="_bdm.4FF47A0749864BC887611847FFB4D9D4.edm" localSheetId="8" hidden="1">#REF!</definedName>
    <definedName name="_bdm.5036F700BCFD4905A600A875F9696674.edm" localSheetId="0" hidden="1">#REF!</definedName>
    <definedName name="_bdm.5036F700BCFD4905A600A875F9696674.edm" localSheetId="1" hidden="1">#REF!</definedName>
    <definedName name="_bdm.5036F700BCFD4905A600A875F9696674.edm" localSheetId="8" hidden="1">#REF!</definedName>
    <definedName name="_bdm.5060C5D82CA44429A71A35BDC6FCEEF4.edm" localSheetId="0" hidden="1">#REF!</definedName>
    <definedName name="_bdm.5060C5D82CA44429A71A35BDC6FCEEF4.edm" localSheetId="1" hidden="1">#REF!</definedName>
    <definedName name="_bdm.5060C5D82CA44429A71A35BDC6FCEEF4.edm" localSheetId="8" hidden="1">#REF!</definedName>
    <definedName name="_bdm.5087477C2A304F05BB3C2766381369C1.edm" localSheetId="0" hidden="1">#REF!</definedName>
    <definedName name="_bdm.5087477C2A304F05BB3C2766381369C1.edm" localSheetId="1" hidden="1">#REF!</definedName>
    <definedName name="_bdm.5087477C2A304F05BB3C2766381369C1.edm" localSheetId="8" hidden="1">#REF!</definedName>
    <definedName name="_bdm.50A548217C6542638BEB39DDFC194DCB.edm" localSheetId="0" hidden="1">#REF!</definedName>
    <definedName name="_bdm.50A548217C6542638BEB39DDFC194DCB.edm" localSheetId="1" hidden="1">#REF!</definedName>
    <definedName name="_bdm.50A548217C6542638BEB39DDFC194DCB.edm" localSheetId="8" hidden="1">#REF!</definedName>
    <definedName name="_bdm.50B2243090094F5799D6517202D8D1BD.edm" localSheetId="0" hidden="1">#REF!</definedName>
    <definedName name="_bdm.50B2243090094F5799D6517202D8D1BD.edm" localSheetId="1" hidden="1">#REF!</definedName>
    <definedName name="_bdm.50B2243090094F5799D6517202D8D1BD.edm" localSheetId="8" hidden="1">#REF!</definedName>
    <definedName name="_bdm.50B6329483B7423EA42B6D9D63D0BBA2.edm" localSheetId="0" hidden="1">#REF!</definedName>
    <definedName name="_bdm.50B6329483B7423EA42B6D9D63D0BBA2.edm" localSheetId="1" hidden="1">#REF!</definedName>
    <definedName name="_bdm.50B6329483B7423EA42B6D9D63D0BBA2.edm" localSheetId="8" hidden="1">#REF!</definedName>
    <definedName name="_bdm.50C643FE2A004F1188F453C954A7ED50.edm" localSheetId="0" hidden="1">#REF!</definedName>
    <definedName name="_bdm.50C643FE2A004F1188F453C954A7ED50.edm" localSheetId="1" hidden="1">#REF!</definedName>
    <definedName name="_bdm.50C643FE2A004F1188F453C954A7ED50.edm" localSheetId="8" hidden="1">#REF!</definedName>
    <definedName name="_bdm.5127CF92131949B6BC159A3E80A01D44.edm" localSheetId="0" hidden="1">#REF!</definedName>
    <definedName name="_bdm.5127CF92131949B6BC159A3E80A01D44.edm" localSheetId="1" hidden="1">#REF!</definedName>
    <definedName name="_bdm.5127CF92131949B6BC159A3E80A01D44.edm" localSheetId="8" hidden="1">#REF!</definedName>
    <definedName name="_bdm.512B115BC02548808EF0A756FE0765DD.edm" localSheetId="0" hidden="1">#REF!</definedName>
    <definedName name="_bdm.512B115BC02548808EF0A756FE0765DD.edm" localSheetId="1" hidden="1">#REF!</definedName>
    <definedName name="_bdm.512B115BC02548808EF0A756FE0765DD.edm" localSheetId="8" hidden="1">#REF!</definedName>
    <definedName name="_bdm.5141103E535442A0BB243951607E5226.edm" localSheetId="0" hidden="1">#REF!</definedName>
    <definedName name="_bdm.5141103E535442A0BB243951607E5226.edm" localSheetId="1" hidden="1">#REF!</definedName>
    <definedName name="_bdm.5141103E535442A0BB243951607E5226.edm" localSheetId="8" hidden="1">#REF!</definedName>
    <definedName name="_bdm.51A344AEB27D4E848CEC914A2580DBCD.edm" hidden="1">#N/A</definedName>
    <definedName name="_bdm.51B88522CDA849209E99AA0F498985F7.edm" localSheetId="0" hidden="1">#REF!</definedName>
    <definedName name="_bdm.51B88522CDA849209E99AA0F498985F7.edm" localSheetId="1" hidden="1">#REF!</definedName>
    <definedName name="_bdm.51B88522CDA849209E99AA0F498985F7.edm" localSheetId="8" hidden="1">#REF!</definedName>
    <definedName name="_bdm.51F2092B1CE34D24B30CEDD0659C92E3.edm" localSheetId="0" hidden="1">#REF!</definedName>
    <definedName name="_bdm.51F2092B1CE34D24B30CEDD0659C92E3.edm" localSheetId="1" hidden="1">#REF!</definedName>
    <definedName name="_bdm.51F2092B1CE34D24B30CEDD0659C92E3.edm" localSheetId="8" hidden="1">#REF!</definedName>
    <definedName name="_bdm.520F574DCFFF11D6B661000347B6BAD9.edm" localSheetId="0" hidden="1">#REF!</definedName>
    <definedName name="_bdm.520F574DCFFF11D6B661000347B6BAD9.edm" localSheetId="1" hidden="1">#REF!</definedName>
    <definedName name="_bdm.520F574DCFFF11D6B661000347B6BAD9.edm" localSheetId="8" hidden="1">#REF!</definedName>
    <definedName name="_bdm.5242301641DC4EEEA00C1808E85421F9.edm" localSheetId="0" hidden="1">#REF!</definedName>
    <definedName name="_bdm.5242301641DC4EEEA00C1808E85421F9.edm" localSheetId="1" hidden="1">#REF!</definedName>
    <definedName name="_bdm.5242301641DC4EEEA00C1808E85421F9.edm" localSheetId="8" hidden="1">#REF!</definedName>
    <definedName name="_bdm.52CE37642E0C4CD0A4A4C07C146C9B70.edm" localSheetId="0" hidden="1">#REF!</definedName>
    <definedName name="_bdm.52CE37642E0C4CD0A4A4C07C146C9B70.edm" localSheetId="1" hidden="1">#REF!</definedName>
    <definedName name="_bdm.52CE37642E0C4CD0A4A4C07C146C9B70.edm" localSheetId="8" hidden="1">#REF!</definedName>
    <definedName name="_bdm.532CFB45DAC74A7F8E3F0E3BA9744703.edm" localSheetId="0" hidden="1">#REF!</definedName>
    <definedName name="_bdm.532CFB45DAC74A7F8E3F0E3BA9744703.edm" localSheetId="1" hidden="1">#REF!</definedName>
    <definedName name="_bdm.532CFB45DAC74A7F8E3F0E3BA9744703.edm" localSheetId="8" hidden="1">#REF!</definedName>
    <definedName name="_bdm.544CDFFC17104BA88AACE01B00334AAA.edm" localSheetId="0" hidden="1">#REF!</definedName>
    <definedName name="_bdm.544CDFFC17104BA88AACE01B00334AAA.edm" localSheetId="1" hidden="1">#REF!</definedName>
    <definedName name="_bdm.544CDFFC17104BA88AACE01B00334AAA.edm" localSheetId="8" hidden="1">#REF!</definedName>
    <definedName name="_bdm.54556814D1594285B2A3D74B223623CE.edm" localSheetId="0" hidden="1">#REF!</definedName>
    <definedName name="_bdm.54556814D1594285B2A3D74B223623CE.edm" localSheetId="1" hidden="1">#REF!</definedName>
    <definedName name="_bdm.54556814D1594285B2A3D74B223623CE.edm" localSheetId="8" hidden="1">#REF!</definedName>
    <definedName name="_bdm.549BA8F3BD57454EB93A617CCDFC2F2A.edm" localSheetId="0" hidden="1">#REF!</definedName>
    <definedName name="_bdm.549BA8F3BD57454EB93A617CCDFC2F2A.edm" localSheetId="1" hidden="1">#REF!</definedName>
    <definedName name="_bdm.549BA8F3BD57454EB93A617CCDFC2F2A.edm" localSheetId="8" hidden="1">#REF!</definedName>
    <definedName name="_bdm.554E8BBAA6D34E67947D88BFC48B02FD.edm" localSheetId="0" hidden="1">#REF!</definedName>
    <definedName name="_bdm.554E8BBAA6D34E67947D88BFC48B02FD.edm" localSheetId="1" hidden="1">#REF!</definedName>
    <definedName name="_bdm.554E8BBAA6D34E67947D88BFC48B02FD.edm" localSheetId="8" hidden="1">#REF!</definedName>
    <definedName name="_bdm.55A9B35EC02242FA825A00BB191A5D07.edm" localSheetId="0" hidden="1">#REF!</definedName>
    <definedName name="_bdm.55A9B35EC02242FA825A00BB191A5D07.edm" localSheetId="1" hidden="1">#REF!</definedName>
    <definedName name="_bdm.55A9B35EC02242FA825A00BB191A5D07.edm" localSheetId="8" hidden="1">#REF!</definedName>
    <definedName name="_bdm.55F55CD0BC1840F5B3F0A8DD1A149AB3.edm" localSheetId="0" hidden="1">#REF!</definedName>
    <definedName name="_bdm.55F55CD0BC1840F5B3F0A8DD1A149AB3.edm" localSheetId="1" hidden="1">#REF!</definedName>
    <definedName name="_bdm.55F55CD0BC1840F5B3F0A8DD1A149AB3.edm" localSheetId="8" hidden="1">#REF!</definedName>
    <definedName name="_bdm.563E0794913B4738935DC4169DFCEDFB.edm" localSheetId="0" hidden="1">#REF!</definedName>
    <definedName name="_bdm.563E0794913B4738935DC4169DFCEDFB.edm" localSheetId="1" hidden="1">#REF!</definedName>
    <definedName name="_bdm.563E0794913B4738935DC4169DFCEDFB.edm" localSheetId="8" hidden="1">#REF!</definedName>
    <definedName name="_bdm.56499E9F1C134C3E8F97D6A6BB0AAFB8.edm" localSheetId="0" hidden="1">#REF!</definedName>
    <definedName name="_bdm.56499E9F1C134C3E8F97D6A6BB0AAFB8.edm" localSheetId="1" hidden="1">#REF!</definedName>
    <definedName name="_bdm.56499E9F1C134C3E8F97D6A6BB0AAFB8.edm" localSheetId="8" hidden="1">#REF!</definedName>
    <definedName name="_bdm.5679979EBAB048F4935CA60321368EB4.edm" localSheetId="0" hidden="1">#REF!</definedName>
    <definedName name="_bdm.5679979EBAB048F4935CA60321368EB4.edm" localSheetId="1" hidden="1">#REF!</definedName>
    <definedName name="_bdm.5679979EBAB048F4935CA60321368EB4.edm" localSheetId="8" hidden="1">#REF!</definedName>
    <definedName name="_bdm.56A4C161793A409AB6CF113223A1552C.edm" localSheetId="0" hidden="1">#REF!</definedName>
    <definedName name="_bdm.56A4C161793A409AB6CF113223A1552C.edm" localSheetId="1" hidden="1">#REF!</definedName>
    <definedName name="_bdm.56A4C161793A409AB6CF113223A1552C.edm" localSheetId="8" hidden="1">#REF!</definedName>
    <definedName name="_bdm.578999AF4C48486F80CC1B9E823BECC1.edm" localSheetId="0" hidden="1">#REF!</definedName>
    <definedName name="_bdm.578999AF4C48486F80CC1B9E823BECC1.edm" localSheetId="1" hidden="1">#REF!</definedName>
    <definedName name="_bdm.578999AF4C48486F80CC1B9E823BECC1.edm" localSheetId="8" hidden="1">#REF!</definedName>
    <definedName name="_bdm.5890963241484284B8951A0E1CBA46D3.edm" localSheetId="0" hidden="1">#REF!</definedName>
    <definedName name="_bdm.5890963241484284B8951A0E1CBA46D3.edm" localSheetId="1" hidden="1">#REF!</definedName>
    <definedName name="_bdm.5890963241484284B8951A0E1CBA46D3.edm" localSheetId="8" hidden="1">#REF!</definedName>
    <definedName name="_bdm.58A17DDA32784948AB1FDC1895F8BEFF.edm" localSheetId="0" hidden="1">#REF!</definedName>
    <definedName name="_bdm.58A17DDA32784948AB1FDC1895F8BEFF.edm" localSheetId="1" hidden="1">#REF!</definedName>
    <definedName name="_bdm.58A17DDA32784948AB1FDC1895F8BEFF.edm" localSheetId="8" hidden="1">#REF!</definedName>
    <definedName name="_bdm.58B47B476E8E43239B5D722EB9762F07.edm" localSheetId="0" hidden="1">#REF!</definedName>
    <definedName name="_bdm.58B47B476E8E43239B5D722EB9762F07.edm" localSheetId="1" hidden="1">#REF!</definedName>
    <definedName name="_bdm.58B47B476E8E43239B5D722EB9762F07.edm" localSheetId="8" hidden="1">#REF!</definedName>
    <definedName name="_bdm.58B71012676C4462B9A4B945EE5C2892.edm" localSheetId="0" hidden="1">#REF!</definedName>
    <definedName name="_bdm.58B71012676C4462B9A4B945EE5C2892.edm" localSheetId="1" hidden="1">#REF!</definedName>
    <definedName name="_bdm.58B71012676C4462B9A4B945EE5C2892.edm" localSheetId="8" hidden="1">#REF!</definedName>
    <definedName name="_bdm.58C4C67804294BCA8698EE0502EF331C.edm" localSheetId="0" hidden="1">#REF!</definedName>
    <definedName name="_bdm.58C4C67804294BCA8698EE0502EF331C.edm" localSheetId="1" hidden="1">#REF!</definedName>
    <definedName name="_bdm.58C4C67804294BCA8698EE0502EF331C.edm" localSheetId="8" hidden="1">#REF!</definedName>
    <definedName name="_bdm.58C4D3569802495C97FE1D69555CCA9F.edm" localSheetId="0" hidden="1">#REF!</definedName>
    <definedName name="_bdm.58C4D3569802495C97FE1D69555CCA9F.edm" localSheetId="1" hidden="1">#REF!</definedName>
    <definedName name="_bdm.58C4D3569802495C97FE1D69555CCA9F.edm" localSheetId="8" hidden="1">#REF!</definedName>
    <definedName name="_bdm.58F32800F3AA4E7C8EA00BEE28C0CBDD.edm" localSheetId="0" hidden="1">#REF!</definedName>
    <definedName name="_bdm.58F32800F3AA4E7C8EA00BEE28C0CBDD.edm" localSheetId="1" hidden="1">#REF!</definedName>
    <definedName name="_bdm.58F32800F3AA4E7C8EA00BEE28C0CBDD.edm" localSheetId="8" hidden="1">#REF!</definedName>
    <definedName name="_bdm.5928977C3A1A4B8FA35A09CE3475C052.edm" localSheetId="0" hidden="1">#REF!</definedName>
    <definedName name="_bdm.5928977C3A1A4B8FA35A09CE3475C052.edm" localSheetId="1" hidden="1">#REF!</definedName>
    <definedName name="_bdm.5928977C3A1A4B8FA35A09CE3475C052.edm" localSheetId="8" hidden="1">#REF!</definedName>
    <definedName name="_bdm.598F3F97BB4D48C39C67ACD5EFDAD57B.edm" localSheetId="0" hidden="1">#REF!</definedName>
    <definedName name="_bdm.598F3F97BB4D48C39C67ACD5EFDAD57B.edm" localSheetId="1" hidden="1">#REF!</definedName>
    <definedName name="_bdm.598F3F97BB4D48C39C67ACD5EFDAD57B.edm" localSheetId="8" hidden="1">#REF!</definedName>
    <definedName name="_bdm.5A4D772955DB4350973F31595E9B5AF7.edm" localSheetId="0" hidden="1">#REF!</definedName>
    <definedName name="_bdm.5A4D772955DB4350973F31595E9B5AF7.edm" localSheetId="1" hidden="1">#REF!</definedName>
    <definedName name="_bdm.5A4D772955DB4350973F31595E9B5AF7.edm" localSheetId="8" hidden="1">#REF!</definedName>
    <definedName name="_bdm.5A7B1752C5B1466588E47E776BFB4641.edm" localSheetId="0" hidden="1">#REF!</definedName>
    <definedName name="_bdm.5A7B1752C5B1466588E47E776BFB4641.edm" localSheetId="1" hidden="1">#REF!</definedName>
    <definedName name="_bdm.5A7B1752C5B1466588E47E776BFB4641.edm" localSheetId="8" hidden="1">#REF!</definedName>
    <definedName name="_bdm.5AD5D2ECC3F74E2EB32FF1F230F8F73F.edm" localSheetId="0" hidden="1">#REF!</definedName>
    <definedName name="_bdm.5AD5D2ECC3F74E2EB32FF1F230F8F73F.edm" localSheetId="1" hidden="1">#REF!</definedName>
    <definedName name="_bdm.5AD5D2ECC3F74E2EB32FF1F230F8F73F.edm" localSheetId="8" hidden="1">#REF!</definedName>
    <definedName name="_bdm.5B039E9B4FE646958E5F44F2C7AD8220.edm" localSheetId="0" hidden="1">#REF!</definedName>
    <definedName name="_bdm.5B039E9B4FE646958E5F44F2C7AD8220.edm" localSheetId="1" hidden="1">#REF!</definedName>
    <definedName name="_bdm.5B039E9B4FE646958E5F44F2C7AD8220.edm" localSheetId="8" hidden="1">#REF!</definedName>
    <definedName name="_bdm.5B8DA30D808C49D6A5D877868BB1B49C.edm" localSheetId="0" hidden="1">#REF!</definedName>
    <definedName name="_bdm.5B8DA30D808C49D6A5D877868BB1B49C.edm" localSheetId="1" hidden="1">#REF!</definedName>
    <definedName name="_bdm.5B8DA30D808C49D6A5D877868BB1B49C.edm" localSheetId="8" hidden="1">#REF!</definedName>
    <definedName name="_bdm.5BA5340EA2974751BE5924CB46C035A4.edm" localSheetId="0" hidden="1">#REF!</definedName>
    <definedName name="_bdm.5BA5340EA2974751BE5924CB46C035A4.edm" localSheetId="1" hidden="1">#REF!</definedName>
    <definedName name="_bdm.5BA5340EA2974751BE5924CB46C035A4.edm" localSheetId="8" hidden="1">#REF!</definedName>
    <definedName name="_bdm.5BD042AE8D5E4FC0BDF4319088901FD6.edm" localSheetId="0" hidden="1">#REF!</definedName>
    <definedName name="_bdm.5BD042AE8D5E4FC0BDF4319088901FD6.edm" localSheetId="1" hidden="1">#REF!</definedName>
    <definedName name="_bdm.5BD042AE8D5E4FC0BDF4319088901FD6.edm" localSheetId="8" hidden="1">#REF!</definedName>
    <definedName name="_bdm.5C0624D9EAAC41558F68BB4A4608B1CB.edm" localSheetId="0" hidden="1">#REF!</definedName>
    <definedName name="_bdm.5C0624D9EAAC41558F68BB4A4608B1CB.edm" localSheetId="1" hidden="1">#REF!</definedName>
    <definedName name="_bdm.5C0624D9EAAC41558F68BB4A4608B1CB.edm" localSheetId="8" hidden="1">#REF!</definedName>
    <definedName name="_bdm.5C335EA063AF4A948BE1966DC65214DC.edm" localSheetId="0" hidden="1">#REF!</definedName>
    <definedName name="_bdm.5C335EA063AF4A948BE1966DC65214DC.edm" localSheetId="1" hidden="1">#REF!</definedName>
    <definedName name="_bdm.5C335EA063AF4A948BE1966DC65214DC.edm" localSheetId="8" hidden="1">#REF!</definedName>
    <definedName name="_bdm.5C43281B160644C9AA47A540349F3AFE.edm" localSheetId="0" hidden="1">#REF!</definedName>
    <definedName name="_bdm.5C43281B160644C9AA47A540349F3AFE.edm" localSheetId="1" hidden="1">#REF!</definedName>
    <definedName name="_bdm.5C43281B160644C9AA47A540349F3AFE.edm" localSheetId="8" hidden="1">#REF!</definedName>
    <definedName name="_bdm.5D199180742B4B5489B9F8BDD02A4CB3.edm" localSheetId="0" hidden="1">#REF!</definedName>
    <definedName name="_bdm.5D199180742B4B5489B9F8BDD02A4CB3.edm" localSheetId="1" hidden="1">#REF!</definedName>
    <definedName name="_bdm.5D199180742B4B5489B9F8BDD02A4CB3.edm" localSheetId="8" hidden="1">#REF!</definedName>
    <definedName name="_bdm.5D568EEDB226470FB7782CA1D856F268.edm" localSheetId="0" hidden="1">#REF!</definedName>
    <definedName name="_bdm.5D568EEDB226470FB7782CA1D856F268.edm" localSheetId="1" hidden="1">#REF!</definedName>
    <definedName name="_bdm.5D568EEDB226470FB7782CA1D856F268.edm" localSheetId="8" hidden="1">#REF!</definedName>
    <definedName name="_bdm.5D5E08503CCC4B86B962AA11BE95B628.edm" localSheetId="0" hidden="1">#REF!</definedName>
    <definedName name="_bdm.5D5E08503CCC4B86B962AA11BE95B628.edm" localSheetId="1" hidden="1">#REF!</definedName>
    <definedName name="_bdm.5D5E08503CCC4B86B962AA11BE95B628.edm" localSheetId="8" hidden="1">#REF!</definedName>
    <definedName name="_bdm.5D66EBF1C7504D6BB8D80C21E6DE3FE0.edm" localSheetId="0" hidden="1">#REF!</definedName>
    <definedName name="_bdm.5D66EBF1C7504D6BB8D80C21E6DE3FE0.edm" localSheetId="1" hidden="1">#REF!</definedName>
    <definedName name="_bdm.5D66EBF1C7504D6BB8D80C21E6DE3FE0.edm" localSheetId="8" hidden="1">#REF!</definedName>
    <definedName name="_bdm.5DBCFB0B4C3349ED882E88164CBC364A.edm" localSheetId="0" hidden="1">#REF!</definedName>
    <definedName name="_bdm.5DBCFB0B4C3349ED882E88164CBC364A.edm" localSheetId="1" hidden="1">#REF!</definedName>
    <definedName name="_bdm.5DBCFB0B4C3349ED882E88164CBC364A.edm" localSheetId="8" hidden="1">#REF!</definedName>
    <definedName name="_bdm.5DD4ED137CBE4419B1E36A5F47201214.edm" localSheetId="0" hidden="1">#REF!</definedName>
    <definedName name="_bdm.5DD4ED137CBE4419B1E36A5F47201214.edm" localSheetId="1" hidden="1">#REF!</definedName>
    <definedName name="_bdm.5DD4ED137CBE4419B1E36A5F47201214.edm" localSheetId="8" hidden="1">#REF!</definedName>
    <definedName name="_bdm.5E0274BFB3504F9A911B5D6C4CE6301C.edm" localSheetId="0" hidden="1">#REF!</definedName>
    <definedName name="_bdm.5E0274BFB3504F9A911B5D6C4CE6301C.edm" localSheetId="1" hidden="1">#REF!</definedName>
    <definedName name="_bdm.5E0274BFB3504F9A911B5D6C4CE6301C.edm" localSheetId="8" hidden="1">#REF!</definedName>
    <definedName name="_bdm.5E3A7F65A26248A594EACD4D69B5D7DC.edm" localSheetId="0" hidden="1">#REF!</definedName>
    <definedName name="_bdm.5E3A7F65A26248A594EACD4D69B5D7DC.edm" localSheetId="1" hidden="1">#REF!</definedName>
    <definedName name="_bdm.5E3A7F65A26248A594EACD4D69B5D7DC.edm" localSheetId="8" hidden="1">#REF!</definedName>
    <definedName name="_bdm.5EFD5FA90D45477C91B21D63BD7C7037.edm" localSheetId="0" hidden="1">#REF!</definedName>
    <definedName name="_bdm.5EFD5FA90D45477C91B21D63BD7C7037.edm" localSheetId="1" hidden="1">#REF!</definedName>
    <definedName name="_bdm.5EFD5FA90D45477C91B21D63BD7C7037.edm" localSheetId="8" hidden="1">#REF!</definedName>
    <definedName name="_bdm.5F17BBADCE284BA38B3C88360DF06F9C.edm" localSheetId="0" hidden="1">#REF!</definedName>
    <definedName name="_bdm.5F17BBADCE284BA38B3C88360DF06F9C.edm" localSheetId="1" hidden="1">#REF!</definedName>
    <definedName name="_bdm.5F17BBADCE284BA38B3C88360DF06F9C.edm" localSheetId="8" hidden="1">#REF!</definedName>
    <definedName name="_bdm.5F217F1060844AD6BB4DE82428E85C2E.edm" localSheetId="0" hidden="1">#REF!</definedName>
    <definedName name="_bdm.5F217F1060844AD6BB4DE82428E85C2E.edm" localSheetId="1" hidden="1">#REF!</definedName>
    <definedName name="_bdm.5F217F1060844AD6BB4DE82428E85C2E.edm" localSheetId="8" hidden="1">#REF!</definedName>
    <definedName name="_bdm.5F79D092BE2E46C787A1EEFEEDA7544E.edm" localSheetId="0" hidden="1">#REF!</definedName>
    <definedName name="_bdm.5F79D092BE2E46C787A1EEFEEDA7544E.edm" localSheetId="1" hidden="1">#REF!</definedName>
    <definedName name="_bdm.5F79D092BE2E46C787A1EEFEEDA7544E.edm" localSheetId="8" hidden="1">#REF!</definedName>
    <definedName name="_bdm.5FE57318FA434675801C2AFF54CF6A30.edm" localSheetId="0" hidden="1">#REF!</definedName>
    <definedName name="_bdm.5FE57318FA434675801C2AFF54CF6A30.edm" localSheetId="1" hidden="1">#REF!</definedName>
    <definedName name="_bdm.5FE57318FA434675801C2AFF54CF6A30.edm" localSheetId="8" hidden="1">#REF!</definedName>
    <definedName name="_bdm.5FEBC04E508A4A609C61A1948C1F200B.edm" localSheetId="0" hidden="1">#REF!</definedName>
    <definedName name="_bdm.5FEBC04E508A4A609C61A1948C1F200B.edm" localSheetId="1" hidden="1">#REF!</definedName>
    <definedName name="_bdm.5FEBC04E508A4A609C61A1948C1F200B.edm" localSheetId="8" hidden="1">#REF!</definedName>
    <definedName name="_bdm.60130A76DCF34A448DF8CAE9A2D9D0E2.edm" localSheetId="0" hidden="1">#REF!</definedName>
    <definedName name="_bdm.60130A76DCF34A448DF8CAE9A2D9D0E2.edm" localSheetId="1" hidden="1">#REF!</definedName>
    <definedName name="_bdm.60130A76DCF34A448DF8CAE9A2D9D0E2.edm" localSheetId="8" hidden="1">#REF!</definedName>
    <definedName name="_bdm.60F6B36F5216451594A208B6A4B2C487.edm" localSheetId="0" hidden="1">#REF!</definedName>
    <definedName name="_bdm.60F6B36F5216451594A208B6A4B2C487.edm" localSheetId="1" hidden="1">#REF!</definedName>
    <definedName name="_bdm.60F6B36F5216451594A208B6A4B2C487.edm" localSheetId="8" hidden="1">#REF!</definedName>
    <definedName name="_bdm.612F7A808AB911D6A4210008021EFA83.edm" localSheetId="0" hidden="1">#REF!</definedName>
    <definedName name="_bdm.612F7A808AB911D6A4210008021EFA83.edm" localSheetId="1" hidden="1">#REF!</definedName>
    <definedName name="_bdm.612F7A808AB911D6A4210008021EFA83.edm" localSheetId="8" hidden="1">#REF!</definedName>
    <definedName name="_bdm.615BD2C3219046DAA896058E4BE020AB.edm" localSheetId="0" hidden="1">#REF!</definedName>
    <definedName name="_bdm.615BD2C3219046DAA896058E4BE020AB.edm" localSheetId="1" hidden="1">#REF!</definedName>
    <definedName name="_bdm.615BD2C3219046DAA896058E4BE020AB.edm" localSheetId="8" hidden="1">#REF!</definedName>
    <definedName name="_bdm.621BF5D65A6740EBBF11FDAB1813D095.edm" localSheetId="0" hidden="1">#REF!</definedName>
    <definedName name="_bdm.621BF5D65A6740EBBF11FDAB1813D095.edm" localSheetId="1" hidden="1">#REF!</definedName>
    <definedName name="_bdm.621BF5D65A6740EBBF11FDAB1813D095.edm" localSheetId="8" hidden="1">#REF!</definedName>
    <definedName name="_bdm.62765F1F57094371A29BE96CDA5ED3BC.edm" localSheetId="0" hidden="1">#REF!</definedName>
    <definedName name="_bdm.62765F1F57094371A29BE96CDA5ED3BC.edm" localSheetId="1" hidden="1">#REF!</definedName>
    <definedName name="_bdm.62765F1F57094371A29BE96CDA5ED3BC.edm" localSheetId="8" hidden="1">#REF!</definedName>
    <definedName name="_bdm.62DD5068E3524B66AE5F5329BBBDD7BB.edm" localSheetId="0" hidden="1">#REF!</definedName>
    <definedName name="_bdm.62DD5068E3524B66AE5F5329BBBDD7BB.edm" localSheetId="1" hidden="1">#REF!</definedName>
    <definedName name="_bdm.62DD5068E3524B66AE5F5329BBBDD7BB.edm" localSheetId="8" hidden="1">#REF!</definedName>
    <definedName name="_bdm.6330471FA940427584EA7E546E1EE198.edm" localSheetId="0" hidden="1">#REF!</definedName>
    <definedName name="_bdm.6330471FA940427584EA7E546E1EE198.edm" localSheetId="1" hidden="1">#REF!</definedName>
    <definedName name="_bdm.6330471FA940427584EA7E546E1EE198.edm" localSheetId="8" hidden="1">#REF!</definedName>
    <definedName name="_bdm.63520D77080549BDB4FC7DFB1FC3ABE0.edm" localSheetId="0" hidden="1">#REF!</definedName>
    <definedName name="_bdm.63520D77080549BDB4FC7DFB1FC3ABE0.edm" localSheetId="1" hidden="1">#REF!</definedName>
    <definedName name="_bdm.63520D77080549BDB4FC7DFB1FC3ABE0.edm" localSheetId="8" hidden="1">#REF!</definedName>
    <definedName name="_bdm.63983E7382244B53877A480BC08E79A6.edm" localSheetId="0" hidden="1">#REF!</definedName>
    <definedName name="_bdm.63983E7382244B53877A480BC08E79A6.edm" localSheetId="1" hidden="1">#REF!</definedName>
    <definedName name="_bdm.63983E7382244B53877A480BC08E79A6.edm" localSheetId="8" hidden="1">#REF!</definedName>
    <definedName name="_bdm.6408E225FB5A4315AB14F04E492AF92B.edm" localSheetId="0" hidden="1">#REF!</definedName>
    <definedName name="_bdm.6408E225FB5A4315AB14F04E492AF92B.edm" localSheetId="1" hidden="1">#REF!</definedName>
    <definedName name="_bdm.6408E225FB5A4315AB14F04E492AF92B.edm" localSheetId="8" hidden="1">#REF!</definedName>
    <definedName name="_bdm.640E84076EF84B60A336A41379ECD5F0.edm" localSheetId="0" hidden="1">#REF!</definedName>
    <definedName name="_bdm.640E84076EF84B60A336A41379ECD5F0.edm" localSheetId="1" hidden="1">#REF!</definedName>
    <definedName name="_bdm.640E84076EF84B60A336A41379ECD5F0.edm" localSheetId="8" hidden="1">#REF!</definedName>
    <definedName name="_bdm.6467DAC7513E43ECB5A07442C52AD6C0.edm" localSheetId="0" hidden="1">#REF!</definedName>
    <definedName name="_bdm.6467DAC7513E43ECB5A07442C52AD6C0.edm" localSheetId="1" hidden="1">#REF!</definedName>
    <definedName name="_bdm.6467DAC7513E43ECB5A07442C52AD6C0.edm" localSheetId="8" hidden="1">#REF!</definedName>
    <definedName name="_bdm.64AD165254324A4F82E6C9D9F21AC590.edm" localSheetId="0" hidden="1">#REF!</definedName>
    <definedName name="_bdm.64AD165254324A4F82E6C9D9F21AC590.edm" localSheetId="1" hidden="1">#REF!</definedName>
    <definedName name="_bdm.64AD165254324A4F82E6C9D9F21AC590.edm" localSheetId="8" hidden="1">#REF!</definedName>
    <definedName name="_bdm.64AFC7BCF57D4946933F3F9639B3A9FA.edm" localSheetId="0" hidden="1">#REF!</definedName>
    <definedName name="_bdm.64AFC7BCF57D4946933F3F9639B3A9FA.edm" localSheetId="1" hidden="1">#REF!</definedName>
    <definedName name="_bdm.64AFC7BCF57D4946933F3F9639B3A9FA.edm" localSheetId="8" hidden="1">#REF!</definedName>
    <definedName name="_bdm.65589D6C3C1C4EFB9633B0EEA11A20A1.edm" localSheetId="0" hidden="1">#REF!</definedName>
    <definedName name="_bdm.65589D6C3C1C4EFB9633B0EEA11A20A1.edm" localSheetId="1" hidden="1">#REF!</definedName>
    <definedName name="_bdm.65589D6C3C1C4EFB9633B0EEA11A20A1.edm" localSheetId="8" hidden="1">#REF!</definedName>
    <definedName name="_bdm.65670882206241E281D2F52083D88CAE.edm" localSheetId="0" hidden="1">#REF!</definedName>
    <definedName name="_bdm.65670882206241E281D2F52083D88CAE.edm" localSheetId="1" hidden="1">#REF!</definedName>
    <definedName name="_bdm.65670882206241E281D2F52083D88CAE.edm" localSheetId="8" hidden="1">#REF!</definedName>
    <definedName name="_bdm.6572BC05EC6C4A8AABF8570860FE1B2B.edm" localSheetId="0" hidden="1">#REF!</definedName>
    <definedName name="_bdm.6572BC05EC6C4A8AABF8570860FE1B2B.edm" localSheetId="1" hidden="1">#REF!</definedName>
    <definedName name="_bdm.6572BC05EC6C4A8AABF8570860FE1B2B.edm" localSheetId="8" hidden="1">#REF!</definedName>
    <definedName name="_bdm.6576C69832664526B6F38A69851C83FA.edm" localSheetId="0" hidden="1">#REF!</definedName>
    <definedName name="_bdm.6576C69832664526B6F38A69851C83FA.edm" localSheetId="1" hidden="1">#REF!</definedName>
    <definedName name="_bdm.6576C69832664526B6F38A69851C83FA.edm" localSheetId="8" hidden="1">#REF!</definedName>
    <definedName name="_bdm.65A5A17541764E129CF4CF10300378E6.edm" localSheetId="0" hidden="1">#REF!</definedName>
    <definedName name="_bdm.65A5A17541764E129CF4CF10300378E6.edm" localSheetId="1" hidden="1">#REF!</definedName>
    <definedName name="_bdm.65A5A17541764E129CF4CF10300378E6.edm" localSheetId="8" hidden="1">#REF!</definedName>
    <definedName name="_bdm.65D701F10C2746BA90EAD046A695FB7C.edm" localSheetId="0" hidden="1">#REF!</definedName>
    <definedName name="_bdm.65D701F10C2746BA90EAD046A695FB7C.edm" localSheetId="1" hidden="1">#REF!</definedName>
    <definedName name="_bdm.65D701F10C2746BA90EAD046A695FB7C.edm" localSheetId="8" hidden="1">#REF!</definedName>
    <definedName name="_bdm.65DC15F5025F4D70AF130226D18EC01B.edm" localSheetId="0" hidden="1">#REF!</definedName>
    <definedName name="_bdm.65DC15F5025F4D70AF130226D18EC01B.edm" localSheetId="1" hidden="1">#REF!</definedName>
    <definedName name="_bdm.65DC15F5025F4D70AF130226D18EC01B.edm" localSheetId="8" hidden="1">#REF!</definedName>
    <definedName name="_bdm.6606D9DC551F4274921B32E890AD0755.edm" localSheetId="0" hidden="1">#REF!</definedName>
    <definedName name="_bdm.6606D9DC551F4274921B32E890AD0755.edm" localSheetId="1" hidden="1">#REF!</definedName>
    <definedName name="_bdm.6606D9DC551F4274921B32E890AD0755.edm" localSheetId="8" hidden="1">#REF!</definedName>
    <definedName name="_bdm.66250806C5E3462A944F589E8FACEC05.edm" localSheetId="0" hidden="1">#REF!</definedName>
    <definedName name="_bdm.66250806C5E3462A944F589E8FACEC05.edm" localSheetId="1" hidden="1">#REF!</definedName>
    <definedName name="_bdm.66250806C5E3462A944F589E8FACEC05.edm" localSheetId="8" hidden="1">#REF!</definedName>
    <definedName name="_bdm.66B6CA0E5A784259A3D70B6EE047B549.edm" localSheetId="0" hidden="1">#REF!</definedName>
    <definedName name="_bdm.66B6CA0E5A784259A3D70B6EE047B549.edm" localSheetId="1" hidden="1">#REF!</definedName>
    <definedName name="_bdm.66B6CA0E5A784259A3D70B6EE047B549.edm" localSheetId="8" hidden="1">#REF!</definedName>
    <definedName name="_bdm.66FA4FC0BFF74935BEBD5F07D520CF15.edm" localSheetId="0" hidden="1">#REF!</definedName>
    <definedName name="_bdm.66FA4FC0BFF74935BEBD5F07D520CF15.edm" localSheetId="1" hidden="1">#REF!</definedName>
    <definedName name="_bdm.66FA4FC0BFF74935BEBD5F07D520CF15.edm" localSheetId="8" hidden="1">#REF!</definedName>
    <definedName name="_bdm.6711F982A7A043358E8A2B1A51D19311.edm" localSheetId="0" hidden="1">#REF!</definedName>
    <definedName name="_bdm.6711F982A7A043358E8A2B1A51D19311.edm" localSheetId="1" hidden="1">#REF!</definedName>
    <definedName name="_bdm.6711F982A7A043358E8A2B1A51D19311.edm" localSheetId="8" hidden="1">#REF!</definedName>
    <definedName name="_bdm.672EBB21ECE040FF869FE38A13D50242.edm" localSheetId="0" hidden="1">#REF!</definedName>
    <definedName name="_bdm.672EBB21ECE040FF869FE38A13D50242.edm" localSheetId="1" hidden="1">#REF!</definedName>
    <definedName name="_bdm.672EBB21ECE040FF869FE38A13D50242.edm" localSheetId="8" hidden="1">#REF!</definedName>
    <definedName name="_bdm.67D3A972976647D48A93FA1540ACEDB0.edm" localSheetId="0" hidden="1">#REF!</definedName>
    <definedName name="_bdm.67D3A972976647D48A93FA1540ACEDB0.edm" localSheetId="1" hidden="1">#REF!</definedName>
    <definedName name="_bdm.67D3A972976647D48A93FA1540ACEDB0.edm" localSheetId="8" hidden="1">#REF!</definedName>
    <definedName name="_bdm.6829F4D9B2114258864065E6D1BE6E41.edm" localSheetId="0" hidden="1">#REF!</definedName>
    <definedName name="_bdm.6829F4D9B2114258864065E6D1BE6E41.edm" localSheetId="1" hidden="1">#REF!</definedName>
    <definedName name="_bdm.6829F4D9B2114258864065E6D1BE6E41.edm" localSheetId="8" hidden="1">#REF!</definedName>
    <definedName name="_bdm.68B379E94C9C41569F8FCCAB548D9A8C.edm" localSheetId="0" hidden="1">#REF!</definedName>
    <definedName name="_bdm.68B379E94C9C41569F8FCCAB548D9A8C.edm" localSheetId="1" hidden="1">#REF!</definedName>
    <definedName name="_bdm.68B379E94C9C41569F8FCCAB548D9A8C.edm" localSheetId="8" hidden="1">#REF!</definedName>
    <definedName name="_bdm.68D5671CAEDD49F0A9824520A3962D06.edm" localSheetId="0" hidden="1">#REF!</definedName>
    <definedName name="_bdm.68D5671CAEDD49F0A9824520A3962D06.edm" localSheetId="1" hidden="1">#REF!</definedName>
    <definedName name="_bdm.68D5671CAEDD49F0A9824520A3962D06.edm" localSheetId="8" hidden="1">#REF!</definedName>
    <definedName name="_bdm.68F39C0B8F5B40618362F85E9D7E029A.edm" localSheetId="0" hidden="1">#REF!</definedName>
    <definedName name="_bdm.68F39C0B8F5B40618362F85E9D7E029A.edm" localSheetId="1" hidden="1">#REF!</definedName>
    <definedName name="_bdm.68F39C0B8F5B40618362F85E9D7E029A.edm" localSheetId="8" hidden="1">#REF!</definedName>
    <definedName name="_bdm.68F614678CA84E538E65DA7AF574284B.edm" localSheetId="0" hidden="1">#REF!</definedName>
    <definedName name="_bdm.68F614678CA84E538E65DA7AF574284B.edm" localSheetId="1" hidden="1">#REF!</definedName>
    <definedName name="_bdm.68F614678CA84E538E65DA7AF574284B.edm" localSheetId="8" hidden="1">#REF!</definedName>
    <definedName name="_bdm.69470B370E764E048ED5BF6E925F3C7B.edm" localSheetId="0" hidden="1">#REF!</definedName>
    <definedName name="_bdm.69470B370E764E048ED5BF6E925F3C7B.edm" localSheetId="1" hidden="1">#REF!</definedName>
    <definedName name="_bdm.69470B370E764E048ED5BF6E925F3C7B.edm" localSheetId="8" hidden="1">#REF!</definedName>
    <definedName name="_bdm.697D420A70EC4A239052632B70C2D036.edm" localSheetId="0" hidden="1">#REF!</definedName>
    <definedName name="_bdm.697D420A70EC4A239052632B70C2D036.edm" localSheetId="1" hidden="1">#REF!</definedName>
    <definedName name="_bdm.697D420A70EC4A239052632B70C2D036.edm" localSheetId="8" hidden="1">#REF!</definedName>
    <definedName name="_bdm.69BAD646D5574C5C8BCB729DC3862026.edm" localSheetId="0" hidden="1">#REF!</definedName>
    <definedName name="_bdm.69BAD646D5574C5C8BCB729DC3862026.edm" localSheetId="1" hidden="1">#REF!</definedName>
    <definedName name="_bdm.69BAD646D5574C5C8BCB729DC3862026.edm" localSheetId="8" hidden="1">#REF!</definedName>
    <definedName name="_bdm.6A45D5FA6D5A460C87542C35973895A0.edm" localSheetId="0" hidden="1">#REF!</definedName>
    <definedName name="_bdm.6A45D5FA6D5A460C87542C35973895A0.edm" localSheetId="1" hidden="1">#REF!</definedName>
    <definedName name="_bdm.6A45D5FA6D5A460C87542C35973895A0.edm" localSheetId="8" hidden="1">#REF!</definedName>
    <definedName name="_bdm.6AAB369A569348378A023E21BAF3B5C8.edm" localSheetId="0" hidden="1">#REF!</definedName>
    <definedName name="_bdm.6AAB369A569348378A023E21BAF3B5C8.edm" localSheetId="1" hidden="1">#REF!</definedName>
    <definedName name="_bdm.6AAB369A569348378A023E21BAF3B5C8.edm" localSheetId="8" hidden="1">#REF!</definedName>
    <definedName name="_bdm.6B9871C8B6754C2694A8D7B61345F46A.edm" localSheetId="0" hidden="1">#REF!</definedName>
    <definedName name="_bdm.6B9871C8B6754C2694A8D7B61345F46A.edm" localSheetId="1" hidden="1">#REF!</definedName>
    <definedName name="_bdm.6B9871C8B6754C2694A8D7B61345F46A.edm" localSheetId="8" hidden="1">#REF!</definedName>
    <definedName name="_bdm.6BACBCF78AA4423F978ED47C740F3A21.edm" localSheetId="0" hidden="1">#REF!</definedName>
    <definedName name="_bdm.6BACBCF78AA4423F978ED47C740F3A21.edm" localSheetId="1" hidden="1">#REF!</definedName>
    <definedName name="_bdm.6BACBCF78AA4423F978ED47C740F3A21.edm" localSheetId="8" hidden="1">#REF!</definedName>
    <definedName name="_bdm.6BDA90F78C3C4F88A1367BFA661DA807.edm" localSheetId="0" hidden="1">#REF!</definedName>
    <definedName name="_bdm.6BDA90F78C3C4F88A1367BFA661DA807.edm" localSheetId="1" hidden="1">#REF!</definedName>
    <definedName name="_bdm.6BDA90F78C3C4F88A1367BFA661DA807.edm" localSheetId="8" hidden="1">#REF!</definedName>
    <definedName name="_bdm.6BF08030ED23416A9FDE0089D56C6717.edm" localSheetId="0" hidden="1">#REF!</definedName>
    <definedName name="_bdm.6BF08030ED23416A9FDE0089D56C6717.edm" localSheetId="1" hidden="1">#REF!</definedName>
    <definedName name="_bdm.6BF08030ED23416A9FDE0089D56C6717.edm" localSheetId="8" hidden="1">#REF!</definedName>
    <definedName name="_bdm.6C049B2027CE402A922D1C0CFB3648C6.edm" localSheetId="0" hidden="1">#REF!</definedName>
    <definedName name="_bdm.6C049B2027CE402A922D1C0CFB3648C6.edm" localSheetId="1" hidden="1">#REF!</definedName>
    <definedName name="_bdm.6C049B2027CE402A922D1C0CFB3648C6.edm" localSheetId="8" hidden="1">#REF!</definedName>
    <definedName name="_bdm.6C283AF66BDC4BC0B5D29623F0501134.edm" localSheetId="0" hidden="1">#REF!</definedName>
    <definedName name="_bdm.6C283AF66BDC4BC0B5D29623F0501134.edm" localSheetId="1" hidden="1">#REF!</definedName>
    <definedName name="_bdm.6C283AF66BDC4BC0B5D29623F0501134.edm" localSheetId="8" hidden="1">#REF!</definedName>
    <definedName name="_bdm.6C357B93ACD24C9992DFDE131684AF75.edm" localSheetId="0" hidden="1">#REF!</definedName>
    <definedName name="_bdm.6C357B93ACD24C9992DFDE131684AF75.edm" localSheetId="1" hidden="1">#REF!</definedName>
    <definedName name="_bdm.6C357B93ACD24C9992DFDE131684AF75.edm" localSheetId="8" hidden="1">#REF!</definedName>
    <definedName name="_bdm.6C44731F8C184B9FB12390A9C2403E2B.edm" localSheetId="0" hidden="1">#REF!</definedName>
    <definedName name="_bdm.6C44731F8C184B9FB12390A9C2403E2B.edm" localSheetId="1" hidden="1">#REF!</definedName>
    <definedName name="_bdm.6C44731F8C184B9FB12390A9C2403E2B.edm" localSheetId="8" hidden="1">#REF!</definedName>
    <definedName name="_bdm.6C742A776FA14CFC9B03516FDC6F00BF.edm" localSheetId="0" hidden="1">#REF!</definedName>
    <definedName name="_bdm.6C742A776FA14CFC9B03516FDC6F00BF.edm" localSheetId="1" hidden="1">#REF!</definedName>
    <definedName name="_bdm.6C742A776FA14CFC9B03516FDC6F00BF.edm" localSheetId="8" hidden="1">#REF!</definedName>
    <definedName name="_bdm.6CB70DA9DFAF49639274DD558F54A532.edm" localSheetId="0" hidden="1">#REF!</definedName>
    <definedName name="_bdm.6CB70DA9DFAF49639274DD558F54A532.edm" localSheetId="1" hidden="1">#REF!</definedName>
    <definedName name="_bdm.6CB70DA9DFAF49639274DD558F54A532.edm" localSheetId="8" hidden="1">#REF!</definedName>
    <definedName name="_bdm.6CC11BF4AB27455183FA5C12450B18DE.edm" localSheetId="0" hidden="1">#REF!</definedName>
    <definedName name="_bdm.6CC11BF4AB27455183FA5C12450B18DE.edm" localSheetId="1" hidden="1">#REF!</definedName>
    <definedName name="_bdm.6CC11BF4AB27455183FA5C12450B18DE.edm" localSheetId="8" hidden="1">#REF!</definedName>
    <definedName name="_bdm.6D34650BC2BA4EFE9B4D1FAEDAF15624.edm" localSheetId="0" hidden="1">#REF!</definedName>
    <definedName name="_bdm.6D34650BC2BA4EFE9B4D1FAEDAF15624.edm" localSheetId="1" hidden="1">#REF!</definedName>
    <definedName name="_bdm.6D34650BC2BA4EFE9B4D1FAEDAF15624.edm" localSheetId="8" hidden="1">#REF!</definedName>
    <definedName name="_bdm.6D8A74E1E0FA4DF298CE689183308E92.edm" localSheetId="0" hidden="1">#REF!</definedName>
    <definedName name="_bdm.6D8A74E1E0FA4DF298CE689183308E92.edm" localSheetId="1" hidden="1">#REF!</definedName>
    <definedName name="_bdm.6D8A74E1E0FA4DF298CE689183308E92.edm" localSheetId="8" hidden="1">#REF!</definedName>
    <definedName name="_bdm.6DACE8035B1A4404B0D6B2485EB70C8C.edm" localSheetId="0" hidden="1">#REF!</definedName>
    <definedName name="_bdm.6DACE8035B1A4404B0D6B2485EB70C8C.edm" localSheetId="1" hidden="1">#REF!</definedName>
    <definedName name="_bdm.6DACE8035B1A4404B0D6B2485EB70C8C.edm" localSheetId="8" hidden="1">#REF!</definedName>
    <definedName name="_bdm.6DDE057F4D954D7FA8C57DAAF2CAB9A1.edm" localSheetId="0" hidden="1">#REF!</definedName>
    <definedName name="_bdm.6DDE057F4D954D7FA8C57DAAF2CAB9A1.edm" localSheetId="1" hidden="1">#REF!</definedName>
    <definedName name="_bdm.6DDE057F4D954D7FA8C57DAAF2CAB9A1.edm" localSheetId="8" hidden="1">#REF!</definedName>
    <definedName name="_bdm.6E3B9C881A124F1FA39D5EED67ACAF20.edm" localSheetId="0" hidden="1">#REF!</definedName>
    <definedName name="_bdm.6E3B9C881A124F1FA39D5EED67ACAF20.edm" localSheetId="1" hidden="1">#REF!</definedName>
    <definedName name="_bdm.6E3B9C881A124F1FA39D5EED67ACAF20.edm" localSheetId="8" hidden="1">#REF!</definedName>
    <definedName name="_bdm.6E7C31ED7A414A199BEE8F7F01C9831A.edm" localSheetId="0" hidden="1">#REF!</definedName>
    <definedName name="_bdm.6E7C31ED7A414A199BEE8F7F01C9831A.edm" localSheetId="1" hidden="1">#REF!</definedName>
    <definedName name="_bdm.6E7C31ED7A414A199BEE8F7F01C9831A.edm" localSheetId="8" hidden="1">#REF!</definedName>
    <definedName name="_bdm.6EA5E8B0F3E5447EA3DDD8A9637AAB45.edm" localSheetId="0" hidden="1">#REF!</definedName>
    <definedName name="_bdm.6EA5E8B0F3E5447EA3DDD8A9637AAB45.edm" localSheetId="1" hidden="1">#REF!</definedName>
    <definedName name="_bdm.6EA5E8B0F3E5447EA3DDD8A9637AAB45.edm" localSheetId="8" hidden="1">#REF!</definedName>
    <definedName name="_bdm.6EEABC6033A54EA9A0317057BDB9DA1F.edm" localSheetId="0" hidden="1">#REF!</definedName>
    <definedName name="_bdm.6EEABC6033A54EA9A0317057BDB9DA1F.edm" localSheetId="1" hidden="1">#REF!</definedName>
    <definedName name="_bdm.6EEABC6033A54EA9A0317057BDB9DA1F.edm" localSheetId="8" hidden="1">#REF!</definedName>
    <definedName name="_bdm.6EFF157BF63441F78F711EB292B8362F.edm" localSheetId="0" hidden="1">#REF!</definedName>
    <definedName name="_bdm.6EFF157BF63441F78F711EB292B8362F.edm" localSheetId="1" hidden="1">#REF!</definedName>
    <definedName name="_bdm.6EFF157BF63441F78F711EB292B8362F.edm" localSheetId="8" hidden="1">#REF!</definedName>
    <definedName name="_bdm.6F10254D34294644ADAA9697708DE26F.edm" localSheetId="0" hidden="1">#REF!</definedName>
    <definedName name="_bdm.6F10254D34294644ADAA9697708DE26F.edm" localSheetId="1" hidden="1">#REF!</definedName>
    <definedName name="_bdm.6F10254D34294644ADAA9697708DE26F.edm" localSheetId="8" hidden="1">#REF!</definedName>
    <definedName name="_bdm.6F62438F0A444AA9AF6AEF5591FAFDEF.edm" localSheetId="0" hidden="1">#REF!</definedName>
    <definedName name="_bdm.6F62438F0A444AA9AF6AEF5591FAFDEF.edm" localSheetId="1" hidden="1">#REF!</definedName>
    <definedName name="_bdm.6F62438F0A444AA9AF6AEF5591FAFDEF.edm" localSheetId="8" hidden="1">#REF!</definedName>
    <definedName name="_bdm.7126DB434CD84597A8E7E9CA81C67859.edm" localSheetId="0" hidden="1">#REF!</definedName>
    <definedName name="_bdm.7126DB434CD84597A8E7E9CA81C67859.edm" localSheetId="1" hidden="1">#REF!</definedName>
    <definedName name="_bdm.7126DB434CD84597A8E7E9CA81C67859.edm" localSheetId="8" hidden="1">#REF!</definedName>
    <definedName name="_bdm.713C934FFC2B4183A22160AF2B21F8E0.edm" localSheetId="0" hidden="1">#REF!</definedName>
    <definedName name="_bdm.713C934FFC2B4183A22160AF2B21F8E0.edm" localSheetId="1" hidden="1">#REF!</definedName>
    <definedName name="_bdm.713C934FFC2B4183A22160AF2B21F8E0.edm" localSheetId="8" hidden="1">#REF!</definedName>
    <definedName name="_bdm.715340173A504BDE8B851048281CEA4A.edm" localSheetId="0" hidden="1">#REF!</definedName>
    <definedName name="_bdm.715340173A504BDE8B851048281CEA4A.edm" localSheetId="1" hidden="1">#REF!</definedName>
    <definedName name="_bdm.715340173A504BDE8B851048281CEA4A.edm" localSheetId="8" hidden="1">#REF!</definedName>
    <definedName name="_bdm.717ACBB4A0CC41369C57000A1B1E4143.edm" localSheetId="0" hidden="1">#REF!</definedName>
    <definedName name="_bdm.717ACBB4A0CC41369C57000A1B1E4143.edm" localSheetId="1" hidden="1">#REF!</definedName>
    <definedName name="_bdm.717ACBB4A0CC41369C57000A1B1E4143.edm" localSheetId="8" hidden="1">#REF!</definedName>
    <definedName name="_bdm.71D3034A8C944D0D85C2DA5644371C70.edm" localSheetId="0" hidden="1">#REF!</definedName>
    <definedName name="_bdm.71D3034A8C944D0D85C2DA5644371C70.edm" localSheetId="1" hidden="1">#REF!</definedName>
    <definedName name="_bdm.71D3034A8C944D0D85C2DA5644371C70.edm" localSheetId="8" hidden="1">#REF!</definedName>
    <definedName name="_bdm.7266175E44AC4DEABE3CF53BE86517E6.edm" localSheetId="0" hidden="1">#REF!</definedName>
    <definedName name="_bdm.7266175E44AC4DEABE3CF53BE86517E6.edm" localSheetId="1" hidden="1">#REF!</definedName>
    <definedName name="_bdm.7266175E44AC4DEABE3CF53BE86517E6.edm" localSheetId="8" hidden="1">#REF!</definedName>
    <definedName name="_bdm.727A2E295AF54F28BC095B84B92DB563.edm" localSheetId="0" hidden="1">#REF!</definedName>
    <definedName name="_bdm.727A2E295AF54F28BC095B84B92DB563.edm" localSheetId="1" hidden="1">#REF!</definedName>
    <definedName name="_bdm.727A2E295AF54F28BC095B84B92DB563.edm" localSheetId="8" hidden="1">#REF!</definedName>
    <definedName name="_bdm.72886AD7B8DE44849A0440E953AA3F32.edm" localSheetId="0" hidden="1">#REF!</definedName>
    <definedName name="_bdm.72886AD7B8DE44849A0440E953AA3F32.edm" localSheetId="1" hidden="1">#REF!</definedName>
    <definedName name="_bdm.72886AD7B8DE44849A0440E953AA3F32.edm" localSheetId="8" hidden="1">#REF!</definedName>
    <definedName name="_bdm.729ECF2131CB45BF8507CBE35732255B.edm" localSheetId="0" hidden="1">#REF!</definedName>
    <definedName name="_bdm.729ECF2131CB45BF8507CBE35732255B.edm" localSheetId="1" hidden="1">#REF!</definedName>
    <definedName name="_bdm.729ECF2131CB45BF8507CBE35732255B.edm" localSheetId="8" hidden="1">#REF!</definedName>
    <definedName name="_bdm.72A9566DBB5D47178ABD044AFA31038B.edm" localSheetId="0" hidden="1">#REF!</definedName>
    <definedName name="_bdm.72A9566DBB5D47178ABD044AFA31038B.edm" localSheetId="1" hidden="1">#REF!</definedName>
    <definedName name="_bdm.72A9566DBB5D47178ABD044AFA31038B.edm" localSheetId="8" hidden="1">#REF!</definedName>
    <definedName name="_bdm.731F4F9934E1401EBEC7A3BBA7C36072.edm" localSheetId="0" hidden="1">#REF!</definedName>
    <definedName name="_bdm.731F4F9934E1401EBEC7A3BBA7C36072.edm" localSheetId="1" hidden="1">#REF!</definedName>
    <definedName name="_bdm.731F4F9934E1401EBEC7A3BBA7C36072.edm" localSheetId="8" hidden="1">#REF!</definedName>
    <definedName name="_bdm.73D3E6D4209D4DAABC9A62C2694F20F7.edm" localSheetId="0" hidden="1">#REF!</definedName>
    <definedName name="_bdm.73D3E6D4209D4DAABC9A62C2694F20F7.edm" localSheetId="1" hidden="1">#REF!</definedName>
    <definedName name="_bdm.73D3E6D4209D4DAABC9A62C2694F20F7.edm" localSheetId="8" hidden="1">#REF!</definedName>
    <definedName name="_bdm.74145ED66E5543C88FDA099EB4360FC9.edm" localSheetId="0" hidden="1">#REF!</definedName>
    <definedName name="_bdm.74145ED66E5543C88FDA099EB4360FC9.edm" localSheetId="1" hidden="1">#REF!</definedName>
    <definedName name="_bdm.74145ED66E5543C88FDA099EB4360FC9.edm" localSheetId="8" hidden="1">#REF!</definedName>
    <definedName name="_bdm.74395AD8E1D94831BB5AE39F70CC4A1F.edm" localSheetId="0" hidden="1">#REF!</definedName>
    <definedName name="_bdm.74395AD8E1D94831BB5AE39F70CC4A1F.edm" localSheetId="1" hidden="1">#REF!</definedName>
    <definedName name="_bdm.74395AD8E1D94831BB5AE39F70CC4A1F.edm" localSheetId="8" hidden="1">#REF!</definedName>
    <definedName name="_bdm.74439AF35CFC4C2D89144D698E4826C0.edm" localSheetId="0" hidden="1">#REF!</definedName>
    <definedName name="_bdm.74439AF35CFC4C2D89144D698E4826C0.edm" localSheetId="1" hidden="1">#REF!</definedName>
    <definedName name="_bdm.74439AF35CFC4C2D89144D698E4826C0.edm" localSheetId="8" hidden="1">#REF!</definedName>
    <definedName name="_bdm.748823FD5D2A4C76A2A27B059DA88969.edm" localSheetId="0" hidden="1">#REF!</definedName>
    <definedName name="_bdm.748823FD5D2A4C76A2A27B059DA88969.edm" localSheetId="1" hidden="1">#REF!</definedName>
    <definedName name="_bdm.748823FD5D2A4C76A2A27B059DA88969.edm" localSheetId="8" hidden="1">#REF!</definedName>
    <definedName name="_bdm.74C12F56036B4815898BAF4DBBD9C333.edm" localSheetId="0" hidden="1">#REF!</definedName>
    <definedName name="_bdm.74C12F56036B4815898BAF4DBBD9C333.edm" localSheetId="1" hidden="1">#REF!</definedName>
    <definedName name="_bdm.74C12F56036B4815898BAF4DBBD9C333.edm" localSheetId="8" hidden="1">#REF!</definedName>
    <definedName name="_bdm.74FE048120D543F1B09B93E36770170B.edm" localSheetId="0" hidden="1">#REF!</definedName>
    <definedName name="_bdm.74FE048120D543F1B09B93E36770170B.edm" localSheetId="1" hidden="1">#REF!</definedName>
    <definedName name="_bdm.74FE048120D543F1B09B93E36770170B.edm" localSheetId="8" hidden="1">#REF!</definedName>
    <definedName name="_bdm.7525777147104D40AB59469D4E2F1F7E.edm" localSheetId="0" hidden="1">#REF!</definedName>
    <definedName name="_bdm.7525777147104D40AB59469D4E2F1F7E.edm" localSheetId="1" hidden="1">#REF!</definedName>
    <definedName name="_bdm.7525777147104D40AB59469D4E2F1F7E.edm" localSheetId="8" hidden="1">#REF!</definedName>
    <definedName name="_bdm.75AD8DFF380D4895A6BEAB5FCAFAA6DB.edm" localSheetId="0" hidden="1">#REF!</definedName>
    <definedName name="_bdm.75AD8DFF380D4895A6BEAB5FCAFAA6DB.edm" localSheetId="1" hidden="1">#REF!</definedName>
    <definedName name="_bdm.75AD8DFF380D4895A6BEAB5FCAFAA6DB.edm" localSheetId="8" hidden="1">#REF!</definedName>
    <definedName name="_bdm.75C5403A92D54E6491591BC5005B3E7F.edm" localSheetId="0" hidden="1">#REF!</definedName>
    <definedName name="_bdm.75C5403A92D54E6491591BC5005B3E7F.edm" localSheetId="1" hidden="1">#REF!</definedName>
    <definedName name="_bdm.75C5403A92D54E6491591BC5005B3E7F.edm" localSheetId="8" hidden="1">#REF!</definedName>
    <definedName name="_bdm.75DA8B58D94E4DC2A29818C555D7511A.edm" localSheetId="0" hidden="1">#REF!</definedName>
    <definedName name="_bdm.75DA8B58D94E4DC2A29818C555D7511A.edm" localSheetId="1" hidden="1">#REF!</definedName>
    <definedName name="_bdm.75DA8B58D94E4DC2A29818C555D7511A.edm" localSheetId="8" hidden="1">#REF!</definedName>
    <definedName name="_bdm.7602DCFA18194D93BDC5FA0B7A22B1F8.edm" localSheetId="0" hidden="1">#REF!</definedName>
    <definedName name="_bdm.7602DCFA18194D93BDC5FA0B7A22B1F8.edm" localSheetId="1" hidden="1">#REF!</definedName>
    <definedName name="_bdm.7602DCFA18194D93BDC5FA0B7A22B1F8.edm" localSheetId="8" hidden="1">#REF!</definedName>
    <definedName name="_bdm.7610A2AE51724B3580A4A4E3BBEAFDB3.edm" localSheetId="0" hidden="1">#REF!</definedName>
    <definedName name="_bdm.7610A2AE51724B3580A4A4E3BBEAFDB3.edm" localSheetId="1" hidden="1">#REF!</definedName>
    <definedName name="_bdm.7610A2AE51724B3580A4A4E3BBEAFDB3.edm" localSheetId="8" hidden="1">#REF!</definedName>
    <definedName name="_bdm.761F2DB738F94757B970F83F4756BE39.edm" localSheetId="0" hidden="1">#REF!</definedName>
    <definedName name="_bdm.761F2DB738F94757B970F83F4756BE39.edm" localSheetId="1" hidden="1">#REF!</definedName>
    <definedName name="_bdm.761F2DB738F94757B970F83F4756BE39.edm" localSheetId="8" hidden="1">#REF!</definedName>
    <definedName name="_bdm.763EEC100E1F4C6AA921ADA89EBBDE67.edm" localSheetId="0" hidden="1">#REF!</definedName>
    <definedName name="_bdm.763EEC100E1F4C6AA921ADA89EBBDE67.edm" localSheetId="1" hidden="1">#REF!</definedName>
    <definedName name="_bdm.763EEC100E1F4C6AA921ADA89EBBDE67.edm" localSheetId="8" hidden="1">#REF!</definedName>
    <definedName name="_bdm.769F75F326494506B03DB45AAAE2D7D5.edm" localSheetId="0" hidden="1">#REF!</definedName>
    <definedName name="_bdm.769F75F326494506B03DB45AAAE2D7D5.edm" localSheetId="1" hidden="1">#REF!</definedName>
    <definedName name="_bdm.769F75F326494506B03DB45AAAE2D7D5.edm" localSheetId="8" hidden="1">#REF!</definedName>
    <definedName name="_bdm.76C27A152E7F4DD0A9C4B13E804F8DB9.edm" localSheetId="0" hidden="1">#REF!</definedName>
    <definedName name="_bdm.76C27A152E7F4DD0A9C4B13E804F8DB9.edm" localSheetId="1" hidden="1">#REF!</definedName>
    <definedName name="_bdm.76C27A152E7F4DD0A9C4B13E804F8DB9.edm" localSheetId="8" hidden="1">#REF!</definedName>
    <definedName name="_bdm.76DC69BCD13849AEADD94EA18CE46DAC.edm" localSheetId="0" hidden="1">#REF!</definedName>
    <definedName name="_bdm.76DC69BCD13849AEADD94EA18CE46DAC.edm" localSheetId="1" hidden="1">#REF!</definedName>
    <definedName name="_bdm.76DC69BCD13849AEADD94EA18CE46DAC.edm" localSheetId="8" hidden="1">#REF!</definedName>
    <definedName name="_bdm.777A0D8BCE914EFD9C0D39287042AC47.edm" localSheetId="0" hidden="1">#REF!</definedName>
    <definedName name="_bdm.777A0D8BCE914EFD9C0D39287042AC47.edm" localSheetId="1" hidden="1">#REF!</definedName>
    <definedName name="_bdm.777A0D8BCE914EFD9C0D39287042AC47.edm" localSheetId="8" hidden="1">#REF!</definedName>
    <definedName name="_bdm.777B736B9D7E4354B28A28E6C5A54A56.edm" localSheetId="0" hidden="1">#REF!</definedName>
    <definedName name="_bdm.777B736B9D7E4354B28A28E6C5A54A56.edm" localSheetId="1" hidden="1">#REF!</definedName>
    <definedName name="_bdm.777B736B9D7E4354B28A28E6C5A54A56.edm" localSheetId="8" hidden="1">#REF!</definedName>
    <definedName name="_bdm.77B8B516DA284E49B849D72D74FA161E.edm" localSheetId="0" hidden="1">#REF!</definedName>
    <definedName name="_bdm.77B8B516DA284E49B849D72D74FA161E.edm" localSheetId="1" hidden="1">#REF!</definedName>
    <definedName name="_bdm.77B8B516DA284E49B849D72D74FA161E.edm" localSheetId="8" hidden="1">#REF!</definedName>
    <definedName name="_bdm.78560A55FB46457B85AEB1F34EF05A15.edm" localSheetId="0" hidden="1">#REF!</definedName>
    <definedName name="_bdm.78560A55FB46457B85AEB1F34EF05A15.edm" localSheetId="1" hidden="1">#REF!</definedName>
    <definedName name="_bdm.78560A55FB46457B85AEB1F34EF05A15.edm" localSheetId="8" hidden="1">#REF!</definedName>
    <definedName name="_bdm.7947B867DBBB47B9A1DF5C68A4D48493.edm" localSheetId="0" hidden="1">#REF!</definedName>
    <definedName name="_bdm.7947B867DBBB47B9A1DF5C68A4D48493.edm" localSheetId="1" hidden="1">#REF!</definedName>
    <definedName name="_bdm.7947B867DBBB47B9A1DF5C68A4D48493.edm" localSheetId="8" hidden="1">#REF!</definedName>
    <definedName name="_bdm.7A088139B82645BD9D0258850916480F.edm" localSheetId="0" hidden="1">#REF!</definedName>
    <definedName name="_bdm.7A088139B82645BD9D0258850916480F.edm" localSheetId="1" hidden="1">#REF!</definedName>
    <definedName name="_bdm.7A088139B82645BD9D0258850916480F.edm" localSheetId="8" hidden="1">#REF!</definedName>
    <definedName name="_bdm.7A53D4949BB54ED487F8993E9E3F89F4.edm" localSheetId="0" hidden="1">#REF!</definedName>
    <definedName name="_bdm.7A53D4949BB54ED487F8993E9E3F89F4.edm" localSheetId="1" hidden="1">#REF!</definedName>
    <definedName name="_bdm.7A53D4949BB54ED487F8993E9E3F89F4.edm" localSheetId="8" hidden="1">#REF!</definedName>
    <definedName name="_bdm.7A85062AB008499E8D959A2D2FB378A9.edm" localSheetId="0" hidden="1">#REF!</definedName>
    <definedName name="_bdm.7A85062AB008499E8D959A2D2FB378A9.edm" localSheetId="1" hidden="1">#REF!</definedName>
    <definedName name="_bdm.7A85062AB008499E8D959A2D2FB378A9.edm" localSheetId="8" hidden="1">#REF!</definedName>
    <definedName name="_bdm.7B1E105E06874B83B6B96F02421B003A.edm" localSheetId="0" hidden="1">#REF!</definedName>
    <definedName name="_bdm.7B1E105E06874B83B6B96F02421B003A.edm" localSheetId="1" hidden="1">#REF!</definedName>
    <definedName name="_bdm.7B1E105E06874B83B6B96F02421B003A.edm" localSheetId="8" hidden="1">#REF!</definedName>
    <definedName name="_bdm.7B2730C0F3B1408FB9899853EF504B03.edm" localSheetId="0" hidden="1">#REF!</definedName>
    <definedName name="_bdm.7B2730C0F3B1408FB9899853EF504B03.edm" localSheetId="1" hidden="1">#REF!</definedName>
    <definedName name="_bdm.7B2730C0F3B1408FB9899853EF504B03.edm" localSheetId="8" hidden="1">#REF!</definedName>
    <definedName name="_bdm.7B8B8440ED9447AF87F4326D7F0320D0.edm" localSheetId="0" hidden="1">#REF!</definedName>
    <definedName name="_bdm.7B8B8440ED9447AF87F4326D7F0320D0.edm" localSheetId="1" hidden="1">#REF!</definedName>
    <definedName name="_bdm.7B8B8440ED9447AF87F4326D7F0320D0.edm" localSheetId="8" hidden="1">#REF!</definedName>
    <definedName name="_bdm.7B9B0912B4FE41D39972789CD5A46496.edm" localSheetId="0" hidden="1">#REF!</definedName>
    <definedName name="_bdm.7B9B0912B4FE41D39972789CD5A46496.edm" localSheetId="1" hidden="1">#REF!</definedName>
    <definedName name="_bdm.7B9B0912B4FE41D39972789CD5A46496.edm" localSheetId="8" hidden="1">#REF!</definedName>
    <definedName name="_bdm.7BEE48212F15472FBA95E11ED63318A8.edm" localSheetId="0" hidden="1">#REF!</definedName>
    <definedName name="_bdm.7BEE48212F15472FBA95E11ED63318A8.edm" localSheetId="1" hidden="1">#REF!</definedName>
    <definedName name="_bdm.7BEE48212F15472FBA95E11ED63318A8.edm" localSheetId="8" hidden="1">#REF!</definedName>
    <definedName name="_bdm.7D845149A2D24F3E81D87688CB96FDC7.edm" localSheetId="0" hidden="1">#REF!</definedName>
    <definedName name="_bdm.7D845149A2D24F3E81D87688CB96FDC7.edm" localSheetId="1" hidden="1">#REF!</definedName>
    <definedName name="_bdm.7D845149A2D24F3E81D87688CB96FDC7.edm" localSheetId="8" hidden="1">#REF!</definedName>
    <definedName name="_bdm.7DCB267B51004E259A94A82254A9D175.edm" localSheetId="0" hidden="1">#REF!</definedName>
    <definedName name="_bdm.7DCB267B51004E259A94A82254A9D175.edm" localSheetId="1" hidden="1">#REF!</definedName>
    <definedName name="_bdm.7DCB267B51004E259A94A82254A9D175.edm" localSheetId="8" hidden="1">#REF!</definedName>
    <definedName name="_bdm.7E12F65DB8704E14836B996634CAE702.edm" localSheetId="0" hidden="1">#REF!</definedName>
    <definedName name="_bdm.7E12F65DB8704E14836B996634CAE702.edm" localSheetId="1" hidden="1">#REF!</definedName>
    <definedName name="_bdm.7E12F65DB8704E14836B996634CAE702.edm" localSheetId="8" hidden="1">#REF!</definedName>
    <definedName name="_bdm.7E9358F991EB4C83BE8FF8A3EC6C9C4F.edm" localSheetId="0" hidden="1">#REF!</definedName>
    <definedName name="_bdm.7E9358F991EB4C83BE8FF8A3EC6C9C4F.edm" localSheetId="1" hidden="1">#REF!</definedName>
    <definedName name="_bdm.7E9358F991EB4C83BE8FF8A3EC6C9C4F.edm" localSheetId="8" hidden="1">#REF!</definedName>
    <definedName name="_bdm.7EB34893307546B7954A1B8AEB67FEE5.edm" localSheetId="0" hidden="1">#REF!</definedName>
    <definedName name="_bdm.7EB34893307546B7954A1B8AEB67FEE5.edm" localSheetId="1" hidden="1">#REF!</definedName>
    <definedName name="_bdm.7EB34893307546B7954A1B8AEB67FEE5.edm" localSheetId="8" hidden="1">#REF!</definedName>
    <definedName name="_bdm.7ECF658B33A9490EA31C0A3514EF266B.edm" localSheetId="0" hidden="1">#REF!</definedName>
    <definedName name="_bdm.7ECF658B33A9490EA31C0A3514EF266B.edm" localSheetId="1" hidden="1">#REF!</definedName>
    <definedName name="_bdm.7ECF658B33A9490EA31C0A3514EF266B.edm" localSheetId="8" hidden="1">#REF!</definedName>
    <definedName name="_bdm.7F591A3E9F714B8C89621A70DEACB547.edm" localSheetId="0" hidden="1">#REF!</definedName>
    <definedName name="_bdm.7F591A3E9F714B8C89621A70DEACB547.edm" localSheetId="1" hidden="1">#REF!</definedName>
    <definedName name="_bdm.7F591A3E9F714B8C89621A70DEACB547.edm" localSheetId="8" hidden="1">#REF!</definedName>
    <definedName name="_bdm.7F891DEEBB324D2EA1BEF29C61D9B41A.edm" localSheetId="0" hidden="1">#REF!</definedName>
    <definedName name="_bdm.7F891DEEBB324D2EA1BEF29C61D9B41A.edm" localSheetId="1" hidden="1">#REF!</definedName>
    <definedName name="_bdm.7F891DEEBB324D2EA1BEF29C61D9B41A.edm" localSheetId="8" hidden="1">#REF!</definedName>
    <definedName name="_bdm.7FE7BEC853174356813B4D4075A147EC.edm" localSheetId="0" hidden="1">#REF!</definedName>
    <definedName name="_bdm.7FE7BEC853174356813B4D4075A147EC.edm" localSheetId="1" hidden="1">#REF!</definedName>
    <definedName name="_bdm.7FE7BEC853174356813B4D4075A147EC.edm" localSheetId="8" hidden="1">#REF!</definedName>
    <definedName name="_bdm.8087C04E569440B692A46FB3505F2B8E.edm" localSheetId="0" hidden="1">#REF!</definedName>
    <definedName name="_bdm.8087C04E569440B692A46FB3505F2B8E.edm" localSheetId="1" hidden="1">#REF!</definedName>
    <definedName name="_bdm.8087C04E569440B692A46FB3505F2B8E.edm" localSheetId="8" hidden="1">#REF!</definedName>
    <definedName name="_bdm.80CB811B0BE7488E9AB974D6544D3738.edm" localSheetId="0" hidden="1">#REF!</definedName>
    <definedName name="_bdm.80CB811B0BE7488E9AB974D6544D3738.edm" localSheetId="1" hidden="1">#REF!</definedName>
    <definedName name="_bdm.80CB811B0BE7488E9AB974D6544D3738.edm" localSheetId="8" hidden="1">#REF!</definedName>
    <definedName name="_bdm.81B6FE3988A64D84B7D9B5351A4E0AF5.edm" localSheetId="0" hidden="1">#REF!</definedName>
    <definedName name="_bdm.81B6FE3988A64D84B7D9B5351A4E0AF5.edm" localSheetId="1" hidden="1">#REF!</definedName>
    <definedName name="_bdm.81B6FE3988A64D84B7D9B5351A4E0AF5.edm" localSheetId="8" hidden="1">#REF!</definedName>
    <definedName name="_bdm.81BF1E2595E0446BA1DD7A74A1AEE86F.edm" localSheetId="0" hidden="1">#REF!</definedName>
    <definedName name="_bdm.81BF1E2595E0446BA1DD7A74A1AEE86F.edm" localSheetId="1" hidden="1">#REF!</definedName>
    <definedName name="_bdm.81BF1E2595E0446BA1DD7A74A1AEE86F.edm" localSheetId="8" hidden="1">#REF!</definedName>
    <definedName name="_bdm.81DB7B6335CA41639301F917C30D48DE.edm" localSheetId="0" hidden="1">#REF!</definedName>
    <definedName name="_bdm.81DB7B6335CA41639301F917C30D48DE.edm" localSheetId="1" hidden="1">#REF!</definedName>
    <definedName name="_bdm.81DB7B6335CA41639301F917C30D48DE.edm" localSheetId="8" hidden="1">#REF!</definedName>
    <definedName name="_bdm.8335C8F3FDFC4849B5D94D10685A88BF.edm" localSheetId="0" hidden="1">#REF!</definedName>
    <definedName name="_bdm.8335C8F3FDFC4849B5D94D10685A88BF.edm" localSheetId="1" hidden="1">#REF!</definedName>
    <definedName name="_bdm.8335C8F3FDFC4849B5D94D10685A88BF.edm" localSheetId="8" hidden="1">#REF!</definedName>
    <definedName name="_bdm.83EA1AB9A1194A2088F6D9B94FB55FEE.edm" hidden="1">#N/A</definedName>
    <definedName name="_bdm.84528D0447004154AB403E9FCE8BA4A9.edm" localSheetId="0" hidden="1">#REF!</definedName>
    <definedName name="_bdm.84528D0447004154AB403E9FCE8BA4A9.edm" localSheetId="1" hidden="1">#REF!</definedName>
    <definedName name="_bdm.84528D0447004154AB403E9FCE8BA4A9.edm" localSheetId="8" hidden="1">#REF!</definedName>
    <definedName name="_bdm.845B7DB4C04F48F185A365CB9BA38439.edm" localSheetId="0" hidden="1">#REF!</definedName>
    <definedName name="_bdm.845B7DB4C04F48F185A365CB9BA38439.edm" localSheetId="1" hidden="1">#REF!</definedName>
    <definedName name="_bdm.845B7DB4C04F48F185A365CB9BA38439.edm" localSheetId="8" hidden="1">#REF!</definedName>
    <definedName name="_bdm.8471694225DF404695884AD4579691AD.edm" localSheetId="0" hidden="1">#REF!</definedName>
    <definedName name="_bdm.8471694225DF404695884AD4579691AD.edm" localSheetId="1" hidden="1">#REF!</definedName>
    <definedName name="_bdm.8471694225DF404695884AD4579691AD.edm" localSheetId="8" hidden="1">#REF!</definedName>
    <definedName name="_bdm.84BCF937B08A4E578866385D2E15F5A4.edm" localSheetId="0" hidden="1">#REF!</definedName>
    <definedName name="_bdm.84BCF937B08A4E578866385D2E15F5A4.edm" localSheetId="1" hidden="1">#REF!</definedName>
    <definedName name="_bdm.84BCF937B08A4E578866385D2E15F5A4.edm" localSheetId="8" hidden="1">#REF!</definedName>
    <definedName name="_bdm.85081C8C300F4E0B8A91E6EC02EE40DD.edm" localSheetId="0" hidden="1">#REF!</definedName>
    <definedName name="_bdm.85081C8C300F4E0B8A91E6EC02EE40DD.edm" localSheetId="1" hidden="1">#REF!</definedName>
    <definedName name="_bdm.85081C8C300F4E0B8A91E6EC02EE40DD.edm" localSheetId="8" hidden="1">#REF!</definedName>
    <definedName name="_bdm.851D1A2FCF554D62BA2FE60ABCE89949.edm" localSheetId="0" hidden="1">#REF!</definedName>
    <definedName name="_bdm.851D1A2FCF554D62BA2FE60ABCE89949.edm" localSheetId="1" hidden="1">#REF!</definedName>
    <definedName name="_bdm.851D1A2FCF554D62BA2FE60ABCE89949.edm" localSheetId="8" hidden="1">#REF!</definedName>
    <definedName name="_bdm.8525CDDA2A2140B080008381CF1DBE95.edm" localSheetId="0" hidden="1">#REF!</definedName>
    <definedName name="_bdm.8525CDDA2A2140B080008381CF1DBE95.edm" localSheetId="1" hidden="1">#REF!</definedName>
    <definedName name="_bdm.8525CDDA2A2140B080008381CF1DBE95.edm" localSheetId="8" hidden="1">#REF!</definedName>
    <definedName name="_bdm.856916EB54B444A9B4F016E31B6BFE93.edm" localSheetId="0" hidden="1">#REF!</definedName>
    <definedName name="_bdm.856916EB54B444A9B4F016E31B6BFE93.edm" localSheetId="1" hidden="1">#REF!</definedName>
    <definedName name="_bdm.856916EB54B444A9B4F016E31B6BFE93.edm" localSheetId="8" hidden="1">#REF!</definedName>
    <definedName name="_bdm.85A8F5E74CE74CEA96A47894B162B872.edm" localSheetId="0" hidden="1">#REF!</definedName>
    <definedName name="_bdm.85A8F5E74CE74CEA96A47894B162B872.edm" localSheetId="1" hidden="1">#REF!</definedName>
    <definedName name="_bdm.85A8F5E74CE74CEA96A47894B162B872.edm" localSheetId="8" hidden="1">#REF!</definedName>
    <definedName name="_bdm.85F2EA7281C2447D9A2537B2DB491242.edm" localSheetId="0" hidden="1">#REF!</definedName>
    <definedName name="_bdm.85F2EA7281C2447D9A2537B2DB491242.edm" localSheetId="1" hidden="1">#REF!</definedName>
    <definedName name="_bdm.85F2EA7281C2447D9A2537B2DB491242.edm" localSheetId="8" hidden="1">#REF!</definedName>
    <definedName name="_bdm.860AA0F6AC17474BBB5A88DA5A68CE0E.edm" localSheetId="0" hidden="1">#REF!</definedName>
    <definedName name="_bdm.860AA0F6AC17474BBB5A88DA5A68CE0E.edm" localSheetId="1" hidden="1">#REF!</definedName>
    <definedName name="_bdm.860AA0F6AC17474BBB5A88DA5A68CE0E.edm" localSheetId="8" hidden="1">#REF!</definedName>
    <definedName name="_bdm.863DFF8EF3424C82856AD8A151423754.edm" localSheetId="0" hidden="1">#REF!</definedName>
    <definedName name="_bdm.863DFF8EF3424C82856AD8A151423754.edm" localSheetId="1" hidden="1">#REF!</definedName>
    <definedName name="_bdm.863DFF8EF3424C82856AD8A151423754.edm" localSheetId="8" hidden="1">#REF!</definedName>
    <definedName name="_bdm.86543D947D5C48659EE1CD3A52D34334.edm" localSheetId="0" hidden="1">#REF!</definedName>
    <definedName name="_bdm.86543D947D5C48659EE1CD3A52D34334.edm" localSheetId="1" hidden="1">#REF!</definedName>
    <definedName name="_bdm.86543D947D5C48659EE1CD3A52D34334.edm" localSheetId="8" hidden="1">#REF!</definedName>
    <definedName name="_bdm.866CFC2B14DB4A3482C9F51802E0ACE1.edm" localSheetId="0" hidden="1">#REF!</definedName>
    <definedName name="_bdm.866CFC2B14DB4A3482C9F51802E0ACE1.edm" localSheetId="1" hidden="1">#REF!</definedName>
    <definedName name="_bdm.866CFC2B14DB4A3482C9F51802E0ACE1.edm" localSheetId="8" hidden="1">#REF!</definedName>
    <definedName name="_bdm.86DD7663E2D24CC0A063BD789C1498BF.edm" localSheetId="0" hidden="1">#REF!</definedName>
    <definedName name="_bdm.86DD7663E2D24CC0A063BD789C1498BF.edm" localSheetId="1" hidden="1">#REF!</definedName>
    <definedName name="_bdm.86DD7663E2D24CC0A063BD789C1498BF.edm" localSheetId="8" hidden="1">#REF!</definedName>
    <definedName name="_bdm.872E5E89327F40BA81015B257D6DDC5B.edm" localSheetId="0" hidden="1">#REF!</definedName>
    <definedName name="_bdm.872E5E89327F40BA81015B257D6DDC5B.edm" localSheetId="1" hidden="1">#REF!</definedName>
    <definedName name="_bdm.872E5E89327F40BA81015B257D6DDC5B.edm" localSheetId="8" hidden="1">#REF!</definedName>
    <definedName name="_bdm.8814C25A54D7402E805FE9B055E4FCFC.edm" localSheetId="0" hidden="1">#REF!</definedName>
    <definedName name="_bdm.8814C25A54D7402E805FE9B055E4FCFC.edm" localSheetId="1" hidden="1">#REF!</definedName>
    <definedName name="_bdm.8814C25A54D7402E805FE9B055E4FCFC.edm" localSheetId="8" hidden="1">#REF!</definedName>
    <definedName name="_bdm.88B04F258CE24E38B4108964ED7ECF8F.edm" localSheetId="0" hidden="1">#REF!</definedName>
    <definedName name="_bdm.88B04F258CE24E38B4108964ED7ECF8F.edm" localSheetId="1" hidden="1">#REF!</definedName>
    <definedName name="_bdm.88B04F258CE24E38B4108964ED7ECF8F.edm" localSheetId="8" hidden="1">#REF!</definedName>
    <definedName name="_bdm.88EAA5B2C760464C87A106DDEFD8F207.edm" localSheetId="0" hidden="1">#REF!</definedName>
    <definedName name="_bdm.88EAA5B2C760464C87A106DDEFD8F207.edm" localSheetId="1" hidden="1">#REF!</definedName>
    <definedName name="_bdm.88EAA5B2C760464C87A106DDEFD8F207.edm" localSheetId="8" hidden="1">#REF!</definedName>
    <definedName name="_bdm.88ED894806B642D6B0AA078DD8160798.edm" localSheetId="0" hidden="1">#REF!</definedName>
    <definedName name="_bdm.88ED894806B642D6B0AA078DD8160798.edm" localSheetId="1" hidden="1">#REF!</definedName>
    <definedName name="_bdm.88ED894806B642D6B0AA078DD8160798.edm" localSheetId="8" hidden="1">#REF!</definedName>
    <definedName name="_bdm.88EFC29838CA445896D9416A2F95BC2E.edm" localSheetId="0" hidden="1">#REF!</definedName>
    <definedName name="_bdm.88EFC29838CA445896D9416A2F95BC2E.edm" localSheetId="1" hidden="1">#REF!</definedName>
    <definedName name="_bdm.88EFC29838CA445896D9416A2F95BC2E.edm" localSheetId="8" hidden="1">#REF!</definedName>
    <definedName name="_bdm.89D4162627AF4AB7B8A6F93F48445535.edm" localSheetId="0" hidden="1">#REF!</definedName>
    <definedName name="_bdm.89D4162627AF4AB7B8A6F93F48445535.edm" localSheetId="1" hidden="1">#REF!</definedName>
    <definedName name="_bdm.89D4162627AF4AB7B8A6F93F48445535.edm" localSheetId="8" hidden="1">#REF!</definedName>
    <definedName name="_bdm.89E1B0D1642C4CF6B803CE26F584384F.edm" localSheetId="0" hidden="1">#REF!</definedName>
    <definedName name="_bdm.89E1B0D1642C4CF6B803CE26F584384F.edm" localSheetId="1" hidden="1">#REF!</definedName>
    <definedName name="_bdm.89E1B0D1642C4CF6B803CE26F584384F.edm" localSheetId="8" hidden="1">#REF!</definedName>
    <definedName name="_bdm.8A78F94324C24F72A1DF66CB507BC670.edm" localSheetId="0" hidden="1">#REF!</definedName>
    <definedName name="_bdm.8A78F94324C24F72A1DF66CB507BC670.edm" localSheetId="1" hidden="1">#REF!</definedName>
    <definedName name="_bdm.8A78F94324C24F72A1DF66CB507BC670.edm" localSheetId="8" hidden="1">#REF!</definedName>
    <definedName name="_bdm.8B146B43CCAE49AD92B295AB8034A08C.edm" localSheetId="0" hidden="1">#REF!</definedName>
    <definedName name="_bdm.8B146B43CCAE49AD92B295AB8034A08C.edm" localSheetId="1" hidden="1">#REF!</definedName>
    <definedName name="_bdm.8B146B43CCAE49AD92B295AB8034A08C.edm" localSheetId="8" hidden="1">#REF!</definedName>
    <definedName name="_bdm.8B6F4482CDEF4CFBA0F457788E4DF320.edm" localSheetId="0" hidden="1">#REF!</definedName>
    <definedName name="_bdm.8B6F4482CDEF4CFBA0F457788E4DF320.edm" localSheetId="1" hidden="1">#REF!</definedName>
    <definedName name="_bdm.8B6F4482CDEF4CFBA0F457788E4DF320.edm" localSheetId="8" hidden="1">#REF!</definedName>
    <definedName name="_bdm.8BF266FAA43D4E119CB4E3130BFBFB64.edm" localSheetId="0" hidden="1">#REF!</definedName>
    <definedName name="_bdm.8BF266FAA43D4E119CB4E3130BFBFB64.edm" localSheetId="1" hidden="1">#REF!</definedName>
    <definedName name="_bdm.8BF266FAA43D4E119CB4E3130BFBFB64.edm" localSheetId="8" hidden="1">#REF!</definedName>
    <definedName name="_bdm.8C617BB96E4E43C7A461653B77A301BD.edm" localSheetId="0" hidden="1">#REF!</definedName>
    <definedName name="_bdm.8C617BB96E4E43C7A461653B77A301BD.edm" localSheetId="1" hidden="1">#REF!</definedName>
    <definedName name="_bdm.8C617BB96E4E43C7A461653B77A301BD.edm" localSheetId="8" hidden="1">#REF!</definedName>
    <definedName name="_bdm.8CA6007BB8444CE5922FB5088FC9DA7A.edm" localSheetId="0" hidden="1">#REF!</definedName>
    <definedName name="_bdm.8CA6007BB8444CE5922FB5088FC9DA7A.edm" localSheetId="1" hidden="1">#REF!</definedName>
    <definedName name="_bdm.8CA6007BB8444CE5922FB5088FC9DA7A.edm" localSheetId="8" hidden="1">#REF!</definedName>
    <definedName name="_bdm.8CB81F18FD23416DBCAB4AD632DE77D5.edm" localSheetId="0" hidden="1">#REF!</definedName>
    <definedName name="_bdm.8CB81F18FD23416DBCAB4AD632DE77D5.edm" localSheetId="1" hidden="1">#REF!</definedName>
    <definedName name="_bdm.8CB81F18FD23416DBCAB4AD632DE77D5.edm" localSheetId="8" hidden="1">#REF!</definedName>
    <definedName name="_bdm.8CD269A8379847EC9C1D78F67BFBC6B1.edm" localSheetId="0" hidden="1">#REF!</definedName>
    <definedName name="_bdm.8CD269A8379847EC9C1D78F67BFBC6B1.edm" localSheetId="1" hidden="1">#REF!</definedName>
    <definedName name="_bdm.8CD269A8379847EC9C1D78F67BFBC6B1.edm" localSheetId="8" hidden="1">#REF!</definedName>
    <definedName name="_bdm.8CE0C0C82F7F43DBAA6DDED3FE4BDB07.edm" localSheetId="0" hidden="1">#REF!</definedName>
    <definedName name="_bdm.8CE0C0C82F7F43DBAA6DDED3FE4BDB07.edm" localSheetId="1" hidden="1">#REF!</definedName>
    <definedName name="_bdm.8CE0C0C82F7F43DBAA6DDED3FE4BDB07.edm" localSheetId="8" hidden="1">#REF!</definedName>
    <definedName name="_bdm.8D18E83211BE4A099F610790E91503D8.edm" localSheetId="0" hidden="1">#REF!</definedName>
    <definedName name="_bdm.8D18E83211BE4A099F610790E91503D8.edm" localSheetId="1" hidden="1">#REF!</definedName>
    <definedName name="_bdm.8D18E83211BE4A099F610790E91503D8.edm" localSheetId="8" hidden="1">#REF!</definedName>
    <definedName name="_bdm.8D509EDD8232458891372ED87666B69C.edm" localSheetId="0" hidden="1">#REF!</definedName>
    <definedName name="_bdm.8D509EDD8232458891372ED87666B69C.edm" localSheetId="1" hidden="1">#REF!</definedName>
    <definedName name="_bdm.8D509EDD8232458891372ED87666B69C.edm" localSheetId="8" hidden="1">#REF!</definedName>
    <definedName name="_bdm.8DA3023C893F48268F93022973302FFD.edm" localSheetId="0" hidden="1">#REF!</definedName>
    <definedName name="_bdm.8DA3023C893F48268F93022973302FFD.edm" localSheetId="1" hidden="1">#REF!</definedName>
    <definedName name="_bdm.8DA3023C893F48268F93022973302FFD.edm" localSheetId="8" hidden="1">#REF!</definedName>
    <definedName name="_bdm.8DF53E19205C4757AA1C3CBC5A76E966.edm" localSheetId="0" hidden="1">#REF!</definedName>
    <definedName name="_bdm.8DF53E19205C4757AA1C3CBC5A76E966.edm" localSheetId="1" hidden="1">#REF!</definedName>
    <definedName name="_bdm.8DF53E19205C4757AA1C3CBC5A76E966.edm" localSheetId="8" hidden="1">#REF!</definedName>
    <definedName name="_bdm.8EA967CADEB946ADB8DC77265C16D613.edm" localSheetId="0" hidden="1">#REF!</definedName>
    <definedName name="_bdm.8EA967CADEB946ADB8DC77265C16D613.edm" localSheetId="1" hidden="1">#REF!</definedName>
    <definedName name="_bdm.8EA967CADEB946ADB8DC77265C16D613.edm" localSheetId="8" hidden="1">#REF!</definedName>
    <definedName name="_bdm.8EC2EE40A7E6401394BC4728EBE80E02.edm" localSheetId="0" hidden="1">#REF!</definedName>
    <definedName name="_bdm.8EC2EE40A7E6401394BC4728EBE80E02.edm" localSheetId="1" hidden="1">#REF!</definedName>
    <definedName name="_bdm.8EC2EE40A7E6401394BC4728EBE80E02.edm" localSheetId="8" hidden="1">#REF!</definedName>
    <definedName name="_bdm.8ECEA214E0AF4018AC0E1C00C71337FC.edm" localSheetId="0" hidden="1">#REF!</definedName>
    <definedName name="_bdm.8ECEA214E0AF4018AC0E1C00C71337FC.edm" localSheetId="1" hidden="1">#REF!</definedName>
    <definedName name="_bdm.8ECEA214E0AF4018AC0E1C00C71337FC.edm" localSheetId="8" hidden="1">#REF!</definedName>
    <definedName name="_bdm.8F811966E9CD48FCA09AC40FA0609A6A.edm" localSheetId="0" hidden="1">#REF!</definedName>
    <definedName name="_bdm.8F811966E9CD48FCA09AC40FA0609A6A.edm" localSheetId="1" hidden="1">#REF!</definedName>
    <definedName name="_bdm.8F811966E9CD48FCA09AC40FA0609A6A.edm" localSheetId="8" hidden="1">#REF!</definedName>
    <definedName name="_bdm.9081A52115B24FBCA273B9884C68EB73.edm" localSheetId="0" hidden="1">#REF!</definedName>
    <definedName name="_bdm.9081A52115B24FBCA273B9884C68EB73.edm" localSheetId="1" hidden="1">#REF!</definedName>
    <definedName name="_bdm.9081A52115B24FBCA273B9884C68EB73.edm" localSheetId="8" hidden="1">#REF!</definedName>
    <definedName name="_bdm.90EC99B956D74088903439A79C570FB5.edm" localSheetId="0" hidden="1">#REF!</definedName>
    <definedName name="_bdm.90EC99B956D74088903439A79C570FB5.edm" localSheetId="1" hidden="1">#REF!</definedName>
    <definedName name="_bdm.90EC99B956D74088903439A79C570FB5.edm" localSheetId="8" hidden="1">#REF!</definedName>
    <definedName name="_bdm.913856CB09DE4F1CAD0F2C81BE83029D.edm" localSheetId="0" hidden="1">#REF!</definedName>
    <definedName name="_bdm.913856CB09DE4F1CAD0F2C81BE83029D.edm" localSheetId="1" hidden="1">#REF!</definedName>
    <definedName name="_bdm.913856CB09DE4F1CAD0F2C81BE83029D.edm" localSheetId="8" hidden="1">#REF!</definedName>
    <definedName name="_bdm.91977EFD388746B7992B639A7FB565EA.edm" localSheetId="0" hidden="1">#REF!</definedName>
    <definedName name="_bdm.91977EFD388746B7992B639A7FB565EA.edm" localSheetId="1" hidden="1">#REF!</definedName>
    <definedName name="_bdm.91977EFD388746B7992B639A7FB565EA.edm" localSheetId="8" hidden="1">#REF!</definedName>
    <definedName name="_bdm.920A98D4E79344BFA3E6EA0599376DEA.edm" localSheetId="0" hidden="1">#REF!</definedName>
    <definedName name="_bdm.920A98D4E79344BFA3E6EA0599376DEA.edm" localSheetId="1" hidden="1">#REF!</definedName>
    <definedName name="_bdm.920A98D4E79344BFA3E6EA0599376DEA.edm" localSheetId="8" hidden="1">#REF!</definedName>
    <definedName name="_bdm.9262B2816DE04651AB17BFCCF4B1AE1D.edm" localSheetId="0" hidden="1">#REF!</definedName>
    <definedName name="_bdm.9262B2816DE04651AB17BFCCF4B1AE1D.edm" localSheetId="1" hidden="1">#REF!</definedName>
    <definedName name="_bdm.9262B2816DE04651AB17BFCCF4B1AE1D.edm" localSheetId="8" hidden="1">#REF!</definedName>
    <definedName name="_bdm.92A06BC8966841279524247F39417F73.edm" localSheetId="0" hidden="1">#REF!</definedName>
    <definedName name="_bdm.92A06BC8966841279524247F39417F73.edm" localSheetId="1" hidden="1">#REF!</definedName>
    <definedName name="_bdm.92A06BC8966841279524247F39417F73.edm" localSheetId="8" hidden="1">#REF!</definedName>
    <definedName name="_bdm.92A11B92652F46A79104BDB7AD6382F0.edm" localSheetId="0" hidden="1">#REF!</definedName>
    <definedName name="_bdm.92A11B92652F46A79104BDB7AD6382F0.edm" localSheetId="1" hidden="1">#REF!</definedName>
    <definedName name="_bdm.92A11B92652F46A79104BDB7AD6382F0.edm" localSheetId="8" hidden="1">#REF!</definedName>
    <definedName name="_bdm.92CA1888745D4923A73A1539926E7578.edm" localSheetId="0" hidden="1">#REF!</definedName>
    <definedName name="_bdm.92CA1888745D4923A73A1539926E7578.edm" localSheetId="1" hidden="1">#REF!</definedName>
    <definedName name="_bdm.92CA1888745D4923A73A1539926E7578.edm" localSheetId="8" hidden="1">#REF!</definedName>
    <definedName name="_bdm.937AD6E8B6954BE8A45006A8E15820F9.edm" localSheetId="0" hidden="1">#REF!</definedName>
    <definedName name="_bdm.937AD6E8B6954BE8A45006A8E15820F9.edm" localSheetId="1" hidden="1">#REF!</definedName>
    <definedName name="_bdm.937AD6E8B6954BE8A45006A8E15820F9.edm" localSheetId="8" hidden="1">#REF!</definedName>
    <definedName name="_bdm.93EB14EA8520407BBFCD03A8B4E65721.edm" localSheetId="0" hidden="1">#REF!</definedName>
    <definedName name="_bdm.93EB14EA8520407BBFCD03A8B4E65721.edm" localSheetId="1" hidden="1">#REF!</definedName>
    <definedName name="_bdm.93EB14EA8520407BBFCD03A8B4E65721.edm" localSheetId="8" hidden="1">#REF!</definedName>
    <definedName name="_bdm.93EFB64D92BA48A493EA562D7D3EA9E9.edm" localSheetId="0" hidden="1">#REF!</definedName>
    <definedName name="_bdm.93EFB64D92BA48A493EA562D7D3EA9E9.edm" localSheetId="1" hidden="1">#REF!</definedName>
    <definedName name="_bdm.93EFB64D92BA48A493EA562D7D3EA9E9.edm" localSheetId="8" hidden="1">#REF!</definedName>
    <definedName name="_bdm.9404B9BDBEF349F9B6E04CBD98A3A571.edm" localSheetId="0" hidden="1">#REF!</definedName>
    <definedName name="_bdm.9404B9BDBEF349F9B6E04CBD98A3A571.edm" localSheetId="1" hidden="1">#REF!</definedName>
    <definedName name="_bdm.9404B9BDBEF349F9B6E04CBD98A3A571.edm" localSheetId="8" hidden="1">#REF!</definedName>
    <definedName name="_bdm.94051F4B5F644645AF6351409F76C054.edm" localSheetId="0" hidden="1">#REF!</definedName>
    <definedName name="_bdm.94051F4B5F644645AF6351409F76C054.edm" localSheetId="1" hidden="1">#REF!</definedName>
    <definedName name="_bdm.94051F4B5F644645AF6351409F76C054.edm" localSheetId="8" hidden="1">#REF!</definedName>
    <definedName name="_bdm.9407058C69404118929914A702DC1F83.edm" localSheetId="0" hidden="1">#REF!</definedName>
    <definedName name="_bdm.9407058C69404118929914A702DC1F83.edm" localSheetId="1" hidden="1">#REF!</definedName>
    <definedName name="_bdm.9407058C69404118929914A702DC1F83.edm" localSheetId="8" hidden="1">#REF!</definedName>
    <definedName name="_bdm.941F700425314FAF9B36D15437968DCE.edm" localSheetId="0" hidden="1">#REF!</definedName>
    <definedName name="_bdm.941F700425314FAF9B36D15437968DCE.edm" localSheetId="1" hidden="1">#REF!</definedName>
    <definedName name="_bdm.941F700425314FAF9B36D15437968DCE.edm" localSheetId="8" hidden="1">#REF!</definedName>
    <definedName name="_bdm.9504F2E1A7144B53BA032139639B61DB.edm" localSheetId="0" hidden="1">#REF!</definedName>
    <definedName name="_bdm.9504F2E1A7144B53BA032139639B61DB.edm" localSheetId="1" hidden="1">#REF!</definedName>
    <definedName name="_bdm.9504F2E1A7144B53BA032139639B61DB.edm" localSheetId="8" hidden="1">#REF!</definedName>
    <definedName name="_bdm.9515B4B86B6D4EC9A496B16979F6EA36.edm" localSheetId="0" hidden="1">#REF!</definedName>
    <definedName name="_bdm.9515B4B86B6D4EC9A496B16979F6EA36.edm" localSheetId="1" hidden="1">#REF!</definedName>
    <definedName name="_bdm.9515B4B86B6D4EC9A496B16979F6EA36.edm" localSheetId="8" hidden="1">#REF!</definedName>
    <definedName name="_bdm.95FE1229D94246D8A54476B1475B9E96.edm" localSheetId="0" hidden="1">#REF!</definedName>
    <definedName name="_bdm.95FE1229D94246D8A54476B1475B9E96.edm" localSheetId="1" hidden="1">#REF!</definedName>
    <definedName name="_bdm.95FE1229D94246D8A54476B1475B9E96.edm" localSheetId="8" hidden="1">#REF!</definedName>
    <definedName name="_bdm.966E4E8931A2437C9C948E9C6D59A938.edm" localSheetId="0" hidden="1">#REF!</definedName>
    <definedName name="_bdm.966E4E8931A2437C9C948E9C6D59A938.edm" localSheetId="1" hidden="1">#REF!</definedName>
    <definedName name="_bdm.966E4E8931A2437C9C948E9C6D59A938.edm" localSheetId="8" hidden="1">#REF!</definedName>
    <definedName name="_bdm.96AC9E87F59D4390BAD4A902054A1CCF.edm" hidden="1">#N/A</definedName>
    <definedName name="_bdm.96C8D002FFA444E9B9565AEA961A9DD1.edm" localSheetId="0" hidden="1">#REF!</definedName>
    <definedName name="_bdm.96C8D002FFA444E9B9565AEA961A9DD1.edm" localSheetId="1" hidden="1">#REF!</definedName>
    <definedName name="_bdm.96C8D002FFA444E9B9565AEA961A9DD1.edm" localSheetId="8" hidden="1">#REF!</definedName>
    <definedName name="_bdm.96D4A4BF09A542C49F2D83D93DC65910.edm" localSheetId="0" hidden="1">#REF!</definedName>
    <definedName name="_bdm.96D4A4BF09A542C49F2D83D93DC65910.edm" localSheetId="1" hidden="1">#REF!</definedName>
    <definedName name="_bdm.96D4A4BF09A542C49F2D83D93DC65910.edm" localSheetId="8" hidden="1">#REF!</definedName>
    <definedName name="_bdm.9713A4BE9EB543749CD1AF525686A743.edm" localSheetId="0" hidden="1">#REF!</definedName>
    <definedName name="_bdm.9713A4BE9EB543749CD1AF525686A743.edm" localSheetId="1" hidden="1">#REF!</definedName>
    <definedName name="_bdm.9713A4BE9EB543749CD1AF525686A743.edm" localSheetId="8" hidden="1">#REF!</definedName>
    <definedName name="_bdm.975B7485AF8A46A7983E3DDC51F71A4A.edm" localSheetId="0" hidden="1">#REF!</definedName>
    <definedName name="_bdm.975B7485AF8A46A7983E3DDC51F71A4A.edm" localSheetId="1" hidden="1">#REF!</definedName>
    <definedName name="_bdm.975B7485AF8A46A7983E3DDC51F71A4A.edm" localSheetId="8" hidden="1">#REF!</definedName>
    <definedName name="_bdm.97A1D0B254B04DF9910DE447C6A58402.edm" localSheetId="0" hidden="1">#REF!</definedName>
    <definedName name="_bdm.97A1D0B254B04DF9910DE447C6A58402.edm" localSheetId="1" hidden="1">#REF!</definedName>
    <definedName name="_bdm.97A1D0B254B04DF9910DE447C6A58402.edm" localSheetId="8" hidden="1">#REF!</definedName>
    <definedName name="_bdm.97B4EF6148FD49D2A0B5737D0BFB1944.edm" localSheetId="0" hidden="1">#REF!</definedName>
    <definedName name="_bdm.97B4EF6148FD49D2A0B5737D0BFB1944.edm" localSheetId="1" hidden="1">#REF!</definedName>
    <definedName name="_bdm.97B4EF6148FD49D2A0B5737D0BFB1944.edm" localSheetId="8" hidden="1">#REF!</definedName>
    <definedName name="_bdm.97C98F9023354A09B1E32750E19E297F.edm" localSheetId="0" hidden="1">#REF!</definedName>
    <definedName name="_bdm.97C98F9023354A09B1E32750E19E297F.edm" localSheetId="1" hidden="1">#REF!</definedName>
    <definedName name="_bdm.97C98F9023354A09B1E32750E19E297F.edm" localSheetId="8" hidden="1">#REF!</definedName>
    <definedName name="_bdm.97EFCB6492D84F5EB596400E4DA386DB.edm" localSheetId="0" hidden="1">#REF!</definedName>
    <definedName name="_bdm.97EFCB6492D84F5EB596400E4DA386DB.edm" localSheetId="1" hidden="1">#REF!</definedName>
    <definedName name="_bdm.97EFCB6492D84F5EB596400E4DA386DB.edm" localSheetId="8" hidden="1">#REF!</definedName>
    <definedName name="_bdm.97FF311B97954553ACBB9A61851B7B4D.edm" localSheetId="0" hidden="1">#REF!</definedName>
    <definedName name="_bdm.97FF311B97954553ACBB9A61851B7B4D.edm" localSheetId="1" hidden="1">#REF!</definedName>
    <definedName name="_bdm.97FF311B97954553ACBB9A61851B7B4D.edm" localSheetId="8" hidden="1">#REF!</definedName>
    <definedName name="_bdm.9898CE534D034ED5964FC581C9C8336A.edm" localSheetId="0" hidden="1">#REF!</definedName>
    <definedName name="_bdm.9898CE534D034ED5964FC581C9C8336A.edm" localSheetId="1" hidden="1">#REF!</definedName>
    <definedName name="_bdm.9898CE534D034ED5964FC581C9C8336A.edm" localSheetId="8" hidden="1">#REF!</definedName>
    <definedName name="_bdm.997EFA4E8D1944BFB7663A9E7D4CEACE.edm" localSheetId="0" hidden="1">#REF!</definedName>
    <definedName name="_bdm.997EFA4E8D1944BFB7663A9E7D4CEACE.edm" localSheetId="1" hidden="1">#REF!</definedName>
    <definedName name="_bdm.997EFA4E8D1944BFB7663A9E7D4CEACE.edm" localSheetId="8" hidden="1">#REF!</definedName>
    <definedName name="_bdm.998FAAE4C00048C3ACD618CACFF53F9B.edm" localSheetId="0" hidden="1">#REF!</definedName>
    <definedName name="_bdm.998FAAE4C00048C3ACD618CACFF53F9B.edm" localSheetId="1" hidden="1">#REF!</definedName>
    <definedName name="_bdm.998FAAE4C00048C3ACD618CACFF53F9B.edm" localSheetId="8" hidden="1">#REF!</definedName>
    <definedName name="_bdm.999F3C856B3F4DAF8DCC9840501548EC.edm" localSheetId="0" hidden="1">#REF!</definedName>
    <definedName name="_bdm.999F3C856B3F4DAF8DCC9840501548EC.edm" localSheetId="1" hidden="1">#REF!</definedName>
    <definedName name="_bdm.999F3C856B3F4DAF8DCC9840501548EC.edm" localSheetId="8" hidden="1">#REF!</definedName>
    <definedName name="_bdm.99DFFCB79E1A4A94B3E7AC288A901BA6.edm" localSheetId="0" hidden="1">#REF!</definedName>
    <definedName name="_bdm.99DFFCB79E1A4A94B3E7AC288A901BA6.edm" localSheetId="1" hidden="1">#REF!</definedName>
    <definedName name="_bdm.99DFFCB79E1A4A94B3E7AC288A901BA6.edm" localSheetId="8" hidden="1">#REF!</definedName>
    <definedName name="_bdm.99EA657500174444B4C51BC18A86607A.edm" localSheetId="0" hidden="1">#REF!</definedName>
    <definedName name="_bdm.99EA657500174444B4C51BC18A86607A.edm" localSheetId="1" hidden="1">#REF!</definedName>
    <definedName name="_bdm.99EA657500174444B4C51BC18A86607A.edm" localSheetId="8" hidden="1">#REF!</definedName>
    <definedName name="_bdm.9A0B3594AFC1426F8914289D66466920.edm" localSheetId="0" hidden="1">#REF!</definedName>
    <definedName name="_bdm.9A0B3594AFC1426F8914289D66466920.edm" localSheetId="1" hidden="1">#REF!</definedName>
    <definedName name="_bdm.9A0B3594AFC1426F8914289D66466920.edm" localSheetId="8" hidden="1">#REF!</definedName>
    <definedName name="_bdm.9A7DF78BAC3C43FDAFE9A182ED93B7EA.edm" localSheetId="0" hidden="1">#REF!</definedName>
    <definedName name="_bdm.9A7DF78BAC3C43FDAFE9A182ED93B7EA.edm" localSheetId="1" hidden="1">#REF!</definedName>
    <definedName name="_bdm.9A7DF78BAC3C43FDAFE9A182ED93B7EA.edm" localSheetId="8" hidden="1">#REF!</definedName>
    <definedName name="_bdm.9AAD46CCC6E14B6DB6A8105D74A08649.edm" localSheetId="0" hidden="1">#REF!</definedName>
    <definedName name="_bdm.9AAD46CCC6E14B6DB6A8105D74A08649.edm" localSheetId="1" hidden="1">#REF!</definedName>
    <definedName name="_bdm.9AAD46CCC6E14B6DB6A8105D74A08649.edm" localSheetId="8" hidden="1">#REF!</definedName>
    <definedName name="_bdm.9AB8C6C8B4074EBAB076E3E27BF0AEB0.edm" localSheetId="0" hidden="1">#REF!</definedName>
    <definedName name="_bdm.9AB8C6C8B4074EBAB076E3E27BF0AEB0.edm" localSheetId="1" hidden="1">#REF!</definedName>
    <definedName name="_bdm.9AB8C6C8B4074EBAB076E3E27BF0AEB0.edm" localSheetId="8" hidden="1">#REF!</definedName>
    <definedName name="_bdm.9B5C1BC54C8B4EB0AD81B4C393652E80.edm" localSheetId="0" hidden="1">#REF!</definedName>
    <definedName name="_bdm.9B5C1BC54C8B4EB0AD81B4C393652E80.edm" localSheetId="1" hidden="1">#REF!</definedName>
    <definedName name="_bdm.9B5C1BC54C8B4EB0AD81B4C393652E80.edm" localSheetId="8" hidden="1">#REF!</definedName>
    <definedName name="_bdm.9B6EC439FDA64DB9BB609027E59C8E31.edm" localSheetId="0" hidden="1">#REF!</definedName>
    <definedName name="_bdm.9B6EC439FDA64DB9BB609027E59C8E31.edm" localSheetId="1" hidden="1">#REF!</definedName>
    <definedName name="_bdm.9B6EC439FDA64DB9BB609027E59C8E31.edm" localSheetId="8" hidden="1">#REF!</definedName>
    <definedName name="_bdm.9B8CF3664F6C4495803E33182111E8C4.edm" localSheetId="0" hidden="1">#REF!</definedName>
    <definedName name="_bdm.9B8CF3664F6C4495803E33182111E8C4.edm" localSheetId="1" hidden="1">#REF!</definedName>
    <definedName name="_bdm.9B8CF3664F6C4495803E33182111E8C4.edm" localSheetId="8" hidden="1">#REF!</definedName>
    <definedName name="_bdm.9C6069F144254C74A719C2231972252C.edm" localSheetId="0" hidden="1">#REF!</definedName>
    <definedName name="_bdm.9C6069F144254C74A719C2231972252C.edm" localSheetId="1" hidden="1">#REF!</definedName>
    <definedName name="_bdm.9C6069F144254C74A719C2231972252C.edm" localSheetId="8" hidden="1">#REF!</definedName>
    <definedName name="_bdm.9C6083791D4D444DBF0A17EF09CFA8A2.edm" localSheetId="0" hidden="1">#REF!</definedName>
    <definedName name="_bdm.9C6083791D4D444DBF0A17EF09CFA8A2.edm" localSheetId="1" hidden="1">#REF!</definedName>
    <definedName name="_bdm.9C6083791D4D444DBF0A17EF09CFA8A2.edm" localSheetId="8" hidden="1">#REF!</definedName>
    <definedName name="_bdm.9CDC8A4B1F354354AA22B2BCC1460D32.edm" localSheetId="0" hidden="1">#REF!</definedName>
    <definedName name="_bdm.9CDC8A4B1F354354AA22B2BCC1460D32.edm" localSheetId="1" hidden="1">#REF!</definedName>
    <definedName name="_bdm.9CDC8A4B1F354354AA22B2BCC1460D32.edm" localSheetId="8" hidden="1">#REF!</definedName>
    <definedName name="_bdm.9D5D359A3F484166918ACFDCCE976449.edm" localSheetId="0" hidden="1">#REF!</definedName>
    <definedName name="_bdm.9D5D359A3F484166918ACFDCCE976449.edm" localSheetId="1" hidden="1">#REF!</definedName>
    <definedName name="_bdm.9D5D359A3F484166918ACFDCCE976449.edm" localSheetId="8" hidden="1">#REF!</definedName>
    <definedName name="_bdm.9D784C144B874CBCA852A73688B38B08.edm" localSheetId="0" hidden="1">#REF!</definedName>
    <definedName name="_bdm.9D784C144B874CBCA852A73688B38B08.edm" localSheetId="1" hidden="1">#REF!</definedName>
    <definedName name="_bdm.9D784C144B874CBCA852A73688B38B08.edm" localSheetId="8" hidden="1">#REF!</definedName>
    <definedName name="_bdm.9E60F81690C440EEB565CD475D1E38B9.edm" localSheetId="0" hidden="1">#REF!</definedName>
    <definedName name="_bdm.9E60F81690C440EEB565CD475D1E38B9.edm" localSheetId="1" hidden="1">#REF!</definedName>
    <definedName name="_bdm.9E60F81690C440EEB565CD475D1E38B9.edm" localSheetId="8" hidden="1">#REF!</definedName>
    <definedName name="_bdm.9EA39FAFF24E41C791FFA7CFF2F72700.edm" localSheetId="0" hidden="1">#REF!</definedName>
    <definedName name="_bdm.9EA39FAFF24E41C791FFA7CFF2F72700.edm" localSheetId="1" hidden="1">#REF!</definedName>
    <definedName name="_bdm.9EA39FAFF24E41C791FFA7CFF2F72700.edm" localSheetId="8" hidden="1">#REF!</definedName>
    <definedName name="_bdm.9EB4553AE88A4CD382A790F6FD8A8D72.edm" localSheetId="0" hidden="1">#REF!</definedName>
    <definedName name="_bdm.9EB4553AE88A4CD382A790F6FD8A8D72.edm" localSheetId="1" hidden="1">#REF!</definedName>
    <definedName name="_bdm.9EB4553AE88A4CD382A790F6FD8A8D72.edm" localSheetId="8" hidden="1">#REF!</definedName>
    <definedName name="_bdm.9EF6A7360BB44DDB8B94810A1B2045D4.edm" localSheetId="0" hidden="1">#REF!</definedName>
    <definedName name="_bdm.9EF6A7360BB44DDB8B94810A1B2045D4.edm" localSheetId="1" hidden="1">#REF!</definedName>
    <definedName name="_bdm.9EF6A7360BB44DDB8B94810A1B2045D4.edm" localSheetId="8" hidden="1">#REF!</definedName>
    <definedName name="_bdm.9F23F43D771D417CB114174A4649974C.edm" localSheetId="0" hidden="1">#REF!</definedName>
    <definedName name="_bdm.9F23F43D771D417CB114174A4649974C.edm" localSheetId="1" hidden="1">#REF!</definedName>
    <definedName name="_bdm.9F23F43D771D417CB114174A4649974C.edm" localSheetId="8" hidden="1">#REF!</definedName>
    <definedName name="_bdm.9FB2FF1C6227433BA07FE8409ACE6360.edm" localSheetId="0" hidden="1">#REF!</definedName>
    <definedName name="_bdm.9FB2FF1C6227433BA07FE8409ACE6360.edm" localSheetId="1" hidden="1">#REF!</definedName>
    <definedName name="_bdm.9FB2FF1C6227433BA07FE8409ACE6360.edm" localSheetId="8" hidden="1">#REF!</definedName>
    <definedName name="_bdm.9FBA37375A4E4F32909930FFECFCBAD7.edm" localSheetId="0" hidden="1">#REF!</definedName>
    <definedName name="_bdm.9FBA37375A4E4F32909930FFECFCBAD7.edm" localSheetId="1" hidden="1">#REF!</definedName>
    <definedName name="_bdm.9FBA37375A4E4F32909930FFECFCBAD7.edm" localSheetId="8" hidden="1">#REF!</definedName>
    <definedName name="_bdm.9FE93B09E86641F4874D833DA9CD9905.edm" localSheetId="0" hidden="1">#REF!</definedName>
    <definedName name="_bdm.9FE93B09E86641F4874D833DA9CD9905.edm" localSheetId="1" hidden="1">#REF!</definedName>
    <definedName name="_bdm.9FE93B09E86641F4874D833DA9CD9905.edm" localSheetId="8" hidden="1">#REF!</definedName>
    <definedName name="_bdm.A109DD5756FE477C80CF3AB43F879B8B.edm" localSheetId="0" hidden="1">#REF!</definedName>
    <definedName name="_bdm.A109DD5756FE477C80CF3AB43F879B8B.edm" localSheetId="1" hidden="1">#REF!</definedName>
    <definedName name="_bdm.A109DD5756FE477C80CF3AB43F879B8B.edm" localSheetId="8" hidden="1">#REF!</definedName>
    <definedName name="_bdm.A15B74896362476C92432ED7D2FC04E0.edm" localSheetId="0" hidden="1">#REF!</definedName>
    <definedName name="_bdm.A15B74896362476C92432ED7D2FC04E0.edm" localSheetId="1" hidden="1">#REF!</definedName>
    <definedName name="_bdm.A15B74896362476C92432ED7D2FC04E0.edm" localSheetId="8" hidden="1">#REF!</definedName>
    <definedName name="_bdm.A1A829E050FB455EB7D8EB363E20BCAF.edm" localSheetId="0" hidden="1">#REF!</definedName>
    <definedName name="_bdm.A1A829E050FB455EB7D8EB363E20BCAF.edm" localSheetId="1" hidden="1">#REF!</definedName>
    <definedName name="_bdm.A1A829E050FB455EB7D8EB363E20BCAF.edm" localSheetId="8" hidden="1">#REF!</definedName>
    <definedName name="_bdm.A2C3E8907CCD48E085224AB75FD3FAE8.edm" localSheetId="0" hidden="1">#REF!</definedName>
    <definedName name="_bdm.A2C3E8907CCD48E085224AB75FD3FAE8.edm" localSheetId="1" hidden="1">#REF!</definedName>
    <definedName name="_bdm.A2C3E8907CCD48E085224AB75FD3FAE8.edm" localSheetId="8" hidden="1">#REF!</definedName>
    <definedName name="_bdm.A32F691A7C4843ADACF4C13ABB6B2075.edm" localSheetId="0" hidden="1">#REF!</definedName>
    <definedName name="_bdm.A32F691A7C4843ADACF4C13ABB6B2075.edm" localSheetId="1" hidden="1">#REF!</definedName>
    <definedName name="_bdm.A32F691A7C4843ADACF4C13ABB6B2075.edm" localSheetId="8" hidden="1">#REF!</definedName>
    <definedName name="_bdm.A3B0F4E921E04EB692381B2966DDF35D.edm" localSheetId="0" hidden="1">#REF!</definedName>
    <definedName name="_bdm.A3B0F4E921E04EB692381B2966DDF35D.edm" localSheetId="1" hidden="1">#REF!</definedName>
    <definedName name="_bdm.A3B0F4E921E04EB692381B2966DDF35D.edm" localSheetId="8" hidden="1">#REF!</definedName>
    <definedName name="_bdm.A3D51C93F38A40589BF2402991B643B4.edm" localSheetId="0" hidden="1">#REF!</definedName>
    <definedName name="_bdm.A3D51C93F38A40589BF2402991B643B4.edm" localSheetId="1" hidden="1">#REF!</definedName>
    <definedName name="_bdm.A3D51C93F38A40589BF2402991B643B4.edm" localSheetId="8" hidden="1">#REF!</definedName>
    <definedName name="_bdm.A516186CEA8E407181B3095715AFC2AE.edm" localSheetId="0" hidden="1">#REF!</definedName>
    <definedName name="_bdm.A516186CEA8E407181B3095715AFC2AE.edm" localSheetId="1" hidden="1">#REF!</definedName>
    <definedName name="_bdm.A516186CEA8E407181B3095715AFC2AE.edm" localSheetId="8" hidden="1">#REF!</definedName>
    <definedName name="_bdm.A5BF22E22B0F46D8BCFECB2557B36629.edm" localSheetId="0" hidden="1">#REF!</definedName>
    <definedName name="_bdm.A5BF22E22B0F46D8BCFECB2557B36629.edm" localSheetId="1" hidden="1">#REF!</definedName>
    <definedName name="_bdm.A5BF22E22B0F46D8BCFECB2557B36629.edm" localSheetId="8" hidden="1">#REF!</definedName>
    <definedName name="_bdm.A60A25C51A184104987FADD4AEA9A921.edm" localSheetId="0" hidden="1">#REF!</definedName>
    <definedName name="_bdm.A60A25C51A184104987FADD4AEA9A921.edm" localSheetId="1" hidden="1">#REF!</definedName>
    <definedName name="_bdm.A60A25C51A184104987FADD4AEA9A921.edm" localSheetId="8" hidden="1">#REF!</definedName>
    <definedName name="_bdm.A6185F69B8754FAF82645489184C8F5D.edm" localSheetId="0" hidden="1">#REF!</definedName>
    <definedName name="_bdm.A6185F69B8754FAF82645489184C8F5D.edm" localSheetId="1" hidden="1">#REF!</definedName>
    <definedName name="_bdm.A6185F69B8754FAF82645489184C8F5D.edm" localSheetId="8" hidden="1">#REF!</definedName>
    <definedName name="_bdm.A61C1D190FD742AF96A5879905C40A51.edm" localSheetId="0" hidden="1">#REF!</definedName>
    <definedName name="_bdm.A61C1D190FD742AF96A5879905C40A51.edm" localSheetId="1" hidden="1">#REF!</definedName>
    <definedName name="_bdm.A61C1D190FD742AF96A5879905C40A51.edm" localSheetId="8" hidden="1">#REF!</definedName>
    <definedName name="_bdm.A62C445167D2408591EB35A43A1B9C86.edm" localSheetId="0" hidden="1">#REF!</definedName>
    <definedName name="_bdm.A62C445167D2408591EB35A43A1B9C86.edm" localSheetId="1" hidden="1">#REF!</definedName>
    <definedName name="_bdm.A62C445167D2408591EB35A43A1B9C86.edm" localSheetId="8" hidden="1">#REF!</definedName>
    <definedName name="_bdm.A68FB14AC4F149368D710EB78DD0AD5A.edm" localSheetId="0" hidden="1">#REF!</definedName>
    <definedName name="_bdm.A68FB14AC4F149368D710EB78DD0AD5A.edm" localSheetId="1" hidden="1">#REF!</definedName>
    <definedName name="_bdm.A68FB14AC4F149368D710EB78DD0AD5A.edm" localSheetId="8" hidden="1">#REF!</definedName>
    <definedName name="_bdm.A69A8048FDED4687BA4B2FC9D0AFC669.edm" localSheetId="0" hidden="1">#REF!</definedName>
    <definedName name="_bdm.A69A8048FDED4687BA4B2FC9D0AFC669.edm" localSheetId="1" hidden="1">#REF!</definedName>
    <definedName name="_bdm.A69A8048FDED4687BA4B2FC9D0AFC669.edm" localSheetId="8" hidden="1">#REF!</definedName>
    <definedName name="_bdm.A6ADA272B1484E02AE18E56B58B194D2.edm" localSheetId="0" hidden="1">#REF!</definedName>
    <definedName name="_bdm.A6ADA272B1484E02AE18E56B58B194D2.edm" localSheetId="1" hidden="1">#REF!</definedName>
    <definedName name="_bdm.A6ADA272B1484E02AE18E56B58B194D2.edm" localSheetId="8" hidden="1">#REF!</definedName>
    <definedName name="_bdm.A72CE150D754437A96A0E540416EDDAB.edm" localSheetId="0" hidden="1">#REF!</definedName>
    <definedName name="_bdm.A72CE150D754437A96A0E540416EDDAB.edm" localSheetId="1" hidden="1">#REF!</definedName>
    <definedName name="_bdm.A72CE150D754437A96A0E540416EDDAB.edm" localSheetId="8" hidden="1">#REF!</definedName>
    <definedName name="_bdm.A7316995778142638E41F6C93810DDAF.edm" localSheetId="0" hidden="1">#REF!</definedName>
    <definedName name="_bdm.A7316995778142638E41F6C93810DDAF.edm" localSheetId="1" hidden="1">#REF!</definedName>
    <definedName name="_bdm.A7316995778142638E41F6C93810DDAF.edm" localSheetId="8" hidden="1">#REF!</definedName>
    <definedName name="_bdm.A7624BAAFFF747FEA9361B1E658DB838.edm" localSheetId="0" hidden="1">#REF!</definedName>
    <definedName name="_bdm.A7624BAAFFF747FEA9361B1E658DB838.edm" localSheetId="1" hidden="1">#REF!</definedName>
    <definedName name="_bdm.A7624BAAFFF747FEA9361B1E658DB838.edm" localSheetId="8" hidden="1">#REF!</definedName>
    <definedName name="_bdm.A83925422A954963B5D566ECC76508A0.edm" localSheetId="0" hidden="1">#REF!</definedName>
    <definedName name="_bdm.A83925422A954963B5D566ECC76508A0.edm" localSheetId="1" hidden="1">#REF!</definedName>
    <definedName name="_bdm.A83925422A954963B5D566ECC76508A0.edm" localSheetId="8" hidden="1">#REF!</definedName>
    <definedName name="_bdm.A8419E435ADC44C39F09373786D31FF4.edm" localSheetId="0" hidden="1">#REF!</definedName>
    <definedName name="_bdm.A8419E435ADC44C39F09373786D31FF4.edm" localSheetId="1" hidden="1">#REF!</definedName>
    <definedName name="_bdm.A8419E435ADC44C39F09373786D31FF4.edm" localSheetId="8" hidden="1">#REF!</definedName>
    <definedName name="_bdm.A877ED0121AE489599CCE584198DC119.edm" localSheetId="0" hidden="1">#REF!</definedName>
    <definedName name="_bdm.A877ED0121AE489599CCE584198DC119.edm" localSheetId="1" hidden="1">#REF!</definedName>
    <definedName name="_bdm.A877ED0121AE489599CCE584198DC119.edm" localSheetId="8" hidden="1">#REF!</definedName>
    <definedName name="_bdm.A8B4826C69F248A6A1F25C9D1A845F6A.edm" localSheetId="0" hidden="1">#REF!</definedName>
    <definedName name="_bdm.A8B4826C69F248A6A1F25C9D1A845F6A.edm" localSheetId="1" hidden="1">#REF!</definedName>
    <definedName name="_bdm.A8B4826C69F248A6A1F25C9D1A845F6A.edm" localSheetId="8" hidden="1">#REF!</definedName>
    <definedName name="_bdm.A8B8402904B44F93ABFE6E43F019641C.edm" localSheetId="0" hidden="1">#REF!</definedName>
    <definedName name="_bdm.A8B8402904B44F93ABFE6E43F019641C.edm" localSheetId="1" hidden="1">#REF!</definedName>
    <definedName name="_bdm.A8B8402904B44F93ABFE6E43F019641C.edm" localSheetId="8" hidden="1">#REF!</definedName>
    <definedName name="_bdm.A90A1ABEDFC241238120603D648015AB.edm" localSheetId="0" hidden="1">#REF!</definedName>
    <definedName name="_bdm.A90A1ABEDFC241238120603D648015AB.edm" localSheetId="1" hidden="1">#REF!</definedName>
    <definedName name="_bdm.A90A1ABEDFC241238120603D648015AB.edm" localSheetId="8" hidden="1">#REF!</definedName>
    <definedName name="_bdm.A9668E15EEB442DEAA90971ABE20DADC.edm" localSheetId="0" hidden="1">#REF!</definedName>
    <definedName name="_bdm.A9668E15EEB442DEAA90971ABE20DADC.edm" localSheetId="1" hidden="1">#REF!</definedName>
    <definedName name="_bdm.A9668E15EEB442DEAA90971ABE20DADC.edm" localSheetId="8" hidden="1">#REF!</definedName>
    <definedName name="_bdm.A9D92FD5F2CE42ED8F79CFC902A82CE3.edm" localSheetId="0" hidden="1">#REF!</definedName>
    <definedName name="_bdm.A9D92FD5F2CE42ED8F79CFC902A82CE3.edm" localSheetId="1" hidden="1">#REF!</definedName>
    <definedName name="_bdm.A9D92FD5F2CE42ED8F79CFC902A82CE3.edm" localSheetId="8" hidden="1">#REF!</definedName>
    <definedName name="_bdm.AA247DB88E18430598D3BEA0823835A8.edm" localSheetId="0" hidden="1">#REF!</definedName>
    <definedName name="_bdm.AA247DB88E18430598D3BEA0823835A8.edm" localSheetId="1" hidden="1">#REF!</definedName>
    <definedName name="_bdm.AA247DB88E18430598D3BEA0823835A8.edm" localSheetId="8" hidden="1">#REF!</definedName>
    <definedName name="_bdm.AA2C071BE44C4EA4926EC2C49D63201F.edm" localSheetId="0" hidden="1">#REF!</definedName>
    <definedName name="_bdm.AA2C071BE44C4EA4926EC2C49D63201F.edm" localSheetId="1" hidden="1">#REF!</definedName>
    <definedName name="_bdm.AA2C071BE44C4EA4926EC2C49D63201F.edm" localSheetId="8" hidden="1">#REF!</definedName>
    <definedName name="_bdm.AA2F05398F7947BE89E20A300011AC15.edm" localSheetId="0" hidden="1">#REF!</definedName>
    <definedName name="_bdm.AA2F05398F7947BE89E20A300011AC15.edm" localSheetId="1" hidden="1">#REF!</definedName>
    <definedName name="_bdm.AA2F05398F7947BE89E20A300011AC15.edm" localSheetId="8" hidden="1">#REF!</definedName>
    <definedName name="_bdm.AA8C513AE55F4529879898DFFCF6F462.edm" localSheetId="0" hidden="1">#REF!</definedName>
    <definedName name="_bdm.AA8C513AE55F4529879898DFFCF6F462.edm" localSheetId="1" hidden="1">#REF!</definedName>
    <definedName name="_bdm.AA8C513AE55F4529879898DFFCF6F462.edm" localSheetId="8" hidden="1">#REF!</definedName>
    <definedName name="_bdm.AA90887524694A14BF92AD356BA0EADA.edm" localSheetId="0" hidden="1">#REF!</definedName>
    <definedName name="_bdm.AA90887524694A14BF92AD356BA0EADA.edm" localSheetId="1" hidden="1">#REF!</definedName>
    <definedName name="_bdm.AA90887524694A14BF92AD356BA0EADA.edm" localSheetId="8" hidden="1">#REF!</definedName>
    <definedName name="_bdm.AA93FFE1978F41C1B974E3DC6A869DDC.edm" localSheetId="0" hidden="1">#REF!</definedName>
    <definedName name="_bdm.AA93FFE1978F41C1B974E3DC6A869DDC.edm" localSheetId="1" hidden="1">#REF!</definedName>
    <definedName name="_bdm.AA93FFE1978F41C1B974E3DC6A869DDC.edm" localSheetId="8" hidden="1">#REF!</definedName>
    <definedName name="_bdm.AAEA1928E7EB44CD9EF0024763E554AF.edm" localSheetId="0" hidden="1">#REF!</definedName>
    <definedName name="_bdm.AAEA1928E7EB44CD9EF0024763E554AF.edm" localSheetId="1" hidden="1">#REF!</definedName>
    <definedName name="_bdm.AAEA1928E7EB44CD9EF0024763E554AF.edm" localSheetId="8" hidden="1">#REF!</definedName>
    <definedName name="_bdm.AB219F1E45374FB3A33B1A39369BC95A.edm" localSheetId="0" hidden="1">#REF!</definedName>
    <definedName name="_bdm.AB219F1E45374FB3A33B1A39369BC95A.edm" localSheetId="1" hidden="1">#REF!</definedName>
    <definedName name="_bdm.AB219F1E45374FB3A33B1A39369BC95A.edm" localSheetId="8" hidden="1">#REF!</definedName>
    <definedName name="_bdm.AB5453AE1C264CE689AA2F6737159B01.edm" localSheetId="0" hidden="1">#REF!</definedName>
    <definedName name="_bdm.AB5453AE1C264CE689AA2F6737159B01.edm" localSheetId="1" hidden="1">#REF!</definedName>
    <definedName name="_bdm.AB5453AE1C264CE689AA2F6737159B01.edm" localSheetId="8" hidden="1">#REF!</definedName>
    <definedName name="_bdm.AB6F306A893E46FDB5616264EE8DE9AD.edm" localSheetId="0" hidden="1">#REF!</definedName>
    <definedName name="_bdm.AB6F306A893E46FDB5616264EE8DE9AD.edm" localSheetId="1" hidden="1">#REF!</definedName>
    <definedName name="_bdm.AB6F306A893E46FDB5616264EE8DE9AD.edm" localSheetId="8" hidden="1">#REF!</definedName>
    <definedName name="_bdm.ABA635C9D6544014874F51DFC4A4A915.edm" localSheetId="0" hidden="1">#REF!</definedName>
    <definedName name="_bdm.ABA635C9D6544014874F51DFC4A4A915.edm" localSheetId="1" hidden="1">#REF!</definedName>
    <definedName name="_bdm.ABA635C9D6544014874F51DFC4A4A915.edm" localSheetId="8" hidden="1">#REF!</definedName>
    <definedName name="_bdm.AC7648D29E834EB184EF24429300BEFA.edm" localSheetId="0" hidden="1">#REF!</definedName>
    <definedName name="_bdm.AC7648D29E834EB184EF24429300BEFA.edm" localSheetId="1" hidden="1">#REF!</definedName>
    <definedName name="_bdm.AC7648D29E834EB184EF24429300BEFA.edm" localSheetId="8" hidden="1">#REF!</definedName>
    <definedName name="_bdm.ACB35EF5717C4F9189062D79F6857392.edm" localSheetId="0" hidden="1">#REF!</definedName>
    <definedName name="_bdm.ACB35EF5717C4F9189062D79F6857392.edm" localSheetId="1" hidden="1">#REF!</definedName>
    <definedName name="_bdm.ACB35EF5717C4F9189062D79F6857392.edm" localSheetId="8" hidden="1">#REF!</definedName>
    <definedName name="_bdm.AD9236E9C7AF473CA74110766A11081B.edm" localSheetId="0" hidden="1">#REF!</definedName>
    <definedName name="_bdm.AD9236E9C7AF473CA74110766A11081B.edm" localSheetId="1" hidden="1">#REF!</definedName>
    <definedName name="_bdm.AD9236E9C7AF473CA74110766A11081B.edm" localSheetId="8" hidden="1">#REF!</definedName>
    <definedName name="_bdm.ADB9694CC9C2474CA343766A93E95089.edm" localSheetId="0" hidden="1">#REF!</definedName>
    <definedName name="_bdm.ADB9694CC9C2474CA343766A93E95089.edm" localSheetId="1" hidden="1">#REF!</definedName>
    <definedName name="_bdm.ADB9694CC9C2474CA343766A93E95089.edm" localSheetId="8" hidden="1">#REF!</definedName>
    <definedName name="_bdm.AE44D4798ACB11D6A4210008021EFA83.edm" localSheetId="0" hidden="1">#REF!</definedName>
    <definedName name="_bdm.AE44D4798ACB11D6A4210008021EFA83.edm" localSheetId="1" hidden="1">#REF!</definedName>
    <definedName name="_bdm.AE44D4798ACB11D6A4210008021EFA83.edm" localSheetId="8" hidden="1">#REF!</definedName>
    <definedName name="_bdm.AEE203B989C4407E92001B9AB12B0052.edm" localSheetId="0" hidden="1">#REF!</definedName>
    <definedName name="_bdm.AEE203B989C4407E92001B9AB12B0052.edm" localSheetId="1" hidden="1">#REF!</definedName>
    <definedName name="_bdm.AEE203B989C4407E92001B9AB12B0052.edm" localSheetId="8" hidden="1">#REF!</definedName>
    <definedName name="_bdm.AF9E7C79A08B48D282B6925D1F0ED1F3.edm" localSheetId="0" hidden="1">#REF!</definedName>
    <definedName name="_bdm.AF9E7C79A08B48D282B6925D1F0ED1F3.edm" localSheetId="1" hidden="1">#REF!</definedName>
    <definedName name="_bdm.AF9E7C79A08B48D282B6925D1F0ED1F3.edm" localSheetId="8" hidden="1">#REF!</definedName>
    <definedName name="_bdm.AFB9FA4565F1445EA592347E5F102C10.edm" localSheetId="0" hidden="1">#REF!</definedName>
    <definedName name="_bdm.AFB9FA4565F1445EA592347E5F102C10.edm" localSheetId="1" hidden="1">#REF!</definedName>
    <definedName name="_bdm.AFB9FA4565F1445EA592347E5F102C10.edm" localSheetId="8" hidden="1">#REF!</definedName>
    <definedName name="_bdm.AFC15E9492224B3C92A45945772C7A2A.edm" localSheetId="0" hidden="1">#REF!</definedName>
    <definedName name="_bdm.AFC15E9492224B3C92A45945772C7A2A.edm" localSheetId="1" hidden="1">#REF!</definedName>
    <definedName name="_bdm.AFC15E9492224B3C92A45945772C7A2A.edm" localSheetId="8" hidden="1">#REF!</definedName>
    <definedName name="_bdm.B0290FBAB382497C93F636724BB83DAB.edm" localSheetId="0" hidden="1">#REF!</definedName>
    <definedName name="_bdm.B0290FBAB382497C93F636724BB83DAB.edm" localSheetId="1" hidden="1">#REF!</definedName>
    <definedName name="_bdm.B0290FBAB382497C93F636724BB83DAB.edm" localSheetId="8" hidden="1">#REF!</definedName>
    <definedName name="_bdm.B03C8C2FEC834687B5CB9569E61C6D0A.edm" localSheetId="0" hidden="1">#REF!</definedName>
    <definedName name="_bdm.B03C8C2FEC834687B5CB9569E61C6D0A.edm" localSheetId="1" hidden="1">#REF!</definedName>
    <definedName name="_bdm.B03C8C2FEC834687B5CB9569E61C6D0A.edm" localSheetId="8" hidden="1">#REF!</definedName>
    <definedName name="_bdm.B04221C0A02A413C968B5EA1825F38A8.edm" localSheetId="0" hidden="1">#REF!</definedName>
    <definedName name="_bdm.B04221C0A02A413C968B5EA1825F38A8.edm" localSheetId="1" hidden="1">#REF!</definedName>
    <definedName name="_bdm.B04221C0A02A413C968B5EA1825F38A8.edm" localSheetId="8" hidden="1">#REF!</definedName>
    <definedName name="_bdm.B049817A06B74BDDB2570ED36AD7C39A.edm" localSheetId="0" hidden="1">#REF!</definedName>
    <definedName name="_bdm.B049817A06B74BDDB2570ED36AD7C39A.edm" localSheetId="1" hidden="1">#REF!</definedName>
    <definedName name="_bdm.B049817A06B74BDDB2570ED36AD7C39A.edm" localSheetId="8" hidden="1">#REF!</definedName>
    <definedName name="_bdm.B1E834157A134AC496DF9F536740AC22.edm" localSheetId="0" hidden="1">#REF!</definedName>
    <definedName name="_bdm.B1E834157A134AC496DF9F536740AC22.edm" localSheetId="1" hidden="1">#REF!</definedName>
    <definedName name="_bdm.B1E834157A134AC496DF9F536740AC22.edm" localSheetId="8" hidden="1">#REF!</definedName>
    <definedName name="_bdm.B20EFFDD54054C44AE60AE2CD2114108.edm" localSheetId="0" hidden="1">#REF!</definedName>
    <definedName name="_bdm.B20EFFDD54054C44AE60AE2CD2114108.edm" localSheetId="1" hidden="1">#REF!</definedName>
    <definedName name="_bdm.B20EFFDD54054C44AE60AE2CD2114108.edm" localSheetId="8" hidden="1">#REF!</definedName>
    <definedName name="_bdm.B243DFD12BE24A4E83D4B07A87FD431B.edm" localSheetId="0" hidden="1">#REF!</definedName>
    <definedName name="_bdm.B243DFD12BE24A4E83D4B07A87FD431B.edm" localSheetId="1" hidden="1">#REF!</definedName>
    <definedName name="_bdm.B243DFD12BE24A4E83D4B07A87FD431B.edm" localSheetId="8" hidden="1">#REF!</definedName>
    <definedName name="_bdm.B2B3FFA352C34A9CB7BEF96C74AE5CB8.edm" localSheetId="0" hidden="1">#REF!</definedName>
    <definedName name="_bdm.B2B3FFA352C34A9CB7BEF96C74AE5CB8.edm" localSheetId="1" hidden="1">#REF!</definedName>
    <definedName name="_bdm.B2B3FFA352C34A9CB7BEF96C74AE5CB8.edm" localSheetId="8" hidden="1">#REF!</definedName>
    <definedName name="_bdm.B2E27840E23349838E0830865F3CD014.edm" localSheetId="0" hidden="1">#REF!</definedName>
    <definedName name="_bdm.B2E27840E23349838E0830865F3CD014.edm" localSheetId="1" hidden="1">#REF!</definedName>
    <definedName name="_bdm.B2E27840E23349838E0830865F3CD014.edm" localSheetId="8" hidden="1">#REF!</definedName>
    <definedName name="_bdm.B37106CD9FB74B2FA87E6B55495843B7.edm" localSheetId="0" hidden="1">#REF!</definedName>
    <definedName name="_bdm.B37106CD9FB74B2FA87E6B55495843B7.edm" localSheetId="1" hidden="1">#REF!</definedName>
    <definedName name="_bdm.B37106CD9FB74B2FA87E6B55495843B7.edm" localSheetId="8" hidden="1">#REF!</definedName>
    <definedName name="_bdm.B481DEA80EE141CA909710CB6A812D39.edm" localSheetId="0" hidden="1">#REF!</definedName>
    <definedName name="_bdm.B481DEA80EE141CA909710CB6A812D39.edm" localSheetId="1" hidden="1">#REF!</definedName>
    <definedName name="_bdm.B481DEA80EE141CA909710CB6A812D39.edm" localSheetId="8" hidden="1">#REF!</definedName>
    <definedName name="_bdm.B4AE6ECBC37A4DCA8F5CC19475064ADC.edm" localSheetId="0" hidden="1">#REF!</definedName>
    <definedName name="_bdm.B4AE6ECBC37A4DCA8F5CC19475064ADC.edm" localSheetId="1" hidden="1">#REF!</definedName>
    <definedName name="_bdm.B4AE6ECBC37A4DCA8F5CC19475064ADC.edm" localSheetId="8" hidden="1">#REF!</definedName>
    <definedName name="_bdm.B4BA2AA010354AF3A54B5F994E953DC9.edm" localSheetId="0" hidden="1">#REF!</definedName>
    <definedName name="_bdm.B4BA2AA010354AF3A54B5F994E953DC9.edm" localSheetId="1" hidden="1">#REF!</definedName>
    <definedName name="_bdm.B4BA2AA010354AF3A54B5F994E953DC9.edm" localSheetId="8" hidden="1">#REF!</definedName>
    <definedName name="_bdm.B4EE595E955C47C484177E441EC449A8.edm" localSheetId="0" hidden="1">#REF!</definedName>
    <definedName name="_bdm.B4EE595E955C47C484177E441EC449A8.edm" localSheetId="1" hidden="1">#REF!</definedName>
    <definedName name="_bdm.B4EE595E955C47C484177E441EC449A8.edm" localSheetId="8" hidden="1">#REF!</definedName>
    <definedName name="_bdm.B4EE92B08F48475A9706F5656E6CF8B6.edm" localSheetId="0" hidden="1">#REF!</definedName>
    <definedName name="_bdm.B4EE92B08F48475A9706F5656E6CF8B6.edm" localSheetId="1" hidden="1">#REF!</definedName>
    <definedName name="_bdm.B4EE92B08F48475A9706F5656E6CF8B6.edm" localSheetId="8" hidden="1">#REF!</definedName>
    <definedName name="_bdm.B5465CA4D23445278992786E4E8E5FEA.edm" localSheetId="0" hidden="1">#REF!</definedName>
    <definedName name="_bdm.B5465CA4D23445278992786E4E8E5FEA.edm" localSheetId="1" hidden="1">#REF!</definedName>
    <definedName name="_bdm.B5465CA4D23445278992786E4E8E5FEA.edm" localSheetId="8" hidden="1">#REF!</definedName>
    <definedName name="_bdm.B5BFD639F05F403A9177E362915D5CDD.edm" localSheetId="0" hidden="1">#REF!</definedName>
    <definedName name="_bdm.B5BFD639F05F403A9177E362915D5CDD.edm" localSheetId="1" hidden="1">#REF!</definedName>
    <definedName name="_bdm.B5BFD639F05F403A9177E362915D5CDD.edm" localSheetId="8" hidden="1">#REF!</definedName>
    <definedName name="_bdm.B5C24177430643C3B3444F1C00E5E717.edm" localSheetId="0" hidden="1">#REF!</definedName>
    <definedName name="_bdm.B5C24177430643C3B3444F1C00E5E717.edm" localSheetId="1" hidden="1">#REF!</definedName>
    <definedName name="_bdm.B5C24177430643C3B3444F1C00E5E717.edm" localSheetId="8" hidden="1">#REF!</definedName>
    <definedName name="_bdm.B5FA894982F8401C93FB064D8F2D04AF.edm" localSheetId="0" hidden="1">#REF!</definedName>
    <definedName name="_bdm.B5FA894982F8401C93FB064D8F2D04AF.edm" localSheetId="1" hidden="1">#REF!</definedName>
    <definedName name="_bdm.B5FA894982F8401C93FB064D8F2D04AF.edm" localSheetId="8" hidden="1">#REF!</definedName>
    <definedName name="_bdm.B64A202B029847E4AC88F9538391725B.edm" localSheetId="0" hidden="1">#REF!</definedName>
    <definedName name="_bdm.B64A202B029847E4AC88F9538391725B.edm" localSheetId="1" hidden="1">#REF!</definedName>
    <definedName name="_bdm.B64A202B029847E4AC88F9538391725B.edm" localSheetId="8" hidden="1">#REF!</definedName>
    <definedName name="_bdm.B6EC440953ED4B52ADFE7D23169E8735.edm" localSheetId="0" hidden="1">#REF!</definedName>
    <definedName name="_bdm.B6EC440953ED4B52ADFE7D23169E8735.edm" localSheetId="1" hidden="1">#REF!</definedName>
    <definedName name="_bdm.B6EC440953ED4B52ADFE7D23169E8735.edm" localSheetId="8" hidden="1">#REF!</definedName>
    <definedName name="_bdm.B7038466825B40D1BC2A956F9D2B148A.edm" localSheetId="0" hidden="1">#REF!</definedName>
    <definedName name="_bdm.B7038466825B40D1BC2A956F9D2B148A.edm" localSheetId="1" hidden="1">#REF!</definedName>
    <definedName name="_bdm.B7038466825B40D1BC2A956F9D2B148A.edm" localSheetId="8" hidden="1">#REF!</definedName>
    <definedName name="_bdm.B70620B552C44E598324A9B970C00B9A.edm" localSheetId="0" hidden="1">#REF!</definedName>
    <definedName name="_bdm.B70620B552C44E598324A9B970C00B9A.edm" localSheetId="1" hidden="1">#REF!</definedName>
    <definedName name="_bdm.B70620B552C44E598324A9B970C00B9A.edm" localSheetId="8" hidden="1">#REF!</definedName>
    <definedName name="_bdm.B7328C0F283A42559AE39B818F0185C7.edm" localSheetId="0" hidden="1">#REF!</definedName>
    <definedName name="_bdm.B7328C0F283A42559AE39B818F0185C7.edm" localSheetId="1" hidden="1">#REF!</definedName>
    <definedName name="_bdm.B7328C0F283A42559AE39B818F0185C7.edm" localSheetId="8" hidden="1">#REF!</definedName>
    <definedName name="_bdm.B7D34CB204C5466987223532152D9371.edm" localSheetId="0" hidden="1">#REF!</definedName>
    <definedName name="_bdm.B7D34CB204C5466987223532152D9371.edm" localSheetId="1" hidden="1">#REF!</definedName>
    <definedName name="_bdm.B7D34CB204C5466987223532152D9371.edm" localSheetId="8" hidden="1">#REF!</definedName>
    <definedName name="_bdm.B7F3D22272AC401CA58CA399B59DF644.edm" localSheetId="0" hidden="1">#REF!</definedName>
    <definedName name="_bdm.B7F3D22272AC401CA58CA399B59DF644.edm" localSheetId="1" hidden="1">#REF!</definedName>
    <definedName name="_bdm.B7F3D22272AC401CA58CA399B59DF644.edm" localSheetId="8" hidden="1">#REF!</definedName>
    <definedName name="_bdm.B803E15CAEEF47DEB42469281F08E36D.edm" localSheetId="0" hidden="1">#REF!</definedName>
    <definedName name="_bdm.B803E15CAEEF47DEB42469281F08E36D.edm" localSheetId="1" hidden="1">#REF!</definedName>
    <definedName name="_bdm.B803E15CAEEF47DEB42469281F08E36D.edm" localSheetId="8" hidden="1">#REF!</definedName>
    <definedName name="_bdm.B80FA60B8ABB4AD28FF48A8F58BB6CA2.edm" localSheetId="0" hidden="1">#REF!</definedName>
    <definedName name="_bdm.B80FA60B8ABB4AD28FF48A8F58BB6CA2.edm" localSheetId="1" hidden="1">#REF!</definedName>
    <definedName name="_bdm.B80FA60B8ABB4AD28FF48A8F58BB6CA2.edm" localSheetId="8" hidden="1">#REF!</definedName>
    <definedName name="_bdm.B816A459539D42B9A0F90F497E157AB5.edm" localSheetId="0" hidden="1">#REF!</definedName>
    <definedName name="_bdm.B816A459539D42B9A0F90F497E157AB5.edm" localSheetId="1" hidden="1">#REF!</definedName>
    <definedName name="_bdm.B816A459539D42B9A0F90F497E157AB5.edm" localSheetId="8" hidden="1">#REF!</definedName>
    <definedName name="_bdm.B83E675963D040B2B51716492CF50AE8.edm" localSheetId="0" hidden="1">#REF!</definedName>
    <definedName name="_bdm.B83E675963D040B2B51716492CF50AE8.edm" localSheetId="1" hidden="1">#REF!</definedName>
    <definedName name="_bdm.B83E675963D040B2B51716492CF50AE8.edm" localSheetId="8" hidden="1">#REF!</definedName>
    <definedName name="_bdm.b89f869b10b44417b99af36c5607c8f2.edm" localSheetId="0" hidden="1">#REF!</definedName>
    <definedName name="_bdm.b89f869b10b44417b99af36c5607c8f2.edm" localSheetId="1" hidden="1">#REF!</definedName>
    <definedName name="_bdm.b89f869b10b44417b99af36c5607c8f2.edm" localSheetId="8" hidden="1">#REF!</definedName>
    <definedName name="_bdm.B8E97A9CEF284AFD80D4A655B8CD65CA.edm" localSheetId="0" hidden="1">#REF!</definedName>
    <definedName name="_bdm.B8E97A9CEF284AFD80D4A655B8CD65CA.edm" localSheetId="1" hidden="1">#REF!</definedName>
    <definedName name="_bdm.B8E97A9CEF284AFD80D4A655B8CD65CA.edm" localSheetId="8" hidden="1">#REF!</definedName>
    <definedName name="_bdm.B8EC5AE1DD8B4C2782ADC4F1D66E4A9F.edm" localSheetId="0" hidden="1">#REF!</definedName>
    <definedName name="_bdm.B8EC5AE1DD8B4C2782ADC4F1D66E4A9F.edm" localSheetId="1" hidden="1">#REF!</definedName>
    <definedName name="_bdm.B8EC5AE1DD8B4C2782ADC4F1D66E4A9F.edm" localSheetId="8" hidden="1">#REF!</definedName>
    <definedName name="_bdm.B947CA6859A54031B0975219DAD429C8.edm" localSheetId="0" hidden="1">#REF!</definedName>
    <definedName name="_bdm.B947CA6859A54031B0975219DAD429C8.edm" localSheetId="1" hidden="1">#REF!</definedName>
    <definedName name="_bdm.B947CA6859A54031B0975219DAD429C8.edm" localSheetId="8" hidden="1">#REF!</definedName>
    <definedName name="_bdm.B95B18A1A71C4155B5046D084763B2A8.edm" localSheetId="0" hidden="1">#REF!</definedName>
    <definedName name="_bdm.B95B18A1A71C4155B5046D084763B2A8.edm" localSheetId="1" hidden="1">#REF!</definedName>
    <definedName name="_bdm.B95B18A1A71C4155B5046D084763B2A8.edm" localSheetId="8" hidden="1">#REF!</definedName>
    <definedName name="_bdm.B9A1FDF1B6674343BE1C2CE9B85912B1.edm" localSheetId="0" hidden="1">#REF!</definedName>
    <definedName name="_bdm.B9A1FDF1B6674343BE1C2CE9B85912B1.edm" localSheetId="1" hidden="1">#REF!</definedName>
    <definedName name="_bdm.B9A1FDF1B6674343BE1C2CE9B85912B1.edm" localSheetId="8" hidden="1">#REF!</definedName>
    <definedName name="_bdm.B9FA0FBB7F3743C5A969D110A198032D.edm" localSheetId="0" hidden="1">#REF!</definedName>
    <definedName name="_bdm.B9FA0FBB7F3743C5A969D110A198032D.edm" localSheetId="1" hidden="1">#REF!</definedName>
    <definedName name="_bdm.B9FA0FBB7F3743C5A969D110A198032D.edm" localSheetId="8" hidden="1">#REF!</definedName>
    <definedName name="_bdm.BA06CAB6D673483DA7C0D62657720FA3.edm" localSheetId="0" hidden="1">#REF!</definedName>
    <definedName name="_bdm.BA06CAB6D673483DA7C0D62657720FA3.edm" localSheetId="1" hidden="1">#REF!</definedName>
    <definedName name="_bdm.BA06CAB6D673483DA7C0D62657720FA3.edm" localSheetId="8" hidden="1">#REF!</definedName>
    <definedName name="_bdm.BA22D1C010BD44E58D135C024426ECBE.edm" localSheetId="0" hidden="1">#REF!</definedName>
    <definedName name="_bdm.BA22D1C010BD44E58D135C024426ECBE.edm" localSheetId="1" hidden="1">#REF!</definedName>
    <definedName name="_bdm.BA22D1C010BD44E58D135C024426ECBE.edm" localSheetId="8" hidden="1">#REF!</definedName>
    <definedName name="_bdm.BA8D4ABA219544FE9073DF25FC3EC32D.edm" localSheetId="0" hidden="1">#REF!</definedName>
    <definedName name="_bdm.BA8D4ABA219544FE9073DF25FC3EC32D.edm" localSheetId="1" hidden="1">#REF!</definedName>
    <definedName name="_bdm.BA8D4ABA219544FE9073DF25FC3EC32D.edm" localSheetId="8" hidden="1">#REF!</definedName>
    <definedName name="_bdm.BACD38FF44584895975F4D0A2F18481F.edm" localSheetId="0" hidden="1">#REF!</definedName>
    <definedName name="_bdm.BACD38FF44584895975F4D0A2F18481F.edm" localSheetId="1" hidden="1">#REF!</definedName>
    <definedName name="_bdm.BACD38FF44584895975F4D0A2F18481F.edm" localSheetId="8" hidden="1">#REF!</definedName>
    <definedName name="_bdm.BACE380D7D9D43939216E55CB768F2BD.edm" localSheetId="0" hidden="1">#REF!</definedName>
    <definedName name="_bdm.BACE380D7D9D43939216E55CB768F2BD.edm" localSheetId="1" hidden="1">#REF!</definedName>
    <definedName name="_bdm.BACE380D7D9D43939216E55CB768F2BD.edm" localSheetId="8" hidden="1">#REF!</definedName>
    <definedName name="_bdm.BB130CEC515C4BA280799598779EB21C.edm" localSheetId="0" hidden="1">#REF!</definedName>
    <definedName name="_bdm.BB130CEC515C4BA280799598779EB21C.edm" localSheetId="1" hidden="1">#REF!</definedName>
    <definedName name="_bdm.BB130CEC515C4BA280799598779EB21C.edm" localSheetId="8" hidden="1">#REF!</definedName>
    <definedName name="_bdm.BB18B736B0A94EF2896A81260D0EA43D.edm" localSheetId="0" hidden="1">#REF!</definedName>
    <definedName name="_bdm.BB18B736B0A94EF2896A81260D0EA43D.edm" localSheetId="1" hidden="1">#REF!</definedName>
    <definedName name="_bdm.BB18B736B0A94EF2896A81260D0EA43D.edm" localSheetId="8" hidden="1">#REF!</definedName>
    <definedName name="_bdm.BB5257384F354FB0A366E7A3DE83E499.edm" localSheetId="0" hidden="1">#REF!</definedName>
    <definedName name="_bdm.BB5257384F354FB0A366E7A3DE83E499.edm" localSheetId="1" hidden="1">#REF!</definedName>
    <definedName name="_bdm.BB5257384F354FB0A366E7A3DE83E499.edm" localSheetId="8" hidden="1">#REF!</definedName>
    <definedName name="_bdm.BB9E6BCB1803416EB252B7218F5B4EB1.edm" localSheetId="0" hidden="1">#REF!</definedName>
    <definedName name="_bdm.BB9E6BCB1803416EB252B7218F5B4EB1.edm" localSheetId="1" hidden="1">#REF!</definedName>
    <definedName name="_bdm.BB9E6BCB1803416EB252B7218F5B4EB1.edm" localSheetId="8" hidden="1">#REF!</definedName>
    <definedName name="_bdm.BBCE4DA200FB4D99B684FA1BF1192C0E.edm" localSheetId="0" hidden="1">#REF!</definedName>
    <definedName name="_bdm.BBCE4DA200FB4D99B684FA1BF1192C0E.edm" localSheetId="1" hidden="1">#REF!</definedName>
    <definedName name="_bdm.BBCE4DA200FB4D99B684FA1BF1192C0E.edm" localSheetId="8" hidden="1">#REF!</definedName>
    <definedName name="_bdm.BCCAD68423E54806AFEC15366D076EB4.edm" localSheetId="0" hidden="1">#REF!</definedName>
    <definedName name="_bdm.BCCAD68423E54806AFEC15366D076EB4.edm" localSheetId="1" hidden="1">#REF!</definedName>
    <definedName name="_bdm.BCCAD68423E54806AFEC15366D076EB4.edm" localSheetId="8" hidden="1">#REF!</definedName>
    <definedName name="_bdm.BD6466E36CCF41EEAA7933950255DAB7.edm" hidden="1">#N/A</definedName>
    <definedName name="_bdm.BDF0448117774173BDE1F8380F9A70DD.edm" localSheetId="0" hidden="1">#REF!</definedName>
    <definedName name="_bdm.BDF0448117774173BDE1F8380F9A70DD.edm" localSheetId="1" hidden="1">#REF!</definedName>
    <definedName name="_bdm.BDF0448117774173BDE1F8380F9A70DD.edm" localSheetId="8" hidden="1">#REF!</definedName>
    <definedName name="_bdm.BDF4317A20A2451A85B2760A8DF42F55.edm" localSheetId="0" hidden="1">#REF!</definedName>
    <definedName name="_bdm.BDF4317A20A2451A85B2760A8DF42F55.edm" localSheetId="1" hidden="1">#REF!</definedName>
    <definedName name="_bdm.BDF4317A20A2451A85B2760A8DF42F55.edm" localSheetId="8" hidden="1">#REF!</definedName>
    <definedName name="_bdm.BE0B5F5158CF40419521BD2E34493A58.edm" localSheetId="0" hidden="1">#REF!</definedName>
    <definedName name="_bdm.BE0B5F5158CF40419521BD2E34493A58.edm" localSheetId="1" hidden="1">#REF!</definedName>
    <definedName name="_bdm.BE0B5F5158CF40419521BD2E34493A58.edm" localSheetId="8" hidden="1">#REF!</definedName>
    <definedName name="_bdm.BF1547AECAED4593B81E191F3391DF98.edm" localSheetId="0" hidden="1">#REF!</definedName>
    <definedName name="_bdm.BF1547AECAED4593B81E191F3391DF98.edm" localSheetId="1" hidden="1">#REF!</definedName>
    <definedName name="_bdm.BF1547AECAED4593B81E191F3391DF98.edm" localSheetId="8" hidden="1">#REF!</definedName>
    <definedName name="_bdm.BF47F62DCD0549EC9536D87DDFC1CD43.edm" localSheetId="0" hidden="1">#REF!</definedName>
    <definedName name="_bdm.BF47F62DCD0549EC9536D87DDFC1CD43.edm" localSheetId="1" hidden="1">#REF!</definedName>
    <definedName name="_bdm.BF47F62DCD0549EC9536D87DDFC1CD43.edm" localSheetId="8" hidden="1">#REF!</definedName>
    <definedName name="_bdm.BF8AA258FC1642AAB3C1D9961B7F0806.edm" localSheetId="0" hidden="1">#REF!</definedName>
    <definedName name="_bdm.BF8AA258FC1642AAB3C1D9961B7F0806.edm" localSheetId="1" hidden="1">#REF!</definedName>
    <definedName name="_bdm.BF8AA258FC1642AAB3C1D9961B7F0806.edm" localSheetId="8" hidden="1">#REF!</definedName>
    <definedName name="_bdm.BFC83A3149A34DA4BAC2E379CEBD1901.edm" localSheetId="0" hidden="1">#REF!</definedName>
    <definedName name="_bdm.BFC83A3149A34DA4BAC2E379CEBD1901.edm" localSheetId="1" hidden="1">#REF!</definedName>
    <definedName name="_bdm.BFC83A3149A34DA4BAC2E379CEBD1901.edm" localSheetId="8" hidden="1">#REF!</definedName>
    <definedName name="_bdm.BFDBD8430CDF40EBA6AE0B117A10B311.edm" localSheetId="0" hidden="1">#REF!</definedName>
    <definedName name="_bdm.BFDBD8430CDF40EBA6AE0B117A10B311.edm" localSheetId="1" hidden="1">#REF!</definedName>
    <definedName name="_bdm.BFDBD8430CDF40EBA6AE0B117A10B311.edm" localSheetId="8" hidden="1">#REF!</definedName>
    <definedName name="_bdm.C02AB8E4970D4681B304648555FF70C2.edm" localSheetId="0" hidden="1">#REF!</definedName>
    <definedName name="_bdm.C02AB8E4970D4681B304648555FF70C2.edm" localSheetId="1" hidden="1">#REF!</definedName>
    <definedName name="_bdm.C02AB8E4970D4681B304648555FF70C2.edm" localSheetId="8" hidden="1">#REF!</definedName>
    <definedName name="_bdm.C0454F2E4EE7428283FED5E9979526E2.edm" localSheetId="0" hidden="1">#REF!</definedName>
    <definedName name="_bdm.C0454F2E4EE7428283FED5E9979526E2.edm" localSheetId="1" hidden="1">#REF!</definedName>
    <definedName name="_bdm.C0454F2E4EE7428283FED5E9979526E2.edm" localSheetId="8" hidden="1">#REF!</definedName>
    <definedName name="_bdm.C0E3AAB77E454846991553B305F271C7.edm" localSheetId="0" hidden="1">#REF!</definedName>
    <definedName name="_bdm.C0E3AAB77E454846991553B305F271C7.edm" localSheetId="1" hidden="1">#REF!</definedName>
    <definedName name="_bdm.C0E3AAB77E454846991553B305F271C7.edm" localSheetId="8" hidden="1">#REF!</definedName>
    <definedName name="_bdm.C15DFFE6CE4E4849ABDDDDB67201F3BE.edm" localSheetId="0" hidden="1">#REF!</definedName>
    <definedName name="_bdm.C15DFFE6CE4E4849ABDDDDB67201F3BE.edm" localSheetId="1" hidden="1">#REF!</definedName>
    <definedName name="_bdm.C15DFFE6CE4E4849ABDDDDB67201F3BE.edm" localSheetId="8" hidden="1">#REF!</definedName>
    <definedName name="_bdm.C1C9F6F2C61A4DF890EB7AD0DE4B422D.edm" localSheetId="0" hidden="1">#REF!</definedName>
    <definedName name="_bdm.C1C9F6F2C61A4DF890EB7AD0DE4B422D.edm" localSheetId="1" hidden="1">#REF!</definedName>
    <definedName name="_bdm.C1C9F6F2C61A4DF890EB7AD0DE4B422D.edm" localSheetId="8" hidden="1">#REF!</definedName>
    <definedName name="_bdm.C293DD5DACED46FB8EAE81918656DBFD.edm" localSheetId="0" hidden="1">#REF!</definedName>
    <definedName name="_bdm.C293DD5DACED46FB8EAE81918656DBFD.edm" localSheetId="1" hidden="1">#REF!</definedName>
    <definedName name="_bdm.C293DD5DACED46FB8EAE81918656DBFD.edm" localSheetId="8" hidden="1">#REF!</definedName>
    <definedName name="_bdm.c314c9dcd74347d7b634597781029ef0.edm" localSheetId="0" hidden="1">#REF!</definedName>
    <definedName name="_bdm.c314c9dcd74347d7b634597781029ef0.edm" localSheetId="1" hidden="1">#REF!</definedName>
    <definedName name="_bdm.c314c9dcd74347d7b634597781029ef0.edm" localSheetId="8" hidden="1">#REF!</definedName>
    <definedName name="_bdm.C43B652A294D4342A4ED614ED3BC5B8D.edm" localSheetId="0" hidden="1">#REF!</definedName>
    <definedName name="_bdm.C43B652A294D4342A4ED614ED3BC5B8D.edm" localSheetId="1" hidden="1">#REF!</definedName>
    <definedName name="_bdm.C43B652A294D4342A4ED614ED3BC5B8D.edm" localSheetId="8" hidden="1">#REF!</definedName>
    <definedName name="_bdm.C46BE79437D448F99C67696C87E0F7A6.edm" localSheetId="0" hidden="1">#REF!</definedName>
    <definedName name="_bdm.C46BE79437D448F99C67696C87E0F7A6.edm" localSheetId="1" hidden="1">#REF!</definedName>
    <definedName name="_bdm.C46BE79437D448F99C67696C87E0F7A6.edm" localSheetId="8" hidden="1">#REF!</definedName>
    <definedName name="_bdm.C4FFDE13DFE24872981271C0E3E4D5D8.edm" localSheetId="0" hidden="1">#REF!</definedName>
    <definedName name="_bdm.C4FFDE13DFE24872981271C0E3E4D5D8.edm" localSheetId="1" hidden="1">#REF!</definedName>
    <definedName name="_bdm.C4FFDE13DFE24872981271C0E3E4D5D8.edm" localSheetId="8" hidden="1">#REF!</definedName>
    <definedName name="_bdm.C5319CF67AE846C58AFED238DA51D6B5.edm" localSheetId="0" hidden="1">#REF!</definedName>
    <definedName name="_bdm.C5319CF67AE846C58AFED238DA51D6B5.edm" localSheetId="1" hidden="1">#REF!</definedName>
    <definedName name="_bdm.C5319CF67AE846C58AFED238DA51D6B5.edm" localSheetId="8" hidden="1">#REF!</definedName>
    <definedName name="_bdm.C576AC976AA34178951C6DA609B427D6.edm" localSheetId="0" hidden="1">#REF!</definedName>
    <definedName name="_bdm.C576AC976AA34178951C6DA609B427D6.edm" localSheetId="1" hidden="1">#REF!</definedName>
    <definedName name="_bdm.C576AC976AA34178951C6DA609B427D6.edm" localSheetId="8" hidden="1">#REF!</definedName>
    <definedName name="_bdm.C59460DAD59A47D78F3F7E7AC8203237.edm" localSheetId="0" hidden="1">#REF!</definedName>
    <definedName name="_bdm.C59460DAD59A47D78F3F7E7AC8203237.edm" localSheetId="1" hidden="1">#REF!</definedName>
    <definedName name="_bdm.C59460DAD59A47D78F3F7E7AC8203237.edm" localSheetId="8" hidden="1">#REF!</definedName>
    <definedName name="_bdm.C5EEAD50BB8846E58AEC86F7834B37CC.edm" localSheetId="0" hidden="1">#REF!</definedName>
    <definedName name="_bdm.C5EEAD50BB8846E58AEC86F7834B37CC.edm" localSheetId="1" hidden="1">#REF!</definedName>
    <definedName name="_bdm.C5EEAD50BB8846E58AEC86F7834B37CC.edm" localSheetId="8" hidden="1">#REF!</definedName>
    <definedName name="_bdm.C657BF33B77844958643D4F1AF727C14.edm" localSheetId="0" hidden="1">#REF!</definedName>
    <definedName name="_bdm.C657BF33B77844958643D4F1AF727C14.edm" localSheetId="1" hidden="1">#REF!</definedName>
    <definedName name="_bdm.C657BF33B77844958643D4F1AF727C14.edm" localSheetId="8" hidden="1">#REF!</definedName>
    <definedName name="_bdm.C7B1E434B74142B4BA3149F315765D7C.edm" localSheetId="0" hidden="1">#REF!</definedName>
    <definedName name="_bdm.C7B1E434B74142B4BA3149F315765D7C.edm" localSheetId="1" hidden="1">#REF!</definedName>
    <definedName name="_bdm.C7B1E434B74142B4BA3149F315765D7C.edm" localSheetId="8" hidden="1">#REF!</definedName>
    <definedName name="_bdm.C7BA33F833DE49369CD8A582C89AA570.edm" localSheetId="0" hidden="1">#REF!</definedName>
    <definedName name="_bdm.C7BA33F833DE49369CD8A582C89AA570.edm" localSheetId="1" hidden="1">#REF!</definedName>
    <definedName name="_bdm.C7BA33F833DE49369CD8A582C89AA570.edm" localSheetId="8" hidden="1">#REF!</definedName>
    <definedName name="_bdm.C80C6C976FBD4A6595D00A947A743D5E.edm" localSheetId="0" hidden="1">#REF!</definedName>
    <definedName name="_bdm.C80C6C976FBD4A6595D00A947A743D5E.edm" localSheetId="1" hidden="1">#REF!</definedName>
    <definedName name="_bdm.C80C6C976FBD4A6595D00A947A743D5E.edm" localSheetId="8" hidden="1">#REF!</definedName>
    <definedName name="_bdm.C80F848C6E2841E7AF3A5A0CFC79F223.edm" localSheetId="0" hidden="1">#REF!</definedName>
    <definedName name="_bdm.C80F848C6E2841E7AF3A5A0CFC79F223.edm" localSheetId="1" hidden="1">#REF!</definedName>
    <definedName name="_bdm.C80F848C6E2841E7AF3A5A0CFC79F223.edm" localSheetId="8" hidden="1">#REF!</definedName>
    <definedName name="_bdm.C81698DC661948C5882C8E4FFF6CCC9B.edm" localSheetId="0" hidden="1">#REF!</definedName>
    <definedName name="_bdm.C81698DC661948C5882C8E4FFF6CCC9B.edm" localSheetId="1" hidden="1">#REF!</definedName>
    <definedName name="_bdm.C81698DC661948C5882C8E4FFF6CCC9B.edm" localSheetId="8" hidden="1">#REF!</definedName>
    <definedName name="_bdm.C85158F2B76E4F40A18F35F13D422DE8.edm" localSheetId="0" hidden="1">#REF!</definedName>
    <definedName name="_bdm.C85158F2B76E4F40A18F35F13D422DE8.edm" localSheetId="1" hidden="1">#REF!</definedName>
    <definedName name="_bdm.C85158F2B76E4F40A18F35F13D422DE8.edm" localSheetId="8" hidden="1">#REF!</definedName>
    <definedName name="_bdm.C8687DE277BB470DAF3008349B052602.edm" localSheetId="0" hidden="1">#REF!</definedName>
    <definedName name="_bdm.C8687DE277BB470DAF3008349B052602.edm" localSheetId="1" hidden="1">#REF!</definedName>
    <definedName name="_bdm.C8687DE277BB470DAF3008349B052602.edm" localSheetId="8" hidden="1">#REF!</definedName>
    <definedName name="_bdm.C8D3FFBBDB1146DA8A62B596CCD39528.edm" localSheetId="0" hidden="1">#REF!</definedName>
    <definedName name="_bdm.C8D3FFBBDB1146DA8A62B596CCD39528.edm" localSheetId="1" hidden="1">#REF!</definedName>
    <definedName name="_bdm.C8D3FFBBDB1146DA8A62B596CCD39528.edm" localSheetId="8" hidden="1">#REF!</definedName>
    <definedName name="_bdm.C90017B553E44817AC41157E12435F88.edm" localSheetId="0" hidden="1">#REF!</definedName>
    <definedName name="_bdm.C90017B553E44817AC41157E12435F88.edm" localSheetId="1" hidden="1">#REF!</definedName>
    <definedName name="_bdm.C90017B553E44817AC41157E12435F88.edm" localSheetId="8" hidden="1">#REF!</definedName>
    <definedName name="_bdm.C95E2ED8F28A4099BA87139141A6FB32.edm" localSheetId="0" hidden="1">#REF!</definedName>
    <definedName name="_bdm.C95E2ED8F28A4099BA87139141A6FB32.edm" localSheetId="1" hidden="1">#REF!</definedName>
    <definedName name="_bdm.C95E2ED8F28A4099BA87139141A6FB32.edm" localSheetId="8" hidden="1">#REF!</definedName>
    <definedName name="_bdm.C98D5FA7E16F4FF2A2D834E9754C1E3A.edm" localSheetId="0" hidden="1">#REF!</definedName>
    <definedName name="_bdm.C98D5FA7E16F4FF2A2D834E9754C1E3A.edm" localSheetId="1" hidden="1">#REF!</definedName>
    <definedName name="_bdm.C98D5FA7E16F4FF2A2D834E9754C1E3A.edm" localSheetId="8" hidden="1">#REF!</definedName>
    <definedName name="_bdm.C9B45E14164E48CBBF3297FDD861B5E2.edm" localSheetId="0" hidden="1">#REF!</definedName>
    <definedName name="_bdm.C9B45E14164E48CBBF3297FDD861B5E2.edm" localSheetId="1" hidden="1">#REF!</definedName>
    <definedName name="_bdm.C9B45E14164E48CBBF3297FDD861B5E2.edm" localSheetId="8" hidden="1">#REF!</definedName>
    <definedName name="_bdm.C9FFE67D31BB4638B4E9F04D64745901.edm" localSheetId="0" hidden="1">#REF!</definedName>
    <definedName name="_bdm.C9FFE67D31BB4638B4E9F04D64745901.edm" localSheetId="1" hidden="1">#REF!</definedName>
    <definedName name="_bdm.C9FFE67D31BB4638B4E9F04D64745901.edm" localSheetId="8" hidden="1">#REF!</definedName>
    <definedName name="_bdm.CA195D20453241DB9FCBBDA9567F711F.edm" localSheetId="0" hidden="1">#REF!</definedName>
    <definedName name="_bdm.CA195D20453241DB9FCBBDA9567F711F.edm" localSheetId="1" hidden="1">#REF!</definedName>
    <definedName name="_bdm.CA195D20453241DB9FCBBDA9567F711F.edm" localSheetId="8" hidden="1">#REF!</definedName>
    <definedName name="_bdm.CA4DDBEBCCCF4B408509A5170DF1A72A.edm" localSheetId="0" hidden="1">#REF!</definedName>
    <definedName name="_bdm.CA4DDBEBCCCF4B408509A5170DF1A72A.edm" localSheetId="1" hidden="1">#REF!</definedName>
    <definedName name="_bdm.CA4DDBEBCCCF4B408509A5170DF1A72A.edm" localSheetId="8" hidden="1">#REF!</definedName>
    <definedName name="_bdm.CA6C7B72B8454E06A5545B5831DFD0EA.edm" localSheetId="0" hidden="1">#REF!</definedName>
    <definedName name="_bdm.CA6C7B72B8454E06A5545B5831DFD0EA.edm" localSheetId="1" hidden="1">#REF!</definedName>
    <definedName name="_bdm.CA6C7B72B8454E06A5545B5831DFD0EA.edm" localSheetId="8" hidden="1">#REF!</definedName>
    <definedName name="_bdm.CA7C2B1F641449DDA45AFF0F81033A91.edm" localSheetId="0" hidden="1">#REF!</definedName>
    <definedName name="_bdm.CA7C2B1F641449DDA45AFF0F81033A91.edm" localSheetId="1" hidden="1">#REF!</definedName>
    <definedName name="_bdm.CA7C2B1F641449DDA45AFF0F81033A91.edm" localSheetId="8" hidden="1">#REF!</definedName>
    <definedName name="_bdm.CACB3807EC3E45939BCE0F1F9083CAD1.edm" localSheetId="0" hidden="1">#REF!</definedName>
    <definedName name="_bdm.CACB3807EC3E45939BCE0F1F9083CAD1.edm" localSheetId="1" hidden="1">#REF!</definedName>
    <definedName name="_bdm.CACB3807EC3E45939BCE0F1F9083CAD1.edm" localSheetId="8" hidden="1">#REF!</definedName>
    <definedName name="_bdm.CBD3B52329834472B2EDF1724B68D51E.edm" localSheetId="0" hidden="1">#REF!</definedName>
    <definedName name="_bdm.CBD3B52329834472B2EDF1724B68D51E.edm" localSheetId="1" hidden="1">#REF!</definedName>
    <definedName name="_bdm.CBD3B52329834472B2EDF1724B68D51E.edm" localSheetId="8" hidden="1">#REF!</definedName>
    <definedName name="_bdm.CC47E109A9B94C9DA62BA199DCB7BD99.edm" localSheetId="0" hidden="1">#REF!</definedName>
    <definedName name="_bdm.CC47E109A9B94C9DA62BA199DCB7BD99.edm" localSheetId="1" hidden="1">#REF!</definedName>
    <definedName name="_bdm.CC47E109A9B94C9DA62BA199DCB7BD99.edm" localSheetId="8" hidden="1">#REF!</definedName>
    <definedName name="_bdm.CC7D0CCF79D3446780F34D923FBFF076.edm" localSheetId="0" hidden="1">#REF!</definedName>
    <definedName name="_bdm.CC7D0CCF79D3446780F34D923FBFF076.edm" localSheetId="1" hidden="1">#REF!</definedName>
    <definedName name="_bdm.CC7D0CCF79D3446780F34D923FBFF076.edm" localSheetId="8" hidden="1">#REF!</definedName>
    <definedName name="_bdm.CC8A1578046F4FB6A7859962C52D9043.edm" localSheetId="0" hidden="1">#REF!</definedName>
    <definedName name="_bdm.CC8A1578046F4FB6A7859962C52D9043.edm" localSheetId="1" hidden="1">#REF!</definedName>
    <definedName name="_bdm.CC8A1578046F4FB6A7859962C52D9043.edm" localSheetId="8" hidden="1">#REF!</definedName>
    <definedName name="_bdm.CCA8A62D2F094231BE0D5D008C358672.edm" localSheetId="0" hidden="1">#REF!</definedName>
    <definedName name="_bdm.CCA8A62D2F094231BE0D5D008C358672.edm" localSheetId="1" hidden="1">#REF!</definedName>
    <definedName name="_bdm.CCA8A62D2F094231BE0D5D008C358672.edm" localSheetId="8" hidden="1">#REF!</definedName>
    <definedName name="_bdm.CD643273DBF3437DB500BFCEF452EEC3.edm" localSheetId="0" hidden="1">#REF!</definedName>
    <definedName name="_bdm.CD643273DBF3437DB500BFCEF452EEC3.edm" localSheetId="1" hidden="1">#REF!</definedName>
    <definedName name="_bdm.CD643273DBF3437DB500BFCEF452EEC3.edm" localSheetId="8" hidden="1">#REF!</definedName>
    <definedName name="_bdm.CD856DF983C4456CBA38E989AE745F50.edm" localSheetId="0" hidden="1">#REF!</definedName>
    <definedName name="_bdm.CD856DF983C4456CBA38E989AE745F50.edm" localSheetId="1" hidden="1">#REF!</definedName>
    <definedName name="_bdm.CD856DF983C4456CBA38E989AE745F50.edm" localSheetId="8" hidden="1">#REF!</definedName>
    <definedName name="_bdm.CD8B840802F74D60A5B527A41A1C3B08.edm" localSheetId="0" hidden="1">#REF!</definedName>
    <definedName name="_bdm.CD8B840802F74D60A5B527A41A1C3B08.edm" localSheetId="1" hidden="1">#REF!</definedName>
    <definedName name="_bdm.CD8B840802F74D60A5B527A41A1C3B08.edm" localSheetId="8" hidden="1">#REF!</definedName>
    <definedName name="_bdm.CDB86D696C3D4C96879F1D6DE1775DBD.edm" localSheetId="0" hidden="1">#REF!</definedName>
    <definedName name="_bdm.CDB86D696C3D4C96879F1D6DE1775DBD.edm" localSheetId="1" hidden="1">#REF!</definedName>
    <definedName name="_bdm.CDB86D696C3D4C96879F1D6DE1775DBD.edm" localSheetId="8" hidden="1">#REF!</definedName>
    <definedName name="_bdm.CDDC950C8A4D47AD97298D9F4C374069.edm" localSheetId="0" hidden="1">#REF!</definedName>
    <definedName name="_bdm.CDDC950C8A4D47AD97298D9F4C374069.edm" localSheetId="1" hidden="1">#REF!</definedName>
    <definedName name="_bdm.CDDC950C8A4D47AD97298D9F4C374069.edm" localSheetId="8" hidden="1">#REF!</definedName>
    <definedName name="_bdm.CDDF49592CDB45E88F38CE936331CA6B.edm" localSheetId="0" hidden="1">#REF!</definedName>
    <definedName name="_bdm.CDDF49592CDB45E88F38CE936331CA6B.edm" localSheetId="1" hidden="1">#REF!</definedName>
    <definedName name="_bdm.CDDF49592CDB45E88F38CE936331CA6B.edm" localSheetId="8" hidden="1">#REF!</definedName>
    <definedName name="_bdm.CDE64BE9BC24450CB3CAA8B95A0BB822.edm" localSheetId="0" hidden="1">#REF!</definedName>
    <definedName name="_bdm.CDE64BE9BC24450CB3CAA8B95A0BB822.edm" localSheetId="1" hidden="1">#REF!</definedName>
    <definedName name="_bdm.CDE64BE9BC24450CB3CAA8B95A0BB822.edm" localSheetId="8" hidden="1">#REF!</definedName>
    <definedName name="_bdm.CEAE2B100A474DA59273967B047FE2F8.edm" localSheetId="0" hidden="1">#REF!</definedName>
    <definedName name="_bdm.CEAE2B100A474DA59273967B047FE2F8.edm" localSheetId="1" hidden="1">#REF!</definedName>
    <definedName name="_bdm.CEAE2B100A474DA59273967B047FE2F8.edm" localSheetId="8" hidden="1">#REF!</definedName>
    <definedName name="_bdm.CEDFE774BAA0457994D00566EA1F1AC9.edm" localSheetId="0" hidden="1">#REF!</definedName>
    <definedName name="_bdm.CEDFE774BAA0457994D00566EA1F1AC9.edm" localSheetId="1" hidden="1">#REF!</definedName>
    <definedName name="_bdm.CEDFE774BAA0457994D00566EA1F1AC9.edm" localSheetId="8" hidden="1">#REF!</definedName>
    <definedName name="_bdm.CF29B55444984E89A73A66885D1A15AE.edm" localSheetId="0" hidden="1">#REF!</definedName>
    <definedName name="_bdm.CF29B55444984E89A73A66885D1A15AE.edm" localSheetId="1" hidden="1">#REF!</definedName>
    <definedName name="_bdm.CF29B55444984E89A73A66885D1A15AE.edm" localSheetId="8" hidden="1">#REF!</definedName>
    <definedName name="_bdm.CF504156952E4862A71E630CECD69742.edm" localSheetId="0" hidden="1">#REF!</definedName>
    <definedName name="_bdm.CF504156952E4862A71E630CECD69742.edm" localSheetId="1" hidden="1">#REF!</definedName>
    <definedName name="_bdm.CF504156952E4862A71E630CECD69742.edm" localSheetId="8" hidden="1">#REF!</definedName>
    <definedName name="_bdm.CF5B08E0D9224AD6A6BDF4AB2D58054D.edm" localSheetId="0" hidden="1">#REF!</definedName>
    <definedName name="_bdm.CF5B08E0D9224AD6A6BDF4AB2D58054D.edm" localSheetId="1" hidden="1">#REF!</definedName>
    <definedName name="_bdm.CF5B08E0D9224AD6A6BDF4AB2D58054D.edm" localSheetId="8" hidden="1">#REF!</definedName>
    <definedName name="_bdm.CF7D542A01BA4C32B537ED7BF34EACCE.edm" localSheetId="0" hidden="1">#REF!</definedName>
    <definedName name="_bdm.CF7D542A01BA4C32B537ED7BF34EACCE.edm" localSheetId="1" hidden="1">#REF!</definedName>
    <definedName name="_bdm.CF7D542A01BA4C32B537ED7BF34EACCE.edm" localSheetId="8" hidden="1">#REF!</definedName>
    <definedName name="_bdm.CFC2FCC71E9349B7A8130E93ABE82E1F.edm" localSheetId="0" hidden="1">#REF!</definedName>
    <definedName name="_bdm.CFC2FCC71E9349B7A8130E93ABE82E1F.edm" localSheetId="1" hidden="1">#REF!</definedName>
    <definedName name="_bdm.CFC2FCC71E9349B7A8130E93ABE82E1F.edm" localSheetId="8" hidden="1">#REF!</definedName>
    <definedName name="_bdm.CFD2354BFE624E0DB687DC8D160F993A.edm" localSheetId="0" hidden="1">#REF!</definedName>
    <definedName name="_bdm.CFD2354BFE624E0DB687DC8D160F993A.edm" localSheetId="1" hidden="1">#REF!</definedName>
    <definedName name="_bdm.CFD2354BFE624E0DB687DC8D160F993A.edm" localSheetId="8" hidden="1">#REF!</definedName>
    <definedName name="_bdm.D0257EAD269549A0B6033D7C75AA7BC8.edm" localSheetId="0" hidden="1">#REF!</definedName>
    <definedName name="_bdm.D0257EAD269549A0B6033D7C75AA7BC8.edm" localSheetId="1" hidden="1">#REF!</definedName>
    <definedName name="_bdm.D0257EAD269549A0B6033D7C75AA7BC8.edm" localSheetId="8" hidden="1">#REF!</definedName>
    <definedName name="_bdm.D0E4BCBE90DE4E44B22428EA7939CC59.edm" localSheetId="0" hidden="1">#REF!</definedName>
    <definedName name="_bdm.D0E4BCBE90DE4E44B22428EA7939CC59.edm" localSheetId="1" hidden="1">#REF!</definedName>
    <definedName name="_bdm.D0E4BCBE90DE4E44B22428EA7939CC59.edm" localSheetId="8" hidden="1">#REF!</definedName>
    <definedName name="_bdm.D0EDC9C6F0A442AAA5E393E82C837935.edm" localSheetId="0" hidden="1">#REF!</definedName>
    <definedName name="_bdm.D0EDC9C6F0A442AAA5E393E82C837935.edm" localSheetId="1" hidden="1">#REF!</definedName>
    <definedName name="_bdm.D0EDC9C6F0A442AAA5E393E82C837935.edm" localSheetId="8" hidden="1">#REF!</definedName>
    <definedName name="_bdm.D0EEFA606A7E406E82E6BA44A3ADD2D6.edm" localSheetId="0" hidden="1">#REF!</definedName>
    <definedName name="_bdm.D0EEFA606A7E406E82E6BA44A3ADD2D6.edm" localSheetId="1" hidden="1">#REF!</definedName>
    <definedName name="_bdm.D0EEFA606A7E406E82E6BA44A3ADD2D6.edm" localSheetId="8" hidden="1">#REF!</definedName>
    <definedName name="_bdm.D0FB589CD51E4E3FB78610AC044F2377.edm" localSheetId="0" hidden="1">#REF!</definedName>
    <definedName name="_bdm.D0FB589CD51E4E3FB78610AC044F2377.edm" localSheetId="1" hidden="1">#REF!</definedName>
    <definedName name="_bdm.D0FB589CD51E4E3FB78610AC044F2377.edm" localSheetId="8" hidden="1">#REF!</definedName>
    <definedName name="_bdm.D17E3AA6275040788B1243CDCEA74A13.edm" localSheetId="0" hidden="1">#REF!</definedName>
    <definedName name="_bdm.D17E3AA6275040788B1243CDCEA74A13.edm" localSheetId="1" hidden="1">#REF!</definedName>
    <definedName name="_bdm.D17E3AA6275040788B1243CDCEA74A13.edm" localSheetId="8" hidden="1">#REF!</definedName>
    <definedName name="_bdm.D1BD2DB8849B4A339B2E0C56570BCB2F.edm" localSheetId="0" hidden="1">#REF!</definedName>
    <definedName name="_bdm.D1BD2DB8849B4A339B2E0C56570BCB2F.edm" localSheetId="1" hidden="1">#REF!</definedName>
    <definedName name="_bdm.D1BD2DB8849B4A339B2E0C56570BCB2F.edm" localSheetId="8" hidden="1">#REF!</definedName>
    <definedName name="_bdm.D2974B5AD1F748A3A01A941F5925B32D.edm" localSheetId="0" hidden="1">#REF!</definedName>
    <definedName name="_bdm.D2974B5AD1F748A3A01A941F5925B32D.edm" localSheetId="1" hidden="1">#REF!</definedName>
    <definedName name="_bdm.D2974B5AD1F748A3A01A941F5925B32D.edm" localSheetId="8" hidden="1">#REF!</definedName>
    <definedName name="_bdm.D2AE36DFA1964CB082866E895D6F9131.edm" localSheetId="0" hidden="1">#REF!</definedName>
    <definedName name="_bdm.D2AE36DFA1964CB082866E895D6F9131.edm" localSheetId="1" hidden="1">#REF!</definedName>
    <definedName name="_bdm.D2AE36DFA1964CB082866E895D6F9131.edm" localSheetId="8" hidden="1">#REF!</definedName>
    <definedName name="_bdm.D2AFE53AF3634325A1714C88CBA8E65A.edm" localSheetId="0" hidden="1">#REF!</definedName>
    <definedName name="_bdm.D2AFE53AF3634325A1714C88CBA8E65A.edm" localSheetId="1" hidden="1">#REF!</definedName>
    <definedName name="_bdm.D2AFE53AF3634325A1714C88CBA8E65A.edm" localSheetId="8" hidden="1">#REF!</definedName>
    <definedName name="_bdm.D2D79A2C8890454F98B459F761253A46.edm" localSheetId="0" hidden="1">#REF!</definedName>
    <definedName name="_bdm.D2D79A2C8890454F98B459F761253A46.edm" localSheetId="1" hidden="1">#REF!</definedName>
    <definedName name="_bdm.D2D79A2C8890454F98B459F761253A46.edm" localSheetId="8" hidden="1">#REF!</definedName>
    <definedName name="_bdm.D2E2823BB10742F88BA148545DE2145C.edm" localSheetId="0" hidden="1">#REF!</definedName>
    <definedName name="_bdm.D2E2823BB10742F88BA148545DE2145C.edm" localSheetId="1" hidden="1">#REF!</definedName>
    <definedName name="_bdm.D2E2823BB10742F88BA148545DE2145C.edm" localSheetId="8" hidden="1">#REF!</definedName>
    <definedName name="_bdm.D30771D05D6F4CC1A2C855837A24824A.edm" localSheetId="0" hidden="1">#REF!</definedName>
    <definedName name="_bdm.D30771D05D6F4CC1A2C855837A24824A.edm" localSheetId="1" hidden="1">#REF!</definedName>
    <definedName name="_bdm.D30771D05D6F4CC1A2C855837A24824A.edm" localSheetId="8" hidden="1">#REF!</definedName>
    <definedName name="_bdm.D30AF58E449A44078E3149E30987E658.edm" localSheetId="0" hidden="1">#REF!</definedName>
    <definedName name="_bdm.D30AF58E449A44078E3149E30987E658.edm" localSheetId="1" hidden="1">#REF!</definedName>
    <definedName name="_bdm.D30AF58E449A44078E3149E30987E658.edm" localSheetId="8" hidden="1">#REF!</definedName>
    <definedName name="_bdm.D31D5185752C411788B21FEB8F2F84B8.edm" localSheetId="0" hidden="1">#REF!</definedName>
    <definedName name="_bdm.D31D5185752C411788B21FEB8F2F84B8.edm" localSheetId="1" hidden="1">#REF!</definedName>
    <definedName name="_bdm.D31D5185752C411788B21FEB8F2F84B8.edm" localSheetId="8" hidden="1">#REF!</definedName>
    <definedName name="_bdm.D33B980931D84E79907762BB3042F571.edm" localSheetId="0" hidden="1">#REF!</definedName>
    <definedName name="_bdm.D33B980931D84E79907762BB3042F571.edm" localSheetId="1" hidden="1">#REF!</definedName>
    <definedName name="_bdm.D33B980931D84E79907762BB3042F571.edm" localSheetId="8" hidden="1">#REF!</definedName>
    <definedName name="_bdm.D3563DDEA3C64CA1858A0D221969DE88.edm" localSheetId="0" hidden="1">#REF!</definedName>
    <definedName name="_bdm.D3563DDEA3C64CA1858A0D221969DE88.edm" localSheetId="1" hidden="1">#REF!</definedName>
    <definedName name="_bdm.D3563DDEA3C64CA1858A0D221969DE88.edm" localSheetId="8" hidden="1">#REF!</definedName>
    <definedName name="_bdm.D37E3A3C6ED649048688CC1F3EE86092.edm" localSheetId="0" hidden="1">#REF!</definedName>
    <definedName name="_bdm.D37E3A3C6ED649048688CC1F3EE86092.edm" localSheetId="1" hidden="1">#REF!</definedName>
    <definedName name="_bdm.D37E3A3C6ED649048688CC1F3EE86092.edm" localSheetId="8" hidden="1">#REF!</definedName>
    <definedName name="_bdm.D3DA8138C06F42FF9FF98427D674426A.edm" localSheetId="0" hidden="1">#REF!</definedName>
    <definedName name="_bdm.D3DA8138C06F42FF9FF98427D674426A.edm" localSheetId="1" hidden="1">#REF!</definedName>
    <definedName name="_bdm.D3DA8138C06F42FF9FF98427D674426A.edm" localSheetId="8" hidden="1">#REF!</definedName>
    <definedName name="_bdm.D419DE1FBB7740D88A509E0F279AC5C3.edm" localSheetId="0" hidden="1">#REF!</definedName>
    <definedName name="_bdm.D419DE1FBB7740D88A509E0F279AC5C3.edm" localSheetId="1" hidden="1">#REF!</definedName>
    <definedName name="_bdm.D419DE1FBB7740D88A509E0F279AC5C3.edm" localSheetId="8" hidden="1">#REF!</definedName>
    <definedName name="_bdm.D45BB095638242A59DBD9D5D44E48F08.edm" localSheetId="0" hidden="1">#REF!</definedName>
    <definedName name="_bdm.D45BB095638242A59DBD9D5D44E48F08.edm" localSheetId="1" hidden="1">#REF!</definedName>
    <definedName name="_bdm.D45BB095638242A59DBD9D5D44E48F08.edm" localSheetId="8" hidden="1">#REF!</definedName>
    <definedName name="_bdm.D5B01A7CCA0340B086B9026DF4DD29F5.edm" localSheetId="0" hidden="1">#REF!</definedName>
    <definedName name="_bdm.D5B01A7CCA0340B086B9026DF4DD29F5.edm" localSheetId="1" hidden="1">#REF!</definedName>
    <definedName name="_bdm.D5B01A7CCA0340B086B9026DF4DD29F5.edm" localSheetId="8" hidden="1">#REF!</definedName>
    <definedName name="_bdm.D6BB7582C8C44114866D9AC737A6084A.edm" localSheetId="0" hidden="1">#REF!</definedName>
    <definedName name="_bdm.D6BB7582C8C44114866D9AC737A6084A.edm" localSheetId="1" hidden="1">#REF!</definedName>
    <definedName name="_bdm.D6BB7582C8C44114866D9AC737A6084A.edm" localSheetId="8" hidden="1">#REF!</definedName>
    <definedName name="_bdm.D6E31A9500B34CA6ACD6F0AF4C8C3DFA.edm" localSheetId="0" hidden="1">#REF!</definedName>
    <definedName name="_bdm.D6E31A9500B34CA6ACD6F0AF4C8C3DFA.edm" localSheetId="1" hidden="1">#REF!</definedName>
    <definedName name="_bdm.D6E31A9500B34CA6ACD6F0AF4C8C3DFA.edm" localSheetId="8" hidden="1">#REF!</definedName>
    <definedName name="_bdm.D7031EBD800842FEA1FE87339C9B1D5B.edm" localSheetId="0" hidden="1">#REF!</definedName>
    <definedName name="_bdm.D7031EBD800842FEA1FE87339C9B1D5B.edm" localSheetId="1" hidden="1">#REF!</definedName>
    <definedName name="_bdm.D7031EBD800842FEA1FE87339C9B1D5B.edm" localSheetId="8" hidden="1">#REF!</definedName>
    <definedName name="_bdm.D732961B91C04BFC9F206E646D462263.edm" localSheetId="0" hidden="1">#REF!</definedName>
    <definedName name="_bdm.D732961B91C04BFC9F206E646D462263.edm" localSheetId="1" hidden="1">#REF!</definedName>
    <definedName name="_bdm.D732961B91C04BFC9F206E646D462263.edm" localSheetId="8" hidden="1">#REF!</definedName>
    <definedName name="_bdm.D7C4F91492A54B94B893FD4CA4146E54.edm" localSheetId="0" hidden="1">#REF!</definedName>
    <definedName name="_bdm.D7C4F91492A54B94B893FD4CA4146E54.edm" localSheetId="1" hidden="1">#REF!</definedName>
    <definedName name="_bdm.D7C4F91492A54B94B893FD4CA4146E54.edm" localSheetId="8" hidden="1">#REF!</definedName>
    <definedName name="_bdm.D80847537B4B482A9309D64883B90953.edm" localSheetId="0" hidden="1">#REF!</definedName>
    <definedName name="_bdm.D80847537B4B482A9309D64883B90953.edm" localSheetId="1" hidden="1">#REF!</definedName>
    <definedName name="_bdm.D80847537B4B482A9309D64883B90953.edm" localSheetId="8" hidden="1">#REF!</definedName>
    <definedName name="_bdm.D8C325328F6441AC88C455020E127B0A.edm" localSheetId="0" hidden="1">#REF!</definedName>
    <definedName name="_bdm.D8C325328F6441AC88C455020E127B0A.edm" localSheetId="1" hidden="1">#REF!</definedName>
    <definedName name="_bdm.D8C325328F6441AC88C455020E127B0A.edm" localSheetId="8" hidden="1">#REF!</definedName>
    <definedName name="_bdm.DA0E573AF1D040A8B570871D53EF85B7.edm" localSheetId="0" hidden="1">#REF!</definedName>
    <definedName name="_bdm.DA0E573AF1D040A8B570871D53EF85B7.edm" localSheetId="1" hidden="1">#REF!</definedName>
    <definedName name="_bdm.DA0E573AF1D040A8B570871D53EF85B7.edm" localSheetId="8" hidden="1">#REF!</definedName>
    <definedName name="_bdm.DA3B9870A15F45409A335F45E47C5565.edm" localSheetId="0" hidden="1">#REF!</definedName>
    <definedName name="_bdm.DA3B9870A15F45409A335F45E47C5565.edm" localSheetId="1" hidden="1">#REF!</definedName>
    <definedName name="_bdm.DA3B9870A15F45409A335F45E47C5565.edm" localSheetId="8" hidden="1">#REF!</definedName>
    <definedName name="_bdm.DA5B69246AF74B7B9E6BA4BC681BD4C4.edm" localSheetId="0" hidden="1">#REF!</definedName>
    <definedName name="_bdm.DA5B69246AF74B7B9E6BA4BC681BD4C4.edm" localSheetId="1" hidden="1">#REF!</definedName>
    <definedName name="_bdm.DA5B69246AF74B7B9E6BA4BC681BD4C4.edm" localSheetId="8" hidden="1">#REF!</definedName>
    <definedName name="_bdm.DA6A311C53A1414981C8F96EB65F9E25.edm" localSheetId="0" hidden="1">#REF!</definedName>
    <definedName name="_bdm.DA6A311C53A1414981C8F96EB65F9E25.edm" localSheetId="1" hidden="1">#REF!</definedName>
    <definedName name="_bdm.DA6A311C53A1414981C8F96EB65F9E25.edm" localSheetId="8" hidden="1">#REF!</definedName>
    <definedName name="_bdm.DAC23AAA4F90447BBB97724BDA4A1251.edm" localSheetId="0" hidden="1">#REF!</definedName>
    <definedName name="_bdm.DAC23AAA4F90447BBB97724BDA4A1251.edm" localSheetId="1" hidden="1">#REF!</definedName>
    <definedName name="_bdm.DAC23AAA4F90447BBB97724BDA4A1251.edm" localSheetId="8" hidden="1">#REF!</definedName>
    <definedName name="_bdm.DC0FDCCB14D543FB878A171E83978AB8.edm" localSheetId="0" hidden="1">#REF!</definedName>
    <definedName name="_bdm.DC0FDCCB14D543FB878A171E83978AB8.edm" localSheetId="1" hidden="1">#REF!</definedName>
    <definedName name="_bdm.DC0FDCCB14D543FB878A171E83978AB8.edm" localSheetId="8" hidden="1">#REF!</definedName>
    <definedName name="_bdm.DCA99C0FA0E14DF6ACB74D0F422EB394.edm" localSheetId="0" hidden="1">#REF!</definedName>
    <definedName name="_bdm.DCA99C0FA0E14DF6ACB74D0F422EB394.edm" localSheetId="1" hidden="1">#REF!</definedName>
    <definedName name="_bdm.DCA99C0FA0E14DF6ACB74D0F422EB394.edm" localSheetId="8" hidden="1">#REF!</definedName>
    <definedName name="_bdm.DD0B27258AE848C19EEB95D8470DF01E.edm" localSheetId="0" hidden="1">#REF!</definedName>
    <definedName name="_bdm.DD0B27258AE848C19EEB95D8470DF01E.edm" localSheetId="1" hidden="1">#REF!</definedName>
    <definedName name="_bdm.DD0B27258AE848C19EEB95D8470DF01E.edm" localSheetId="8" hidden="1">#REF!</definedName>
    <definedName name="_bdm.DD61FCF624A848C7A457F4428ACC9E41.edm" localSheetId="0" hidden="1">#REF!</definedName>
    <definedName name="_bdm.DD61FCF624A848C7A457F4428ACC9E41.edm" localSheetId="1" hidden="1">#REF!</definedName>
    <definedName name="_bdm.DD61FCF624A848C7A457F4428ACC9E41.edm" localSheetId="8" hidden="1">#REF!</definedName>
    <definedName name="_bdm.DD974EC17067422EA9EEE7ED35063D6D.edm" localSheetId="0" hidden="1">#REF!</definedName>
    <definedName name="_bdm.DD974EC17067422EA9EEE7ED35063D6D.edm" localSheetId="1" hidden="1">#REF!</definedName>
    <definedName name="_bdm.DD974EC17067422EA9EEE7ED35063D6D.edm" localSheetId="8" hidden="1">#REF!</definedName>
    <definedName name="_bdm.DE001E9B9110463EA870097D6394C36C.edm" localSheetId="0" hidden="1">#REF!</definedName>
    <definedName name="_bdm.DE001E9B9110463EA870097D6394C36C.edm" localSheetId="1" hidden="1">#REF!</definedName>
    <definedName name="_bdm.DE001E9B9110463EA870097D6394C36C.edm" localSheetId="8" hidden="1">#REF!</definedName>
    <definedName name="_bdm.DE3A287A640A49C5B8391C472059FA95.edm" localSheetId="0" hidden="1">#REF!</definedName>
    <definedName name="_bdm.DE3A287A640A49C5B8391C472059FA95.edm" localSheetId="1" hidden="1">#REF!</definedName>
    <definedName name="_bdm.DE3A287A640A49C5B8391C472059FA95.edm" localSheetId="8" hidden="1">#REF!</definedName>
    <definedName name="_bdm.DE4B18425B424B66963F3165677B97C7.edm" localSheetId="0" hidden="1">#REF!</definedName>
    <definedName name="_bdm.DE4B18425B424B66963F3165677B97C7.edm" localSheetId="1" hidden="1">#REF!</definedName>
    <definedName name="_bdm.DE4B18425B424B66963F3165677B97C7.edm" localSheetId="8" hidden="1">#REF!</definedName>
    <definedName name="_bdm.DE701B9294F54A13B69CFF3D6751B69D.edm" localSheetId="0" hidden="1">#REF!</definedName>
    <definedName name="_bdm.DE701B9294F54A13B69CFF3D6751B69D.edm" localSheetId="1" hidden="1">#REF!</definedName>
    <definedName name="_bdm.DE701B9294F54A13B69CFF3D6751B69D.edm" localSheetId="8" hidden="1">#REF!</definedName>
    <definedName name="_bdm.DF682F4F25704E4E94101E38EB60FBFD.edm" localSheetId="0" hidden="1">#REF!</definedName>
    <definedName name="_bdm.DF682F4F25704E4E94101E38EB60FBFD.edm" localSheetId="1" hidden="1">#REF!</definedName>
    <definedName name="_bdm.DF682F4F25704E4E94101E38EB60FBFD.edm" localSheetId="8" hidden="1">#REF!</definedName>
    <definedName name="_bdm.DFF0D10B05584101B8295EE101E9A033.edm" localSheetId="0" hidden="1">#REF!</definedName>
    <definedName name="_bdm.DFF0D10B05584101B8295EE101E9A033.edm" localSheetId="1" hidden="1">#REF!</definedName>
    <definedName name="_bdm.DFF0D10B05584101B8295EE101E9A033.edm" localSheetId="8" hidden="1">#REF!</definedName>
    <definedName name="_bdm.E044E2C6A5DF431888ED72ACD171B90F.edm" localSheetId="0" hidden="1">#REF!</definedName>
    <definedName name="_bdm.E044E2C6A5DF431888ED72ACD171B90F.edm" localSheetId="1" hidden="1">#REF!</definedName>
    <definedName name="_bdm.E044E2C6A5DF431888ED72ACD171B90F.edm" localSheetId="8" hidden="1">#REF!</definedName>
    <definedName name="_bdm.E064E06618694F90AA5FF546BA009FE8.edm" localSheetId="0" hidden="1">#REF!</definedName>
    <definedName name="_bdm.E064E06618694F90AA5FF546BA009FE8.edm" localSheetId="1" hidden="1">#REF!</definedName>
    <definedName name="_bdm.E064E06618694F90AA5FF546BA009FE8.edm" localSheetId="8" hidden="1">#REF!</definedName>
    <definedName name="_bdm.E08F4D93196D461F880F055E130ABEF4.edm" localSheetId="0" hidden="1">#REF!</definedName>
    <definedName name="_bdm.E08F4D93196D461F880F055E130ABEF4.edm" localSheetId="1" hidden="1">#REF!</definedName>
    <definedName name="_bdm.E08F4D93196D461F880F055E130ABEF4.edm" localSheetId="8" hidden="1">#REF!</definedName>
    <definedName name="_bdm.E0E693B8361040B69D00C78D2D1F4685.edm" localSheetId="0" hidden="1">#REF!</definedName>
    <definedName name="_bdm.E0E693B8361040B69D00C78D2D1F4685.edm" localSheetId="1" hidden="1">#REF!</definedName>
    <definedName name="_bdm.E0E693B8361040B69D00C78D2D1F4685.edm" localSheetId="8" hidden="1">#REF!</definedName>
    <definedName name="_bdm.E10C7B4A3E15457DBEEF545F5D7CA196.edm" localSheetId="0" hidden="1">#REF!</definedName>
    <definedName name="_bdm.E10C7B4A3E15457DBEEF545F5D7CA196.edm" localSheetId="1" hidden="1">#REF!</definedName>
    <definedName name="_bdm.E10C7B4A3E15457DBEEF545F5D7CA196.edm" localSheetId="8" hidden="1">#REF!</definedName>
    <definedName name="_bdm.E1679B7CC22949F5B5DCA8C3E69872E6.edm" localSheetId="0" hidden="1">#REF!</definedName>
    <definedName name="_bdm.E1679B7CC22949F5B5DCA8C3E69872E6.edm" localSheetId="1" hidden="1">#REF!</definedName>
    <definedName name="_bdm.E1679B7CC22949F5B5DCA8C3E69872E6.edm" localSheetId="8" hidden="1">#REF!</definedName>
    <definedName name="_bdm.E23A95A8EAC24CFF967441454AE76F10.edm" localSheetId="0" hidden="1">#REF!</definedName>
    <definedName name="_bdm.E23A95A8EAC24CFF967441454AE76F10.edm" localSheetId="1" hidden="1">#REF!</definedName>
    <definedName name="_bdm.E23A95A8EAC24CFF967441454AE76F10.edm" localSheetId="8" hidden="1">#REF!</definedName>
    <definedName name="_bdm.E25E4C6607824DAAB49894F304023908.edm" localSheetId="0" hidden="1">#REF!</definedName>
    <definedName name="_bdm.E25E4C6607824DAAB49894F304023908.edm" localSheetId="1" hidden="1">#REF!</definedName>
    <definedName name="_bdm.E25E4C6607824DAAB49894F304023908.edm" localSheetId="8" hidden="1">#REF!</definedName>
    <definedName name="_bdm.E28E483E07B44B4DB71EAF1918DB25A1.edm" localSheetId="0" hidden="1">#REF!</definedName>
    <definedName name="_bdm.E28E483E07B44B4DB71EAF1918DB25A1.edm" localSheetId="1" hidden="1">#REF!</definedName>
    <definedName name="_bdm.E28E483E07B44B4DB71EAF1918DB25A1.edm" localSheetId="8" hidden="1">#REF!</definedName>
    <definedName name="_bdm.E2B7A064C70545BDB46BDB87A58DB737.edm" localSheetId="0" hidden="1">#REF!</definedName>
    <definedName name="_bdm.E2B7A064C70545BDB46BDB87A58DB737.edm" localSheetId="1" hidden="1">#REF!</definedName>
    <definedName name="_bdm.E2B7A064C70545BDB46BDB87A58DB737.edm" localSheetId="8" hidden="1">#REF!</definedName>
    <definedName name="_bdm.E2E9FA4DAC6C4C969281D7EFDC470B77.edm" localSheetId="0" hidden="1">#REF!</definedName>
    <definedName name="_bdm.E2E9FA4DAC6C4C969281D7EFDC470B77.edm" localSheetId="1" hidden="1">#REF!</definedName>
    <definedName name="_bdm.E2E9FA4DAC6C4C969281D7EFDC470B77.edm" localSheetId="8" hidden="1">#REF!</definedName>
    <definedName name="_bdm.E30FFD5F9C20447FB1F2113EE297229C.edm" localSheetId="0" hidden="1">#REF!</definedName>
    <definedName name="_bdm.E30FFD5F9C20447FB1F2113EE297229C.edm" localSheetId="1" hidden="1">#REF!</definedName>
    <definedName name="_bdm.E30FFD5F9C20447FB1F2113EE297229C.edm" localSheetId="8" hidden="1">#REF!</definedName>
    <definedName name="_bdm.E36F7F714067431584CFFE81235131BA.edm" localSheetId="0" hidden="1">#REF!</definedName>
    <definedName name="_bdm.E36F7F714067431584CFFE81235131BA.edm" localSheetId="1" hidden="1">#REF!</definedName>
    <definedName name="_bdm.E36F7F714067431584CFFE81235131BA.edm" localSheetId="8" hidden="1">#REF!</definedName>
    <definedName name="_bdm.E3862F73074944A2B4843BBF320EBED1.edm" localSheetId="0" hidden="1">#REF!</definedName>
    <definedName name="_bdm.E3862F73074944A2B4843BBF320EBED1.edm" localSheetId="1" hidden="1">#REF!</definedName>
    <definedName name="_bdm.E3862F73074944A2B4843BBF320EBED1.edm" localSheetId="8" hidden="1">#REF!</definedName>
    <definedName name="_bdm.E412E144B0CA4E5C84B4B09255F8E3C1.edm" localSheetId="0" hidden="1">#REF!</definedName>
    <definedName name="_bdm.E412E144B0CA4E5C84B4B09255F8E3C1.edm" localSheetId="1" hidden="1">#REF!</definedName>
    <definedName name="_bdm.E412E144B0CA4E5C84B4B09255F8E3C1.edm" localSheetId="8" hidden="1">#REF!</definedName>
    <definedName name="_bdm.E4332F3DFA47485881D0AEDCAEB9C5BC.edm" localSheetId="0" hidden="1">#REF!</definedName>
    <definedName name="_bdm.E4332F3DFA47485881D0AEDCAEB9C5BC.edm" localSheetId="1" hidden="1">#REF!</definedName>
    <definedName name="_bdm.E4332F3DFA47485881D0AEDCAEB9C5BC.edm" localSheetId="8" hidden="1">#REF!</definedName>
    <definedName name="_bdm.E46F8FFF5D0C4002800C067074E9C40B.edm" localSheetId="0" hidden="1">#REF!</definedName>
    <definedName name="_bdm.E46F8FFF5D0C4002800C067074E9C40B.edm" localSheetId="1" hidden="1">#REF!</definedName>
    <definedName name="_bdm.E46F8FFF5D0C4002800C067074E9C40B.edm" localSheetId="8" hidden="1">#REF!</definedName>
    <definedName name="_bdm.E472D0A758E04892BA5091D9DB122946.edm" localSheetId="0" hidden="1">#REF!</definedName>
    <definedName name="_bdm.E472D0A758E04892BA5091D9DB122946.edm" localSheetId="1" hidden="1">#REF!</definedName>
    <definedName name="_bdm.E472D0A758E04892BA5091D9DB122946.edm" localSheetId="8" hidden="1">#REF!</definedName>
    <definedName name="_bdm.E4AAB8E747EC4B59AFEF1778C4289B3F.edm" localSheetId="0" hidden="1">#REF!</definedName>
    <definedName name="_bdm.E4AAB8E747EC4B59AFEF1778C4289B3F.edm" localSheetId="1" hidden="1">#REF!</definedName>
    <definedName name="_bdm.E4AAB8E747EC4B59AFEF1778C4289B3F.edm" localSheetId="8" hidden="1">#REF!</definedName>
    <definedName name="_bdm.E4AAF92008CC4532BA642D75EE82EED9.edm" localSheetId="0" hidden="1">#REF!</definedName>
    <definedName name="_bdm.E4AAF92008CC4532BA642D75EE82EED9.edm" localSheetId="1" hidden="1">#REF!</definedName>
    <definedName name="_bdm.E4AAF92008CC4532BA642D75EE82EED9.edm" localSheetId="8" hidden="1">#REF!</definedName>
    <definedName name="_bdm.E535D668ADB04520BF7C471EFE9621ED.edm" localSheetId="0" hidden="1">#REF!</definedName>
    <definedName name="_bdm.E535D668ADB04520BF7C471EFE9621ED.edm" localSheetId="1" hidden="1">#REF!</definedName>
    <definedName name="_bdm.E535D668ADB04520BF7C471EFE9621ED.edm" localSheetId="8" hidden="1">#REF!</definedName>
    <definedName name="_bdm.E5D9027B39214B26BC1B1963F0810266.edm" localSheetId="0" hidden="1">#REF!</definedName>
    <definedName name="_bdm.E5D9027B39214B26BC1B1963F0810266.edm" localSheetId="1" hidden="1">#REF!</definedName>
    <definedName name="_bdm.E5D9027B39214B26BC1B1963F0810266.edm" localSheetId="8" hidden="1">#REF!</definedName>
    <definedName name="_bdm.E6BF8EBBD06A4A7EB48F1A190A771871.edm" localSheetId="0" hidden="1">#REF!</definedName>
    <definedName name="_bdm.E6BF8EBBD06A4A7EB48F1A190A771871.edm" localSheetId="1" hidden="1">#REF!</definedName>
    <definedName name="_bdm.E6BF8EBBD06A4A7EB48F1A190A771871.edm" localSheetId="8" hidden="1">#REF!</definedName>
    <definedName name="_bdm.E6D5853A623842F29854014C5A52CDEB.edm" localSheetId="0" hidden="1">#REF!</definedName>
    <definedName name="_bdm.E6D5853A623842F29854014C5A52CDEB.edm" localSheetId="1" hidden="1">#REF!</definedName>
    <definedName name="_bdm.E6D5853A623842F29854014C5A52CDEB.edm" localSheetId="8" hidden="1">#REF!</definedName>
    <definedName name="_bdm.E75A02A49DC1413DBFB4CE41454A9DD0.edm" localSheetId="0" hidden="1">#REF!</definedName>
    <definedName name="_bdm.E75A02A49DC1413DBFB4CE41454A9DD0.edm" localSheetId="1" hidden="1">#REF!</definedName>
    <definedName name="_bdm.E75A02A49DC1413DBFB4CE41454A9DD0.edm" localSheetId="8" hidden="1">#REF!</definedName>
    <definedName name="_bdm.E761E101274848AD852B280B58CBB368.edm" localSheetId="0" hidden="1">#REF!</definedName>
    <definedName name="_bdm.E761E101274848AD852B280B58CBB368.edm" localSheetId="1" hidden="1">#REF!</definedName>
    <definedName name="_bdm.E761E101274848AD852B280B58CBB368.edm" localSheetId="8" hidden="1">#REF!</definedName>
    <definedName name="_bdm.E799246D86A64E73BD7A34B098365989.edm" localSheetId="0" hidden="1">#REF!</definedName>
    <definedName name="_bdm.E799246D86A64E73BD7A34B098365989.edm" localSheetId="1" hidden="1">#REF!</definedName>
    <definedName name="_bdm.E799246D86A64E73BD7A34B098365989.edm" localSheetId="8" hidden="1">#REF!</definedName>
    <definedName name="_bdm.E7A8BCC905864B3F905ED9C5FED7178D.edm" localSheetId="0" hidden="1">#REF!</definedName>
    <definedName name="_bdm.E7A8BCC905864B3F905ED9C5FED7178D.edm" localSheetId="1" hidden="1">#REF!</definedName>
    <definedName name="_bdm.E7A8BCC905864B3F905ED9C5FED7178D.edm" localSheetId="8" hidden="1">#REF!</definedName>
    <definedName name="_bdm.E802B55DBEF747A69DBBC80535EAD505.edm" localSheetId="0" hidden="1">#REF!</definedName>
    <definedName name="_bdm.E802B55DBEF747A69DBBC80535EAD505.edm" localSheetId="1" hidden="1">#REF!</definedName>
    <definedName name="_bdm.E802B55DBEF747A69DBBC80535EAD505.edm" localSheetId="8" hidden="1">#REF!</definedName>
    <definedName name="_bdm.E813B145127A4C1BA9C9AA1FAB669699.edm" localSheetId="0" hidden="1">#REF!</definedName>
    <definedName name="_bdm.E813B145127A4C1BA9C9AA1FAB669699.edm" localSheetId="1" hidden="1">#REF!</definedName>
    <definedName name="_bdm.E813B145127A4C1BA9C9AA1FAB669699.edm" localSheetId="8" hidden="1">#REF!</definedName>
    <definedName name="_bdm.E8B3ACE1990C4043992C5FE41ADA7E50.edm" localSheetId="0" hidden="1">#REF!</definedName>
    <definedName name="_bdm.E8B3ACE1990C4043992C5FE41ADA7E50.edm" localSheetId="1" hidden="1">#REF!</definedName>
    <definedName name="_bdm.E8B3ACE1990C4043992C5FE41ADA7E50.edm" localSheetId="8" hidden="1">#REF!</definedName>
    <definedName name="_bdm.E8F30B28917245CDBC8B5315B793EE9E.edm" localSheetId="0" hidden="1">#REF!</definedName>
    <definedName name="_bdm.E8F30B28917245CDBC8B5315B793EE9E.edm" localSheetId="1" hidden="1">#REF!</definedName>
    <definedName name="_bdm.E8F30B28917245CDBC8B5315B793EE9E.edm" localSheetId="8" hidden="1">#REF!</definedName>
    <definedName name="_bdm.E914D7055A2D4FAF8C207983187877A6.edm" localSheetId="0" hidden="1">#REF!</definedName>
    <definedName name="_bdm.E914D7055A2D4FAF8C207983187877A6.edm" localSheetId="1" hidden="1">#REF!</definedName>
    <definedName name="_bdm.E914D7055A2D4FAF8C207983187877A6.edm" localSheetId="8" hidden="1">#REF!</definedName>
    <definedName name="_bdm.E9A33F2258FF4DB0B07B84F2A39E159D.edm" localSheetId="0" hidden="1">#REF!</definedName>
    <definedName name="_bdm.E9A33F2258FF4DB0B07B84F2A39E159D.edm" localSheetId="1" hidden="1">#REF!</definedName>
    <definedName name="_bdm.E9A33F2258FF4DB0B07B84F2A39E159D.edm" localSheetId="8" hidden="1">#REF!</definedName>
    <definedName name="_bdm.EA54733E41604FCB825A5453ED88A574.edm" localSheetId="0" hidden="1">#REF!</definedName>
    <definedName name="_bdm.EA54733E41604FCB825A5453ED88A574.edm" localSheetId="1" hidden="1">#REF!</definedName>
    <definedName name="_bdm.EA54733E41604FCB825A5453ED88A574.edm" localSheetId="8" hidden="1">#REF!</definedName>
    <definedName name="_bdm.EB7A6A006DDF423BAD56A854427C5784.edm" localSheetId="0" hidden="1">#REF!</definedName>
    <definedName name="_bdm.EB7A6A006DDF423BAD56A854427C5784.edm" localSheetId="1" hidden="1">#REF!</definedName>
    <definedName name="_bdm.EB7A6A006DDF423BAD56A854427C5784.edm" localSheetId="8" hidden="1">#REF!</definedName>
    <definedName name="_bdm.EBD6799B2E80448FBA1CA1E9CE85DE23.edm" localSheetId="0" hidden="1">#REF!</definedName>
    <definedName name="_bdm.EBD6799B2E80448FBA1CA1E9CE85DE23.edm" localSheetId="1" hidden="1">#REF!</definedName>
    <definedName name="_bdm.EBD6799B2E80448FBA1CA1E9CE85DE23.edm" localSheetId="8" hidden="1">#REF!</definedName>
    <definedName name="_bdm.EC87A399A8114EF6BC474D371EDC3CEB.edm" localSheetId="0" hidden="1">#REF!</definedName>
    <definedName name="_bdm.EC87A399A8114EF6BC474D371EDC3CEB.edm" localSheetId="1" hidden="1">#REF!</definedName>
    <definedName name="_bdm.EC87A399A8114EF6BC474D371EDC3CEB.edm" localSheetId="8" hidden="1">#REF!</definedName>
    <definedName name="_bdm.ECA898F80C0C4296927CD94A1952D13E.edm" localSheetId="0" hidden="1">#REF!</definedName>
    <definedName name="_bdm.ECA898F80C0C4296927CD94A1952D13E.edm" localSheetId="1" hidden="1">#REF!</definedName>
    <definedName name="_bdm.ECA898F80C0C4296927CD94A1952D13E.edm" localSheetId="8" hidden="1">#REF!</definedName>
    <definedName name="_bdm.ECAF8AC052994DC8A40FAB1722BDA870.edm" localSheetId="0" hidden="1">#REF!</definedName>
    <definedName name="_bdm.ECAF8AC052994DC8A40FAB1722BDA870.edm" localSheetId="1" hidden="1">#REF!</definedName>
    <definedName name="_bdm.ECAF8AC052994DC8A40FAB1722BDA870.edm" localSheetId="8" hidden="1">#REF!</definedName>
    <definedName name="_bdm.ECC842E4FB034EAB82957A68B7A010E3.edm" localSheetId="0" hidden="1">#REF!</definedName>
    <definedName name="_bdm.ECC842E4FB034EAB82957A68B7A010E3.edm" localSheetId="1" hidden="1">#REF!</definedName>
    <definedName name="_bdm.ECC842E4FB034EAB82957A68B7A010E3.edm" localSheetId="8" hidden="1">#REF!</definedName>
    <definedName name="_bdm.ECE14A33D7AD4EA187302E198CA66957.edm" localSheetId="0" hidden="1">#REF!</definedName>
    <definedName name="_bdm.ECE14A33D7AD4EA187302E198CA66957.edm" localSheetId="1" hidden="1">#REF!</definedName>
    <definedName name="_bdm.ECE14A33D7AD4EA187302E198CA66957.edm" localSheetId="8" hidden="1">#REF!</definedName>
    <definedName name="_bdm.ECF92132F9EC45E3901D47A650CFE5A1.edm" localSheetId="0" hidden="1">#REF!</definedName>
    <definedName name="_bdm.ECF92132F9EC45E3901D47A650CFE5A1.edm" localSheetId="1" hidden="1">#REF!</definedName>
    <definedName name="_bdm.ECF92132F9EC45E3901D47A650CFE5A1.edm" localSheetId="8" hidden="1">#REF!</definedName>
    <definedName name="_bdm.ED6A892B080C4A97B3BABCE764910297.edm" hidden="1">#N/A</definedName>
    <definedName name="_bdm.EEC07206C756410AAECBDA2F45A1C322.edm" localSheetId="0" hidden="1">#REF!</definedName>
    <definedName name="_bdm.EEC07206C756410AAECBDA2F45A1C322.edm" localSheetId="1" hidden="1">#REF!</definedName>
    <definedName name="_bdm.EEC07206C756410AAECBDA2F45A1C322.edm" localSheetId="8" hidden="1">#REF!</definedName>
    <definedName name="_bdm.EEFC4F990EA34D1D926CF5C462B7B7A8.edm" localSheetId="0" hidden="1">#REF!</definedName>
    <definedName name="_bdm.EEFC4F990EA34D1D926CF5C462B7B7A8.edm" localSheetId="1" hidden="1">#REF!</definedName>
    <definedName name="_bdm.EEFC4F990EA34D1D926CF5C462B7B7A8.edm" localSheetId="8" hidden="1">#REF!</definedName>
    <definedName name="_bdm.EF1195B788484B8A9FEA81B26B4B20C5.edm" localSheetId="0" hidden="1">#REF!</definedName>
    <definedName name="_bdm.EF1195B788484B8A9FEA81B26B4B20C5.edm" localSheetId="1" hidden="1">#REF!</definedName>
    <definedName name="_bdm.EF1195B788484B8A9FEA81B26B4B20C5.edm" localSheetId="8" hidden="1">#REF!</definedName>
    <definedName name="_bdm.EF86ABE89935466EA2244E2CB3280C0A.edm" localSheetId="0" hidden="1">#REF!</definedName>
    <definedName name="_bdm.EF86ABE89935466EA2244E2CB3280C0A.edm" localSheetId="1" hidden="1">#REF!</definedName>
    <definedName name="_bdm.EF86ABE89935466EA2244E2CB3280C0A.edm" localSheetId="8" hidden="1">#REF!</definedName>
    <definedName name="_bdm.EFF4D71AF5984899B8AB8EB4D6BB3B7A.edm" localSheetId="0" hidden="1">#REF!</definedName>
    <definedName name="_bdm.EFF4D71AF5984899B8AB8EB4D6BB3B7A.edm" localSheetId="1" hidden="1">#REF!</definedName>
    <definedName name="_bdm.EFF4D71AF5984899B8AB8EB4D6BB3B7A.edm" localSheetId="8" hidden="1">#REF!</definedName>
    <definedName name="_bdm.F0279001AA6F4986AF7FF988159A9D76.edm" localSheetId="0" hidden="1">#REF!</definedName>
    <definedName name="_bdm.F0279001AA6F4986AF7FF988159A9D76.edm" localSheetId="1" hidden="1">#REF!</definedName>
    <definedName name="_bdm.F0279001AA6F4986AF7FF988159A9D76.edm" localSheetId="8" hidden="1">#REF!</definedName>
    <definedName name="_bdm.F0536A369A8A4B0D9E2729DFBDFC3339.edm" localSheetId="0" hidden="1">#REF!</definedName>
    <definedName name="_bdm.F0536A369A8A4B0D9E2729DFBDFC3339.edm" localSheetId="1" hidden="1">#REF!</definedName>
    <definedName name="_bdm.F0536A369A8A4B0D9E2729DFBDFC3339.edm" localSheetId="8" hidden="1">#REF!</definedName>
    <definedName name="_bdm.F062C9783F9547379644A3D8E0E82839.edm" localSheetId="0" hidden="1">#REF!</definedName>
    <definedName name="_bdm.F062C9783F9547379644A3D8E0E82839.edm" localSheetId="1" hidden="1">#REF!</definedName>
    <definedName name="_bdm.F062C9783F9547379644A3D8E0E82839.edm" localSheetId="8" hidden="1">#REF!</definedName>
    <definedName name="_bdm.F1A6E3E7E33646299AE42C539DF54C11.edm" localSheetId="0" hidden="1">#REF!</definedName>
    <definedName name="_bdm.F1A6E3E7E33646299AE42C539DF54C11.edm" localSheetId="1" hidden="1">#REF!</definedName>
    <definedName name="_bdm.F1A6E3E7E33646299AE42C539DF54C11.edm" localSheetId="8" hidden="1">#REF!</definedName>
    <definedName name="_bdm.F1C2B979983C40359E88903442101823.edm" localSheetId="0" hidden="1">#REF!</definedName>
    <definedName name="_bdm.F1C2B979983C40359E88903442101823.edm" localSheetId="1" hidden="1">#REF!</definedName>
    <definedName name="_bdm.F1C2B979983C40359E88903442101823.edm" localSheetId="8" hidden="1">#REF!</definedName>
    <definedName name="_bdm.F2326DD1C28E434EB8D2E7441DC41D07.edm" localSheetId="0" hidden="1">#REF!</definedName>
    <definedName name="_bdm.F2326DD1C28E434EB8D2E7441DC41D07.edm" localSheetId="1" hidden="1">#REF!</definedName>
    <definedName name="_bdm.F2326DD1C28E434EB8D2E7441DC41D07.edm" localSheetId="8" hidden="1">#REF!</definedName>
    <definedName name="_bdm.F2C94A2BC8954AA389CB0BC2FD8D758B.edm" localSheetId="0" hidden="1">#REF!</definedName>
    <definedName name="_bdm.F2C94A2BC8954AA389CB0BC2FD8D758B.edm" localSheetId="1" hidden="1">#REF!</definedName>
    <definedName name="_bdm.F2C94A2BC8954AA389CB0BC2FD8D758B.edm" localSheetId="8" hidden="1">#REF!</definedName>
    <definedName name="_bdm.F32B2741F8364C7BBE92ED2B82E11F5C.edm" localSheetId="0" hidden="1">#REF!</definedName>
    <definedName name="_bdm.F32B2741F8364C7BBE92ED2B82E11F5C.edm" localSheetId="1" hidden="1">#REF!</definedName>
    <definedName name="_bdm.F32B2741F8364C7BBE92ED2B82E11F5C.edm" localSheetId="8" hidden="1">#REF!</definedName>
    <definedName name="_bdm.F3584E8F28C64E908F9B9892F088A96B.edm" localSheetId="0" hidden="1">#REF!</definedName>
    <definedName name="_bdm.F3584E8F28C64E908F9B9892F088A96B.edm" localSheetId="1" hidden="1">#REF!</definedName>
    <definedName name="_bdm.F3584E8F28C64E908F9B9892F088A96B.edm" localSheetId="8" hidden="1">#REF!</definedName>
    <definedName name="_bdm.F3695F0CF07B4FA3A6E812A573B6438A.edm" localSheetId="0" hidden="1">#REF!</definedName>
    <definedName name="_bdm.F3695F0CF07B4FA3A6E812A573B6438A.edm" localSheetId="1" hidden="1">#REF!</definedName>
    <definedName name="_bdm.F3695F0CF07B4FA3A6E812A573B6438A.edm" localSheetId="8" hidden="1">#REF!</definedName>
    <definedName name="_bdm.F37F6340B785496BACDA155559DC74A8.edm" localSheetId="0" hidden="1">#REF!</definedName>
    <definedName name="_bdm.F37F6340B785496BACDA155559DC74A8.edm" localSheetId="1" hidden="1">#REF!</definedName>
    <definedName name="_bdm.F37F6340B785496BACDA155559DC74A8.edm" localSheetId="8" hidden="1">#REF!</definedName>
    <definedName name="_bdm.F3E09CB60D10421387CA36B91F50D493.edm" localSheetId="0" hidden="1">#REF!</definedName>
    <definedName name="_bdm.F3E09CB60D10421387CA36B91F50D493.edm" localSheetId="1" hidden="1">#REF!</definedName>
    <definedName name="_bdm.F3E09CB60D10421387CA36B91F50D493.edm" localSheetId="8" hidden="1">#REF!</definedName>
    <definedName name="_bdm.F3F24723E8DB4C1DA03CDFA9AAB34547.edm" localSheetId="0" hidden="1">#REF!</definedName>
    <definedName name="_bdm.F3F24723E8DB4C1DA03CDFA9AAB34547.edm" localSheetId="1" hidden="1">#REF!</definedName>
    <definedName name="_bdm.F3F24723E8DB4C1DA03CDFA9AAB34547.edm" localSheetId="8" hidden="1">#REF!</definedName>
    <definedName name="_bdm.F4320235F50C4CA7BF80EC1ACDD8E672.edm" localSheetId="0" hidden="1">#REF!</definedName>
    <definedName name="_bdm.F4320235F50C4CA7BF80EC1ACDD8E672.edm" localSheetId="1" hidden="1">#REF!</definedName>
    <definedName name="_bdm.F4320235F50C4CA7BF80EC1ACDD8E672.edm" localSheetId="8" hidden="1">#REF!</definedName>
    <definedName name="_bdm.F525C48CA5504FE8AB87D2E0061E176A.edm" localSheetId="0" hidden="1">#REF!</definedName>
    <definedName name="_bdm.F525C48CA5504FE8AB87D2E0061E176A.edm" localSheetId="1" hidden="1">#REF!</definedName>
    <definedName name="_bdm.F525C48CA5504FE8AB87D2E0061E176A.edm" localSheetId="8" hidden="1">#REF!</definedName>
    <definedName name="_bdm.F6CE809224B54C59AB473E97EF1EF7CF.edm" localSheetId="0" hidden="1">#REF!</definedName>
    <definedName name="_bdm.F6CE809224B54C59AB473E97EF1EF7CF.edm" localSheetId="1" hidden="1">#REF!</definedName>
    <definedName name="_bdm.F6CE809224B54C59AB473E97EF1EF7CF.edm" localSheetId="8" hidden="1">#REF!</definedName>
    <definedName name="_bdm.F6F12FDF8CE84CC1A263DDC7A616D709.edm" localSheetId="0" hidden="1">#REF!</definedName>
    <definedName name="_bdm.F6F12FDF8CE84CC1A263DDC7A616D709.edm" localSheetId="1" hidden="1">#REF!</definedName>
    <definedName name="_bdm.F6F12FDF8CE84CC1A263DDC7A616D709.edm" localSheetId="8" hidden="1">#REF!</definedName>
    <definedName name="_bdm.F700DFA5F9F64902BEF2E0AEC0891B36.edm" localSheetId="0" hidden="1">#REF!</definedName>
    <definedName name="_bdm.F700DFA5F9F64902BEF2E0AEC0891B36.edm" localSheetId="1" hidden="1">#REF!</definedName>
    <definedName name="_bdm.F700DFA5F9F64902BEF2E0AEC0891B36.edm" localSheetId="8" hidden="1">#REF!</definedName>
    <definedName name="_bdm.F748386559774E65B024B72991087672.edm" localSheetId="0" hidden="1">#REF!</definedName>
    <definedName name="_bdm.F748386559774E65B024B72991087672.edm" localSheetId="1" hidden="1">#REF!</definedName>
    <definedName name="_bdm.F748386559774E65B024B72991087672.edm" localSheetId="8" hidden="1">#REF!</definedName>
    <definedName name="_bdm.F76AB6C4BA884FA1B2E22C391E8CACDB.edm" hidden="1">#N/A</definedName>
    <definedName name="_bdm.F7B9B547D8E34689BC5D0027CF6055E0.edm" localSheetId="0" hidden="1">#REF!</definedName>
    <definedName name="_bdm.F7B9B547D8E34689BC5D0027CF6055E0.edm" localSheetId="1" hidden="1">#REF!</definedName>
    <definedName name="_bdm.F7B9B547D8E34689BC5D0027CF6055E0.edm" localSheetId="8" hidden="1">#REF!</definedName>
    <definedName name="_bdm.F7C1BBB7E9FC4431B9A33D6FB43ADB2F.edm" localSheetId="0" hidden="1">#REF!</definedName>
    <definedName name="_bdm.F7C1BBB7E9FC4431B9A33D6FB43ADB2F.edm" localSheetId="1" hidden="1">#REF!</definedName>
    <definedName name="_bdm.F7C1BBB7E9FC4431B9A33D6FB43ADB2F.edm" localSheetId="8" hidden="1">#REF!</definedName>
    <definedName name="_bdm.F83586C5467B4D8E86EF589056A3A0BE.edm" localSheetId="0" hidden="1">#REF!</definedName>
    <definedName name="_bdm.F83586C5467B4D8E86EF589056A3A0BE.edm" localSheetId="1" hidden="1">#REF!</definedName>
    <definedName name="_bdm.F83586C5467B4D8E86EF589056A3A0BE.edm" localSheetId="8" hidden="1">#REF!</definedName>
    <definedName name="_bdm.F915C1020A2148399C8E3D0EDF7C60E8.edm" localSheetId="0" hidden="1">#REF!</definedName>
    <definedName name="_bdm.F915C1020A2148399C8E3D0EDF7C60E8.edm" localSheetId="1" hidden="1">#REF!</definedName>
    <definedName name="_bdm.F915C1020A2148399C8E3D0EDF7C60E8.edm" localSheetId="8" hidden="1">#REF!</definedName>
    <definedName name="_bdm.F977C5EE9DF14220BCD8F94496DB0CDD.edm" localSheetId="0" hidden="1">#REF!</definedName>
    <definedName name="_bdm.F977C5EE9DF14220BCD8F94496DB0CDD.edm" localSheetId="1" hidden="1">#REF!</definedName>
    <definedName name="_bdm.F977C5EE9DF14220BCD8F94496DB0CDD.edm" localSheetId="8" hidden="1">#REF!</definedName>
    <definedName name="_bdm.F9B6F0C596914C1BA7902F7F72EBA610.edm" localSheetId="0" hidden="1">#REF!</definedName>
    <definedName name="_bdm.F9B6F0C596914C1BA7902F7F72EBA610.edm" localSheetId="1" hidden="1">#REF!</definedName>
    <definedName name="_bdm.F9B6F0C596914C1BA7902F7F72EBA610.edm" localSheetId="8" hidden="1">#REF!</definedName>
    <definedName name="_bdm.F9F7D871A43F42AD999AF7B67D6F5D95.edm" localSheetId="0" hidden="1">#REF!</definedName>
    <definedName name="_bdm.F9F7D871A43F42AD999AF7B67D6F5D95.edm" localSheetId="1" hidden="1">#REF!</definedName>
    <definedName name="_bdm.F9F7D871A43F42AD999AF7B67D6F5D95.edm" localSheetId="8" hidden="1">#REF!</definedName>
    <definedName name="_bdm.F9FC8F5E773840848567F3A68597B8A8.edm" localSheetId="0" hidden="1">#REF!</definedName>
    <definedName name="_bdm.F9FC8F5E773840848567F3A68597B8A8.edm" localSheetId="1" hidden="1">#REF!</definedName>
    <definedName name="_bdm.F9FC8F5E773840848567F3A68597B8A8.edm" localSheetId="8" hidden="1">#REF!</definedName>
    <definedName name="_bdm.FAD4F818A64246DCA5A3CC1D72F444F8.edm" localSheetId="0" hidden="1">#REF!</definedName>
    <definedName name="_bdm.FAD4F818A64246DCA5A3CC1D72F444F8.edm" localSheetId="1" hidden="1">#REF!</definedName>
    <definedName name="_bdm.FAD4F818A64246DCA5A3CC1D72F444F8.edm" localSheetId="8" hidden="1">#REF!</definedName>
    <definedName name="_bdm.FastTrackBookmark.12_12_2006_2_35_18_PM.edm" hidden="1">#N/A</definedName>
    <definedName name="_bdm.FastTrackBookmark.3_5_2007_1_51_37_PM.edm" hidden="1">#N/A</definedName>
    <definedName name="_bdm.FastTrackBookmark.3_5_2007_1_54_35_PM.edm" hidden="1">#N/A</definedName>
    <definedName name="_bdm.FB2CD2FAD96B4658934875C9A9D078AB.edm" localSheetId="0" hidden="1">#REF!</definedName>
    <definedName name="_bdm.FB2CD2FAD96B4658934875C9A9D078AB.edm" localSheetId="1" hidden="1">#REF!</definedName>
    <definedName name="_bdm.FB2CD2FAD96B4658934875C9A9D078AB.edm" localSheetId="8" hidden="1">#REF!</definedName>
    <definedName name="_bdm.FBD394CC11E34BE89840D56E9DF598AD.edm" localSheetId="0" hidden="1">#REF!</definedName>
    <definedName name="_bdm.FBD394CC11E34BE89840D56E9DF598AD.edm" localSheetId="1" hidden="1">#REF!</definedName>
    <definedName name="_bdm.FBD394CC11E34BE89840D56E9DF598AD.edm" localSheetId="8" hidden="1">#REF!</definedName>
    <definedName name="_bdm.FC38D76DE2424A268BA444C2C5E20136.edm" localSheetId="0" hidden="1">#REF!</definedName>
    <definedName name="_bdm.FC38D76DE2424A268BA444C2C5E20136.edm" localSheetId="1" hidden="1">#REF!</definedName>
    <definedName name="_bdm.FC38D76DE2424A268BA444C2C5E20136.edm" localSheetId="8" hidden="1">#REF!</definedName>
    <definedName name="_bdm.FC4798D2B08F43DB93157C1410DAC8B8.edm" localSheetId="0" hidden="1">#REF!</definedName>
    <definedName name="_bdm.FC4798D2B08F43DB93157C1410DAC8B8.edm" localSheetId="1" hidden="1">#REF!</definedName>
    <definedName name="_bdm.FC4798D2B08F43DB93157C1410DAC8B8.edm" localSheetId="8" hidden="1">#REF!</definedName>
    <definedName name="_bdm.FC4AF241222841578B5F4E26F6E900D0.edm" localSheetId="0" hidden="1">#REF!</definedName>
    <definedName name="_bdm.FC4AF241222841578B5F4E26F6E900D0.edm" localSheetId="1" hidden="1">#REF!</definedName>
    <definedName name="_bdm.FC4AF241222841578B5F4E26F6E900D0.edm" localSheetId="8" hidden="1">#REF!</definedName>
    <definedName name="_bdm.FC5CFBB0802544CE9D161CCDDF650BC2.edm" localSheetId="0" hidden="1">#REF!</definedName>
    <definedName name="_bdm.FC5CFBB0802544CE9D161CCDDF650BC2.edm" localSheetId="1" hidden="1">#REF!</definedName>
    <definedName name="_bdm.FC5CFBB0802544CE9D161CCDDF650BC2.edm" localSheetId="8" hidden="1">#REF!</definedName>
    <definedName name="_bdm.FC652EE742E74F82A3F633E4BC9279E0.edm" localSheetId="0" hidden="1">#REF!</definedName>
    <definedName name="_bdm.FC652EE742E74F82A3F633E4BC9279E0.edm" localSheetId="1" hidden="1">#REF!</definedName>
    <definedName name="_bdm.FC652EE742E74F82A3F633E4BC9279E0.edm" localSheetId="8" hidden="1">#REF!</definedName>
    <definedName name="_bdm.FC738B9A446646CAB612A88237E3EC89.edm" localSheetId="0" hidden="1">#REF!</definedName>
    <definedName name="_bdm.FC738B9A446646CAB612A88237E3EC89.edm" localSheetId="1" hidden="1">#REF!</definedName>
    <definedName name="_bdm.FC738B9A446646CAB612A88237E3EC89.edm" localSheetId="8" hidden="1">#REF!</definedName>
    <definedName name="_bdm.FD6AC686CA9747D4A45A628006334563.edm" localSheetId="0" hidden="1">#REF!</definedName>
    <definedName name="_bdm.FD6AC686CA9747D4A45A628006334563.edm" localSheetId="1" hidden="1">#REF!</definedName>
    <definedName name="_bdm.FD6AC686CA9747D4A45A628006334563.edm" localSheetId="8" hidden="1">#REF!</definedName>
    <definedName name="_bdm.FDBFB05C828547938E594BDA582BACF3.edm" localSheetId="0" hidden="1">#REF!</definedName>
    <definedName name="_bdm.FDBFB05C828547938E594BDA582BACF3.edm" localSheetId="1" hidden="1">#REF!</definedName>
    <definedName name="_bdm.FDBFB05C828547938E594BDA582BACF3.edm" localSheetId="8" hidden="1">#REF!</definedName>
    <definedName name="_bdm.FDE8A18FC6334ABFB8E1374F2ED65117.edm" localSheetId="0" hidden="1">#REF!</definedName>
    <definedName name="_bdm.FDE8A18FC6334ABFB8E1374F2ED65117.edm" localSheetId="1" hidden="1">#REF!</definedName>
    <definedName name="_bdm.FDE8A18FC6334ABFB8E1374F2ED65117.edm" localSheetId="8" hidden="1">#REF!</definedName>
    <definedName name="_bdm.FE12273A77A34D38BAFE9D129E9E0D55.edm" localSheetId="0" hidden="1">#REF!</definedName>
    <definedName name="_bdm.FE12273A77A34D38BAFE9D129E9E0D55.edm" localSheetId="1" hidden="1">#REF!</definedName>
    <definedName name="_bdm.FE12273A77A34D38BAFE9D129E9E0D55.edm" localSheetId="8" hidden="1">#REF!</definedName>
    <definedName name="_bdm.FE3B034B732A4C07A7FF9209E1543134.edm" localSheetId="0" hidden="1">#REF!</definedName>
    <definedName name="_bdm.FE3B034B732A4C07A7FF9209E1543134.edm" localSheetId="1" hidden="1">#REF!</definedName>
    <definedName name="_bdm.FE3B034B732A4C07A7FF9209E1543134.edm" localSheetId="8" hidden="1">#REF!</definedName>
    <definedName name="_bdm.FE414A8F9C40466F8189980278CAB3BF.edm" localSheetId="0" hidden="1">#REF!</definedName>
    <definedName name="_bdm.FE414A8F9C40466F8189980278CAB3BF.edm" localSheetId="1" hidden="1">#REF!</definedName>
    <definedName name="_bdm.FE414A8F9C40466F8189980278CAB3BF.edm" localSheetId="8" hidden="1">#REF!</definedName>
    <definedName name="_bdm.FE62B68B537341919ACFBD0B12D19344.edm" localSheetId="0" hidden="1">#REF!</definedName>
    <definedName name="_bdm.FE62B68B537341919ACFBD0B12D19344.edm" localSheetId="1" hidden="1">#REF!</definedName>
    <definedName name="_bdm.FE62B68B537341919ACFBD0B12D19344.edm" localSheetId="8" hidden="1">#REF!</definedName>
    <definedName name="_bdm.FEB5AA68288C47EC8E1790820EBF18DD.edm" localSheetId="0" hidden="1">#REF!</definedName>
    <definedName name="_bdm.FEB5AA68288C47EC8E1790820EBF18DD.edm" localSheetId="1" hidden="1">#REF!</definedName>
    <definedName name="_bdm.FEB5AA68288C47EC8E1790820EBF18DD.edm" localSheetId="8" hidden="1">#REF!</definedName>
    <definedName name="_bdm.FEB6526B98684F3289F7BC1616A71698.edm" localSheetId="0" hidden="1">#REF!</definedName>
    <definedName name="_bdm.FEB6526B98684F3289F7BC1616A71698.edm" localSheetId="1" hidden="1">#REF!</definedName>
    <definedName name="_bdm.FEB6526B98684F3289F7BC1616A71698.edm" localSheetId="8" hidden="1">#REF!</definedName>
    <definedName name="_bdm.FF9F747ADEF111D6B62C0010A4863BFD.edm" localSheetId="0" hidden="1">#REF!</definedName>
    <definedName name="_bdm.FF9F747ADEF111D6B62C0010A4863BFD.edm" localSheetId="1" hidden="1">#REF!</definedName>
    <definedName name="_bdm.FF9F747ADEF111D6B62C0010A4863BFD.edm" localSheetId="8" hidden="1">#REF!</definedName>
    <definedName name="_bdm.FFAF1297FB48449CB586D7B56C06F94B.edm" localSheetId="0" hidden="1">#REF!</definedName>
    <definedName name="_bdm.FFAF1297FB48449CB586D7B56C06F94B.edm" localSheetId="1" hidden="1">#REF!</definedName>
    <definedName name="_bdm.FFAF1297FB48449CB586D7B56C06F94B.edm" localSheetId="8" hidden="1">#REF!</definedName>
    <definedName name="_bdm.FFE2ACCAA2DE4113827B15FEDD6F8836.edm" localSheetId="0" hidden="1">#REF!</definedName>
    <definedName name="_bdm.FFE2ACCAA2DE4113827B15FEDD6F8836.edm" localSheetId="1" hidden="1">#REF!</definedName>
    <definedName name="_bdm.FFE2ACCAA2DE4113827B15FEDD6F8836.edm" localSheetId="8" hidden="1">#REF!</definedName>
    <definedName name="_bdm.FFF8C2AAE3584FC8BE721C9436700369.edm" localSheetId="0" hidden="1">#REF!</definedName>
    <definedName name="_bdm.FFF8C2AAE3584FC8BE721C9436700369.edm" localSheetId="1" hidden="1">#REF!</definedName>
    <definedName name="_bdm.FFF8C2AAE3584FC8BE721C9436700369.edm" localSheetId="8" hidden="1">#REF!</definedName>
    <definedName name="_C" localSheetId="7" hidden="1">{#N/A,#N/A,FALSE,"AESTR_K"}</definedName>
    <definedName name="_C" localSheetId="8" hidden="1">{#N/A,#N/A,FALSE,"AESTR_K"}</definedName>
    <definedName name="_C" hidden="1">{#N/A,#N/A,FALSE,"AESTR_K"}</definedName>
    <definedName name="_d2" localSheetId="7" hidden="1">{"Income Statement",#N/A,FALSE,"CFMODEL";"Balance Sheet",#N/A,FALSE,"CFMODEL"}</definedName>
    <definedName name="_d2" localSheetId="8" hidden="1">{"Income Statement",#N/A,FALSE,"CFMODEL";"Balance Sheet",#N/A,FALSE,"CFMODEL"}</definedName>
    <definedName name="_d2" hidden="1">{"Income Statement",#N/A,FALSE,"CFMODEL";"Balance Sheet",#N/A,FALSE,"CFMODEL"}</definedName>
    <definedName name="_ex1" localSheetId="7" hidden="1">{#N/A,#N/A,FALSE,"Summ";#N/A,#N/A,FALSE,"General"}</definedName>
    <definedName name="_ex1" localSheetId="8" hidden="1">{#N/A,#N/A,FALSE,"Summ";#N/A,#N/A,FALSE,"General"}</definedName>
    <definedName name="_ex1" hidden="1">{#N/A,#N/A,FALSE,"Summ";#N/A,#N/A,FALSE,"General"}</definedName>
    <definedName name="_Fill" localSheetId="0" hidden="1">#REF!</definedName>
    <definedName name="_Fill" localSheetId="1" hidden="1">#REF!</definedName>
    <definedName name="_Fill" localSheetId="8" hidden="1">#REF!</definedName>
    <definedName name="_xlnm._FilterDatabase" localSheetId="13" hidden="1">'TY Functl AD Detail (E)'!$A$2:$S$1328</definedName>
    <definedName name="_xlnm._FilterDatabase" localSheetId="12" hidden="1">'TY Functl GP Detail (E)'!$A$3:$Q$1407</definedName>
    <definedName name="_fy97" localSheetId="7" hidden="1">{#N/A,#N/A,FALSE,"FY97";#N/A,#N/A,FALSE,"FY98";#N/A,#N/A,FALSE,"FY99";#N/A,#N/A,FALSE,"FY00";#N/A,#N/A,FALSE,"FY01"}</definedName>
    <definedName name="_fy97" localSheetId="8" hidden="1">{#N/A,#N/A,FALSE,"FY97";#N/A,#N/A,FALSE,"FY98";#N/A,#N/A,FALSE,"FY99";#N/A,#N/A,FALSE,"FY00";#N/A,#N/A,FALSE,"FY01"}</definedName>
    <definedName name="_fy97" hidden="1">{#N/A,#N/A,FALSE,"FY97";#N/A,#N/A,FALSE,"FY98";#N/A,#N/A,FALSE,"FY99";#N/A,#N/A,FALSE,"FY00";#N/A,#N/A,FALSE,"FY01"}</definedName>
    <definedName name="_GSRATES_1" hidden="1">"CT300001Latest          "</definedName>
    <definedName name="_GSRATES_COUNT" hidden="1">1</definedName>
    <definedName name="_jjj2" localSheetId="7" hidden="1">{"summary1",#N/A,TRUE,"Comps";"summary2",#N/A,TRUE,"Comps";"summary3",#N/A,TRUE,"Comps"}</definedName>
    <definedName name="_jjj2" localSheetId="8" hidden="1">{"summary1",#N/A,TRUE,"Comps";"summary2",#N/A,TRUE,"Comps";"summary3",#N/A,TRUE,"Comps"}</definedName>
    <definedName name="_jjj2" hidden="1">{"summary1",#N/A,TRUE,"Comps";"summary2",#N/A,TRUE,"Comps";"summary3",#N/A,TRUE,"Comps"}</definedName>
    <definedName name="_Key1" localSheetId="0" hidden="1">#REF!</definedName>
    <definedName name="_Key1" localSheetId="1" hidden="1">#REF!</definedName>
    <definedName name="_Key1" localSheetId="8" hidden="1">#REF!</definedName>
    <definedName name="_Key2" localSheetId="0" hidden="1">#REF!</definedName>
    <definedName name="_Key2" localSheetId="1" hidden="1">#REF!</definedName>
    <definedName name="_Key2" localSheetId="8" hidden="1">#REF!</definedName>
    <definedName name="_new1" localSheetId="7" hidden="1">{#N/A,#N/A,FALSE,"Summ";#N/A,#N/A,FALSE,"General"}</definedName>
    <definedName name="_new1" localSheetId="8" hidden="1">{#N/A,#N/A,FALSE,"Summ";#N/A,#N/A,FALSE,"General"}</definedName>
    <definedName name="_new1" hidden="1">{#N/A,#N/A,FALSE,"Summ";#N/A,#N/A,FALSE,"General"}</definedName>
    <definedName name="_Order1" hidden="1">255</definedName>
    <definedName name="_Order2" hidden="1">255</definedName>
    <definedName name="_r" localSheetId="7" hidden="1">{"consolidated",#N/A,FALSE,"Sheet1";"cms",#N/A,FALSE,"Sheet1";"fse",#N/A,FALSE,"Sheet1"}</definedName>
    <definedName name="_r" localSheetId="8" hidden="1">{"consolidated",#N/A,FALSE,"Sheet1";"cms",#N/A,FALSE,"Sheet1";"fse",#N/A,FALSE,"Sheet1"}</definedName>
    <definedName name="_r" hidden="1">{"consolidated",#N/A,FALSE,"Sheet1";"cms",#N/A,FALSE,"Sheet1";"fse",#N/A,FALSE,"Sheet1"}</definedName>
    <definedName name="_Regression_Int" hidden="1">1</definedName>
    <definedName name="_Regression_Out" localSheetId="0" hidden="1">[2]FIA!#REF!</definedName>
    <definedName name="_Regression_Out" localSheetId="1" hidden="1">[2]FIA!#REF!</definedName>
    <definedName name="_Regression_Out" localSheetId="8" hidden="1">[2]FIA!#REF!</definedName>
    <definedName name="_ryr56565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ryr56565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ryr5656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sdf2" localSheetId="7" hidden="1">{#N/A,#N/A,FALSE,"Calc";#N/A,#N/A,FALSE,"Sensitivity";#N/A,#N/A,FALSE,"LT Earn.Dil.";#N/A,#N/A,FALSE,"Dil. AVP"}</definedName>
    <definedName name="_sdf2" localSheetId="8" hidden="1">{#N/A,#N/A,FALSE,"Calc";#N/A,#N/A,FALSE,"Sensitivity";#N/A,#N/A,FALSE,"LT Earn.Dil.";#N/A,#N/A,FALSE,"Dil. AVP"}</definedName>
    <definedName name="_sdf2" hidden="1">{#N/A,#N/A,FALSE,"Calc";#N/A,#N/A,FALSE,"Sensitivity";#N/A,#N/A,FALSE,"LT Earn.Dil.";#N/A,#N/A,FALSE,"Dil. AVP"}</definedName>
    <definedName name="_six6" localSheetId="7" hidden="1">{#N/A,#N/A,FALSE,"CRPT";#N/A,#N/A,FALSE,"TREND";#N/A,#N/A,FALSE,"%Curve"}</definedName>
    <definedName name="_six6" localSheetId="8" hidden="1">{#N/A,#N/A,FALSE,"CRPT";#N/A,#N/A,FALSE,"TREND";#N/A,#N/A,FALSE,"%Curve"}</definedName>
    <definedName name="_six6" localSheetId="14" hidden="1">{#N/A,#N/A,FALSE,"CRPT";#N/A,#N/A,FALSE,"TREND";#N/A,#N/A,FALSE,"%Curve"}</definedName>
    <definedName name="_six6" hidden="1">{#N/A,#N/A,FALSE,"CRPT";#N/A,#N/A,FALSE,"TREND";#N/A,#N/A,FALSE,"%Curve"}</definedName>
    <definedName name="_Sort" localSheetId="0" hidden="1">#REF!</definedName>
    <definedName name="_Sort" localSheetId="1" hidden="1">#REF!</definedName>
    <definedName name="_Sort" localSheetId="8" hidden="1">#REF!</definedName>
    <definedName name="_t3" hidden="1">#N/A</definedName>
    <definedName name="_table_out" hidden="1">#N/A</definedName>
    <definedName name="_Table2_In2" localSheetId="0" hidden="1">#REF!</definedName>
    <definedName name="_Table2_In2" localSheetId="1" hidden="1">#REF!</definedName>
    <definedName name="_Table2_In2" localSheetId="8" hidden="1">#REF!</definedName>
    <definedName name="_Table2_Out" localSheetId="0" hidden="1">#REF!</definedName>
    <definedName name="_Table2_Out" localSheetId="1" hidden="1">#REF!</definedName>
    <definedName name="_Table2_Out" localSheetId="8" hidden="1">#REF!</definedName>
    <definedName name="_Table3_In2" localSheetId="0" hidden="1">#REF!</definedName>
    <definedName name="_Table3_In2" localSheetId="1" hidden="1">#REF!</definedName>
    <definedName name="_Table3_In2" localSheetId="8" hidden="1">#REF!</definedName>
    <definedName name="_tst2" localSheetId="7" hidden="1">{"SourcesUses",#N/A,TRUE,"CFMODEL";"TransOverview",#N/A,TRUE,"CFMODEL"}</definedName>
    <definedName name="_tst2" localSheetId="8" hidden="1">{"SourcesUses",#N/A,TRUE,"CFMODEL";"TransOverview",#N/A,TRUE,"CFMODEL"}</definedName>
    <definedName name="_tst2" hidden="1">{"SourcesUses",#N/A,TRUE,"CFMODEL";"TransOverview",#N/A,TRUE,"CFMODEL"}</definedName>
    <definedName name="_tst3" localSheetId="7" hidden="1">{"SourcesUses",#N/A,TRUE,#N/A;"TransOverview",#N/A,TRUE,"CFMODEL"}</definedName>
    <definedName name="_tst3" localSheetId="8" hidden="1">{"SourcesUses",#N/A,TRUE,#N/A;"TransOverview",#N/A,TRUE,"CFMODEL"}</definedName>
    <definedName name="_tst3" hidden="1">{"SourcesUses",#N/A,TRUE,#N/A;"TransOverview",#N/A,TRUE,"CFMODEL"}</definedName>
    <definedName name="_tst4" localSheetId="7" hidden="1">{"SourcesUses",#N/A,TRUE,"FundsFlow";"TransOverview",#N/A,TRUE,"FundsFlow"}</definedName>
    <definedName name="_tst4" localSheetId="8" hidden="1">{"SourcesUses",#N/A,TRUE,"FundsFlow";"TransOverview",#N/A,TRUE,"FundsFlow"}</definedName>
    <definedName name="_tst4" hidden="1">{"SourcesUses",#N/A,TRUE,"FundsFlow";"TransOverview",#N/A,TRUE,"FundsFlow"}</definedName>
    <definedName name="_wrn1" localSheetId="7" hidden="1">{#N/A,#N/A,FALSE,"DCF";#N/A,#N/A,FALSE,"WACC";#N/A,#N/A,FALSE,"Sales_EBIT";#N/A,#N/A,FALSE,"Capex_Depreciation";#N/A,#N/A,FALSE,"WC";#N/A,#N/A,FALSE,"Interest";#N/A,#N/A,FALSE,"Assumptions"}</definedName>
    <definedName name="_wrn1" localSheetId="8" hidden="1">{#N/A,#N/A,FALSE,"DCF";#N/A,#N/A,FALSE,"WACC";#N/A,#N/A,FALSE,"Sales_EBIT";#N/A,#N/A,FALSE,"Capex_Depreciation";#N/A,#N/A,FALSE,"WC";#N/A,#N/A,FALSE,"Interest";#N/A,#N/A,FALSE,"Assumptions"}</definedName>
    <definedName name="_wrn1" hidden="1">{#N/A,#N/A,FALSE,"DCF";#N/A,#N/A,FALSE,"WACC";#N/A,#N/A,FALSE,"Sales_EBIT";#N/A,#N/A,FALSE,"Capex_Depreciation";#N/A,#N/A,FALSE,"WC";#N/A,#N/A,FALSE,"Interest";#N/A,#N/A,FALSE,"Assumptions"}</definedName>
    <definedName name="_wrn2" localSheetId="7" hidden="1">{#N/A,#N/A,FALSE,"ASSUMPTIONS";#N/A,#N/A,FALSE,"Valuation Summary";"page1",#N/A,FALSE,"PRESENTATION";"page2",#N/A,FALSE,"PRESENTATION";#N/A,#N/A,FALSE,"ORIGINAL_ROLLBACK"}</definedName>
    <definedName name="_wrn2" localSheetId="8" hidden="1">{#N/A,#N/A,FALSE,"ASSUMPTIONS";#N/A,#N/A,FALSE,"Valuation Summary";"page1",#N/A,FALSE,"PRESENTATION";"page2",#N/A,FALSE,"PRESENTATION";#N/A,#N/A,FALSE,"ORIGINAL_ROLLBACK"}</definedName>
    <definedName name="_wrn2" hidden="1">{#N/A,#N/A,FALSE,"ASSUMPTIONS";#N/A,#N/A,FALSE,"Valuation Summary";"page1",#N/A,FALSE,"PRESENTATION";"page2",#N/A,FALSE,"PRESENTATION";#N/A,#N/A,FALSE,"ORIGINAL_ROLLBACK"}</definedName>
    <definedName name="_wrn3" localSheetId="7" hidden="1">{#N/A,#N/A,FALSE,"ASSUMPTIONS";#N/A,#N/A,FALSE,"Valuation Summary";"page1",#N/A,FALSE,"PRESENTATION";"page2",#N/A,FALSE,"PRESENTATION";#N/A,#N/A,FALSE,"ORIGINAL_ROLLBACK"}</definedName>
    <definedName name="_wrn3" localSheetId="8" hidden="1">{#N/A,#N/A,FALSE,"ASSUMPTIONS";#N/A,#N/A,FALSE,"Valuation Summary";"page1",#N/A,FALSE,"PRESENTATION";"page2",#N/A,FALSE,"PRESENTATION";#N/A,#N/A,FALSE,"ORIGINAL_ROLLBACK"}</definedName>
    <definedName name="_wrn3" hidden="1">{#N/A,#N/A,FALSE,"ASSUMPTIONS";#N/A,#N/A,FALSE,"Valuation Summary";"page1",#N/A,FALSE,"PRESENTATION";"page2",#N/A,FALSE,"PRESENTATION";#N/A,#N/A,FALSE,"ORIGINAL_ROLLBACK"}</definedName>
    <definedName name="_www1" localSheetId="7" hidden="1">{#N/A,#N/A,FALSE,"schA"}</definedName>
    <definedName name="_www1" localSheetId="8" hidden="1">{#N/A,#N/A,FALSE,"schA"}</definedName>
    <definedName name="_www1" localSheetId="14" hidden="1">{#N/A,#N/A,FALSE,"schA"}</definedName>
    <definedName name="_www1" hidden="1">{#N/A,#N/A,FALSE,"schA"}</definedName>
    <definedName name="a" localSheetId="7" hidden="1">{#N/A,#N/A,FALSE,"Coversheet";#N/A,#N/A,FALSE,"QA"}</definedName>
    <definedName name="a" localSheetId="8" hidden="1">{#N/A,#N/A,FALSE,"Coversheet";#N/A,#N/A,FALSE,"QA"}</definedName>
    <definedName name="a" localSheetId="14" hidden="1">{#N/A,#N/A,FALSE,"Coversheet";#N/A,#N/A,FALSE,"QA"}</definedName>
    <definedName name="a" hidden="1">{#N/A,#N/A,FALSE,"Coversheet";#N/A,#N/A,FALSE,"QA"}</definedName>
    <definedName name="aaa" localSheetId="7" hidden="1">{#N/A,#N/A,FALSE,"Model";#N/A,#N/A,FALSE,"Division"}</definedName>
    <definedName name="aaa" localSheetId="8" hidden="1">{#N/A,#N/A,FALSE,"Model";#N/A,#N/A,FALSE,"Division"}</definedName>
    <definedName name="aaa" hidden="1">{#N/A,#N/A,FALSE,"Model";#N/A,#N/A,FALSE,"Division"}</definedName>
    <definedName name="AAA_DOCTOPS" hidden="1">"AAA_SET"</definedName>
    <definedName name="AAA_duser" hidden="1">"OFF"</definedName>
    <definedName name="AAAAAAAAAAAAAA" localSheetId="7" hidden="1">{#N/A,#N/A,FALSE,"Coversheet";#N/A,#N/A,FALSE,"QA"}</definedName>
    <definedName name="AAAAAAAAAAAAAA" localSheetId="8" hidden="1">{#N/A,#N/A,FALSE,"Coversheet";#N/A,#N/A,FALSE,"QA"}</definedName>
    <definedName name="AAAAAAAAAAAAAA" hidden="1">{#N/A,#N/A,FALSE,"Coversheet";#N/A,#N/A,FALSE,"QA"}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ccessDatabase" hidden="1">"I:\COMTREL\FINICLE\TradeSummary.mdb"</definedName>
    <definedName name="adfsadfd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fsadfd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fsadfd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eradfaereawt" localSheetId="7" hidden="1">{"var_page",#N/A,FALSE,"template"}</definedName>
    <definedName name="aeradfaereawt" localSheetId="8" hidden="1">{"var_page",#N/A,FALSE,"template"}</definedName>
    <definedName name="aeradfaereawt" hidden="1">{"var_page",#N/A,FALSE,"template"}</definedName>
    <definedName name="anscount" hidden="1">1</definedName>
    <definedName name="as" localSheetId="0" hidden="1">#REF!,#REF!,#REF!,#REF!,#REF!,#REF!,#REF!,#REF!,#REF!,#REF!,#REF!,#REF!,#REF!,#REF!</definedName>
    <definedName name="as" localSheetId="1" hidden="1">#REF!,#REF!,#REF!,#REF!,#REF!,#REF!,#REF!,#REF!,#REF!,#REF!,#REF!,#REF!,#REF!,#REF!</definedName>
    <definedName name="as" localSheetId="8" hidden="1">#REF!,#REF!,#REF!,#REF!,#REF!,#REF!,#REF!,#REF!,#REF!,#REF!,#REF!,#REF!,#REF!,#REF!</definedName>
    <definedName name="AS2DocOpenMode" hidden="1">"AS2DocumentEdit"</definedName>
    <definedName name="ashaita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aita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ait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zzzz" localSheetId="7" hidden="1">{#N/A,#N/A,FALSE,"Coversheet";#N/A,#N/A,FALSE,"QA"}</definedName>
    <definedName name="azzzz" localSheetId="8" hidden="1">{#N/A,#N/A,FALSE,"Coversheet";#N/A,#N/A,FALSE,"QA"}</definedName>
    <definedName name="azzzz" hidden="1">{#N/A,#N/A,FALSE,"Coversheet";#N/A,#N/A,FALSE,"QA"}</definedName>
    <definedName name="b" localSheetId="7" hidden="1">{#N/A,#N/A,FALSE,"Coversheet";#N/A,#N/A,FALSE,"QA"}</definedName>
    <definedName name="b" localSheetId="8" hidden="1">{#N/A,#N/A,FALSE,"Coversheet";#N/A,#N/A,FALSE,"QA"}</definedName>
    <definedName name="b" localSheetId="14" hidden="1">{#N/A,#N/A,FALSE,"Coversheet";#N/A,#N/A,FALSE,"QA"}</definedName>
    <definedName name="b" hidden="1">{#N/A,#N/A,FALSE,"Coversheet";#N/A,#N/A,FALSE,"QA"}</definedName>
    <definedName name="bcbcbcbcc" localSheetId="7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bcbcbcbcc" localSheetId="8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bcbcbcbcc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bcbcbcc" localSheetId="7" hidden="1">{#N/A,#N/A,FALSE,"BidCo Assumptions";#N/A,#N/A,FALSE,"Credit Stats";#N/A,#N/A,FALSE,"Bidco Summary";#N/A,#N/A,FALSE,"BIDCO Consolidated"}</definedName>
    <definedName name="bcbcbcc" localSheetId="8" hidden="1">{#N/A,#N/A,FALSE,"BidCo Assumptions";#N/A,#N/A,FALSE,"Credit Stats";#N/A,#N/A,FALSE,"Bidco Summary";#N/A,#N/A,FALSE,"BIDCO Consolidated"}</definedName>
    <definedName name="bcbcbcc" hidden="1">{#N/A,#N/A,FALSE,"BidCo Assumptions";#N/A,#N/A,FALSE,"Credit Stats";#N/A,#N/A,FALSE,"Bidco Summary";#N/A,#N/A,FALSE,"BIDCO Consolidated"}</definedName>
    <definedName name="BEm" localSheetId="0" hidden="1">#REF!</definedName>
    <definedName name="BEm" localSheetId="1" hidden="1">#REF!</definedName>
    <definedName name="BEm" localSheetId="8" hidden="1">#REF!</definedName>
    <definedName name="beny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ny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n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x0017DGUEDPCFJUPUZOOLJCS2B" localSheetId="0" hidden="1">#REF!</definedName>
    <definedName name="BEx0017DGUEDPCFJUPUZOOLJCS2B" localSheetId="1" hidden="1">#REF!</definedName>
    <definedName name="BEx0017DGUEDPCFJUPUZOOLJCS2B" localSheetId="8" hidden="1">#REF!</definedName>
    <definedName name="BEx001CNWHJ5RULCSFM36ZCGJ1UH" localSheetId="0" hidden="1">#REF!</definedName>
    <definedName name="BEx001CNWHJ5RULCSFM36ZCGJ1UH" localSheetId="1" hidden="1">#REF!</definedName>
    <definedName name="BEx001CNWHJ5RULCSFM36ZCGJ1UH" localSheetId="8" hidden="1">#REF!</definedName>
    <definedName name="BEx004791UAJIJSN57OT7YBLNP82" localSheetId="0" hidden="1">#REF!</definedName>
    <definedName name="BEx004791UAJIJSN57OT7YBLNP82" localSheetId="1" hidden="1">#REF!</definedName>
    <definedName name="BEx004791UAJIJSN57OT7YBLNP82" localSheetId="8" hidden="1">#REF!</definedName>
    <definedName name="BEx008P2NVFDLBHL7IZ5WTMVOQ1F" localSheetId="0" hidden="1">#REF!</definedName>
    <definedName name="BEx008P2NVFDLBHL7IZ5WTMVOQ1F" localSheetId="1" hidden="1">#REF!</definedName>
    <definedName name="BEx008P2NVFDLBHL7IZ5WTMVOQ1F" localSheetId="8" hidden="1">#REF!</definedName>
    <definedName name="BEx009G00IN0JUIAQ4WE9NHTMQE2" localSheetId="0" hidden="1">#REF!</definedName>
    <definedName name="BEx009G00IN0JUIAQ4WE9NHTMQE2" localSheetId="1" hidden="1">#REF!</definedName>
    <definedName name="BEx009G00IN0JUIAQ4WE9NHTMQE2" localSheetId="8" hidden="1">#REF!</definedName>
    <definedName name="BEx00DXTY2JDVGWQKV8H7FG4SV30" localSheetId="0" hidden="1">#REF!</definedName>
    <definedName name="BEx00DXTY2JDVGWQKV8H7FG4SV30" localSheetId="1" hidden="1">#REF!</definedName>
    <definedName name="BEx00DXTY2JDVGWQKV8H7FG4SV30" localSheetId="8" hidden="1">#REF!</definedName>
    <definedName name="BEx00GHLTYRH5N2S6P78YW1CD30N" localSheetId="0" hidden="1">#REF!</definedName>
    <definedName name="BEx00GHLTYRH5N2S6P78YW1CD30N" localSheetId="1" hidden="1">#REF!</definedName>
    <definedName name="BEx00GHLTYRH5N2S6P78YW1CD30N" localSheetId="8" hidden="1">#REF!</definedName>
    <definedName name="BEx00JC31DY11L45SEU4B10BIN6W" localSheetId="0" hidden="1">#REF!</definedName>
    <definedName name="BEx00JC31DY11L45SEU4B10BIN6W" localSheetId="1" hidden="1">#REF!</definedName>
    <definedName name="BEx00JC31DY11L45SEU4B10BIN6W" localSheetId="8" hidden="1">#REF!</definedName>
    <definedName name="BEx00KZHZBHP3TDV1YMX4B19B95O" localSheetId="0" hidden="1">#REF!</definedName>
    <definedName name="BEx00KZHZBHP3TDV1YMX4B19B95O" localSheetId="1" hidden="1">#REF!</definedName>
    <definedName name="BEx00KZHZBHP3TDV1YMX4B19B95O" localSheetId="8" hidden="1">#REF!</definedName>
    <definedName name="BEx00P11V7HA4MS6XYY3P4BPVXML" localSheetId="0" hidden="1">#REF!</definedName>
    <definedName name="BEx00P11V7HA4MS6XYY3P4BPVXML" localSheetId="1" hidden="1">#REF!</definedName>
    <definedName name="BEx00P11V7HA4MS6XYY3P4BPVXML" localSheetId="8" hidden="1">#REF!</definedName>
    <definedName name="BEx00PBV7V99V7M3LDYUTF31MUFJ" localSheetId="0" hidden="1">#REF!</definedName>
    <definedName name="BEx00PBV7V99V7M3LDYUTF31MUFJ" localSheetId="1" hidden="1">#REF!</definedName>
    <definedName name="BEx00PBV7V99V7M3LDYUTF31MUFJ" localSheetId="8" hidden="1">#REF!</definedName>
    <definedName name="BEx00SMIQJ55EVB7T24CORX0JWQO" localSheetId="0" hidden="1">#REF!</definedName>
    <definedName name="BEx00SMIQJ55EVB7T24CORX0JWQO" localSheetId="1" hidden="1">#REF!</definedName>
    <definedName name="BEx00SMIQJ55EVB7T24CORX0JWQO" localSheetId="8" hidden="1">#REF!</definedName>
    <definedName name="BEx010V7DB7O7Z9NHSX27HZK4H76" localSheetId="0" hidden="1">#REF!</definedName>
    <definedName name="BEx010V7DB7O7Z9NHSX27HZK4H76" localSheetId="1" hidden="1">#REF!</definedName>
    <definedName name="BEx010V7DB7O7Z9NHSX27HZK4H76" localSheetId="8" hidden="1">#REF!</definedName>
    <definedName name="BEx012IKS6YVHG9KTG2FAKRSMYLU" localSheetId="0" hidden="1">#REF!</definedName>
    <definedName name="BEx012IKS6YVHG9KTG2FAKRSMYLU" localSheetId="1" hidden="1">#REF!</definedName>
    <definedName name="BEx012IKS6YVHG9KTG2FAKRSMYLU" localSheetId="8" hidden="1">#REF!</definedName>
    <definedName name="BEx01HY6E3GJ66ABU5ABN26V6Q13" localSheetId="0" hidden="1">#REF!</definedName>
    <definedName name="BEx01HY6E3GJ66ABU5ABN26V6Q13" localSheetId="1" hidden="1">#REF!</definedName>
    <definedName name="BEx01HY6E3GJ66ABU5ABN26V6Q13" localSheetId="8" hidden="1">#REF!</definedName>
    <definedName name="BEx01PW5YQKEGAR8JDDI5OARYXDF" localSheetId="0" hidden="1">#REF!</definedName>
    <definedName name="BEx01PW5YQKEGAR8JDDI5OARYXDF" localSheetId="1" hidden="1">#REF!</definedName>
    <definedName name="BEx01PW5YQKEGAR8JDDI5OARYXDF" localSheetId="8" hidden="1">#REF!</definedName>
    <definedName name="BEx01QCB2ERCAYYOFDP3OQRWUU60" localSheetId="0" hidden="1">#REF!</definedName>
    <definedName name="BEx01QCB2ERCAYYOFDP3OQRWUU60" localSheetId="1" hidden="1">#REF!</definedName>
    <definedName name="BEx01QCB2ERCAYYOFDP3OQRWUU60" localSheetId="8" hidden="1">#REF!</definedName>
    <definedName name="BEx01U37NQSMTGJRU8EGTJORBJ6H" localSheetId="0" hidden="1">#REF!</definedName>
    <definedName name="BEx01U37NQSMTGJRU8EGTJORBJ6H" localSheetId="1" hidden="1">#REF!</definedName>
    <definedName name="BEx01U37NQSMTGJRU8EGTJORBJ6H" localSheetId="8" hidden="1">#REF!</definedName>
    <definedName name="BEx01XJ94SHJ1YQ7ORPW0RQGKI2H" localSheetId="0" hidden="1">#REF!</definedName>
    <definedName name="BEx01XJ94SHJ1YQ7ORPW0RQGKI2H" localSheetId="1" hidden="1">#REF!</definedName>
    <definedName name="BEx01XJ94SHJ1YQ7ORPW0RQGKI2H" localSheetId="8" hidden="1">#REF!</definedName>
    <definedName name="BEx028BOZCS2MQO9MODVS6F7NCA3" localSheetId="0" hidden="1">#REF!</definedName>
    <definedName name="BEx028BOZCS2MQO9MODVS6F7NCA3" localSheetId="1" hidden="1">#REF!</definedName>
    <definedName name="BEx028BOZCS2MQO9MODVS6F7NCA3" localSheetId="8" hidden="1">#REF!</definedName>
    <definedName name="BEx02DPUYNH76938V8GVORY8LRY1" localSheetId="0" hidden="1">#REF!</definedName>
    <definedName name="BEx02DPUYNH76938V8GVORY8LRY1" localSheetId="1" hidden="1">#REF!</definedName>
    <definedName name="BEx02DPUYNH76938V8GVORY8LRY1" localSheetId="8" hidden="1">#REF!</definedName>
    <definedName name="BEx02PEP6DY4K1JGB0HHS3B6QOGZ" localSheetId="0" hidden="1">#REF!</definedName>
    <definedName name="BEx02PEP6DY4K1JGB0HHS3B6QOGZ" localSheetId="1" hidden="1">#REF!</definedName>
    <definedName name="BEx02PEP6DY4K1JGB0HHS3B6QOGZ" localSheetId="8" hidden="1">#REF!</definedName>
    <definedName name="BEx02Q08R9G839Q4RFGG9026C7PX" localSheetId="0" hidden="1">#REF!</definedName>
    <definedName name="BEx02Q08R9G839Q4RFGG9026C7PX" localSheetId="1" hidden="1">#REF!</definedName>
    <definedName name="BEx02Q08R9G839Q4RFGG9026C7PX" localSheetId="8" hidden="1">#REF!</definedName>
    <definedName name="BEx02SEL3Z1QWGAHXDPUA9WLTTPS" localSheetId="0" hidden="1">#REF!</definedName>
    <definedName name="BEx02SEL3Z1QWGAHXDPUA9WLTTPS" localSheetId="1" hidden="1">#REF!</definedName>
    <definedName name="BEx02SEL3Z1QWGAHXDPUA9WLTTPS" localSheetId="8" hidden="1">#REF!</definedName>
    <definedName name="BEx02Y3KJZH5BGDM9QEZ1PVVI114" localSheetId="0" hidden="1">#REF!</definedName>
    <definedName name="BEx02Y3KJZH5BGDM9QEZ1PVVI114" localSheetId="1" hidden="1">#REF!</definedName>
    <definedName name="BEx02Y3KJZH5BGDM9QEZ1PVVI114" localSheetId="8" hidden="1">#REF!</definedName>
    <definedName name="BEx0313GRLLASDTVPW5DHTXHE74M" localSheetId="0" hidden="1">#REF!</definedName>
    <definedName name="BEx0313GRLLASDTVPW5DHTXHE74M" localSheetId="1" hidden="1">#REF!</definedName>
    <definedName name="BEx0313GRLLASDTVPW5DHTXHE74M" localSheetId="8" hidden="1">#REF!</definedName>
    <definedName name="BEx1F0SOZ3H5XUHXD7O01TCR8T6J" localSheetId="0" hidden="1">#REF!</definedName>
    <definedName name="BEx1F0SOZ3H5XUHXD7O01TCR8T6J" localSheetId="1" hidden="1">#REF!</definedName>
    <definedName name="BEx1F0SOZ3H5XUHXD7O01TCR8T6J" localSheetId="8" hidden="1">#REF!</definedName>
    <definedName name="BEx1F9HL824UCNCVZ2U62J4KZCX8" localSheetId="0" hidden="1">#REF!</definedName>
    <definedName name="BEx1F9HL824UCNCVZ2U62J4KZCX8" localSheetId="1" hidden="1">#REF!</definedName>
    <definedName name="BEx1F9HL824UCNCVZ2U62J4KZCX8" localSheetId="8" hidden="1">#REF!</definedName>
    <definedName name="BEx1FEVSJKTI1Q1Z874QZVFSJSVA" localSheetId="0" hidden="1">#REF!</definedName>
    <definedName name="BEx1FEVSJKTI1Q1Z874QZVFSJSVA" localSheetId="1" hidden="1">#REF!</definedName>
    <definedName name="BEx1FEVSJKTI1Q1Z874QZVFSJSVA" localSheetId="8" hidden="1">#REF!</definedName>
    <definedName name="BEx1FGDRUHHLI1GBHELT4PK0LY4V" localSheetId="0" hidden="1">#REF!</definedName>
    <definedName name="BEx1FGDRUHHLI1GBHELT4PK0LY4V" localSheetId="1" hidden="1">#REF!</definedName>
    <definedName name="BEx1FGDRUHHLI1GBHELT4PK0LY4V" localSheetId="8" hidden="1">#REF!</definedName>
    <definedName name="BEx1FJZ7GKO99IYTP6GGGF7EUL3Z" localSheetId="0" hidden="1">#REF!</definedName>
    <definedName name="BEx1FJZ7GKO99IYTP6GGGF7EUL3Z" localSheetId="1" hidden="1">#REF!</definedName>
    <definedName name="BEx1FJZ7GKO99IYTP6GGGF7EUL3Z" localSheetId="8" hidden="1">#REF!</definedName>
    <definedName name="BEx1FPDH0YKYQXDHUTFIQLIF34J8" localSheetId="0" hidden="1">#REF!</definedName>
    <definedName name="BEx1FPDH0YKYQXDHUTFIQLIF34J8" localSheetId="1" hidden="1">#REF!</definedName>
    <definedName name="BEx1FPDH0YKYQXDHUTFIQLIF34J8" localSheetId="8" hidden="1">#REF!</definedName>
    <definedName name="BEx1FQ9SZAGL2HEKRB046EOQDWOX" localSheetId="0" hidden="1">#REF!</definedName>
    <definedName name="BEx1FQ9SZAGL2HEKRB046EOQDWOX" localSheetId="1" hidden="1">#REF!</definedName>
    <definedName name="BEx1FQ9SZAGL2HEKRB046EOQDWOX" localSheetId="8" hidden="1">#REF!</definedName>
    <definedName name="BEx1FZV2CM77TBH1R6YYV9P06KA2" localSheetId="0" hidden="1">#REF!</definedName>
    <definedName name="BEx1FZV2CM77TBH1R6YYV9P06KA2" localSheetId="1" hidden="1">#REF!</definedName>
    <definedName name="BEx1FZV2CM77TBH1R6YYV9P06KA2" localSheetId="8" hidden="1">#REF!</definedName>
    <definedName name="BEx1G59AY8195JTUM6P18VXUFJ3E" localSheetId="0" hidden="1">#REF!</definedName>
    <definedName name="BEx1G59AY8195JTUM6P18VXUFJ3E" localSheetId="1" hidden="1">#REF!</definedName>
    <definedName name="BEx1G59AY8195JTUM6P18VXUFJ3E" localSheetId="8" hidden="1">#REF!</definedName>
    <definedName name="BEx1GKUDMCV60BOZT0SENCT0MD8L" localSheetId="0" hidden="1">#REF!</definedName>
    <definedName name="BEx1GKUDMCV60BOZT0SENCT0MD8L" localSheetId="1" hidden="1">#REF!</definedName>
    <definedName name="BEx1GKUDMCV60BOZT0SENCT0MD8L" localSheetId="8" hidden="1">#REF!</definedName>
    <definedName name="BEx1GUVQ5L0JCX3E4SROI4WBYVTO" localSheetId="0" hidden="1">#REF!</definedName>
    <definedName name="BEx1GUVQ5L0JCX3E4SROI4WBYVTO" localSheetId="1" hidden="1">#REF!</definedName>
    <definedName name="BEx1GUVQ5L0JCX3E4SROI4WBYVTO" localSheetId="8" hidden="1">#REF!</definedName>
    <definedName name="BEx1GVMRHFXUP6XYYY9NR12PV5TF" localSheetId="0" hidden="1">#REF!</definedName>
    <definedName name="BEx1GVMRHFXUP6XYYY9NR12PV5TF" localSheetId="1" hidden="1">#REF!</definedName>
    <definedName name="BEx1GVMRHFXUP6XYYY9NR12PV5TF" localSheetId="8" hidden="1">#REF!</definedName>
    <definedName name="BEx1H6KIT7BHUH6MDDWC935V9N47" localSheetId="0" hidden="1">#REF!</definedName>
    <definedName name="BEx1H6KIT7BHUH6MDDWC935V9N47" localSheetId="1" hidden="1">#REF!</definedName>
    <definedName name="BEx1H6KIT7BHUH6MDDWC935V9N47" localSheetId="8" hidden="1">#REF!</definedName>
    <definedName name="BEx1HA60AI3STEJQZAQ0RA3Q3AZV" localSheetId="0" hidden="1">#REF!</definedName>
    <definedName name="BEx1HA60AI3STEJQZAQ0RA3Q3AZV" localSheetId="1" hidden="1">#REF!</definedName>
    <definedName name="BEx1HA60AI3STEJQZAQ0RA3Q3AZV" localSheetId="8" hidden="1">#REF!</definedName>
    <definedName name="BEx1HB2DBVO5N6V2WX7BEHUFYTFU" localSheetId="0" hidden="1">#REF!</definedName>
    <definedName name="BEx1HB2DBVO5N6V2WX7BEHUFYTFU" localSheetId="1" hidden="1">#REF!</definedName>
    <definedName name="BEx1HB2DBVO5N6V2WX7BEHUFYTFU" localSheetId="8" hidden="1">#REF!</definedName>
    <definedName name="BEx1HDGOOJ3SKHYMWUZJ1P0RQZ9N" localSheetId="0" hidden="1">#REF!</definedName>
    <definedName name="BEx1HDGOOJ3SKHYMWUZJ1P0RQZ9N" localSheetId="1" hidden="1">#REF!</definedName>
    <definedName name="BEx1HDGOOJ3SKHYMWUZJ1P0RQZ9N" localSheetId="8" hidden="1">#REF!</definedName>
    <definedName name="BEx1HDM5ZXSJG6JQEMSFV52PZ10V" localSheetId="0" hidden="1">#REF!</definedName>
    <definedName name="BEx1HDM5ZXSJG6JQEMSFV52PZ10V" localSheetId="1" hidden="1">#REF!</definedName>
    <definedName name="BEx1HDM5ZXSJG6JQEMSFV52PZ10V" localSheetId="8" hidden="1">#REF!</definedName>
    <definedName name="BEx1HETBBZVN5F43LKOFMC4QB0CR" localSheetId="0" hidden="1">#REF!</definedName>
    <definedName name="BEx1HETBBZVN5F43LKOFMC4QB0CR" localSheetId="1" hidden="1">#REF!</definedName>
    <definedName name="BEx1HETBBZVN5F43LKOFMC4QB0CR" localSheetId="8" hidden="1">#REF!</definedName>
    <definedName name="BEx1HGWNWPLNXICOTP90TKQVVE4E" localSheetId="0" hidden="1">#REF!</definedName>
    <definedName name="BEx1HGWNWPLNXICOTP90TKQVVE4E" localSheetId="1" hidden="1">#REF!</definedName>
    <definedName name="BEx1HGWNWPLNXICOTP90TKQVVE4E" localSheetId="8" hidden="1">#REF!</definedName>
    <definedName name="BEx1HIPLJZABY0EMUOTZN0EQMDPU" localSheetId="0" hidden="1">#REF!</definedName>
    <definedName name="BEx1HIPLJZABY0EMUOTZN0EQMDPU" localSheetId="1" hidden="1">#REF!</definedName>
    <definedName name="BEx1HIPLJZABY0EMUOTZN0EQMDPU" localSheetId="8" hidden="1">#REF!</definedName>
    <definedName name="BEx1HO94JIRX219MPWMB5E5XZ04X" localSheetId="0" hidden="1">#REF!</definedName>
    <definedName name="BEx1HO94JIRX219MPWMB5E5XZ04X" localSheetId="1" hidden="1">#REF!</definedName>
    <definedName name="BEx1HO94JIRX219MPWMB5E5XZ04X" localSheetId="8" hidden="1">#REF!</definedName>
    <definedName name="BEx1HQNF6KHM21E3XLW0NMSSEI9S" localSheetId="0" hidden="1">#REF!</definedName>
    <definedName name="BEx1HQNF6KHM21E3XLW0NMSSEI9S" localSheetId="1" hidden="1">#REF!</definedName>
    <definedName name="BEx1HQNF6KHM21E3XLW0NMSSEI9S" localSheetId="8" hidden="1">#REF!</definedName>
    <definedName name="BEx1HSLNWIW4S97ZBYY7I7M5YVH4" localSheetId="0" hidden="1">#REF!</definedName>
    <definedName name="BEx1HSLNWIW4S97ZBYY7I7M5YVH4" localSheetId="1" hidden="1">#REF!</definedName>
    <definedName name="BEx1HSLNWIW4S97ZBYY7I7M5YVH4" localSheetId="8" hidden="1">#REF!</definedName>
    <definedName name="BEx1HZCBBWLB2BTNOXP319ZDEVOJ" localSheetId="0" hidden="1">#REF!</definedName>
    <definedName name="BEx1HZCBBWLB2BTNOXP319ZDEVOJ" localSheetId="1" hidden="1">#REF!</definedName>
    <definedName name="BEx1HZCBBWLB2BTNOXP319ZDEVOJ" localSheetId="8" hidden="1">#REF!</definedName>
    <definedName name="BEx1I4QKTILCKZUSOJCVZN7SNHL5" localSheetId="0" hidden="1">#REF!</definedName>
    <definedName name="BEx1I4QKTILCKZUSOJCVZN7SNHL5" localSheetId="1" hidden="1">#REF!</definedName>
    <definedName name="BEx1I4QKTILCKZUSOJCVZN7SNHL5" localSheetId="8" hidden="1">#REF!</definedName>
    <definedName name="BEx1IE0ZP7RIFM9FI24S9I6AAJ14" localSheetId="0" hidden="1">#REF!</definedName>
    <definedName name="BEx1IE0ZP7RIFM9FI24S9I6AAJ14" localSheetId="1" hidden="1">#REF!</definedName>
    <definedName name="BEx1IE0ZP7RIFM9FI24S9I6AAJ14" localSheetId="8" hidden="1">#REF!</definedName>
    <definedName name="BEx1IGQ5B697MNDOE06MVSR0H58E" localSheetId="0" hidden="1">#REF!</definedName>
    <definedName name="BEx1IGQ5B697MNDOE06MVSR0H58E" localSheetId="1" hidden="1">#REF!</definedName>
    <definedName name="BEx1IGQ5B697MNDOE06MVSR0H58E" localSheetId="8" hidden="1">#REF!</definedName>
    <definedName name="BEx1IKRPW8MLB9Y485M1TL2IT9SH" localSheetId="0" hidden="1">#REF!</definedName>
    <definedName name="BEx1IKRPW8MLB9Y485M1TL2IT9SH" localSheetId="1" hidden="1">#REF!</definedName>
    <definedName name="BEx1IKRPW8MLB9Y485M1TL2IT9SH" localSheetId="8" hidden="1">#REF!</definedName>
    <definedName name="BEx1IPKCFCT3TL9MSO1LSYJ2VJ2X" localSheetId="0" hidden="1">#REF!</definedName>
    <definedName name="BEx1IPKCFCT3TL9MSO1LSYJ2VJ2X" localSheetId="1" hidden="1">#REF!</definedName>
    <definedName name="BEx1IPKCFCT3TL9MSO1LSYJ2VJ2X" localSheetId="8" hidden="1">#REF!</definedName>
    <definedName name="BEx1IW5PQTTMD62XZ287XF2O3FBQ" localSheetId="0" hidden="1">#REF!</definedName>
    <definedName name="BEx1IW5PQTTMD62XZ287XF2O3FBQ" localSheetId="1" hidden="1">#REF!</definedName>
    <definedName name="BEx1IW5PQTTMD62XZ287XF2O3FBQ" localSheetId="8" hidden="1">#REF!</definedName>
    <definedName name="BEx1J0CSSHDJGBJUHVOEMCF2P4DL" localSheetId="0" hidden="1">#REF!</definedName>
    <definedName name="BEx1J0CSSHDJGBJUHVOEMCF2P4DL" localSheetId="1" hidden="1">#REF!</definedName>
    <definedName name="BEx1J0CSSHDJGBJUHVOEMCF2P4DL" localSheetId="8" hidden="1">#REF!</definedName>
    <definedName name="BEx1J0NL6D3ILC18B48AL0VNEN9A" localSheetId="0" hidden="1">#REF!</definedName>
    <definedName name="BEx1J0NL6D3ILC18B48AL0VNEN9A" localSheetId="1" hidden="1">#REF!</definedName>
    <definedName name="BEx1J0NL6D3ILC18B48AL0VNEN9A" localSheetId="8" hidden="1">#REF!</definedName>
    <definedName name="BEx1J7E8VCGLPYU82QXVUG5N3ZAI" localSheetId="0" hidden="1">#REF!</definedName>
    <definedName name="BEx1J7E8VCGLPYU82QXVUG5N3ZAI" localSheetId="1" hidden="1">#REF!</definedName>
    <definedName name="BEx1J7E8VCGLPYU82QXVUG5N3ZAI" localSheetId="8" hidden="1">#REF!</definedName>
    <definedName name="BEx1JGE2YQWH8S25USOY08XVGO0D" localSheetId="0" hidden="1">#REF!</definedName>
    <definedName name="BEx1JGE2YQWH8S25USOY08XVGO0D" localSheetId="1" hidden="1">#REF!</definedName>
    <definedName name="BEx1JGE2YQWH8S25USOY08XVGO0D" localSheetId="8" hidden="1">#REF!</definedName>
    <definedName name="BEx1JJJC9T1W7HY4V7HP1S1W4JO1" localSheetId="0" hidden="1">#REF!</definedName>
    <definedName name="BEx1JJJC9T1W7HY4V7HP1S1W4JO1" localSheetId="1" hidden="1">#REF!</definedName>
    <definedName name="BEx1JJJC9T1W7HY4V7HP1S1W4JO1" localSheetId="8" hidden="1">#REF!</definedName>
    <definedName name="BEx1JKKZSJ7DI4PTFVI9VVFMB1X2" localSheetId="0" hidden="1">#REF!</definedName>
    <definedName name="BEx1JKKZSJ7DI4PTFVI9VVFMB1X2" localSheetId="1" hidden="1">#REF!</definedName>
    <definedName name="BEx1JKKZSJ7DI4PTFVI9VVFMB1X2" localSheetId="8" hidden="1">#REF!</definedName>
    <definedName name="BEx1JUBQFRVMASSFK4B3V0AD7YP9" localSheetId="0" hidden="1">#REF!</definedName>
    <definedName name="BEx1JUBQFRVMASSFK4B3V0AD7YP9" localSheetId="1" hidden="1">#REF!</definedName>
    <definedName name="BEx1JUBQFRVMASSFK4B3V0AD7YP9" localSheetId="8" hidden="1">#REF!</definedName>
    <definedName name="BEx1JVTOATZGRJFXGXPJJLC4DOBE" localSheetId="0" hidden="1">#REF!</definedName>
    <definedName name="BEx1JVTOATZGRJFXGXPJJLC4DOBE" localSheetId="1" hidden="1">#REF!</definedName>
    <definedName name="BEx1JVTOATZGRJFXGXPJJLC4DOBE" localSheetId="8" hidden="1">#REF!</definedName>
    <definedName name="BEx1JXBM5W4YRWNQ0P95QQS6JWD6" localSheetId="0" hidden="1">#REF!</definedName>
    <definedName name="BEx1JXBM5W4YRWNQ0P95QQS6JWD6" localSheetId="1" hidden="1">#REF!</definedName>
    <definedName name="BEx1JXBM5W4YRWNQ0P95QQS6JWD6" localSheetId="8" hidden="1">#REF!</definedName>
    <definedName name="BEx1KGY9QEHZ9QSARMQUTQKRK4UX" localSheetId="0" hidden="1">#REF!</definedName>
    <definedName name="BEx1KGY9QEHZ9QSARMQUTQKRK4UX" localSheetId="1" hidden="1">#REF!</definedName>
    <definedName name="BEx1KGY9QEHZ9QSARMQUTQKRK4UX" localSheetId="8" hidden="1">#REF!</definedName>
    <definedName name="BEx1KIWH5MOLR00SBECT39NS3AJ1" localSheetId="0" hidden="1">#REF!</definedName>
    <definedName name="BEx1KIWH5MOLR00SBECT39NS3AJ1" localSheetId="1" hidden="1">#REF!</definedName>
    <definedName name="BEx1KIWH5MOLR00SBECT39NS3AJ1" localSheetId="8" hidden="1">#REF!</definedName>
    <definedName name="BEx1KKP1ELIF2UII2FWVGL7M1X7J" localSheetId="0" hidden="1">#REF!</definedName>
    <definedName name="BEx1KKP1ELIF2UII2FWVGL7M1X7J" localSheetId="1" hidden="1">#REF!</definedName>
    <definedName name="BEx1KKP1ELIF2UII2FWVGL7M1X7J" localSheetId="8" hidden="1">#REF!</definedName>
    <definedName name="BEx1KQJKIAPZKE9YDYH5HKXX52FM" localSheetId="0" hidden="1">#REF!</definedName>
    <definedName name="BEx1KQJKIAPZKE9YDYH5HKXX52FM" localSheetId="1" hidden="1">#REF!</definedName>
    <definedName name="BEx1KQJKIAPZKE9YDYH5HKXX52FM" localSheetId="8" hidden="1">#REF!</definedName>
    <definedName name="BEx1KUVWMB0QCWA3RBE4CADFVRIS" localSheetId="0" hidden="1">#REF!</definedName>
    <definedName name="BEx1KUVWMB0QCWA3RBE4CADFVRIS" localSheetId="1" hidden="1">#REF!</definedName>
    <definedName name="BEx1KUVWMB0QCWA3RBE4CADFVRIS" localSheetId="8" hidden="1">#REF!</definedName>
    <definedName name="BEx1L0AAH7PV8PPQQDBP5AI4TLYP" localSheetId="0" hidden="1">#REF!</definedName>
    <definedName name="BEx1L0AAH7PV8PPQQDBP5AI4TLYP" localSheetId="1" hidden="1">#REF!</definedName>
    <definedName name="BEx1L0AAH7PV8PPQQDBP5AI4TLYP" localSheetId="8" hidden="1">#REF!</definedName>
    <definedName name="BEx1L2OG1SDFK2TPXELJ77YP4NI2" localSheetId="0" hidden="1">#REF!</definedName>
    <definedName name="BEx1L2OG1SDFK2TPXELJ77YP4NI2" localSheetId="1" hidden="1">#REF!</definedName>
    <definedName name="BEx1L2OG1SDFK2TPXELJ77YP4NI2" localSheetId="8" hidden="1">#REF!</definedName>
    <definedName name="BEx1L6Q60MWRDJB4L20LK0XPA0Z2" localSheetId="0" hidden="1">#REF!</definedName>
    <definedName name="BEx1L6Q60MWRDJB4L20LK0XPA0Z2" localSheetId="1" hidden="1">#REF!</definedName>
    <definedName name="BEx1L6Q60MWRDJB4L20LK0XPA0Z2" localSheetId="8" hidden="1">#REF!</definedName>
    <definedName name="BEx1L7BSEFOLQDNZWMLUNBRO08T4" localSheetId="0" hidden="1">#REF!</definedName>
    <definedName name="BEx1L7BSEFOLQDNZWMLUNBRO08T4" localSheetId="1" hidden="1">#REF!</definedName>
    <definedName name="BEx1L7BSEFOLQDNZWMLUNBRO08T4" localSheetId="8" hidden="1">#REF!</definedName>
    <definedName name="BEx1LD63FP2Z4BR9TKSHOZW9KKZ5" localSheetId="0" hidden="1">#REF!</definedName>
    <definedName name="BEx1LD63FP2Z4BR9TKSHOZW9KKZ5" localSheetId="1" hidden="1">#REF!</definedName>
    <definedName name="BEx1LD63FP2Z4BR9TKSHOZW9KKZ5" localSheetId="8" hidden="1">#REF!</definedName>
    <definedName name="BEx1LDMB9RW982DUILM2WPT5VWQ3" localSheetId="0" hidden="1">#REF!</definedName>
    <definedName name="BEx1LDMB9RW982DUILM2WPT5VWQ3" localSheetId="1" hidden="1">#REF!</definedName>
    <definedName name="BEx1LDMB9RW982DUILM2WPT5VWQ3" localSheetId="8" hidden="1">#REF!</definedName>
    <definedName name="BEx1LFF2UQ13XL4X1I2WBD73NZ21" localSheetId="0" hidden="1">#REF!</definedName>
    <definedName name="BEx1LFF2UQ13XL4X1I2WBD73NZ21" localSheetId="1" hidden="1">#REF!</definedName>
    <definedName name="BEx1LFF2UQ13XL4X1I2WBD73NZ21" localSheetId="8" hidden="1">#REF!</definedName>
    <definedName name="BEx1LKTB33LO23ACTADIVRY7ZNFC" localSheetId="0" hidden="1">#REF!</definedName>
    <definedName name="BEx1LKTB33LO23ACTADIVRY7ZNFC" localSheetId="1" hidden="1">#REF!</definedName>
    <definedName name="BEx1LKTB33LO23ACTADIVRY7ZNFC" localSheetId="8" hidden="1">#REF!</definedName>
    <definedName name="BEx1LQNKVZAXGSEPDAM8AWU2FHHJ" localSheetId="0" hidden="1">#REF!</definedName>
    <definedName name="BEx1LQNKVZAXGSEPDAM8AWU2FHHJ" localSheetId="1" hidden="1">#REF!</definedName>
    <definedName name="BEx1LQNKVZAXGSEPDAM8AWU2FHHJ" localSheetId="8" hidden="1">#REF!</definedName>
    <definedName name="BEx1LRPGDQCOEMW8YT80J1XCDCIV" localSheetId="0" hidden="1">#REF!</definedName>
    <definedName name="BEx1LRPGDQCOEMW8YT80J1XCDCIV" localSheetId="1" hidden="1">#REF!</definedName>
    <definedName name="BEx1LRPGDQCOEMW8YT80J1XCDCIV" localSheetId="8" hidden="1">#REF!</definedName>
    <definedName name="BEx1LRUSJW4JG54X07QWD9R27WV9" localSheetId="0" hidden="1">#REF!</definedName>
    <definedName name="BEx1LRUSJW4JG54X07QWD9R27WV9" localSheetId="1" hidden="1">#REF!</definedName>
    <definedName name="BEx1LRUSJW4JG54X07QWD9R27WV9" localSheetId="8" hidden="1">#REF!</definedName>
    <definedName name="BEx1M1WBK5T0LP1AK2JYV6W87ID6" localSheetId="0" hidden="1">#REF!</definedName>
    <definedName name="BEx1M1WBK5T0LP1AK2JYV6W87ID6" localSheetId="1" hidden="1">#REF!</definedName>
    <definedName name="BEx1M1WBK5T0LP1AK2JYV6W87ID6" localSheetId="8" hidden="1">#REF!</definedName>
    <definedName name="BEx1M51HHDYGIT8PON7U8ICL2S95" localSheetId="0" hidden="1">#REF!</definedName>
    <definedName name="BEx1M51HHDYGIT8PON7U8ICL2S95" localSheetId="1" hidden="1">#REF!</definedName>
    <definedName name="BEx1M51HHDYGIT8PON7U8ICL2S95" localSheetId="8" hidden="1">#REF!</definedName>
    <definedName name="BEx1MP4FWKV0QYXE13PX9JSNA270" localSheetId="0" hidden="1">#REF!</definedName>
    <definedName name="BEx1MP4FWKV0QYXE13PX9JSNA270" localSheetId="1" hidden="1">#REF!</definedName>
    <definedName name="BEx1MP4FWKV0QYXE13PX9JSNA270" localSheetId="8" hidden="1">#REF!</definedName>
    <definedName name="BEx1MSV791FSS4CZQKG04NHT3F79" localSheetId="0" hidden="1">#REF!</definedName>
    <definedName name="BEx1MSV791FSS4CZQKG04NHT3F79" localSheetId="1" hidden="1">#REF!</definedName>
    <definedName name="BEx1MSV791FSS4CZQKG04NHT3F79" localSheetId="8" hidden="1">#REF!</definedName>
    <definedName name="BEx1MTRKKVCHOZ0YGID6HZ49LJTO" localSheetId="0" hidden="1">#REF!</definedName>
    <definedName name="BEx1MTRKKVCHOZ0YGID6HZ49LJTO" localSheetId="1" hidden="1">#REF!</definedName>
    <definedName name="BEx1MTRKKVCHOZ0YGID6HZ49LJTO" localSheetId="8" hidden="1">#REF!</definedName>
    <definedName name="BEx1N3CUJ3UX61X38ZAJVPEN4KMC" localSheetId="0" hidden="1">#REF!</definedName>
    <definedName name="BEx1N3CUJ3UX61X38ZAJVPEN4KMC" localSheetId="1" hidden="1">#REF!</definedName>
    <definedName name="BEx1N3CUJ3UX61X38ZAJVPEN4KMC" localSheetId="8" hidden="1">#REF!</definedName>
    <definedName name="BEx1N5R5IJ3CG6CL344F5KWPINEO" localSheetId="0" hidden="1">#REF!</definedName>
    <definedName name="BEx1N5R5IJ3CG6CL344F5KWPINEO" localSheetId="1" hidden="1">#REF!</definedName>
    <definedName name="BEx1N5R5IJ3CG6CL344F5KWPINEO" localSheetId="8" hidden="1">#REF!</definedName>
    <definedName name="BEx1NFCFVPBS7XURQ8Y0BZEGPBVP" localSheetId="0" hidden="1">#REF!</definedName>
    <definedName name="BEx1NFCFVPBS7XURQ8Y0BZEGPBVP" localSheetId="1" hidden="1">#REF!</definedName>
    <definedName name="BEx1NFCFVPBS7XURQ8Y0BZEGPBVP" localSheetId="8" hidden="1">#REF!</definedName>
    <definedName name="BEx1NM34KQTO1LDNSAFD1L82UZFG" localSheetId="0" hidden="1">#REF!</definedName>
    <definedName name="BEx1NM34KQTO1LDNSAFD1L82UZFG" localSheetId="1" hidden="1">#REF!</definedName>
    <definedName name="BEx1NM34KQTO1LDNSAFD1L82UZFG" localSheetId="8" hidden="1">#REF!</definedName>
    <definedName name="BEx1NO6TXZVOGCUWCCRTXRXWW0XL" localSheetId="0" hidden="1">#REF!</definedName>
    <definedName name="BEx1NO6TXZVOGCUWCCRTXRXWW0XL" localSheetId="1" hidden="1">#REF!</definedName>
    <definedName name="BEx1NO6TXZVOGCUWCCRTXRXWW0XL" localSheetId="8" hidden="1">#REF!</definedName>
    <definedName name="BEx1NS8EU5P9FQV3S0WRTXI5L361" localSheetId="0" hidden="1">#REF!</definedName>
    <definedName name="BEx1NS8EU5P9FQV3S0WRTXI5L361" localSheetId="1" hidden="1">#REF!</definedName>
    <definedName name="BEx1NS8EU5P9FQV3S0WRTXI5L361" localSheetId="8" hidden="1">#REF!</definedName>
    <definedName name="BEx1NUBX5VUYZFKQH69FN6BTLWCR" localSheetId="0" hidden="1">#REF!</definedName>
    <definedName name="BEx1NUBX5VUYZFKQH69FN6BTLWCR" localSheetId="1" hidden="1">#REF!</definedName>
    <definedName name="BEx1NUBX5VUYZFKQH69FN6BTLWCR" localSheetId="8" hidden="1">#REF!</definedName>
    <definedName name="BEx1NZ4K1L8UON80Y2A4RASKWGNP" localSheetId="0" hidden="1">#REF!</definedName>
    <definedName name="BEx1NZ4K1L8UON80Y2A4RASKWGNP" localSheetId="1" hidden="1">#REF!</definedName>
    <definedName name="BEx1NZ4K1L8UON80Y2A4RASKWGNP" localSheetId="8" hidden="1">#REF!</definedName>
    <definedName name="BEx1O24FB2CPATAGE3T7L1NBQQO1" localSheetId="0" hidden="1">#REF!</definedName>
    <definedName name="BEx1O24FB2CPATAGE3T7L1NBQQO1" localSheetId="1" hidden="1">#REF!</definedName>
    <definedName name="BEx1O24FB2CPATAGE3T7L1NBQQO1" localSheetId="8" hidden="1">#REF!</definedName>
    <definedName name="BEx1OLAZ915OGYWP0QP1QQWDLCRX" localSheetId="0" hidden="1">#REF!</definedName>
    <definedName name="BEx1OLAZ915OGYWP0QP1QQWDLCRX" localSheetId="1" hidden="1">#REF!</definedName>
    <definedName name="BEx1OLAZ915OGYWP0QP1QQWDLCRX" localSheetId="8" hidden="1">#REF!</definedName>
    <definedName name="BEx1OO5ER042IS6IC4TLDI75JNVH" localSheetId="0" hidden="1">#REF!</definedName>
    <definedName name="BEx1OO5ER042IS6IC4TLDI75JNVH" localSheetId="1" hidden="1">#REF!</definedName>
    <definedName name="BEx1OO5ER042IS6IC4TLDI75JNVH" localSheetId="8" hidden="1">#REF!</definedName>
    <definedName name="BEx1OTE54CBSUT8FWKRALEDCUWN4" localSheetId="0" hidden="1">#REF!</definedName>
    <definedName name="BEx1OTE54CBSUT8FWKRALEDCUWN4" localSheetId="1" hidden="1">#REF!</definedName>
    <definedName name="BEx1OTE54CBSUT8FWKRALEDCUWN4" localSheetId="8" hidden="1">#REF!</definedName>
    <definedName name="BEx1OVSMPADTX95QUOX34KZQ8EDY" localSheetId="0" hidden="1">#REF!</definedName>
    <definedName name="BEx1OVSMPADTX95QUOX34KZQ8EDY" localSheetId="1" hidden="1">#REF!</definedName>
    <definedName name="BEx1OVSMPADTX95QUOX34KZQ8EDY" localSheetId="8" hidden="1">#REF!</definedName>
    <definedName name="BEx1OWJJ0DP4628GCVVRQ9X0DRHQ" localSheetId="0" hidden="1">#REF!</definedName>
    <definedName name="BEx1OWJJ0DP4628GCVVRQ9X0DRHQ" localSheetId="1" hidden="1">#REF!</definedName>
    <definedName name="BEx1OWJJ0DP4628GCVVRQ9X0DRHQ" localSheetId="8" hidden="1">#REF!</definedName>
    <definedName name="BEx1OX544IO9FQJI7YYQGZCEHB3O" localSheetId="0" hidden="1">#REF!</definedName>
    <definedName name="BEx1OX544IO9FQJI7YYQGZCEHB3O" localSheetId="1" hidden="1">#REF!</definedName>
    <definedName name="BEx1OX544IO9FQJI7YYQGZCEHB3O" localSheetId="8" hidden="1">#REF!</definedName>
    <definedName name="BEx1OY6SVEUT2EQ26P7EKEND342G" localSheetId="0" hidden="1">#REF!</definedName>
    <definedName name="BEx1OY6SVEUT2EQ26P7EKEND342G" localSheetId="1" hidden="1">#REF!</definedName>
    <definedName name="BEx1OY6SVEUT2EQ26P7EKEND342G" localSheetId="8" hidden="1">#REF!</definedName>
    <definedName name="BEx1OYN1LPIPI12O9G6F7QAOS9T4" localSheetId="0" hidden="1">#REF!</definedName>
    <definedName name="BEx1OYN1LPIPI12O9G6F7QAOS9T4" localSheetId="1" hidden="1">#REF!</definedName>
    <definedName name="BEx1OYN1LPIPI12O9G6F7QAOS9T4" localSheetId="8" hidden="1">#REF!</definedName>
    <definedName name="BEx1P1HHKJA799O3YZXQAX6KFH58" localSheetId="0" hidden="1">#REF!</definedName>
    <definedName name="BEx1P1HHKJA799O3YZXQAX6KFH58" localSheetId="1" hidden="1">#REF!</definedName>
    <definedName name="BEx1P1HHKJA799O3YZXQAX6KFH58" localSheetId="8" hidden="1">#REF!</definedName>
    <definedName name="BEx1P34W467WGPOXPK292QFJIPHJ" localSheetId="0" hidden="1">#REF!</definedName>
    <definedName name="BEx1P34W467WGPOXPK292QFJIPHJ" localSheetId="1" hidden="1">#REF!</definedName>
    <definedName name="BEx1P34W467WGPOXPK292QFJIPHJ" localSheetId="8" hidden="1">#REF!</definedName>
    <definedName name="BEx1P76FRYAB1BWA5RJS4KOB3G9I" localSheetId="0" hidden="1">#REF!</definedName>
    <definedName name="BEx1P76FRYAB1BWA5RJS4KOB3G9I" localSheetId="1" hidden="1">#REF!</definedName>
    <definedName name="BEx1P76FRYAB1BWA5RJS4KOB3G9I" localSheetId="8" hidden="1">#REF!</definedName>
    <definedName name="BEx1P7S1J4TKGVJ43C2Q2R3M9WRB" localSheetId="0" hidden="1">#REF!</definedName>
    <definedName name="BEx1P7S1J4TKGVJ43C2Q2R3M9WRB" localSheetId="1" hidden="1">#REF!</definedName>
    <definedName name="BEx1P7S1J4TKGVJ43C2Q2R3M9WRB" localSheetId="8" hidden="1">#REF!</definedName>
    <definedName name="BEx1P8OF6WY3IH8SO71KQOU83V3Y" localSheetId="0" hidden="1">#REF!</definedName>
    <definedName name="BEx1P8OF6WY3IH8SO71KQOU83V3Y" localSheetId="1" hidden="1">#REF!</definedName>
    <definedName name="BEx1P8OF6WY3IH8SO71KQOU83V3Y" localSheetId="8" hidden="1">#REF!</definedName>
    <definedName name="BEx1PA11BLPVZM8RC5BL46WX8YB5" localSheetId="0" hidden="1">#REF!</definedName>
    <definedName name="BEx1PA11BLPVZM8RC5BL46WX8YB5" localSheetId="1" hidden="1">#REF!</definedName>
    <definedName name="BEx1PA11BLPVZM8RC5BL46WX8YB5" localSheetId="8" hidden="1">#REF!</definedName>
    <definedName name="BEx1PAMMMZTO2BTR6YLZ9ASMPS4N" localSheetId="0" hidden="1">#REF!</definedName>
    <definedName name="BEx1PAMMMZTO2BTR6YLZ9ASMPS4N" localSheetId="1" hidden="1">#REF!</definedName>
    <definedName name="BEx1PAMMMZTO2BTR6YLZ9ASMPS4N" localSheetId="8" hidden="1">#REF!</definedName>
    <definedName name="BEx1PBZ4BEFIPGMQXT9T8S4PZ2IM" localSheetId="0" hidden="1">#REF!</definedName>
    <definedName name="BEx1PBZ4BEFIPGMQXT9T8S4PZ2IM" localSheetId="1" hidden="1">#REF!</definedName>
    <definedName name="BEx1PBZ4BEFIPGMQXT9T8S4PZ2IM" localSheetId="8" hidden="1">#REF!</definedName>
    <definedName name="BEx1PJMAAUI73DAR3XUON2UMXTBS" localSheetId="0" hidden="1">#REF!</definedName>
    <definedName name="BEx1PJMAAUI73DAR3XUON2UMXTBS" localSheetId="1" hidden="1">#REF!</definedName>
    <definedName name="BEx1PJMAAUI73DAR3XUON2UMXTBS" localSheetId="8" hidden="1">#REF!</definedName>
    <definedName name="BEx1PLF2CFSXBZPVI6CJ534EIJDN" localSheetId="0" hidden="1">#REF!</definedName>
    <definedName name="BEx1PLF2CFSXBZPVI6CJ534EIJDN" localSheetId="1" hidden="1">#REF!</definedName>
    <definedName name="BEx1PLF2CFSXBZPVI6CJ534EIJDN" localSheetId="8" hidden="1">#REF!</definedName>
    <definedName name="BEx1PMWZB2DO6EM9BKLUICZJ65HD" localSheetId="0" hidden="1">#REF!</definedName>
    <definedName name="BEx1PMWZB2DO6EM9BKLUICZJ65HD" localSheetId="1" hidden="1">#REF!</definedName>
    <definedName name="BEx1PMWZB2DO6EM9BKLUICZJ65HD" localSheetId="8" hidden="1">#REF!</definedName>
    <definedName name="BEx1PU3X6U0EVLY9569KVBPAH7XU" localSheetId="0" hidden="1">#REF!</definedName>
    <definedName name="BEx1PU3X6U0EVLY9569KVBPAH7XU" localSheetId="1" hidden="1">#REF!</definedName>
    <definedName name="BEx1PU3X6U0EVLY9569KVBPAH7XU" localSheetId="8" hidden="1">#REF!</definedName>
    <definedName name="BEx1Q9OV5AOW28OUGRFCD3ZFVWC3" localSheetId="0" hidden="1">#REF!</definedName>
    <definedName name="BEx1Q9OV5AOW28OUGRFCD3ZFVWC3" localSheetId="1" hidden="1">#REF!</definedName>
    <definedName name="BEx1Q9OV5AOW28OUGRFCD3ZFVWC3" localSheetId="8" hidden="1">#REF!</definedName>
    <definedName name="BEx1QA54J2A4I7IBQR19BTY28ZMR" localSheetId="0" hidden="1">#REF!</definedName>
    <definedName name="BEx1QA54J2A4I7IBQR19BTY28ZMR" localSheetId="1" hidden="1">#REF!</definedName>
    <definedName name="BEx1QA54J2A4I7IBQR19BTY28ZMR" localSheetId="8" hidden="1">#REF!</definedName>
    <definedName name="BEx1QD50TNYYZ6YO943BWHPB9UD9" localSheetId="0" hidden="1">#REF!</definedName>
    <definedName name="BEx1QD50TNYYZ6YO943BWHPB9UD9" localSheetId="1" hidden="1">#REF!</definedName>
    <definedName name="BEx1QD50TNYYZ6YO943BWHPB9UD9" localSheetId="8" hidden="1">#REF!</definedName>
    <definedName name="BEx1QMQAHG3KQUK59DVM68SWKZIZ" localSheetId="0" hidden="1">#REF!</definedName>
    <definedName name="BEx1QMQAHG3KQUK59DVM68SWKZIZ" localSheetId="1" hidden="1">#REF!</definedName>
    <definedName name="BEx1QMQAHG3KQUK59DVM68SWKZIZ" localSheetId="8" hidden="1">#REF!</definedName>
    <definedName name="BEx1R9YFKJCMSEST8OVCAO5E47FO" localSheetId="0" hidden="1">#REF!</definedName>
    <definedName name="BEx1R9YFKJCMSEST8OVCAO5E47FO" localSheetId="1" hidden="1">#REF!</definedName>
    <definedName name="BEx1R9YFKJCMSEST8OVCAO5E47FO" localSheetId="8" hidden="1">#REF!</definedName>
    <definedName name="BEx1RBGC06B3T52OIC0EQ1KGVP1I" localSheetId="0" hidden="1">#REF!</definedName>
    <definedName name="BEx1RBGC06B3T52OIC0EQ1KGVP1I" localSheetId="1" hidden="1">#REF!</definedName>
    <definedName name="BEx1RBGC06B3T52OIC0EQ1KGVP1I" localSheetId="8" hidden="1">#REF!</definedName>
    <definedName name="BEx1RRC7X4NI1CU4EO5XYE2GVARJ" localSheetId="0" hidden="1">#REF!</definedName>
    <definedName name="BEx1RRC7X4NI1CU4EO5XYE2GVARJ" localSheetId="1" hidden="1">#REF!</definedName>
    <definedName name="BEx1RRC7X4NI1CU4EO5XYE2GVARJ" localSheetId="8" hidden="1">#REF!</definedName>
    <definedName name="BEx1RZA1NCGT832L7EMR7GMF588W" localSheetId="0" hidden="1">#REF!</definedName>
    <definedName name="BEx1RZA1NCGT832L7EMR7GMF588W" localSheetId="1" hidden="1">#REF!</definedName>
    <definedName name="BEx1RZA1NCGT832L7EMR7GMF588W" localSheetId="8" hidden="1">#REF!</definedName>
    <definedName name="BEx1S0XGIPUSZQUCSGWSK10GKW7Y" localSheetId="0" hidden="1">#REF!</definedName>
    <definedName name="BEx1S0XGIPUSZQUCSGWSK10GKW7Y" localSheetId="1" hidden="1">#REF!</definedName>
    <definedName name="BEx1S0XGIPUSZQUCSGWSK10GKW7Y" localSheetId="8" hidden="1">#REF!</definedName>
    <definedName name="BEx1S5VFNKIXHTTCWSV60UC50EZ8" localSheetId="0" hidden="1">#REF!</definedName>
    <definedName name="BEx1S5VFNKIXHTTCWSV60UC50EZ8" localSheetId="1" hidden="1">#REF!</definedName>
    <definedName name="BEx1S5VFNKIXHTTCWSV60UC50EZ8" localSheetId="8" hidden="1">#REF!</definedName>
    <definedName name="BEx1SK3U02H0RGKEYXW7ZMCEOF3V" localSheetId="0" hidden="1">#REF!</definedName>
    <definedName name="BEx1SK3U02H0RGKEYXW7ZMCEOF3V" localSheetId="1" hidden="1">#REF!</definedName>
    <definedName name="BEx1SK3U02H0RGKEYXW7ZMCEOF3V" localSheetId="8" hidden="1">#REF!</definedName>
    <definedName name="BEx1SSNEZINBJT29QVS62VS1THT4" localSheetId="0" hidden="1">#REF!</definedName>
    <definedName name="BEx1SSNEZINBJT29QVS62VS1THT4" localSheetId="1" hidden="1">#REF!</definedName>
    <definedName name="BEx1SSNEZINBJT29QVS62VS1THT4" localSheetId="8" hidden="1">#REF!</definedName>
    <definedName name="BEx1SVNCHNANBJIDIQVB8AFK4HAN" localSheetId="0" hidden="1">#REF!</definedName>
    <definedName name="BEx1SVNCHNANBJIDIQVB8AFK4HAN" localSheetId="1" hidden="1">#REF!</definedName>
    <definedName name="BEx1SVNCHNANBJIDIQVB8AFK4HAN" localSheetId="8" hidden="1">#REF!</definedName>
    <definedName name="BEx1SY74DYVEPAQ9TGGGXKJA025O" localSheetId="0" hidden="1">#REF!</definedName>
    <definedName name="BEx1SY74DYVEPAQ9TGGGXKJA025O" localSheetId="1" hidden="1">#REF!</definedName>
    <definedName name="BEx1SY74DYVEPAQ9TGGGXKJA025O" localSheetId="8" hidden="1">#REF!</definedName>
    <definedName name="BEx1TJ0WLS9O7KNSGIPWTYHDYI1D" localSheetId="0" hidden="1">#REF!</definedName>
    <definedName name="BEx1TJ0WLS9O7KNSGIPWTYHDYI1D" localSheetId="1" hidden="1">#REF!</definedName>
    <definedName name="BEx1TJ0WLS9O7KNSGIPWTYHDYI1D" localSheetId="8" hidden="1">#REF!</definedName>
    <definedName name="BEx1TUPQAYGAI13ZC7FU1FJXFAPM" localSheetId="0" hidden="1">#REF!</definedName>
    <definedName name="BEx1TUPQAYGAI13ZC7FU1FJXFAPM" localSheetId="1" hidden="1">#REF!</definedName>
    <definedName name="BEx1TUPQAYGAI13ZC7FU1FJXFAPM" localSheetId="8" hidden="1">#REF!</definedName>
    <definedName name="BEx1TY0F9W7EOF31FZXITWEYBSRT" localSheetId="0" hidden="1">#REF!</definedName>
    <definedName name="BEx1TY0F9W7EOF31FZXITWEYBSRT" localSheetId="1" hidden="1">#REF!</definedName>
    <definedName name="BEx1TY0F9W7EOF31FZXITWEYBSRT" localSheetId="8" hidden="1">#REF!</definedName>
    <definedName name="BEx1U7WFO8OZKB1EBF4H386JW91L" localSheetId="0" hidden="1">#REF!</definedName>
    <definedName name="BEx1U7WFO8OZKB1EBF4H386JW91L" localSheetId="1" hidden="1">#REF!</definedName>
    <definedName name="BEx1U7WFO8OZKB1EBF4H386JW91L" localSheetId="8" hidden="1">#REF!</definedName>
    <definedName name="BEx1U87938YR9N6HYI24KVBKLOS3" localSheetId="0" hidden="1">#REF!</definedName>
    <definedName name="BEx1U87938YR9N6HYI24KVBKLOS3" localSheetId="1" hidden="1">#REF!</definedName>
    <definedName name="BEx1U87938YR9N6HYI24KVBKLOS3" localSheetId="8" hidden="1">#REF!</definedName>
    <definedName name="BEx1U9P6VQWSVRICLZR9DYRMN61U" localSheetId="0" hidden="1">#REF!</definedName>
    <definedName name="BEx1U9P6VQWSVRICLZR9DYRMN61U" localSheetId="1" hidden="1">#REF!</definedName>
    <definedName name="BEx1U9P6VQWSVRICLZR9DYRMN61U" localSheetId="8" hidden="1">#REF!</definedName>
    <definedName name="BEx1UESH4KDWHYESQU2IE55RS3LI" localSheetId="0" hidden="1">#REF!</definedName>
    <definedName name="BEx1UESH4KDWHYESQU2IE55RS3LI" localSheetId="1" hidden="1">#REF!</definedName>
    <definedName name="BEx1UESH4KDWHYESQU2IE55RS3LI" localSheetId="8" hidden="1">#REF!</definedName>
    <definedName name="BEx1UI8N9KTCPSOJ7RDW0T8UEBNP" localSheetId="0" hidden="1">#REF!</definedName>
    <definedName name="BEx1UI8N9KTCPSOJ7RDW0T8UEBNP" localSheetId="1" hidden="1">#REF!</definedName>
    <definedName name="BEx1UI8N9KTCPSOJ7RDW0T8UEBNP" localSheetId="8" hidden="1">#REF!</definedName>
    <definedName name="BEx1UML0HHJFHA5TBOYQ24I3RV1W" localSheetId="0" hidden="1">#REF!</definedName>
    <definedName name="BEx1UML0HHJFHA5TBOYQ24I3RV1W" localSheetId="1" hidden="1">#REF!</definedName>
    <definedName name="BEx1UML0HHJFHA5TBOYQ24I3RV1W" localSheetId="8" hidden="1">#REF!</definedName>
    <definedName name="BEx1UO8ENOJNYCNX5Z95TBIJ3MKP" localSheetId="0" hidden="1">#REF!</definedName>
    <definedName name="BEx1UO8ENOJNYCNX5Z95TBIJ3MKP" localSheetId="1" hidden="1">#REF!</definedName>
    <definedName name="BEx1UO8ENOJNYCNX5Z95TBIJ3MKP" localSheetId="8" hidden="1">#REF!</definedName>
    <definedName name="BEx1UUDIQPZ23XQ79GUL0RAWRSCK" localSheetId="0" hidden="1">#REF!</definedName>
    <definedName name="BEx1UUDIQPZ23XQ79GUL0RAWRSCK" localSheetId="1" hidden="1">#REF!</definedName>
    <definedName name="BEx1UUDIQPZ23XQ79GUL0RAWRSCK" localSheetId="8" hidden="1">#REF!</definedName>
    <definedName name="BEx1V67SEV778NVW68J8W5SND1J7" localSheetId="0" hidden="1">#REF!</definedName>
    <definedName name="BEx1V67SEV778NVW68J8W5SND1J7" localSheetId="1" hidden="1">#REF!</definedName>
    <definedName name="BEx1V67SEV778NVW68J8W5SND1J7" localSheetId="8" hidden="1">#REF!</definedName>
    <definedName name="BEx1VIY9SQLRESD11CC4PHYT0XSG" localSheetId="0" hidden="1">#REF!</definedName>
    <definedName name="BEx1VIY9SQLRESD11CC4PHYT0XSG" localSheetId="1" hidden="1">#REF!</definedName>
    <definedName name="BEx1VIY9SQLRESD11CC4PHYT0XSG" localSheetId="8" hidden="1">#REF!</definedName>
    <definedName name="BEx1W3170EJU6QEJR4F8E2ULUU2U" localSheetId="0" hidden="1">#REF!</definedName>
    <definedName name="BEx1W3170EJU6QEJR4F8E2ULUU2U" localSheetId="1" hidden="1">#REF!</definedName>
    <definedName name="BEx1W3170EJU6QEJR4F8E2ULUU2U" localSheetId="8" hidden="1">#REF!</definedName>
    <definedName name="BEx1WC67EH10SC38QWX3WEA5KH3A" localSheetId="0" hidden="1">#REF!</definedName>
    <definedName name="BEx1WC67EH10SC38QWX3WEA5KH3A" localSheetId="1" hidden="1">#REF!</definedName>
    <definedName name="BEx1WC67EH10SC38QWX3WEA5KH3A" localSheetId="8" hidden="1">#REF!</definedName>
    <definedName name="BEx1WDTMC6W73PJPTY0JYLKOA883" localSheetId="0" hidden="1">#REF!</definedName>
    <definedName name="BEx1WDTMC6W73PJPTY0JYLKOA883" localSheetId="1" hidden="1">#REF!</definedName>
    <definedName name="BEx1WDTMC6W73PJPTY0JYLKOA883" localSheetId="8" hidden="1">#REF!</definedName>
    <definedName name="BEx1WGYTKZZIPM1577W5FEYKFH3V" localSheetId="0" hidden="1">#REF!</definedName>
    <definedName name="BEx1WGYTKZZIPM1577W5FEYKFH3V" localSheetId="1" hidden="1">#REF!</definedName>
    <definedName name="BEx1WGYTKZZIPM1577W5FEYKFH3V" localSheetId="8" hidden="1">#REF!</definedName>
    <definedName name="BEx1WHPURIV3D3PTJJ359H1OP7ZV" localSheetId="0" hidden="1">#REF!</definedName>
    <definedName name="BEx1WHPURIV3D3PTJJ359H1OP7ZV" localSheetId="1" hidden="1">#REF!</definedName>
    <definedName name="BEx1WHPURIV3D3PTJJ359H1OP7ZV" localSheetId="8" hidden="1">#REF!</definedName>
    <definedName name="BEx1WLBBR45RLDQX9FCLJWUUQX5R" localSheetId="0" hidden="1">#REF!</definedName>
    <definedName name="BEx1WLBBR45RLDQX9FCLJWUUQX5R" localSheetId="1" hidden="1">#REF!</definedName>
    <definedName name="BEx1WLBBR45RLDQX9FCLJWUUQX5R" localSheetId="8" hidden="1">#REF!</definedName>
    <definedName name="BEx1WLWY2CR1WRD694JJSWSDFAIR" localSheetId="0" hidden="1">#REF!</definedName>
    <definedName name="BEx1WLWY2CR1WRD694JJSWSDFAIR" localSheetId="1" hidden="1">#REF!</definedName>
    <definedName name="BEx1WLWY2CR1WRD694JJSWSDFAIR" localSheetId="8" hidden="1">#REF!</definedName>
    <definedName name="BEx1WMD1LWPWRIK6GGAJRJAHJM8I" localSheetId="0" hidden="1">#REF!</definedName>
    <definedName name="BEx1WMD1LWPWRIK6GGAJRJAHJM8I" localSheetId="1" hidden="1">#REF!</definedName>
    <definedName name="BEx1WMD1LWPWRIK6GGAJRJAHJM8I" localSheetId="8" hidden="1">#REF!</definedName>
    <definedName name="BEx1WR0D41MR174LBF3P9E3K0J51" localSheetId="0" hidden="1">#REF!</definedName>
    <definedName name="BEx1WR0D41MR174LBF3P9E3K0J51" localSheetId="1" hidden="1">#REF!</definedName>
    <definedName name="BEx1WR0D41MR174LBF3P9E3K0J51" localSheetId="8" hidden="1">#REF!</definedName>
    <definedName name="BEx1WT3VU2F7OSUQZHBIV4KTTFJ4" localSheetId="0" hidden="1">#REF!</definedName>
    <definedName name="BEx1WT3VU2F7OSUQZHBIV4KTTFJ4" localSheetId="1" hidden="1">#REF!</definedName>
    <definedName name="BEx1WT3VU2F7OSUQZHBIV4KTTFJ4" localSheetId="8" hidden="1">#REF!</definedName>
    <definedName name="BEx1WUB1FAS5PHU33TJ60SUHR618" localSheetId="0" hidden="1">#REF!</definedName>
    <definedName name="BEx1WUB1FAS5PHU33TJ60SUHR618" localSheetId="1" hidden="1">#REF!</definedName>
    <definedName name="BEx1WUB1FAS5PHU33TJ60SUHR618" localSheetId="8" hidden="1">#REF!</definedName>
    <definedName name="BEx1WX04G0INSPPG9NTNR3DYR6PZ" localSheetId="0" hidden="1">#REF!</definedName>
    <definedName name="BEx1WX04G0INSPPG9NTNR3DYR6PZ" localSheetId="1" hidden="1">#REF!</definedName>
    <definedName name="BEx1WX04G0INSPPG9NTNR3DYR6PZ" localSheetId="8" hidden="1">#REF!</definedName>
    <definedName name="BEx1X3LHU9DPG01VWX2IF65TRATF" localSheetId="0" hidden="1">#REF!</definedName>
    <definedName name="BEx1X3LHU9DPG01VWX2IF65TRATF" localSheetId="1" hidden="1">#REF!</definedName>
    <definedName name="BEx1X3LHU9DPG01VWX2IF65TRATF" localSheetId="8" hidden="1">#REF!</definedName>
    <definedName name="BEx1XFL3ISYW3FU1DQ3US0DYA8NQ" localSheetId="0" hidden="1">#REF!</definedName>
    <definedName name="BEx1XFL3ISYW3FU1DQ3US0DYA8NQ" localSheetId="1" hidden="1">#REF!</definedName>
    <definedName name="BEx1XFL3ISYW3FU1DQ3US0DYA8NQ" localSheetId="8" hidden="1">#REF!</definedName>
    <definedName name="BEx1XK8AAMO0AH0Z1OUKW30CA7EQ" localSheetId="0" hidden="1">#REF!</definedName>
    <definedName name="BEx1XK8AAMO0AH0Z1OUKW30CA7EQ" localSheetId="1" hidden="1">#REF!</definedName>
    <definedName name="BEx1XK8AAMO0AH0Z1OUKW30CA7EQ" localSheetId="8" hidden="1">#REF!</definedName>
    <definedName name="BEx1XL4MZ7C80495GHQRWOBS16PQ" localSheetId="0" hidden="1">#REF!</definedName>
    <definedName name="BEx1XL4MZ7C80495GHQRWOBS16PQ" localSheetId="1" hidden="1">#REF!</definedName>
    <definedName name="BEx1XL4MZ7C80495GHQRWOBS16PQ" localSheetId="8" hidden="1">#REF!</definedName>
    <definedName name="BEx1Y2IGS2K95E1M51PEF9KJZ0KB" localSheetId="0" hidden="1">#REF!</definedName>
    <definedName name="BEx1Y2IGS2K95E1M51PEF9KJZ0KB" localSheetId="1" hidden="1">#REF!</definedName>
    <definedName name="BEx1Y2IGS2K95E1M51PEF9KJZ0KB" localSheetId="8" hidden="1">#REF!</definedName>
    <definedName name="BEx1Y3PKK83X2FN9SAALFHOWKMRQ" localSheetId="0" hidden="1">#REF!</definedName>
    <definedName name="BEx1Y3PKK83X2FN9SAALFHOWKMRQ" localSheetId="1" hidden="1">#REF!</definedName>
    <definedName name="BEx1Y3PKK83X2FN9SAALFHOWKMRQ" localSheetId="8" hidden="1">#REF!</definedName>
    <definedName name="BEx1YL3DJ7Y4AZ01ERCOGW0FJ26T" localSheetId="0" hidden="1">#REF!</definedName>
    <definedName name="BEx1YL3DJ7Y4AZ01ERCOGW0FJ26T" localSheetId="1" hidden="1">#REF!</definedName>
    <definedName name="BEx1YL3DJ7Y4AZ01ERCOGW0FJ26T" localSheetId="8" hidden="1">#REF!</definedName>
    <definedName name="BEx1Z2RYHSVD1H37817SN93VMURZ" localSheetId="0" hidden="1">#REF!</definedName>
    <definedName name="BEx1Z2RYHSVD1H37817SN93VMURZ" localSheetId="1" hidden="1">#REF!</definedName>
    <definedName name="BEx1Z2RYHSVD1H37817SN93VMURZ" localSheetId="8" hidden="1">#REF!</definedName>
    <definedName name="BEx3AMAKWI6458B67VKZO56MCNJW" localSheetId="0" hidden="1">#REF!</definedName>
    <definedName name="BEx3AMAKWI6458B67VKZO56MCNJW" localSheetId="1" hidden="1">#REF!</definedName>
    <definedName name="BEx3AMAKWI6458B67VKZO56MCNJW" localSheetId="8" hidden="1">#REF!</definedName>
    <definedName name="BEx3AOOVM42G82TNF53W0EKXLUSI" localSheetId="0" hidden="1">#REF!</definedName>
    <definedName name="BEx3AOOVM42G82TNF53W0EKXLUSI" localSheetId="1" hidden="1">#REF!</definedName>
    <definedName name="BEx3AOOVM42G82TNF53W0EKXLUSI" localSheetId="8" hidden="1">#REF!</definedName>
    <definedName name="BEx3AZH9W4SUFCAHNDOQ728R9V4L" localSheetId="0" hidden="1">#REF!</definedName>
    <definedName name="BEx3AZH9W4SUFCAHNDOQ728R9V4L" localSheetId="1" hidden="1">#REF!</definedName>
    <definedName name="BEx3AZH9W4SUFCAHNDOQ728R9V4L" localSheetId="8" hidden="1">#REF!</definedName>
    <definedName name="BEx3BNR9ES4KY7Q1DK83KC5NDGL8" localSheetId="0" hidden="1">#REF!</definedName>
    <definedName name="BEx3BNR9ES4KY7Q1DK83KC5NDGL8" localSheetId="1" hidden="1">#REF!</definedName>
    <definedName name="BEx3BNR9ES4KY7Q1DK83KC5NDGL8" localSheetId="8" hidden="1">#REF!</definedName>
    <definedName name="BEx3BQR5VZXNQ4H949ORM8ESU3B3" localSheetId="0" hidden="1">#REF!</definedName>
    <definedName name="BEx3BQR5VZXNQ4H949ORM8ESU3B3" localSheetId="1" hidden="1">#REF!</definedName>
    <definedName name="BEx3BQR5VZXNQ4H949ORM8ESU3B3" localSheetId="8" hidden="1">#REF!</definedName>
    <definedName name="BEx3BTLL3ASJN134DLEQTQM70VZM" localSheetId="0" hidden="1">#REF!</definedName>
    <definedName name="BEx3BTLL3ASJN134DLEQTQM70VZM" localSheetId="1" hidden="1">#REF!</definedName>
    <definedName name="BEx3BTLL3ASJN134DLEQTQM70VZM" localSheetId="8" hidden="1">#REF!</definedName>
    <definedName name="BEx3BW5CTV0DJU5AQS3ZQFK2VLF3" localSheetId="0" hidden="1">#REF!</definedName>
    <definedName name="BEx3BW5CTV0DJU5AQS3ZQFK2VLF3" localSheetId="1" hidden="1">#REF!</definedName>
    <definedName name="BEx3BW5CTV0DJU5AQS3ZQFK2VLF3" localSheetId="8" hidden="1">#REF!</definedName>
    <definedName name="BEx3BYP0FG369M7G3JEFLMMXAKTS" localSheetId="0" hidden="1">#REF!</definedName>
    <definedName name="BEx3BYP0FG369M7G3JEFLMMXAKTS" localSheetId="1" hidden="1">#REF!</definedName>
    <definedName name="BEx3BYP0FG369M7G3JEFLMMXAKTS" localSheetId="8" hidden="1">#REF!</definedName>
    <definedName name="BEx3C2QR0WUD19QSVO8EMIPNQJKH" localSheetId="0" hidden="1">#REF!</definedName>
    <definedName name="BEx3C2QR0WUD19QSVO8EMIPNQJKH" localSheetId="1" hidden="1">#REF!</definedName>
    <definedName name="BEx3C2QR0WUD19QSVO8EMIPNQJKH" localSheetId="8" hidden="1">#REF!</definedName>
    <definedName name="BEx3CKFCCPZZ6ROLAT5C1DZNIC1U" localSheetId="0" hidden="1">#REF!</definedName>
    <definedName name="BEx3CKFCCPZZ6ROLAT5C1DZNIC1U" localSheetId="1" hidden="1">#REF!</definedName>
    <definedName name="BEx3CKFCCPZZ6ROLAT5C1DZNIC1U" localSheetId="8" hidden="1">#REF!</definedName>
    <definedName name="BEx3CO0SVO4WLH0DO43DCHYDTH1P" localSheetId="0" hidden="1">#REF!</definedName>
    <definedName name="BEx3CO0SVO4WLH0DO43DCHYDTH1P" localSheetId="1" hidden="1">#REF!</definedName>
    <definedName name="BEx3CO0SVO4WLH0DO43DCHYDTH1P" localSheetId="8" hidden="1">#REF!</definedName>
    <definedName name="BEx3CPDAEBC12450MVHX6S78ILBS" localSheetId="0" hidden="1">#REF!</definedName>
    <definedName name="BEx3CPDAEBC12450MVHX6S78ILBS" localSheetId="1" hidden="1">#REF!</definedName>
    <definedName name="BEx3CPDAEBC12450MVHX6S78ILBS" localSheetId="8" hidden="1">#REF!</definedName>
    <definedName name="BEx3CQ9OQ7E1YH93NADGWWEH0HD5" localSheetId="0" hidden="1">#REF!</definedName>
    <definedName name="BEx3CQ9OQ7E1YH93NADGWWEH0HD5" localSheetId="1" hidden="1">#REF!</definedName>
    <definedName name="BEx3CQ9OQ7E1YH93NADGWWEH0HD5" localSheetId="8" hidden="1">#REF!</definedName>
    <definedName name="BEx3D9G6QTSPF9UYI4X0XY0VE896" localSheetId="0" hidden="1">#REF!</definedName>
    <definedName name="BEx3D9G6QTSPF9UYI4X0XY0VE896" localSheetId="1" hidden="1">#REF!</definedName>
    <definedName name="BEx3D9G6QTSPF9UYI4X0XY0VE896" localSheetId="8" hidden="1">#REF!</definedName>
    <definedName name="BEx3DCQU9PBRXIMLO62KS5RLH447" localSheetId="0" hidden="1">#REF!</definedName>
    <definedName name="BEx3DCQU9PBRXIMLO62KS5RLH447" localSheetId="1" hidden="1">#REF!</definedName>
    <definedName name="BEx3DCQU9PBRXIMLO62KS5RLH447" localSheetId="8" hidden="1">#REF!</definedName>
    <definedName name="BEx3DQ8EH7C7L4XQAOL3NRRVRRT3" localSheetId="0" hidden="1">#REF!</definedName>
    <definedName name="BEx3DQ8EH7C7L4XQAOL3NRRVRRT3" localSheetId="1" hidden="1">#REF!</definedName>
    <definedName name="BEx3DQ8EH7C7L4XQAOL3NRRVRRT3" localSheetId="8" hidden="1">#REF!</definedName>
    <definedName name="BEx3EF99FD6QNNCNOKDEE67JHTUJ" localSheetId="0" hidden="1">#REF!</definedName>
    <definedName name="BEx3EF99FD6QNNCNOKDEE67JHTUJ" localSheetId="1" hidden="1">#REF!</definedName>
    <definedName name="BEx3EF99FD6QNNCNOKDEE67JHTUJ" localSheetId="8" hidden="1">#REF!</definedName>
    <definedName name="BEx3EGLXG4AU8GXIFP26DZ61E6EP" localSheetId="0" hidden="1">#REF!</definedName>
    <definedName name="BEx3EGLXG4AU8GXIFP26DZ61E6EP" localSheetId="1" hidden="1">#REF!</definedName>
    <definedName name="BEx3EGLXG4AU8GXIFP26DZ61E6EP" localSheetId="8" hidden="1">#REF!</definedName>
    <definedName name="BEx3EHCSERZ2O2OAG8Y95UPG2IY9" localSheetId="0" hidden="1">#REF!</definedName>
    <definedName name="BEx3EHCSERZ2O2OAG8Y95UPG2IY9" localSheetId="1" hidden="1">#REF!</definedName>
    <definedName name="BEx3EHCSERZ2O2OAG8Y95UPG2IY9" localSheetId="8" hidden="1">#REF!</definedName>
    <definedName name="BEx3EJR3TCJDYS7ZXNDS5N9KTGIK" localSheetId="0" hidden="1">#REF!</definedName>
    <definedName name="BEx3EJR3TCJDYS7ZXNDS5N9KTGIK" localSheetId="1" hidden="1">#REF!</definedName>
    <definedName name="BEx3EJR3TCJDYS7ZXNDS5N9KTGIK" localSheetId="8" hidden="1">#REF!</definedName>
    <definedName name="BEx3ELJTTBS6P05CNISMGOJOA60V" localSheetId="0" hidden="1">#REF!</definedName>
    <definedName name="BEx3ELJTTBS6P05CNISMGOJOA60V" localSheetId="1" hidden="1">#REF!</definedName>
    <definedName name="BEx3ELJTTBS6P05CNISMGOJOA60V" localSheetId="8" hidden="1">#REF!</definedName>
    <definedName name="BEx3EQSLJBDDJRHNX19PBFCKNY2I" localSheetId="0" hidden="1">#REF!</definedName>
    <definedName name="BEx3EQSLJBDDJRHNX19PBFCKNY2I" localSheetId="1" hidden="1">#REF!</definedName>
    <definedName name="BEx3EQSLJBDDJRHNX19PBFCKNY2I" localSheetId="8" hidden="1">#REF!</definedName>
    <definedName name="BEx3EUUAX947Q5N6MY6W0KSNY78Y" localSheetId="0" hidden="1">#REF!</definedName>
    <definedName name="BEx3EUUAX947Q5N6MY6W0KSNY78Y" localSheetId="1" hidden="1">#REF!</definedName>
    <definedName name="BEx3EUUAX947Q5N6MY6W0KSNY78Y" localSheetId="8" hidden="1">#REF!</definedName>
    <definedName name="BEx3F3OJYKFH63TY4TBS69H5CI8M" localSheetId="0" hidden="1">#REF!</definedName>
    <definedName name="BEx3F3OJYKFH63TY4TBS69H5CI8M" localSheetId="1" hidden="1">#REF!</definedName>
    <definedName name="BEx3F3OJYKFH63TY4TBS69H5CI8M" localSheetId="8" hidden="1">#REF!</definedName>
    <definedName name="BEx3FHMD1P5XBCH23ZKIFO6ZTCNB" localSheetId="0" hidden="1">#REF!</definedName>
    <definedName name="BEx3FHMD1P5XBCH23ZKIFO6ZTCNB" localSheetId="1" hidden="1">#REF!</definedName>
    <definedName name="BEx3FHMD1P5XBCH23ZKIFO6ZTCNB" localSheetId="8" hidden="1">#REF!</definedName>
    <definedName name="BEx3FI2G3YYIACQHXNXEA15M8ZK5" localSheetId="0" hidden="1">#REF!</definedName>
    <definedName name="BEx3FI2G3YYIACQHXNXEA15M8ZK5" localSheetId="1" hidden="1">#REF!</definedName>
    <definedName name="BEx3FI2G3YYIACQHXNXEA15M8ZK5" localSheetId="8" hidden="1">#REF!</definedName>
    <definedName name="BEx3FJ9MHSLDK8W91GO85FX1GX57" localSheetId="0" hidden="1">#REF!</definedName>
    <definedName name="BEx3FJ9MHSLDK8W91GO85FX1GX57" localSheetId="1" hidden="1">#REF!</definedName>
    <definedName name="BEx3FJ9MHSLDK8W91GO85FX1GX57" localSheetId="8" hidden="1">#REF!</definedName>
    <definedName name="BEx3FR251HFU7A33PU01SJUENL2B" localSheetId="0" hidden="1">#REF!</definedName>
    <definedName name="BEx3FR251HFU7A33PU01SJUENL2B" localSheetId="1" hidden="1">#REF!</definedName>
    <definedName name="BEx3FR251HFU7A33PU01SJUENL2B" localSheetId="8" hidden="1">#REF!</definedName>
    <definedName name="BEx3FX7EJL47JSLSWP3EOC265WAE" localSheetId="0" hidden="1">#REF!</definedName>
    <definedName name="BEx3FX7EJL47JSLSWP3EOC265WAE" localSheetId="1" hidden="1">#REF!</definedName>
    <definedName name="BEx3FX7EJL47JSLSWP3EOC265WAE" localSheetId="8" hidden="1">#REF!</definedName>
    <definedName name="BEx3G201R8NLJ6FIHO2QS0SW9QVV" localSheetId="0" hidden="1">#REF!</definedName>
    <definedName name="BEx3G201R8NLJ6FIHO2QS0SW9QVV" localSheetId="1" hidden="1">#REF!</definedName>
    <definedName name="BEx3G201R8NLJ6FIHO2QS0SW9QVV" localSheetId="8" hidden="1">#REF!</definedName>
    <definedName name="BEx3G2LL2II66XY5YCDPG4JE13A3" localSheetId="0" hidden="1">#REF!</definedName>
    <definedName name="BEx3G2LL2II66XY5YCDPG4JE13A3" localSheetId="1" hidden="1">#REF!</definedName>
    <definedName name="BEx3G2LL2II66XY5YCDPG4JE13A3" localSheetId="8" hidden="1">#REF!</definedName>
    <definedName name="BEx3G2WA0DTYY9D8AGHHOBTPE2B2" localSheetId="0" hidden="1">#REF!</definedName>
    <definedName name="BEx3G2WA0DTYY9D8AGHHOBTPE2B2" localSheetId="1" hidden="1">#REF!</definedName>
    <definedName name="BEx3G2WA0DTYY9D8AGHHOBTPE2B2" localSheetId="8" hidden="1">#REF!</definedName>
    <definedName name="BEx3GCXR6IAS0B6WJ03GJVH7CO52" localSheetId="0" hidden="1">#REF!</definedName>
    <definedName name="BEx3GCXR6IAS0B6WJ03GJVH7CO52" localSheetId="1" hidden="1">#REF!</definedName>
    <definedName name="BEx3GCXR6IAS0B6WJ03GJVH7CO52" localSheetId="8" hidden="1">#REF!</definedName>
    <definedName name="BEx3GEVV18SEQDI1JGY7EN6D1GT1" localSheetId="0" hidden="1">#REF!</definedName>
    <definedName name="BEx3GEVV18SEQDI1JGY7EN6D1GT1" localSheetId="1" hidden="1">#REF!</definedName>
    <definedName name="BEx3GEVV18SEQDI1JGY7EN6D1GT1" localSheetId="8" hidden="1">#REF!</definedName>
    <definedName name="BEx3GKFH64MKQX61S7DYTZ15JCPY" localSheetId="0" hidden="1">#REF!</definedName>
    <definedName name="BEx3GKFH64MKQX61S7DYTZ15JCPY" localSheetId="1" hidden="1">#REF!</definedName>
    <definedName name="BEx3GKFH64MKQX61S7DYTZ15JCPY" localSheetId="8" hidden="1">#REF!</definedName>
    <definedName name="BEx3GMJ1Y6UU02DLRL0QXCEKDA6C" localSheetId="0" hidden="1">#REF!</definedName>
    <definedName name="BEx3GMJ1Y6UU02DLRL0QXCEKDA6C" localSheetId="1" hidden="1">#REF!</definedName>
    <definedName name="BEx3GMJ1Y6UU02DLRL0QXCEKDA6C" localSheetId="8" hidden="1">#REF!</definedName>
    <definedName name="BEx3GN4LY0135CBDIN1TU2UEODGF" localSheetId="0" hidden="1">#REF!</definedName>
    <definedName name="BEx3GN4LY0135CBDIN1TU2UEODGF" localSheetId="1" hidden="1">#REF!</definedName>
    <definedName name="BEx3GN4LY0135CBDIN1TU2UEODGF" localSheetId="8" hidden="1">#REF!</definedName>
    <definedName name="BEx3GPDH2AH4QKT4OOSN563XUHBD" localSheetId="0" hidden="1">#REF!</definedName>
    <definedName name="BEx3GPDH2AH4QKT4OOSN563XUHBD" localSheetId="1" hidden="1">#REF!</definedName>
    <definedName name="BEx3GPDH2AH4QKT4OOSN563XUHBD" localSheetId="8" hidden="1">#REF!</definedName>
    <definedName name="BEx3GRGZOH1A62SHC133FKNN9K23" localSheetId="0" hidden="1">#REF!</definedName>
    <definedName name="BEx3GRGZOH1A62SHC133FKNN9K23" localSheetId="1" hidden="1">#REF!</definedName>
    <definedName name="BEx3GRGZOH1A62SHC133FKNN9K23" localSheetId="8" hidden="1">#REF!</definedName>
    <definedName name="BEx3GS2LABKJSRV8GPZLJZVX7NMJ" localSheetId="0" hidden="1">#REF!</definedName>
    <definedName name="BEx3GS2LABKJSRV8GPZLJZVX7NMJ" localSheetId="1" hidden="1">#REF!</definedName>
    <definedName name="BEx3GS2LABKJSRV8GPZLJZVX7NMJ" localSheetId="8" hidden="1">#REF!</definedName>
    <definedName name="BEx3H05W7OEBR6W6YJKGD6W5M3I1" localSheetId="0" hidden="1">#REF!</definedName>
    <definedName name="BEx3H05W7OEBR6W6YJKGD6W5M3I1" localSheetId="1" hidden="1">#REF!</definedName>
    <definedName name="BEx3H05W7OEBR6W6YJKGD6W5M3I1" localSheetId="8" hidden="1">#REF!</definedName>
    <definedName name="BEx3H244GCME7ZDNAXG6ZSJ64ZRE" localSheetId="0" hidden="1">#REF!</definedName>
    <definedName name="BEx3H244GCME7ZDNAXG6ZSJ64ZRE" localSheetId="1" hidden="1">#REF!</definedName>
    <definedName name="BEx3H244GCME7ZDNAXG6ZSJ64ZRE" localSheetId="8" hidden="1">#REF!</definedName>
    <definedName name="BEx3H5UX2GZFZZT657YR76RHW5I6" localSheetId="0" hidden="1">#REF!</definedName>
    <definedName name="BEx3H5UX2GZFZZT657YR76RHW5I6" localSheetId="1" hidden="1">#REF!</definedName>
    <definedName name="BEx3H5UX2GZFZZT657YR76RHW5I6" localSheetId="8" hidden="1">#REF!</definedName>
    <definedName name="BEx3HACPKDZVUOS9WBDCCFJB46DK" localSheetId="0" hidden="1">#REF!</definedName>
    <definedName name="BEx3HACPKDZVUOS9WBDCCFJB46DK" localSheetId="1" hidden="1">#REF!</definedName>
    <definedName name="BEx3HACPKDZVUOS9WBDCCFJB46DK" localSheetId="8" hidden="1">#REF!</definedName>
    <definedName name="BEx3HMSEFOP6DBM4R97XA6B7NFG6" localSheetId="0" hidden="1">#REF!</definedName>
    <definedName name="BEx3HMSEFOP6DBM4R97XA6B7NFG6" localSheetId="1" hidden="1">#REF!</definedName>
    <definedName name="BEx3HMSEFOP6DBM4R97XA6B7NFG6" localSheetId="8" hidden="1">#REF!</definedName>
    <definedName name="BEx3HWJ5SQSD2CVCQNR183X44FR8" localSheetId="0" hidden="1">#REF!</definedName>
    <definedName name="BEx3HWJ5SQSD2CVCQNR183X44FR8" localSheetId="1" hidden="1">#REF!</definedName>
    <definedName name="BEx3HWJ5SQSD2CVCQNR183X44FR8" localSheetId="8" hidden="1">#REF!</definedName>
    <definedName name="BEx3I09YVXO0G4X7KGSA4WGORM35" localSheetId="0" hidden="1">#REF!</definedName>
    <definedName name="BEx3I09YVXO0G4X7KGSA4WGORM35" localSheetId="1" hidden="1">#REF!</definedName>
    <definedName name="BEx3I09YVXO0G4X7KGSA4WGORM35" localSheetId="8" hidden="1">#REF!</definedName>
    <definedName name="BEx3I3KN8WAL54AYYACGCUM43J9W" localSheetId="0" hidden="1">#REF!</definedName>
    <definedName name="BEx3I3KN8WAL54AYYACGCUM43J9W" localSheetId="1" hidden="1">#REF!</definedName>
    <definedName name="BEx3I3KN8WAL54AYYACGCUM43J9W" localSheetId="8" hidden="1">#REF!</definedName>
    <definedName name="BEx3ICF1GY8HQEBIU9S43PDJ90BX" localSheetId="0" hidden="1">#REF!</definedName>
    <definedName name="BEx3ICF1GY8HQEBIU9S43PDJ90BX" localSheetId="1" hidden="1">#REF!</definedName>
    <definedName name="BEx3ICF1GY8HQEBIU9S43PDJ90BX" localSheetId="8" hidden="1">#REF!</definedName>
    <definedName name="BEx3IYAH2DEBFWO8F94H4MXE3RLY" localSheetId="0" hidden="1">#REF!</definedName>
    <definedName name="BEx3IYAH2DEBFWO8F94H4MXE3RLY" localSheetId="1" hidden="1">#REF!</definedName>
    <definedName name="BEx3IYAH2DEBFWO8F94H4MXE3RLY" localSheetId="8" hidden="1">#REF!</definedName>
    <definedName name="BEx3IZSG3932LSWHR5YV78IVRPCK" localSheetId="0" hidden="1">#REF!</definedName>
    <definedName name="BEx3IZSG3932LSWHR5YV78IVRPCK" localSheetId="1" hidden="1">#REF!</definedName>
    <definedName name="BEx3IZSG3932LSWHR5YV78IVRPCK" localSheetId="8" hidden="1">#REF!</definedName>
    <definedName name="BEx3IZXXSYEW50379N2EAFWO8DZV" localSheetId="0" hidden="1">#REF!</definedName>
    <definedName name="BEx3IZXXSYEW50379N2EAFWO8DZV" localSheetId="1" hidden="1">#REF!</definedName>
    <definedName name="BEx3IZXXSYEW50379N2EAFWO8DZV" localSheetId="8" hidden="1">#REF!</definedName>
    <definedName name="BEx3J1VZVGTKT4ATPO9O5JCSFTTR" localSheetId="0" hidden="1">#REF!</definedName>
    <definedName name="BEx3J1VZVGTKT4ATPO9O5JCSFTTR" localSheetId="1" hidden="1">#REF!</definedName>
    <definedName name="BEx3J1VZVGTKT4ATPO9O5JCSFTTR" localSheetId="8" hidden="1">#REF!</definedName>
    <definedName name="BEx3JC2TY7JNAAC3L7QHVPQXLGQ8" localSheetId="0" hidden="1">#REF!</definedName>
    <definedName name="BEx3JC2TY7JNAAC3L7QHVPQXLGQ8" localSheetId="1" hidden="1">#REF!</definedName>
    <definedName name="BEx3JC2TY7JNAAC3L7QHVPQXLGQ8" localSheetId="8" hidden="1">#REF!</definedName>
    <definedName name="BEx3JMF5D7ODCJ7THAJTC1GFSG95" localSheetId="0" hidden="1">#REF!</definedName>
    <definedName name="BEx3JMF5D7ODCJ7THAJTC1GFSG95" localSheetId="1" hidden="1">#REF!</definedName>
    <definedName name="BEx3JMF5D7ODCJ7THAJTC1GFSG95" localSheetId="8" hidden="1">#REF!</definedName>
    <definedName name="BEx3JX23SYDIGOGM4Y0CQFBW8ZBV" localSheetId="0" hidden="1">#REF!</definedName>
    <definedName name="BEx3JX23SYDIGOGM4Y0CQFBW8ZBV" localSheetId="1" hidden="1">#REF!</definedName>
    <definedName name="BEx3JX23SYDIGOGM4Y0CQFBW8ZBV" localSheetId="8" hidden="1">#REF!</definedName>
    <definedName name="BEx3JXCXCVBZJGV5VEG9MJEI01AL" localSheetId="0" hidden="1">#REF!</definedName>
    <definedName name="BEx3JXCXCVBZJGV5VEG9MJEI01AL" localSheetId="1" hidden="1">#REF!</definedName>
    <definedName name="BEx3JXCXCVBZJGV5VEG9MJEI01AL" localSheetId="8" hidden="1">#REF!</definedName>
    <definedName name="BEx3JYK2N7X59TPJSKYZ77ENY8SS" localSheetId="0" hidden="1">#REF!</definedName>
    <definedName name="BEx3JYK2N7X59TPJSKYZ77ENY8SS" localSheetId="1" hidden="1">#REF!</definedName>
    <definedName name="BEx3JYK2N7X59TPJSKYZ77ENY8SS" localSheetId="8" hidden="1">#REF!</definedName>
    <definedName name="BEx3K13PSDK50JLCLD0GX8L4TWAH" localSheetId="0" hidden="1">#REF!</definedName>
    <definedName name="BEx3K13PSDK50JLCLD0GX8L4TWAH" localSheetId="1" hidden="1">#REF!</definedName>
    <definedName name="BEx3K13PSDK50JLCLD0GX8L4TWAH" localSheetId="8" hidden="1">#REF!</definedName>
    <definedName name="BEx3K4EII7GU1CG0BN7UL15M6J8Z" localSheetId="0" hidden="1">#REF!</definedName>
    <definedName name="BEx3K4EII7GU1CG0BN7UL15M6J8Z" localSheetId="1" hidden="1">#REF!</definedName>
    <definedName name="BEx3K4EII7GU1CG0BN7UL15M6J8Z" localSheetId="8" hidden="1">#REF!</definedName>
    <definedName name="BEx3K4ZXQUQ2KYZF74B84SO48XMW" localSheetId="0" hidden="1">#REF!</definedName>
    <definedName name="BEx3K4ZXQUQ2KYZF74B84SO48XMW" localSheetId="1" hidden="1">#REF!</definedName>
    <definedName name="BEx3K4ZXQUQ2KYZF74B84SO48XMW" localSheetId="8" hidden="1">#REF!</definedName>
    <definedName name="BEx3KEFXUCVNVPH7KSEGAZYX13B5" localSheetId="0" hidden="1">#REF!</definedName>
    <definedName name="BEx3KEFXUCVNVPH7KSEGAZYX13B5" localSheetId="1" hidden="1">#REF!</definedName>
    <definedName name="BEx3KEFXUCVNVPH7KSEGAZYX13B5" localSheetId="8" hidden="1">#REF!</definedName>
    <definedName name="BEx3KFXUAF6YXAA47B7Q6X9B3VGB" localSheetId="0" hidden="1">#REF!</definedName>
    <definedName name="BEx3KFXUAF6YXAA47B7Q6X9B3VGB" localSheetId="1" hidden="1">#REF!</definedName>
    <definedName name="BEx3KFXUAF6YXAA47B7Q6X9B3VGB" localSheetId="8" hidden="1">#REF!</definedName>
    <definedName name="BEx3KIXQYOGMPK4WJJAVBRX4NR28" localSheetId="0" hidden="1">#REF!</definedName>
    <definedName name="BEx3KIXQYOGMPK4WJJAVBRX4NR28" localSheetId="1" hidden="1">#REF!</definedName>
    <definedName name="BEx3KIXQYOGMPK4WJJAVBRX4NR28" localSheetId="8" hidden="1">#REF!</definedName>
    <definedName name="BEx3KJOMVOSFZVJUL3GKCNP6DQDS" localSheetId="0" hidden="1">#REF!</definedName>
    <definedName name="BEx3KJOMVOSFZVJUL3GKCNP6DQDS" localSheetId="1" hidden="1">#REF!</definedName>
    <definedName name="BEx3KJOMVOSFZVJUL3GKCNP6DQDS" localSheetId="8" hidden="1">#REF!</definedName>
    <definedName name="BEx3KP2VRBMORK0QEAZUYCXL3DHJ" localSheetId="0" hidden="1">#REF!</definedName>
    <definedName name="BEx3KP2VRBMORK0QEAZUYCXL3DHJ" localSheetId="1" hidden="1">#REF!</definedName>
    <definedName name="BEx3KP2VRBMORK0QEAZUYCXL3DHJ" localSheetId="8" hidden="1">#REF!</definedName>
    <definedName name="BEx3L4IN3LI4C26SITKTGAH27CDU" localSheetId="0" hidden="1">#REF!</definedName>
    <definedName name="BEx3L4IN3LI4C26SITKTGAH27CDU" localSheetId="1" hidden="1">#REF!</definedName>
    <definedName name="BEx3L4IN3LI4C26SITKTGAH27CDU" localSheetId="8" hidden="1">#REF!</definedName>
    <definedName name="BEx3L4YQ0J7ZU0M5QM6YIPCEYC9K" localSheetId="0" hidden="1">#REF!</definedName>
    <definedName name="BEx3L4YQ0J7ZU0M5QM6YIPCEYC9K" localSheetId="1" hidden="1">#REF!</definedName>
    <definedName name="BEx3L4YQ0J7ZU0M5QM6YIPCEYC9K" localSheetId="8" hidden="1">#REF!</definedName>
    <definedName name="BEx3L60DJOR7NQN42G7YSAODP1EX" localSheetId="0" hidden="1">#REF!</definedName>
    <definedName name="BEx3L60DJOR7NQN42G7YSAODP1EX" localSheetId="1" hidden="1">#REF!</definedName>
    <definedName name="BEx3L60DJOR7NQN42G7YSAODP1EX" localSheetId="8" hidden="1">#REF!</definedName>
    <definedName name="BEx3L7D0PI38HWZ7VADU16C9E33D" localSheetId="0" hidden="1">#REF!</definedName>
    <definedName name="BEx3L7D0PI38HWZ7VADU16C9E33D" localSheetId="1" hidden="1">#REF!</definedName>
    <definedName name="BEx3L7D0PI38HWZ7VADU16C9E33D" localSheetId="8" hidden="1">#REF!</definedName>
    <definedName name="BEx3LM1PR4Y7KINKMTMKR984GX8Q" localSheetId="0" hidden="1">#REF!</definedName>
    <definedName name="BEx3LM1PR4Y7KINKMTMKR984GX8Q" localSheetId="1" hidden="1">#REF!</definedName>
    <definedName name="BEx3LM1PR4Y7KINKMTMKR984GX8Q" localSheetId="8" hidden="1">#REF!</definedName>
    <definedName name="BEx3LM1PWWC9WH0R5TX5K06V559U" localSheetId="0" hidden="1">#REF!</definedName>
    <definedName name="BEx3LM1PWWC9WH0R5TX5K06V559U" localSheetId="1" hidden="1">#REF!</definedName>
    <definedName name="BEx3LM1PWWC9WH0R5TX5K06V559U" localSheetId="8" hidden="1">#REF!</definedName>
    <definedName name="BEx3LPCEZ1C0XEKNCM3YT09JWCUO" localSheetId="0" hidden="1">#REF!</definedName>
    <definedName name="BEx3LPCEZ1C0XEKNCM3YT09JWCUO" localSheetId="1" hidden="1">#REF!</definedName>
    <definedName name="BEx3LPCEZ1C0XEKNCM3YT09JWCUO" localSheetId="8" hidden="1">#REF!</definedName>
    <definedName name="BEx3LSXW33WR1ECIMRYUPFBJXGGH" localSheetId="0" hidden="1">#REF!</definedName>
    <definedName name="BEx3LSXW33WR1ECIMRYUPFBJXGGH" localSheetId="1" hidden="1">#REF!</definedName>
    <definedName name="BEx3LSXW33WR1ECIMRYUPFBJXGGH" localSheetId="8" hidden="1">#REF!</definedName>
    <definedName name="BEx3M1MR1K1NQD03H74BFWOK4MWQ" localSheetId="0" hidden="1">#REF!</definedName>
    <definedName name="BEx3M1MR1K1NQD03H74BFWOK4MWQ" localSheetId="1" hidden="1">#REF!</definedName>
    <definedName name="BEx3M1MR1K1NQD03H74BFWOK4MWQ" localSheetId="8" hidden="1">#REF!</definedName>
    <definedName name="BEx3M4H77MYUKOOD31H9F80NMVK8" localSheetId="0" hidden="1">#REF!</definedName>
    <definedName name="BEx3M4H77MYUKOOD31H9F80NMVK8" localSheetId="1" hidden="1">#REF!</definedName>
    <definedName name="BEx3M4H77MYUKOOD31H9F80NMVK8" localSheetId="8" hidden="1">#REF!</definedName>
    <definedName name="BEx3M9VFX329PZWYC4DMZ6P3W9R2" localSheetId="0" hidden="1">#REF!</definedName>
    <definedName name="BEx3M9VFX329PZWYC4DMZ6P3W9R2" localSheetId="1" hidden="1">#REF!</definedName>
    <definedName name="BEx3M9VFX329PZWYC4DMZ6P3W9R2" localSheetId="8" hidden="1">#REF!</definedName>
    <definedName name="BEx3MCQ0VEBV0CZXDS505L38EQ8N" localSheetId="0" hidden="1">#REF!</definedName>
    <definedName name="BEx3MCQ0VEBV0CZXDS505L38EQ8N" localSheetId="1" hidden="1">#REF!</definedName>
    <definedName name="BEx3MCQ0VEBV0CZXDS505L38EQ8N" localSheetId="8" hidden="1">#REF!</definedName>
    <definedName name="BEx3MEYV5LQY0BAL7V3CFAFVOM3T" localSheetId="0" hidden="1">#REF!</definedName>
    <definedName name="BEx3MEYV5LQY0BAL7V3CFAFVOM3T" localSheetId="1" hidden="1">#REF!</definedName>
    <definedName name="BEx3MEYV5LQY0BAL7V3CFAFVOM3T" localSheetId="8" hidden="1">#REF!</definedName>
    <definedName name="BEx3MF9LX8G8DXGARRYNTDH542WG" localSheetId="0" hidden="1">#REF!</definedName>
    <definedName name="BEx3MF9LX8G8DXGARRYNTDH542WG" localSheetId="1" hidden="1">#REF!</definedName>
    <definedName name="BEx3MF9LX8G8DXGARRYNTDH542WG" localSheetId="8" hidden="1">#REF!</definedName>
    <definedName name="BEx3MREOFWJQEYMCMBL7ZE06NBN6" localSheetId="0" hidden="1">#REF!</definedName>
    <definedName name="BEx3MREOFWJQEYMCMBL7ZE06NBN6" localSheetId="1" hidden="1">#REF!</definedName>
    <definedName name="BEx3MREOFWJQEYMCMBL7ZE06NBN6" localSheetId="8" hidden="1">#REF!</definedName>
    <definedName name="BEx3MSGD8I6KBFD4XFWYGH3DKUK3" localSheetId="0" hidden="1">#REF!</definedName>
    <definedName name="BEx3MSGD8I6KBFD4XFWYGH3DKUK3" localSheetId="1" hidden="1">#REF!</definedName>
    <definedName name="BEx3MSGD8I6KBFD4XFWYGH3DKUK3" localSheetId="8" hidden="1">#REF!</definedName>
    <definedName name="BEx3NDQFYEWZAUGWFMGT2R7E7RBT" localSheetId="0" hidden="1">#REF!</definedName>
    <definedName name="BEx3NDQFYEWZAUGWFMGT2R7E7RBT" localSheetId="1" hidden="1">#REF!</definedName>
    <definedName name="BEx3NDQFYEWZAUGWFMGT2R7E7RBT" localSheetId="8" hidden="1">#REF!</definedName>
    <definedName name="BEx3NGQBX2HEDKOCDX0TX1TGBB3P" localSheetId="0" hidden="1">#REF!</definedName>
    <definedName name="BEx3NGQBX2HEDKOCDX0TX1TGBB3P" localSheetId="1" hidden="1">#REF!</definedName>
    <definedName name="BEx3NGQBX2HEDKOCDX0TX1TGBB3P" localSheetId="8" hidden="1">#REF!</definedName>
    <definedName name="BEx3NLIZ7PHF2XE59ECZ3MD04ZG1" localSheetId="0" hidden="1">#REF!</definedName>
    <definedName name="BEx3NLIZ7PHF2XE59ECZ3MD04ZG1" localSheetId="1" hidden="1">#REF!</definedName>
    <definedName name="BEx3NLIZ7PHF2XE59ECZ3MD04ZG1" localSheetId="8" hidden="1">#REF!</definedName>
    <definedName name="BEx3NMQ4BVC94728AUM7CCX7UHTU" localSheetId="0" hidden="1">#REF!</definedName>
    <definedName name="BEx3NMQ4BVC94728AUM7CCX7UHTU" localSheetId="1" hidden="1">#REF!</definedName>
    <definedName name="BEx3NMQ4BVC94728AUM7CCX7UHTU" localSheetId="8" hidden="1">#REF!</definedName>
    <definedName name="BEx3NR2I4OUFP3Z2QZEDU2PIFIDI" localSheetId="0" hidden="1">#REF!</definedName>
    <definedName name="BEx3NR2I4OUFP3Z2QZEDU2PIFIDI" localSheetId="1" hidden="1">#REF!</definedName>
    <definedName name="BEx3NR2I4OUFP3Z2QZEDU2PIFIDI" localSheetId="8" hidden="1">#REF!</definedName>
    <definedName name="BEx3O19B8FTTAPVT5DZXQGQXWFR8" localSheetId="0" hidden="1">#REF!</definedName>
    <definedName name="BEx3O19B8FTTAPVT5DZXQGQXWFR8" localSheetId="1" hidden="1">#REF!</definedName>
    <definedName name="BEx3O19B8FTTAPVT5DZXQGQXWFR8" localSheetId="8" hidden="1">#REF!</definedName>
    <definedName name="BEx3O85IKWARA6NCJOLRBRJFMEWW" localSheetId="0" hidden="1">#REF!</definedName>
    <definedName name="BEx3O85IKWARA6NCJOLRBRJFMEWW" localSheetId="1" hidden="1">#REF!</definedName>
    <definedName name="BEx3O85IKWARA6NCJOLRBRJFMEWW" localSheetId="8" hidden="1">#REF!</definedName>
    <definedName name="BEx3OJZSCGFRW7SVGBFI0X9DNVMM" localSheetId="0" hidden="1">#REF!</definedName>
    <definedName name="BEx3OJZSCGFRW7SVGBFI0X9DNVMM" localSheetId="1" hidden="1">#REF!</definedName>
    <definedName name="BEx3OJZSCGFRW7SVGBFI0X9DNVMM" localSheetId="8" hidden="1">#REF!</definedName>
    <definedName name="BEx3ORSBUXAF21MKEY90YJV9AY9A" localSheetId="0" hidden="1">#REF!</definedName>
    <definedName name="BEx3ORSBUXAF21MKEY90YJV9AY9A" localSheetId="1" hidden="1">#REF!</definedName>
    <definedName name="BEx3ORSBUXAF21MKEY90YJV9AY9A" localSheetId="8" hidden="1">#REF!</definedName>
    <definedName name="BEx3OUS0N576NJN078Y1BWUWQK6B" localSheetId="0" hidden="1">#REF!</definedName>
    <definedName name="BEx3OUS0N576NJN078Y1BWUWQK6B" localSheetId="1" hidden="1">#REF!</definedName>
    <definedName name="BEx3OUS0N576NJN078Y1BWUWQK6B" localSheetId="8" hidden="1">#REF!</definedName>
    <definedName name="BEx3OV8BH6PYNZT7C246LOAU9SVX" localSheetId="0" hidden="1">#REF!</definedName>
    <definedName name="BEx3OV8BH6PYNZT7C246LOAU9SVX" localSheetId="1" hidden="1">#REF!</definedName>
    <definedName name="BEx3OV8BH6PYNZT7C246LOAU9SVX" localSheetId="8" hidden="1">#REF!</definedName>
    <definedName name="BEx3OXRYJZUEY6E72UJU0PHLMYAR" localSheetId="0" hidden="1">#REF!</definedName>
    <definedName name="BEx3OXRYJZUEY6E72UJU0PHLMYAR" localSheetId="1" hidden="1">#REF!</definedName>
    <definedName name="BEx3OXRYJZUEY6E72UJU0PHLMYAR" localSheetId="8" hidden="1">#REF!</definedName>
    <definedName name="BEx3P3RP5PYI4BJVYGNU1V7KT5EH" localSheetId="0" hidden="1">#REF!</definedName>
    <definedName name="BEx3P3RP5PYI4BJVYGNU1V7KT5EH" localSheetId="1" hidden="1">#REF!</definedName>
    <definedName name="BEx3P3RP5PYI4BJVYGNU1V7KT5EH" localSheetId="8" hidden="1">#REF!</definedName>
    <definedName name="BEx3P59TTRSGQY888P5C1O7M2PQT" localSheetId="0" hidden="1">#REF!</definedName>
    <definedName name="BEx3P59TTRSGQY888P5C1O7M2PQT" localSheetId="1" hidden="1">#REF!</definedName>
    <definedName name="BEx3P59TTRSGQY888P5C1O7M2PQT" localSheetId="8" hidden="1">#REF!</definedName>
    <definedName name="BEx3PDNRRNKD5GOUBUQFXAHIXLD9" localSheetId="0" hidden="1">#REF!</definedName>
    <definedName name="BEx3PDNRRNKD5GOUBUQFXAHIXLD9" localSheetId="1" hidden="1">#REF!</definedName>
    <definedName name="BEx3PDNRRNKD5GOUBUQFXAHIXLD9" localSheetId="8" hidden="1">#REF!</definedName>
    <definedName name="BEx3PDT8GNPWLLN02IH1XPV90XYK" localSheetId="0" hidden="1">#REF!</definedName>
    <definedName name="BEx3PDT8GNPWLLN02IH1XPV90XYK" localSheetId="1" hidden="1">#REF!</definedName>
    <definedName name="BEx3PDT8GNPWLLN02IH1XPV90XYK" localSheetId="8" hidden="1">#REF!</definedName>
    <definedName name="BEx3PKEMDW8KZEP11IL927C5O7I2" localSheetId="0" hidden="1">#REF!</definedName>
    <definedName name="BEx3PKEMDW8KZEP11IL927C5O7I2" localSheetId="1" hidden="1">#REF!</definedName>
    <definedName name="BEx3PKEMDW8KZEP11IL927C5O7I2" localSheetId="8" hidden="1">#REF!</definedName>
    <definedName name="BEx3PKJZ1Z7L9S6KV8KXVS6B2FX4" localSheetId="0" hidden="1">#REF!</definedName>
    <definedName name="BEx3PKJZ1Z7L9S6KV8KXVS6B2FX4" localSheetId="1" hidden="1">#REF!</definedName>
    <definedName name="BEx3PKJZ1Z7L9S6KV8KXVS6B2FX4" localSheetId="8" hidden="1">#REF!</definedName>
    <definedName name="BEx3PMNG53Z5HY138H99QOMTX8W3" localSheetId="0" hidden="1">#REF!</definedName>
    <definedName name="BEx3PMNG53Z5HY138H99QOMTX8W3" localSheetId="1" hidden="1">#REF!</definedName>
    <definedName name="BEx3PMNG53Z5HY138H99QOMTX8W3" localSheetId="8" hidden="1">#REF!</definedName>
    <definedName name="BEx3PP1RRSFZ8UC0JC9R91W6LNKW" localSheetId="0" hidden="1">#REF!</definedName>
    <definedName name="BEx3PP1RRSFZ8UC0JC9R91W6LNKW" localSheetId="1" hidden="1">#REF!</definedName>
    <definedName name="BEx3PP1RRSFZ8UC0JC9R91W6LNKW" localSheetId="8" hidden="1">#REF!</definedName>
    <definedName name="BEx3PRQW017D7T1X732WDV7L1KP8" localSheetId="0" hidden="1">#REF!</definedName>
    <definedName name="BEx3PRQW017D7T1X732WDV7L1KP8" localSheetId="1" hidden="1">#REF!</definedName>
    <definedName name="BEx3PRQW017D7T1X732WDV7L1KP8" localSheetId="8" hidden="1">#REF!</definedName>
    <definedName name="BEx3PVXYZC8WB9ZJE7OCKUXZ46EA" localSheetId="0" hidden="1">#REF!</definedName>
    <definedName name="BEx3PVXYZC8WB9ZJE7OCKUXZ46EA" localSheetId="1" hidden="1">#REF!</definedName>
    <definedName name="BEx3PVXYZC8WB9ZJE7OCKUXZ46EA" localSheetId="8" hidden="1">#REF!</definedName>
    <definedName name="BEx3Q0VWPU5EQECK7MQ47TYJ3SWW" localSheetId="0" hidden="1">#REF!</definedName>
    <definedName name="BEx3Q0VWPU5EQECK7MQ47TYJ3SWW" localSheetId="1" hidden="1">#REF!</definedName>
    <definedName name="BEx3Q0VWPU5EQECK7MQ47TYJ3SWW" localSheetId="8" hidden="1">#REF!</definedName>
    <definedName name="BEx3Q7BZ9PUXK2RLIOFSIS9AHU1B" localSheetId="0" hidden="1">#REF!</definedName>
    <definedName name="BEx3Q7BZ9PUXK2RLIOFSIS9AHU1B" localSheetId="1" hidden="1">#REF!</definedName>
    <definedName name="BEx3Q7BZ9PUXK2RLIOFSIS9AHU1B" localSheetId="8" hidden="1">#REF!</definedName>
    <definedName name="BEx3Q8J42S9VU6EAN2Y28MR6DF88" localSheetId="0" hidden="1">#REF!</definedName>
    <definedName name="BEx3Q8J42S9VU6EAN2Y28MR6DF88" localSheetId="1" hidden="1">#REF!</definedName>
    <definedName name="BEx3Q8J42S9VU6EAN2Y28MR6DF88" localSheetId="8" hidden="1">#REF!</definedName>
    <definedName name="BEx3QCFD2TBUF95ZN83Q7JPV97FK" localSheetId="0" hidden="1">#REF!</definedName>
    <definedName name="BEx3QCFD2TBUF95ZN83Q7JPV97FK" localSheetId="1" hidden="1">#REF!</definedName>
    <definedName name="BEx3QCFD2TBUF95ZN83Q7JPV97FK" localSheetId="8" hidden="1">#REF!</definedName>
    <definedName name="BEx3QEDFOYFY5NBTININ5W4RLD4Q" localSheetId="0" hidden="1">#REF!</definedName>
    <definedName name="BEx3QEDFOYFY5NBTININ5W4RLD4Q" localSheetId="1" hidden="1">#REF!</definedName>
    <definedName name="BEx3QEDFOYFY5NBTININ5W4RLD4Q" localSheetId="8" hidden="1">#REF!</definedName>
    <definedName name="BEx3QIKJ3U962US1Q564NZDLU8LD" localSheetId="0" hidden="1">#REF!</definedName>
    <definedName name="BEx3QIKJ3U962US1Q564NZDLU8LD" localSheetId="1" hidden="1">#REF!</definedName>
    <definedName name="BEx3QIKJ3U962US1Q564NZDLU8LD" localSheetId="8" hidden="1">#REF!</definedName>
    <definedName name="BEx3QLF3RHHBNUFLUWEROBZDF1U4" localSheetId="0" hidden="1">#REF!</definedName>
    <definedName name="BEx3QLF3RHHBNUFLUWEROBZDF1U4" localSheetId="1" hidden="1">#REF!</definedName>
    <definedName name="BEx3QLF3RHHBNUFLUWEROBZDF1U4" localSheetId="8" hidden="1">#REF!</definedName>
    <definedName name="BEx3QR9D45DHW50VQ7Y3Q1AXPOB9" localSheetId="0" hidden="1">#REF!</definedName>
    <definedName name="BEx3QR9D45DHW50VQ7Y3Q1AXPOB9" localSheetId="1" hidden="1">#REF!</definedName>
    <definedName name="BEx3QR9D45DHW50VQ7Y3Q1AXPOB9" localSheetId="8" hidden="1">#REF!</definedName>
    <definedName name="BEx3QSWT2S5KWG6U2V9711IYDQBM" localSheetId="0" hidden="1">#REF!</definedName>
    <definedName name="BEx3QSWT2S5KWG6U2V9711IYDQBM" localSheetId="1" hidden="1">#REF!</definedName>
    <definedName name="BEx3QSWT2S5KWG6U2V9711IYDQBM" localSheetId="8" hidden="1">#REF!</definedName>
    <definedName name="BEx3QVGG7Q2X4HZHJAM35A8T3VR7" localSheetId="0" hidden="1">#REF!</definedName>
    <definedName name="BEx3QVGG7Q2X4HZHJAM35A8T3VR7" localSheetId="1" hidden="1">#REF!</definedName>
    <definedName name="BEx3QVGG7Q2X4HZHJAM35A8T3VR7" localSheetId="8" hidden="1">#REF!</definedName>
    <definedName name="BEx3R0JUB9YN8PHPPQTAMIT1IHWK" localSheetId="0" hidden="1">#REF!</definedName>
    <definedName name="BEx3R0JUB9YN8PHPPQTAMIT1IHWK" localSheetId="1" hidden="1">#REF!</definedName>
    <definedName name="BEx3R0JUB9YN8PHPPQTAMIT1IHWK" localSheetId="8" hidden="1">#REF!</definedName>
    <definedName name="BEx3R81NFRO7M81VHVKOBFT0QBIL" localSheetId="0" hidden="1">#REF!</definedName>
    <definedName name="BEx3R81NFRO7M81VHVKOBFT0QBIL" localSheetId="1" hidden="1">#REF!</definedName>
    <definedName name="BEx3R81NFRO7M81VHVKOBFT0QBIL" localSheetId="8" hidden="1">#REF!</definedName>
    <definedName name="BEx3RHC2ZD5UFS6QD4OPFCNNMWH1" localSheetId="0" hidden="1">#REF!</definedName>
    <definedName name="BEx3RHC2ZD5UFS6QD4OPFCNNMWH1" localSheetId="1" hidden="1">#REF!</definedName>
    <definedName name="BEx3RHC2ZD5UFS6QD4OPFCNNMWH1" localSheetId="8" hidden="1">#REF!</definedName>
    <definedName name="BEx3RQ10QIWBAPHALAA91BUUCM2X" localSheetId="0" hidden="1">#REF!</definedName>
    <definedName name="BEx3RQ10QIWBAPHALAA91BUUCM2X" localSheetId="1" hidden="1">#REF!</definedName>
    <definedName name="BEx3RQ10QIWBAPHALAA91BUUCM2X" localSheetId="8" hidden="1">#REF!</definedName>
    <definedName name="BEx3RV4E1WT43SZBUN09RTB8EK1O" localSheetId="0" hidden="1">#REF!</definedName>
    <definedName name="BEx3RV4E1WT43SZBUN09RTB8EK1O" localSheetId="1" hidden="1">#REF!</definedName>
    <definedName name="BEx3RV4E1WT43SZBUN09RTB8EK1O" localSheetId="8" hidden="1">#REF!</definedName>
    <definedName name="BEx3RXYU0QLFXSFTM5EB20GD03W5" localSheetId="0" hidden="1">#REF!</definedName>
    <definedName name="BEx3RXYU0QLFXSFTM5EB20GD03W5" localSheetId="1" hidden="1">#REF!</definedName>
    <definedName name="BEx3RXYU0QLFXSFTM5EB20GD03W5" localSheetId="8" hidden="1">#REF!</definedName>
    <definedName name="BEx3RYKLC3QQO3XTUN7BEW2AQL98" localSheetId="0" hidden="1">#REF!</definedName>
    <definedName name="BEx3RYKLC3QQO3XTUN7BEW2AQL98" localSheetId="1" hidden="1">#REF!</definedName>
    <definedName name="BEx3RYKLC3QQO3XTUN7BEW2AQL98" localSheetId="8" hidden="1">#REF!</definedName>
    <definedName name="BEx3S37QNFSKW3DGRH5YVVEZLJI7" localSheetId="0" hidden="1">#REF!</definedName>
    <definedName name="BEx3S37QNFSKW3DGRH5YVVEZLJI7" localSheetId="1" hidden="1">#REF!</definedName>
    <definedName name="BEx3S37QNFSKW3DGRH5YVVEZLJI7" localSheetId="8" hidden="1">#REF!</definedName>
    <definedName name="BEx3SICJ45BYT6FHBER86PJT25FC" localSheetId="0" hidden="1">#REF!</definedName>
    <definedName name="BEx3SICJ45BYT6FHBER86PJT25FC" localSheetId="1" hidden="1">#REF!</definedName>
    <definedName name="BEx3SICJ45BYT6FHBER86PJT25FC" localSheetId="8" hidden="1">#REF!</definedName>
    <definedName name="BEx3SMUCMJVGQ2H4EHQI5ZFHEF0P" localSheetId="0" hidden="1">#REF!</definedName>
    <definedName name="BEx3SMUCMJVGQ2H4EHQI5ZFHEF0P" localSheetId="1" hidden="1">#REF!</definedName>
    <definedName name="BEx3SMUCMJVGQ2H4EHQI5ZFHEF0P" localSheetId="8" hidden="1">#REF!</definedName>
    <definedName name="BEx3SN56F03CPDRDA7LZ763V0N4I" localSheetId="0" hidden="1">#REF!</definedName>
    <definedName name="BEx3SN56F03CPDRDA7LZ763V0N4I" localSheetId="1" hidden="1">#REF!</definedName>
    <definedName name="BEx3SN56F03CPDRDA7LZ763V0N4I" localSheetId="8" hidden="1">#REF!</definedName>
    <definedName name="BEx3SPE6N1ORXPRCDL3JPZD73Z9F" localSheetId="0" hidden="1">#REF!</definedName>
    <definedName name="BEx3SPE6N1ORXPRCDL3JPZD73Z9F" localSheetId="1" hidden="1">#REF!</definedName>
    <definedName name="BEx3SPE6N1ORXPRCDL3JPZD73Z9F" localSheetId="8" hidden="1">#REF!</definedName>
    <definedName name="BEx3T29ZTULQE0OMSMWUMZDU9ZZ0" localSheetId="0" hidden="1">#REF!</definedName>
    <definedName name="BEx3T29ZTULQE0OMSMWUMZDU9ZZ0" localSheetId="1" hidden="1">#REF!</definedName>
    <definedName name="BEx3T29ZTULQE0OMSMWUMZDU9ZZ0" localSheetId="8" hidden="1">#REF!</definedName>
    <definedName name="BEx3T6MJ1QDJ929WMUDVZ0O3UW0Y" localSheetId="0" hidden="1">#REF!</definedName>
    <definedName name="BEx3T6MJ1QDJ929WMUDVZ0O3UW0Y" localSheetId="1" hidden="1">#REF!</definedName>
    <definedName name="BEx3T6MJ1QDJ929WMUDVZ0O3UW0Y" localSheetId="8" hidden="1">#REF!</definedName>
    <definedName name="BEx3TD7WH1NN1OH0MRS4T8ENRU32" localSheetId="0" hidden="1">#REF!</definedName>
    <definedName name="BEx3TD7WH1NN1OH0MRS4T8ENRU32" localSheetId="1" hidden="1">#REF!</definedName>
    <definedName name="BEx3TD7WH1NN1OH0MRS4T8ENRU32" localSheetId="8" hidden="1">#REF!</definedName>
    <definedName name="BEx3TPCSI16OAB2L9M9IULQMQ9J9" localSheetId="0" hidden="1">#REF!</definedName>
    <definedName name="BEx3TPCSI16OAB2L9M9IULQMQ9J9" localSheetId="1" hidden="1">#REF!</definedName>
    <definedName name="BEx3TPCSI16OAB2L9M9IULQMQ9J9" localSheetId="8" hidden="1">#REF!</definedName>
    <definedName name="BEx3TQ3SFJB2WTCV0OXDE56FB46K" localSheetId="0" hidden="1">#REF!</definedName>
    <definedName name="BEx3TQ3SFJB2WTCV0OXDE56FB46K" localSheetId="1" hidden="1">#REF!</definedName>
    <definedName name="BEx3TQ3SFJB2WTCV0OXDE56FB46K" localSheetId="8" hidden="1">#REF!</definedName>
    <definedName name="BEx3TX59M3456DDBXWFJ8X2TU37A" localSheetId="0" hidden="1">#REF!</definedName>
    <definedName name="BEx3TX59M3456DDBXWFJ8X2TU37A" localSheetId="1" hidden="1">#REF!</definedName>
    <definedName name="BEx3TX59M3456DDBXWFJ8X2TU37A" localSheetId="8" hidden="1">#REF!</definedName>
    <definedName name="BEx3U2UBY80GPGSTYFGI6F8TPKCV" localSheetId="0" hidden="1">#REF!</definedName>
    <definedName name="BEx3U2UBY80GPGSTYFGI6F8TPKCV" localSheetId="1" hidden="1">#REF!</definedName>
    <definedName name="BEx3U2UBY80GPGSTYFGI6F8TPKCV" localSheetId="8" hidden="1">#REF!</definedName>
    <definedName name="BEx3U64YUOZ419BAJS2W78UMATAW" localSheetId="0" hidden="1">#REF!</definedName>
    <definedName name="BEx3U64YUOZ419BAJS2W78UMATAW" localSheetId="1" hidden="1">#REF!</definedName>
    <definedName name="BEx3U64YUOZ419BAJS2W78UMATAW" localSheetId="8" hidden="1">#REF!</definedName>
    <definedName name="BEx3U94WCEA5DKMWBEX1GU0LKYG2" localSheetId="0" hidden="1">#REF!</definedName>
    <definedName name="BEx3U94WCEA5DKMWBEX1GU0LKYG2" localSheetId="1" hidden="1">#REF!</definedName>
    <definedName name="BEx3U94WCEA5DKMWBEX1GU0LKYG2" localSheetId="8" hidden="1">#REF!</definedName>
    <definedName name="BEx3U9VZ8SQVYS6ZA038J7AP7ZGW" localSheetId="0" hidden="1">#REF!</definedName>
    <definedName name="BEx3U9VZ8SQVYS6ZA038J7AP7ZGW" localSheetId="1" hidden="1">#REF!</definedName>
    <definedName name="BEx3U9VZ8SQVYS6ZA038J7AP7ZGW" localSheetId="8" hidden="1">#REF!</definedName>
    <definedName name="BEx3UIQ5WRJBGNTFCCLOR4N7B1OQ" localSheetId="0" hidden="1">#REF!</definedName>
    <definedName name="BEx3UIQ5WRJBGNTFCCLOR4N7B1OQ" localSheetId="1" hidden="1">#REF!</definedName>
    <definedName name="BEx3UIQ5WRJBGNTFCCLOR4N7B1OQ" localSheetId="8" hidden="1">#REF!</definedName>
    <definedName name="BEx3UJMIX2NUSSWGMSI25A5DM4CH" localSheetId="0" hidden="1">#REF!</definedName>
    <definedName name="BEx3UJMIX2NUSSWGMSI25A5DM4CH" localSheetId="1" hidden="1">#REF!</definedName>
    <definedName name="BEx3UJMIX2NUSSWGMSI25A5DM4CH" localSheetId="8" hidden="1">#REF!</definedName>
    <definedName name="BEx3UKIX0UULWP3BZA8VT2SQ8WI7" localSheetId="0" hidden="1">#REF!</definedName>
    <definedName name="BEx3UKIX0UULWP3BZA8VT2SQ8WI7" localSheetId="1" hidden="1">#REF!</definedName>
    <definedName name="BEx3UKIX0UULWP3BZA8VT2SQ8WI7" localSheetId="8" hidden="1">#REF!</definedName>
    <definedName name="BEx3UKOCOQG7S1YQ436S997K1KWV" localSheetId="0" hidden="1">#REF!</definedName>
    <definedName name="BEx3UKOCOQG7S1YQ436S997K1KWV" localSheetId="1" hidden="1">#REF!</definedName>
    <definedName name="BEx3UKOCOQG7S1YQ436S997K1KWV" localSheetId="8" hidden="1">#REF!</definedName>
    <definedName name="BEx3UYM19VIXLA0EU7LB9NHA77PB" localSheetId="0" hidden="1">#REF!</definedName>
    <definedName name="BEx3UYM19VIXLA0EU7LB9NHA77PB" localSheetId="1" hidden="1">#REF!</definedName>
    <definedName name="BEx3UYM19VIXLA0EU7LB9NHA77PB" localSheetId="8" hidden="1">#REF!</definedName>
    <definedName name="BEx3VML7CG70HPISMVYIUEN3711Q" localSheetId="0" hidden="1">#REF!</definedName>
    <definedName name="BEx3VML7CG70HPISMVYIUEN3711Q" localSheetId="1" hidden="1">#REF!</definedName>
    <definedName name="BEx3VML7CG70HPISMVYIUEN3711Q" localSheetId="8" hidden="1">#REF!</definedName>
    <definedName name="BEx56ZID5H04P9AIYLP1OASFGV56" localSheetId="0" hidden="1">#REF!</definedName>
    <definedName name="BEx56ZID5H04P9AIYLP1OASFGV56" localSheetId="1" hidden="1">#REF!</definedName>
    <definedName name="BEx56ZID5H04P9AIYLP1OASFGV56" localSheetId="8" hidden="1">#REF!</definedName>
    <definedName name="BEx57ROM8UIFKV5C1BOZWSQQLESO" localSheetId="0" hidden="1">#REF!</definedName>
    <definedName name="BEx57ROM8UIFKV5C1BOZWSQQLESO" localSheetId="1" hidden="1">#REF!</definedName>
    <definedName name="BEx57ROM8UIFKV5C1BOZWSQQLESO" localSheetId="8" hidden="1">#REF!</definedName>
    <definedName name="BEx587EYSS57E3PI8DT973HLJM9E" localSheetId="0" hidden="1">#REF!</definedName>
    <definedName name="BEx587EYSS57E3PI8DT973HLJM9E" localSheetId="1" hidden="1">#REF!</definedName>
    <definedName name="BEx587EYSS57E3PI8DT973HLJM9E" localSheetId="8" hidden="1">#REF!</definedName>
    <definedName name="BEx587KFQ3VKCOCY1SA5F24PQGUI" localSheetId="0" hidden="1">#REF!</definedName>
    <definedName name="BEx587KFQ3VKCOCY1SA5F24PQGUI" localSheetId="1" hidden="1">#REF!</definedName>
    <definedName name="BEx587KFQ3VKCOCY1SA5F24PQGUI" localSheetId="8" hidden="1">#REF!</definedName>
    <definedName name="BEx58O780PQ05NF0Z1SKKRB3N099" localSheetId="0" hidden="1">#REF!</definedName>
    <definedName name="BEx58O780PQ05NF0Z1SKKRB3N099" localSheetId="1" hidden="1">#REF!</definedName>
    <definedName name="BEx58O780PQ05NF0Z1SKKRB3N099" localSheetId="8" hidden="1">#REF!</definedName>
    <definedName name="BEx58W57CTL8HFK3U7ZRFYZR6MXE" localSheetId="0" hidden="1">#REF!</definedName>
    <definedName name="BEx58W57CTL8HFK3U7ZRFYZR6MXE" localSheetId="1" hidden="1">#REF!</definedName>
    <definedName name="BEx58W57CTL8HFK3U7ZRFYZR6MXE" localSheetId="8" hidden="1">#REF!</definedName>
    <definedName name="BEx58XHO7ZULLF2EUD7YIS0MGQJ5" localSheetId="0" hidden="1">#REF!</definedName>
    <definedName name="BEx58XHO7ZULLF2EUD7YIS0MGQJ5" localSheetId="1" hidden="1">#REF!</definedName>
    <definedName name="BEx58XHO7ZULLF2EUD7YIS0MGQJ5" localSheetId="8" hidden="1">#REF!</definedName>
    <definedName name="BEx58ZAFNTMGBNDH52VUYXLRJO7P" localSheetId="0" hidden="1">#REF!</definedName>
    <definedName name="BEx58ZAFNTMGBNDH52VUYXLRJO7P" localSheetId="1" hidden="1">#REF!</definedName>
    <definedName name="BEx58ZAFNTMGBNDH52VUYXLRJO7P" localSheetId="8" hidden="1">#REF!</definedName>
    <definedName name="BEx58ZW0HAIGIPEX9CVA1PQQTR6X" localSheetId="0" hidden="1">#REF!</definedName>
    <definedName name="BEx58ZW0HAIGIPEX9CVA1PQQTR6X" localSheetId="1" hidden="1">#REF!</definedName>
    <definedName name="BEx58ZW0HAIGIPEX9CVA1PQQTR6X" localSheetId="8" hidden="1">#REF!</definedName>
    <definedName name="BEx593SAFVYKW7V61D9COEZJXDA7" localSheetId="0" hidden="1">#REF!</definedName>
    <definedName name="BEx593SAFVYKW7V61D9COEZJXDA7" localSheetId="1" hidden="1">#REF!</definedName>
    <definedName name="BEx593SAFVYKW7V61D9COEZJXDA7" localSheetId="8" hidden="1">#REF!</definedName>
    <definedName name="BEx59BA1KH3RG6K1LHL7YS2VB79N" localSheetId="0" hidden="1">#REF!</definedName>
    <definedName name="BEx59BA1KH3RG6K1LHL7YS2VB79N" localSheetId="1" hidden="1">#REF!</definedName>
    <definedName name="BEx59BA1KH3RG6K1LHL7YS2VB79N" localSheetId="8" hidden="1">#REF!</definedName>
    <definedName name="BEx59DDIU0AMFOY94NSP1ULST8JD" localSheetId="0" hidden="1">#REF!</definedName>
    <definedName name="BEx59DDIU0AMFOY94NSP1ULST8JD" localSheetId="1" hidden="1">#REF!</definedName>
    <definedName name="BEx59DDIU0AMFOY94NSP1ULST8JD" localSheetId="8" hidden="1">#REF!</definedName>
    <definedName name="BEx59E9WABJP2TN71QAIKK79HPK9" localSheetId="0" hidden="1">#REF!</definedName>
    <definedName name="BEx59E9WABJP2TN71QAIKK79HPK9" localSheetId="1" hidden="1">#REF!</definedName>
    <definedName name="BEx59E9WABJP2TN71QAIKK79HPK9" localSheetId="8" hidden="1">#REF!</definedName>
    <definedName name="BEx59F0T17A80RNLNSZNFX8NAO8Y" localSheetId="0" hidden="1">#REF!</definedName>
    <definedName name="BEx59F0T17A80RNLNSZNFX8NAO8Y" localSheetId="1" hidden="1">#REF!</definedName>
    <definedName name="BEx59F0T17A80RNLNSZNFX8NAO8Y" localSheetId="8" hidden="1">#REF!</definedName>
    <definedName name="BEx59P7MAPNU129ZTC5H3EH892G1" localSheetId="0" hidden="1">#REF!</definedName>
    <definedName name="BEx59P7MAPNU129ZTC5H3EH892G1" localSheetId="1" hidden="1">#REF!</definedName>
    <definedName name="BEx59P7MAPNU129ZTC5H3EH892G1" localSheetId="8" hidden="1">#REF!</definedName>
    <definedName name="BEx5A11WZRQSIE089QE119AOX9ZG" localSheetId="0" hidden="1">#REF!</definedName>
    <definedName name="BEx5A11WZRQSIE089QE119AOX9ZG" localSheetId="1" hidden="1">#REF!</definedName>
    <definedName name="BEx5A11WZRQSIE089QE119AOX9ZG" localSheetId="8" hidden="1">#REF!</definedName>
    <definedName name="BEx5A7CIGCOTHJKHGUBDZG91JGPZ" localSheetId="0" hidden="1">#REF!</definedName>
    <definedName name="BEx5A7CIGCOTHJKHGUBDZG91JGPZ" localSheetId="1" hidden="1">#REF!</definedName>
    <definedName name="BEx5A7CIGCOTHJKHGUBDZG91JGPZ" localSheetId="8" hidden="1">#REF!</definedName>
    <definedName name="BEx5A8UFLT2SWVSG5COFA9B8P376" localSheetId="0" hidden="1">#REF!</definedName>
    <definedName name="BEx5A8UFLT2SWVSG5COFA9B8P376" localSheetId="1" hidden="1">#REF!</definedName>
    <definedName name="BEx5A8UFLT2SWVSG5COFA9B8P376" localSheetId="8" hidden="1">#REF!</definedName>
    <definedName name="BEx5ABUBK8WJV1WILGYU9A7CO0KI" localSheetId="0" hidden="1">#REF!</definedName>
    <definedName name="BEx5ABUBK8WJV1WILGYU9A7CO0KI" localSheetId="1" hidden="1">#REF!</definedName>
    <definedName name="BEx5ABUBK8WJV1WILGYU9A7CO0KI" localSheetId="8" hidden="1">#REF!</definedName>
    <definedName name="BEx5AFFTN3IXIBHDKM0FYC4OFL1S" localSheetId="0" hidden="1">#REF!</definedName>
    <definedName name="BEx5AFFTN3IXIBHDKM0FYC4OFL1S" localSheetId="1" hidden="1">#REF!</definedName>
    <definedName name="BEx5AFFTN3IXIBHDKM0FYC4OFL1S" localSheetId="8" hidden="1">#REF!</definedName>
    <definedName name="BEx5AOFIO8KVRHIZ1RII337AA8ML" localSheetId="0" hidden="1">#REF!</definedName>
    <definedName name="BEx5AOFIO8KVRHIZ1RII337AA8ML" localSheetId="1" hidden="1">#REF!</definedName>
    <definedName name="BEx5AOFIO8KVRHIZ1RII337AA8ML" localSheetId="8" hidden="1">#REF!</definedName>
    <definedName name="BEx5APRZ66L5BWHFE8E4YYNEDTI4" localSheetId="0" hidden="1">#REF!</definedName>
    <definedName name="BEx5APRZ66L5BWHFE8E4YYNEDTI4" localSheetId="1" hidden="1">#REF!</definedName>
    <definedName name="BEx5APRZ66L5BWHFE8E4YYNEDTI4" localSheetId="8" hidden="1">#REF!</definedName>
    <definedName name="BEx5AQJ1Z64KY10P8ZF1JKJUFEGN" localSheetId="0" hidden="1">#REF!</definedName>
    <definedName name="BEx5AQJ1Z64KY10P8ZF1JKJUFEGN" localSheetId="1" hidden="1">#REF!</definedName>
    <definedName name="BEx5AQJ1Z64KY10P8ZF1JKJUFEGN" localSheetId="8" hidden="1">#REF!</definedName>
    <definedName name="BEx5AY62R0TL82VHXE37SCZCINQC" localSheetId="0" hidden="1">#REF!</definedName>
    <definedName name="BEx5AY62R0TL82VHXE37SCZCINQC" localSheetId="1" hidden="1">#REF!</definedName>
    <definedName name="BEx5AY62R0TL82VHXE37SCZCINQC" localSheetId="8" hidden="1">#REF!</definedName>
    <definedName name="BEx5B0PV1FCOUSHWQTY94AO0B8P0" localSheetId="0" hidden="1">#REF!</definedName>
    <definedName name="BEx5B0PV1FCOUSHWQTY94AO0B8P0" localSheetId="1" hidden="1">#REF!</definedName>
    <definedName name="BEx5B0PV1FCOUSHWQTY94AO0B8P0" localSheetId="8" hidden="1">#REF!</definedName>
    <definedName name="BEx5B4RHHX0J1BF2FZKEA0SPP29O" localSheetId="0" hidden="1">#REF!</definedName>
    <definedName name="BEx5B4RHHX0J1BF2FZKEA0SPP29O" localSheetId="1" hidden="1">#REF!</definedName>
    <definedName name="BEx5B4RHHX0J1BF2FZKEA0SPP29O" localSheetId="8" hidden="1">#REF!</definedName>
    <definedName name="BEx5B5YMSWP0OVI5CIQRP5V18D0C" localSheetId="0" hidden="1">#REF!</definedName>
    <definedName name="BEx5B5YMSWP0OVI5CIQRP5V18D0C" localSheetId="1" hidden="1">#REF!</definedName>
    <definedName name="BEx5B5YMSWP0OVI5CIQRP5V18D0C" localSheetId="8" hidden="1">#REF!</definedName>
    <definedName name="BEx5B825RW35M5H0UB2IZGGRS4ER" localSheetId="0" hidden="1">#REF!</definedName>
    <definedName name="BEx5B825RW35M5H0UB2IZGGRS4ER" localSheetId="1" hidden="1">#REF!</definedName>
    <definedName name="BEx5B825RW35M5H0UB2IZGGRS4ER" localSheetId="8" hidden="1">#REF!</definedName>
    <definedName name="BEx5BAWPMY0TL684WDXX6KKJLRCN" localSheetId="0" hidden="1">#REF!</definedName>
    <definedName name="BEx5BAWPMY0TL684WDXX6KKJLRCN" localSheetId="1" hidden="1">#REF!</definedName>
    <definedName name="BEx5BAWPMY0TL684WDXX6KKJLRCN" localSheetId="8" hidden="1">#REF!</definedName>
    <definedName name="BEx5BBCUOWR6J9MZS2ML5XB0X7MW" localSheetId="0" hidden="1">#REF!</definedName>
    <definedName name="BEx5BBCUOWR6J9MZS2ML5XB0X7MW" localSheetId="1" hidden="1">#REF!</definedName>
    <definedName name="BEx5BBCUOWR6J9MZS2ML5XB0X7MW" localSheetId="8" hidden="1">#REF!</definedName>
    <definedName name="BEx5BBI61U4Y65GD0ARMTALPP7SJ" localSheetId="0" hidden="1">#REF!</definedName>
    <definedName name="BEx5BBI61U4Y65GD0ARMTALPP7SJ" localSheetId="1" hidden="1">#REF!</definedName>
    <definedName name="BEx5BBI61U4Y65GD0ARMTALPP7SJ" localSheetId="8" hidden="1">#REF!</definedName>
    <definedName name="BEx5BDR56MEV4IHY6CIH2SVNG1UB" localSheetId="0" hidden="1">#REF!</definedName>
    <definedName name="BEx5BDR56MEV4IHY6CIH2SVNG1UB" localSheetId="1" hidden="1">#REF!</definedName>
    <definedName name="BEx5BDR56MEV4IHY6CIH2SVNG1UB" localSheetId="8" hidden="1">#REF!</definedName>
    <definedName name="BEx5BESZC5H329SKHGJOHZFILYJJ" localSheetId="0" hidden="1">#REF!</definedName>
    <definedName name="BEx5BESZC5H329SKHGJOHZFILYJJ" localSheetId="1" hidden="1">#REF!</definedName>
    <definedName name="BEx5BESZC5H329SKHGJOHZFILYJJ" localSheetId="8" hidden="1">#REF!</definedName>
    <definedName name="BEx5BHSQ42B50IU1TEQFUXFX9XQD" localSheetId="0" hidden="1">#REF!</definedName>
    <definedName name="BEx5BHSQ42B50IU1TEQFUXFX9XQD" localSheetId="1" hidden="1">#REF!</definedName>
    <definedName name="BEx5BHSQ42B50IU1TEQFUXFX9XQD" localSheetId="8" hidden="1">#REF!</definedName>
    <definedName name="BEx5BKSM4UN4C1DM3EYKM79MRC5K" localSheetId="0" hidden="1">#REF!</definedName>
    <definedName name="BEx5BKSM4UN4C1DM3EYKM79MRC5K" localSheetId="1" hidden="1">#REF!</definedName>
    <definedName name="BEx5BKSM4UN4C1DM3EYKM79MRC5K" localSheetId="8" hidden="1">#REF!</definedName>
    <definedName name="BEx5BNN8NPH9KVOBARB9CDD9WLB6" localSheetId="0" hidden="1">#REF!</definedName>
    <definedName name="BEx5BNN8NPH9KVOBARB9CDD9WLB6" localSheetId="1" hidden="1">#REF!</definedName>
    <definedName name="BEx5BNN8NPH9KVOBARB9CDD9WLB6" localSheetId="8" hidden="1">#REF!</definedName>
    <definedName name="BEx5BPLEZ8XY6S89R7AZQSKLT4HK" localSheetId="0" hidden="1">#REF!</definedName>
    <definedName name="BEx5BPLEZ8XY6S89R7AZQSKLT4HK" localSheetId="1" hidden="1">#REF!</definedName>
    <definedName name="BEx5BPLEZ8XY6S89R7AZQSKLT4HK" localSheetId="8" hidden="1">#REF!</definedName>
    <definedName name="BEx5BYFMZ80TDDN2EZO8CF39AIAC" localSheetId="0" hidden="1">#REF!</definedName>
    <definedName name="BEx5BYFMZ80TDDN2EZO8CF39AIAC" localSheetId="1" hidden="1">#REF!</definedName>
    <definedName name="BEx5BYFMZ80TDDN2EZO8CF39AIAC" localSheetId="8" hidden="1">#REF!</definedName>
    <definedName name="BEx5C2BWFW6SHZBFDEISKGXHZCQW" localSheetId="0" hidden="1">#REF!</definedName>
    <definedName name="BEx5C2BWFW6SHZBFDEISKGXHZCQW" localSheetId="1" hidden="1">#REF!</definedName>
    <definedName name="BEx5C2BWFW6SHZBFDEISKGXHZCQW" localSheetId="8" hidden="1">#REF!</definedName>
    <definedName name="BEx5C44NK782B81CBGQUDS6Z8MV9" localSheetId="0" hidden="1">#REF!</definedName>
    <definedName name="BEx5C44NK782B81CBGQUDS6Z8MV9" localSheetId="1" hidden="1">#REF!</definedName>
    <definedName name="BEx5C44NK782B81CBGQUDS6Z8MV9" localSheetId="8" hidden="1">#REF!</definedName>
    <definedName name="BEx5C49ZFH8TO9ZU55729C3F7XG7" localSheetId="0" hidden="1">#REF!</definedName>
    <definedName name="BEx5C49ZFH8TO9ZU55729C3F7XG7" localSheetId="1" hidden="1">#REF!</definedName>
    <definedName name="BEx5C49ZFH8TO9ZU55729C3F7XG7" localSheetId="8" hidden="1">#REF!</definedName>
    <definedName name="BEx5C8GZQK13G60ZM70P63I5OS0L" localSheetId="0" hidden="1">#REF!</definedName>
    <definedName name="BEx5C8GZQK13G60ZM70P63I5OS0L" localSheetId="1" hidden="1">#REF!</definedName>
    <definedName name="BEx5C8GZQK13G60ZM70P63I5OS0L" localSheetId="8" hidden="1">#REF!</definedName>
    <definedName name="BEx5CAPTVN2NBT3UOMA1UFAL1C2R" localSheetId="0" hidden="1">#REF!</definedName>
    <definedName name="BEx5CAPTVN2NBT3UOMA1UFAL1C2R" localSheetId="1" hidden="1">#REF!</definedName>
    <definedName name="BEx5CAPTVN2NBT3UOMA1UFAL1C2R" localSheetId="8" hidden="1">#REF!</definedName>
    <definedName name="BEx5CEM3SYF9XP0ZZVE0GEPCLV3F" localSheetId="0" hidden="1">#REF!</definedName>
    <definedName name="BEx5CEM3SYF9XP0ZZVE0GEPCLV3F" localSheetId="1" hidden="1">#REF!</definedName>
    <definedName name="BEx5CEM3SYF9XP0ZZVE0GEPCLV3F" localSheetId="8" hidden="1">#REF!</definedName>
    <definedName name="BEx5CFYQ0F1Z6P8SCVJ0I3UPVFE4" localSheetId="0" hidden="1">#REF!</definedName>
    <definedName name="BEx5CFYQ0F1Z6P8SCVJ0I3UPVFE4" localSheetId="1" hidden="1">#REF!</definedName>
    <definedName name="BEx5CFYQ0F1Z6P8SCVJ0I3UPVFE4" localSheetId="8" hidden="1">#REF!</definedName>
    <definedName name="BEx5CPEKNSJORIPFQC2E1LTRYY8L" localSheetId="0" hidden="1">#REF!</definedName>
    <definedName name="BEx5CPEKNSJORIPFQC2E1LTRYY8L" localSheetId="1" hidden="1">#REF!</definedName>
    <definedName name="BEx5CPEKNSJORIPFQC2E1LTRYY8L" localSheetId="8" hidden="1">#REF!</definedName>
    <definedName name="BEx5CSUOL05D8PAM2TRDA9VRJT1O" localSheetId="0" hidden="1">#REF!</definedName>
    <definedName name="BEx5CSUOL05D8PAM2TRDA9VRJT1O" localSheetId="1" hidden="1">#REF!</definedName>
    <definedName name="BEx5CSUOL05D8PAM2TRDA9VRJT1O" localSheetId="8" hidden="1">#REF!</definedName>
    <definedName name="BEx5CUNFOO4YDFJ22HCMI2QKIGKM" localSheetId="0" hidden="1">#REF!</definedName>
    <definedName name="BEx5CUNFOO4YDFJ22HCMI2QKIGKM" localSheetId="1" hidden="1">#REF!</definedName>
    <definedName name="BEx5CUNFOO4YDFJ22HCMI2QKIGKM" localSheetId="8" hidden="1">#REF!</definedName>
    <definedName name="BEx5D01O3G6BXWXT7MZEVS1F4TE9" localSheetId="0" hidden="1">#REF!</definedName>
    <definedName name="BEx5D01O3G6BXWXT7MZEVS1F4TE9" localSheetId="1" hidden="1">#REF!</definedName>
    <definedName name="BEx5D01O3G6BXWXT7MZEVS1F4TE9" localSheetId="8" hidden="1">#REF!</definedName>
    <definedName name="BEx5D3HO5XE85AN0NGALZ4K4GE8J" localSheetId="0" hidden="1">#REF!</definedName>
    <definedName name="BEx5D3HO5XE85AN0NGALZ4K4GE8J" localSheetId="1" hidden="1">#REF!</definedName>
    <definedName name="BEx5D3HO5XE85AN0NGALZ4K4GE8J" localSheetId="8" hidden="1">#REF!</definedName>
    <definedName name="BEx5D8L47OF0WHBPFWXGZINZWUBZ" localSheetId="0" hidden="1">#REF!</definedName>
    <definedName name="BEx5D8L47OF0WHBPFWXGZINZWUBZ" localSheetId="1" hidden="1">#REF!</definedName>
    <definedName name="BEx5D8L47OF0WHBPFWXGZINZWUBZ" localSheetId="8" hidden="1">#REF!</definedName>
    <definedName name="BEx5DAJAHQ2SKUPCKSCR3PYML67L" localSheetId="0" hidden="1">#REF!</definedName>
    <definedName name="BEx5DAJAHQ2SKUPCKSCR3PYML67L" localSheetId="1" hidden="1">#REF!</definedName>
    <definedName name="BEx5DAJAHQ2SKUPCKSCR3PYML67L" localSheetId="8" hidden="1">#REF!</definedName>
    <definedName name="BEx5DC18JM1KJCV44PF18E0LNRKA" localSheetId="0" hidden="1">#REF!</definedName>
    <definedName name="BEx5DC18JM1KJCV44PF18E0LNRKA" localSheetId="1" hidden="1">#REF!</definedName>
    <definedName name="BEx5DC18JM1KJCV44PF18E0LNRKA" localSheetId="8" hidden="1">#REF!</definedName>
    <definedName name="BEx5DFH8EU3RCPUOTFY8S9G8SBCG" localSheetId="0" hidden="1">#REF!</definedName>
    <definedName name="BEx5DFH8EU3RCPUOTFY8S9G8SBCG" localSheetId="1" hidden="1">#REF!</definedName>
    <definedName name="BEx5DFH8EU3RCPUOTFY8S9G8SBCG" localSheetId="8" hidden="1">#REF!</definedName>
    <definedName name="BEx5DJIZBTNS011R9IIG2OQ2L6ZX" localSheetId="0" hidden="1">#REF!</definedName>
    <definedName name="BEx5DJIZBTNS011R9IIG2OQ2L6ZX" localSheetId="1" hidden="1">#REF!</definedName>
    <definedName name="BEx5DJIZBTNS011R9IIG2OQ2L6ZX" localSheetId="8" hidden="1">#REF!</definedName>
    <definedName name="BEx5DS2EKWFPC2UWI1W1QESX9QP5" localSheetId="0" hidden="1">#REF!</definedName>
    <definedName name="BEx5DS2EKWFPC2UWI1W1QESX9QP5" localSheetId="1" hidden="1">#REF!</definedName>
    <definedName name="BEx5DS2EKWFPC2UWI1W1QESX9QP5" localSheetId="8" hidden="1">#REF!</definedName>
    <definedName name="BEx5E123OLO9WQUOIRIDJ967KAGK" localSheetId="0" hidden="1">#REF!</definedName>
    <definedName name="BEx5E123OLO9WQUOIRIDJ967KAGK" localSheetId="1" hidden="1">#REF!</definedName>
    <definedName name="BEx5E123OLO9WQUOIRIDJ967KAGK" localSheetId="8" hidden="1">#REF!</definedName>
    <definedName name="BEx5E2UU5NES6W779W2OZTZOB4O7" localSheetId="0" hidden="1">#REF!</definedName>
    <definedName name="BEx5E2UU5NES6W779W2OZTZOB4O7" localSheetId="1" hidden="1">#REF!</definedName>
    <definedName name="BEx5E2UU5NES6W779W2OZTZOB4O7" localSheetId="8" hidden="1">#REF!</definedName>
    <definedName name="BEx5ELFT92WAQN3NW8COIMQHUL91" localSheetId="0" hidden="1">#REF!</definedName>
    <definedName name="BEx5ELFT92WAQN3NW8COIMQHUL91" localSheetId="1" hidden="1">#REF!</definedName>
    <definedName name="BEx5ELFT92WAQN3NW8COIMQHUL91" localSheetId="8" hidden="1">#REF!</definedName>
    <definedName name="BEx5ELQL9B0VR6UT18KP11DHOTFX" localSheetId="0" hidden="1">#REF!</definedName>
    <definedName name="BEx5ELQL9B0VR6UT18KP11DHOTFX" localSheetId="1" hidden="1">#REF!</definedName>
    <definedName name="BEx5ELQL9B0VR6UT18KP11DHOTFX" localSheetId="8" hidden="1">#REF!</definedName>
    <definedName name="BEx5ER4TJTFPN7IB1MNEB1ZFR5M6" localSheetId="0" hidden="1">#REF!</definedName>
    <definedName name="BEx5ER4TJTFPN7IB1MNEB1ZFR5M6" localSheetId="1" hidden="1">#REF!</definedName>
    <definedName name="BEx5ER4TJTFPN7IB1MNEB1ZFR5M6" localSheetId="8" hidden="1">#REF!</definedName>
    <definedName name="BEx5EYXB2LDMI4FLC3QFAOXC0FZ3" localSheetId="0" hidden="1">#REF!</definedName>
    <definedName name="BEx5EYXB2LDMI4FLC3QFAOXC0FZ3" localSheetId="1" hidden="1">#REF!</definedName>
    <definedName name="BEx5EYXB2LDMI4FLC3QFAOXC0FZ3" localSheetId="8" hidden="1">#REF!</definedName>
    <definedName name="BEx5F6V72QTCK7O39Y59R0EVM6CW" localSheetId="0" hidden="1">#REF!</definedName>
    <definedName name="BEx5F6V72QTCK7O39Y59R0EVM6CW" localSheetId="1" hidden="1">#REF!</definedName>
    <definedName name="BEx5F6V72QTCK7O39Y59R0EVM6CW" localSheetId="8" hidden="1">#REF!</definedName>
    <definedName name="BEx5FGLQVACD5F5YZG4DGSCHCGO2" localSheetId="0" hidden="1">#REF!</definedName>
    <definedName name="BEx5FGLQVACD5F5YZG4DGSCHCGO2" localSheetId="1" hidden="1">#REF!</definedName>
    <definedName name="BEx5FGLQVACD5F5YZG4DGSCHCGO2" localSheetId="8" hidden="1">#REF!</definedName>
    <definedName name="BEx5FHCTE8VTJEF7IK189AVLNYSY" localSheetId="0" hidden="1">#REF!</definedName>
    <definedName name="BEx5FHCTE8VTJEF7IK189AVLNYSY" localSheetId="1" hidden="1">#REF!</definedName>
    <definedName name="BEx5FHCTE8VTJEF7IK189AVLNYSY" localSheetId="8" hidden="1">#REF!</definedName>
    <definedName name="BEx5FLJWHLW3BTZILDPN5NMA449V" localSheetId="0" hidden="1">#REF!</definedName>
    <definedName name="BEx5FLJWHLW3BTZILDPN5NMA449V" localSheetId="1" hidden="1">#REF!</definedName>
    <definedName name="BEx5FLJWHLW3BTZILDPN5NMA449V" localSheetId="8" hidden="1">#REF!</definedName>
    <definedName name="BEx5FNI2O10YN2SI1NO4X5GP3GTF" localSheetId="0" hidden="1">#REF!</definedName>
    <definedName name="BEx5FNI2O10YN2SI1NO4X5GP3GTF" localSheetId="1" hidden="1">#REF!</definedName>
    <definedName name="BEx5FNI2O10YN2SI1NO4X5GP3GTF" localSheetId="8" hidden="1">#REF!</definedName>
    <definedName name="BEx5FO8YRFSZCG3L608EHIHIHFY4" localSheetId="0" hidden="1">#REF!</definedName>
    <definedName name="BEx5FO8YRFSZCG3L608EHIHIHFY4" localSheetId="1" hidden="1">#REF!</definedName>
    <definedName name="BEx5FO8YRFSZCG3L608EHIHIHFY4" localSheetId="8" hidden="1">#REF!</definedName>
    <definedName name="BEx5FQNA6V4CNYSH013K45RI4BCV" localSheetId="0" hidden="1">#REF!</definedName>
    <definedName name="BEx5FQNA6V4CNYSH013K45RI4BCV" localSheetId="1" hidden="1">#REF!</definedName>
    <definedName name="BEx5FQNA6V4CNYSH013K45RI4BCV" localSheetId="8" hidden="1">#REF!</definedName>
    <definedName name="BEx5FVQPPEU32CPNV9RRQ9MNLLVE" localSheetId="0" hidden="1">#REF!</definedName>
    <definedName name="BEx5FVQPPEU32CPNV9RRQ9MNLLVE" localSheetId="1" hidden="1">#REF!</definedName>
    <definedName name="BEx5FVQPPEU32CPNV9RRQ9MNLLVE" localSheetId="8" hidden="1">#REF!</definedName>
    <definedName name="BEx5G08KGMG5X2AQKDGPFYG5GH94" localSheetId="0" hidden="1">#REF!</definedName>
    <definedName name="BEx5G08KGMG5X2AQKDGPFYG5GH94" localSheetId="1" hidden="1">#REF!</definedName>
    <definedName name="BEx5G08KGMG5X2AQKDGPFYG5GH94" localSheetId="8" hidden="1">#REF!</definedName>
    <definedName name="BEx5G1A8TFN4C4QII35U9DKYNIS8" localSheetId="0" hidden="1">#REF!</definedName>
    <definedName name="BEx5G1A8TFN4C4QII35U9DKYNIS8" localSheetId="1" hidden="1">#REF!</definedName>
    <definedName name="BEx5G1A8TFN4C4QII35U9DKYNIS8" localSheetId="8" hidden="1">#REF!</definedName>
    <definedName name="BEx5G1L0QO91KEPDMV1D8OT4BT73" localSheetId="0" hidden="1">#REF!</definedName>
    <definedName name="BEx5G1L0QO91KEPDMV1D8OT4BT73" localSheetId="1" hidden="1">#REF!</definedName>
    <definedName name="BEx5G1L0QO91KEPDMV1D8OT4BT73" localSheetId="8" hidden="1">#REF!</definedName>
    <definedName name="BEx5G1QHX69GFUYHUZA5X74MTDMR" localSheetId="0" hidden="1">#REF!</definedName>
    <definedName name="BEx5G1QHX69GFUYHUZA5X74MTDMR" localSheetId="1" hidden="1">#REF!</definedName>
    <definedName name="BEx5G1QHX69GFUYHUZA5X74MTDMR" localSheetId="8" hidden="1">#REF!</definedName>
    <definedName name="BEx5G5S2C9JRD28ZQMMQLCBHWOHB" localSheetId="0" hidden="1">#REF!</definedName>
    <definedName name="BEx5G5S2C9JRD28ZQMMQLCBHWOHB" localSheetId="1" hidden="1">#REF!</definedName>
    <definedName name="BEx5G5S2C9JRD28ZQMMQLCBHWOHB" localSheetId="8" hidden="1">#REF!</definedName>
    <definedName name="BEx5G7KU3EGZQSYN2YNML8EW8NDC" localSheetId="0" hidden="1">#REF!</definedName>
    <definedName name="BEx5G7KU3EGZQSYN2YNML8EW8NDC" localSheetId="1" hidden="1">#REF!</definedName>
    <definedName name="BEx5G7KU3EGZQSYN2YNML8EW8NDC" localSheetId="8" hidden="1">#REF!</definedName>
    <definedName name="BEx5G86DZL1VYUX6KWODAP3WFAWP" localSheetId="0" hidden="1">#REF!</definedName>
    <definedName name="BEx5G86DZL1VYUX6KWODAP3WFAWP" localSheetId="1" hidden="1">#REF!</definedName>
    <definedName name="BEx5G86DZL1VYUX6KWODAP3WFAWP" localSheetId="8" hidden="1">#REF!</definedName>
    <definedName name="BEx5G8BV2GIOCM3C7IUFK8L04A6M" localSheetId="0" hidden="1">#REF!</definedName>
    <definedName name="BEx5G8BV2GIOCM3C7IUFK8L04A6M" localSheetId="1" hidden="1">#REF!</definedName>
    <definedName name="BEx5G8BV2GIOCM3C7IUFK8L04A6M" localSheetId="8" hidden="1">#REF!</definedName>
    <definedName name="BEx5GID9MVBUPFFT9M8K8B5MO9NV" localSheetId="0" hidden="1">#REF!</definedName>
    <definedName name="BEx5GID9MVBUPFFT9M8K8B5MO9NV" localSheetId="1" hidden="1">#REF!</definedName>
    <definedName name="BEx5GID9MVBUPFFT9M8K8B5MO9NV" localSheetId="8" hidden="1">#REF!</definedName>
    <definedName name="BEx5GN0EWA9SCQDPQ7NTUQH82QVK" localSheetId="0" hidden="1">#REF!</definedName>
    <definedName name="BEx5GN0EWA9SCQDPQ7NTUQH82QVK" localSheetId="1" hidden="1">#REF!</definedName>
    <definedName name="BEx5GN0EWA9SCQDPQ7NTUQH82QVK" localSheetId="8" hidden="1">#REF!</definedName>
    <definedName name="BEx5GNBCU4WZ74I0UXFL9ZG2XSGJ" localSheetId="0" hidden="1">#REF!</definedName>
    <definedName name="BEx5GNBCU4WZ74I0UXFL9ZG2XSGJ" localSheetId="1" hidden="1">#REF!</definedName>
    <definedName name="BEx5GNBCU4WZ74I0UXFL9ZG2XSGJ" localSheetId="8" hidden="1">#REF!</definedName>
    <definedName name="BEx5GUCTYC7QCWGWU5BTO7Y7HDZX" localSheetId="0" hidden="1">#REF!</definedName>
    <definedName name="BEx5GUCTYC7QCWGWU5BTO7Y7HDZX" localSheetId="1" hidden="1">#REF!</definedName>
    <definedName name="BEx5GUCTYC7QCWGWU5BTO7Y7HDZX" localSheetId="8" hidden="1">#REF!</definedName>
    <definedName name="BEx5GYUPJULJQ624TEESYFG1NFOH" localSheetId="0" hidden="1">#REF!</definedName>
    <definedName name="BEx5GYUPJULJQ624TEESYFG1NFOH" localSheetId="1" hidden="1">#REF!</definedName>
    <definedName name="BEx5GYUPJULJQ624TEESYFG1NFOH" localSheetId="8" hidden="1">#REF!</definedName>
    <definedName name="BEx5H0NEE0AIN5E2UHJ9J9ISU9N1" localSheetId="0" hidden="1">#REF!</definedName>
    <definedName name="BEx5H0NEE0AIN5E2UHJ9J9ISU9N1" localSheetId="1" hidden="1">#REF!</definedName>
    <definedName name="BEx5H0NEE0AIN5E2UHJ9J9ISU9N1" localSheetId="8" hidden="1">#REF!</definedName>
    <definedName name="BEx5H1UJSEUQM2K8QHQXO5THVHSO" localSheetId="0" hidden="1">#REF!</definedName>
    <definedName name="BEx5H1UJSEUQM2K8QHQXO5THVHSO" localSheetId="1" hidden="1">#REF!</definedName>
    <definedName name="BEx5H1UJSEUQM2K8QHQXO5THVHSO" localSheetId="8" hidden="1">#REF!</definedName>
    <definedName name="BEx5HAOT9XWUF7XIFRZZS8B9F5TZ" localSheetId="0" hidden="1">#REF!</definedName>
    <definedName name="BEx5HAOT9XWUF7XIFRZZS8B9F5TZ" localSheetId="1" hidden="1">#REF!</definedName>
    <definedName name="BEx5HAOT9XWUF7XIFRZZS8B9F5TZ" localSheetId="8" hidden="1">#REF!</definedName>
    <definedName name="BEx5HB534CO7TBSALKMD27WHMAQJ" localSheetId="0" hidden="1">#REF!</definedName>
    <definedName name="BEx5HB534CO7TBSALKMD27WHMAQJ" localSheetId="1" hidden="1">#REF!</definedName>
    <definedName name="BEx5HB534CO7TBSALKMD27WHMAQJ" localSheetId="8" hidden="1">#REF!</definedName>
    <definedName name="BEx5HE4XRF9BUY04MENWY9CHHN5H" localSheetId="0" hidden="1">#REF!</definedName>
    <definedName name="BEx5HE4XRF9BUY04MENWY9CHHN5H" localSheetId="1" hidden="1">#REF!</definedName>
    <definedName name="BEx5HE4XRF9BUY04MENWY9CHHN5H" localSheetId="8" hidden="1">#REF!</definedName>
    <definedName name="BEx5HFHMABAT0H9KKS754X4T304E" localSheetId="0" hidden="1">#REF!</definedName>
    <definedName name="BEx5HFHMABAT0H9KKS754X4T304E" localSheetId="1" hidden="1">#REF!</definedName>
    <definedName name="BEx5HFHMABAT0H9KKS754X4T304E" localSheetId="8" hidden="1">#REF!</definedName>
    <definedName name="BEx5HGDZ7MX1S3KNXLRL9WU565V4" localSheetId="0" hidden="1">#REF!</definedName>
    <definedName name="BEx5HGDZ7MX1S3KNXLRL9WU565V4" localSheetId="1" hidden="1">#REF!</definedName>
    <definedName name="BEx5HGDZ7MX1S3KNXLRL9WU565V4" localSheetId="8" hidden="1">#REF!</definedName>
    <definedName name="BEx5HJZ9FAVNZSSBTAYRPZDYM9NU" localSheetId="0" hidden="1">#REF!</definedName>
    <definedName name="BEx5HJZ9FAVNZSSBTAYRPZDYM9NU" localSheetId="1" hidden="1">#REF!</definedName>
    <definedName name="BEx5HJZ9FAVNZSSBTAYRPZDYM9NU" localSheetId="8" hidden="1">#REF!</definedName>
    <definedName name="BEx5HZ9JMKHNLFWLVUB1WP5B39BL" localSheetId="0" hidden="1">#REF!</definedName>
    <definedName name="BEx5HZ9JMKHNLFWLVUB1WP5B39BL" localSheetId="1" hidden="1">#REF!</definedName>
    <definedName name="BEx5HZ9JMKHNLFWLVUB1WP5B39BL" localSheetId="8" hidden="1">#REF!</definedName>
    <definedName name="BEx5I17QJ0PQ1OG1IMH69HMQWNEA" localSheetId="0" hidden="1">#REF!</definedName>
    <definedName name="BEx5I17QJ0PQ1OG1IMH69HMQWNEA" localSheetId="1" hidden="1">#REF!</definedName>
    <definedName name="BEx5I17QJ0PQ1OG1IMH69HMQWNEA" localSheetId="8" hidden="1">#REF!</definedName>
    <definedName name="BEx5I244LQHZTF3XI66J8705R9XX" localSheetId="0" hidden="1">#REF!</definedName>
    <definedName name="BEx5I244LQHZTF3XI66J8705R9XX" localSheetId="1" hidden="1">#REF!</definedName>
    <definedName name="BEx5I244LQHZTF3XI66J8705R9XX" localSheetId="8" hidden="1">#REF!</definedName>
    <definedName name="BEx5I8PBP4LIXDGID5BP0THLO0AQ" localSheetId="0" hidden="1">#REF!</definedName>
    <definedName name="BEx5I8PBP4LIXDGID5BP0THLO0AQ" localSheetId="1" hidden="1">#REF!</definedName>
    <definedName name="BEx5I8PBP4LIXDGID5BP0THLO0AQ" localSheetId="8" hidden="1">#REF!</definedName>
    <definedName name="BEx5I8USVUB3JP4S9OXGMZVMOQXR" localSheetId="0" hidden="1">#REF!</definedName>
    <definedName name="BEx5I8USVUB3JP4S9OXGMZVMOQXR" localSheetId="1" hidden="1">#REF!</definedName>
    <definedName name="BEx5I8USVUB3JP4S9OXGMZVMOQXR" localSheetId="8" hidden="1">#REF!</definedName>
    <definedName name="BEx5I9GDQSYIAL65UQNDMNFQCS9Y" localSheetId="0" hidden="1">#REF!</definedName>
    <definedName name="BEx5I9GDQSYIAL65UQNDMNFQCS9Y" localSheetId="1" hidden="1">#REF!</definedName>
    <definedName name="BEx5I9GDQSYIAL65UQNDMNFQCS9Y" localSheetId="8" hidden="1">#REF!</definedName>
    <definedName name="BEx5IBUPG9AWNW5PK7JGRGEJ4OLM" localSheetId="0" hidden="1">#REF!</definedName>
    <definedName name="BEx5IBUPG9AWNW5PK7JGRGEJ4OLM" localSheetId="1" hidden="1">#REF!</definedName>
    <definedName name="BEx5IBUPG9AWNW5PK7JGRGEJ4OLM" localSheetId="8" hidden="1">#REF!</definedName>
    <definedName name="BEx5IC06RVN8BSAEPREVKHKLCJ2L" localSheetId="0" hidden="1">#REF!</definedName>
    <definedName name="BEx5IC06RVN8BSAEPREVKHKLCJ2L" localSheetId="1" hidden="1">#REF!</definedName>
    <definedName name="BEx5IC06RVN8BSAEPREVKHKLCJ2L" localSheetId="8" hidden="1">#REF!</definedName>
    <definedName name="BEx5IGY4M04BPXSQF2J4GQYXF85O" localSheetId="0" hidden="1">#REF!</definedName>
    <definedName name="BEx5IGY4M04BPXSQF2J4GQYXF85O" localSheetId="1" hidden="1">#REF!</definedName>
    <definedName name="BEx5IGY4M04BPXSQF2J4GQYXF85O" localSheetId="8" hidden="1">#REF!</definedName>
    <definedName name="BEx5IWTZDCLZ5CCDG108STY04SAJ" localSheetId="0" hidden="1">#REF!</definedName>
    <definedName name="BEx5IWTZDCLZ5CCDG108STY04SAJ" localSheetId="1" hidden="1">#REF!</definedName>
    <definedName name="BEx5IWTZDCLZ5CCDG108STY04SAJ" localSheetId="8" hidden="1">#REF!</definedName>
    <definedName name="BEx5J0FFP1KS4NGY20AEJI8VREEA" localSheetId="0" hidden="1">#REF!</definedName>
    <definedName name="BEx5J0FFP1KS4NGY20AEJI8VREEA" localSheetId="1" hidden="1">#REF!</definedName>
    <definedName name="BEx5J0FFP1KS4NGY20AEJI8VREEA" localSheetId="8" hidden="1">#REF!</definedName>
    <definedName name="BEx5J1XE5FVWL6IJV6CWKPN24UBK" localSheetId="0" hidden="1">#REF!</definedName>
    <definedName name="BEx5J1XE5FVWL6IJV6CWKPN24UBK" localSheetId="1" hidden="1">#REF!</definedName>
    <definedName name="BEx5J1XE5FVWL6IJV6CWKPN24UBK" localSheetId="8" hidden="1">#REF!</definedName>
    <definedName name="BEx5JF3ZXLDIS8VNKDCY7ZI7H1CI" localSheetId="0" hidden="1">#REF!</definedName>
    <definedName name="BEx5JF3ZXLDIS8VNKDCY7ZI7H1CI" localSheetId="1" hidden="1">#REF!</definedName>
    <definedName name="BEx5JF3ZXLDIS8VNKDCY7ZI7H1CI" localSheetId="8" hidden="1">#REF!</definedName>
    <definedName name="BEx5JHCZJ8G6OOOW6EF3GABXKH6F" localSheetId="0" hidden="1">#REF!</definedName>
    <definedName name="BEx5JHCZJ8G6OOOW6EF3GABXKH6F" localSheetId="1" hidden="1">#REF!</definedName>
    <definedName name="BEx5JHCZJ8G6OOOW6EF3GABXKH6F" localSheetId="8" hidden="1">#REF!</definedName>
    <definedName name="BEx5JJB6W446THXQCRUKD3I7RKLP" localSheetId="0" hidden="1">#REF!</definedName>
    <definedName name="BEx5JJB6W446THXQCRUKD3I7RKLP" localSheetId="1" hidden="1">#REF!</definedName>
    <definedName name="BEx5JJB6W446THXQCRUKD3I7RKLP" localSheetId="8" hidden="1">#REF!</definedName>
    <definedName name="BEx5JNCT8Z7XSSPD5EMNAJELCU2V" localSheetId="0" hidden="1">#REF!</definedName>
    <definedName name="BEx5JNCT8Z7XSSPD5EMNAJELCU2V" localSheetId="1" hidden="1">#REF!</definedName>
    <definedName name="BEx5JNCT8Z7XSSPD5EMNAJELCU2V" localSheetId="8" hidden="1">#REF!</definedName>
    <definedName name="BEx5JQCNT9Y4RM306CHC8IPY3HBZ" localSheetId="0" hidden="1">#REF!</definedName>
    <definedName name="BEx5JQCNT9Y4RM306CHC8IPY3HBZ" localSheetId="1" hidden="1">#REF!</definedName>
    <definedName name="BEx5JQCNT9Y4RM306CHC8IPY3HBZ" localSheetId="8" hidden="1">#REF!</definedName>
    <definedName name="BEx5K08PYKE6JOKBYIB006TX619P" localSheetId="0" hidden="1">#REF!</definedName>
    <definedName name="BEx5K08PYKE6JOKBYIB006TX619P" localSheetId="1" hidden="1">#REF!</definedName>
    <definedName name="BEx5K08PYKE6JOKBYIB006TX619P" localSheetId="8" hidden="1">#REF!</definedName>
    <definedName name="BEx5K4W2S2K7M9V2M304KW93LK8Q" localSheetId="0" hidden="1">#REF!</definedName>
    <definedName name="BEx5K4W2S2K7M9V2M304KW93LK8Q" localSheetId="1" hidden="1">#REF!</definedName>
    <definedName name="BEx5K4W2S2K7M9V2M304KW93LK8Q" localSheetId="8" hidden="1">#REF!</definedName>
    <definedName name="BEx5K51DSERT1TR7B4A29R41W4NX" localSheetId="0" hidden="1">#REF!</definedName>
    <definedName name="BEx5K51DSERT1TR7B4A29R41W4NX" localSheetId="1" hidden="1">#REF!</definedName>
    <definedName name="BEx5K51DSERT1TR7B4A29R41W4NX" localSheetId="8" hidden="1">#REF!</definedName>
    <definedName name="BEx5KBBZ8KCEQK36ARG4ERYOFD4G" localSheetId="0" hidden="1">#REF!</definedName>
    <definedName name="BEx5KBBZ8KCEQK36ARG4ERYOFD4G" localSheetId="1" hidden="1">#REF!</definedName>
    <definedName name="BEx5KBBZ8KCEQK36ARG4ERYOFD4G" localSheetId="8" hidden="1">#REF!</definedName>
    <definedName name="BEx5KCOET0DYMY4VILOLGVBX7E3C" localSheetId="0" hidden="1">#REF!</definedName>
    <definedName name="BEx5KCOET0DYMY4VILOLGVBX7E3C" localSheetId="1" hidden="1">#REF!</definedName>
    <definedName name="BEx5KCOET0DYMY4VILOLGVBX7E3C" localSheetId="8" hidden="1">#REF!</definedName>
    <definedName name="BEx5KYER580I4T7WTLMUN7NLNP5K" localSheetId="0" hidden="1">#REF!</definedName>
    <definedName name="BEx5KYER580I4T7WTLMUN7NLNP5K" localSheetId="1" hidden="1">#REF!</definedName>
    <definedName name="BEx5KYER580I4T7WTLMUN7NLNP5K" localSheetId="8" hidden="1">#REF!</definedName>
    <definedName name="BEx5LHLB3M6K4ZKY2F42QBZT30ZH" localSheetId="0" hidden="1">#REF!</definedName>
    <definedName name="BEx5LHLB3M6K4ZKY2F42QBZT30ZH" localSheetId="1" hidden="1">#REF!</definedName>
    <definedName name="BEx5LHLB3M6K4ZKY2F42QBZT30ZH" localSheetId="8" hidden="1">#REF!</definedName>
    <definedName name="BEx5LKQJG40DO2JR1ZF6KD3PON9K" localSheetId="0" hidden="1">#REF!</definedName>
    <definedName name="BEx5LKQJG40DO2JR1ZF6KD3PON9K" localSheetId="1" hidden="1">#REF!</definedName>
    <definedName name="BEx5LKQJG40DO2JR1ZF6KD3PON9K" localSheetId="8" hidden="1">#REF!</definedName>
    <definedName name="BEx5LQA84QRPGAR4FLC7MCT3H9EN" localSheetId="0" hidden="1">#REF!</definedName>
    <definedName name="BEx5LQA84QRPGAR4FLC7MCT3H9EN" localSheetId="1" hidden="1">#REF!</definedName>
    <definedName name="BEx5LQA84QRPGAR4FLC7MCT3H9EN" localSheetId="8" hidden="1">#REF!</definedName>
    <definedName name="BEx5LRMNU3HXIE1BUMDHRU31F7JJ" localSheetId="0" hidden="1">#REF!</definedName>
    <definedName name="BEx5LRMNU3HXIE1BUMDHRU31F7JJ" localSheetId="1" hidden="1">#REF!</definedName>
    <definedName name="BEx5LRMNU3HXIE1BUMDHRU31F7JJ" localSheetId="8" hidden="1">#REF!</definedName>
    <definedName name="BEx5LSJ1LPUAX3ENSPECWPG4J7D1" localSheetId="0" hidden="1">#REF!</definedName>
    <definedName name="BEx5LSJ1LPUAX3ENSPECWPG4J7D1" localSheetId="1" hidden="1">#REF!</definedName>
    <definedName name="BEx5LSJ1LPUAX3ENSPECWPG4J7D1" localSheetId="8" hidden="1">#REF!</definedName>
    <definedName name="BEx5LTKQ8RQWJE4BC88OP928893U" localSheetId="0" hidden="1">#REF!</definedName>
    <definedName name="BEx5LTKQ8RQWJE4BC88OP928893U" localSheetId="1" hidden="1">#REF!</definedName>
    <definedName name="BEx5LTKQ8RQWJE4BC88OP928893U" localSheetId="8" hidden="1">#REF!</definedName>
    <definedName name="BEx5M4D4KHXU4JXKDEHZZNRG7NRA" localSheetId="0" hidden="1">#REF!</definedName>
    <definedName name="BEx5M4D4KHXU4JXKDEHZZNRG7NRA" localSheetId="1" hidden="1">#REF!</definedName>
    <definedName name="BEx5M4D4KHXU4JXKDEHZZNRG7NRA" localSheetId="8" hidden="1">#REF!</definedName>
    <definedName name="BEx5MB9BR71LZDG7XXQ2EO58JC5F" localSheetId="0" hidden="1">#REF!</definedName>
    <definedName name="BEx5MB9BR71LZDG7XXQ2EO58JC5F" localSheetId="1" hidden="1">#REF!</definedName>
    <definedName name="BEx5MB9BR71LZDG7XXQ2EO58JC5F" localSheetId="8" hidden="1">#REF!</definedName>
    <definedName name="BEx5MHEF05EVRV5DPTG4KMPWZSUS" localSheetId="0" hidden="1">#REF!</definedName>
    <definedName name="BEx5MHEF05EVRV5DPTG4KMPWZSUS" localSheetId="1" hidden="1">#REF!</definedName>
    <definedName name="BEx5MHEF05EVRV5DPTG4KMPWZSUS" localSheetId="8" hidden="1">#REF!</definedName>
    <definedName name="BEx5MLQZM68YQSKARVWTTPINFQ2C" localSheetId="0" hidden="1">#REF!</definedName>
    <definedName name="BEx5MLQZM68YQSKARVWTTPINFQ2C" localSheetId="1" hidden="1">#REF!</definedName>
    <definedName name="BEx5MLQZM68YQSKARVWTTPINFQ2C" localSheetId="8" hidden="1">#REF!</definedName>
    <definedName name="BEx5MMCJMU7FOOWUCW9EA13B7V5F" localSheetId="0" hidden="1">#REF!</definedName>
    <definedName name="BEx5MMCJMU7FOOWUCW9EA13B7V5F" localSheetId="1" hidden="1">#REF!</definedName>
    <definedName name="BEx5MMCJMU7FOOWUCW9EA13B7V5F" localSheetId="8" hidden="1">#REF!</definedName>
    <definedName name="BEx5MVXTKNBXHNWTL43C670E4KXC" localSheetId="0" hidden="1">#REF!</definedName>
    <definedName name="BEx5MVXTKNBXHNWTL43C670E4KXC" localSheetId="1" hidden="1">#REF!</definedName>
    <definedName name="BEx5MVXTKNBXHNWTL43C670E4KXC" localSheetId="8" hidden="1">#REF!</definedName>
    <definedName name="BEx5MWZGZ3VRB5418C2RNF9H17BQ" localSheetId="0" hidden="1">#REF!</definedName>
    <definedName name="BEx5MWZGZ3VRB5418C2RNF9H17BQ" localSheetId="1" hidden="1">#REF!</definedName>
    <definedName name="BEx5MWZGZ3VRB5418C2RNF9H17BQ" localSheetId="8" hidden="1">#REF!</definedName>
    <definedName name="BEx5MX4YD2QV39W04QH9C6AOA0FB" localSheetId="0" hidden="1">#REF!</definedName>
    <definedName name="BEx5MX4YD2QV39W04QH9C6AOA0FB" localSheetId="1" hidden="1">#REF!</definedName>
    <definedName name="BEx5MX4YD2QV39W04QH9C6AOA0FB" localSheetId="8" hidden="1">#REF!</definedName>
    <definedName name="BEx5N3A8LULD7YBJH5J83X27PZSW" localSheetId="0" hidden="1">#REF!</definedName>
    <definedName name="BEx5N3A8LULD7YBJH5J83X27PZSW" localSheetId="1" hidden="1">#REF!</definedName>
    <definedName name="BEx5N3A8LULD7YBJH5J83X27PZSW" localSheetId="8" hidden="1">#REF!</definedName>
    <definedName name="BEx5N4XI4PWB1W9PMZ4O5R0HWTYD" localSheetId="0" hidden="1">#REF!</definedName>
    <definedName name="BEx5N4XI4PWB1W9PMZ4O5R0HWTYD" localSheetId="1" hidden="1">#REF!</definedName>
    <definedName name="BEx5N4XI4PWB1W9PMZ4O5R0HWTYD" localSheetId="8" hidden="1">#REF!</definedName>
    <definedName name="BEx5N8DH1SY888WI2GZ2D6E9XCXB" localSheetId="0" hidden="1">#REF!</definedName>
    <definedName name="BEx5N8DH1SY888WI2GZ2D6E9XCXB" localSheetId="1" hidden="1">#REF!</definedName>
    <definedName name="BEx5N8DH1SY888WI2GZ2D6E9XCXB" localSheetId="8" hidden="1">#REF!</definedName>
    <definedName name="BEx5NA68N6FJFX9UJXK4M14U487F" localSheetId="0" hidden="1">#REF!</definedName>
    <definedName name="BEx5NA68N6FJFX9UJXK4M14U487F" localSheetId="1" hidden="1">#REF!</definedName>
    <definedName name="BEx5NA68N6FJFX9UJXK4M14U487F" localSheetId="8" hidden="1">#REF!</definedName>
    <definedName name="BEx5NIKBG2GDJOYGE3WCXKU7YY51" localSheetId="0" hidden="1">#REF!</definedName>
    <definedName name="BEx5NIKBG2GDJOYGE3WCXKU7YY51" localSheetId="1" hidden="1">#REF!</definedName>
    <definedName name="BEx5NIKBG2GDJOYGE3WCXKU7YY51" localSheetId="8" hidden="1">#REF!</definedName>
    <definedName name="BEx5NV06L5J5IMKGOMGKGJ4PBZCD" localSheetId="0" hidden="1">#REF!</definedName>
    <definedName name="BEx5NV06L5J5IMKGOMGKGJ4PBZCD" localSheetId="1" hidden="1">#REF!</definedName>
    <definedName name="BEx5NV06L5J5IMKGOMGKGJ4PBZCD" localSheetId="8" hidden="1">#REF!</definedName>
    <definedName name="BEx5NW1V6AB25NEEX9VPHRXWJDSS" localSheetId="0" hidden="1">#REF!</definedName>
    <definedName name="BEx5NW1V6AB25NEEX9VPHRXWJDSS" localSheetId="1" hidden="1">#REF!</definedName>
    <definedName name="BEx5NW1V6AB25NEEX9VPHRXWJDSS" localSheetId="8" hidden="1">#REF!</definedName>
    <definedName name="BEx5NWSXWACAUHWVZAI57DGZ8OCQ" localSheetId="0" hidden="1">#REF!</definedName>
    <definedName name="BEx5NWSXWACAUHWVZAI57DGZ8OCQ" localSheetId="1" hidden="1">#REF!</definedName>
    <definedName name="BEx5NWSXWACAUHWVZAI57DGZ8OCQ" localSheetId="8" hidden="1">#REF!</definedName>
    <definedName name="BEx5NZSSQ6PY99ZX2D7Q9IGOR34W" localSheetId="0" hidden="1">#REF!</definedName>
    <definedName name="BEx5NZSSQ6PY99ZX2D7Q9IGOR34W" localSheetId="1" hidden="1">#REF!</definedName>
    <definedName name="BEx5NZSSQ6PY99ZX2D7Q9IGOR34W" localSheetId="8" hidden="1">#REF!</definedName>
    <definedName name="BEx5O2N9HTGG4OJHR62PKFMNZTTW" localSheetId="0" hidden="1">#REF!</definedName>
    <definedName name="BEx5O2N9HTGG4OJHR62PKFMNZTTW" localSheetId="1" hidden="1">#REF!</definedName>
    <definedName name="BEx5O2N9HTGG4OJHR62PKFMNZTTW" localSheetId="8" hidden="1">#REF!</definedName>
    <definedName name="BEx5O3ZUQ2OARA1CDOZ3NC4UE5AA" localSheetId="0" hidden="1">#REF!</definedName>
    <definedName name="BEx5O3ZUQ2OARA1CDOZ3NC4UE5AA" localSheetId="1" hidden="1">#REF!</definedName>
    <definedName name="BEx5O3ZUQ2OARA1CDOZ3NC4UE5AA" localSheetId="8" hidden="1">#REF!</definedName>
    <definedName name="BEx5OAFS0NJ2CB86A02E1JYHMLQ1" localSheetId="0" hidden="1">#REF!</definedName>
    <definedName name="BEx5OAFS0NJ2CB86A02E1JYHMLQ1" localSheetId="1" hidden="1">#REF!</definedName>
    <definedName name="BEx5OAFS0NJ2CB86A02E1JYHMLQ1" localSheetId="8" hidden="1">#REF!</definedName>
    <definedName name="BEx5OG4RPU8W1ETWDWM234NYYYEN" localSheetId="0" hidden="1">#REF!</definedName>
    <definedName name="BEx5OG4RPU8W1ETWDWM234NYYYEN" localSheetId="1" hidden="1">#REF!</definedName>
    <definedName name="BEx5OG4RPU8W1ETWDWM234NYYYEN" localSheetId="8" hidden="1">#REF!</definedName>
    <definedName name="BEx5OP9Y43F99O2IT69MKCCXGL61" localSheetId="0" hidden="1">#REF!</definedName>
    <definedName name="BEx5OP9Y43F99O2IT69MKCCXGL61" localSheetId="1" hidden="1">#REF!</definedName>
    <definedName name="BEx5OP9Y43F99O2IT69MKCCXGL61" localSheetId="8" hidden="1">#REF!</definedName>
    <definedName name="BEx5P9Y9RDXNUAJ6CZ2LHMM8IM7T" localSheetId="0" hidden="1">#REF!</definedName>
    <definedName name="BEx5P9Y9RDXNUAJ6CZ2LHMM8IM7T" localSheetId="1" hidden="1">#REF!</definedName>
    <definedName name="BEx5P9Y9RDXNUAJ6CZ2LHMM8IM7T" localSheetId="8" hidden="1">#REF!</definedName>
    <definedName name="BEx5PHWB2C0D5QLP3BZIP3UO7DIZ" localSheetId="0" hidden="1">#REF!</definedName>
    <definedName name="BEx5PHWB2C0D5QLP3BZIP3UO7DIZ" localSheetId="1" hidden="1">#REF!</definedName>
    <definedName name="BEx5PHWB2C0D5QLP3BZIP3UO7DIZ" localSheetId="8" hidden="1">#REF!</definedName>
    <definedName name="BEx5PJP02W68K2E46L5C5YBSNU6T" localSheetId="0" hidden="1">#REF!</definedName>
    <definedName name="BEx5PJP02W68K2E46L5C5YBSNU6T" localSheetId="1" hidden="1">#REF!</definedName>
    <definedName name="BEx5PJP02W68K2E46L5C5YBSNU6T" localSheetId="8" hidden="1">#REF!</definedName>
    <definedName name="BEx5PLCA8DOMAU315YCS5275L2HS" localSheetId="0" hidden="1">#REF!</definedName>
    <definedName name="BEx5PLCA8DOMAU315YCS5275L2HS" localSheetId="1" hidden="1">#REF!</definedName>
    <definedName name="BEx5PLCA8DOMAU315YCS5275L2HS" localSheetId="8" hidden="1">#REF!</definedName>
    <definedName name="BEx5PRXMZ5M65Z732WNNGV564C2J" localSheetId="0" hidden="1">#REF!</definedName>
    <definedName name="BEx5PRXMZ5M65Z732WNNGV564C2J" localSheetId="1" hidden="1">#REF!</definedName>
    <definedName name="BEx5PRXMZ5M65Z732WNNGV564C2J" localSheetId="8" hidden="1">#REF!</definedName>
    <definedName name="BEx5Q29Y91E64DPE0YY53A6YHF3Y" localSheetId="0" hidden="1">#REF!</definedName>
    <definedName name="BEx5Q29Y91E64DPE0YY53A6YHF3Y" localSheetId="1" hidden="1">#REF!</definedName>
    <definedName name="BEx5Q29Y91E64DPE0YY53A6YHF3Y" localSheetId="8" hidden="1">#REF!</definedName>
    <definedName name="BEx5QPSW4IPLH50WSR87HRER05RF" localSheetId="0" hidden="1">#REF!</definedName>
    <definedName name="BEx5QPSW4IPLH50WSR87HRER05RF" localSheetId="1" hidden="1">#REF!</definedName>
    <definedName name="BEx5QPSW4IPLH50WSR87HRER05RF" localSheetId="8" hidden="1">#REF!</definedName>
    <definedName name="BEx73V0EP8EMNRC3EZJJKKVKWQVB" localSheetId="0" hidden="1">#REF!</definedName>
    <definedName name="BEx73V0EP8EMNRC3EZJJKKVKWQVB" localSheetId="1" hidden="1">#REF!</definedName>
    <definedName name="BEx73V0EP8EMNRC3EZJJKKVKWQVB" localSheetId="8" hidden="1">#REF!</definedName>
    <definedName name="BEx741WJHIJVXUX131SBXTVW8D71" localSheetId="0" hidden="1">#REF!</definedName>
    <definedName name="BEx741WJHIJVXUX131SBXTVW8D71" localSheetId="1" hidden="1">#REF!</definedName>
    <definedName name="BEx741WJHIJVXUX131SBXTVW8D71" localSheetId="8" hidden="1">#REF!</definedName>
    <definedName name="BEx74Q6H3O7133AWQXWC21MI2UFT" localSheetId="0" hidden="1">#REF!</definedName>
    <definedName name="BEx74Q6H3O7133AWQXWC21MI2UFT" localSheetId="1" hidden="1">#REF!</definedName>
    <definedName name="BEx74Q6H3O7133AWQXWC21MI2UFT" localSheetId="8" hidden="1">#REF!</definedName>
    <definedName name="BEx74R2VQ8BSMKPX25262AU3VZF7" localSheetId="0" hidden="1">#REF!</definedName>
    <definedName name="BEx74R2VQ8BSMKPX25262AU3VZF7" localSheetId="1" hidden="1">#REF!</definedName>
    <definedName name="BEx74R2VQ8BSMKPX25262AU3VZF7" localSheetId="8" hidden="1">#REF!</definedName>
    <definedName name="BEx74W6BJ8ENO3J25WNM5H5APKA3" localSheetId="0" hidden="1">#REF!</definedName>
    <definedName name="BEx74W6BJ8ENO3J25WNM5H5APKA3" localSheetId="1" hidden="1">#REF!</definedName>
    <definedName name="BEx74W6BJ8ENO3J25WNM5H5APKA3" localSheetId="8" hidden="1">#REF!</definedName>
    <definedName name="BEx74YKLW1FKLWC3DJ2ELZBZBY1M" localSheetId="0" hidden="1">#REF!</definedName>
    <definedName name="BEx74YKLW1FKLWC3DJ2ELZBZBY1M" localSheetId="1" hidden="1">#REF!</definedName>
    <definedName name="BEx74YKLW1FKLWC3DJ2ELZBZBY1M" localSheetId="8" hidden="1">#REF!</definedName>
    <definedName name="BEx755GRRD9BL27YHLH5QWIYLWB7" localSheetId="0" hidden="1">#REF!</definedName>
    <definedName name="BEx755GRRD9BL27YHLH5QWIYLWB7" localSheetId="1" hidden="1">#REF!</definedName>
    <definedName name="BEx755GRRD9BL27YHLH5QWIYLWB7" localSheetId="8" hidden="1">#REF!</definedName>
    <definedName name="BEx759D1D5SXS5ELLZVBI0SXYUNF" localSheetId="0" hidden="1">#REF!</definedName>
    <definedName name="BEx759D1D5SXS5ELLZVBI0SXYUNF" localSheetId="1" hidden="1">#REF!</definedName>
    <definedName name="BEx759D1D5SXS5ELLZVBI0SXYUNF" localSheetId="8" hidden="1">#REF!</definedName>
    <definedName name="BEx75DPEQTX055IZ2L8UVLJOT1DD" localSheetId="0" hidden="1">#REF!</definedName>
    <definedName name="BEx75DPEQTX055IZ2L8UVLJOT1DD" localSheetId="1" hidden="1">#REF!</definedName>
    <definedName name="BEx75DPEQTX055IZ2L8UVLJOT1DD" localSheetId="8" hidden="1">#REF!</definedName>
    <definedName name="BEx75GJZSZHUDN6OOAGQYFUDA2LP" localSheetId="0" hidden="1">#REF!</definedName>
    <definedName name="BEx75GJZSZHUDN6OOAGQYFUDA2LP" localSheetId="1" hidden="1">#REF!</definedName>
    <definedName name="BEx75GJZSZHUDN6OOAGQYFUDA2LP" localSheetId="8" hidden="1">#REF!</definedName>
    <definedName name="BEx75HGCCV5K4UCJWYV8EV9AG5YT" localSheetId="0" hidden="1">#REF!</definedName>
    <definedName name="BEx75HGCCV5K4UCJWYV8EV9AG5YT" localSheetId="1" hidden="1">#REF!</definedName>
    <definedName name="BEx75HGCCV5K4UCJWYV8EV9AG5YT" localSheetId="8" hidden="1">#REF!</definedName>
    <definedName name="BEx75PZT8TY5P13U978NVBUXKHT4" localSheetId="0" hidden="1">#REF!</definedName>
    <definedName name="BEx75PZT8TY5P13U978NVBUXKHT4" localSheetId="1" hidden="1">#REF!</definedName>
    <definedName name="BEx75PZT8TY5P13U978NVBUXKHT4" localSheetId="8" hidden="1">#REF!</definedName>
    <definedName name="BEx75T55F7GML8V1DMWL26WRT006" localSheetId="0" hidden="1">#REF!</definedName>
    <definedName name="BEx75T55F7GML8V1DMWL26WRT006" localSheetId="1" hidden="1">#REF!</definedName>
    <definedName name="BEx75T55F7GML8V1DMWL26WRT006" localSheetId="8" hidden="1">#REF!</definedName>
    <definedName name="BEx75VJGR07JY6UUWURQ4PJ29UKC" localSheetId="0" hidden="1">#REF!</definedName>
    <definedName name="BEx75VJGR07JY6UUWURQ4PJ29UKC" localSheetId="1" hidden="1">#REF!</definedName>
    <definedName name="BEx75VJGR07JY6UUWURQ4PJ29UKC" localSheetId="8" hidden="1">#REF!</definedName>
    <definedName name="BEx7696AZUPB1PK30JJQUWUELQPJ" localSheetId="0" hidden="1">#REF!</definedName>
    <definedName name="BEx7696AZUPB1PK30JJQUWUELQPJ" localSheetId="1" hidden="1">#REF!</definedName>
    <definedName name="BEx7696AZUPB1PK30JJQUWUELQPJ" localSheetId="8" hidden="1">#REF!</definedName>
    <definedName name="BEx76PNR8S4T4VUQS0KU58SEX0VN" localSheetId="0" hidden="1">#REF!</definedName>
    <definedName name="BEx76PNR8S4T4VUQS0KU58SEX0VN" localSheetId="1" hidden="1">#REF!</definedName>
    <definedName name="BEx76PNR8S4T4VUQS0KU58SEX0VN" localSheetId="8" hidden="1">#REF!</definedName>
    <definedName name="BEx76YY7ODSIKDD9VDF9TLTDM18I" localSheetId="0" hidden="1">#REF!</definedName>
    <definedName name="BEx76YY7ODSIKDD9VDF9TLTDM18I" localSheetId="1" hidden="1">#REF!</definedName>
    <definedName name="BEx76YY7ODSIKDD9VDF9TLTDM18I" localSheetId="8" hidden="1">#REF!</definedName>
    <definedName name="BEx7705E86I9B7DTKMMJMAFSYMUL" localSheetId="0" hidden="1">#REF!</definedName>
    <definedName name="BEx7705E86I9B7DTKMMJMAFSYMUL" localSheetId="1" hidden="1">#REF!</definedName>
    <definedName name="BEx7705E86I9B7DTKMMJMAFSYMUL" localSheetId="8" hidden="1">#REF!</definedName>
    <definedName name="BEx7741OUGLA0WJQLQRUJSL4DE00" localSheetId="0" hidden="1">#REF!</definedName>
    <definedName name="BEx7741OUGLA0WJQLQRUJSL4DE00" localSheetId="1" hidden="1">#REF!</definedName>
    <definedName name="BEx7741OUGLA0WJQLQRUJSL4DE00" localSheetId="8" hidden="1">#REF!</definedName>
    <definedName name="BEx774N83DXLJZ54Q42PWIJZ2DN1" localSheetId="0" hidden="1">#REF!</definedName>
    <definedName name="BEx774N83DXLJZ54Q42PWIJZ2DN1" localSheetId="1" hidden="1">#REF!</definedName>
    <definedName name="BEx774N83DXLJZ54Q42PWIJZ2DN1" localSheetId="8" hidden="1">#REF!</definedName>
    <definedName name="BEx779QNIY3061ZV9BR462WKEGRW" localSheetId="0" hidden="1">#REF!</definedName>
    <definedName name="BEx779QNIY3061ZV9BR462WKEGRW" localSheetId="1" hidden="1">#REF!</definedName>
    <definedName name="BEx779QNIY3061ZV9BR462WKEGRW" localSheetId="8" hidden="1">#REF!</definedName>
    <definedName name="BEx77G19QU9A95CNHE6QMVSQR2T3" localSheetId="0" hidden="1">#REF!</definedName>
    <definedName name="BEx77G19QU9A95CNHE6QMVSQR2T3" localSheetId="1" hidden="1">#REF!</definedName>
    <definedName name="BEx77G19QU9A95CNHE6QMVSQR2T3" localSheetId="8" hidden="1">#REF!</definedName>
    <definedName name="BEx77P0S3GVMS7BJUL9OWUGJ1B02" localSheetId="0" hidden="1">#REF!</definedName>
    <definedName name="BEx77P0S3GVMS7BJUL9OWUGJ1B02" localSheetId="1" hidden="1">#REF!</definedName>
    <definedName name="BEx77P0S3GVMS7BJUL9OWUGJ1B02" localSheetId="8" hidden="1">#REF!</definedName>
    <definedName name="BEx77QDESURI6WW5582YXSK3A972" localSheetId="0" hidden="1">#REF!</definedName>
    <definedName name="BEx77QDESURI6WW5582YXSK3A972" localSheetId="1" hidden="1">#REF!</definedName>
    <definedName name="BEx77QDESURI6WW5582YXSK3A972" localSheetId="8" hidden="1">#REF!</definedName>
    <definedName name="BEx77VBI9XOPFHKEWU5EHQ9J675Y" localSheetId="0" hidden="1">#REF!</definedName>
    <definedName name="BEx77VBI9XOPFHKEWU5EHQ9J675Y" localSheetId="1" hidden="1">#REF!</definedName>
    <definedName name="BEx77VBI9XOPFHKEWU5EHQ9J675Y" localSheetId="8" hidden="1">#REF!</definedName>
    <definedName name="BEx7809GQOCLHSNH95VOYIX7P1TV" localSheetId="0" hidden="1">#REF!</definedName>
    <definedName name="BEx7809GQOCLHSNH95VOYIX7P1TV" localSheetId="1" hidden="1">#REF!</definedName>
    <definedName name="BEx7809GQOCLHSNH95VOYIX7P1TV" localSheetId="8" hidden="1">#REF!</definedName>
    <definedName name="BEx780K8XAXUHGVZGZWQ74DK4CI3" localSheetId="0" hidden="1">#REF!</definedName>
    <definedName name="BEx780K8XAXUHGVZGZWQ74DK4CI3" localSheetId="1" hidden="1">#REF!</definedName>
    <definedName name="BEx780K8XAXUHGVZGZWQ74DK4CI3" localSheetId="8" hidden="1">#REF!</definedName>
    <definedName name="BEx78226TN58UE0CTY98YEDU0LSL" localSheetId="0" hidden="1">#REF!</definedName>
    <definedName name="BEx78226TN58UE0CTY98YEDU0LSL" localSheetId="1" hidden="1">#REF!</definedName>
    <definedName name="BEx78226TN58UE0CTY98YEDU0LSL" localSheetId="8" hidden="1">#REF!</definedName>
    <definedName name="BEx7881ZZBWHRAX6W2GY19J8MGEQ" localSheetId="0" hidden="1">#REF!</definedName>
    <definedName name="BEx7881ZZBWHRAX6W2GY19J8MGEQ" localSheetId="1" hidden="1">#REF!</definedName>
    <definedName name="BEx7881ZZBWHRAX6W2GY19J8MGEQ" localSheetId="8" hidden="1">#REF!</definedName>
    <definedName name="BEx78BSYINF85GYNSCIRD95PH86Q" localSheetId="0" hidden="1">#REF!</definedName>
    <definedName name="BEx78BSYINF85GYNSCIRD95PH86Q" localSheetId="1" hidden="1">#REF!</definedName>
    <definedName name="BEx78BSYINF85GYNSCIRD95PH86Q" localSheetId="8" hidden="1">#REF!</definedName>
    <definedName name="BEx78HHRIWDLHQX2LG0HWFRYEL1T" localSheetId="0" hidden="1">#REF!</definedName>
    <definedName name="BEx78HHRIWDLHQX2LG0HWFRYEL1T" localSheetId="1" hidden="1">#REF!</definedName>
    <definedName name="BEx78HHRIWDLHQX2LG0HWFRYEL1T" localSheetId="8" hidden="1">#REF!</definedName>
    <definedName name="BEx78QC4X2YVM9K6MQRB2WJG36N3" localSheetId="0" hidden="1">#REF!</definedName>
    <definedName name="BEx78QC4X2YVM9K6MQRB2WJG36N3" localSheetId="1" hidden="1">#REF!</definedName>
    <definedName name="BEx78QC4X2YVM9K6MQRB2WJG36N3" localSheetId="8" hidden="1">#REF!</definedName>
    <definedName name="BEx78QMXZ2P1ZB3HJ9O50DWHCMXR" localSheetId="0" hidden="1">#REF!</definedName>
    <definedName name="BEx78QMXZ2P1ZB3HJ9O50DWHCMXR" localSheetId="1" hidden="1">#REF!</definedName>
    <definedName name="BEx78QMXZ2P1ZB3HJ9O50DWHCMXR" localSheetId="8" hidden="1">#REF!</definedName>
    <definedName name="BEx78SFO5VR28677DWZEMDN7G86X" localSheetId="0" hidden="1">#REF!</definedName>
    <definedName name="BEx78SFO5VR28677DWZEMDN7G86X" localSheetId="1" hidden="1">#REF!</definedName>
    <definedName name="BEx78SFO5VR28677DWZEMDN7G86X" localSheetId="8" hidden="1">#REF!</definedName>
    <definedName name="BEx78SFOYH1Z0ZDTO47W2M60TW6K" localSheetId="0" hidden="1">#REF!</definedName>
    <definedName name="BEx78SFOYH1Z0ZDTO47W2M60TW6K" localSheetId="1" hidden="1">#REF!</definedName>
    <definedName name="BEx78SFOYH1Z0ZDTO47W2M60TW6K" localSheetId="8" hidden="1">#REF!</definedName>
    <definedName name="BEx7974EARYYX2ICWU0YC50VO5D8" localSheetId="0" hidden="1">#REF!</definedName>
    <definedName name="BEx7974EARYYX2ICWU0YC50VO5D8" localSheetId="1" hidden="1">#REF!</definedName>
    <definedName name="BEx7974EARYYX2ICWU0YC50VO5D8" localSheetId="8" hidden="1">#REF!</definedName>
    <definedName name="BEx79JK3E6JO8MX4O35A5G8NZCC8" localSheetId="0" hidden="1">#REF!</definedName>
    <definedName name="BEx79JK3E6JO8MX4O35A5G8NZCC8" localSheetId="1" hidden="1">#REF!</definedName>
    <definedName name="BEx79JK3E6JO8MX4O35A5G8NZCC8" localSheetId="8" hidden="1">#REF!</definedName>
    <definedName name="BEx79OCP4HQ6XP8EWNGEUDLOZBBS" localSheetId="0" hidden="1">#REF!</definedName>
    <definedName name="BEx79OCP4HQ6XP8EWNGEUDLOZBBS" localSheetId="1" hidden="1">#REF!</definedName>
    <definedName name="BEx79OCP4HQ6XP8EWNGEUDLOZBBS" localSheetId="8" hidden="1">#REF!</definedName>
    <definedName name="BEx79SEAYKUZB0H4LYBCD6WWJBG2" localSheetId="0" hidden="1">#REF!</definedName>
    <definedName name="BEx79SEAYKUZB0H4LYBCD6WWJBG2" localSheetId="1" hidden="1">#REF!</definedName>
    <definedName name="BEx79SEAYKUZB0H4LYBCD6WWJBG2" localSheetId="8" hidden="1">#REF!</definedName>
    <definedName name="BEx79SJRHTLS9PYM69O9BWW1FMJK" localSheetId="0" hidden="1">#REF!</definedName>
    <definedName name="BEx79SJRHTLS9PYM69O9BWW1FMJK" localSheetId="1" hidden="1">#REF!</definedName>
    <definedName name="BEx79SJRHTLS9PYM69O9BWW1FMJK" localSheetId="8" hidden="1">#REF!</definedName>
    <definedName name="BEx79YJJLBELICW9F9FRYSCQ101L" localSheetId="0" hidden="1">#REF!</definedName>
    <definedName name="BEx79YJJLBELICW9F9FRYSCQ101L" localSheetId="1" hidden="1">#REF!</definedName>
    <definedName name="BEx79YJJLBELICW9F9FRYSCQ101L" localSheetId="8" hidden="1">#REF!</definedName>
    <definedName name="BEx79YUC7B0V77FSBGIRCY1BR4VK" localSheetId="0" hidden="1">#REF!</definedName>
    <definedName name="BEx79YUC7B0V77FSBGIRCY1BR4VK" localSheetId="1" hidden="1">#REF!</definedName>
    <definedName name="BEx79YUC7B0V77FSBGIRCY1BR4VK" localSheetId="8" hidden="1">#REF!</definedName>
    <definedName name="BEx7A06T3RC2891FUX05G3QPRAUE" localSheetId="0" hidden="1">#REF!</definedName>
    <definedName name="BEx7A06T3RC2891FUX05G3QPRAUE" localSheetId="1" hidden="1">#REF!</definedName>
    <definedName name="BEx7A06T3RC2891FUX05G3QPRAUE" localSheetId="8" hidden="1">#REF!</definedName>
    <definedName name="BEx7A9S3JA1X7FH4CFSQLTZC4691" localSheetId="0" hidden="1">#REF!</definedName>
    <definedName name="BEx7A9S3JA1X7FH4CFSQLTZC4691" localSheetId="1" hidden="1">#REF!</definedName>
    <definedName name="BEx7A9S3JA1X7FH4CFSQLTZC4691" localSheetId="8" hidden="1">#REF!</definedName>
    <definedName name="BEx7ABA2C9IWH5VSLVLLLCY62161" localSheetId="0" hidden="1">#REF!</definedName>
    <definedName name="BEx7ABA2C9IWH5VSLVLLLCY62161" localSheetId="1" hidden="1">#REF!</definedName>
    <definedName name="BEx7ABA2C9IWH5VSLVLLLCY62161" localSheetId="8" hidden="1">#REF!</definedName>
    <definedName name="BEx7AE4LPLX8N85BYB0WCO5S7ZPV" localSheetId="0" hidden="1">#REF!</definedName>
    <definedName name="BEx7AE4LPLX8N85BYB0WCO5S7ZPV" localSheetId="1" hidden="1">#REF!</definedName>
    <definedName name="BEx7AE4LPLX8N85BYB0WCO5S7ZPV" localSheetId="8" hidden="1">#REF!</definedName>
    <definedName name="BEx7AR0EEP9O5JPPEKQWG1TC860T" localSheetId="0" hidden="1">#REF!</definedName>
    <definedName name="BEx7AR0EEP9O5JPPEKQWG1TC860T" localSheetId="1" hidden="1">#REF!</definedName>
    <definedName name="BEx7AR0EEP9O5JPPEKQWG1TC860T" localSheetId="8" hidden="1">#REF!</definedName>
    <definedName name="BEx7ASD1I654MEDCO6GGWA95PXSC" localSheetId="0" hidden="1">#REF!</definedName>
    <definedName name="BEx7ASD1I654MEDCO6GGWA95PXSC" localSheetId="1" hidden="1">#REF!</definedName>
    <definedName name="BEx7ASD1I654MEDCO6GGWA95PXSC" localSheetId="8" hidden="1">#REF!</definedName>
    <definedName name="BEx7AURD3S7JGN4D3YK1QAG6TAFA" localSheetId="0" hidden="1">#REF!</definedName>
    <definedName name="BEx7AURD3S7JGN4D3YK1QAG6TAFA" localSheetId="1" hidden="1">#REF!</definedName>
    <definedName name="BEx7AURD3S7JGN4D3YK1QAG6TAFA" localSheetId="8" hidden="1">#REF!</definedName>
    <definedName name="BEx7AVCX9S5RJP3NSZ4QM4E6ERDT" localSheetId="0" hidden="1">#REF!</definedName>
    <definedName name="BEx7AVCX9S5RJP3NSZ4QM4E6ERDT" localSheetId="1" hidden="1">#REF!</definedName>
    <definedName name="BEx7AVCX9S5RJP3NSZ4QM4E6ERDT" localSheetId="8" hidden="1">#REF!</definedName>
    <definedName name="BEx7AVYIGP0930MV5JEBWRYCJN68" localSheetId="0" hidden="1">#REF!</definedName>
    <definedName name="BEx7AVYIGP0930MV5JEBWRYCJN68" localSheetId="1" hidden="1">#REF!</definedName>
    <definedName name="BEx7AVYIGP0930MV5JEBWRYCJN68" localSheetId="8" hidden="1">#REF!</definedName>
    <definedName name="BEx7B6LH6917TXOSAAQ6U7HVF018" localSheetId="0" hidden="1">#REF!</definedName>
    <definedName name="BEx7B6LH6917TXOSAAQ6U7HVF018" localSheetId="1" hidden="1">#REF!</definedName>
    <definedName name="BEx7B6LH6917TXOSAAQ6U7HVF018" localSheetId="8" hidden="1">#REF!</definedName>
    <definedName name="BEx7BN8E88JR3K1BSLAZRPSFPQ9L" localSheetId="0" hidden="1">#REF!</definedName>
    <definedName name="BEx7BN8E88JR3K1BSLAZRPSFPQ9L" localSheetId="1" hidden="1">#REF!</definedName>
    <definedName name="BEx7BN8E88JR3K1BSLAZRPSFPQ9L" localSheetId="8" hidden="1">#REF!</definedName>
    <definedName name="BEx7BP14RMS3638K85OM4NCYLRHG" localSheetId="0" hidden="1">#REF!</definedName>
    <definedName name="BEx7BP14RMS3638K85OM4NCYLRHG" localSheetId="1" hidden="1">#REF!</definedName>
    <definedName name="BEx7BP14RMS3638K85OM4NCYLRHG" localSheetId="8" hidden="1">#REF!</definedName>
    <definedName name="BEx7BPXFZXJ79FQ0E8AQE21PGVHA" localSheetId="0" hidden="1">#REF!</definedName>
    <definedName name="BEx7BPXFZXJ79FQ0E8AQE21PGVHA" localSheetId="1" hidden="1">#REF!</definedName>
    <definedName name="BEx7BPXFZXJ79FQ0E8AQE21PGVHA" localSheetId="8" hidden="1">#REF!</definedName>
    <definedName name="BEx7C04AM39DQMC1TIX7CFZ2ADHX" localSheetId="0" hidden="1">#REF!</definedName>
    <definedName name="BEx7C04AM39DQMC1TIX7CFZ2ADHX" localSheetId="1" hidden="1">#REF!</definedName>
    <definedName name="BEx7C04AM39DQMC1TIX7CFZ2ADHX" localSheetId="8" hidden="1">#REF!</definedName>
    <definedName name="BEx7C346X4AX2J1QPM4NBC7JL5W9" localSheetId="0" hidden="1">#REF!</definedName>
    <definedName name="BEx7C346X4AX2J1QPM4NBC7JL5W9" localSheetId="1" hidden="1">#REF!</definedName>
    <definedName name="BEx7C346X4AX2J1QPM4NBC7JL5W9" localSheetId="8" hidden="1">#REF!</definedName>
    <definedName name="BEx7C40F0PQURHPI6YQ39NFIR86Z" localSheetId="0" hidden="1">#REF!</definedName>
    <definedName name="BEx7C40F0PQURHPI6YQ39NFIR86Z" localSheetId="1" hidden="1">#REF!</definedName>
    <definedName name="BEx7C40F0PQURHPI6YQ39NFIR86Z" localSheetId="8" hidden="1">#REF!</definedName>
    <definedName name="BEx7C7B9VCY7N0H7N1NH6HNNH724" localSheetId="0" hidden="1">#REF!</definedName>
    <definedName name="BEx7C7B9VCY7N0H7N1NH6HNNH724" localSheetId="1" hidden="1">#REF!</definedName>
    <definedName name="BEx7C7B9VCY7N0H7N1NH6HNNH724" localSheetId="8" hidden="1">#REF!</definedName>
    <definedName name="BEx7C93VR7SYRIJS1JO8YZKSFAW9" localSheetId="0" hidden="1">#REF!</definedName>
    <definedName name="BEx7C93VR7SYRIJS1JO8YZKSFAW9" localSheetId="1" hidden="1">#REF!</definedName>
    <definedName name="BEx7C93VR7SYRIJS1JO8YZKSFAW9" localSheetId="8" hidden="1">#REF!</definedName>
    <definedName name="BEx7CCPC6R1KQQZ2JQU6EFI1G0RM" localSheetId="0" hidden="1">#REF!</definedName>
    <definedName name="BEx7CCPC6R1KQQZ2JQU6EFI1G0RM" localSheetId="1" hidden="1">#REF!</definedName>
    <definedName name="BEx7CCPC6R1KQQZ2JQU6EFI1G0RM" localSheetId="8" hidden="1">#REF!</definedName>
    <definedName name="BEx7CIJST9GLS2QD383UK7VUDTGL" localSheetId="0" hidden="1">#REF!</definedName>
    <definedName name="BEx7CIJST9GLS2QD383UK7VUDTGL" localSheetId="1" hidden="1">#REF!</definedName>
    <definedName name="BEx7CIJST9GLS2QD383UK7VUDTGL" localSheetId="8" hidden="1">#REF!</definedName>
    <definedName name="BEx7CO8T2XKC7GHDSYNAWTZ9L7YR" localSheetId="0" hidden="1">#REF!</definedName>
    <definedName name="BEx7CO8T2XKC7GHDSYNAWTZ9L7YR" localSheetId="1" hidden="1">#REF!</definedName>
    <definedName name="BEx7CO8T2XKC7GHDSYNAWTZ9L7YR" localSheetId="8" hidden="1">#REF!</definedName>
    <definedName name="BEx7CW1CF00DO8A36UNC2X7K65C2" localSheetId="0" hidden="1">#REF!</definedName>
    <definedName name="BEx7CW1CF00DO8A36UNC2X7K65C2" localSheetId="1" hidden="1">#REF!</definedName>
    <definedName name="BEx7CW1CF00DO8A36UNC2X7K65C2" localSheetId="8" hidden="1">#REF!</definedName>
    <definedName name="BEx7CW6NFRL2P4XWP0MWHIYA97KF" localSheetId="0" hidden="1">#REF!</definedName>
    <definedName name="BEx7CW6NFRL2P4XWP0MWHIYA97KF" localSheetId="1" hidden="1">#REF!</definedName>
    <definedName name="BEx7CW6NFRL2P4XWP0MWHIYA97KF" localSheetId="8" hidden="1">#REF!</definedName>
    <definedName name="BEx7CZXN83U7XFVGG1P1N6ZCQK7U" localSheetId="0" hidden="1">#REF!</definedName>
    <definedName name="BEx7CZXN83U7XFVGG1P1N6ZCQK7U" localSheetId="1" hidden="1">#REF!</definedName>
    <definedName name="BEx7CZXN83U7XFVGG1P1N6ZCQK7U" localSheetId="8" hidden="1">#REF!</definedName>
    <definedName name="BEx7D14R4J25CLH301NHMGU8FSWM" localSheetId="0" hidden="1">#REF!</definedName>
    <definedName name="BEx7D14R4J25CLH301NHMGU8FSWM" localSheetId="1" hidden="1">#REF!</definedName>
    <definedName name="BEx7D14R4J25CLH301NHMGU8FSWM" localSheetId="8" hidden="1">#REF!</definedName>
    <definedName name="BEx7D38BE0Z9QLQBDMGARM9USFPM" localSheetId="0" hidden="1">#REF!</definedName>
    <definedName name="BEx7D38BE0Z9QLQBDMGARM9USFPM" localSheetId="1" hidden="1">#REF!</definedName>
    <definedName name="BEx7D38BE0Z9QLQBDMGARM9USFPM" localSheetId="8" hidden="1">#REF!</definedName>
    <definedName name="BEx7D5RWKRS4W71J4NZ6ZSFHPKFT" localSheetId="0" hidden="1">#REF!</definedName>
    <definedName name="BEx7D5RWKRS4W71J4NZ6ZSFHPKFT" localSheetId="1" hidden="1">#REF!</definedName>
    <definedName name="BEx7D5RWKRS4W71J4NZ6ZSFHPKFT" localSheetId="8" hidden="1">#REF!</definedName>
    <definedName name="BEx7D8H1TPOX1UN17QZYEV7Q58GA" localSheetId="0" hidden="1">#REF!</definedName>
    <definedName name="BEx7D8H1TPOX1UN17QZYEV7Q58GA" localSheetId="1" hidden="1">#REF!</definedName>
    <definedName name="BEx7D8H1TPOX1UN17QZYEV7Q58GA" localSheetId="8" hidden="1">#REF!</definedName>
    <definedName name="BEx7DGF13H2074LRWFZQ45PZ6JPX" localSheetId="0" hidden="1">#REF!</definedName>
    <definedName name="BEx7DGF13H2074LRWFZQ45PZ6JPX" localSheetId="1" hidden="1">#REF!</definedName>
    <definedName name="BEx7DGF13H2074LRWFZQ45PZ6JPX" localSheetId="8" hidden="1">#REF!</definedName>
    <definedName name="BEx7DHBE0SOC5KXWWQ73WUDBRX8J" localSheetId="0" hidden="1">#REF!</definedName>
    <definedName name="BEx7DHBE0SOC5KXWWQ73WUDBRX8J" localSheetId="1" hidden="1">#REF!</definedName>
    <definedName name="BEx7DHBE0SOC5KXWWQ73WUDBRX8J" localSheetId="8" hidden="1">#REF!</definedName>
    <definedName name="BEx7DKWUXEDIISSX4GDD4YYT887F" localSheetId="0" hidden="1">#REF!</definedName>
    <definedName name="BEx7DKWUXEDIISSX4GDD4YYT887F" localSheetId="1" hidden="1">#REF!</definedName>
    <definedName name="BEx7DKWUXEDIISSX4GDD4YYT887F" localSheetId="8" hidden="1">#REF!</definedName>
    <definedName name="BEx7DMUYR2HC26WW7AOB1TULERMB" localSheetId="0" hidden="1">#REF!</definedName>
    <definedName name="BEx7DMUYR2HC26WW7AOB1TULERMB" localSheetId="1" hidden="1">#REF!</definedName>
    <definedName name="BEx7DMUYR2HC26WW7AOB1TULERMB" localSheetId="8" hidden="1">#REF!</definedName>
    <definedName name="BEx7DVJTRV44IMJIBFXELE67SZ7S" localSheetId="0" hidden="1">#REF!</definedName>
    <definedName name="BEx7DVJTRV44IMJIBFXELE67SZ7S" localSheetId="1" hidden="1">#REF!</definedName>
    <definedName name="BEx7DVJTRV44IMJIBFXELE67SZ7S" localSheetId="8" hidden="1">#REF!</definedName>
    <definedName name="BEx7DVUMFCI5INHMVFIJ44RTTSTT" localSheetId="0" hidden="1">#REF!</definedName>
    <definedName name="BEx7DVUMFCI5INHMVFIJ44RTTSTT" localSheetId="1" hidden="1">#REF!</definedName>
    <definedName name="BEx7DVUMFCI5INHMVFIJ44RTTSTT" localSheetId="8" hidden="1">#REF!</definedName>
    <definedName name="BEx7E2QT2U8THYOKBPXONB1B47WH" localSheetId="0" hidden="1">#REF!</definedName>
    <definedName name="BEx7E2QT2U8THYOKBPXONB1B47WH" localSheetId="1" hidden="1">#REF!</definedName>
    <definedName name="BEx7E2QT2U8THYOKBPXONB1B47WH" localSheetId="8" hidden="1">#REF!</definedName>
    <definedName name="BEx7E5QP7W6UKO74F5Y0VJ741HS5" localSheetId="0" hidden="1">#REF!</definedName>
    <definedName name="BEx7E5QP7W6UKO74F5Y0VJ741HS5" localSheetId="1" hidden="1">#REF!</definedName>
    <definedName name="BEx7E5QP7W6UKO74F5Y0VJ741HS5" localSheetId="8" hidden="1">#REF!</definedName>
    <definedName name="BEx7E6N29HGH3I47AFB2DCS6MVS6" localSheetId="0" hidden="1">#REF!</definedName>
    <definedName name="BEx7E6N29HGH3I47AFB2DCS6MVS6" localSheetId="1" hidden="1">#REF!</definedName>
    <definedName name="BEx7E6N29HGH3I47AFB2DCS6MVS6" localSheetId="8" hidden="1">#REF!</definedName>
    <definedName name="BEx7EBA8IYHQKT7IQAOAML660SYA" localSheetId="0" hidden="1">#REF!</definedName>
    <definedName name="BEx7EBA8IYHQKT7IQAOAML660SYA" localSheetId="1" hidden="1">#REF!</definedName>
    <definedName name="BEx7EBA8IYHQKT7IQAOAML660SYA" localSheetId="8" hidden="1">#REF!</definedName>
    <definedName name="BEx7EI6C8MCRZFEQYUBE5FSUTIHK" localSheetId="0" hidden="1">#REF!</definedName>
    <definedName name="BEx7EI6C8MCRZFEQYUBE5FSUTIHK" localSheetId="1" hidden="1">#REF!</definedName>
    <definedName name="BEx7EI6C8MCRZFEQYUBE5FSUTIHK" localSheetId="8" hidden="1">#REF!</definedName>
    <definedName name="BEx7EI6DL1Z6UWLFBXAKVGZTKHWJ" localSheetId="0" hidden="1">#REF!</definedName>
    <definedName name="BEx7EI6DL1Z6UWLFBXAKVGZTKHWJ" localSheetId="1" hidden="1">#REF!</definedName>
    <definedName name="BEx7EI6DL1Z6UWLFBXAKVGZTKHWJ" localSheetId="8" hidden="1">#REF!</definedName>
    <definedName name="BEx7EQKHX7GZYOLXRDU534TT4H64" localSheetId="0" hidden="1">#REF!</definedName>
    <definedName name="BEx7EQKHX7GZYOLXRDU534TT4H64" localSheetId="1" hidden="1">#REF!</definedName>
    <definedName name="BEx7EQKHX7GZYOLXRDU534TT4H64" localSheetId="8" hidden="1">#REF!</definedName>
    <definedName name="BEx7ETV6L1TM7JSXJIGK3FC6RVZW" localSheetId="0" hidden="1">#REF!</definedName>
    <definedName name="BEx7ETV6L1TM7JSXJIGK3FC6RVZW" localSheetId="1" hidden="1">#REF!</definedName>
    <definedName name="BEx7ETV6L1TM7JSXJIGK3FC6RVZW" localSheetId="8" hidden="1">#REF!</definedName>
    <definedName name="BEx7EYYLHMBYQTH6I377FCQS7CSX" localSheetId="0" hidden="1">#REF!</definedName>
    <definedName name="BEx7EYYLHMBYQTH6I377FCQS7CSX" localSheetId="1" hidden="1">#REF!</definedName>
    <definedName name="BEx7EYYLHMBYQTH6I377FCQS7CSX" localSheetId="8" hidden="1">#REF!</definedName>
    <definedName name="BEx7FCLG1RYI2SNOU1Y2GQZNZSWA" localSheetId="0" hidden="1">#REF!</definedName>
    <definedName name="BEx7FCLG1RYI2SNOU1Y2GQZNZSWA" localSheetId="1" hidden="1">#REF!</definedName>
    <definedName name="BEx7FCLG1RYI2SNOU1Y2GQZNZSWA" localSheetId="8" hidden="1">#REF!</definedName>
    <definedName name="BEx7FN32ZGWOAA4TTH79KINTDWR9" localSheetId="0" hidden="1">#REF!</definedName>
    <definedName name="BEx7FN32ZGWOAA4TTH79KINTDWR9" localSheetId="1" hidden="1">#REF!</definedName>
    <definedName name="BEx7FN32ZGWOAA4TTH79KINTDWR9" localSheetId="8" hidden="1">#REF!</definedName>
    <definedName name="BEx7FV0WJHXL6X5JNQ2ZX45PX49P" localSheetId="0" hidden="1">#REF!</definedName>
    <definedName name="BEx7FV0WJHXL6X5JNQ2ZX45PX49P" localSheetId="1" hidden="1">#REF!</definedName>
    <definedName name="BEx7FV0WJHXL6X5JNQ2ZX45PX49P" localSheetId="8" hidden="1">#REF!</definedName>
    <definedName name="BEx7G82CKM3NIY1PHNFK28M09PCH" localSheetId="0" hidden="1">#REF!</definedName>
    <definedName name="BEx7G82CKM3NIY1PHNFK28M09PCH" localSheetId="1" hidden="1">#REF!</definedName>
    <definedName name="BEx7G82CKM3NIY1PHNFK28M09PCH" localSheetId="8" hidden="1">#REF!</definedName>
    <definedName name="BEx7GR3ENYWRXXS5IT0UMEGOLGUH" localSheetId="0" hidden="1">#REF!</definedName>
    <definedName name="BEx7GR3ENYWRXXS5IT0UMEGOLGUH" localSheetId="1" hidden="1">#REF!</definedName>
    <definedName name="BEx7GR3ENYWRXXS5IT0UMEGOLGUH" localSheetId="8" hidden="1">#REF!</definedName>
    <definedName name="BEx7GSAL6P7TASL8MB63RFST1LJL" localSheetId="0" hidden="1">#REF!</definedName>
    <definedName name="BEx7GSAL6P7TASL8MB63RFST1LJL" localSheetId="1" hidden="1">#REF!</definedName>
    <definedName name="BEx7GSAL6P7TASL8MB63RFST1LJL" localSheetId="8" hidden="1">#REF!</definedName>
    <definedName name="BEx7H0JD6I5I8WQLLWOYWY5YWPQE" localSheetId="0" hidden="1">#REF!</definedName>
    <definedName name="BEx7H0JD6I5I8WQLLWOYWY5YWPQE" localSheetId="1" hidden="1">#REF!</definedName>
    <definedName name="BEx7H0JD6I5I8WQLLWOYWY5YWPQE" localSheetId="8" hidden="1">#REF!</definedName>
    <definedName name="BEx7H14XCXH7WEXEY1HVO53A6AGH" localSheetId="0" hidden="1">#REF!</definedName>
    <definedName name="BEx7H14XCXH7WEXEY1HVO53A6AGH" localSheetId="1" hidden="1">#REF!</definedName>
    <definedName name="BEx7H14XCXH7WEXEY1HVO53A6AGH" localSheetId="8" hidden="1">#REF!</definedName>
    <definedName name="BEx7HGVBEF4LEIF6RC14N3PSU461" localSheetId="0" hidden="1">#REF!</definedName>
    <definedName name="BEx7HGVBEF4LEIF6RC14N3PSU461" localSheetId="1" hidden="1">#REF!</definedName>
    <definedName name="BEx7HGVBEF4LEIF6RC14N3PSU461" localSheetId="8" hidden="1">#REF!</definedName>
    <definedName name="BEx7HQ5T9FZ42QWS09UO4DT42Y0R" localSheetId="0" hidden="1">#REF!</definedName>
    <definedName name="BEx7HQ5T9FZ42QWS09UO4DT42Y0R" localSheetId="1" hidden="1">#REF!</definedName>
    <definedName name="BEx7HQ5T9FZ42QWS09UO4DT42Y0R" localSheetId="8" hidden="1">#REF!</definedName>
    <definedName name="BEx7HRCZE3CVGON1HV07MT5MNDZ3" localSheetId="0" hidden="1">#REF!</definedName>
    <definedName name="BEx7HRCZE3CVGON1HV07MT5MNDZ3" localSheetId="1" hidden="1">#REF!</definedName>
    <definedName name="BEx7HRCZE3CVGON1HV07MT5MNDZ3" localSheetId="8" hidden="1">#REF!</definedName>
    <definedName name="BEx7HWGE2CANG5M17X4C8YNC3N8F" localSheetId="0" hidden="1">#REF!</definedName>
    <definedName name="BEx7HWGE2CANG5M17X4C8YNC3N8F" localSheetId="1" hidden="1">#REF!</definedName>
    <definedName name="BEx7HWGE2CANG5M17X4C8YNC3N8F" localSheetId="8" hidden="1">#REF!</definedName>
    <definedName name="BEx7IB54GU5UCTJS549UBDW43EJL" localSheetId="0" hidden="1">#REF!</definedName>
    <definedName name="BEx7IB54GU5UCTJS549UBDW43EJL" localSheetId="1" hidden="1">#REF!</definedName>
    <definedName name="BEx7IB54GU5UCTJS549UBDW43EJL" localSheetId="8" hidden="1">#REF!</definedName>
    <definedName name="BEx7IBVYN47SFZIA0K4MDKQZNN9V" localSheetId="0" hidden="1">#REF!</definedName>
    <definedName name="BEx7IBVYN47SFZIA0K4MDKQZNN9V" localSheetId="1" hidden="1">#REF!</definedName>
    <definedName name="BEx7IBVYN47SFZIA0K4MDKQZNN9V" localSheetId="8" hidden="1">#REF!</definedName>
    <definedName name="BEx7IGOMJB39HUONENRXTK1MFHGE" localSheetId="0" hidden="1">#REF!</definedName>
    <definedName name="BEx7IGOMJB39HUONENRXTK1MFHGE" localSheetId="1" hidden="1">#REF!</definedName>
    <definedName name="BEx7IGOMJB39HUONENRXTK1MFHGE" localSheetId="8" hidden="1">#REF!</definedName>
    <definedName name="BEx7ISO6LTCYYDK0J6IN4PG2P6SW" localSheetId="0" hidden="1">#REF!</definedName>
    <definedName name="BEx7ISO6LTCYYDK0J6IN4PG2P6SW" localSheetId="1" hidden="1">#REF!</definedName>
    <definedName name="BEx7ISO6LTCYYDK0J6IN4PG2P6SW" localSheetId="8" hidden="1">#REF!</definedName>
    <definedName name="BEx7IV2IJ5WT7UC0UG7WP0WF2JZI" localSheetId="0" hidden="1">#REF!</definedName>
    <definedName name="BEx7IV2IJ5WT7UC0UG7WP0WF2JZI" localSheetId="1" hidden="1">#REF!</definedName>
    <definedName name="BEx7IV2IJ5WT7UC0UG7WP0WF2JZI" localSheetId="8" hidden="1">#REF!</definedName>
    <definedName name="BEx7IXGU74GE5E4S6W4Z13AR092Y" localSheetId="0" hidden="1">#REF!</definedName>
    <definedName name="BEx7IXGU74GE5E4S6W4Z13AR092Y" localSheetId="1" hidden="1">#REF!</definedName>
    <definedName name="BEx7IXGU74GE5E4S6W4Z13AR092Y" localSheetId="8" hidden="1">#REF!</definedName>
    <definedName name="BEx7J4YL8Q3BI1MLH16YYQ18IJRD" localSheetId="0" hidden="1">#REF!</definedName>
    <definedName name="BEx7J4YL8Q3BI1MLH16YYQ18IJRD" localSheetId="1" hidden="1">#REF!</definedName>
    <definedName name="BEx7J4YL8Q3BI1MLH16YYQ18IJRD" localSheetId="8" hidden="1">#REF!</definedName>
    <definedName name="BEx7J5K5QVUOXI6A663KUWL6PO3O" localSheetId="0" hidden="1">#REF!</definedName>
    <definedName name="BEx7J5K5QVUOXI6A663KUWL6PO3O" localSheetId="1" hidden="1">#REF!</definedName>
    <definedName name="BEx7J5K5QVUOXI6A663KUWL6PO3O" localSheetId="8" hidden="1">#REF!</definedName>
    <definedName name="BEx7JH3HGBPI07OHZ5LFYK0UFZQR" localSheetId="0" hidden="1">#REF!</definedName>
    <definedName name="BEx7JH3HGBPI07OHZ5LFYK0UFZQR" localSheetId="1" hidden="1">#REF!</definedName>
    <definedName name="BEx7JH3HGBPI07OHZ5LFYK0UFZQR" localSheetId="8" hidden="1">#REF!</definedName>
    <definedName name="BEx7JRL3MHRMVLQF3EN15MXRPN68" localSheetId="0" hidden="1">#REF!</definedName>
    <definedName name="BEx7JRL3MHRMVLQF3EN15MXRPN68" localSheetId="1" hidden="1">#REF!</definedName>
    <definedName name="BEx7JRL3MHRMVLQF3EN15MXRPN68" localSheetId="8" hidden="1">#REF!</definedName>
    <definedName name="BEx7JV194190CNM6WWGQ3UBJ3CHH" localSheetId="0" hidden="1">#REF!</definedName>
    <definedName name="BEx7JV194190CNM6WWGQ3UBJ3CHH" localSheetId="1" hidden="1">#REF!</definedName>
    <definedName name="BEx7JV194190CNM6WWGQ3UBJ3CHH" localSheetId="8" hidden="1">#REF!</definedName>
    <definedName name="BEx7JZJ4AE8AGMWPK3XPBTBUBZ48" localSheetId="0" hidden="1">#REF!</definedName>
    <definedName name="BEx7JZJ4AE8AGMWPK3XPBTBUBZ48" localSheetId="1" hidden="1">#REF!</definedName>
    <definedName name="BEx7JZJ4AE8AGMWPK3XPBTBUBZ48" localSheetId="8" hidden="1">#REF!</definedName>
    <definedName name="BEx7K7GZ607XQOGB81A1HINBTGOZ" localSheetId="0" hidden="1">#REF!</definedName>
    <definedName name="BEx7K7GZ607XQOGB81A1HINBTGOZ" localSheetId="1" hidden="1">#REF!</definedName>
    <definedName name="BEx7K7GZ607XQOGB81A1HINBTGOZ" localSheetId="8" hidden="1">#REF!</definedName>
    <definedName name="BEx7KEYPBDXSNROH8M6CDCBN6B50" localSheetId="0" hidden="1">#REF!</definedName>
    <definedName name="BEx7KEYPBDXSNROH8M6CDCBN6B50" localSheetId="1" hidden="1">#REF!</definedName>
    <definedName name="BEx7KEYPBDXSNROH8M6CDCBN6B50" localSheetId="8" hidden="1">#REF!</definedName>
    <definedName name="BEx7KH7PZ0A6FSWA4LAN2CMZ0WSF" localSheetId="0" hidden="1">#REF!</definedName>
    <definedName name="BEx7KH7PZ0A6FSWA4LAN2CMZ0WSF" localSheetId="1" hidden="1">#REF!</definedName>
    <definedName name="BEx7KH7PZ0A6FSWA4LAN2CMZ0WSF" localSheetId="8" hidden="1">#REF!</definedName>
    <definedName name="BEx7KNCTL6VMNQP4MFMHOMV1WI1Y" localSheetId="0" hidden="1">#REF!</definedName>
    <definedName name="BEx7KNCTL6VMNQP4MFMHOMV1WI1Y" localSheetId="1" hidden="1">#REF!</definedName>
    <definedName name="BEx7KNCTL6VMNQP4MFMHOMV1WI1Y" localSheetId="8" hidden="1">#REF!</definedName>
    <definedName name="BEx7KSAS8BZT6H8OQCZ5DNSTMO07" localSheetId="0" hidden="1">#REF!</definedName>
    <definedName name="BEx7KSAS8BZT6H8OQCZ5DNSTMO07" localSheetId="1" hidden="1">#REF!</definedName>
    <definedName name="BEx7KSAS8BZT6H8OQCZ5DNSTMO07" localSheetId="8" hidden="1">#REF!</definedName>
    <definedName name="BEx7KWHTBD21COXVI4HNEQH0Z3L8" localSheetId="0" hidden="1">#REF!</definedName>
    <definedName name="BEx7KWHTBD21COXVI4HNEQH0Z3L8" localSheetId="1" hidden="1">#REF!</definedName>
    <definedName name="BEx7KWHTBD21COXVI4HNEQH0Z3L8" localSheetId="8" hidden="1">#REF!</definedName>
    <definedName name="BEx7KXUGRMRSUXCM97Z7VRZQ9JH2" localSheetId="0" hidden="1">#REF!</definedName>
    <definedName name="BEx7KXUGRMRSUXCM97Z7VRZQ9JH2" localSheetId="1" hidden="1">#REF!</definedName>
    <definedName name="BEx7KXUGRMRSUXCM97Z7VRZQ9JH2" localSheetId="8" hidden="1">#REF!</definedName>
    <definedName name="BEx7L5C6U8MP6IZ67BD649WQYJEK" localSheetId="0" hidden="1">#REF!</definedName>
    <definedName name="BEx7L5C6U8MP6IZ67BD649WQYJEK" localSheetId="1" hidden="1">#REF!</definedName>
    <definedName name="BEx7L5C6U8MP6IZ67BD649WQYJEK" localSheetId="8" hidden="1">#REF!</definedName>
    <definedName name="BEx7L8HEYEVTATR0OG5JJO647KNI" localSheetId="0" hidden="1">#REF!</definedName>
    <definedName name="BEx7L8HEYEVTATR0OG5JJO647KNI" localSheetId="1" hidden="1">#REF!</definedName>
    <definedName name="BEx7L8HEYEVTATR0OG5JJO647KNI" localSheetId="8" hidden="1">#REF!</definedName>
    <definedName name="BEx7L8XOV64OMS15ZFURFEUXLMWF" localSheetId="0" hidden="1">#REF!</definedName>
    <definedName name="BEx7L8XOV64OMS15ZFURFEUXLMWF" localSheetId="1" hidden="1">#REF!</definedName>
    <definedName name="BEx7L8XOV64OMS15ZFURFEUXLMWF" localSheetId="8" hidden="1">#REF!</definedName>
    <definedName name="BEx7LPF478MRAYB9TQ6LDML6O3BY" localSheetId="0" hidden="1">#REF!</definedName>
    <definedName name="BEx7LPF478MRAYB9TQ6LDML6O3BY" localSheetId="1" hidden="1">#REF!</definedName>
    <definedName name="BEx7LPF478MRAYB9TQ6LDML6O3BY" localSheetId="8" hidden="1">#REF!</definedName>
    <definedName name="BEx7LPV780NFCG1VX4EKJ29YXOLZ" localSheetId="0" hidden="1">#REF!</definedName>
    <definedName name="BEx7LPV780NFCG1VX4EKJ29YXOLZ" localSheetId="1" hidden="1">#REF!</definedName>
    <definedName name="BEx7LPV780NFCG1VX4EKJ29YXOLZ" localSheetId="8" hidden="1">#REF!</definedName>
    <definedName name="BEx7LQ0PD30NJWOAYKPEYHM9J83B" localSheetId="0" hidden="1">#REF!</definedName>
    <definedName name="BEx7LQ0PD30NJWOAYKPEYHM9J83B" localSheetId="1" hidden="1">#REF!</definedName>
    <definedName name="BEx7LQ0PD30NJWOAYKPEYHM9J83B" localSheetId="8" hidden="1">#REF!</definedName>
    <definedName name="BEx7M4EKEDHZ1ZZ91NDLSUNPUFPZ" localSheetId="0" hidden="1">#REF!</definedName>
    <definedName name="BEx7M4EKEDHZ1ZZ91NDLSUNPUFPZ" localSheetId="1" hidden="1">#REF!</definedName>
    <definedName name="BEx7M4EKEDHZ1ZZ91NDLSUNPUFPZ" localSheetId="8" hidden="1">#REF!</definedName>
    <definedName name="BEx7MAUI1JJFDIJGDW4RWY5384LY" localSheetId="0" hidden="1">#REF!</definedName>
    <definedName name="BEx7MAUI1JJFDIJGDW4RWY5384LY" localSheetId="1" hidden="1">#REF!</definedName>
    <definedName name="BEx7MAUI1JJFDIJGDW4RWY5384LY" localSheetId="8" hidden="1">#REF!</definedName>
    <definedName name="BEx7MI1EW6N7FOBHWJLYC02TZSKR" localSheetId="0" hidden="1">#REF!</definedName>
    <definedName name="BEx7MI1EW6N7FOBHWJLYC02TZSKR" localSheetId="1" hidden="1">#REF!</definedName>
    <definedName name="BEx7MI1EW6N7FOBHWJLYC02TZSKR" localSheetId="8" hidden="1">#REF!</definedName>
    <definedName name="BEx7MJZO3UKAMJ53UWOJ5ZD4GGMQ" localSheetId="0" hidden="1">#REF!</definedName>
    <definedName name="BEx7MJZO3UKAMJ53UWOJ5ZD4GGMQ" localSheetId="1" hidden="1">#REF!</definedName>
    <definedName name="BEx7MJZO3UKAMJ53UWOJ5ZD4GGMQ" localSheetId="8" hidden="1">#REF!</definedName>
    <definedName name="BEx7MO17TZ6L4457Q12FYYLUUZAZ" localSheetId="0" hidden="1">#REF!</definedName>
    <definedName name="BEx7MO17TZ6L4457Q12FYYLUUZAZ" localSheetId="1" hidden="1">#REF!</definedName>
    <definedName name="BEx7MO17TZ6L4457Q12FYYLUUZAZ" localSheetId="8" hidden="1">#REF!</definedName>
    <definedName name="BEx7MT4MFNXIVQGAT6D971GZW7CA" localSheetId="0" hidden="1">#REF!</definedName>
    <definedName name="BEx7MT4MFNXIVQGAT6D971GZW7CA" localSheetId="1" hidden="1">#REF!</definedName>
    <definedName name="BEx7MT4MFNXIVQGAT6D971GZW7CA" localSheetId="8" hidden="1">#REF!</definedName>
    <definedName name="BEx7MUMLPPX92MX7SA8S1PLONDL8" localSheetId="0" hidden="1">#REF!</definedName>
    <definedName name="BEx7MUMLPPX92MX7SA8S1PLONDL8" localSheetId="1" hidden="1">#REF!</definedName>
    <definedName name="BEx7MUMLPPX92MX7SA8S1PLONDL8" localSheetId="8" hidden="1">#REF!</definedName>
    <definedName name="BEx7MX0W532Q7CB4V6KFVC9WAOUI" localSheetId="0" hidden="1">#REF!</definedName>
    <definedName name="BEx7MX0W532Q7CB4V6KFVC9WAOUI" localSheetId="1" hidden="1">#REF!</definedName>
    <definedName name="BEx7MX0W532Q7CB4V6KFVC9WAOUI" localSheetId="8" hidden="1">#REF!</definedName>
    <definedName name="BEx7NB403NE748IF75RXMWOFQ986" localSheetId="0" hidden="1">#REF!</definedName>
    <definedName name="BEx7NB403NE748IF75RXMWOFQ986" localSheetId="1" hidden="1">#REF!</definedName>
    <definedName name="BEx7NB403NE748IF75RXMWOFQ986" localSheetId="8" hidden="1">#REF!</definedName>
    <definedName name="BEx7NI062THZAM6I8AJWTFJL91CS" localSheetId="0" hidden="1">#REF!</definedName>
    <definedName name="BEx7NI062THZAM6I8AJWTFJL91CS" localSheetId="1" hidden="1">#REF!</definedName>
    <definedName name="BEx7NI062THZAM6I8AJWTFJL91CS" localSheetId="8" hidden="1">#REF!</definedName>
    <definedName name="BEx904S75BPRYMHF0083JF7ES4NG" localSheetId="0" hidden="1">#REF!</definedName>
    <definedName name="BEx904S75BPRYMHF0083JF7ES4NG" localSheetId="1" hidden="1">#REF!</definedName>
    <definedName name="BEx904S75BPRYMHF0083JF7ES4NG" localSheetId="8" hidden="1">#REF!</definedName>
    <definedName name="BEx90HDD4RWF7JZGA8GCGG7D63MG" localSheetId="0" hidden="1">#REF!</definedName>
    <definedName name="BEx90HDD4RWF7JZGA8GCGG7D63MG" localSheetId="1" hidden="1">#REF!</definedName>
    <definedName name="BEx90HDD4RWF7JZGA8GCGG7D63MG" localSheetId="8" hidden="1">#REF!</definedName>
    <definedName name="BEx90HO6UVMFVSV8U0YBZFHNCL38" localSheetId="0" hidden="1">#REF!</definedName>
    <definedName name="BEx90HO6UVMFVSV8U0YBZFHNCL38" localSheetId="1" hidden="1">#REF!</definedName>
    <definedName name="BEx90HO6UVMFVSV8U0YBZFHNCL38" localSheetId="8" hidden="1">#REF!</definedName>
    <definedName name="BEx90VGH5H09ON2QXYC9WIIEU98T" localSheetId="0" hidden="1">#REF!</definedName>
    <definedName name="BEx90VGH5H09ON2QXYC9WIIEU98T" localSheetId="1" hidden="1">#REF!</definedName>
    <definedName name="BEx90VGH5H09ON2QXYC9WIIEU98T" localSheetId="8" hidden="1">#REF!</definedName>
    <definedName name="BEx9157279000SVN5XNWQ99JY0WU" localSheetId="0" hidden="1">#REF!</definedName>
    <definedName name="BEx9157279000SVN5XNWQ99JY0WU" localSheetId="1" hidden="1">#REF!</definedName>
    <definedName name="BEx9157279000SVN5XNWQ99JY0WU" localSheetId="8" hidden="1">#REF!</definedName>
    <definedName name="BEx9175B70QXYAU5A8DJPGZQ46L9" localSheetId="0" hidden="1">#REF!</definedName>
    <definedName name="BEx9175B70QXYAU5A8DJPGZQ46L9" localSheetId="1" hidden="1">#REF!</definedName>
    <definedName name="BEx9175B70QXYAU5A8DJPGZQ46L9" localSheetId="8" hidden="1">#REF!</definedName>
    <definedName name="BEx91AQQRTV87AO27VWHSFZAD4ZR" localSheetId="0" hidden="1">#REF!</definedName>
    <definedName name="BEx91AQQRTV87AO27VWHSFZAD4ZR" localSheetId="1" hidden="1">#REF!</definedName>
    <definedName name="BEx91AQQRTV87AO27VWHSFZAD4ZR" localSheetId="8" hidden="1">#REF!</definedName>
    <definedName name="BEx91L8FLL5CWLA2CDHKCOMGVDZN" localSheetId="0" hidden="1">#REF!</definedName>
    <definedName name="BEx91L8FLL5CWLA2CDHKCOMGVDZN" localSheetId="1" hidden="1">#REF!</definedName>
    <definedName name="BEx91L8FLL5CWLA2CDHKCOMGVDZN" localSheetId="8" hidden="1">#REF!</definedName>
    <definedName name="BEx91OTVH9ZDBC3QTORU8RZX4EOC" localSheetId="0" hidden="1">#REF!</definedName>
    <definedName name="BEx91OTVH9ZDBC3QTORU8RZX4EOC" localSheetId="1" hidden="1">#REF!</definedName>
    <definedName name="BEx91OTVH9ZDBC3QTORU8RZX4EOC" localSheetId="8" hidden="1">#REF!</definedName>
    <definedName name="BEx91QH5JRZKQP1GPN2SQMR3CKAG" localSheetId="0" hidden="1">#REF!</definedName>
    <definedName name="BEx91QH5JRZKQP1GPN2SQMR3CKAG" localSheetId="1" hidden="1">#REF!</definedName>
    <definedName name="BEx91QH5JRZKQP1GPN2SQMR3CKAG" localSheetId="8" hidden="1">#REF!</definedName>
    <definedName name="BEx91ROALDNHO7FI4X8L61RH4UJE" localSheetId="0" hidden="1">#REF!</definedName>
    <definedName name="BEx91ROALDNHO7FI4X8L61RH4UJE" localSheetId="1" hidden="1">#REF!</definedName>
    <definedName name="BEx91ROALDNHO7FI4X8L61RH4UJE" localSheetId="8" hidden="1">#REF!</definedName>
    <definedName name="BEx91TMID71GVYH0U16QM1RV3PX0" localSheetId="0" hidden="1">#REF!</definedName>
    <definedName name="BEx91TMID71GVYH0U16QM1RV3PX0" localSheetId="1" hidden="1">#REF!</definedName>
    <definedName name="BEx91TMID71GVYH0U16QM1RV3PX0" localSheetId="8" hidden="1">#REF!</definedName>
    <definedName name="BEx91VF2D78PAF337E3L2L81K9W2" localSheetId="0" hidden="1">#REF!</definedName>
    <definedName name="BEx91VF2D78PAF337E3L2L81K9W2" localSheetId="1" hidden="1">#REF!</definedName>
    <definedName name="BEx91VF2D78PAF337E3L2L81K9W2" localSheetId="8" hidden="1">#REF!</definedName>
    <definedName name="BEx921PNZ46VORG2VRMWREWIC0SE" localSheetId="0" hidden="1">#REF!</definedName>
    <definedName name="BEx921PNZ46VORG2VRMWREWIC0SE" localSheetId="1" hidden="1">#REF!</definedName>
    <definedName name="BEx921PNZ46VORG2VRMWREWIC0SE" localSheetId="8" hidden="1">#REF!</definedName>
    <definedName name="BEx929CVDCG5CFUQWNDLOSNRQ1FN" localSheetId="0" hidden="1">#REF!</definedName>
    <definedName name="BEx929CVDCG5CFUQWNDLOSNRQ1FN" localSheetId="1" hidden="1">#REF!</definedName>
    <definedName name="BEx929CVDCG5CFUQWNDLOSNRQ1FN" localSheetId="8" hidden="1">#REF!</definedName>
    <definedName name="BEx92DPEKL5WM5A3CN8674JI0PR3" localSheetId="0" hidden="1">#REF!</definedName>
    <definedName name="BEx92DPEKL5WM5A3CN8674JI0PR3" localSheetId="1" hidden="1">#REF!</definedName>
    <definedName name="BEx92DPEKL5WM5A3CN8674JI0PR3" localSheetId="8" hidden="1">#REF!</definedName>
    <definedName name="BEx92ER2RMY93TZK0D9L9T3H0GI5" localSheetId="0" hidden="1">#REF!</definedName>
    <definedName name="BEx92ER2RMY93TZK0D9L9T3H0GI5" localSheetId="1" hidden="1">#REF!</definedName>
    <definedName name="BEx92ER2RMY93TZK0D9L9T3H0GI5" localSheetId="8" hidden="1">#REF!</definedName>
    <definedName name="BEx92FI04PJT4LI23KKIHRXWJDTT" localSheetId="0" hidden="1">#REF!</definedName>
    <definedName name="BEx92FI04PJT4LI23KKIHRXWJDTT" localSheetId="1" hidden="1">#REF!</definedName>
    <definedName name="BEx92FI04PJT4LI23KKIHRXWJDTT" localSheetId="8" hidden="1">#REF!</definedName>
    <definedName name="BEx92HR14HQ9D5JXCSPA4SS4RT62" localSheetId="0" hidden="1">#REF!</definedName>
    <definedName name="BEx92HR14HQ9D5JXCSPA4SS4RT62" localSheetId="1" hidden="1">#REF!</definedName>
    <definedName name="BEx92HR14HQ9D5JXCSPA4SS4RT62" localSheetId="8" hidden="1">#REF!</definedName>
    <definedName name="BEx92HWA2D6A5EX9MFG68G0NOMSN" localSheetId="0" hidden="1">#REF!</definedName>
    <definedName name="BEx92HWA2D6A5EX9MFG68G0NOMSN" localSheetId="1" hidden="1">#REF!</definedName>
    <definedName name="BEx92HWA2D6A5EX9MFG68G0NOMSN" localSheetId="8" hidden="1">#REF!</definedName>
    <definedName name="BEx92I1SQUKW2W7S22E82HLJXRGK" localSheetId="0" hidden="1">#REF!</definedName>
    <definedName name="BEx92I1SQUKW2W7S22E82HLJXRGK" localSheetId="1" hidden="1">#REF!</definedName>
    <definedName name="BEx92I1SQUKW2W7S22E82HLJXRGK" localSheetId="8" hidden="1">#REF!</definedName>
    <definedName name="BEx92PUBDIXAU1FW5ZAXECMAU0LN" localSheetId="0" hidden="1">#REF!</definedName>
    <definedName name="BEx92PUBDIXAU1FW5ZAXECMAU0LN" localSheetId="1" hidden="1">#REF!</definedName>
    <definedName name="BEx92PUBDIXAU1FW5ZAXECMAU0LN" localSheetId="8" hidden="1">#REF!</definedName>
    <definedName name="BEx92S8MHFFIVRQ2YSHZNQGOFUHD" localSheetId="0" hidden="1">#REF!</definedName>
    <definedName name="BEx92S8MHFFIVRQ2YSHZNQGOFUHD" localSheetId="1" hidden="1">#REF!</definedName>
    <definedName name="BEx92S8MHFFIVRQ2YSHZNQGOFUHD" localSheetId="8" hidden="1">#REF!</definedName>
    <definedName name="BEx92VJ5FJGXISSSMOUAESCSIWFV" localSheetId="0" hidden="1">#REF!</definedName>
    <definedName name="BEx92VJ5FJGXISSSMOUAESCSIWFV" localSheetId="1" hidden="1">#REF!</definedName>
    <definedName name="BEx92VJ5FJGXISSSMOUAESCSIWFV" localSheetId="8" hidden="1">#REF!</definedName>
    <definedName name="BEx93B9OULL2YGC896XXYAAJSTRK" localSheetId="0" hidden="1">#REF!</definedName>
    <definedName name="BEx93B9OULL2YGC896XXYAAJSTRK" localSheetId="1" hidden="1">#REF!</definedName>
    <definedName name="BEx93B9OULL2YGC896XXYAAJSTRK" localSheetId="8" hidden="1">#REF!</definedName>
    <definedName name="BEx93FRKF99NRT3LH99UTIH7AAYF" localSheetId="0" hidden="1">#REF!</definedName>
    <definedName name="BEx93FRKF99NRT3LH99UTIH7AAYF" localSheetId="1" hidden="1">#REF!</definedName>
    <definedName name="BEx93FRKF99NRT3LH99UTIH7AAYF" localSheetId="8" hidden="1">#REF!</definedName>
    <definedName name="BEx93M7FSHP50OG34A4W8W8DF12U" localSheetId="0" hidden="1">#REF!</definedName>
    <definedName name="BEx93M7FSHP50OG34A4W8W8DF12U" localSheetId="1" hidden="1">#REF!</definedName>
    <definedName name="BEx93M7FSHP50OG34A4W8W8DF12U" localSheetId="8" hidden="1">#REF!</definedName>
    <definedName name="BEx93OLWY2O3PRA74U41VG5RXT4Q" localSheetId="0" hidden="1">#REF!</definedName>
    <definedName name="BEx93OLWY2O3PRA74U41VG5RXT4Q" localSheetId="1" hidden="1">#REF!</definedName>
    <definedName name="BEx93OLWY2O3PRA74U41VG5RXT4Q" localSheetId="8" hidden="1">#REF!</definedName>
    <definedName name="BEx93RWFAF6YJGYUTITVM445C02U" localSheetId="0" hidden="1">#REF!</definedName>
    <definedName name="BEx93RWFAF6YJGYUTITVM445C02U" localSheetId="1" hidden="1">#REF!</definedName>
    <definedName name="BEx93RWFAF6YJGYUTITVM445C02U" localSheetId="8" hidden="1">#REF!</definedName>
    <definedName name="BEx93SY9RWG3HUV4YXQKXJH9FH14" localSheetId="0" hidden="1">#REF!</definedName>
    <definedName name="BEx93SY9RWG3HUV4YXQKXJH9FH14" localSheetId="1" hidden="1">#REF!</definedName>
    <definedName name="BEx93SY9RWG3HUV4YXQKXJH9FH14" localSheetId="8" hidden="1">#REF!</definedName>
    <definedName name="BEx93TJUX3U0FJDBG6DDSNQ91R5J" localSheetId="0" hidden="1">#REF!</definedName>
    <definedName name="BEx93TJUX3U0FJDBG6DDSNQ91R5J" localSheetId="1" hidden="1">#REF!</definedName>
    <definedName name="BEx93TJUX3U0FJDBG6DDSNQ91R5J" localSheetId="8" hidden="1">#REF!</definedName>
    <definedName name="BEx942UCRHMI4B0US31HO95GSC2X" localSheetId="0" hidden="1">#REF!</definedName>
    <definedName name="BEx942UCRHMI4B0US31HO95GSC2X" localSheetId="1" hidden="1">#REF!</definedName>
    <definedName name="BEx942UCRHMI4B0US31HO95GSC2X" localSheetId="8" hidden="1">#REF!</definedName>
    <definedName name="BEx942ZND3V7XSHKTD0UH9X85N5E" localSheetId="0" hidden="1">#REF!</definedName>
    <definedName name="BEx942ZND3V7XSHKTD0UH9X85N5E" localSheetId="1" hidden="1">#REF!</definedName>
    <definedName name="BEx942ZND3V7XSHKTD0UH9X85N5E" localSheetId="8" hidden="1">#REF!</definedName>
    <definedName name="BEx947HHLR6UU6NYPNDZRF79V52K" localSheetId="0" hidden="1">#REF!</definedName>
    <definedName name="BEx947HHLR6UU6NYPNDZRF79V52K" localSheetId="1" hidden="1">#REF!</definedName>
    <definedName name="BEx947HHLR6UU6NYPNDZRF79V52K" localSheetId="8" hidden="1">#REF!</definedName>
    <definedName name="BEx948ZFFQWVIDNG4AZAUGGGEB5U" localSheetId="0" hidden="1">#REF!</definedName>
    <definedName name="BEx948ZFFQWVIDNG4AZAUGGGEB5U" localSheetId="1" hidden="1">#REF!</definedName>
    <definedName name="BEx948ZFFQWVIDNG4AZAUGGGEB5U" localSheetId="8" hidden="1">#REF!</definedName>
    <definedName name="BEx94CKXG92OMURH41SNU6IOHK4J" localSheetId="0" hidden="1">#REF!</definedName>
    <definedName name="BEx94CKXG92OMURH41SNU6IOHK4J" localSheetId="1" hidden="1">#REF!</definedName>
    <definedName name="BEx94CKXG92OMURH41SNU6IOHK4J" localSheetId="8" hidden="1">#REF!</definedName>
    <definedName name="BEx94GXG30CIVB6ZQN3X3IK6BZXQ" localSheetId="0" hidden="1">#REF!</definedName>
    <definedName name="BEx94GXG30CIVB6ZQN3X3IK6BZXQ" localSheetId="1" hidden="1">#REF!</definedName>
    <definedName name="BEx94GXG30CIVB6ZQN3X3IK6BZXQ" localSheetId="8" hidden="1">#REF!</definedName>
    <definedName name="BEx94HJ0DWZHE39X4BLCQCJ3M1MC" localSheetId="0" hidden="1">#REF!</definedName>
    <definedName name="BEx94HJ0DWZHE39X4BLCQCJ3M1MC" localSheetId="1" hidden="1">#REF!</definedName>
    <definedName name="BEx94HJ0DWZHE39X4BLCQCJ3M1MC" localSheetId="8" hidden="1">#REF!</definedName>
    <definedName name="BEx94HZ5LURYM9ST744ALV6ZCKYP" localSheetId="0" hidden="1">#REF!</definedName>
    <definedName name="BEx94HZ5LURYM9ST744ALV6ZCKYP" localSheetId="1" hidden="1">#REF!</definedName>
    <definedName name="BEx94HZ5LURYM9ST744ALV6ZCKYP" localSheetId="8" hidden="1">#REF!</definedName>
    <definedName name="BEx94IQ75E90YUMWJ9N591LR7DQQ" localSheetId="0" hidden="1">#REF!</definedName>
    <definedName name="BEx94IQ75E90YUMWJ9N591LR7DQQ" localSheetId="1" hidden="1">#REF!</definedName>
    <definedName name="BEx94IQ75E90YUMWJ9N591LR7DQQ" localSheetId="8" hidden="1">#REF!</definedName>
    <definedName name="BEx94N7W5T3U7UOE97D6OVIBUCXS" localSheetId="0" hidden="1">#REF!</definedName>
    <definedName name="BEx94N7W5T3U7UOE97D6OVIBUCXS" localSheetId="1" hidden="1">#REF!</definedName>
    <definedName name="BEx94N7W5T3U7UOE97D6OVIBUCXS" localSheetId="8" hidden="1">#REF!</definedName>
    <definedName name="BEx955NIAWX5OLAHMTV6QFUZPR30" localSheetId="0" hidden="1">#REF!</definedName>
    <definedName name="BEx955NIAWX5OLAHMTV6QFUZPR30" localSheetId="1" hidden="1">#REF!</definedName>
    <definedName name="BEx955NIAWX5OLAHMTV6QFUZPR30" localSheetId="8" hidden="1">#REF!</definedName>
    <definedName name="BEx9581TYVI2M5TT4ISDAJV4W7Z6" localSheetId="0" hidden="1">#REF!</definedName>
    <definedName name="BEx9581TYVI2M5TT4ISDAJV4W7Z6" localSheetId="1" hidden="1">#REF!</definedName>
    <definedName name="BEx9581TYVI2M5TT4ISDAJV4W7Z6" localSheetId="8" hidden="1">#REF!</definedName>
    <definedName name="BEx95G55NR99FDSE95CXDI4DKWSV" localSheetId="0" hidden="1">#REF!</definedName>
    <definedName name="BEx95G55NR99FDSE95CXDI4DKWSV" localSheetId="1" hidden="1">#REF!</definedName>
    <definedName name="BEx95G55NR99FDSE95CXDI4DKWSV" localSheetId="8" hidden="1">#REF!</definedName>
    <definedName name="BEx95NHF4RVUE0YDOAFZEIVBYJXD" localSheetId="0" hidden="1">#REF!</definedName>
    <definedName name="BEx95NHF4RVUE0YDOAFZEIVBYJXD" localSheetId="1" hidden="1">#REF!</definedName>
    <definedName name="BEx95NHF4RVUE0YDOAFZEIVBYJXD" localSheetId="8" hidden="1">#REF!</definedName>
    <definedName name="BEx95QBZMG0E2KQ9BERJ861QLYN3" localSheetId="0" hidden="1">#REF!</definedName>
    <definedName name="BEx95QBZMG0E2KQ9BERJ861QLYN3" localSheetId="1" hidden="1">#REF!</definedName>
    <definedName name="BEx95QBZMG0E2KQ9BERJ861QLYN3" localSheetId="8" hidden="1">#REF!</definedName>
    <definedName name="BEx95QHBVDN795UNQJLRXG3RDU49" localSheetId="0" hidden="1">#REF!</definedName>
    <definedName name="BEx95QHBVDN795UNQJLRXG3RDU49" localSheetId="1" hidden="1">#REF!</definedName>
    <definedName name="BEx95QHBVDN795UNQJLRXG3RDU49" localSheetId="8" hidden="1">#REF!</definedName>
    <definedName name="BEx95TBVUWV7L7OMFMZDQEXGVHU6" localSheetId="0" hidden="1">#REF!</definedName>
    <definedName name="BEx95TBVUWV7L7OMFMZDQEXGVHU6" localSheetId="1" hidden="1">#REF!</definedName>
    <definedName name="BEx95TBVUWV7L7OMFMZDQEXGVHU6" localSheetId="8" hidden="1">#REF!</definedName>
    <definedName name="BEx95U89DZZSVO39TGS62CX8G9N4" localSheetId="0" hidden="1">#REF!</definedName>
    <definedName name="BEx95U89DZZSVO39TGS62CX8G9N4" localSheetId="1" hidden="1">#REF!</definedName>
    <definedName name="BEx95U89DZZSVO39TGS62CX8G9N4" localSheetId="8" hidden="1">#REF!</definedName>
    <definedName name="BEx95XTPKKKJG67C45LRX0T25I06" localSheetId="0" hidden="1">#REF!</definedName>
    <definedName name="BEx95XTPKKKJG67C45LRX0T25I06" localSheetId="1" hidden="1">#REF!</definedName>
    <definedName name="BEx95XTPKKKJG67C45LRX0T25I06" localSheetId="8" hidden="1">#REF!</definedName>
    <definedName name="BEx9602K2GHNBUEUVT9ONRQU1GMD" localSheetId="0" hidden="1">#REF!</definedName>
    <definedName name="BEx9602K2GHNBUEUVT9ONRQU1GMD" localSheetId="1" hidden="1">#REF!</definedName>
    <definedName name="BEx9602K2GHNBUEUVT9ONRQU1GMD" localSheetId="8" hidden="1">#REF!</definedName>
    <definedName name="BEx9602LTEI8BPC79BGMRK6S0RP8" localSheetId="0" hidden="1">#REF!</definedName>
    <definedName name="BEx9602LTEI8BPC79BGMRK6S0RP8" localSheetId="1" hidden="1">#REF!</definedName>
    <definedName name="BEx9602LTEI8BPC79BGMRK6S0RP8" localSheetId="8" hidden="1">#REF!</definedName>
    <definedName name="BEx962BL3Y4LA53EBYI64ZYMZE8U" localSheetId="0" hidden="1">#REF!</definedName>
    <definedName name="BEx962BL3Y4LA53EBYI64ZYMZE8U" localSheetId="1" hidden="1">#REF!</definedName>
    <definedName name="BEx962BL3Y4LA53EBYI64ZYMZE8U" localSheetId="8" hidden="1">#REF!</definedName>
    <definedName name="BEx96HAWZ2EMMI7VJ5NQXGK044OO" localSheetId="0" hidden="1">#REF!</definedName>
    <definedName name="BEx96HAWZ2EMMI7VJ5NQXGK044OO" localSheetId="1" hidden="1">#REF!</definedName>
    <definedName name="BEx96HAWZ2EMMI7VJ5NQXGK044OO" localSheetId="8" hidden="1">#REF!</definedName>
    <definedName name="BEx96KR21O7H9R29TN0S45Y3QPUK" localSheetId="0" hidden="1">#REF!</definedName>
    <definedName name="BEx96KR21O7H9R29TN0S45Y3QPUK" localSheetId="1" hidden="1">#REF!</definedName>
    <definedName name="BEx96KR21O7H9R29TN0S45Y3QPUK" localSheetId="8" hidden="1">#REF!</definedName>
    <definedName name="BEx96SUFKHHFE8XQ6UUO6ILDOXHO" localSheetId="0" hidden="1">#REF!</definedName>
    <definedName name="BEx96SUFKHHFE8XQ6UUO6ILDOXHO" localSheetId="1" hidden="1">#REF!</definedName>
    <definedName name="BEx96SUFKHHFE8XQ6UUO6ILDOXHO" localSheetId="8" hidden="1">#REF!</definedName>
    <definedName name="BEx96UN4YWXBDEZ1U1ZUIPP41Z7I" localSheetId="0" hidden="1">#REF!</definedName>
    <definedName name="BEx96UN4YWXBDEZ1U1ZUIPP41Z7I" localSheetId="1" hidden="1">#REF!</definedName>
    <definedName name="BEx96UN4YWXBDEZ1U1ZUIPP41Z7I" localSheetId="8" hidden="1">#REF!</definedName>
    <definedName name="BEx978KSD61YJH3S9DGO050R2EHA" localSheetId="0" hidden="1">#REF!</definedName>
    <definedName name="BEx978KSD61YJH3S9DGO050R2EHA" localSheetId="1" hidden="1">#REF!</definedName>
    <definedName name="BEx978KSD61YJH3S9DGO050R2EHA" localSheetId="8" hidden="1">#REF!</definedName>
    <definedName name="BEx97H9O1NAKAPK4MX4PKO34ICL5" localSheetId="0" hidden="1">#REF!</definedName>
    <definedName name="BEx97H9O1NAKAPK4MX4PKO34ICL5" localSheetId="1" hidden="1">#REF!</definedName>
    <definedName name="BEx97H9O1NAKAPK4MX4PKO34ICL5" localSheetId="8" hidden="1">#REF!</definedName>
    <definedName name="BEx97MNUZQ1Z0AO2FL7XQYVNCPR7" localSheetId="0" hidden="1">#REF!</definedName>
    <definedName name="BEx97MNUZQ1Z0AO2FL7XQYVNCPR7" localSheetId="1" hidden="1">#REF!</definedName>
    <definedName name="BEx97MNUZQ1Z0AO2FL7XQYVNCPR7" localSheetId="8" hidden="1">#REF!</definedName>
    <definedName name="BEx97NPQBACJVD9K1YXI08RTW9E2" localSheetId="0" hidden="1">#REF!</definedName>
    <definedName name="BEx97NPQBACJVD9K1YXI08RTW9E2" localSheetId="1" hidden="1">#REF!</definedName>
    <definedName name="BEx97NPQBACJVD9K1YXI08RTW9E2" localSheetId="8" hidden="1">#REF!</definedName>
    <definedName name="BEx97RWQLXS0OORDCN69IGA58CWU" localSheetId="0" hidden="1">#REF!</definedName>
    <definedName name="BEx97RWQLXS0OORDCN69IGA58CWU" localSheetId="1" hidden="1">#REF!</definedName>
    <definedName name="BEx97RWQLXS0OORDCN69IGA58CWU" localSheetId="8" hidden="1">#REF!</definedName>
    <definedName name="BEx97YNGGDFIXHTMGFL2IHAQX9MI" localSheetId="0" hidden="1">#REF!</definedName>
    <definedName name="BEx97YNGGDFIXHTMGFL2IHAQX9MI" localSheetId="1" hidden="1">#REF!</definedName>
    <definedName name="BEx97YNGGDFIXHTMGFL2IHAQX9MI" localSheetId="8" hidden="1">#REF!</definedName>
    <definedName name="BEx9805E16VCDEWPM3404WTQS6ZK" localSheetId="0" hidden="1">#REF!</definedName>
    <definedName name="BEx9805E16VCDEWPM3404WTQS6ZK" localSheetId="1" hidden="1">#REF!</definedName>
    <definedName name="BEx9805E16VCDEWPM3404WTQS6ZK" localSheetId="8" hidden="1">#REF!</definedName>
    <definedName name="BEx981HW73BUZWT14TBTZHC0ZTJ4" localSheetId="0" hidden="1">#REF!</definedName>
    <definedName name="BEx981HW73BUZWT14TBTZHC0ZTJ4" localSheetId="1" hidden="1">#REF!</definedName>
    <definedName name="BEx981HW73BUZWT14TBTZHC0ZTJ4" localSheetId="8" hidden="1">#REF!</definedName>
    <definedName name="BEx9871KU0N99P0900EAK69VFYT2" localSheetId="0" hidden="1">#REF!</definedName>
    <definedName name="BEx9871KU0N99P0900EAK69VFYT2" localSheetId="1" hidden="1">#REF!</definedName>
    <definedName name="BEx9871KU0N99P0900EAK69VFYT2" localSheetId="8" hidden="1">#REF!</definedName>
    <definedName name="BEx98IFKNJFGZFLID1YTRFEG1SXY" localSheetId="0" hidden="1">#REF!</definedName>
    <definedName name="BEx98IFKNJFGZFLID1YTRFEG1SXY" localSheetId="1" hidden="1">#REF!</definedName>
    <definedName name="BEx98IFKNJFGZFLID1YTRFEG1SXY" localSheetId="8" hidden="1">#REF!</definedName>
    <definedName name="BEx98T7ZEF0HKRFLBVK3BNKCG3CJ" localSheetId="0" hidden="1">#REF!</definedName>
    <definedName name="BEx98T7ZEF0HKRFLBVK3BNKCG3CJ" localSheetId="1" hidden="1">#REF!</definedName>
    <definedName name="BEx98T7ZEF0HKRFLBVK3BNKCG3CJ" localSheetId="8" hidden="1">#REF!</definedName>
    <definedName name="BEx98WYSAS39FWGYTMQ8QGIT81TF" localSheetId="0" hidden="1">#REF!</definedName>
    <definedName name="BEx98WYSAS39FWGYTMQ8QGIT81TF" localSheetId="1" hidden="1">#REF!</definedName>
    <definedName name="BEx98WYSAS39FWGYTMQ8QGIT81TF" localSheetId="8" hidden="1">#REF!</definedName>
    <definedName name="BEx990461P2YAJ7BRK25INFYZ7RQ" localSheetId="0" hidden="1">#REF!</definedName>
    <definedName name="BEx990461P2YAJ7BRK25INFYZ7RQ" localSheetId="1" hidden="1">#REF!</definedName>
    <definedName name="BEx990461P2YAJ7BRK25INFYZ7RQ" localSheetId="8" hidden="1">#REF!</definedName>
    <definedName name="BEx9915UVD4G7RA3IMLFZ0LG3UA2" localSheetId="0" hidden="1">#REF!</definedName>
    <definedName name="BEx9915UVD4G7RA3IMLFZ0LG3UA2" localSheetId="1" hidden="1">#REF!</definedName>
    <definedName name="BEx9915UVD4G7RA3IMLFZ0LG3UA2" localSheetId="8" hidden="1">#REF!</definedName>
    <definedName name="BEx991M410V3S2PKCJGQ30O6JT6H" localSheetId="0" hidden="1">#REF!</definedName>
    <definedName name="BEx991M410V3S2PKCJGQ30O6JT6H" localSheetId="1" hidden="1">#REF!</definedName>
    <definedName name="BEx991M410V3S2PKCJGQ30O6JT6H" localSheetId="8" hidden="1">#REF!</definedName>
    <definedName name="BEx992CZON8AO7U7V88VN1JBO0MG" localSheetId="0" hidden="1">#REF!</definedName>
    <definedName name="BEx992CZON8AO7U7V88VN1JBO0MG" localSheetId="1" hidden="1">#REF!</definedName>
    <definedName name="BEx992CZON8AO7U7V88VN1JBO0MG" localSheetId="8" hidden="1">#REF!</definedName>
    <definedName name="BEx9952469XMFGSPXL7CMXHPJF90" localSheetId="0" hidden="1">#REF!</definedName>
    <definedName name="BEx9952469XMFGSPXL7CMXHPJF90" localSheetId="1" hidden="1">#REF!</definedName>
    <definedName name="BEx9952469XMFGSPXL7CMXHPJF90" localSheetId="8" hidden="1">#REF!</definedName>
    <definedName name="BEx99B77I7TUSHRR4HIZ9FU2EIUT" localSheetId="0" hidden="1">#REF!</definedName>
    <definedName name="BEx99B77I7TUSHRR4HIZ9FU2EIUT" localSheetId="1" hidden="1">#REF!</definedName>
    <definedName name="BEx99B77I7TUSHRR4HIZ9FU2EIUT" localSheetId="8" hidden="1">#REF!</definedName>
    <definedName name="BEx99EHWKKHZB66Q30C7QIXU3BVM" localSheetId="0" hidden="1">#REF!</definedName>
    <definedName name="BEx99EHWKKHZB66Q30C7QIXU3BVM" localSheetId="1" hidden="1">#REF!</definedName>
    <definedName name="BEx99EHWKKHZB66Q30C7QIXU3BVM" localSheetId="8" hidden="1">#REF!</definedName>
    <definedName name="BEx99IE6TEODZ443HP0AYCXVTNOV" localSheetId="0" hidden="1">#REF!</definedName>
    <definedName name="BEx99IE6TEODZ443HP0AYCXVTNOV" localSheetId="1" hidden="1">#REF!</definedName>
    <definedName name="BEx99IE6TEODZ443HP0AYCXVTNOV" localSheetId="8" hidden="1">#REF!</definedName>
    <definedName name="BEx99Q6PH5F3OQKCCAAO75PYDEFN" localSheetId="0" hidden="1">#REF!</definedName>
    <definedName name="BEx99Q6PH5F3OQKCCAAO75PYDEFN" localSheetId="1" hidden="1">#REF!</definedName>
    <definedName name="BEx99Q6PH5F3OQKCCAAO75PYDEFN" localSheetId="8" hidden="1">#REF!</definedName>
    <definedName name="BEx99RU5I4O0109P2FW9DN4IU3QX" localSheetId="0" hidden="1">#REF!</definedName>
    <definedName name="BEx99RU5I4O0109P2FW9DN4IU3QX" localSheetId="1" hidden="1">#REF!</definedName>
    <definedName name="BEx99RU5I4O0109P2FW9DN4IU3QX" localSheetId="8" hidden="1">#REF!</definedName>
    <definedName name="BEx99WBYT2D6UUC1PT7A40ENYID4" localSheetId="0" hidden="1">#REF!</definedName>
    <definedName name="BEx99WBYT2D6UUC1PT7A40ENYID4" localSheetId="1" hidden="1">#REF!</definedName>
    <definedName name="BEx99WBYT2D6UUC1PT7A40ENYID4" localSheetId="8" hidden="1">#REF!</definedName>
    <definedName name="BEx99WS2X3RTQE9O764SS5G2FPE6" localSheetId="0" hidden="1">#REF!</definedName>
    <definedName name="BEx99WS2X3RTQE9O764SS5G2FPE6" localSheetId="1" hidden="1">#REF!</definedName>
    <definedName name="BEx99WS2X3RTQE9O764SS5G2FPE6" localSheetId="8" hidden="1">#REF!</definedName>
    <definedName name="BEx99ZRZ4I7FHDPGRAT5VW7NVBPU" localSheetId="0" hidden="1">#REF!</definedName>
    <definedName name="BEx99ZRZ4I7FHDPGRAT5VW7NVBPU" localSheetId="1" hidden="1">#REF!</definedName>
    <definedName name="BEx99ZRZ4I7FHDPGRAT5VW7NVBPU" localSheetId="8" hidden="1">#REF!</definedName>
    <definedName name="BEx9AT5E3ZSHKSOL35O38L8HF9TH" localSheetId="0" hidden="1">#REF!</definedName>
    <definedName name="BEx9AT5E3ZSHKSOL35O38L8HF9TH" localSheetId="1" hidden="1">#REF!</definedName>
    <definedName name="BEx9AT5E3ZSHKSOL35O38L8HF9TH" localSheetId="8" hidden="1">#REF!</definedName>
    <definedName name="BEx9ATW9WB5CNKQR5HKK7Y2GHYGR" localSheetId="0" hidden="1">#REF!</definedName>
    <definedName name="BEx9ATW9WB5CNKQR5HKK7Y2GHYGR" localSheetId="1" hidden="1">#REF!</definedName>
    <definedName name="BEx9ATW9WB5CNKQR5HKK7Y2GHYGR" localSheetId="8" hidden="1">#REF!</definedName>
    <definedName name="BEx9AV8W1FAWF5BHATYEN47X12JN" localSheetId="0" hidden="1">#REF!</definedName>
    <definedName name="BEx9AV8W1FAWF5BHATYEN47X12JN" localSheetId="1" hidden="1">#REF!</definedName>
    <definedName name="BEx9AV8W1FAWF5BHATYEN47X12JN" localSheetId="8" hidden="1">#REF!</definedName>
    <definedName name="BEx9B8A5186FNTQQNLIO5LK02ABI" localSheetId="0" hidden="1">#REF!</definedName>
    <definedName name="BEx9B8A5186FNTQQNLIO5LK02ABI" localSheetId="1" hidden="1">#REF!</definedName>
    <definedName name="BEx9B8A5186FNTQQNLIO5LK02ABI" localSheetId="8" hidden="1">#REF!</definedName>
    <definedName name="BEx9B8VR20E2CILU4CDQUQQ9ONXK" localSheetId="0" hidden="1">#REF!</definedName>
    <definedName name="BEx9B8VR20E2CILU4CDQUQQ9ONXK" localSheetId="1" hidden="1">#REF!</definedName>
    <definedName name="BEx9B8VR20E2CILU4CDQUQQ9ONXK" localSheetId="8" hidden="1">#REF!</definedName>
    <definedName name="BEx9B917EUP13X6FQ3NPQL76XM5V" localSheetId="0" hidden="1">#REF!</definedName>
    <definedName name="BEx9B917EUP13X6FQ3NPQL76XM5V" localSheetId="1" hidden="1">#REF!</definedName>
    <definedName name="BEx9B917EUP13X6FQ3NPQL76XM5V" localSheetId="8" hidden="1">#REF!</definedName>
    <definedName name="BEx9BAJ5WYEQ623HUT9NNCMP3RUG" localSheetId="0" hidden="1">#REF!</definedName>
    <definedName name="BEx9BAJ5WYEQ623HUT9NNCMP3RUG" localSheetId="1" hidden="1">#REF!</definedName>
    <definedName name="BEx9BAJ5WYEQ623HUT9NNCMP3RUG" localSheetId="8" hidden="1">#REF!</definedName>
    <definedName name="BEx9BE9Z7EFJCFDYJJOY5KFTGDF4" localSheetId="0" hidden="1">#REF!</definedName>
    <definedName name="BEx9BE9Z7EFJCFDYJJOY5KFTGDF4" localSheetId="1" hidden="1">#REF!</definedName>
    <definedName name="BEx9BE9Z7EFJCFDYJJOY5KFTGDF4" localSheetId="8" hidden="1">#REF!</definedName>
    <definedName name="BEx9BSIJN2O0MG8CXAMCAOADEMTO" localSheetId="0" hidden="1">#REF!</definedName>
    <definedName name="BEx9BSIJN2O0MG8CXAMCAOADEMTO" localSheetId="1" hidden="1">#REF!</definedName>
    <definedName name="BEx9BSIJN2O0MG8CXAMCAOADEMTO" localSheetId="8" hidden="1">#REF!</definedName>
    <definedName name="BEx9BU0BBJO3ITPCO4T9FIVEVJY7" localSheetId="0" hidden="1">#REF!</definedName>
    <definedName name="BEx9BU0BBJO3ITPCO4T9FIVEVJY7" localSheetId="1" hidden="1">#REF!</definedName>
    <definedName name="BEx9BU0BBJO3ITPCO4T9FIVEVJY7" localSheetId="8" hidden="1">#REF!</definedName>
    <definedName name="BEx9BYSYW7QCPXS2NAVLFAU5Y2Z2" localSheetId="0" hidden="1">#REF!</definedName>
    <definedName name="BEx9BYSYW7QCPXS2NAVLFAU5Y2Z2" localSheetId="1" hidden="1">#REF!</definedName>
    <definedName name="BEx9BYSYW7QCPXS2NAVLFAU5Y2Z2" localSheetId="8" hidden="1">#REF!</definedName>
    <definedName name="BEx9C590HJ2O31IWJB73C1HR74AI" localSheetId="0" hidden="1">#REF!</definedName>
    <definedName name="BEx9C590HJ2O31IWJB73C1HR74AI" localSheetId="1" hidden="1">#REF!</definedName>
    <definedName name="BEx9C590HJ2O31IWJB73C1HR74AI" localSheetId="8" hidden="1">#REF!</definedName>
    <definedName name="BEx9CCQRMYYOGIOYTOM73VKDIPS1" localSheetId="0" hidden="1">#REF!</definedName>
    <definedName name="BEx9CCQRMYYOGIOYTOM73VKDIPS1" localSheetId="1" hidden="1">#REF!</definedName>
    <definedName name="BEx9CCQRMYYOGIOYTOM73VKDIPS1" localSheetId="8" hidden="1">#REF!</definedName>
    <definedName name="BEx9CM6JVXIG9S6EAZMR899UW190" localSheetId="0" hidden="1">#REF!</definedName>
    <definedName name="BEx9CM6JVXIG9S6EAZMR899UW190" localSheetId="1" hidden="1">#REF!</definedName>
    <definedName name="BEx9CM6JVXIG9S6EAZMR899UW190" localSheetId="8" hidden="1">#REF!</definedName>
    <definedName name="BEx9D160NRGTDVT2ML4H9A7UKR4T" localSheetId="0" hidden="1">#REF!</definedName>
    <definedName name="BEx9D160NRGTDVT2ML4H9A7UKR4T" localSheetId="1" hidden="1">#REF!</definedName>
    <definedName name="BEx9D160NRGTDVT2ML4H9A7UKR4T" localSheetId="8" hidden="1">#REF!</definedName>
    <definedName name="BEx9D1BC9FT19KY0INAABNDBAMR1" localSheetId="0" hidden="1">#REF!</definedName>
    <definedName name="BEx9D1BC9FT19KY0INAABNDBAMR1" localSheetId="1" hidden="1">#REF!</definedName>
    <definedName name="BEx9D1BC9FT19KY0INAABNDBAMR1" localSheetId="8" hidden="1">#REF!</definedName>
    <definedName name="BEx9D1MB15VSARB7IKBMZYU0JJBI" localSheetId="0" hidden="1">#REF!</definedName>
    <definedName name="BEx9D1MB15VSARB7IKBMZYU0JJBI" localSheetId="1" hidden="1">#REF!</definedName>
    <definedName name="BEx9D1MB15VSARB7IKBMZYU0JJBI" localSheetId="8" hidden="1">#REF!</definedName>
    <definedName name="BEx9DN6ZMF18Q39MPMXSDJTZQNJ3" localSheetId="0" hidden="1">#REF!</definedName>
    <definedName name="BEx9DN6ZMF18Q39MPMXSDJTZQNJ3" localSheetId="1" hidden="1">#REF!</definedName>
    <definedName name="BEx9DN6ZMF18Q39MPMXSDJTZQNJ3" localSheetId="8" hidden="1">#REF!</definedName>
    <definedName name="BEx9DZXN85O544CD9O60K126YYAU" localSheetId="0" hidden="1">#REF!</definedName>
    <definedName name="BEx9DZXN85O544CD9O60K126YYAU" localSheetId="1" hidden="1">#REF!</definedName>
    <definedName name="BEx9DZXN85O544CD9O60K126YYAU" localSheetId="8" hidden="1">#REF!</definedName>
    <definedName name="BEx9E14TDNSEMI784W0OTIEQMWN6" localSheetId="0" hidden="1">#REF!</definedName>
    <definedName name="BEx9E14TDNSEMI784W0OTIEQMWN6" localSheetId="1" hidden="1">#REF!</definedName>
    <definedName name="BEx9E14TDNSEMI784W0OTIEQMWN6" localSheetId="8" hidden="1">#REF!</definedName>
    <definedName name="BEx9E14TGNBYGMDDG9NETDK4SYAW" localSheetId="0" hidden="1">#REF!</definedName>
    <definedName name="BEx9E14TGNBYGMDDG9NETDK4SYAW" localSheetId="1" hidden="1">#REF!</definedName>
    <definedName name="BEx9E14TGNBYGMDDG9NETDK4SYAW" localSheetId="8" hidden="1">#REF!</definedName>
    <definedName name="BEx9E2BZ2B1R41FMGJCJ7JLGLUAJ" localSheetId="0" hidden="1">#REF!</definedName>
    <definedName name="BEx9E2BZ2B1R41FMGJCJ7JLGLUAJ" localSheetId="1" hidden="1">#REF!</definedName>
    <definedName name="BEx9E2BZ2B1R41FMGJCJ7JLGLUAJ" localSheetId="8" hidden="1">#REF!</definedName>
    <definedName name="BEx9EG9KBJ77M8LEOR9ITOKN5KXY" localSheetId="0" hidden="1">#REF!</definedName>
    <definedName name="BEx9EG9KBJ77M8LEOR9ITOKN5KXY" localSheetId="1" hidden="1">#REF!</definedName>
    <definedName name="BEx9EG9KBJ77M8LEOR9ITOKN5KXY" localSheetId="8" hidden="1">#REF!</definedName>
    <definedName name="BEx9EMK6HAJJMVYZTN5AUIV7O1E6" localSheetId="0" hidden="1">#REF!</definedName>
    <definedName name="BEx9EMK6HAJJMVYZTN5AUIV7O1E6" localSheetId="1" hidden="1">#REF!</definedName>
    <definedName name="BEx9EMK6HAJJMVYZTN5AUIV7O1E6" localSheetId="8" hidden="1">#REF!</definedName>
    <definedName name="BEx9ENB8RPU9FA3QW16IGB6LK1CH" localSheetId="0" hidden="1">#REF!</definedName>
    <definedName name="BEx9ENB8RPU9FA3QW16IGB6LK1CH" localSheetId="1" hidden="1">#REF!</definedName>
    <definedName name="BEx9ENB8RPU9FA3QW16IGB6LK1CH" localSheetId="8" hidden="1">#REF!</definedName>
    <definedName name="BEx9EQLVZHYQ1TPX7WH3SOWXCZLE" localSheetId="0" hidden="1">#REF!</definedName>
    <definedName name="BEx9EQLVZHYQ1TPX7WH3SOWXCZLE" localSheetId="1" hidden="1">#REF!</definedName>
    <definedName name="BEx9EQLVZHYQ1TPX7WH3SOWXCZLE" localSheetId="8" hidden="1">#REF!</definedName>
    <definedName name="BEx9ETLU0EK5LGEM1QCNYN2S8O5F" localSheetId="0" hidden="1">#REF!</definedName>
    <definedName name="BEx9ETLU0EK5LGEM1QCNYN2S8O5F" localSheetId="1" hidden="1">#REF!</definedName>
    <definedName name="BEx9ETLU0EK5LGEM1QCNYN2S8O5F" localSheetId="8" hidden="1">#REF!</definedName>
    <definedName name="BEx9F0710LGLAU3161O0O346N58H" localSheetId="0" hidden="1">#REF!</definedName>
    <definedName name="BEx9F0710LGLAU3161O0O346N58H" localSheetId="1" hidden="1">#REF!</definedName>
    <definedName name="BEx9F0710LGLAU3161O0O346N58H" localSheetId="8" hidden="1">#REF!</definedName>
    <definedName name="BEx9F0Y2ESUNE3U7TQDLMPE9BO67" localSheetId="0" hidden="1">#REF!</definedName>
    <definedName name="BEx9F0Y2ESUNE3U7TQDLMPE9BO67" localSheetId="1" hidden="1">#REF!</definedName>
    <definedName name="BEx9F0Y2ESUNE3U7TQDLMPE9BO67" localSheetId="8" hidden="1">#REF!</definedName>
    <definedName name="BEx9F439L1R726MJFX2EP39XIBPY" localSheetId="0" hidden="1">#REF!</definedName>
    <definedName name="BEx9F439L1R726MJFX2EP39XIBPY" localSheetId="1" hidden="1">#REF!</definedName>
    <definedName name="BEx9F439L1R726MJFX2EP39XIBPY" localSheetId="8" hidden="1">#REF!</definedName>
    <definedName name="BEx9F5W18ZGFOKGRE8PR6T1MO6GT" localSheetId="0" hidden="1">#REF!</definedName>
    <definedName name="BEx9F5W18ZGFOKGRE8PR6T1MO6GT" localSheetId="1" hidden="1">#REF!</definedName>
    <definedName name="BEx9F5W18ZGFOKGRE8PR6T1MO6GT" localSheetId="8" hidden="1">#REF!</definedName>
    <definedName name="BEx9F78N4HY0XFGBQ4UJRD52L1EI" localSheetId="0" hidden="1">#REF!</definedName>
    <definedName name="BEx9F78N4HY0XFGBQ4UJRD52L1EI" localSheetId="1" hidden="1">#REF!</definedName>
    <definedName name="BEx9F78N4HY0XFGBQ4UJRD52L1EI" localSheetId="8" hidden="1">#REF!</definedName>
    <definedName name="BEx9FF16LOQP5QIR4UHW5EIFGQB8" localSheetId="0" hidden="1">#REF!</definedName>
    <definedName name="BEx9FF16LOQP5QIR4UHW5EIFGQB8" localSheetId="1" hidden="1">#REF!</definedName>
    <definedName name="BEx9FF16LOQP5QIR4UHW5EIFGQB8" localSheetId="8" hidden="1">#REF!</definedName>
    <definedName name="BEx9FJTSRCZ3ZXT3QVBJT5NF8T7V" localSheetId="0" hidden="1">#REF!</definedName>
    <definedName name="BEx9FJTSRCZ3ZXT3QVBJT5NF8T7V" localSheetId="1" hidden="1">#REF!</definedName>
    <definedName name="BEx9FJTSRCZ3ZXT3QVBJT5NF8T7V" localSheetId="8" hidden="1">#REF!</definedName>
    <definedName name="BEx9FRBEEYPS5HLS3XT34AKZN94G" localSheetId="0" hidden="1">#REF!</definedName>
    <definedName name="BEx9FRBEEYPS5HLS3XT34AKZN94G" localSheetId="1" hidden="1">#REF!</definedName>
    <definedName name="BEx9FRBEEYPS5HLS3XT34AKZN94G" localSheetId="8" hidden="1">#REF!</definedName>
    <definedName name="BEx9G5USBCNYNA7HGVW92D800SKX" localSheetId="0" hidden="1">#REF!</definedName>
    <definedName name="BEx9G5USBCNYNA7HGVW92D800SKX" localSheetId="1" hidden="1">#REF!</definedName>
    <definedName name="BEx9G5USBCNYNA7HGVW92D800SKX" localSheetId="8" hidden="1">#REF!</definedName>
    <definedName name="BEx9G7CPXG7HR6N6FHPU2DBBUIKG" localSheetId="0" hidden="1">#REF!</definedName>
    <definedName name="BEx9G7CPXG7HR6N6FHPU2DBBUIKG" localSheetId="1" hidden="1">#REF!</definedName>
    <definedName name="BEx9G7CPXG7HR6N6FHPU2DBBUIKG" localSheetId="8" hidden="1">#REF!</definedName>
    <definedName name="BEx9GDY4D8ZPQJCYFIMYM0V0C51Y" localSheetId="0" hidden="1">#REF!</definedName>
    <definedName name="BEx9GDY4D8ZPQJCYFIMYM0V0C51Y" localSheetId="1" hidden="1">#REF!</definedName>
    <definedName name="BEx9GDY4D8ZPQJCYFIMYM0V0C51Y" localSheetId="8" hidden="1">#REF!</definedName>
    <definedName name="BEx9GGY04V0ZWI6O9KZH4KSBB389" localSheetId="0" hidden="1">#REF!</definedName>
    <definedName name="BEx9GGY04V0ZWI6O9KZH4KSBB389" localSheetId="1" hidden="1">#REF!</definedName>
    <definedName name="BEx9GGY04V0ZWI6O9KZH4KSBB389" localSheetId="8" hidden="1">#REF!</definedName>
    <definedName name="BEx9GMC7TE8SDTCO5PHODBUF4SM1" localSheetId="0" hidden="1">#REF!</definedName>
    <definedName name="BEx9GMC7TE8SDTCO5PHODBUF4SM1" localSheetId="1" hidden="1">#REF!</definedName>
    <definedName name="BEx9GMC7TE8SDTCO5PHODBUF4SM1" localSheetId="8" hidden="1">#REF!</definedName>
    <definedName name="BEx9GMN0B495HEAOG6JQK9D7HUPC" localSheetId="0" hidden="1">#REF!</definedName>
    <definedName name="BEx9GMN0B495HEAOG6JQK9D7HUPC" localSheetId="1" hidden="1">#REF!</definedName>
    <definedName name="BEx9GMN0B495HEAOG6JQK9D7HUPC" localSheetId="8" hidden="1">#REF!</definedName>
    <definedName name="BEx9GNOPB6OZ2RH3FCDNJR38RJOS" localSheetId="0" hidden="1">#REF!</definedName>
    <definedName name="BEx9GNOPB6OZ2RH3FCDNJR38RJOS" localSheetId="1" hidden="1">#REF!</definedName>
    <definedName name="BEx9GNOPB6OZ2RH3FCDNJR38RJOS" localSheetId="8" hidden="1">#REF!</definedName>
    <definedName name="BEx9GUQALUWCD30UKUQGSWW8KBQ7" localSheetId="0" hidden="1">#REF!</definedName>
    <definedName name="BEx9GUQALUWCD30UKUQGSWW8KBQ7" localSheetId="1" hidden="1">#REF!</definedName>
    <definedName name="BEx9GUQALUWCD30UKUQGSWW8KBQ7" localSheetId="8" hidden="1">#REF!</definedName>
    <definedName name="BEx9GY6BVFQGCLMOWVT6PIC9WP5X" localSheetId="0" hidden="1">#REF!</definedName>
    <definedName name="BEx9GY6BVFQGCLMOWVT6PIC9WP5X" localSheetId="1" hidden="1">#REF!</definedName>
    <definedName name="BEx9GY6BVFQGCLMOWVT6PIC9WP5X" localSheetId="8" hidden="1">#REF!</definedName>
    <definedName name="BEx9GZ2P3FDHKXEBXX2VS0BG2NP2" localSheetId="0" hidden="1">#REF!</definedName>
    <definedName name="BEx9GZ2P3FDHKXEBXX2VS0BG2NP2" localSheetId="1" hidden="1">#REF!</definedName>
    <definedName name="BEx9GZ2P3FDHKXEBXX2VS0BG2NP2" localSheetId="8" hidden="1">#REF!</definedName>
    <definedName name="BEx9H04IB14E1437FF2OIRRWBSD7" localSheetId="0" hidden="1">#REF!</definedName>
    <definedName name="BEx9H04IB14E1437FF2OIRRWBSD7" localSheetId="1" hidden="1">#REF!</definedName>
    <definedName name="BEx9H04IB14E1437FF2OIRRWBSD7" localSheetId="8" hidden="1">#REF!</definedName>
    <definedName name="BEx9H5O1KDZJCW91Q29VRPY5YS6P" localSheetId="0" hidden="1">#REF!</definedName>
    <definedName name="BEx9H5O1KDZJCW91Q29VRPY5YS6P" localSheetId="1" hidden="1">#REF!</definedName>
    <definedName name="BEx9H5O1KDZJCW91Q29VRPY5YS6P" localSheetId="8" hidden="1">#REF!</definedName>
    <definedName name="BEx9H8YR0E906F1JXZMBX3LNT004" localSheetId="0" hidden="1">#REF!</definedName>
    <definedName name="BEx9H8YR0E906F1JXZMBX3LNT004" localSheetId="1" hidden="1">#REF!</definedName>
    <definedName name="BEx9H8YR0E906F1JXZMBX3LNT004" localSheetId="8" hidden="1">#REF!</definedName>
    <definedName name="BEx9I1QKLI6OOUPQLUQ0EF0355X6" localSheetId="0" hidden="1">#REF!</definedName>
    <definedName name="BEx9I1QKLI6OOUPQLUQ0EF0355X6" localSheetId="1" hidden="1">#REF!</definedName>
    <definedName name="BEx9I1QKLI6OOUPQLUQ0EF0355X6" localSheetId="8" hidden="1">#REF!</definedName>
    <definedName name="BEx9I8XIG7E5NB48QQHXP23FIN60" localSheetId="0" hidden="1">#REF!</definedName>
    <definedName name="BEx9I8XIG7E5NB48QQHXP23FIN60" localSheetId="1" hidden="1">#REF!</definedName>
    <definedName name="BEx9I8XIG7E5NB48QQHXP23FIN60" localSheetId="8" hidden="1">#REF!</definedName>
    <definedName name="BEx9IQRF01ATLVK0YE60ARKQJ68L" localSheetId="0" hidden="1">#REF!</definedName>
    <definedName name="BEx9IQRF01ATLVK0YE60ARKQJ68L" localSheetId="1" hidden="1">#REF!</definedName>
    <definedName name="BEx9IQRF01ATLVK0YE60ARKQJ68L" localSheetId="8" hidden="1">#REF!</definedName>
    <definedName name="BEx9IT5QNZWKM6YQ5WER0DC2PMMU" localSheetId="0" hidden="1">#REF!</definedName>
    <definedName name="BEx9IT5QNZWKM6YQ5WER0DC2PMMU" localSheetId="1" hidden="1">#REF!</definedName>
    <definedName name="BEx9IT5QNZWKM6YQ5WER0DC2PMMU" localSheetId="8" hidden="1">#REF!</definedName>
    <definedName name="BEx9IUICG3HZWG57MG3NXCEX4LQI" localSheetId="0" hidden="1">#REF!</definedName>
    <definedName name="BEx9IUICG3HZWG57MG3NXCEX4LQI" localSheetId="1" hidden="1">#REF!</definedName>
    <definedName name="BEx9IUICG3HZWG57MG3NXCEX4LQI" localSheetId="8" hidden="1">#REF!</definedName>
    <definedName name="BEx9IW5LYJF40GS78FJNXO9O667A" localSheetId="0" hidden="1">#REF!</definedName>
    <definedName name="BEx9IW5LYJF40GS78FJNXO9O667A" localSheetId="1" hidden="1">#REF!</definedName>
    <definedName name="BEx9IW5LYJF40GS78FJNXO9O667A" localSheetId="8" hidden="1">#REF!</definedName>
    <definedName name="BEx9IW5MFLXTVCJHVUZTUH93AXOS" localSheetId="0" hidden="1">#REF!</definedName>
    <definedName name="BEx9IW5MFLXTVCJHVUZTUH93AXOS" localSheetId="1" hidden="1">#REF!</definedName>
    <definedName name="BEx9IW5MFLXTVCJHVUZTUH93AXOS" localSheetId="8" hidden="1">#REF!</definedName>
    <definedName name="BEx9IXCSPSZC80YZUPRCYTG326KV" localSheetId="0" hidden="1">#REF!</definedName>
    <definedName name="BEx9IXCSPSZC80YZUPRCYTG326KV" localSheetId="1" hidden="1">#REF!</definedName>
    <definedName name="BEx9IXCSPSZC80YZUPRCYTG326KV" localSheetId="8" hidden="1">#REF!</definedName>
    <definedName name="BEx9IYUQSBZ0GG9ZT1QKX83F42F1" localSheetId="0" hidden="1">#REF!</definedName>
    <definedName name="BEx9IYUQSBZ0GG9ZT1QKX83F42F1" localSheetId="1" hidden="1">#REF!</definedName>
    <definedName name="BEx9IYUQSBZ0GG9ZT1QKX83F42F1" localSheetId="8" hidden="1">#REF!</definedName>
    <definedName name="BEx9IZR39NHDGOM97H4E6F81RTQW" localSheetId="0" hidden="1">#REF!</definedName>
    <definedName name="BEx9IZR39NHDGOM97H4E6F81RTQW" localSheetId="1" hidden="1">#REF!</definedName>
    <definedName name="BEx9IZR39NHDGOM97H4E6F81RTQW" localSheetId="8" hidden="1">#REF!</definedName>
    <definedName name="BEx9J6CH5E7YZPER7HXEIOIKGPCA" localSheetId="0" hidden="1">#REF!</definedName>
    <definedName name="BEx9J6CH5E7YZPER7HXEIOIKGPCA" localSheetId="1" hidden="1">#REF!</definedName>
    <definedName name="BEx9J6CH5E7YZPER7HXEIOIKGPCA" localSheetId="8" hidden="1">#REF!</definedName>
    <definedName name="BEx9JJTZKVUJAVPTRE0RAVTEH41G" localSheetId="0" hidden="1">#REF!</definedName>
    <definedName name="BEx9JJTZKVUJAVPTRE0RAVTEH41G" localSheetId="1" hidden="1">#REF!</definedName>
    <definedName name="BEx9JJTZKVUJAVPTRE0RAVTEH41G" localSheetId="8" hidden="1">#REF!</definedName>
    <definedName name="BEx9JLBYK239B3F841C7YG1GT7ST" localSheetId="0" hidden="1">#REF!</definedName>
    <definedName name="BEx9JLBYK239B3F841C7YG1GT7ST" localSheetId="1" hidden="1">#REF!</definedName>
    <definedName name="BEx9JLBYK239B3F841C7YG1GT7ST" localSheetId="8" hidden="1">#REF!</definedName>
    <definedName name="BExAW4IIW5D0MDY6TJ3G4FOLPYIR" localSheetId="0" hidden="1">#REF!</definedName>
    <definedName name="BExAW4IIW5D0MDY6TJ3G4FOLPYIR" localSheetId="1" hidden="1">#REF!</definedName>
    <definedName name="BExAW4IIW5D0MDY6TJ3G4FOLPYIR" localSheetId="8" hidden="1">#REF!</definedName>
    <definedName name="BExAWNP1B2E9Q88TW48NH41C0FTZ" localSheetId="0" hidden="1">#REF!</definedName>
    <definedName name="BExAWNP1B2E9Q88TW48NH41C0FTZ" localSheetId="1" hidden="1">#REF!</definedName>
    <definedName name="BExAWNP1B2E9Q88TW48NH41C0FTZ" localSheetId="8" hidden="1">#REF!</definedName>
    <definedName name="BExAWUFQXTIPQ308ERZPSVPTUMYN" localSheetId="0" hidden="1">#REF!</definedName>
    <definedName name="BExAWUFQXTIPQ308ERZPSVPTUMYN" localSheetId="1" hidden="1">#REF!</definedName>
    <definedName name="BExAWUFQXTIPQ308ERZPSVPTUMYN" localSheetId="8" hidden="1">#REF!</definedName>
    <definedName name="BExAWY6O96OQO2R036QK2DI37EKV" localSheetId="0" hidden="1">#REF!</definedName>
    <definedName name="BExAWY6O96OQO2R036QK2DI37EKV" localSheetId="1" hidden="1">#REF!</definedName>
    <definedName name="BExAWY6O96OQO2R036QK2DI37EKV" localSheetId="8" hidden="1">#REF!</definedName>
    <definedName name="BExAX410NB4F2XOB84OR2197H8M5" localSheetId="0" hidden="1">#REF!</definedName>
    <definedName name="BExAX410NB4F2XOB84OR2197H8M5" localSheetId="1" hidden="1">#REF!</definedName>
    <definedName name="BExAX410NB4F2XOB84OR2197H8M5" localSheetId="8" hidden="1">#REF!</definedName>
    <definedName name="BExAX8TNG8LQ5Q4904SAYQIPGBSV" localSheetId="0" hidden="1">#REF!</definedName>
    <definedName name="BExAX8TNG8LQ5Q4904SAYQIPGBSV" localSheetId="1" hidden="1">#REF!</definedName>
    <definedName name="BExAX8TNG8LQ5Q4904SAYQIPGBSV" localSheetId="8" hidden="1">#REF!</definedName>
    <definedName name="BExAX9KPAVIVUVU3XREDCV1BIYZL" localSheetId="0" hidden="1">#REF!</definedName>
    <definedName name="BExAX9KPAVIVUVU3XREDCV1BIYZL" localSheetId="1" hidden="1">#REF!</definedName>
    <definedName name="BExAX9KPAVIVUVU3XREDCV1BIYZL" localSheetId="8" hidden="1">#REF!</definedName>
    <definedName name="BExAXPB35BNVXZYF2XS6UP3LP0QH" localSheetId="0" hidden="1">#REF!</definedName>
    <definedName name="BExAXPB35BNVXZYF2XS6UP3LP0QH" localSheetId="1" hidden="1">#REF!</definedName>
    <definedName name="BExAXPB35BNVXZYF2XS6UP3LP0QH" localSheetId="8" hidden="1">#REF!</definedName>
    <definedName name="BExAXWSRVPK0GCZ2UFU10UOP01IY" localSheetId="0" hidden="1">#REF!</definedName>
    <definedName name="BExAXWSRVPK0GCZ2UFU10UOP01IY" localSheetId="1" hidden="1">#REF!</definedName>
    <definedName name="BExAXWSRVPK0GCZ2UFU10UOP01IY" localSheetId="8" hidden="1">#REF!</definedName>
    <definedName name="BExAY0EAT2LXR5MFGM0DLIB45PLO" localSheetId="0" hidden="1">#REF!</definedName>
    <definedName name="BExAY0EAT2LXR5MFGM0DLIB45PLO" localSheetId="1" hidden="1">#REF!</definedName>
    <definedName name="BExAY0EAT2LXR5MFGM0DLIB45PLO" localSheetId="8" hidden="1">#REF!</definedName>
    <definedName name="BExAY6JK0AK9EBIJSPEJNOIDE40W" localSheetId="0" hidden="1">#REF!</definedName>
    <definedName name="BExAY6JK0AK9EBIJSPEJNOIDE40W" localSheetId="1" hidden="1">#REF!</definedName>
    <definedName name="BExAY6JK0AK9EBIJSPEJNOIDE40W" localSheetId="8" hidden="1">#REF!</definedName>
    <definedName name="BExAYE6LNIEBR9DSNI5JGNITGKIT" localSheetId="0" hidden="1">#REF!</definedName>
    <definedName name="BExAYE6LNIEBR9DSNI5JGNITGKIT" localSheetId="1" hidden="1">#REF!</definedName>
    <definedName name="BExAYE6LNIEBR9DSNI5JGNITGKIT" localSheetId="8" hidden="1">#REF!</definedName>
    <definedName name="BExAYHMLXGGO25P8HYB2S75DEB4F" localSheetId="0" hidden="1">#REF!</definedName>
    <definedName name="BExAYHMLXGGO25P8HYB2S75DEB4F" localSheetId="1" hidden="1">#REF!</definedName>
    <definedName name="BExAYHMLXGGO25P8HYB2S75DEB4F" localSheetId="8" hidden="1">#REF!</definedName>
    <definedName name="BExAYKXAUWGDOPG952TEJ2UKZKWN" localSheetId="0" hidden="1">#REF!</definedName>
    <definedName name="BExAYKXAUWGDOPG952TEJ2UKZKWN" localSheetId="1" hidden="1">#REF!</definedName>
    <definedName name="BExAYKXAUWGDOPG952TEJ2UKZKWN" localSheetId="8" hidden="1">#REF!</definedName>
    <definedName name="BExAYP9TDTI2MBP6EYE0H39CPMXN" localSheetId="0" hidden="1">#REF!</definedName>
    <definedName name="BExAYP9TDTI2MBP6EYE0H39CPMXN" localSheetId="1" hidden="1">#REF!</definedName>
    <definedName name="BExAYP9TDTI2MBP6EYE0H39CPMXN" localSheetId="8" hidden="1">#REF!</definedName>
    <definedName name="BExAYPPWJPWDKU59O051WMGB7O0J" localSheetId="0" hidden="1">#REF!</definedName>
    <definedName name="BExAYPPWJPWDKU59O051WMGB7O0J" localSheetId="1" hidden="1">#REF!</definedName>
    <definedName name="BExAYPPWJPWDKU59O051WMGB7O0J" localSheetId="8" hidden="1">#REF!</definedName>
    <definedName name="BExAYR2JZCJBUH6F1LZC2A7JIVRJ" localSheetId="0" hidden="1">#REF!</definedName>
    <definedName name="BExAYR2JZCJBUH6F1LZC2A7JIVRJ" localSheetId="1" hidden="1">#REF!</definedName>
    <definedName name="BExAYR2JZCJBUH6F1LZC2A7JIVRJ" localSheetId="8" hidden="1">#REF!</definedName>
    <definedName name="BExAYTGVRD3DLKO75RFPMBKCIWB8" localSheetId="0" hidden="1">#REF!</definedName>
    <definedName name="BExAYTGVRD3DLKO75RFPMBKCIWB8" localSheetId="1" hidden="1">#REF!</definedName>
    <definedName name="BExAYTGVRD3DLKO75RFPMBKCIWB8" localSheetId="8" hidden="1">#REF!</definedName>
    <definedName name="BExAYY9H9COOT46HJLPVDLTO12UL" localSheetId="0" hidden="1">#REF!</definedName>
    <definedName name="BExAYY9H9COOT46HJLPVDLTO12UL" localSheetId="1" hidden="1">#REF!</definedName>
    <definedName name="BExAYY9H9COOT46HJLPVDLTO12UL" localSheetId="8" hidden="1">#REF!</definedName>
    <definedName name="BExAYYKAQA3KDMQ890FIE5M9SPBL" localSheetId="0" hidden="1">#REF!</definedName>
    <definedName name="BExAYYKAQA3KDMQ890FIE5M9SPBL" localSheetId="1" hidden="1">#REF!</definedName>
    <definedName name="BExAYYKAQA3KDMQ890FIE5M9SPBL" localSheetId="8" hidden="1">#REF!</definedName>
    <definedName name="BExAZ6SY0EU69GC3CWI5EOO0YLFG" localSheetId="0" hidden="1">#REF!</definedName>
    <definedName name="BExAZ6SY0EU69GC3CWI5EOO0YLFG" localSheetId="1" hidden="1">#REF!</definedName>
    <definedName name="BExAZ6SY0EU69GC3CWI5EOO0YLFG" localSheetId="8" hidden="1">#REF!</definedName>
    <definedName name="BExAZ6YEEBJV0PCKFE137K2Y3A8M" localSheetId="0" hidden="1">#REF!</definedName>
    <definedName name="BExAZ6YEEBJV0PCKFE137K2Y3A8M" localSheetId="1" hidden="1">#REF!</definedName>
    <definedName name="BExAZ6YEEBJV0PCKFE137K2Y3A8M" localSheetId="8" hidden="1">#REF!</definedName>
    <definedName name="BExAZAP844MJ4GSAIYNYHQ7FECC3" localSheetId="0" hidden="1">#REF!</definedName>
    <definedName name="BExAZAP844MJ4GSAIYNYHQ7FECC3" localSheetId="1" hidden="1">#REF!</definedName>
    <definedName name="BExAZAP844MJ4GSAIYNYHQ7FECC3" localSheetId="8" hidden="1">#REF!</definedName>
    <definedName name="BExAZCNEGB4JYHC8CZ51KTN890US" localSheetId="0" hidden="1">#REF!</definedName>
    <definedName name="BExAZCNEGB4JYHC8CZ51KTN890US" localSheetId="1" hidden="1">#REF!</definedName>
    <definedName name="BExAZCNEGB4JYHC8CZ51KTN890US" localSheetId="8" hidden="1">#REF!</definedName>
    <definedName name="BExAZFCI302YFYRDJYQDWQQL0Q0O" localSheetId="0" hidden="1">#REF!</definedName>
    <definedName name="BExAZFCI302YFYRDJYQDWQQL0Q0O" localSheetId="1" hidden="1">#REF!</definedName>
    <definedName name="BExAZFCI302YFYRDJYQDWQQL0Q0O" localSheetId="8" hidden="1">#REF!</definedName>
    <definedName name="BExAZJE2UOL40XUAU2RB53X5K20P" localSheetId="0" hidden="1">#REF!</definedName>
    <definedName name="BExAZJE2UOL40XUAU2RB53X5K20P" localSheetId="1" hidden="1">#REF!</definedName>
    <definedName name="BExAZJE2UOL40XUAU2RB53X5K20P" localSheetId="8" hidden="1">#REF!</definedName>
    <definedName name="BExAZLHLST9OP89R1HJMC1POQG8H" localSheetId="0" hidden="1">#REF!</definedName>
    <definedName name="BExAZLHLST9OP89R1HJMC1POQG8H" localSheetId="1" hidden="1">#REF!</definedName>
    <definedName name="BExAZLHLST9OP89R1HJMC1POQG8H" localSheetId="8" hidden="1">#REF!</definedName>
    <definedName name="BExAZMDYMIAA7RX1BMCKU1VLBRGY" localSheetId="0" hidden="1">#REF!</definedName>
    <definedName name="BExAZMDYMIAA7RX1BMCKU1VLBRGY" localSheetId="1" hidden="1">#REF!</definedName>
    <definedName name="BExAZMDYMIAA7RX1BMCKU1VLBRGY" localSheetId="8" hidden="1">#REF!</definedName>
    <definedName name="BExAZNL6BHI8DCQWXOX4I2P839UX" localSheetId="0" hidden="1">#REF!</definedName>
    <definedName name="BExAZNL6BHI8DCQWXOX4I2P839UX" localSheetId="1" hidden="1">#REF!</definedName>
    <definedName name="BExAZNL6BHI8DCQWXOX4I2P839UX" localSheetId="8" hidden="1">#REF!</definedName>
    <definedName name="BExAZRMWSONMCG9KDUM4KAQ7BONM" localSheetId="0" hidden="1">#REF!</definedName>
    <definedName name="BExAZRMWSONMCG9KDUM4KAQ7BONM" localSheetId="1" hidden="1">#REF!</definedName>
    <definedName name="BExAZRMWSONMCG9KDUM4KAQ7BONM" localSheetId="8" hidden="1">#REF!</definedName>
    <definedName name="BExAZSOJNQ5N3LM4XA17IH7NIY7G" localSheetId="0" hidden="1">#REF!</definedName>
    <definedName name="BExAZSOJNQ5N3LM4XA17IH7NIY7G" localSheetId="1" hidden="1">#REF!</definedName>
    <definedName name="BExAZSOJNQ5N3LM4XA17IH7NIY7G" localSheetId="8" hidden="1">#REF!</definedName>
    <definedName name="BExAZTFG4SJRG4TW6JXRF7N08JFI" localSheetId="0" hidden="1">#REF!</definedName>
    <definedName name="BExAZTFG4SJRG4TW6JXRF7N08JFI" localSheetId="1" hidden="1">#REF!</definedName>
    <definedName name="BExAZTFG4SJRG4TW6JXRF7N08JFI" localSheetId="8" hidden="1">#REF!</definedName>
    <definedName name="BExAZUS4A8OHDZK0MWAOCCCKTH73" localSheetId="0" hidden="1">#REF!</definedName>
    <definedName name="BExAZUS4A8OHDZK0MWAOCCCKTH73" localSheetId="1" hidden="1">#REF!</definedName>
    <definedName name="BExAZUS4A8OHDZK0MWAOCCCKTH73" localSheetId="8" hidden="1">#REF!</definedName>
    <definedName name="BExAZX6FECVK3E07KXM2XPYKGM6U" localSheetId="0" hidden="1">#REF!</definedName>
    <definedName name="BExAZX6FECVK3E07KXM2XPYKGM6U" localSheetId="1" hidden="1">#REF!</definedName>
    <definedName name="BExAZX6FECVK3E07KXM2XPYKGM6U" localSheetId="8" hidden="1">#REF!</definedName>
    <definedName name="BExB012NJ8GASTNNPBRRFTLHIOC9" localSheetId="0" hidden="1">#REF!</definedName>
    <definedName name="BExB012NJ8GASTNNPBRRFTLHIOC9" localSheetId="1" hidden="1">#REF!</definedName>
    <definedName name="BExB012NJ8GASTNNPBRRFTLHIOC9" localSheetId="8" hidden="1">#REF!</definedName>
    <definedName name="BExB072HHXVMUC0VYNGG48GRSH5Q" localSheetId="0" hidden="1">#REF!</definedName>
    <definedName name="BExB072HHXVMUC0VYNGG48GRSH5Q" localSheetId="1" hidden="1">#REF!</definedName>
    <definedName name="BExB072HHXVMUC0VYNGG48GRSH5Q" localSheetId="8" hidden="1">#REF!</definedName>
    <definedName name="BExB0FRDEYDEUEAB1W8KD6D965XA" localSheetId="0" hidden="1">#REF!</definedName>
    <definedName name="BExB0FRDEYDEUEAB1W8KD6D965XA" localSheetId="1" hidden="1">#REF!</definedName>
    <definedName name="BExB0FRDEYDEUEAB1W8KD6D965XA" localSheetId="8" hidden="1">#REF!</definedName>
    <definedName name="BExB0GIGLDV7P55ZR51C0HG15PA2" localSheetId="0" hidden="1">#REF!</definedName>
    <definedName name="BExB0GIGLDV7P55ZR51C0HG15PA2" localSheetId="1" hidden="1">#REF!</definedName>
    <definedName name="BExB0GIGLDV7P55ZR51C0HG15PA2" localSheetId="8" hidden="1">#REF!</definedName>
    <definedName name="BExB0KPCN7YJORQAYUCF4YKIKPMC" localSheetId="0" hidden="1">#REF!</definedName>
    <definedName name="BExB0KPCN7YJORQAYUCF4YKIKPMC" localSheetId="1" hidden="1">#REF!</definedName>
    <definedName name="BExB0KPCN7YJORQAYUCF4YKIKPMC" localSheetId="8" hidden="1">#REF!</definedName>
    <definedName name="BExB0VHQD6ORZS0MIC86QWHCE4UC" localSheetId="0" hidden="1">#REF!</definedName>
    <definedName name="BExB0VHQD6ORZS0MIC86QWHCE4UC" localSheetId="1" hidden="1">#REF!</definedName>
    <definedName name="BExB0VHQD6ORZS0MIC86QWHCE4UC" localSheetId="8" hidden="1">#REF!</definedName>
    <definedName name="BExB0WE4PI3NOBXXVO9CTEN4DIU2" localSheetId="0" hidden="1">#REF!</definedName>
    <definedName name="BExB0WE4PI3NOBXXVO9CTEN4DIU2" localSheetId="1" hidden="1">#REF!</definedName>
    <definedName name="BExB0WE4PI3NOBXXVO9CTEN4DIU2" localSheetId="8" hidden="1">#REF!</definedName>
    <definedName name="BExB0Z8O1CQF2CWFBBHE8SNISDAO" localSheetId="0" hidden="1">#REF!</definedName>
    <definedName name="BExB0Z8O1CQF2CWFBBHE8SNISDAO" localSheetId="1" hidden="1">#REF!</definedName>
    <definedName name="BExB0Z8O1CQF2CWFBBHE8SNISDAO" localSheetId="8" hidden="1">#REF!</definedName>
    <definedName name="BExB10QNIVITUYS55OAEKK3VLJFE" localSheetId="0" hidden="1">#REF!</definedName>
    <definedName name="BExB10QNIVITUYS55OAEKK3VLJFE" localSheetId="1" hidden="1">#REF!</definedName>
    <definedName name="BExB10QNIVITUYS55OAEKK3VLJFE" localSheetId="8" hidden="1">#REF!</definedName>
    <definedName name="BExB15ZDRY4CIJ911DONP0KCY9KU" localSheetId="0" hidden="1">#REF!</definedName>
    <definedName name="BExB15ZDRY4CIJ911DONP0KCY9KU" localSheetId="1" hidden="1">#REF!</definedName>
    <definedName name="BExB15ZDRY4CIJ911DONP0KCY9KU" localSheetId="8" hidden="1">#REF!</definedName>
    <definedName name="BExB16VQY0O0RLZYJFU3OFEONVTE" localSheetId="0" hidden="1">#REF!</definedName>
    <definedName name="BExB16VQY0O0RLZYJFU3OFEONVTE" localSheetId="1" hidden="1">#REF!</definedName>
    <definedName name="BExB16VQY0O0RLZYJFU3OFEONVTE" localSheetId="8" hidden="1">#REF!</definedName>
    <definedName name="BExB1FKNY2UO4W5FUGFHJOA2WFGG" localSheetId="0" hidden="1">#REF!</definedName>
    <definedName name="BExB1FKNY2UO4W5FUGFHJOA2WFGG" localSheetId="1" hidden="1">#REF!</definedName>
    <definedName name="BExB1FKNY2UO4W5FUGFHJOA2WFGG" localSheetId="8" hidden="1">#REF!</definedName>
    <definedName name="BExB1GMD0PIDGTFBGQOPRWQSP9I4" localSheetId="0" hidden="1">#REF!</definedName>
    <definedName name="BExB1GMD0PIDGTFBGQOPRWQSP9I4" localSheetId="1" hidden="1">#REF!</definedName>
    <definedName name="BExB1GMD0PIDGTFBGQOPRWQSP9I4" localSheetId="8" hidden="1">#REF!</definedName>
    <definedName name="BExB1HZ0FHGNOS2URJWFD5G55OMO" localSheetId="0" hidden="1">#REF!</definedName>
    <definedName name="BExB1HZ0FHGNOS2URJWFD5G55OMO" localSheetId="1" hidden="1">#REF!</definedName>
    <definedName name="BExB1HZ0FHGNOS2URJWFD5G55OMO" localSheetId="8" hidden="1">#REF!</definedName>
    <definedName name="BExB1Q29OO6LNFNT1EQLA3KYE7MX" localSheetId="0" hidden="1">#REF!</definedName>
    <definedName name="BExB1Q29OO6LNFNT1EQLA3KYE7MX" localSheetId="1" hidden="1">#REF!</definedName>
    <definedName name="BExB1Q29OO6LNFNT1EQLA3KYE7MX" localSheetId="8" hidden="1">#REF!</definedName>
    <definedName name="BExB1TNRV5EBWZEHYLHI76T0FVA7" localSheetId="0" hidden="1">#REF!</definedName>
    <definedName name="BExB1TNRV5EBWZEHYLHI76T0FVA7" localSheetId="1" hidden="1">#REF!</definedName>
    <definedName name="BExB1TNRV5EBWZEHYLHI76T0FVA7" localSheetId="8" hidden="1">#REF!</definedName>
    <definedName name="BExB1WI6M8I0EEP1ANUQZCFY24EV" localSheetId="0" hidden="1">#REF!</definedName>
    <definedName name="BExB1WI6M8I0EEP1ANUQZCFY24EV" localSheetId="1" hidden="1">#REF!</definedName>
    <definedName name="BExB1WI6M8I0EEP1ANUQZCFY24EV" localSheetId="8" hidden="1">#REF!</definedName>
    <definedName name="BExB203OWC9QZA3BYOKQ18L4FUJE" localSheetId="0" hidden="1">#REF!</definedName>
    <definedName name="BExB203OWC9QZA3BYOKQ18L4FUJE" localSheetId="1" hidden="1">#REF!</definedName>
    <definedName name="BExB203OWC9QZA3BYOKQ18L4FUJE" localSheetId="8" hidden="1">#REF!</definedName>
    <definedName name="BExB2CJHTU7C591BR4WRL5L2F2K6" localSheetId="0" hidden="1">#REF!</definedName>
    <definedName name="BExB2CJHTU7C591BR4WRL5L2F2K6" localSheetId="1" hidden="1">#REF!</definedName>
    <definedName name="BExB2CJHTU7C591BR4WRL5L2F2K6" localSheetId="8" hidden="1">#REF!</definedName>
    <definedName name="BExB2K1AV4PGNS1O6C7D7AO411AX" localSheetId="0" hidden="1">#REF!</definedName>
    <definedName name="BExB2K1AV4PGNS1O6C7D7AO411AX" localSheetId="1" hidden="1">#REF!</definedName>
    <definedName name="BExB2K1AV4PGNS1O6C7D7AO411AX" localSheetId="8" hidden="1">#REF!</definedName>
    <definedName name="BExB2O2UYHKI324YE324E1N7FVIB" localSheetId="0" hidden="1">#REF!</definedName>
    <definedName name="BExB2O2UYHKI324YE324E1N7FVIB" localSheetId="1" hidden="1">#REF!</definedName>
    <definedName name="BExB2O2UYHKI324YE324E1N7FVIB" localSheetId="8" hidden="1">#REF!</definedName>
    <definedName name="BExB2Q0VJ0MU2URO3JOVUAVHEI3V" localSheetId="0" hidden="1">#REF!</definedName>
    <definedName name="BExB2Q0VJ0MU2URO3JOVUAVHEI3V" localSheetId="1" hidden="1">#REF!</definedName>
    <definedName name="BExB2Q0VJ0MU2URO3JOVUAVHEI3V" localSheetId="8" hidden="1">#REF!</definedName>
    <definedName name="BExB30IP1DNKNQ6PZ5ERUGR5MK4Z" localSheetId="0" hidden="1">#REF!</definedName>
    <definedName name="BExB30IP1DNKNQ6PZ5ERUGR5MK4Z" localSheetId="1" hidden="1">#REF!</definedName>
    <definedName name="BExB30IP1DNKNQ6PZ5ERUGR5MK4Z" localSheetId="8" hidden="1">#REF!</definedName>
    <definedName name="BExB385QW2BSSBXS953SSQN2ISSW" localSheetId="0" hidden="1">#REF!</definedName>
    <definedName name="BExB385QW2BSSBXS953SSQN2ISSW" localSheetId="1" hidden="1">#REF!</definedName>
    <definedName name="BExB385QW2BSSBXS953SSQN2ISSW" localSheetId="8" hidden="1">#REF!</definedName>
    <definedName name="BExB3DEMEV5D9G8FDHD4NQ9X2YNT" localSheetId="0" hidden="1">#REF!</definedName>
    <definedName name="BExB3DEMEV5D9G8FDHD4NQ9X2YNT" localSheetId="1" hidden="1">#REF!</definedName>
    <definedName name="BExB3DEMEV5D9G8FDHD4NQ9X2YNT" localSheetId="8" hidden="1">#REF!</definedName>
    <definedName name="BExB3RXU8AJQ86I5RXEWLGGR7R7C" localSheetId="0" hidden="1">#REF!</definedName>
    <definedName name="BExB3RXU8AJQ86I5RXEWLGGR7R7C" localSheetId="1" hidden="1">#REF!</definedName>
    <definedName name="BExB3RXU8AJQ86I5RXEWLGGR7R7C" localSheetId="8" hidden="1">#REF!</definedName>
    <definedName name="BExB442RX0T3L6HUL6X5T21CENW6" localSheetId="0" hidden="1">#REF!</definedName>
    <definedName name="BExB442RX0T3L6HUL6X5T21CENW6" localSheetId="1" hidden="1">#REF!</definedName>
    <definedName name="BExB442RX0T3L6HUL6X5T21CENW6" localSheetId="8" hidden="1">#REF!</definedName>
    <definedName name="BExB4ADD0L7417CII901XTFKXD1J" localSheetId="0" hidden="1">#REF!</definedName>
    <definedName name="BExB4ADD0L7417CII901XTFKXD1J" localSheetId="1" hidden="1">#REF!</definedName>
    <definedName name="BExB4ADD0L7417CII901XTFKXD1J" localSheetId="8" hidden="1">#REF!</definedName>
    <definedName name="BExB4DYU06HCGRIPBSWRCXK804UM" localSheetId="0" hidden="1">#REF!</definedName>
    <definedName name="BExB4DYU06HCGRIPBSWRCXK804UM" localSheetId="1" hidden="1">#REF!</definedName>
    <definedName name="BExB4DYU06HCGRIPBSWRCXK804UM" localSheetId="8" hidden="1">#REF!</definedName>
    <definedName name="BExB4HEZO4E597Q5M4M10LT8TLY3" localSheetId="0" hidden="1">#REF!</definedName>
    <definedName name="BExB4HEZO4E597Q5M4M10LT8TLY3" localSheetId="1" hidden="1">#REF!</definedName>
    <definedName name="BExB4HEZO4E597Q5M4M10LT8TLY3" localSheetId="8" hidden="1">#REF!</definedName>
    <definedName name="BExB4X01APD3Z8ZW6MVX1P8NAO7G" localSheetId="0" hidden="1">#REF!</definedName>
    <definedName name="BExB4X01APD3Z8ZW6MVX1P8NAO7G" localSheetId="1" hidden="1">#REF!</definedName>
    <definedName name="BExB4X01APD3Z8ZW6MVX1P8NAO7G" localSheetId="8" hidden="1">#REF!</definedName>
    <definedName name="BExB4Z3EZBGYYI33U0KQ8NEIH8PY" localSheetId="0" hidden="1">#REF!</definedName>
    <definedName name="BExB4Z3EZBGYYI33U0KQ8NEIH8PY" localSheetId="1" hidden="1">#REF!</definedName>
    <definedName name="BExB4Z3EZBGYYI33U0KQ8NEIH8PY" localSheetId="8" hidden="1">#REF!</definedName>
    <definedName name="BExB4ZJOLU1PXBMG4TPCCLTRMNRE" localSheetId="0" hidden="1">#REF!</definedName>
    <definedName name="BExB4ZJOLU1PXBMG4TPCCLTRMNRE" localSheetId="1" hidden="1">#REF!</definedName>
    <definedName name="BExB4ZJOLU1PXBMG4TPCCLTRMNRE" localSheetId="8" hidden="1">#REF!</definedName>
    <definedName name="BExB4ZZSDPL4Q05BMVT5TUN0IGKT" localSheetId="0" hidden="1">#REF!</definedName>
    <definedName name="BExB4ZZSDPL4Q05BMVT5TUN0IGKT" localSheetId="1" hidden="1">#REF!</definedName>
    <definedName name="BExB4ZZSDPL4Q05BMVT5TUN0IGKT" localSheetId="8" hidden="1">#REF!</definedName>
    <definedName name="BExB55368XW7UX657ZSPC6BFE92S" localSheetId="0" hidden="1">#REF!</definedName>
    <definedName name="BExB55368XW7UX657ZSPC6BFE92S" localSheetId="1" hidden="1">#REF!</definedName>
    <definedName name="BExB55368XW7UX657ZSPC6BFE92S" localSheetId="8" hidden="1">#REF!</definedName>
    <definedName name="BExB57MZEPL2SA2ONPK66YFLZWJU" localSheetId="0" hidden="1">#REF!</definedName>
    <definedName name="BExB57MZEPL2SA2ONPK66YFLZWJU" localSheetId="1" hidden="1">#REF!</definedName>
    <definedName name="BExB57MZEPL2SA2ONPK66YFLZWJU" localSheetId="8" hidden="1">#REF!</definedName>
    <definedName name="BExB5833OAOJ22VK1YK47FHUSVK2" localSheetId="0" hidden="1">#REF!</definedName>
    <definedName name="BExB5833OAOJ22VK1YK47FHUSVK2" localSheetId="1" hidden="1">#REF!</definedName>
    <definedName name="BExB5833OAOJ22VK1YK47FHUSVK2" localSheetId="8" hidden="1">#REF!</definedName>
    <definedName name="BExB58JDIHS42JZT9DJJMKA8QFCO" localSheetId="0" hidden="1">#REF!</definedName>
    <definedName name="BExB58JDIHS42JZT9DJJMKA8QFCO" localSheetId="1" hidden="1">#REF!</definedName>
    <definedName name="BExB58JDIHS42JZT9DJJMKA8QFCO" localSheetId="8" hidden="1">#REF!</definedName>
    <definedName name="BExB58U5FQC5JWV9CGC83HLLZUZI" localSheetId="0" hidden="1">#REF!</definedName>
    <definedName name="BExB58U5FQC5JWV9CGC83HLLZUZI" localSheetId="1" hidden="1">#REF!</definedName>
    <definedName name="BExB58U5FQC5JWV9CGC83HLLZUZI" localSheetId="8" hidden="1">#REF!</definedName>
    <definedName name="BExB5EDO9XUKHF74X3HAU2WPPHZH" localSheetId="0" hidden="1">#REF!</definedName>
    <definedName name="BExB5EDO9XUKHF74X3HAU2WPPHZH" localSheetId="1" hidden="1">#REF!</definedName>
    <definedName name="BExB5EDO9XUKHF74X3HAU2WPPHZH" localSheetId="8" hidden="1">#REF!</definedName>
    <definedName name="BExB5EDOQKZIQXT13IG1KLCZ474G" localSheetId="0" hidden="1">#REF!</definedName>
    <definedName name="BExB5EDOQKZIQXT13IG1KLCZ474G" localSheetId="1" hidden="1">#REF!</definedName>
    <definedName name="BExB5EDOQKZIQXT13IG1KLCZ474G" localSheetId="8" hidden="1">#REF!</definedName>
    <definedName name="BExB5G6EH68AYEP1UT0GHUEL3SLN" localSheetId="0" hidden="1">#REF!</definedName>
    <definedName name="BExB5G6EH68AYEP1UT0GHUEL3SLN" localSheetId="1" hidden="1">#REF!</definedName>
    <definedName name="BExB5G6EH68AYEP1UT0GHUEL3SLN" localSheetId="8" hidden="1">#REF!</definedName>
    <definedName name="BExB5LVGGXMNUN3D3452G3J62MKF" localSheetId="0" hidden="1">#REF!</definedName>
    <definedName name="BExB5LVGGXMNUN3D3452G3J62MKF" localSheetId="1" hidden="1">#REF!</definedName>
    <definedName name="BExB5LVGGXMNUN3D3452G3J62MKF" localSheetId="8" hidden="1">#REF!</definedName>
    <definedName name="BExB5QYVEZWFE5DQVHAM760EV05X" localSheetId="0" hidden="1">#REF!</definedName>
    <definedName name="BExB5QYVEZWFE5DQVHAM760EV05X" localSheetId="1" hidden="1">#REF!</definedName>
    <definedName name="BExB5QYVEZWFE5DQVHAM760EV05X" localSheetId="8" hidden="1">#REF!</definedName>
    <definedName name="BExB5U9IRH14EMOE0YGIE3WIVLFS" localSheetId="0" hidden="1">#REF!</definedName>
    <definedName name="BExB5U9IRH14EMOE0YGIE3WIVLFS" localSheetId="1" hidden="1">#REF!</definedName>
    <definedName name="BExB5U9IRH14EMOE0YGIE3WIVLFS" localSheetId="8" hidden="1">#REF!</definedName>
    <definedName name="BExB5V5WWQYPK4GCSYZQALJYGC94" localSheetId="0" hidden="1">#REF!</definedName>
    <definedName name="BExB5V5WWQYPK4GCSYZQALJYGC94" localSheetId="1" hidden="1">#REF!</definedName>
    <definedName name="BExB5V5WWQYPK4GCSYZQALJYGC94" localSheetId="8" hidden="1">#REF!</definedName>
    <definedName name="BExB5VWYMOV6BAIH7XUBBVPU7MMD" localSheetId="0" hidden="1">#REF!</definedName>
    <definedName name="BExB5VWYMOV6BAIH7XUBBVPU7MMD" localSheetId="1" hidden="1">#REF!</definedName>
    <definedName name="BExB5VWYMOV6BAIH7XUBBVPU7MMD" localSheetId="8" hidden="1">#REF!</definedName>
    <definedName name="BExB610DZWIJP1B72U9QM42COH2B" localSheetId="0" hidden="1">#REF!</definedName>
    <definedName name="BExB610DZWIJP1B72U9QM42COH2B" localSheetId="1" hidden="1">#REF!</definedName>
    <definedName name="BExB610DZWIJP1B72U9QM42COH2B" localSheetId="8" hidden="1">#REF!</definedName>
    <definedName name="BExB64AX81KEVMGZDXB25NB459SW" localSheetId="0" hidden="1">#REF!</definedName>
    <definedName name="BExB64AX81KEVMGZDXB25NB459SW" localSheetId="1" hidden="1">#REF!</definedName>
    <definedName name="BExB64AX81KEVMGZDXB25NB459SW" localSheetId="8" hidden="1">#REF!</definedName>
    <definedName name="BExB6C3FUAKK9ML5T767NMWGA9YB" localSheetId="0" hidden="1">#REF!</definedName>
    <definedName name="BExB6C3FUAKK9ML5T767NMWGA9YB" localSheetId="1" hidden="1">#REF!</definedName>
    <definedName name="BExB6C3FUAKK9ML5T767NMWGA9YB" localSheetId="8" hidden="1">#REF!</definedName>
    <definedName name="BExB6C8X6JYRLKZKK17VE3QUNL3D" localSheetId="0" hidden="1">#REF!</definedName>
    <definedName name="BExB6C8X6JYRLKZKK17VE3QUNL3D" localSheetId="1" hidden="1">#REF!</definedName>
    <definedName name="BExB6C8X6JYRLKZKK17VE3QUNL3D" localSheetId="8" hidden="1">#REF!</definedName>
    <definedName name="BExB6HN3QRFPXM71MDUK21BKM7PF" localSheetId="0" hidden="1">#REF!</definedName>
    <definedName name="BExB6HN3QRFPXM71MDUK21BKM7PF" localSheetId="1" hidden="1">#REF!</definedName>
    <definedName name="BExB6HN3QRFPXM71MDUK21BKM7PF" localSheetId="8" hidden="1">#REF!</definedName>
    <definedName name="BExB6I39SKL5BMHHDD9EED7FQD9Z" localSheetId="0" hidden="1">#REF!</definedName>
    <definedName name="BExB6I39SKL5BMHHDD9EED7FQD9Z" localSheetId="1" hidden="1">#REF!</definedName>
    <definedName name="BExB6I39SKL5BMHHDD9EED7FQD9Z" localSheetId="8" hidden="1">#REF!</definedName>
    <definedName name="BExB6IZMHCZ3LB7N73KD90YB1HBZ" localSheetId="0" hidden="1">#REF!</definedName>
    <definedName name="BExB6IZMHCZ3LB7N73KD90YB1HBZ" localSheetId="1" hidden="1">#REF!</definedName>
    <definedName name="BExB6IZMHCZ3LB7N73KD90YB1HBZ" localSheetId="8" hidden="1">#REF!</definedName>
    <definedName name="BExB719SGNX4Y8NE6JEXC555K596" localSheetId="0" hidden="1">#REF!</definedName>
    <definedName name="BExB719SGNX4Y8NE6JEXC555K596" localSheetId="1" hidden="1">#REF!</definedName>
    <definedName name="BExB719SGNX4Y8NE6JEXC555K596" localSheetId="8" hidden="1">#REF!</definedName>
    <definedName name="BExB7265DCHKS7V2OWRBXCZTEIW9" localSheetId="0" hidden="1">#REF!</definedName>
    <definedName name="BExB7265DCHKS7V2OWRBXCZTEIW9" localSheetId="1" hidden="1">#REF!</definedName>
    <definedName name="BExB7265DCHKS7V2OWRBXCZTEIW9" localSheetId="8" hidden="1">#REF!</definedName>
    <definedName name="BExB74PS5P9G0P09Y6DZSCX0FLTJ" localSheetId="0" hidden="1">#REF!</definedName>
    <definedName name="BExB74PS5P9G0P09Y6DZSCX0FLTJ" localSheetId="1" hidden="1">#REF!</definedName>
    <definedName name="BExB74PS5P9G0P09Y6DZSCX0FLTJ" localSheetId="8" hidden="1">#REF!</definedName>
    <definedName name="BExB78RH79J0MIF7H8CAZ0CFE88Q" localSheetId="0" hidden="1">#REF!</definedName>
    <definedName name="BExB78RH79J0MIF7H8CAZ0CFE88Q" localSheetId="1" hidden="1">#REF!</definedName>
    <definedName name="BExB78RH79J0MIF7H8CAZ0CFE88Q" localSheetId="8" hidden="1">#REF!</definedName>
    <definedName name="BExB7ELT09HGDVO5BJC1ZY9D09GZ" localSheetId="0" hidden="1">#REF!</definedName>
    <definedName name="BExB7ELT09HGDVO5BJC1ZY9D09GZ" localSheetId="1" hidden="1">#REF!</definedName>
    <definedName name="BExB7ELT09HGDVO5BJC1ZY9D09GZ" localSheetId="8" hidden="1">#REF!</definedName>
    <definedName name="BExB7F7EIHG0MYMQYUVG9HIZPHMZ" localSheetId="0" hidden="1">#REF!</definedName>
    <definedName name="BExB7F7EIHG0MYMQYUVG9HIZPHMZ" localSheetId="1" hidden="1">#REF!</definedName>
    <definedName name="BExB7F7EIHG0MYMQYUVG9HIZPHMZ" localSheetId="8" hidden="1">#REF!</definedName>
    <definedName name="BExB806PAXX70XUTA3ZI7OORD78R" localSheetId="0" hidden="1">#REF!</definedName>
    <definedName name="BExB806PAXX70XUTA3ZI7OORD78R" localSheetId="1" hidden="1">#REF!</definedName>
    <definedName name="BExB806PAXX70XUTA3ZI7OORD78R" localSheetId="8" hidden="1">#REF!</definedName>
    <definedName name="BExB83199EQQS6I5HE7WADNCK8OE" localSheetId="0" hidden="1">#REF!</definedName>
    <definedName name="BExB83199EQQS6I5HE7WADNCK8OE" localSheetId="1" hidden="1">#REF!</definedName>
    <definedName name="BExB83199EQQS6I5HE7WADNCK8OE" localSheetId="8" hidden="1">#REF!</definedName>
    <definedName name="BExB8HF4UBVZKQCSRFRUQL2EE6VL" localSheetId="0" hidden="1">#REF!</definedName>
    <definedName name="BExB8HF4UBVZKQCSRFRUQL2EE6VL" localSheetId="1" hidden="1">#REF!</definedName>
    <definedName name="BExB8HF4UBVZKQCSRFRUQL2EE6VL" localSheetId="8" hidden="1">#REF!</definedName>
    <definedName name="BExB8HKHKZ1ORJZUYGG2M4VSCC39" localSheetId="0" hidden="1">#REF!</definedName>
    <definedName name="BExB8HKHKZ1ORJZUYGG2M4VSCC39" localSheetId="1" hidden="1">#REF!</definedName>
    <definedName name="BExB8HKHKZ1ORJZUYGG2M4VSCC39" localSheetId="8" hidden="1">#REF!</definedName>
    <definedName name="BExB8HV9YUS1Q77M9SNFRKDLU5HS" localSheetId="0" hidden="1">#REF!</definedName>
    <definedName name="BExB8HV9YUS1Q77M9SNFRKDLU5HS" localSheetId="1" hidden="1">#REF!</definedName>
    <definedName name="BExB8HV9YUS1Q77M9SNFRKDLU5HS" localSheetId="8" hidden="1">#REF!</definedName>
    <definedName name="BExB8QPH8DC5BESEVPSMBCWVN6PO" localSheetId="0" hidden="1">#REF!</definedName>
    <definedName name="BExB8QPH8DC5BESEVPSMBCWVN6PO" localSheetId="1" hidden="1">#REF!</definedName>
    <definedName name="BExB8QPH8DC5BESEVPSMBCWVN6PO" localSheetId="8" hidden="1">#REF!</definedName>
    <definedName name="BExB8U5N0D85YR8APKN3PPKG0FWP" localSheetId="0" hidden="1">#REF!</definedName>
    <definedName name="BExB8U5N0D85YR8APKN3PPKG0FWP" localSheetId="1" hidden="1">#REF!</definedName>
    <definedName name="BExB8U5N0D85YR8APKN3PPKG0FWP" localSheetId="8" hidden="1">#REF!</definedName>
    <definedName name="BExB93G413CK5DKO7925ZHSOBGIN" localSheetId="0" hidden="1">#REF!</definedName>
    <definedName name="BExB93G413CK5DKO7925ZHSOBGIN" localSheetId="1" hidden="1">#REF!</definedName>
    <definedName name="BExB93G413CK5DKO7925ZHSOBGIN" localSheetId="8" hidden="1">#REF!</definedName>
    <definedName name="BExB96LBXL1JW5A4PP93UJ9UDLKZ" localSheetId="0" hidden="1">#REF!</definedName>
    <definedName name="BExB96LBXL1JW5A4PP93UJ9UDLKZ" localSheetId="1" hidden="1">#REF!</definedName>
    <definedName name="BExB96LBXL1JW5A4PP93UJ9UDLKZ" localSheetId="8" hidden="1">#REF!</definedName>
    <definedName name="BExB9DHI5I2TJ2LXYPM98EE81L27" localSheetId="0" hidden="1">#REF!</definedName>
    <definedName name="BExB9DHI5I2TJ2LXYPM98EE81L27" localSheetId="1" hidden="1">#REF!</definedName>
    <definedName name="BExB9DHI5I2TJ2LXYPM98EE81L27" localSheetId="8" hidden="1">#REF!</definedName>
    <definedName name="BExB9G6LZG5OQUY0GZLHX066V3D4" localSheetId="0" hidden="1">#REF!</definedName>
    <definedName name="BExB9G6LZG5OQUY0GZLHX066V3D4" localSheetId="1" hidden="1">#REF!</definedName>
    <definedName name="BExB9G6LZG5OQUY0GZLHX066V3D4" localSheetId="8" hidden="1">#REF!</definedName>
    <definedName name="BExB9IFG9FW3RQUDIMDFKIYDB4HE" localSheetId="0" hidden="1">#REF!</definedName>
    <definedName name="BExB9IFG9FW3RQUDIMDFKIYDB4HE" localSheetId="1" hidden="1">#REF!</definedName>
    <definedName name="BExB9IFG9FW3RQUDIMDFKIYDB4HE" localSheetId="8" hidden="1">#REF!</definedName>
    <definedName name="BExB9NDIZ7LGMTL8351GRA6VK2K0" localSheetId="0" hidden="1">#REF!</definedName>
    <definedName name="BExB9NDIZ7LGMTL8351GRA6VK2K0" localSheetId="1" hidden="1">#REF!</definedName>
    <definedName name="BExB9NDIZ7LGMTL8351GRA6VK2K0" localSheetId="8" hidden="1">#REF!</definedName>
    <definedName name="BExB9Q2MZZHBGW8QQKVEYIMJBPIE" localSheetId="0" hidden="1">#REF!</definedName>
    <definedName name="BExB9Q2MZZHBGW8QQKVEYIMJBPIE" localSheetId="1" hidden="1">#REF!</definedName>
    <definedName name="BExB9Q2MZZHBGW8QQKVEYIMJBPIE" localSheetId="8" hidden="1">#REF!</definedName>
    <definedName name="BExBA1GON0EZRJ20UYPILAPLNQWM" localSheetId="0" hidden="1">#REF!</definedName>
    <definedName name="BExBA1GON0EZRJ20UYPILAPLNQWM" localSheetId="1" hidden="1">#REF!</definedName>
    <definedName name="BExBA1GON0EZRJ20UYPILAPLNQWM" localSheetId="8" hidden="1">#REF!</definedName>
    <definedName name="BExBA525BALJ5HMTDMMSM5WWJ1YW" localSheetId="0" hidden="1">#REF!</definedName>
    <definedName name="BExBA525BALJ5HMTDMMSM5WWJ1YW" localSheetId="1" hidden="1">#REF!</definedName>
    <definedName name="BExBA525BALJ5HMTDMMSM5WWJ1YW" localSheetId="8" hidden="1">#REF!</definedName>
    <definedName name="BExBA69ASGYRZW1G1DYIS9QRRTBN" localSheetId="0" hidden="1">#REF!</definedName>
    <definedName name="BExBA69ASGYRZW1G1DYIS9QRRTBN" localSheetId="1" hidden="1">#REF!</definedName>
    <definedName name="BExBA69ASGYRZW1G1DYIS9QRRTBN" localSheetId="8" hidden="1">#REF!</definedName>
    <definedName name="BExBA6K42582A14WFFWQ3Q8QQWB6" localSheetId="0" hidden="1">#REF!</definedName>
    <definedName name="BExBA6K42582A14WFFWQ3Q8QQWB6" localSheetId="1" hidden="1">#REF!</definedName>
    <definedName name="BExBA6K42582A14WFFWQ3Q8QQWB6" localSheetId="8" hidden="1">#REF!</definedName>
    <definedName name="BExBA8I5D4R8R2PYQ1K16TWGTOEP" localSheetId="0" hidden="1">#REF!</definedName>
    <definedName name="BExBA8I5D4R8R2PYQ1K16TWGTOEP" localSheetId="1" hidden="1">#REF!</definedName>
    <definedName name="BExBA8I5D4R8R2PYQ1K16TWGTOEP" localSheetId="8" hidden="1">#REF!</definedName>
    <definedName name="BExBA93PE0DGUUTA7LLSIGBIXWE5" localSheetId="0" hidden="1">#REF!</definedName>
    <definedName name="BExBA93PE0DGUUTA7LLSIGBIXWE5" localSheetId="1" hidden="1">#REF!</definedName>
    <definedName name="BExBA93PE0DGUUTA7LLSIGBIXWE5" localSheetId="8" hidden="1">#REF!</definedName>
    <definedName name="BExBABCQMR685CQ1SC8CECO7GTGB" localSheetId="0" hidden="1">#REF!</definedName>
    <definedName name="BExBABCQMR685CQ1SC8CECO7GTGB" localSheetId="1" hidden="1">#REF!</definedName>
    <definedName name="BExBABCQMR685CQ1SC8CECO7GTGB" localSheetId="8" hidden="1">#REF!</definedName>
    <definedName name="BExBAI8X0FKDQJ6YZJQDTTG4ZCWY" localSheetId="0" hidden="1">#REF!</definedName>
    <definedName name="BExBAI8X0FKDQJ6YZJQDTTG4ZCWY" localSheetId="1" hidden="1">#REF!</definedName>
    <definedName name="BExBAI8X0FKDQJ6YZJQDTTG4ZCWY" localSheetId="8" hidden="1">#REF!</definedName>
    <definedName name="BExBAKN7XIBAXCF9PCNVS038PCQO" localSheetId="0" hidden="1">#REF!</definedName>
    <definedName name="BExBAKN7XIBAXCF9PCNVS038PCQO" localSheetId="1" hidden="1">#REF!</definedName>
    <definedName name="BExBAKN7XIBAXCF9PCNVS038PCQO" localSheetId="8" hidden="1">#REF!</definedName>
    <definedName name="BExBAKXZ7PBW3DDKKA5MWC1ZUC7O" localSheetId="0" hidden="1">#REF!</definedName>
    <definedName name="BExBAKXZ7PBW3DDKKA5MWC1ZUC7O" localSheetId="1" hidden="1">#REF!</definedName>
    <definedName name="BExBAKXZ7PBW3DDKKA5MWC1ZUC7O" localSheetId="8" hidden="1">#REF!</definedName>
    <definedName name="BExBAO8NLXZXHO6KCIECSFCH3RR0" localSheetId="0" hidden="1">#REF!</definedName>
    <definedName name="BExBAO8NLXZXHO6KCIECSFCH3RR0" localSheetId="1" hidden="1">#REF!</definedName>
    <definedName name="BExBAO8NLXZXHO6KCIECSFCH3RR0" localSheetId="8" hidden="1">#REF!</definedName>
    <definedName name="BExBAOOT1KBSIEISN1ADL4RMY879" localSheetId="0" hidden="1">#REF!</definedName>
    <definedName name="BExBAOOT1KBSIEISN1ADL4RMY879" localSheetId="1" hidden="1">#REF!</definedName>
    <definedName name="BExBAOOT1KBSIEISN1ADL4RMY879" localSheetId="8" hidden="1">#REF!</definedName>
    <definedName name="BExBAVKX8Q09370X1GCZWJ4E91YJ" localSheetId="0" hidden="1">#REF!</definedName>
    <definedName name="BExBAVKX8Q09370X1GCZWJ4E91YJ" localSheetId="1" hidden="1">#REF!</definedName>
    <definedName name="BExBAVKX8Q09370X1GCZWJ4E91YJ" localSheetId="8" hidden="1">#REF!</definedName>
    <definedName name="BExBAX2X2ENJYO4QTR5VAIQ86L7B" localSheetId="0" hidden="1">#REF!</definedName>
    <definedName name="BExBAX2X2ENJYO4QTR5VAIQ86L7B" localSheetId="1" hidden="1">#REF!</definedName>
    <definedName name="BExBAX2X2ENJYO4QTR5VAIQ86L7B" localSheetId="8" hidden="1">#REF!</definedName>
    <definedName name="BExBAZ13D3F1DVJQ6YJ8JGUYEYJE" localSheetId="0" hidden="1">#REF!</definedName>
    <definedName name="BExBAZ13D3F1DVJQ6YJ8JGUYEYJE" localSheetId="1" hidden="1">#REF!</definedName>
    <definedName name="BExBAZ13D3F1DVJQ6YJ8JGUYEYJE" localSheetId="8" hidden="1">#REF!</definedName>
    <definedName name="BExBBMPCB1QOZY8WWEX4J21JDE6U" localSheetId="0" hidden="1">#REF!</definedName>
    <definedName name="BExBBMPCB1QOZY8WWEX4J21JDE6U" localSheetId="1" hidden="1">#REF!</definedName>
    <definedName name="BExBBMPCB1QOZY8WWEX4J21JDE6U" localSheetId="8" hidden="1">#REF!</definedName>
    <definedName name="BExBBU1QQWUE0YFG7O1TN0RFLSSG" localSheetId="0" hidden="1">#REF!</definedName>
    <definedName name="BExBBU1QQWUE0YFG7O1TN0RFLSSG" localSheetId="1" hidden="1">#REF!</definedName>
    <definedName name="BExBBU1QQWUE0YFG7O1TN0RFLSSG" localSheetId="8" hidden="1">#REF!</definedName>
    <definedName name="BExBBUCJQRR74Q7GPWDEZXYK2KJL" localSheetId="0" hidden="1">#REF!</definedName>
    <definedName name="BExBBUCJQRR74Q7GPWDEZXYK2KJL" localSheetId="1" hidden="1">#REF!</definedName>
    <definedName name="BExBBUCJQRR74Q7GPWDEZXYK2KJL" localSheetId="8" hidden="1">#REF!</definedName>
    <definedName name="BExBBV8XVMD9CKZY711T0BN7H3PM" localSheetId="0" hidden="1">#REF!</definedName>
    <definedName name="BExBBV8XVMD9CKZY711T0BN7H3PM" localSheetId="1" hidden="1">#REF!</definedName>
    <definedName name="BExBBV8XVMD9CKZY711T0BN7H3PM" localSheetId="8" hidden="1">#REF!</definedName>
    <definedName name="BExBC78HXWXHO3XAB6E8NVTBGLJS" localSheetId="0" hidden="1">#REF!</definedName>
    <definedName name="BExBC78HXWXHO3XAB6E8NVTBGLJS" localSheetId="1" hidden="1">#REF!</definedName>
    <definedName name="BExBC78HXWXHO3XAB6E8NVTBGLJS" localSheetId="8" hidden="1">#REF!</definedName>
    <definedName name="BExBCFH3SMGZ2IPHFB6BCM9O3W0H" localSheetId="0" hidden="1">#REF!</definedName>
    <definedName name="BExBCFH3SMGZ2IPHFB6BCM9O3W0H" localSheetId="1" hidden="1">#REF!</definedName>
    <definedName name="BExBCFH3SMGZ2IPHFB6BCM9O3W0H" localSheetId="8" hidden="1">#REF!</definedName>
    <definedName name="BExBCK9SCAABKOT9IP6TEPRR7YDT" localSheetId="0" hidden="1">#REF!</definedName>
    <definedName name="BExBCK9SCAABKOT9IP6TEPRR7YDT" localSheetId="1" hidden="1">#REF!</definedName>
    <definedName name="BExBCK9SCAABKOT9IP6TEPRR7YDT" localSheetId="8" hidden="1">#REF!</definedName>
    <definedName name="BExBCKKJTIRKC1RZJRTK65HHLX4W" localSheetId="0" hidden="1">#REF!</definedName>
    <definedName name="BExBCKKJTIRKC1RZJRTK65HHLX4W" localSheetId="1" hidden="1">#REF!</definedName>
    <definedName name="BExBCKKJTIRKC1RZJRTK65HHLX4W" localSheetId="8" hidden="1">#REF!</definedName>
    <definedName name="BExBCLMEPAN3XXX174TU8SS0627Q" localSheetId="0" hidden="1">#REF!</definedName>
    <definedName name="BExBCLMEPAN3XXX174TU8SS0627Q" localSheetId="1" hidden="1">#REF!</definedName>
    <definedName name="BExBCLMEPAN3XXX174TU8SS0627Q" localSheetId="8" hidden="1">#REF!</definedName>
    <definedName name="BExBCRBEYR2KZ8FAQFZ2NHY13WIY" localSheetId="0" hidden="1">#REF!</definedName>
    <definedName name="BExBCRBEYR2KZ8FAQFZ2NHY13WIY" localSheetId="1" hidden="1">#REF!</definedName>
    <definedName name="BExBCRBEYR2KZ8FAQFZ2NHY13WIY" localSheetId="8" hidden="1">#REF!</definedName>
    <definedName name="BExBD4I559NXSV6J07Q343TKYMVJ" localSheetId="0" hidden="1">#REF!</definedName>
    <definedName name="BExBD4I559NXSV6J07Q343TKYMVJ" localSheetId="1" hidden="1">#REF!</definedName>
    <definedName name="BExBD4I559NXSV6J07Q343TKYMVJ" localSheetId="8" hidden="1">#REF!</definedName>
    <definedName name="BExBD9W8C0W9N6L1AFL18JP4H94W" localSheetId="0" hidden="1">#REF!</definedName>
    <definedName name="BExBD9W8C0W9N6L1AFL18JP4H94W" localSheetId="1" hidden="1">#REF!</definedName>
    <definedName name="BExBD9W8C0W9N6L1AFL18JP4H94W" localSheetId="8" hidden="1">#REF!</definedName>
    <definedName name="BExBDBZQLTX3OGFYGULQFK5WEZU5" localSheetId="0" hidden="1">#REF!</definedName>
    <definedName name="BExBDBZQLTX3OGFYGULQFK5WEZU5" localSheetId="1" hidden="1">#REF!</definedName>
    <definedName name="BExBDBZQLTX3OGFYGULQFK5WEZU5" localSheetId="8" hidden="1">#REF!</definedName>
    <definedName name="BExBDJS9TUEU8Z84IV59E5V4T8K6" localSheetId="0" hidden="1">#REF!</definedName>
    <definedName name="BExBDJS9TUEU8Z84IV59E5V4T8K6" localSheetId="1" hidden="1">#REF!</definedName>
    <definedName name="BExBDJS9TUEU8Z84IV59E5V4T8K6" localSheetId="8" hidden="1">#REF!</definedName>
    <definedName name="BExBDKOMSVH4XMH52CFJ3F028I9R" localSheetId="0" hidden="1">#REF!</definedName>
    <definedName name="BExBDKOMSVH4XMH52CFJ3F028I9R" localSheetId="1" hidden="1">#REF!</definedName>
    <definedName name="BExBDKOMSVH4XMH52CFJ3F028I9R" localSheetId="8" hidden="1">#REF!</definedName>
    <definedName name="BExBDSRXVZQ0W5WXQMP5XD00GRRL" localSheetId="0" hidden="1">#REF!</definedName>
    <definedName name="BExBDSRXVZQ0W5WXQMP5XD00GRRL" localSheetId="1" hidden="1">#REF!</definedName>
    <definedName name="BExBDSRXVZQ0W5WXQMP5XD00GRRL" localSheetId="8" hidden="1">#REF!</definedName>
    <definedName name="BExBDTJ0J7XEHB9OATXFF5I8FZBJ" localSheetId="0" hidden="1">#REF!</definedName>
    <definedName name="BExBDTJ0J7XEHB9OATXFF5I8FZBJ" localSheetId="1" hidden="1">#REF!</definedName>
    <definedName name="BExBDTJ0J7XEHB9OATXFF5I8FZBJ" localSheetId="8" hidden="1">#REF!</definedName>
    <definedName name="BExBDUVGK3E1J4JY9ZYTS7V14BLY" localSheetId="0" hidden="1">#REF!</definedName>
    <definedName name="BExBDUVGK3E1J4JY9ZYTS7V14BLY" localSheetId="1" hidden="1">#REF!</definedName>
    <definedName name="BExBDUVGK3E1J4JY9ZYTS7V14BLY" localSheetId="8" hidden="1">#REF!</definedName>
    <definedName name="BExBE0KGY14GSWOGPU4HSJRLD2UD" localSheetId="0" hidden="1">#REF!</definedName>
    <definedName name="BExBE0KGY14GSWOGPU4HSJRLD2UD" localSheetId="1" hidden="1">#REF!</definedName>
    <definedName name="BExBE0KGY14GSWOGPU4HSJRLD2UD" localSheetId="8" hidden="1">#REF!</definedName>
    <definedName name="BExBE162OSBKD30I7T1DKKPT3I9I" localSheetId="0" hidden="1">#REF!</definedName>
    <definedName name="BExBE162OSBKD30I7T1DKKPT3I9I" localSheetId="1" hidden="1">#REF!</definedName>
    <definedName name="BExBE162OSBKD30I7T1DKKPT3I9I" localSheetId="8" hidden="1">#REF!</definedName>
    <definedName name="BExBEC9ATLQZF86W1M3APSM4HEOH" localSheetId="0" hidden="1">#REF!</definedName>
    <definedName name="BExBEC9ATLQZF86W1M3APSM4HEOH" localSheetId="1" hidden="1">#REF!</definedName>
    <definedName name="BExBEC9ATLQZF86W1M3APSM4HEOH" localSheetId="8" hidden="1">#REF!</definedName>
    <definedName name="BExBEXU4CFCM1P5CTZ4NE14PBGDA" localSheetId="0" hidden="1">#REF!</definedName>
    <definedName name="BExBEXU4CFCM1P5CTZ4NE14PBGDA" localSheetId="1" hidden="1">#REF!</definedName>
    <definedName name="BExBEXU4CFCM1P5CTZ4NE14PBGDA" localSheetId="8" hidden="1">#REF!</definedName>
    <definedName name="BExBEYFQJE9YK12A6JBMRFKEC7RN" localSheetId="0" hidden="1">#REF!</definedName>
    <definedName name="BExBEYFQJE9YK12A6JBMRFKEC7RN" localSheetId="1" hidden="1">#REF!</definedName>
    <definedName name="BExBEYFQJE9YK12A6JBMRFKEC7RN" localSheetId="8" hidden="1">#REF!</definedName>
    <definedName name="BExBG1ED81J2O4A2S5F5Y3BPHMCR" localSheetId="0" hidden="1">#REF!</definedName>
    <definedName name="BExBG1ED81J2O4A2S5F5Y3BPHMCR" localSheetId="1" hidden="1">#REF!</definedName>
    <definedName name="BExBG1ED81J2O4A2S5F5Y3BPHMCR" localSheetId="8" hidden="1">#REF!</definedName>
    <definedName name="BExCRK0K58VDM9V35DGI6VK8C92V" localSheetId="0" hidden="1">#REF!</definedName>
    <definedName name="BExCRK0K58VDM9V35DGI6VK8C92V" localSheetId="1" hidden="1">#REF!</definedName>
    <definedName name="BExCRK0K58VDM9V35DGI6VK8C92V" localSheetId="8" hidden="1">#REF!</definedName>
    <definedName name="BExCRLIHS7466WFJ3RPIUGGXYESZ" localSheetId="0" hidden="1">#REF!</definedName>
    <definedName name="BExCRLIHS7466WFJ3RPIUGGXYESZ" localSheetId="1" hidden="1">#REF!</definedName>
    <definedName name="BExCRLIHS7466WFJ3RPIUGGXYESZ" localSheetId="8" hidden="1">#REF!</definedName>
    <definedName name="BExCRXSXMF4LHAQZHN64FXJPMVZ7" localSheetId="0" hidden="1">#REF!</definedName>
    <definedName name="BExCRXSXMF4LHAQZHN64FXJPMVZ7" localSheetId="1" hidden="1">#REF!</definedName>
    <definedName name="BExCRXSXMF4LHAQZHN64FXJPMVZ7" localSheetId="8" hidden="1">#REF!</definedName>
    <definedName name="BExCS1EDDUEAEWHVYXHIP9I1WCJH" localSheetId="0" hidden="1">#REF!</definedName>
    <definedName name="BExCS1EDDUEAEWHVYXHIP9I1WCJH" localSheetId="1" hidden="1">#REF!</definedName>
    <definedName name="BExCS1EDDUEAEWHVYXHIP9I1WCJH" localSheetId="8" hidden="1">#REF!</definedName>
    <definedName name="BExCS1P5QG0X3OTHKX07RALOE5T5" localSheetId="0" hidden="1">#REF!</definedName>
    <definedName name="BExCS1P5QG0X3OTHKX07RALOE5T5" localSheetId="1" hidden="1">#REF!</definedName>
    <definedName name="BExCS1P5QG0X3OTHKX07RALOE5T5" localSheetId="8" hidden="1">#REF!</definedName>
    <definedName name="BExCS7ZPMHFJ4UJDAL8CQOLSZ13B" localSheetId="0" hidden="1">#REF!</definedName>
    <definedName name="BExCS7ZPMHFJ4UJDAL8CQOLSZ13B" localSheetId="1" hidden="1">#REF!</definedName>
    <definedName name="BExCS7ZPMHFJ4UJDAL8CQOLSZ13B" localSheetId="8" hidden="1">#REF!</definedName>
    <definedName name="BExCS8W4NJUZH9S1CYB6XSDLEPBW" localSheetId="0" hidden="1">#REF!</definedName>
    <definedName name="BExCS8W4NJUZH9S1CYB6XSDLEPBW" localSheetId="1" hidden="1">#REF!</definedName>
    <definedName name="BExCS8W4NJUZH9S1CYB6XSDLEPBW" localSheetId="8" hidden="1">#REF!</definedName>
    <definedName name="BExCSAE1M6G20R41J0Y24YNN0YC1" localSheetId="0" hidden="1">#REF!</definedName>
    <definedName name="BExCSAE1M6G20R41J0Y24YNN0YC1" localSheetId="1" hidden="1">#REF!</definedName>
    <definedName name="BExCSAE1M6G20R41J0Y24YNN0YC1" localSheetId="8" hidden="1">#REF!</definedName>
    <definedName name="BExCSAOUZOYKHN7HV511TO8VDJ02" localSheetId="0" hidden="1">#REF!</definedName>
    <definedName name="BExCSAOUZOYKHN7HV511TO8VDJ02" localSheetId="1" hidden="1">#REF!</definedName>
    <definedName name="BExCSAOUZOYKHN7HV511TO8VDJ02" localSheetId="8" hidden="1">#REF!</definedName>
    <definedName name="BExCSJ2XVKHN6ULCF7JML0TCRKEO" localSheetId="0" hidden="1">#REF!</definedName>
    <definedName name="BExCSJ2XVKHN6ULCF7JML0TCRKEO" localSheetId="1" hidden="1">#REF!</definedName>
    <definedName name="BExCSJ2XVKHN6ULCF7JML0TCRKEO" localSheetId="8" hidden="1">#REF!</definedName>
    <definedName name="BExCSMOFTXSUEC1T46LR1UPYRCX5" localSheetId="0" hidden="1">#REF!</definedName>
    <definedName name="BExCSMOFTXSUEC1T46LR1UPYRCX5" localSheetId="1" hidden="1">#REF!</definedName>
    <definedName name="BExCSMOFTXSUEC1T46LR1UPYRCX5" localSheetId="8" hidden="1">#REF!</definedName>
    <definedName name="BExCSSDG3TM6TPKS19E9QYJEELZ6" localSheetId="0" hidden="1">#REF!</definedName>
    <definedName name="BExCSSDG3TM6TPKS19E9QYJEELZ6" localSheetId="1" hidden="1">#REF!</definedName>
    <definedName name="BExCSSDG3TM6TPKS19E9QYJEELZ6" localSheetId="8" hidden="1">#REF!</definedName>
    <definedName name="BExCSZV7U67UWXL2HKJNM5W1E4OO" localSheetId="0" hidden="1">#REF!</definedName>
    <definedName name="BExCSZV7U67UWXL2HKJNM5W1E4OO" localSheetId="1" hidden="1">#REF!</definedName>
    <definedName name="BExCSZV7U67UWXL2HKJNM5W1E4OO" localSheetId="8" hidden="1">#REF!</definedName>
    <definedName name="BExCT4NSDT61OCH04Y2QIFIOP75H" localSheetId="0" hidden="1">#REF!</definedName>
    <definedName name="BExCT4NSDT61OCH04Y2QIFIOP75H" localSheetId="1" hidden="1">#REF!</definedName>
    <definedName name="BExCT4NSDT61OCH04Y2QIFIOP75H" localSheetId="8" hidden="1">#REF!</definedName>
    <definedName name="BExCTHZWIPJVLE56GATEFKPIKLK2" localSheetId="0" hidden="1">#REF!</definedName>
    <definedName name="BExCTHZWIPJVLE56GATEFKPIKLK2" localSheetId="1" hidden="1">#REF!</definedName>
    <definedName name="BExCTHZWIPJVLE56GATEFKPIKLK2" localSheetId="8" hidden="1">#REF!</definedName>
    <definedName name="BExCTW8G3VCZ55S09HTUGXKB1P2M" localSheetId="0" hidden="1">#REF!</definedName>
    <definedName name="BExCTW8G3VCZ55S09HTUGXKB1P2M" localSheetId="1" hidden="1">#REF!</definedName>
    <definedName name="BExCTW8G3VCZ55S09HTUGXKB1P2M" localSheetId="8" hidden="1">#REF!</definedName>
    <definedName name="BExCTYS2KX0QANOLT8LGZ9WV3S3T" localSheetId="0" hidden="1">#REF!</definedName>
    <definedName name="BExCTYS2KX0QANOLT8LGZ9WV3S3T" localSheetId="1" hidden="1">#REF!</definedName>
    <definedName name="BExCTYS2KX0QANOLT8LGZ9WV3S3T" localSheetId="8" hidden="1">#REF!</definedName>
    <definedName name="BExCTZ2V6H9TT6LFGK3SADZ2TIGQ" localSheetId="0" hidden="1">#REF!</definedName>
    <definedName name="BExCTZ2V6H9TT6LFGK3SADZ2TIGQ" localSheetId="1" hidden="1">#REF!</definedName>
    <definedName name="BExCTZ2V6H9TT6LFGK3SADZ2TIGQ" localSheetId="8" hidden="1">#REF!</definedName>
    <definedName name="BExCTZZ9JNES4EDHW97NP0EGQALX" localSheetId="0" hidden="1">#REF!</definedName>
    <definedName name="BExCTZZ9JNES4EDHW97NP0EGQALX" localSheetId="1" hidden="1">#REF!</definedName>
    <definedName name="BExCTZZ9JNES4EDHW97NP0EGQALX" localSheetId="8" hidden="1">#REF!</definedName>
    <definedName name="BExCU0A1V6NMZQ9ASYJ8QIVQ5UR2" localSheetId="0" hidden="1">#REF!</definedName>
    <definedName name="BExCU0A1V6NMZQ9ASYJ8QIVQ5UR2" localSheetId="1" hidden="1">#REF!</definedName>
    <definedName name="BExCU0A1V6NMZQ9ASYJ8QIVQ5UR2" localSheetId="8" hidden="1">#REF!</definedName>
    <definedName name="BExCU2834920JBHSPCRC4UF80OLL" localSheetId="0" hidden="1">#REF!</definedName>
    <definedName name="BExCU2834920JBHSPCRC4UF80OLL" localSheetId="1" hidden="1">#REF!</definedName>
    <definedName name="BExCU2834920JBHSPCRC4UF80OLL" localSheetId="8" hidden="1">#REF!</definedName>
    <definedName name="BExCU8O54I3P3WRYWY1CRP3S78QY" localSheetId="0" hidden="1">#REF!</definedName>
    <definedName name="BExCU8O54I3P3WRYWY1CRP3S78QY" localSheetId="1" hidden="1">#REF!</definedName>
    <definedName name="BExCU8O54I3P3WRYWY1CRP3S78QY" localSheetId="8" hidden="1">#REF!</definedName>
    <definedName name="BExCUDRJO23YOKT8GPWOVQ4XEHF5" localSheetId="0" hidden="1">#REF!</definedName>
    <definedName name="BExCUDRJO23YOKT8GPWOVQ4XEHF5" localSheetId="1" hidden="1">#REF!</definedName>
    <definedName name="BExCUDRJO23YOKT8GPWOVQ4XEHF5" localSheetId="8" hidden="1">#REF!</definedName>
    <definedName name="BExCULEOALM7SEHVMQC4B4N25MRM" localSheetId="0" hidden="1">#REF!</definedName>
    <definedName name="BExCULEOALM7SEHVMQC4B4N25MRM" localSheetId="1" hidden="1">#REF!</definedName>
    <definedName name="BExCULEOALM7SEHVMQC4B4N25MRM" localSheetId="8" hidden="1">#REF!</definedName>
    <definedName name="BExCUPAXFR16YMWL30ME3F3BSRDZ" localSheetId="0" hidden="1">#REF!</definedName>
    <definedName name="BExCUPAXFR16YMWL30ME3F3BSRDZ" localSheetId="1" hidden="1">#REF!</definedName>
    <definedName name="BExCUPAXFR16YMWL30ME3F3BSRDZ" localSheetId="8" hidden="1">#REF!</definedName>
    <definedName name="BExCUR94DHCE47PUUWEMT5QZOYR2" localSheetId="0" hidden="1">#REF!</definedName>
    <definedName name="BExCUR94DHCE47PUUWEMT5QZOYR2" localSheetId="1" hidden="1">#REF!</definedName>
    <definedName name="BExCUR94DHCE47PUUWEMT5QZOYR2" localSheetId="8" hidden="1">#REF!</definedName>
    <definedName name="BExCV5HJSTBNPQZVGYJY9AZ4IJ26" localSheetId="0" hidden="1">#REF!</definedName>
    <definedName name="BExCV5HJSTBNPQZVGYJY9AZ4IJ26" localSheetId="1" hidden="1">#REF!</definedName>
    <definedName name="BExCV5HJSTBNPQZVGYJY9AZ4IJ26" localSheetId="8" hidden="1">#REF!</definedName>
    <definedName name="BExCV634L7SVHGB0UDDTRRQ2Q72H" localSheetId="0" hidden="1">#REF!</definedName>
    <definedName name="BExCV634L7SVHGB0UDDTRRQ2Q72H" localSheetId="1" hidden="1">#REF!</definedName>
    <definedName name="BExCV634L7SVHGB0UDDTRRQ2Q72H" localSheetId="8" hidden="1">#REF!</definedName>
    <definedName name="BExCVBXGSXT9FWJRG62PX9S1RK83" localSheetId="0" hidden="1">#REF!</definedName>
    <definedName name="BExCVBXGSXT9FWJRG62PX9S1RK83" localSheetId="1" hidden="1">#REF!</definedName>
    <definedName name="BExCVBXGSXT9FWJRG62PX9S1RK83" localSheetId="8" hidden="1">#REF!</definedName>
    <definedName name="BExCVHBNLOHNFS0JAV3I1XGPNH9W" localSheetId="0" hidden="1">#REF!</definedName>
    <definedName name="BExCVHBNLOHNFS0JAV3I1XGPNH9W" localSheetId="1" hidden="1">#REF!</definedName>
    <definedName name="BExCVHBNLOHNFS0JAV3I1XGPNH9W" localSheetId="8" hidden="1">#REF!</definedName>
    <definedName name="BExCVI86R31A2IOZIEBY1FJLVILD" localSheetId="0" hidden="1">#REF!</definedName>
    <definedName name="BExCVI86R31A2IOZIEBY1FJLVILD" localSheetId="1" hidden="1">#REF!</definedName>
    <definedName name="BExCVI86R31A2IOZIEBY1FJLVILD" localSheetId="8" hidden="1">#REF!</definedName>
    <definedName name="BExCVKGZXE0I9EIXKBZVSGSEY2RR" localSheetId="0" hidden="1">#REF!</definedName>
    <definedName name="BExCVKGZXE0I9EIXKBZVSGSEY2RR" localSheetId="1" hidden="1">#REF!</definedName>
    <definedName name="BExCVKGZXE0I9EIXKBZVSGSEY2RR" localSheetId="8" hidden="1">#REF!</definedName>
    <definedName name="BExCVNROVORCSNX9HKHKPHY0URS3" localSheetId="0" hidden="1">#REF!</definedName>
    <definedName name="BExCVNROVORCSNX9HKHKPHY0URS3" localSheetId="1" hidden="1">#REF!</definedName>
    <definedName name="BExCVNROVORCSNX9HKHKPHY0URS3" localSheetId="8" hidden="1">#REF!</definedName>
    <definedName name="BExCVPEZON7VV6NOWII8VZMONPCJ" localSheetId="0" hidden="1">#REF!</definedName>
    <definedName name="BExCVPEZON7VV6NOWII8VZMONPCJ" localSheetId="1" hidden="1">#REF!</definedName>
    <definedName name="BExCVPEZON7VV6NOWII8VZMONPCJ" localSheetId="8" hidden="1">#REF!</definedName>
    <definedName name="BExCVV44WY5807WGMTGKPW0GT256" localSheetId="0" hidden="1">#REF!</definedName>
    <definedName name="BExCVV44WY5807WGMTGKPW0GT256" localSheetId="1" hidden="1">#REF!</definedName>
    <definedName name="BExCVV44WY5807WGMTGKPW0GT256" localSheetId="8" hidden="1">#REF!</definedName>
    <definedName name="BExCVZ5PN4V6MRBZ04PZJW3GEF8S" localSheetId="0" hidden="1">#REF!</definedName>
    <definedName name="BExCVZ5PN4V6MRBZ04PZJW3GEF8S" localSheetId="1" hidden="1">#REF!</definedName>
    <definedName name="BExCVZ5PN4V6MRBZ04PZJW3GEF8S" localSheetId="8" hidden="1">#REF!</definedName>
    <definedName name="BExCW13R0GWJYGXZBNCPAHQN4NR2" localSheetId="0" hidden="1">#REF!</definedName>
    <definedName name="BExCW13R0GWJYGXZBNCPAHQN4NR2" localSheetId="1" hidden="1">#REF!</definedName>
    <definedName name="BExCW13R0GWJYGXZBNCPAHQN4NR2" localSheetId="8" hidden="1">#REF!</definedName>
    <definedName name="BExCW9Y5HWU4RJTNX74O6L24VGCK" localSheetId="0" hidden="1">#REF!</definedName>
    <definedName name="BExCW9Y5HWU4RJTNX74O6L24VGCK" localSheetId="1" hidden="1">#REF!</definedName>
    <definedName name="BExCW9Y5HWU4RJTNX74O6L24VGCK" localSheetId="8" hidden="1">#REF!</definedName>
    <definedName name="BExCWHADQJRXWFDGV2KMANWIY1YN" localSheetId="0" hidden="1">#REF!</definedName>
    <definedName name="BExCWHADQJRXWFDGV2KMANWIY1YN" localSheetId="1" hidden="1">#REF!</definedName>
    <definedName name="BExCWHADQJRXWFDGV2KMANWIY1YN" localSheetId="8" hidden="1">#REF!</definedName>
    <definedName name="BExCWPDPESGZS07QGBLSBWDNVJLZ" localSheetId="0" hidden="1">#REF!</definedName>
    <definedName name="BExCWPDPESGZS07QGBLSBWDNVJLZ" localSheetId="1" hidden="1">#REF!</definedName>
    <definedName name="BExCWPDPESGZS07QGBLSBWDNVJLZ" localSheetId="8" hidden="1">#REF!</definedName>
    <definedName name="BExCWTVKHIVCRHF8GC39KI58YM5K" localSheetId="0" hidden="1">#REF!</definedName>
    <definedName name="BExCWTVKHIVCRHF8GC39KI58YM5K" localSheetId="1" hidden="1">#REF!</definedName>
    <definedName name="BExCWTVKHIVCRHF8GC39KI58YM5K" localSheetId="8" hidden="1">#REF!</definedName>
    <definedName name="BExCX2KGRZBRVLZNM8SUSIE6A0RL" localSheetId="0" hidden="1">#REF!</definedName>
    <definedName name="BExCX2KGRZBRVLZNM8SUSIE6A0RL" localSheetId="1" hidden="1">#REF!</definedName>
    <definedName name="BExCX2KGRZBRVLZNM8SUSIE6A0RL" localSheetId="8" hidden="1">#REF!</definedName>
    <definedName name="BExCX3X451T70LZ1VF95L7W4Y4TM" localSheetId="0" hidden="1">#REF!</definedName>
    <definedName name="BExCX3X451T70LZ1VF95L7W4Y4TM" localSheetId="1" hidden="1">#REF!</definedName>
    <definedName name="BExCX3X451T70LZ1VF95L7W4Y4TM" localSheetId="8" hidden="1">#REF!</definedName>
    <definedName name="BExCX4NZ2N1OUGXM7EV0U7VULJMM" localSheetId="0" hidden="1">#REF!</definedName>
    <definedName name="BExCX4NZ2N1OUGXM7EV0U7VULJMM" localSheetId="1" hidden="1">#REF!</definedName>
    <definedName name="BExCX4NZ2N1OUGXM7EV0U7VULJMM" localSheetId="8" hidden="1">#REF!</definedName>
    <definedName name="BExCXILMURGYMAH6N5LF5DV6K3GM" localSheetId="0" hidden="1">#REF!</definedName>
    <definedName name="BExCXILMURGYMAH6N5LF5DV6K3GM" localSheetId="1" hidden="1">#REF!</definedName>
    <definedName name="BExCXILMURGYMAH6N5LF5DV6K3GM" localSheetId="8" hidden="1">#REF!</definedName>
    <definedName name="BExCXQUFBMXQ1650735H48B1AZT3" localSheetId="0" hidden="1">#REF!</definedName>
    <definedName name="BExCXQUFBMXQ1650735H48B1AZT3" localSheetId="1" hidden="1">#REF!</definedName>
    <definedName name="BExCXQUFBMXQ1650735H48B1AZT3" localSheetId="8" hidden="1">#REF!</definedName>
    <definedName name="BExCXYSBKJ9SZQD7XS2WUS6SVBJO" localSheetId="0" hidden="1">#REF!</definedName>
    <definedName name="BExCXYSBKJ9SZQD7XS2WUS6SVBJO" localSheetId="1" hidden="1">#REF!</definedName>
    <definedName name="BExCXYSBKJ9SZQD7XS2WUS6SVBJO" localSheetId="8" hidden="1">#REF!</definedName>
    <definedName name="BExCXZ8DGK5ZE8467LFEHX6JNQHJ" localSheetId="0" hidden="1">#REF!</definedName>
    <definedName name="BExCXZ8DGK5ZE8467LFEHX6JNQHJ" localSheetId="1" hidden="1">#REF!</definedName>
    <definedName name="BExCXZ8DGK5ZE8467LFEHX6JNQHJ" localSheetId="8" hidden="1">#REF!</definedName>
    <definedName name="BExCY2DQO9VLA77Q7EG3T0XNXX4F" localSheetId="0" hidden="1">#REF!</definedName>
    <definedName name="BExCY2DQO9VLA77Q7EG3T0XNXX4F" localSheetId="1" hidden="1">#REF!</definedName>
    <definedName name="BExCY2DQO9VLA77Q7EG3T0XNXX4F" localSheetId="8" hidden="1">#REF!</definedName>
    <definedName name="BExCY5Z7X93Z8XUOEASK50W08S36" localSheetId="0" hidden="1">#REF!</definedName>
    <definedName name="BExCY5Z7X93Z8XUOEASK50W08S36" localSheetId="1" hidden="1">#REF!</definedName>
    <definedName name="BExCY5Z7X93Z8XUOEASK50W08S36" localSheetId="8" hidden="1">#REF!</definedName>
    <definedName name="BExCY6VMJ68MX3C981R5Q0BX5791" localSheetId="0" hidden="1">#REF!</definedName>
    <definedName name="BExCY6VMJ68MX3C981R5Q0BX5791" localSheetId="1" hidden="1">#REF!</definedName>
    <definedName name="BExCY6VMJ68MX3C981R5Q0BX5791" localSheetId="8" hidden="1">#REF!</definedName>
    <definedName name="BExCYAH2SAZCPW6XCB7V7PMMCAWO" localSheetId="0" hidden="1">#REF!</definedName>
    <definedName name="BExCYAH2SAZCPW6XCB7V7PMMCAWO" localSheetId="1" hidden="1">#REF!</definedName>
    <definedName name="BExCYAH2SAZCPW6XCB7V7PMMCAWO" localSheetId="8" hidden="1">#REF!</definedName>
    <definedName name="BExCYDGYM1UGUNTB331L2E4L5F34" localSheetId="0" hidden="1">#REF!</definedName>
    <definedName name="BExCYDGYM1UGUNTB331L2E4L5F34" localSheetId="1" hidden="1">#REF!</definedName>
    <definedName name="BExCYDGYM1UGUNTB331L2E4L5F34" localSheetId="8" hidden="1">#REF!</definedName>
    <definedName name="BExCYN7KCKU1F6EXMNPQPTKNOT6A" localSheetId="0" hidden="1">#REF!</definedName>
    <definedName name="BExCYN7KCKU1F6EXMNPQPTKNOT6A" localSheetId="1" hidden="1">#REF!</definedName>
    <definedName name="BExCYN7KCKU1F6EXMNPQPTKNOT6A" localSheetId="8" hidden="1">#REF!</definedName>
    <definedName name="BExCYPRC5HJE6N2XQTHCT6NXGP8N" localSheetId="0" hidden="1">#REF!</definedName>
    <definedName name="BExCYPRC5HJE6N2XQTHCT6NXGP8N" localSheetId="1" hidden="1">#REF!</definedName>
    <definedName name="BExCYPRC5HJE6N2XQTHCT6NXGP8N" localSheetId="8" hidden="1">#REF!</definedName>
    <definedName name="BExCYQCX9ES8ZWW2L35B12WDNT73" localSheetId="0" hidden="1">#REF!</definedName>
    <definedName name="BExCYQCX9ES8ZWW2L35B12WDNT73" localSheetId="1" hidden="1">#REF!</definedName>
    <definedName name="BExCYQCX9ES8ZWW2L35B12WDNT73" localSheetId="8" hidden="1">#REF!</definedName>
    <definedName name="BExCYSLQY2CYU7DQ3QI07UGGS6OW" localSheetId="0" hidden="1">#REF!</definedName>
    <definedName name="BExCYSLQY2CYU7DQ3QI07UGGS6OW" localSheetId="1" hidden="1">#REF!</definedName>
    <definedName name="BExCYSLQY2CYU7DQ3QI07UGGS6OW" localSheetId="8" hidden="1">#REF!</definedName>
    <definedName name="BExCYUK0I3UEXZNFDW71G6Z6D8XR" localSheetId="0" hidden="1">#REF!</definedName>
    <definedName name="BExCYUK0I3UEXZNFDW71G6Z6D8XR" localSheetId="1" hidden="1">#REF!</definedName>
    <definedName name="BExCYUK0I3UEXZNFDW71G6Z6D8XR" localSheetId="8" hidden="1">#REF!</definedName>
    <definedName name="BExCZFZCXMLY5DWESYJ9NGTJYQ8M" localSheetId="0" hidden="1">#REF!</definedName>
    <definedName name="BExCZFZCXMLY5DWESYJ9NGTJYQ8M" localSheetId="1" hidden="1">#REF!</definedName>
    <definedName name="BExCZFZCXMLY5DWESYJ9NGTJYQ8M" localSheetId="8" hidden="1">#REF!</definedName>
    <definedName name="BExCZJ4P8WS0BDT31WDXI0ROE7D6" localSheetId="0" hidden="1">#REF!</definedName>
    <definedName name="BExCZJ4P8WS0BDT31WDXI0ROE7D6" localSheetId="1" hidden="1">#REF!</definedName>
    <definedName name="BExCZJ4P8WS0BDT31WDXI0ROE7D6" localSheetId="8" hidden="1">#REF!</definedName>
    <definedName name="BExCZKH6NI0EE02L995IFVBD1J59" localSheetId="0" hidden="1">#REF!</definedName>
    <definedName name="BExCZKH6NI0EE02L995IFVBD1J59" localSheetId="1" hidden="1">#REF!</definedName>
    <definedName name="BExCZKH6NI0EE02L995IFVBD1J59" localSheetId="8" hidden="1">#REF!</definedName>
    <definedName name="BExCZNRWARGGHWLSC1PEDZFLF3JV" localSheetId="0" hidden="1">#REF!</definedName>
    <definedName name="BExCZNRWARGGHWLSC1PEDZFLF3JV" localSheetId="1" hidden="1">#REF!</definedName>
    <definedName name="BExCZNRWARGGHWLSC1PEDZFLF3JV" localSheetId="8" hidden="1">#REF!</definedName>
    <definedName name="BExCZP9TBB61HISZ2U5QMQSO2LBE" localSheetId="0" hidden="1">#REF!</definedName>
    <definedName name="BExCZP9TBB61HISZ2U5QMQSO2LBE" localSheetId="1" hidden="1">#REF!</definedName>
    <definedName name="BExCZP9TBB61HISZ2U5QMQSO2LBE" localSheetId="8" hidden="1">#REF!</definedName>
    <definedName name="BExCZUD9FEOJBKDJ51Z3JON9LKJ8" localSheetId="0" hidden="1">#REF!</definedName>
    <definedName name="BExCZUD9FEOJBKDJ51Z3JON9LKJ8" localSheetId="1" hidden="1">#REF!</definedName>
    <definedName name="BExCZUD9FEOJBKDJ51Z3JON9LKJ8" localSheetId="8" hidden="1">#REF!</definedName>
    <definedName name="BExD0AUOVQT3UL53T2KUVJNGD0QF" localSheetId="0" hidden="1">#REF!</definedName>
    <definedName name="BExD0AUOVQT3UL53T2KUVJNGD0QF" localSheetId="1" hidden="1">#REF!</definedName>
    <definedName name="BExD0AUOVQT3UL53T2KUVJNGD0QF" localSheetId="8" hidden="1">#REF!</definedName>
    <definedName name="BExD0HALIN0JR4JTPGDEVAEE5EX5" localSheetId="0" hidden="1">#REF!</definedName>
    <definedName name="BExD0HALIN0JR4JTPGDEVAEE5EX5" localSheetId="1" hidden="1">#REF!</definedName>
    <definedName name="BExD0HALIN0JR4JTPGDEVAEE5EX5" localSheetId="8" hidden="1">#REF!</definedName>
    <definedName name="BExD0LCCDPG16YLY5WQSZF1XI5DA" localSheetId="0" hidden="1">#REF!</definedName>
    <definedName name="BExD0LCCDPG16YLY5WQSZF1XI5DA" localSheetId="1" hidden="1">#REF!</definedName>
    <definedName name="BExD0LCCDPG16YLY5WQSZF1XI5DA" localSheetId="8" hidden="1">#REF!</definedName>
    <definedName name="BExD0RMWSB4TRECEHTH6NN4K9DFZ" localSheetId="0" hidden="1">#REF!</definedName>
    <definedName name="BExD0RMWSB4TRECEHTH6NN4K9DFZ" localSheetId="1" hidden="1">#REF!</definedName>
    <definedName name="BExD0RMWSB4TRECEHTH6NN4K9DFZ" localSheetId="8" hidden="1">#REF!</definedName>
    <definedName name="BExD0U6KG10QGVDI1XSHK0J10A2V" localSheetId="0" hidden="1">#REF!</definedName>
    <definedName name="BExD0U6KG10QGVDI1XSHK0J10A2V" localSheetId="1" hidden="1">#REF!</definedName>
    <definedName name="BExD0U6KG10QGVDI1XSHK0J10A2V" localSheetId="8" hidden="1">#REF!</definedName>
    <definedName name="BExD0WQ6EQ2G82IAJI3FDQKGZH18" localSheetId="0" hidden="1">#REF!</definedName>
    <definedName name="BExD0WQ6EQ2G82IAJI3FDQKGZH18" localSheetId="1" hidden="1">#REF!</definedName>
    <definedName name="BExD0WQ6EQ2G82IAJI3FDQKGZH18" localSheetId="8" hidden="1">#REF!</definedName>
    <definedName name="BExD13RUIBGRXDL4QDZ305UKUR12" localSheetId="0" hidden="1">#REF!</definedName>
    <definedName name="BExD13RUIBGRXDL4QDZ305UKUR12" localSheetId="1" hidden="1">#REF!</definedName>
    <definedName name="BExD13RUIBGRXDL4QDZ305UKUR12" localSheetId="8" hidden="1">#REF!</definedName>
    <definedName name="BExD14DETV5R4OOTMAXD5NAKWRO3" localSheetId="0" hidden="1">#REF!</definedName>
    <definedName name="BExD14DETV5R4OOTMAXD5NAKWRO3" localSheetId="1" hidden="1">#REF!</definedName>
    <definedName name="BExD14DETV5R4OOTMAXD5NAKWRO3" localSheetId="8" hidden="1">#REF!</definedName>
    <definedName name="BExD1MI40YRCBI7KT4S9YHQJUO06" localSheetId="0" hidden="1">#REF!</definedName>
    <definedName name="BExD1MI40YRCBI7KT4S9YHQJUO06" localSheetId="1" hidden="1">#REF!</definedName>
    <definedName name="BExD1MI40YRCBI7KT4S9YHQJUO06" localSheetId="8" hidden="1">#REF!</definedName>
    <definedName name="BExD1OAU9OXQAZA4D70HP72CU6GB" localSheetId="0" hidden="1">#REF!</definedName>
    <definedName name="BExD1OAU9OXQAZA4D70HP72CU6GB" localSheetId="1" hidden="1">#REF!</definedName>
    <definedName name="BExD1OAU9OXQAZA4D70HP72CU6GB" localSheetId="8" hidden="1">#REF!</definedName>
    <definedName name="BExD1T8WPV0G6YOX7WMAIZD8XNBK" localSheetId="0" hidden="1">#REF!</definedName>
    <definedName name="BExD1T8WPV0G6YOX7WMAIZD8XNBK" localSheetId="1" hidden="1">#REF!</definedName>
    <definedName name="BExD1T8WPV0G6YOX7WMAIZD8XNBK" localSheetId="8" hidden="1">#REF!</definedName>
    <definedName name="BExD1Y1JV61416YA1XRQHKWPZIE7" localSheetId="0" hidden="1">#REF!</definedName>
    <definedName name="BExD1Y1JV61416YA1XRQHKWPZIE7" localSheetId="1" hidden="1">#REF!</definedName>
    <definedName name="BExD1Y1JV61416YA1XRQHKWPZIE7" localSheetId="8" hidden="1">#REF!</definedName>
    <definedName name="BExD2CFHIRMBKN5KXE5QP4XXEWFS" localSheetId="0" hidden="1">#REF!</definedName>
    <definedName name="BExD2CFHIRMBKN5KXE5QP4XXEWFS" localSheetId="1" hidden="1">#REF!</definedName>
    <definedName name="BExD2CFHIRMBKN5KXE5QP4XXEWFS" localSheetId="8" hidden="1">#REF!</definedName>
    <definedName name="BExD2DMHH1HWXQ9W0YYMDP8AAX8Q" localSheetId="0" hidden="1">#REF!</definedName>
    <definedName name="BExD2DMHH1HWXQ9W0YYMDP8AAX8Q" localSheetId="1" hidden="1">#REF!</definedName>
    <definedName name="BExD2DMHH1HWXQ9W0YYMDP8AAX8Q" localSheetId="8" hidden="1">#REF!</definedName>
    <definedName name="BExD2HTPC7IWBAU6OSQ67MQA8BYZ" localSheetId="0" hidden="1">#REF!</definedName>
    <definedName name="BExD2HTPC7IWBAU6OSQ67MQA8BYZ" localSheetId="1" hidden="1">#REF!</definedName>
    <definedName name="BExD2HTPC7IWBAU6OSQ67MQA8BYZ" localSheetId="8" hidden="1">#REF!</definedName>
    <definedName name="BExD2PWTVQ2CXNG6B7UDL8FIMXBH" localSheetId="0" hidden="1">#REF!</definedName>
    <definedName name="BExD2PWTVQ2CXNG6B7UDL8FIMXBH" localSheetId="1" hidden="1">#REF!</definedName>
    <definedName name="BExD2PWTVQ2CXNG6B7UDL8FIMXBH" localSheetId="8" hidden="1">#REF!</definedName>
    <definedName name="BExD2X9AQ03EX1AVVX44CXLXRPTI" localSheetId="0" hidden="1">#REF!</definedName>
    <definedName name="BExD2X9AQ03EX1AVVX44CXLXRPTI" localSheetId="1" hidden="1">#REF!</definedName>
    <definedName name="BExD2X9AQ03EX1AVVX44CXLXRPTI" localSheetId="8" hidden="1">#REF!</definedName>
    <definedName name="BExD2ZNL9MWJOEL2575KJZBDP2A6" localSheetId="0" hidden="1">#REF!</definedName>
    <definedName name="BExD2ZNL9MWJOEL2575KJZBDP2A6" localSheetId="1" hidden="1">#REF!</definedName>
    <definedName name="BExD2ZNL9MWJOEL2575KJZBDP2A6" localSheetId="8" hidden="1">#REF!</definedName>
    <definedName name="BExD34G79JRMB8BZRVN81P1H9MSB" localSheetId="0" hidden="1">#REF!</definedName>
    <definedName name="BExD34G79JRMB8BZRVN81P1H9MSB" localSheetId="1" hidden="1">#REF!</definedName>
    <definedName name="BExD34G79JRMB8BZRVN81P1H9MSB" localSheetId="8" hidden="1">#REF!</definedName>
    <definedName name="BExD35CL2NULPPEHAM954ETQIJA2" localSheetId="0" hidden="1">#REF!</definedName>
    <definedName name="BExD35CL2NULPPEHAM954ETQIJA2" localSheetId="1" hidden="1">#REF!</definedName>
    <definedName name="BExD35CL2NULPPEHAM954ETQIJA2" localSheetId="8" hidden="1">#REF!</definedName>
    <definedName name="BExD363H2VGFIQUCE6LS4AC5J0ZT" localSheetId="0" hidden="1">#REF!</definedName>
    <definedName name="BExD363H2VGFIQUCE6LS4AC5J0ZT" localSheetId="1" hidden="1">#REF!</definedName>
    <definedName name="BExD363H2VGFIQUCE6LS4AC5J0ZT" localSheetId="8" hidden="1">#REF!</definedName>
    <definedName name="BExD3A588E939V61P1XEW0FI5Q0S" localSheetId="0" hidden="1">#REF!</definedName>
    <definedName name="BExD3A588E939V61P1XEW0FI5Q0S" localSheetId="1" hidden="1">#REF!</definedName>
    <definedName name="BExD3A588E939V61P1XEW0FI5Q0S" localSheetId="8" hidden="1">#REF!</definedName>
    <definedName name="BExD3CJJDKVR9M18XI3WDZH80WL6" localSheetId="0" hidden="1">#REF!</definedName>
    <definedName name="BExD3CJJDKVR9M18XI3WDZH80WL6" localSheetId="1" hidden="1">#REF!</definedName>
    <definedName name="BExD3CJJDKVR9M18XI3WDZH80WL6" localSheetId="8" hidden="1">#REF!</definedName>
    <definedName name="BExD3ESD9WYJIB3TRDPJ1CKXRAVL" localSheetId="0" hidden="1">#REF!</definedName>
    <definedName name="BExD3ESD9WYJIB3TRDPJ1CKXRAVL" localSheetId="1" hidden="1">#REF!</definedName>
    <definedName name="BExD3ESD9WYJIB3TRDPJ1CKXRAVL" localSheetId="8" hidden="1">#REF!</definedName>
    <definedName name="BExD3F368X5S25MWSUNIV57RDB57" localSheetId="0" hidden="1">#REF!</definedName>
    <definedName name="BExD3F368X5S25MWSUNIV57RDB57" localSheetId="1" hidden="1">#REF!</definedName>
    <definedName name="BExD3F368X5S25MWSUNIV57RDB57" localSheetId="8" hidden="1">#REF!</definedName>
    <definedName name="BExD3I8JTNF4LTMFY6GRVDJ6VLGG" localSheetId="0" hidden="1">#REF!</definedName>
    <definedName name="BExD3I8JTNF4LTMFY6GRVDJ6VLGG" localSheetId="1" hidden="1">#REF!</definedName>
    <definedName name="BExD3I8JTNF4LTMFY6GRVDJ6VLGG" localSheetId="8" hidden="1">#REF!</definedName>
    <definedName name="BExD3IJ5IT335SOSNV9L85WKAOSI" localSheetId="0" hidden="1">#REF!</definedName>
    <definedName name="BExD3IJ5IT335SOSNV9L85WKAOSI" localSheetId="1" hidden="1">#REF!</definedName>
    <definedName name="BExD3IJ5IT335SOSNV9L85WKAOSI" localSheetId="8" hidden="1">#REF!</definedName>
    <definedName name="BExD3KBVUY57GMMQTOFEU6S6G1AY" localSheetId="0" hidden="1">#REF!</definedName>
    <definedName name="BExD3KBVUY57GMMQTOFEU6S6G1AY" localSheetId="1" hidden="1">#REF!</definedName>
    <definedName name="BExD3KBVUY57GMMQTOFEU6S6G1AY" localSheetId="8" hidden="1">#REF!</definedName>
    <definedName name="BExD3NMR7AW2Z6V8SC79VQR37NA6" localSheetId="0" hidden="1">#REF!</definedName>
    <definedName name="BExD3NMR7AW2Z6V8SC79VQR37NA6" localSheetId="1" hidden="1">#REF!</definedName>
    <definedName name="BExD3NMR7AW2Z6V8SC79VQR37NA6" localSheetId="8" hidden="1">#REF!</definedName>
    <definedName name="BExD3QXA2UQ2W4N7NYLUEOG40BZB" localSheetId="0" hidden="1">#REF!</definedName>
    <definedName name="BExD3QXA2UQ2W4N7NYLUEOG40BZB" localSheetId="1" hidden="1">#REF!</definedName>
    <definedName name="BExD3QXA2UQ2W4N7NYLUEOG40BZB" localSheetId="8" hidden="1">#REF!</definedName>
    <definedName name="BExD3U2N041TEJ7GCN005UTPHNXY" localSheetId="0" hidden="1">#REF!</definedName>
    <definedName name="BExD3U2N041TEJ7GCN005UTPHNXY" localSheetId="1" hidden="1">#REF!</definedName>
    <definedName name="BExD3U2N041TEJ7GCN005UTPHNXY" localSheetId="8" hidden="1">#REF!</definedName>
    <definedName name="BExD3VPY5VEI1LLQ4I16T16251DT" localSheetId="0" hidden="1">#REF!</definedName>
    <definedName name="BExD3VPY5VEI1LLQ4I16T16251DT" localSheetId="1" hidden="1">#REF!</definedName>
    <definedName name="BExD3VPY5VEI1LLQ4I16T16251DT" localSheetId="8" hidden="1">#REF!</definedName>
    <definedName name="BExD3XIUEZZ1KIHV7CPS7DKUGIN8" localSheetId="0" hidden="1">#REF!</definedName>
    <definedName name="BExD3XIUEZZ1KIHV7CPS7DKUGIN8" localSheetId="1" hidden="1">#REF!</definedName>
    <definedName name="BExD3XIUEZZ1KIHV7CPS7DKUGIN8" localSheetId="8" hidden="1">#REF!</definedName>
    <definedName name="BExD40O0CFTNJFOFMMM1KH0P7BUI" localSheetId="0" hidden="1">#REF!</definedName>
    <definedName name="BExD40O0CFTNJFOFMMM1KH0P7BUI" localSheetId="1" hidden="1">#REF!</definedName>
    <definedName name="BExD40O0CFTNJFOFMMM1KH0P7BUI" localSheetId="8" hidden="1">#REF!</definedName>
    <definedName name="BExD47UYINTJY1PDIW2S1FZ8ZMIO" localSheetId="0" hidden="1">#REF!</definedName>
    <definedName name="BExD47UYINTJY1PDIW2S1FZ8ZMIO" localSheetId="1" hidden="1">#REF!</definedName>
    <definedName name="BExD47UYINTJY1PDIW2S1FZ8ZMIO" localSheetId="8" hidden="1">#REF!</definedName>
    <definedName name="BExD4BR9HJ3MWWZ5KLVZWX9FJAUS" localSheetId="0" hidden="1">#REF!</definedName>
    <definedName name="BExD4BR9HJ3MWWZ5KLVZWX9FJAUS" localSheetId="1" hidden="1">#REF!</definedName>
    <definedName name="BExD4BR9HJ3MWWZ5KLVZWX9FJAUS" localSheetId="8" hidden="1">#REF!</definedName>
    <definedName name="BExD4F1WTKT3H0N9MF4H1LX7MBSY" localSheetId="0" hidden="1">#REF!</definedName>
    <definedName name="BExD4F1WTKT3H0N9MF4H1LX7MBSY" localSheetId="1" hidden="1">#REF!</definedName>
    <definedName name="BExD4F1WTKT3H0N9MF4H1LX7MBSY" localSheetId="8" hidden="1">#REF!</definedName>
    <definedName name="BExD4H5GQWXBS6LUL3TSP36DVO38" localSheetId="0" hidden="1">#REF!</definedName>
    <definedName name="BExD4H5GQWXBS6LUL3TSP36DVO38" localSheetId="1" hidden="1">#REF!</definedName>
    <definedName name="BExD4H5GQWXBS6LUL3TSP36DVO38" localSheetId="8" hidden="1">#REF!</definedName>
    <definedName name="BExD4JJSS3QDBLABCJCHD45SRNPI" localSheetId="0" hidden="1">#REF!</definedName>
    <definedName name="BExD4JJSS3QDBLABCJCHD45SRNPI" localSheetId="1" hidden="1">#REF!</definedName>
    <definedName name="BExD4JJSS3QDBLABCJCHD45SRNPI" localSheetId="8" hidden="1">#REF!</definedName>
    <definedName name="BExD4QQQ7V9LH5WWBJA3HKJXLVP6" localSheetId="0" hidden="1">#REF!</definedName>
    <definedName name="BExD4QQQ7V9LH5WWBJA3HKJXLVP6" localSheetId="1" hidden="1">#REF!</definedName>
    <definedName name="BExD4QQQ7V9LH5WWBJA3HKJXLVP6" localSheetId="8" hidden="1">#REF!</definedName>
    <definedName name="BExD4R1I0MKF033I5LPUYIMTZ6E8" localSheetId="0" hidden="1">#REF!</definedName>
    <definedName name="BExD4R1I0MKF033I5LPUYIMTZ6E8" localSheetId="1" hidden="1">#REF!</definedName>
    <definedName name="BExD4R1I0MKF033I5LPUYIMTZ6E8" localSheetId="8" hidden="1">#REF!</definedName>
    <definedName name="BExD50MT3M6XZLNUP9JL93EG6D9R" localSheetId="0" hidden="1">#REF!</definedName>
    <definedName name="BExD50MT3M6XZLNUP9JL93EG6D9R" localSheetId="1" hidden="1">#REF!</definedName>
    <definedName name="BExD50MT3M6XZLNUP9JL93EG6D9R" localSheetId="8" hidden="1">#REF!</definedName>
    <definedName name="BExD5EV7KDSVF1CJT38M4IBPFLPY" localSheetId="0" hidden="1">#REF!</definedName>
    <definedName name="BExD5EV7KDSVF1CJT38M4IBPFLPY" localSheetId="1" hidden="1">#REF!</definedName>
    <definedName name="BExD5EV7KDSVF1CJT38M4IBPFLPY" localSheetId="8" hidden="1">#REF!</definedName>
    <definedName name="BExD5FRK547OESJRYAW574DZEZ7J" localSheetId="0" hidden="1">#REF!</definedName>
    <definedName name="BExD5FRK547OESJRYAW574DZEZ7J" localSheetId="1" hidden="1">#REF!</definedName>
    <definedName name="BExD5FRK547OESJRYAW574DZEZ7J" localSheetId="8" hidden="1">#REF!</definedName>
    <definedName name="BExD5I5X2YA2YNCTCDSMEL4CWF4N" localSheetId="0" hidden="1">#REF!</definedName>
    <definedName name="BExD5I5X2YA2YNCTCDSMEL4CWF4N" localSheetId="1" hidden="1">#REF!</definedName>
    <definedName name="BExD5I5X2YA2YNCTCDSMEL4CWF4N" localSheetId="8" hidden="1">#REF!</definedName>
    <definedName name="BExD5QUSRFJWRQ1ZM50WYLCF74DF" localSheetId="0" hidden="1">#REF!</definedName>
    <definedName name="BExD5QUSRFJWRQ1ZM50WYLCF74DF" localSheetId="1" hidden="1">#REF!</definedName>
    <definedName name="BExD5QUSRFJWRQ1ZM50WYLCF74DF" localSheetId="8" hidden="1">#REF!</definedName>
    <definedName name="BExD5SSUIF6AJQHBHK8PNMFBPRYB" localSheetId="0" hidden="1">#REF!</definedName>
    <definedName name="BExD5SSUIF6AJQHBHK8PNMFBPRYB" localSheetId="1" hidden="1">#REF!</definedName>
    <definedName name="BExD5SSUIF6AJQHBHK8PNMFBPRYB" localSheetId="8" hidden="1">#REF!</definedName>
    <definedName name="BExD623C9LRX18BE0W2V6SZLQUXX" localSheetId="0" hidden="1">#REF!</definedName>
    <definedName name="BExD623C9LRX18BE0W2V6SZLQUXX" localSheetId="1" hidden="1">#REF!</definedName>
    <definedName name="BExD623C9LRX18BE0W2V6SZLQUXX" localSheetId="8" hidden="1">#REF!</definedName>
    <definedName name="BExD6CQA7UMJBXV7AIFAIHUF2ICX" localSheetId="0" hidden="1">#REF!</definedName>
    <definedName name="BExD6CQA7UMJBXV7AIFAIHUF2ICX" localSheetId="1" hidden="1">#REF!</definedName>
    <definedName name="BExD6CQA7UMJBXV7AIFAIHUF2ICX" localSheetId="8" hidden="1">#REF!</definedName>
    <definedName name="BExD6D18MCF5R8YJMPG21WE3GPJQ" localSheetId="0" hidden="1">#REF!</definedName>
    <definedName name="BExD6D18MCF5R8YJMPG21WE3GPJQ" localSheetId="1" hidden="1">#REF!</definedName>
    <definedName name="BExD6D18MCF5R8YJMPG21WE3GPJQ" localSheetId="8" hidden="1">#REF!</definedName>
    <definedName name="BExD6FKVK8WJWNYPVENR7Q8Q30PK" localSheetId="0" hidden="1">#REF!</definedName>
    <definedName name="BExD6FKVK8WJWNYPVENR7Q8Q30PK" localSheetId="1" hidden="1">#REF!</definedName>
    <definedName name="BExD6FKVK8WJWNYPVENR7Q8Q30PK" localSheetId="8" hidden="1">#REF!</definedName>
    <definedName name="BExD6GMP0LK8WKVWMIT1NNH8CHLF" localSheetId="0" hidden="1">#REF!</definedName>
    <definedName name="BExD6GMP0LK8WKVWMIT1NNH8CHLF" localSheetId="1" hidden="1">#REF!</definedName>
    <definedName name="BExD6GMP0LK8WKVWMIT1NNH8CHLF" localSheetId="8" hidden="1">#REF!</definedName>
    <definedName name="BExD6H2TE0WWAUIWVSSCLPZ6B88N" localSheetId="0" hidden="1">#REF!</definedName>
    <definedName name="BExD6H2TE0WWAUIWVSSCLPZ6B88N" localSheetId="1" hidden="1">#REF!</definedName>
    <definedName name="BExD6H2TE0WWAUIWVSSCLPZ6B88N" localSheetId="8" hidden="1">#REF!</definedName>
    <definedName name="BExD71LTOE015TV5RSAHM8NT8GVW" localSheetId="0" hidden="1">#REF!</definedName>
    <definedName name="BExD71LTOE015TV5RSAHM8NT8GVW" localSheetId="1" hidden="1">#REF!</definedName>
    <definedName name="BExD71LTOE015TV5RSAHM8NT8GVW" localSheetId="8" hidden="1">#REF!</definedName>
    <definedName name="BExD73USXVADC7EHGHVTQNCT06ZA" localSheetId="0" hidden="1">#REF!</definedName>
    <definedName name="BExD73USXVADC7EHGHVTQNCT06ZA" localSheetId="1" hidden="1">#REF!</definedName>
    <definedName name="BExD73USXVADC7EHGHVTQNCT06ZA" localSheetId="8" hidden="1">#REF!</definedName>
    <definedName name="BExD7GAIGULTB3YHM1OS9RBQOTEC" localSheetId="0" hidden="1">#REF!</definedName>
    <definedName name="BExD7GAIGULTB3YHM1OS9RBQOTEC" localSheetId="1" hidden="1">#REF!</definedName>
    <definedName name="BExD7GAIGULTB3YHM1OS9RBQOTEC" localSheetId="8" hidden="1">#REF!</definedName>
    <definedName name="BExD7IE1DHIS52UFDCTSKPJQNRD5" localSheetId="0" hidden="1">#REF!</definedName>
    <definedName name="BExD7IE1DHIS52UFDCTSKPJQNRD5" localSheetId="1" hidden="1">#REF!</definedName>
    <definedName name="BExD7IE1DHIS52UFDCTSKPJQNRD5" localSheetId="8" hidden="1">#REF!</definedName>
    <definedName name="BExD7IUBGUWHYC9UNZ1IY5XFYKQN" localSheetId="0" hidden="1">#REF!</definedName>
    <definedName name="BExD7IUBGUWHYC9UNZ1IY5XFYKQN" localSheetId="1" hidden="1">#REF!</definedName>
    <definedName name="BExD7IUBGUWHYC9UNZ1IY5XFYKQN" localSheetId="8" hidden="1">#REF!</definedName>
    <definedName name="BExD7JQOJ35HGL8U2OCEI2P2JT7I" localSheetId="0" hidden="1">#REF!</definedName>
    <definedName name="BExD7JQOJ35HGL8U2OCEI2P2JT7I" localSheetId="1" hidden="1">#REF!</definedName>
    <definedName name="BExD7JQOJ35HGL8U2OCEI2P2JT7I" localSheetId="8" hidden="1">#REF!</definedName>
    <definedName name="BExD7KSDKNDNH95NDT3S7GM3MUU2" localSheetId="0" hidden="1">#REF!</definedName>
    <definedName name="BExD7KSDKNDNH95NDT3S7GM3MUU2" localSheetId="1" hidden="1">#REF!</definedName>
    <definedName name="BExD7KSDKNDNH95NDT3S7GM3MUU2" localSheetId="8" hidden="1">#REF!</definedName>
    <definedName name="BExD8H5O087KQVWIVPUUID5VMGMS" localSheetId="0" hidden="1">#REF!</definedName>
    <definedName name="BExD8H5O087KQVWIVPUUID5VMGMS" localSheetId="1" hidden="1">#REF!</definedName>
    <definedName name="BExD8H5O087KQVWIVPUUID5VMGMS" localSheetId="8" hidden="1">#REF!</definedName>
    <definedName name="BExD8HLWJHFK6566YQLGOAPIWD7G" localSheetId="0" hidden="1">#REF!</definedName>
    <definedName name="BExD8HLWJHFK6566YQLGOAPIWD7G" localSheetId="1" hidden="1">#REF!</definedName>
    <definedName name="BExD8HLWJHFK6566YQLGOAPIWD7G" localSheetId="8" hidden="1">#REF!</definedName>
    <definedName name="BExD8OCLZMFN5K3VZYI4Q4ITVKUA" localSheetId="0" hidden="1">#REF!</definedName>
    <definedName name="BExD8OCLZMFN5K3VZYI4Q4ITVKUA" localSheetId="1" hidden="1">#REF!</definedName>
    <definedName name="BExD8OCLZMFN5K3VZYI4Q4ITVKUA" localSheetId="8" hidden="1">#REF!</definedName>
    <definedName name="BExD93C1R6LC0631ECHVFYH0R0PD" localSheetId="0" hidden="1">#REF!</definedName>
    <definedName name="BExD93C1R6LC0631ECHVFYH0R0PD" localSheetId="1" hidden="1">#REF!</definedName>
    <definedName name="BExD93C1R6LC0631ECHVFYH0R0PD" localSheetId="8" hidden="1">#REF!</definedName>
    <definedName name="BExD97TXIO0COVNN4OH3DEJ33YLM" localSheetId="0" hidden="1">#REF!</definedName>
    <definedName name="BExD97TXIO0COVNN4OH3DEJ33YLM" localSheetId="1" hidden="1">#REF!</definedName>
    <definedName name="BExD97TXIO0COVNN4OH3DEJ33YLM" localSheetId="8" hidden="1">#REF!</definedName>
    <definedName name="BExD99RZ1RFIMK6O1ZHSPJ68X9Y5" localSheetId="0" hidden="1">#REF!</definedName>
    <definedName name="BExD99RZ1RFIMK6O1ZHSPJ68X9Y5" localSheetId="1" hidden="1">#REF!</definedName>
    <definedName name="BExD99RZ1RFIMK6O1ZHSPJ68X9Y5" localSheetId="8" hidden="1">#REF!</definedName>
    <definedName name="BExD9ATSNNU6SJVYYUCUG2AFS57W" localSheetId="0" hidden="1">#REF!</definedName>
    <definedName name="BExD9ATSNNU6SJVYYUCUG2AFS57W" localSheetId="1" hidden="1">#REF!</definedName>
    <definedName name="BExD9ATSNNU6SJVYYUCUG2AFS57W" localSheetId="8" hidden="1">#REF!</definedName>
    <definedName name="BExD9JO1QOKHUKL6DOEKDLUBPPKZ" localSheetId="0" hidden="1">#REF!</definedName>
    <definedName name="BExD9JO1QOKHUKL6DOEKDLUBPPKZ" localSheetId="1" hidden="1">#REF!</definedName>
    <definedName name="BExD9JO1QOKHUKL6DOEKDLUBPPKZ" localSheetId="8" hidden="1">#REF!</definedName>
    <definedName name="BExD9L0ID3VSOU609GKWYTA5BFMA" localSheetId="0" hidden="1">#REF!</definedName>
    <definedName name="BExD9L0ID3VSOU609GKWYTA5BFMA" localSheetId="1" hidden="1">#REF!</definedName>
    <definedName name="BExD9L0ID3VSOU609GKWYTA5BFMA" localSheetId="8" hidden="1">#REF!</definedName>
    <definedName name="BExD9M7SEMG0JK2FUTTZXWIEBTKB" localSheetId="0" hidden="1">#REF!</definedName>
    <definedName name="BExD9M7SEMG0JK2FUTTZXWIEBTKB" localSheetId="1" hidden="1">#REF!</definedName>
    <definedName name="BExD9M7SEMG0JK2FUTTZXWIEBTKB" localSheetId="8" hidden="1">#REF!</definedName>
    <definedName name="BExD9MNYBYB1AICQL5165G472IE2" localSheetId="0" hidden="1">#REF!</definedName>
    <definedName name="BExD9MNYBYB1AICQL5165G472IE2" localSheetId="1" hidden="1">#REF!</definedName>
    <definedName name="BExD9MNYBYB1AICQL5165G472IE2" localSheetId="8" hidden="1">#REF!</definedName>
    <definedName name="BExD9PNSYT7GASEGUVL48MUQ02WO" localSheetId="0" hidden="1">#REF!</definedName>
    <definedName name="BExD9PNSYT7GASEGUVL48MUQ02WO" localSheetId="1" hidden="1">#REF!</definedName>
    <definedName name="BExD9PNSYT7GASEGUVL48MUQ02WO" localSheetId="8" hidden="1">#REF!</definedName>
    <definedName name="BExD9TK2MIWFH5SKUYU9ZKF4NPHQ" localSheetId="0" hidden="1">#REF!</definedName>
    <definedName name="BExD9TK2MIWFH5SKUYU9ZKF4NPHQ" localSheetId="1" hidden="1">#REF!</definedName>
    <definedName name="BExD9TK2MIWFH5SKUYU9ZKF4NPHQ" localSheetId="8" hidden="1">#REF!</definedName>
    <definedName name="BExDA23J1UL1EN1K0BLX2TKAX4U0" localSheetId="0" hidden="1">#REF!</definedName>
    <definedName name="BExDA23J1UL1EN1K0BLX2TKAX4U0" localSheetId="1" hidden="1">#REF!</definedName>
    <definedName name="BExDA23J1UL1EN1K0BLX2TKAX4U0" localSheetId="8" hidden="1">#REF!</definedName>
    <definedName name="BExDA6594R2INH5X2F55YRZSKRND" localSheetId="0" hidden="1">#REF!</definedName>
    <definedName name="BExDA6594R2INH5X2F55YRZSKRND" localSheetId="1" hidden="1">#REF!</definedName>
    <definedName name="BExDA6594R2INH5X2F55YRZSKRND" localSheetId="8" hidden="1">#REF!</definedName>
    <definedName name="BExDA6LD9061UULVKUUI4QP8SK13" localSheetId="0" hidden="1">#REF!</definedName>
    <definedName name="BExDA6LD9061UULVKUUI4QP8SK13" localSheetId="1" hidden="1">#REF!</definedName>
    <definedName name="BExDA6LD9061UULVKUUI4QP8SK13" localSheetId="8" hidden="1">#REF!</definedName>
    <definedName name="BExDAGMVMNLQ6QXASB9R6D8DIT12" localSheetId="0" hidden="1">#REF!</definedName>
    <definedName name="BExDAGMVMNLQ6QXASB9R6D8DIT12" localSheetId="1" hidden="1">#REF!</definedName>
    <definedName name="BExDAGMVMNLQ6QXASB9R6D8DIT12" localSheetId="8" hidden="1">#REF!</definedName>
    <definedName name="BExDAYBHU9ADLXI8VRC7F608RVGM" localSheetId="0" hidden="1">#REF!</definedName>
    <definedName name="BExDAYBHU9ADLXI8VRC7F608RVGM" localSheetId="1" hidden="1">#REF!</definedName>
    <definedName name="BExDAYBHU9ADLXI8VRC7F608RVGM" localSheetId="8" hidden="1">#REF!</definedName>
    <definedName name="BExDBDR1XR0FV0CYUCB2OJ7CJCZU" localSheetId="0" hidden="1">#REF!</definedName>
    <definedName name="BExDBDR1XR0FV0CYUCB2OJ7CJCZU" localSheetId="1" hidden="1">#REF!</definedName>
    <definedName name="BExDBDR1XR0FV0CYUCB2OJ7CJCZU" localSheetId="8" hidden="1">#REF!</definedName>
    <definedName name="BExDC7F818VN0S18ID7XRCRVYPJ4" localSheetId="0" hidden="1">#REF!</definedName>
    <definedName name="BExDC7F818VN0S18ID7XRCRVYPJ4" localSheetId="1" hidden="1">#REF!</definedName>
    <definedName name="BExDC7F818VN0S18ID7XRCRVYPJ4" localSheetId="8" hidden="1">#REF!</definedName>
    <definedName name="BExDCL7K96PC9VZYB70ZW3QPVIJE" localSheetId="0" hidden="1">#REF!</definedName>
    <definedName name="BExDCL7K96PC9VZYB70ZW3QPVIJE" localSheetId="1" hidden="1">#REF!</definedName>
    <definedName name="BExDCL7K96PC9VZYB70ZW3QPVIJE" localSheetId="8" hidden="1">#REF!</definedName>
    <definedName name="BExDCP3UZ3C2O4C1F7KMU0Z9U32N" localSheetId="0" hidden="1">#REF!</definedName>
    <definedName name="BExDCP3UZ3C2O4C1F7KMU0Z9U32N" localSheetId="1" hidden="1">#REF!</definedName>
    <definedName name="BExDCP3UZ3C2O4C1F7KMU0Z9U32N" localSheetId="8" hidden="1">#REF!</definedName>
    <definedName name="BExEO14OTKLVDBTNB2ONGZ4YB20H" localSheetId="0" hidden="1">#REF!</definedName>
    <definedName name="BExEO14OTKLVDBTNB2ONGZ4YB20H" localSheetId="1" hidden="1">#REF!</definedName>
    <definedName name="BExEO14OTKLVDBTNB2ONGZ4YB20H" localSheetId="8" hidden="1">#REF!</definedName>
    <definedName name="BExEO80UUNTK4DX33Z5TYLM8NYZM" localSheetId="0" hidden="1">#REF!</definedName>
    <definedName name="BExEO80UUNTK4DX33Z5TYLM8NYZM" localSheetId="1" hidden="1">#REF!</definedName>
    <definedName name="BExEO80UUNTK4DX33Z5TYLM8NYZM" localSheetId="8" hidden="1">#REF!</definedName>
    <definedName name="BExEOBX3WECDMYCV9RLN49APTXMM" localSheetId="0" hidden="1">#REF!</definedName>
    <definedName name="BExEOBX3WECDMYCV9RLN49APTXMM" localSheetId="1" hidden="1">#REF!</definedName>
    <definedName name="BExEOBX3WECDMYCV9RLN49APTXMM" localSheetId="8" hidden="1">#REF!</definedName>
    <definedName name="BExEPN9VIYI0FVL0HLZQXJFO6TT0" localSheetId="0" hidden="1">#REF!</definedName>
    <definedName name="BExEPN9VIYI0FVL0HLZQXJFO6TT0" localSheetId="1" hidden="1">#REF!</definedName>
    <definedName name="BExEPN9VIYI0FVL0HLZQXJFO6TT0" localSheetId="8" hidden="1">#REF!</definedName>
    <definedName name="BExEPQPUOD4B6H60DKEB9159F7DR" localSheetId="0" hidden="1">#REF!</definedName>
    <definedName name="BExEPQPUOD4B6H60DKEB9159F7DR" localSheetId="1" hidden="1">#REF!</definedName>
    <definedName name="BExEPQPUOD4B6H60DKEB9159F7DR" localSheetId="8" hidden="1">#REF!</definedName>
    <definedName name="BExEPYT6VDSMR8MU2341Q5GM2Y9V" localSheetId="0" hidden="1">#REF!</definedName>
    <definedName name="BExEPYT6VDSMR8MU2341Q5GM2Y9V" localSheetId="1" hidden="1">#REF!</definedName>
    <definedName name="BExEPYT6VDSMR8MU2341Q5GM2Y9V" localSheetId="8" hidden="1">#REF!</definedName>
    <definedName name="BExEQ2ENYLMY8K1796XBB31CJHNN" localSheetId="0" hidden="1">#REF!</definedName>
    <definedName name="BExEQ2ENYLMY8K1796XBB31CJHNN" localSheetId="1" hidden="1">#REF!</definedName>
    <definedName name="BExEQ2ENYLMY8K1796XBB31CJHNN" localSheetId="8" hidden="1">#REF!</definedName>
    <definedName name="BExEQ2PFE4N40LEPGDPS90WDL6BN" localSheetId="0" hidden="1">#REF!</definedName>
    <definedName name="BExEQ2PFE4N40LEPGDPS90WDL6BN" localSheetId="1" hidden="1">#REF!</definedName>
    <definedName name="BExEQ2PFE4N40LEPGDPS90WDL6BN" localSheetId="8" hidden="1">#REF!</definedName>
    <definedName name="BExEQ2PFURT24NQYGYVE8NKX1EGA" localSheetId="0" hidden="1">#REF!</definedName>
    <definedName name="BExEQ2PFURT24NQYGYVE8NKX1EGA" localSheetId="1" hidden="1">#REF!</definedName>
    <definedName name="BExEQ2PFURT24NQYGYVE8NKX1EGA" localSheetId="8" hidden="1">#REF!</definedName>
    <definedName name="BExEQB8ZWXO6IIGOEPWTLOJGE2NR" localSheetId="0" hidden="1">#REF!</definedName>
    <definedName name="BExEQB8ZWXO6IIGOEPWTLOJGE2NR" localSheetId="1" hidden="1">#REF!</definedName>
    <definedName name="BExEQB8ZWXO6IIGOEPWTLOJGE2NR" localSheetId="8" hidden="1">#REF!</definedName>
    <definedName name="BExEQBZX0EL6LIKPY01197ACK65H" localSheetId="0" hidden="1">#REF!</definedName>
    <definedName name="BExEQBZX0EL6LIKPY01197ACK65H" localSheetId="1" hidden="1">#REF!</definedName>
    <definedName name="BExEQBZX0EL6LIKPY01197ACK65H" localSheetId="8" hidden="1">#REF!</definedName>
    <definedName name="BExEQDXZALJLD4OBF74IKZBR13SR" localSheetId="0" hidden="1">#REF!</definedName>
    <definedName name="BExEQDXZALJLD4OBF74IKZBR13SR" localSheetId="1" hidden="1">#REF!</definedName>
    <definedName name="BExEQDXZALJLD4OBF74IKZBR13SR" localSheetId="8" hidden="1">#REF!</definedName>
    <definedName name="BExEQFLE2RPWGMWQAI4JMKUEFRPT" localSheetId="0" hidden="1">#REF!</definedName>
    <definedName name="BExEQFLE2RPWGMWQAI4JMKUEFRPT" localSheetId="1" hidden="1">#REF!</definedName>
    <definedName name="BExEQFLE2RPWGMWQAI4JMKUEFRPT" localSheetId="8" hidden="1">#REF!</definedName>
    <definedName name="BExEQJHNJV9U65F5VGIGX0VM02VF" localSheetId="0" hidden="1">#REF!</definedName>
    <definedName name="BExEQJHNJV9U65F5VGIGX0VM02VF" localSheetId="1" hidden="1">#REF!</definedName>
    <definedName name="BExEQJHNJV9U65F5VGIGX0VM02VF" localSheetId="8" hidden="1">#REF!</definedName>
    <definedName name="BExEQTZAP8R69U31W4LKGTKKGKQE" localSheetId="0" hidden="1">#REF!</definedName>
    <definedName name="BExEQTZAP8R69U31W4LKGTKKGKQE" localSheetId="1" hidden="1">#REF!</definedName>
    <definedName name="BExEQTZAP8R69U31W4LKGTKKGKQE" localSheetId="8" hidden="1">#REF!</definedName>
    <definedName name="BExER2O72H1F9WV6S1J04C15PXX7" localSheetId="0" hidden="1">#REF!</definedName>
    <definedName name="BExER2O72H1F9WV6S1J04C15PXX7" localSheetId="1" hidden="1">#REF!</definedName>
    <definedName name="BExER2O72H1F9WV6S1J04C15PXX7" localSheetId="8" hidden="1">#REF!</definedName>
    <definedName name="BExERIPCI7N2NW7JRL59DVT0TTSU" localSheetId="0" hidden="1">#REF!</definedName>
    <definedName name="BExERIPCI7N2NW7JRL59DVT0TTSU" localSheetId="1" hidden="1">#REF!</definedName>
    <definedName name="BExERIPCI7N2NW7JRL59DVT0TTSU" localSheetId="8" hidden="1">#REF!</definedName>
    <definedName name="BExERRUIKIOATPZ9U4HQ0V52RJAU" localSheetId="0" hidden="1">#REF!</definedName>
    <definedName name="BExERRUIKIOATPZ9U4HQ0V52RJAU" localSheetId="1" hidden="1">#REF!</definedName>
    <definedName name="BExERRUIKIOATPZ9U4HQ0V52RJAU" localSheetId="8" hidden="1">#REF!</definedName>
    <definedName name="BExERSANFNM1O7T65PC5MJ301YET" localSheetId="0" hidden="1">#REF!</definedName>
    <definedName name="BExERSANFNM1O7T65PC5MJ301YET" localSheetId="1" hidden="1">#REF!</definedName>
    <definedName name="BExERSANFNM1O7T65PC5MJ301YET" localSheetId="8" hidden="1">#REF!</definedName>
    <definedName name="BExERU8P606C6QQZZL55U0ZQYQF1" localSheetId="0" hidden="1">#REF!</definedName>
    <definedName name="BExERU8P606C6QQZZL55U0ZQYQF1" localSheetId="1" hidden="1">#REF!</definedName>
    <definedName name="BExERU8P606C6QQZZL55U0ZQYQF1" localSheetId="8" hidden="1">#REF!</definedName>
    <definedName name="BExERWCEBKQRYWRQLYJ4UCMMKTHG" localSheetId="0" hidden="1">#REF!</definedName>
    <definedName name="BExERWCEBKQRYWRQLYJ4UCMMKTHG" localSheetId="1" hidden="1">#REF!</definedName>
    <definedName name="BExERWCEBKQRYWRQLYJ4UCMMKTHG" localSheetId="8" hidden="1">#REF!</definedName>
    <definedName name="BExERXE1QW042A2T25RI4DVUU59O" localSheetId="0" hidden="1">#REF!</definedName>
    <definedName name="BExERXE1QW042A2T25RI4DVUU59O" localSheetId="1" hidden="1">#REF!</definedName>
    <definedName name="BExERXE1QW042A2T25RI4DVUU59O" localSheetId="8" hidden="1">#REF!</definedName>
    <definedName name="BExES44RHHDL3V7FLV6M20834WF1" localSheetId="0" hidden="1">#REF!</definedName>
    <definedName name="BExES44RHHDL3V7FLV6M20834WF1" localSheetId="1" hidden="1">#REF!</definedName>
    <definedName name="BExES44RHHDL3V7FLV6M20834WF1" localSheetId="8" hidden="1">#REF!</definedName>
    <definedName name="BExES4A7VE2X3RYYTVRLKZD4I7WU" localSheetId="0" hidden="1">#REF!</definedName>
    <definedName name="BExES4A7VE2X3RYYTVRLKZD4I7WU" localSheetId="1" hidden="1">#REF!</definedName>
    <definedName name="BExES4A7VE2X3RYYTVRLKZD4I7WU" localSheetId="8" hidden="1">#REF!</definedName>
    <definedName name="BExESLYUFDACMPARVY264HKBCXLX" localSheetId="0" hidden="1">#REF!</definedName>
    <definedName name="BExESLYUFDACMPARVY264HKBCXLX" localSheetId="1" hidden="1">#REF!</definedName>
    <definedName name="BExESLYUFDACMPARVY264HKBCXLX" localSheetId="8" hidden="1">#REF!</definedName>
    <definedName name="BExESMKD95A649M0WRSG6CXXP326" localSheetId="0" hidden="1">#REF!</definedName>
    <definedName name="BExESMKD95A649M0WRSG6CXXP326" localSheetId="1" hidden="1">#REF!</definedName>
    <definedName name="BExESMKD95A649M0WRSG6CXXP326" localSheetId="8" hidden="1">#REF!</definedName>
    <definedName name="BExESR27ZXJG5VMY4PR9D940VS7T" localSheetId="0" hidden="1">#REF!</definedName>
    <definedName name="BExESR27ZXJG5VMY4PR9D940VS7T" localSheetId="1" hidden="1">#REF!</definedName>
    <definedName name="BExESR27ZXJG5VMY4PR9D940VS7T" localSheetId="8" hidden="1">#REF!</definedName>
    <definedName name="BExESVK1YRJM6UG6FBYOF9CNX29X" localSheetId="0" hidden="1">#REF!</definedName>
    <definedName name="BExESVK1YRJM6UG6FBYOF9CNX29X" localSheetId="1" hidden="1">#REF!</definedName>
    <definedName name="BExESVK1YRJM6UG6FBYOF9CNX29X" localSheetId="8" hidden="1">#REF!</definedName>
    <definedName name="BExESZ03KXL8DQ2591HLR56ZML94" localSheetId="0" hidden="1">#REF!</definedName>
    <definedName name="BExESZ03KXL8DQ2591HLR56ZML94" localSheetId="1" hidden="1">#REF!</definedName>
    <definedName name="BExESZ03KXL8DQ2591HLR56ZML94" localSheetId="8" hidden="1">#REF!</definedName>
    <definedName name="BExESZAW5N443NRTKIP59OEI1CR6" localSheetId="0" hidden="1">#REF!</definedName>
    <definedName name="BExESZAW5N443NRTKIP59OEI1CR6" localSheetId="1" hidden="1">#REF!</definedName>
    <definedName name="BExESZAW5N443NRTKIP59OEI1CR6" localSheetId="8" hidden="1">#REF!</definedName>
    <definedName name="BExET3HXQ60A4O2OLKX8QNXRI6LQ" localSheetId="0" hidden="1">#REF!</definedName>
    <definedName name="BExET3HXQ60A4O2OLKX8QNXRI6LQ" localSheetId="1" hidden="1">#REF!</definedName>
    <definedName name="BExET3HXQ60A4O2OLKX8QNXRI6LQ" localSheetId="8" hidden="1">#REF!</definedName>
    <definedName name="BExET4EAH366GROMVVMDCSUI1018" localSheetId="0" hidden="1">#REF!</definedName>
    <definedName name="BExET4EAH366GROMVVMDCSUI1018" localSheetId="1" hidden="1">#REF!</definedName>
    <definedName name="BExET4EAH366GROMVVMDCSUI1018" localSheetId="8" hidden="1">#REF!</definedName>
    <definedName name="BExETA3B1FCIOA80H94K90FWXQKE" localSheetId="0" hidden="1">#REF!</definedName>
    <definedName name="BExETA3B1FCIOA80H94K90FWXQKE" localSheetId="1" hidden="1">#REF!</definedName>
    <definedName name="BExETA3B1FCIOA80H94K90FWXQKE" localSheetId="8" hidden="1">#REF!</definedName>
    <definedName name="BExETAZOYT4CJIT8RRKC9F2HJG1D" localSheetId="0" hidden="1">#REF!</definedName>
    <definedName name="BExETAZOYT4CJIT8RRKC9F2HJG1D" localSheetId="1" hidden="1">#REF!</definedName>
    <definedName name="BExETAZOYT4CJIT8RRKC9F2HJG1D" localSheetId="8" hidden="1">#REF!</definedName>
    <definedName name="BExETB55BNG40G9YOI2H6UHIR9WU" localSheetId="0" hidden="1">#REF!</definedName>
    <definedName name="BExETB55BNG40G9YOI2H6UHIR9WU" localSheetId="1" hidden="1">#REF!</definedName>
    <definedName name="BExETB55BNG40G9YOI2H6UHIR9WU" localSheetId="8" hidden="1">#REF!</definedName>
    <definedName name="BExETF6QD5A9GEINE1KZRRC2LXWM" localSheetId="0" hidden="1">#REF!</definedName>
    <definedName name="BExETF6QD5A9GEINE1KZRRC2LXWM" localSheetId="1" hidden="1">#REF!</definedName>
    <definedName name="BExETF6QD5A9GEINE1KZRRC2LXWM" localSheetId="8" hidden="1">#REF!</definedName>
    <definedName name="BExETQ9XRXLUACN82805SPSPNKHI" localSheetId="0" hidden="1">#REF!</definedName>
    <definedName name="BExETQ9XRXLUACN82805SPSPNKHI" localSheetId="1" hidden="1">#REF!</definedName>
    <definedName name="BExETQ9XRXLUACN82805SPSPNKHI" localSheetId="8" hidden="1">#REF!</definedName>
    <definedName name="BExETR0YRMOR63E6DHLEHV9QVVON" localSheetId="0" hidden="1">#REF!</definedName>
    <definedName name="BExETR0YRMOR63E6DHLEHV9QVVON" localSheetId="1" hidden="1">#REF!</definedName>
    <definedName name="BExETR0YRMOR63E6DHLEHV9QVVON" localSheetId="8" hidden="1">#REF!</definedName>
    <definedName name="BExETVO51BGF7GGNGB21UD7OIF15" localSheetId="0" hidden="1">#REF!</definedName>
    <definedName name="BExETVO51BGF7GGNGB21UD7OIF15" localSheetId="1" hidden="1">#REF!</definedName>
    <definedName name="BExETVO51BGF7GGNGB21UD7OIF15" localSheetId="8" hidden="1">#REF!</definedName>
    <definedName name="BExETVTGY38YXYYF7N73OYN6FYY3" localSheetId="0" hidden="1">#REF!</definedName>
    <definedName name="BExETVTGY38YXYYF7N73OYN6FYY3" localSheetId="1" hidden="1">#REF!</definedName>
    <definedName name="BExETVTGY38YXYYF7N73OYN6FYY3" localSheetId="8" hidden="1">#REF!</definedName>
    <definedName name="BExETVTH8RADW05P2XUUV7V44TWW" localSheetId="0" hidden="1">#REF!</definedName>
    <definedName name="BExETVTH8RADW05P2XUUV7V44TWW" localSheetId="1" hidden="1">#REF!</definedName>
    <definedName name="BExETVTH8RADW05P2XUUV7V44TWW" localSheetId="8" hidden="1">#REF!</definedName>
    <definedName name="BExETW9PYUAV5QY6A4VCYZRIOUX4" localSheetId="0" hidden="1">#REF!</definedName>
    <definedName name="BExETW9PYUAV5QY6A4VCYZRIOUX4" localSheetId="1" hidden="1">#REF!</definedName>
    <definedName name="BExETW9PYUAV5QY6A4VCYZRIOUX4" localSheetId="8" hidden="1">#REF!</definedName>
    <definedName name="BExEUGNELLVZ7K2PYWP2TG8T65XQ" localSheetId="0" hidden="1">#REF!</definedName>
    <definedName name="BExEUGNELLVZ7K2PYWP2TG8T65XQ" localSheetId="1" hidden="1">#REF!</definedName>
    <definedName name="BExEUGNELLVZ7K2PYWP2TG8T65XQ" localSheetId="8" hidden="1">#REF!</definedName>
    <definedName name="BExEUHUG1NGJGB6F1UH5IKFZ9B9M" localSheetId="0" hidden="1">#REF!</definedName>
    <definedName name="BExEUHUG1NGJGB6F1UH5IKFZ9B9M" localSheetId="1" hidden="1">#REF!</definedName>
    <definedName name="BExEUHUG1NGJGB6F1UH5IKFZ9B9M" localSheetId="8" hidden="1">#REF!</definedName>
    <definedName name="BExEUNE4T242Y59C6MS28MXEUGCP" localSheetId="0" hidden="1">#REF!</definedName>
    <definedName name="BExEUNE4T242Y59C6MS28MXEUGCP" localSheetId="1" hidden="1">#REF!</definedName>
    <definedName name="BExEUNE4T242Y59C6MS28MXEUGCP" localSheetId="8" hidden="1">#REF!</definedName>
    <definedName name="BExEUNU7FYVTR4DD1D31SS7PNXX2" localSheetId="0" hidden="1">#REF!</definedName>
    <definedName name="BExEUNU7FYVTR4DD1D31SS7PNXX2" localSheetId="1" hidden="1">#REF!</definedName>
    <definedName name="BExEUNU7FYVTR4DD1D31SS7PNXX2" localSheetId="8" hidden="1">#REF!</definedName>
    <definedName name="BExEV2TP7NA3ZR6RJGH5ER370OUM" localSheetId="0" hidden="1">#REF!</definedName>
    <definedName name="BExEV2TP7NA3ZR6RJGH5ER370OUM" localSheetId="1" hidden="1">#REF!</definedName>
    <definedName name="BExEV2TP7NA3ZR6RJGH5ER370OUM" localSheetId="8" hidden="1">#REF!</definedName>
    <definedName name="BExEV3Q7M5YTX3CY3QCP1SUIEP2E" localSheetId="0" hidden="1">#REF!</definedName>
    <definedName name="BExEV3Q7M5YTX3CY3QCP1SUIEP2E" localSheetId="1" hidden="1">#REF!</definedName>
    <definedName name="BExEV3Q7M5YTX3CY3QCP1SUIEP2E" localSheetId="8" hidden="1">#REF!</definedName>
    <definedName name="BExEV69USLNYO2QRJRC0J92XUF00" localSheetId="0" hidden="1">#REF!</definedName>
    <definedName name="BExEV69USLNYO2QRJRC0J92XUF00" localSheetId="1" hidden="1">#REF!</definedName>
    <definedName name="BExEV69USLNYO2QRJRC0J92XUF00" localSheetId="8" hidden="1">#REF!</definedName>
    <definedName name="BExEV6KNTQOCFD7GV726XQEVQ7R6" localSheetId="0" hidden="1">#REF!</definedName>
    <definedName name="BExEV6KNTQOCFD7GV726XQEVQ7R6" localSheetId="1" hidden="1">#REF!</definedName>
    <definedName name="BExEV6KNTQOCFD7GV726XQEVQ7R6" localSheetId="8" hidden="1">#REF!</definedName>
    <definedName name="BExEV6VGM4POO9QT9KH3QA3VYCWM" localSheetId="0" hidden="1">#REF!</definedName>
    <definedName name="BExEV6VGM4POO9QT9KH3QA3VYCWM" localSheetId="1" hidden="1">#REF!</definedName>
    <definedName name="BExEV6VGM4POO9QT9KH3QA3VYCWM" localSheetId="8" hidden="1">#REF!</definedName>
    <definedName name="BExEVCEYMOI0PGO7HAEOS9CVMU2O" localSheetId="0" hidden="1">#REF!</definedName>
    <definedName name="BExEVCEYMOI0PGO7HAEOS9CVMU2O" localSheetId="1" hidden="1">#REF!</definedName>
    <definedName name="BExEVCEYMOI0PGO7HAEOS9CVMU2O" localSheetId="8" hidden="1">#REF!</definedName>
    <definedName name="BExEVET98G3FU6QBF9LHYWSAMV0O" localSheetId="0" hidden="1">#REF!</definedName>
    <definedName name="BExEVET98G3FU6QBF9LHYWSAMV0O" localSheetId="1" hidden="1">#REF!</definedName>
    <definedName name="BExEVET98G3FU6QBF9LHYWSAMV0O" localSheetId="8" hidden="1">#REF!</definedName>
    <definedName name="BExEVNCUT0PDUYNJH7G6BSEWZOT2" localSheetId="0" hidden="1">#REF!</definedName>
    <definedName name="BExEVNCUT0PDUYNJH7G6BSEWZOT2" localSheetId="1" hidden="1">#REF!</definedName>
    <definedName name="BExEVNCUT0PDUYNJH7G6BSEWZOT2" localSheetId="8" hidden="1">#REF!</definedName>
    <definedName name="BExEVPGF4V5J0WQRZKUM8F9TTKZJ" localSheetId="0" hidden="1">#REF!</definedName>
    <definedName name="BExEVPGF4V5J0WQRZKUM8F9TTKZJ" localSheetId="1" hidden="1">#REF!</definedName>
    <definedName name="BExEVPGF4V5J0WQRZKUM8F9TTKZJ" localSheetId="8" hidden="1">#REF!</definedName>
    <definedName name="BExEVVLIEVWYRF2UUC1H0H5QU1CP" localSheetId="0" hidden="1">#REF!</definedName>
    <definedName name="BExEVVLIEVWYRF2UUC1H0H5QU1CP" localSheetId="1" hidden="1">#REF!</definedName>
    <definedName name="BExEVVLIEVWYRF2UUC1H0H5QU1CP" localSheetId="8" hidden="1">#REF!</definedName>
    <definedName name="BExEVWCKO8T84GW9Z3X47915XKSH" localSheetId="0" hidden="1">#REF!</definedName>
    <definedName name="BExEVWCKO8T84GW9Z3X47915XKSH" localSheetId="1" hidden="1">#REF!</definedName>
    <definedName name="BExEVWCKO8T84GW9Z3X47915XKSH" localSheetId="8" hidden="1">#REF!</definedName>
    <definedName name="BExEVZSJWMZ5L2ZE7AZC57CXKW6T" localSheetId="0" hidden="1">#REF!</definedName>
    <definedName name="BExEVZSJWMZ5L2ZE7AZC57CXKW6T" localSheetId="1" hidden="1">#REF!</definedName>
    <definedName name="BExEVZSJWMZ5L2ZE7AZC57CXKW6T" localSheetId="8" hidden="1">#REF!</definedName>
    <definedName name="BExEW0JL1GFFCXMDGW54CI7Y8FZN" localSheetId="0" hidden="1">#REF!</definedName>
    <definedName name="BExEW0JL1GFFCXMDGW54CI7Y8FZN" localSheetId="1" hidden="1">#REF!</definedName>
    <definedName name="BExEW0JL1GFFCXMDGW54CI7Y8FZN" localSheetId="8" hidden="1">#REF!</definedName>
    <definedName name="BExEW68M9WL8214QH9C7VCK7BN08" localSheetId="0" hidden="1">#REF!</definedName>
    <definedName name="BExEW68M9WL8214QH9C7VCK7BN08" localSheetId="1" hidden="1">#REF!</definedName>
    <definedName name="BExEW68M9WL8214QH9C7VCK7BN08" localSheetId="8" hidden="1">#REF!</definedName>
    <definedName name="BExEW8HFKH6F47KIHYBDRUEFZ2ZZ" localSheetId="0" hidden="1">#REF!</definedName>
    <definedName name="BExEW8HFKH6F47KIHYBDRUEFZ2ZZ" localSheetId="1" hidden="1">#REF!</definedName>
    <definedName name="BExEW8HFKH6F47KIHYBDRUEFZ2ZZ" localSheetId="8" hidden="1">#REF!</definedName>
    <definedName name="BExEWB6JHMITZPXHB6JATOCLLKLJ" localSheetId="0" hidden="1">#REF!</definedName>
    <definedName name="BExEWB6JHMITZPXHB6JATOCLLKLJ" localSheetId="1" hidden="1">#REF!</definedName>
    <definedName name="BExEWB6JHMITZPXHB6JATOCLLKLJ" localSheetId="8" hidden="1">#REF!</definedName>
    <definedName name="BExEWNBGQS1U2LW3W84T4LSJ9K00" localSheetId="0" hidden="1">#REF!</definedName>
    <definedName name="BExEWNBGQS1U2LW3W84T4LSJ9K00" localSheetId="1" hidden="1">#REF!</definedName>
    <definedName name="BExEWNBGQS1U2LW3W84T4LSJ9K00" localSheetId="8" hidden="1">#REF!</definedName>
    <definedName name="BExEWO7STL7HNZSTY8VQBPTX1WK6" localSheetId="0" hidden="1">#REF!</definedName>
    <definedName name="BExEWO7STL7HNZSTY8VQBPTX1WK6" localSheetId="1" hidden="1">#REF!</definedName>
    <definedName name="BExEWO7STL7HNZSTY8VQBPTX1WK6" localSheetId="8" hidden="1">#REF!</definedName>
    <definedName name="BExEWQ0M1N3KMKTDJ73H10QSG4W1" localSheetId="0" hidden="1">#REF!</definedName>
    <definedName name="BExEWQ0M1N3KMKTDJ73H10QSG4W1" localSheetId="1" hidden="1">#REF!</definedName>
    <definedName name="BExEWQ0M1N3KMKTDJ73H10QSG4W1" localSheetId="8" hidden="1">#REF!</definedName>
    <definedName name="BExEX43OR6NH8GF32YY2ZB6Y8WGP" localSheetId="0" hidden="1">#REF!</definedName>
    <definedName name="BExEX43OR6NH8GF32YY2ZB6Y8WGP" localSheetId="1" hidden="1">#REF!</definedName>
    <definedName name="BExEX43OR6NH8GF32YY2ZB6Y8WGP" localSheetId="8" hidden="1">#REF!</definedName>
    <definedName name="BExEX85F3OSW8NSCYGYPS9372Z1Q" localSheetId="0" hidden="1">#REF!</definedName>
    <definedName name="BExEX85F3OSW8NSCYGYPS9372Z1Q" localSheetId="1" hidden="1">#REF!</definedName>
    <definedName name="BExEX85F3OSW8NSCYGYPS9372Z1Q" localSheetId="8" hidden="1">#REF!</definedName>
    <definedName name="BExEX9HWY2G6928ZVVVQF77QCM2C" localSheetId="0" hidden="1">#REF!</definedName>
    <definedName name="BExEX9HWY2G6928ZVVVQF77QCM2C" localSheetId="1" hidden="1">#REF!</definedName>
    <definedName name="BExEX9HWY2G6928ZVVVQF77QCM2C" localSheetId="8" hidden="1">#REF!</definedName>
    <definedName name="BExEXBQWAYKMVBRJRHB8PFCSYFVN" localSheetId="0" hidden="1">#REF!</definedName>
    <definedName name="BExEXBQWAYKMVBRJRHB8PFCSYFVN" localSheetId="1" hidden="1">#REF!</definedName>
    <definedName name="BExEXBQWAYKMVBRJRHB8PFCSYFVN" localSheetId="8" hidden="1">#REF!</definedName>
    <definedName name="BExEXGE2TE9MQWLQVHL7XGQWL102" localSheetId="0" hidden="1">#REF!</definedName>
    <definedName name="BExEXGE2TE9MQWLQVHL7XGQWL102" localSheetId="1" hidden="1">#REF!</definedName>
    <definedName name="BExEXGE2TE9MQWLQVHL7XGQWL102" localSheetId="8" hidden="1">#REF!</definedName>
    <definedName name="BExEXRBZ0DI9E2UFLLKYWGN66B61" localSheetId="0" hidden="1">#REF!</definedName>
    <definedName name="BExEXRBZ0DI9E2UFLLKYWGN66B61" localSheetId="1" hidden="1">#REF!</definedName>
    <definedName name="BExEXRBZ0DI9E2UFLLKYWGN66B61" localSheetId="8" hidden="1">#REF!</definedName>
    <definedName name="BExEXW4FSOZ9C2SZSQIAA3W82I5K" localSheetId="0" hidden="1">#REF!</definedName>
    <definedName name="BExEXW4FSOZ9C2SZSQIAA3W82I5K" localSheetId="1" hidden="1">#REF!</definedName>
    <definedName name="BExEXW4FSOZ9C2SZSQIAA3W82I5K" localSheetId="8" hidden="1">#REF!</definedName>
    <definedName name="BExEXZ4H2ZUNEW5I6I74GK08QAQC" localSheetId="0" hidden="1">#REF!</definedName>
    <definedName name="BExEXZ4H2ZUNEW5I6I74GK08QAQC" localSheetId="1" hidden="1">#REF!</definedName>
    <definedName name="BExEXZ4H2ZUNEW5I6I74GK08QAQC" localSheetId="8" hidden="1">#REF!</definedName>
    <definedName name="BExEY42GK80HA9M84NTZ3NV9K2VI" localSheetId="0" hidden="1">#REF!</definedName>
    <definedName name="BExEY42GK80HA9M84NTZ3NV9K2VI" localSheetId="1" hidden="1">#REF!</definedName>
    <definedName name="BExEY42GK80HA9M84NTZ3NV9K2VI" localSheetId="8" hidden="1">#REF!</definedName>
    <definedName name="BExEYLG9FL9V1JPPNZ3FUDNSEJ4V" localSheetId="0" hidden="1">#REF!</definedName>
    <definedName name="BExEYLG9FL9V1JPPNZ3FUDNSEJ4V" localSheetId="1" hidden="1">#REF!</definedName>
    <definedName name="BExEYLG9FL9V1JPPNZ3FUDNSEJ4V" localSheetId="8" hidden="1">#REF!</definedName>
    <definedName name="BExEYOW8C1B3OUUCIGEC7L8OOW1Z" localSheetId="0" hidden="1">#REF!</definedName>
    <definedName name="BExEYOW8C1B3OUUCIGEC7L8OOW1Z" localSheetId="1" hidden="1">#REF!</definedName>
    <definedName name="BExEYOW8C1B3OUUCIGEC7L8OOW1Z" localSheetId="8" hidden="1">#REF!</definedName>
    <definedName name="BExEYPCI2LT224YS4M3T50V85FAG" localSheetId="0" hidden="1">#REF!</definedName>
    <definedName name="BExEYPCI2LT224YS4M3T50V85FAG" localSheetId="1" hidden="1">#REF!</definedName>
    <definedName name="BExEYPCI2LT224YS4M3T50V85FAG" localSheetId="8" hidden="1">#REF!</definedName>
    <definedName name="BExEYUQJXZT6N5HJH8ACJF6SRWEE" localSheetId="0" hidden="1">#REF!</definedName>
    <definedName name="BExEYUQJXZT6N5HJH8ACJF6SRWEE" localSheetId="1" hidden="1">#REF!</definedName>
    <definedName name="BExEYUQJXZT6N5HJH8ACJF6SRWEE" localSheetId="8" hidden="1">#REF!</definedName>
    <definedName name="BExEYYC7KLO4XJQW9GMGVVJQXF4C" localSheetId="0" hidden="1">#REF!</definedName>
    <definedName name="BExEYYC7KLO4XJQW9GMGVVJQXF4C" localSheetId="1" hidden="1">#REF!</definedName>
    <definedName name="BExEYYC7KLO4XJQW9GMGVVJQXF4C" localSheetId="8" hidden="1">#REF!</definedName>
    <definedName name="BExEZ1S6VZCG01ZPLBSS9Z1SBOJ2" localSheetId="0" hidden="1">#REF!</definedName>
    <definedName name="BExEZ1S6VZCG01ZPLBSS9Z1SBOJ2" localSheetId="1" hidden="1">#REF!</definedName>
    <definedName name="BExEZ1S6VZCG01ZPLBSS9Z1SBOJ2" localSheetId="8" hidden="1">#REF!</definedName>
    <definedName name="BExEZ6KV8TDKOO0Y66LSH9DCFW5M" localSheetId="0" hidden="1">#REF!</definedName>
    <definedName name="BExEZ6KV8TDKOO0Y66LSH9DCFW5M" localSheetId="1" hidden="1">#REF!</definedName>
    <definedName name="BExEZ6KV8TDKOO0Y66LSH9DCFW5M" localSheetId="8" hidden="1">#REF!</definedName>
    <definedName name="BExEZGBFNJR8DLPN0V11AU22L6WY" localSheetId="0" hidden="1">#REF!</definedName>
    <definedName name="BExEZGBFNJR8DLPN0V11AU22L6WY" localSheetId="1" hidden="1">#REF!</definedName>
    <definedName name="BExEZGBFNJR8DLPN0V11AU22L6WY" localSheetId="8" hidden="1">#REF!</definedName>
    <definedName name="BExEZVR61GWO1ZM3XHWUKRJJMQXV" localSheetId="0" hidden="1">#REF!</definedName>
    <definedName name="BExEZVR61GWO1ZM3XHWUKRJJMQXV" localSheetId="1" hidden="1">#REF!</definedName>
    <definedName name="BExEZVR61GWO1ZM3XHWUKRJJMQXV" localSheetId="8" hidden="1">#REF!</definedName>
    <definedName name="BExF02Y3V3QEPO2XLDSK47APK9XJ" localSheetId="0" hidden="1">#REF!</definedName>
    <definedName name="BExF02Y3V3QEPO2XLDSK47APK9XJ" localSheetId="1" hidden="1">#REF!</definedName>
    <definedName name="BExF02Y3V3QEPO2XLDSK47APK9XJ" localSheetId="8" hidden="1">#REF!</definedName>
    <definedName name="BExF03E824NHBODFUZ3PZ5HLF85X" localSheetId="0" hidden="1">#REF!</definedName>
    <definedName name="BExF03E824NHBODFUZ3PZ5HLF85X" localSheetId="1" hidden="1">#REF!</definedName>
    <definedName name="BExF03E824NHBODFUZ3PZ5HLF85X" localSheetId="8" hidden="1">#REF!</definedName>
    <definedName name="BExF09OS91RT7N7IW8JLMZ121ZP3" localSheetId="0" hidden="1">#REF!</definedName>
    <definedName name="BExF09OS91RT7N7IW8JLMZ121ZP3" localSheetId="1" hidden="1">#REF!</definedName>
    <definedName name="BExF09OS91RT7N7IW8JLMZ121ZP3" localSheetId="8" hidden="1">#REF!</definedName>
    <definedName name="BExF0D4SEQ7RRCAER8UQKUJ4HH0Q" localSheetId="0" hidden="1">#REF!</definedName>
    <definedName name="BExF0D4SEQ7RRCAER8UQKUJ4HH0Q" localSheetId="1" hidden="1">#REF!</definedName>
    <definedName name="BExF0D4SEQ7RRCAER8UQKUJ4HH0Q" localSheetId="8" hidden="1">#REF!</definedName>
    <definedName name="BExF0D4Z97PCG5JI9CC2TFB553AX" localSheetId="0" hidden="1">#REF!</definedName>
    <definedName name="BExF0D4Z97PCG5JI9CC2TFB553AX" localSheetId="1" hidden="1">#REF!</definedName>
    <definedName name="BExF0D4Z97PCG5JI9CC2TFB553AX" localSheetId="8" hidden="1">#REF!</definedName>
    <definedName name="BExF0DAB1PUE0V936NFEK68CCKTJ" localSheetId="0" hidden="1">#REF!</definedName>
    <definedName name="BExF0DAB1PUE0V936NFEK68CCKTJ" localSheetId="1" hidden="1">#REF!</definedName>
    <definedName name="BExF0DAB1PUE0V936NFEK68CCKTJ" localSheetId="8" hidden="1">#REF!</definedName>
    <definedName name="BExF0LOEHV42P2DV7QL8O7HOQ3N9" localSheetId="0" hidden="1">#REF!</definedName>
    <definedName name="BExF0LOEHV42P2DV7QL8O7HOQ3N9" localSheetId="1" hidden="1">#REF!</definedName>
    <definedName name="BExF0LOEHV42P2DV7QL8O7HOQ3N9" localSheetId="8" hidden="1">#REF!</definedName>
    <definedName name="BExF0QRT0ZP2578DKKC9SRW40F5L" localSheetId="0" hidden="1">#REF!</definedName>
    <definedName name="BExF0QRT0ZP2578DKKC9SRW40F5L" localSheetId="1" hidden="1">#REF!</definedName>
    <definedName name="BExF0QRT0ZP2578DKKC9SRW40F5L" localSheetId="8" hidden="1">#REF!</definedName>
    <definedName name="BExF0WRM9VO25RLSO03ZOCE8H7K5" localSheetId="0" hidden="1">#REF!</definedName>
    <definedName name="BExF0WRM9VO25RLSO03ZOCE8H7K5" localSheetId="1" hidden="1">#REF!</definedName>
    <definedName name="BExF0WRM9VO25RLSO03ZOCE8H7K5" localSheetId="8" hidden="1">#REF!</definedName>
    <definedName name="BExF0ZRI7W4RSLIDLHTSM0AWXO3S" localSheetId="0" hidden="1">#REF!</definedName>
    <definedName name="BExF0ZRI7W4RSLIDLHTSM0AWXO3S" localSheetId="1" hidden="1">#REF!</definedName>
    <definedName name="BExF0ZRI7W4RSLIDLHTSM0AWXO3S" localSheetId="8" hidden="1">#REF!</definedName>
    <definedName name="BExF19CT3MMZZ2T5EWMDNG3UOJ01" localSheetId="0" hidden="1">#REF!</definedName>
    <definedName name="BExF19CT3MMZZ2T5EWMDNG3UOJ01" localSheetId="1" hidden="1">#REF!</definedName>
    <definedName name="BExF19CT3MMZZ2T5EWMDNG3UOJ01" localSheetId="8" hidden="1">#REF!</definedName>
    <definedName name="BExF1C1VNHJBRW2XQKVSL1KSLFZ8" localSheetId="0" hidden="1">#REF!</definedName>
    <definedName name="BExF1C1VNHJBRW2XQKVSL1KSLFZ8" localSheetId="1" hidden="1">#REF!</definedName>
    <definedName name="BExF1C1VNHJBRW2XQKVSL1KSLFZ8" localSheetId="8" hidden="1">#REF!</definedName>
    <definedName name="BExF1M38U6NX17YJA8YU359B5Z4M" localSheetId="0" hidden="1">#REF!</definedName>
    <definedName name="BExF1M38U6NX17YJA8YU359B5Z4M" localSheetId="1" hidden="1">#REF!</definedName>
    <definedName name="BExF1M38U6NX17YJA8YU359B5Z4M" localSheetId="8" hidden="1">#REF!</definedName>
    <definedName name="BExF1MU4W3NPEY0OHRDWP5IANCBB" localSheetId="0" hidden="1">#REF!</definedName>
    <definedName name="BExF1MU4W3NPEY0OHRDWP5IANCBB" localSheetId="1" hidden="1">#REF!</definedName>
    <definedName name="BExF1MU4W3NPEY0OHRDWP5IANCBB" localSheetId="8" hidden="1">#REF!</definedName>
    <definedName name="BExF1MZN8MWMOKOARHJ1QAF9HPGT" localSheetId="0" hidden="1">#REF!</definedName>
    <definedName name="BExF1MZN8MWMOKOARHJ1QAF9HPGT" localSheetId="1" hidden="1">#REF!</definedName>
    <definedName name="BExF1MZN8MWMOKOARHJ1QAF9HPGT" localSheetId="8" hidden="1">#REF!</definedName>
    <definedName name="BExF1US4ZIQYSU5LBFYNRA9N0K2O" localSheetId="0" hidden="1">#REF!</definedName>
    <definedName name="BExF1US4ZIQYSU5LBFYNRA9N0K2O" localSheetId="1" hidden="1">#REF!</definedName>
    <definedName name="BExF1US4ZIQYSU5LBFYNRA9N0K2O" localSheetId="8" hidden="1">#REF!</definedName>
    <definedName name="BExF272JNPJCK1XLBG016XXBVFO8" localSheetId="0" hidden="1">#REF!</definedName>
    <definedName name="BExF272JNPJCK1XLBG016XXBVFO8" localSheetId="1" hidden="1">#REF!</definedName>
    <definedName name="BExF272JNPJCK1XLBG016XXBVFO8" localSheetId="8" hidden="1">#REF!</definedName>
    <definedName name="BExF2CWZN6E87RGTBMD4YQI2QT7R" localSheetId="0" hidden="1">#REF!</definedName>
    <definedName name="BExF2CWZN6E87RGTBMD4YQI2QT7R" localSheetId="1" hidden="1">#REF!</definedName>
    <definedName name="BExF2CWZN6E87RGTBMD4YQI2QT7R" localSheetId="8" hidden="1">#REF!</definedName>
    <definedName name="BExF2DYO1WQ7GMXSTAQRDBW1NSFG" localSheetId="0" hidden="1">#REF!</definedName>
    <definedName name="BExF2DYO1WQ7GMXSTAQRDBW1NSFG" localSheetId="1" hidden="1">#REF!</definedName>
    <definedName name="BExF2DYO1WQ7GMXSTAQRDBW1NSFG" localSheetId="8" hidden="1">#REF!</definedName>
    <definedName name="BExF2H9D3MC9XKLPZ6VIP4F7G4YN" localSheetId="0" hidden="1">#REF!</definedName>
    <definedName name="BExF2H9D3MC9XKLPZ6VIP4F7G4YN" localSheetId="1" hidden="1">#REF!</definedName>
    <definedName name="BExF2H9D3MC9XKLPZ6VIP4F7G4YN" localSheetId="8" hidden="1">#REF!</definedName>
    <definedName name="BExF2MSWNUY9Z6BZJQZ538PPTION" localSheetId="0" hidden="1">#REF!</definedName>
    <definedName name="BExF2MSWNUY9Z6BZJQZ538PPTION" localSheetId="1" hidden="1">#REF!</definedName>
    <definedName name="BExF2MSWNUY9Z6BZJQZ538PPTION" localSheetId="8" hidden="1">#REF!</definedName>
    <definedName name="BExF2QZYWHTYGUTTXR15CKCV3LS7" localSheetId="0" hidden="1">#REF!</definedName>
    <definedName name="BExF2QZYWHTYGUTTXR15CKCV3LS7" localSheetId="1" hidden="1">#REF!</definedName>
    <definedName name="BExF2QZYWHTYGUTTXR15CKCV3LS7" localSheetId="8" hidden="1">#REF!</definedName>
    <definedName name="BExF2T8Y6TSJ74RMSZOA9CEH4OZ6" localSheetId="0" hidden="1">#REF!</definedName>
    <definedName name="BExF2T8Y6TSJ74RMSZOA9CEH4OZ6" localSheetId="1" hidden="1">#REF!</definedName>
    <definedName name="BExF2T8Y6TSJ74RMSZOA9CEH4OZ6" localSheetId="8" hidden="1">#REF!</definedName>
    <definedName name="BExF31N3YM4F37EOOY8M8VI1KXN8" localSheetId="0" hidden="1">#REF!</definedName>
    <definedName name="BExF31N3YM4F37EOOY8M8VI1KXN8" localSheetId="1" hidden="1">#REF!</definedName>
    <definedName name="BExF31N3YM4F37EOOY8M8VI1KXN8" localSheetId="8" hidden="1">#REF!</definedName>
    <definedName name="BExF37C1YKBT79Z9SOJAG5MXQGTU" localSheetId="0" hidden="1">#REF!</definedName>
    <definedName name="BExF37C1YKBT79Z9SOJAG5MXQGTU" localSheetId="1" hidden="1">#REF!</definedName>
    <definedName name="BExF37C1YKBT79Z9SOJAG5MXQGTU" localSheetId="8" hidden="1">#REF!</definedName>
    <definedName name="BExF3A6HPA6DGYALZNHHJPMCUYZR" localSheetId="0" hidden="1">#REF!</definedName>
    <definedName name="BExF3A6HPA6DGYALZNHHJPMCUYZR" localSheetId="1" hidden="1">#REF!</definedName>
    <definedName name="BExF3A6HPA6DGYALZNHHJPMCUYZR" localSheetId="8" hidden="1">#REF!</definedName>
    <definedName name="BExF3GMJW5D7066GYKTMM3CVH1HE" localSheetId="0" hidden="1">#REF!</definedName>
    <definedName name="BExF3GMJW5D7066GYKTMM3CVH1HE" localSheetId="1" hidden="1">#REF!</definedName>
    <definedName name="BExF3GMJW5D7066GYKTMM3CVH1HE" localSheetId="8" hidden="1">#REF!</definedName>
    <definedName name="BExF3I9T44X7DV9HHV51DVDDPPZG" localSheetId="0" hidden="1">#REF!</definedName>
    <definedName name="BExF3I9T44X7DV9HHV51DVDDPPZG" localSheetId="1" hidden="1">#REF!</definedName>
    <definedName name="BExF3I9T44X7DV9HHV51DVDDPPZG" localSheetId="8" hidden="1">#REF!</definedName>
    <definedName name="BExF3IKLZ35F2D4DI7R7P7NZLVC3" localSheetId="0" hidden="1">#REF!</definedName>
    <definedName name="BExF3IKLZ35F2D4DI7R7P7NZLVC3" localSheetId="1" hidden="1">#REF!</definedName>
    <definedName name="BExF3IKLZ35F2D4DI7R7P7NZLVC3" localSheetId="8" hidden="1">#REF!</definedName>
    <definedName name="BExF3JMFX5DILOIFUDIO1HZUK875" localSheetId="0" hidden="1">#REF!</definedName>
    <definedName name="BExF3JMFX5DILOIFUDIO1HZUK875" localSheetId="1" hidden="1">#REF!</definedName>
    <definedName name="BExF3JMFX5DILOIFUDIO1HZUK875" localSheetId="8" hidden="1">#REF!</definedName>
    <definedName name="BExF3KIO2G9LJYXZ61H8PJJ6OQXV" localSheetId="0" hidden="1">#REF!</definedName>
    <definedName name="BExF3KIO2G9LJYXZ61H8PJJ6OQXV" localSheetId="1" hidden="1">#REF!</definedName>
    <definedName name="BExF3KIO2G9LJYXZ61H8PJJ6OQXV" localSheetId="8" hidden="1">#REF!</definedName>
    <definedName name="BExF3MGVCZHXDAUDZAGUYESZ3RC8" localSheetId="0" hidden="1">#REF!</definedName>
    <definedName name="BExF3MGVCZHXDAUDZAGUYESZ3RC8" localSheetId="1" hidden="1">#REF!</definedName>
    <definedName name="BExF3MGVCZHXDAUDZAGUYESZ3RC8" localSheetId="8" hidden="1">#REF!</definedName>
    <definedName name="BExF3NTC4BGZEM6B87TCFX277QCS" localSheetId="0" hidden="1">#REF!</definedName>
    <definedName name="BExF3NTC4BGZEM6B87TCFX277QCS" localSheetId="1" hidden="1">#REF!</definedName>
    <definedName name="BExF3NTC4BGZEM6B87TCFX277QCS" localSheetId="8" hidden="1">#REF!</definedName>
    <definedName name="BExF3Q2DOSQI9SIAXB522CN0WBZ7" localSheetId="0" hidden="1">#REF!</definedName>
    <definedName name="BExF3Q2DOSQI9SIAXB522CN0WBZ7" localSheetId="1" hidden="1">#REF!</definedName>
    <definedName name="BExF3Q2DOSQI9SIAXB522CN0WBZ7" localSheetId="8" hidden="1">#REF!</definedName>
    <definedName name="BExF3Q7NI90WT31QHYSJDIG0LLLJ" localSheetId="0" hidden="1">#REF!</definedName>
    <definedName name="BExF3Q7NI90WT31QHYSJDIG0LLLJ" localSheetId="1" hidden="1">#REF!</definedName>
    <definedName name="BExF3Q7NI90WT31QHYSJDIG0LLLJ" localSheetId="8" hidden="1">#REF!</definedName>
    <definedName name="BExF3QD55TIY1MSBSRK9TUJKBEWO" localSheetId="0" hidden="1">#REF!</definedName>
    <definedName name="BExF3QD55TIY1MSBSRK9TUJKBEWO" localSheetId="1" hidden="1">#REF!</definedName>
    <definedName name="BExF3QD55TIY1MSBSRK9TUJKBEWO" localSheetId="8" hidden="1">#REF!</definedName>
    <definedName name="BExF3QT8J6RIF1L3R700MBSKIOKW" localSheetId="0" hidden="1">#REF!</definedName>
    <definedName name="BExF3QT8J6RIF1L3R700MBSKIOKW" localSheetId="1" hidden="1">#REF!</definedName>
    <definedName name="BExF3QT8J6RIF1L3R700MBSKIOKW" localSheetId="8" hidden="1">#REF!</definedName>
    <definedName name="BExF42SSBVPMLK2UB3B7FPEIY9TU" localSheetId="0" hidden="1">#REF!</definedName>
    <definedName name="BExF42SSBVPMLK2UB3B7FPEIY9TU" localSheetId="1" hidden="1">#REF!</definedName>
    <definedName name="BExF42SSBVPMLK2UB3B7FPEIY9TU" localSheetId="8" hidden="1">#REF!</definedName>
    <definedName name="BExF4HXSWB50BKYPWA0HTT8W56H6" localSheetId="0" hidden="1">#REF!</definedName>
    <definedName name="BExF4HXSWB50BKYPWA0HTT8W56H6" localSheetId="1" hidden="1">#REF!</definedName>
    <definedName name="BExF4HXSWB50BKYPWA0HTT8W56H6" localSheetId="8" hidden="1">#REF!</definedName>
    <definedName name="BExF4J4Y60OUA8GY6YN8XVRUX80A" localSheetId="0" hidden="1">#REF!</definedName>
    <definedName name="BExF4J4Y60OUA8GY6YN8XVRUX80A" localSheetId="1" hidden="1">#REF!</definedName>
    <definedName name="BExF4J4Y60OUA8GY6YN8XVRUX80A" localSheetId="8" hidden="1">#REF!</definedName>
    <definedName name="BExF4KHF04IWW4LQ95FHQPFE4Y9K" localSheetId="0" hidden="1">#REF!</definedName>
    <definedName name="BExF4KHF04IWW4LQ95FHQPFE4Y9K" localSheetId="1" hidden="1">#REF!</definedName>
    <definedName name="BExF4KHF04IWW4LQ95FHQPFE4Y9K" localSheetId="8" hidden="1">#REF!</definedName>
    <definedName name="BExF4MVQM5Y0QRDLDFSKWWTF709C" localSheetId="0" hidden="1">#REF!</definedName>
    <definedName name="BExF4MVQM5Y0QRDLDFSKWWTF709C" localSheetId="1" hidden="1">#REF!</definedName>
    <definedName name="BExF4MVQM5Y0QRDLDFSKWWTF709C" localSheetId="8" hidden="1">#REF!</definedName>
    <definedName name="BExF4PVMZYV36E8HOYY06J81AMBI" localSheetId="0" hidden="1">#REF!</definedName>
    <definedName name="BExF4PVMZYV36E8HOYY06J81AMBI" localSheetId="1" hidden="1">#REF!</definedName>
    <definedName name="BExF4PVMZYV36E8HOYY06J81AMBI" localSheetId="8" hidden="1">#REF!</definedName>
    <definedName name="BExF4SF9NEX1FZE9N8EXT89PM54D" localSheetId="0" hidden="1">#REF!</definedName>
    <definedName name="BExF4SF9NEX1FZE9N8EXT89PM54D" localSheetId="1" hidden="1">#REF!</definedName>
    <definedName name="BExF4SF9NEX1FZE9N8EXT89PM54D" localSheetId="8" hidden="1">#REF!</definedName>
    <definedName name="BExF52GTGP8MHGII4KJ8TJGR8W8U" localSheetId="0" hidden="1">#REF!</definedName>
    <definedName name="BExF52GTGP8MHGII4KJ8TJGR8W8U" localSheetId="1" hidden="1">#REF!</definedName>
    <definedName name="BExF52GTGP8MHGII4KJ8TJGR8W8U" localSheetId="8" hidden="1">#REF!</definedName>
    <definedName name="BExF57K7L3UC1I2FSAWURR4SN0UN" localSheetId="0" hidden="1">#REF!</definedName>
    <definedName name="BExF57K7L3UC1I2FSAWURR4SN0UN" localSheetId="1" hidden="1">#REF!</definedName>
    <definedName name="BExF57K7L3UC1I2FSAWURR4SN0UN" localSheetId="8" hidden="1">#REF!</definedName>
    <definedName name="BExF5HR2GFV7O8LKG9SJ4BY78LYA" localSheetId="0" hidden="1">#REF!</definedName>
    <definedName name="BExF5HR2GFV7O8LKG9SJ4BY78LYA" localSheetId="1" hidden="1">#REF!</definedName>
    <definedName name="BExF5HR2GFV7O8LKG9SJ4BY78LYA" localSheetId="8" hidden="1">#REF!</definedName>
    <definedName name="BExF5ZFO2A29GHWR5ES64Z9OS16J" localSheetId="0" hidden="1">#REF!</definedName>
    <definedName name="BExF5ZFO2A29GHWR5ES64Z9OS16J" localSheetId="1" hidden="1">#REF!</definedName>
    <definedName name="BExF5ZFO2A29GHWR5ES64Z9OS16J" localSheetId="8" hidden="1">#REF!</definedName>
    <definedName name="BExF63S045JO7H2ZJCBTBVH3SUIF" localSheetId="0" hidden="1">#REF!</definedName>
    <definedName name="BExF63S045JO7H2ZJCBTBVH3SUIF" localSheetId="1" hidden="1">#REF!</definedName>
    <definedName name="BExF63S045JO7H2ZJCBTBVH3SUIF" localSheetId="8" hidden="1">#REF!</definedName>
    <definedName name="BExF642TEGTXCI9A61ZOONJCB0U1" localSheetId="0" hidden="1">#REF!</definedName>
    <definedName name="BExF642TEGTXCI9A61ZOONJCB0U1" localSheetId="1" hidden="1">#REF!</definedName>
    <definedName name="BExF642TEGTXCI9A61ZOONJCB0U1" localSheetId="8" hidden="1">#REF!</definedName>
    <definedName name="BExF67O951CF8UJF3KBDNR0E83C1" localSheetId="0" hidden="1">#REF!</definedName>
    <definedName name="BExF67O951CF8UJF3KBDNR0E83C1" localSheetId="1" hidden="1">#REF!</definedName>
    <definedName name="BExF67O951CF8UJF3KBDNR0E83C1" localSheetId="8" hidden="1">#REF!</definedName>
    <definedName name="BExF6EV7I35NVMIJGYTB6E24YVPA" localSheetId="0" hidden="1">#REF!</definedName>
    <definedName name="BExF6EV7I35NVMIJGYTB6E24YVPA" localSheetId="1" hidden="1">#REF!</definedName>
    <definedName name="BExF6EV7I35NVMIJGYTB6E24YVPA" localSheetId="8" hidden="1">#REF!</definedName>
    <definedName name="BExF6FGUF393KTMBT40S5BYAFG00" localSheetId="0" hidden="1">#REF!</definedName>
    <definedName name="BExF6FGUF393KTMBT40S5BYAFG00" localSheetId="1" hidden="1">#REF!</definedName>
    <definedName name="BExF6FGUF393KTMBT40S5BYAFG00" localSheetId="8" hidden="1">#REF!</definedName>
    <definedName name="BExF6GNYXWY8A0SY4PW1B6KJMMTM" localSheetId="0" hidden="1">#REF!</definedName>
    <definedName name="BExF6GNYXWY8A0SY4PW1B6KJMMTM" localSheetId="1" hidden="1">#REF!</definedName>
    <definedName name="BExF6GNYXWY8A0SY4PW1B6KJMMTM" localSheetId="8" hidden="1">#REF!</definedName>
    <definedName name="BExF6IB8K74Z0AFT05GPOKKZW7C9" localSheetId="0" hidden="1">#REF!</definedName>
    <definedName name="BExF6IB8K74Z0AFT05GPOKKZW7C9" localSheetId="1" hidden="1">#REF!</definedName>
    <definedName name="BExF6IB8K74Z0AFT05GPOKKZW7C9" localSheetId="8" hidden="1">#REF!</definedName>
    <definedName name="BExF6NUXJI11W2IAZNAM1QWC0459" localSheetId="0" hidden="1">#REF!</definedName>
    <definedName name="BExF6NUXJI11W2IAZNAM1QWC0459" localSheetId="1" hidden="1">#REF!</definedName>
    <definedName name="BExF6NUXJI11W2IAZNAM1QWC0459" localSheetId="8" hidden="1">#REF!</definedName>
    <definedName name="BExF6RR76KNVIXGJOVFO8GDILKGZ" localSheetId="0" hidden="1">#REF!</definedName>
    <definedName name="BExF6RR76KNVIXGJOVFO8GDILKGZ" localSheetId="1" hidden="1">#REF!</definedName>
    <definedName name="BExF6RR76KNVIXGJOVFO8GDILKGZ" localSheetId="8" hidden="1">#REF!</definedName>
    <definedName name="BExF6ZE8D5CMPJPRWT6S4HM56LPF" localSheetId="0" hidden="1">#REF!</definedName>
    <definedName name="BExF6ZE8D5CMPJPRWT6S4HM56LPF" localSheetId="1" hidden="1">#REF!</definedName>
    <definedName name="BExF6ZE8D5CMPJPRWT6S4HM56LPF" localSheetId="8" hidden="1">#REF!</definedName>
    <definedName name="BExF76FV8SF7AJK7B35AL7VTZF6D" localSheetId="0" hidden="1">#REF!</definedName>
    <definedName name="BExF76FV8SF7AJK7B35AL7VTZF6D" localSheetId="1" hidden="1">#REF!</definedName>
    <definedName name="BExF76FV8SF7AJK7B35AL7VTZF6D" localSheetId="8" hidden="1">#REF!</definedName>
    <definedName name="BExF7EOIMC1OYL1N7835KGOI0FIZ" localSheetId="0" hidden="1">#REF!</definedName>
    <definedName name="BExF7EOIMC1OYL1N7835KGOI0FIZ" localSheetId="1" hidden="1">#REF!</definedName>
    <definedName name="BExF7EOIMC1OYL1N7835KGOI0FIZ" localSheetId="8" hidden="1">#REF!</definedName>
    <definedName name="BExF7K88K7ASGV6RAOAGH52G04VR" localSheetId="0" hidden="1">#REF!</definedName>
    <definedName name="BExF7K88K7ASGV6RAOAGH52G04VR" localSheetId="1" hidden="1">#REF!</definedName>
    <definedName name="BExF7K88K7ASGV6RAOAGH52G04VR" localSheetId="8" hidden="1">#REF!</definedName>
    <definedName name="BExF7OVDRP3LHNAF2CX4V84CKKIR" localSheetId="0" hidden="1">#REF!</definedName>
    <definedName name="BExF7OVDRP3LHNAF2CX4V84CKKIR" localSheetId="1" hidden="1">#REF!</definedName>
    <definedName name="BExF7OVDRP3LHNAF2CX4V84CKKIR" localSheetId="8" hidden="1">#REF!</definedName>
    <definedName name="BExF7QO41X2A2SL8UXDNP99GY7U9" localSheetId="0" hidden="1">#REF!</definedName>
    <definedName name="BExF7QO41X2A2SL8UXDNP99GY7U9" localSheetId="1" hidden="1">#REF!</definedName>
    <definedName name="BExF7QO41X2A2SL8UXDNP99GY7U9" localSheetId="8" hidden="1">#REF!</definedName>
    <definedName name="BExF7QYWRJ8S4SID84VVXH3TN7X8" localSheetId="0" hidden="1">#REF!</definedName>
    <definedName name="BExF7QYWRJ8S4SID84VVXH3TN7X8" localSheetId="1" hidden="1">#REF!</definedName>
    <definedName name="BExF7QYWRJ8S4SID84VVXH3TN7X8" localSheetId="8" hidden="1">#REF!</definedName>
    <definedName name="BExF81GI8B8WBHXFTET68A9358BR" localSheetId="0" hidden="1">#REF!</definedName>
    <definedName name="BExF81GI8B8WBHXFTET68A9358BR" localSheetId="1" hidden="1">#REF!</definedName>
    <definedName name="BExF81GI8B8WBHXFTET68A9358BR" localSheetId="8" hidden="1">#REF!</definedName>
    <definedName name="BExGKN1EUJWHOYSSFY4XX6T9QVV5" localSheetId="0" hidden="1">#REF!</definedName>
    <definedName name="BExGKN1EUJWHOYSSFY4XX6T9QVV5" localSheetId="1" hidden="1">#REF!</definedName>
    <definedName name="BExGKN1EUJWHOYSSFY4XX6T9QVV5" localSheetId="8" hidden="1">#REF!</definedName>
    <definedName name="BExGL97US0Y3KXXASUTVR26XLT70" localSheetId="0" hidden="1">#REF!</definedName>
    <definedName name="BExGL97US0Y3KXXASUTVR26XLT70" localSheetId="1" hidden="1">#REF!</definedName>
    <definedName name="BExGL97US0Y3KXXASUTVR26XLT70" localSheetId="8" hidden="1">#REF!</definedName>
    <definedName name="BExGL9TEJAX73AMCXKXTMRO9T6QA" localSheetId="0" hidden="1">#REF!</definedName>
    <definedName name="BExGL9TEJAX73AMCXKXTMRO9T6QA" localSheetId="1" hidden="1">#REF!</definedName>
    <definedName name="BExGL9TEJAX73AMCXKXTMRO9T6QA" localSheetId="8" hidden="1">#REF!</definedName>
    <definedName name="BExGLBM5GKGBJDTZSMMBZBAVQ7N1" localSheetId="0" hidden="1">#REF!</definedName>
    <definedName name="BExGLBM5GKGBJDTZSMMBZBAVQ7N1" localSheetId="1" hidden="1">#REF!</definedName>
    <definedName name="BExGLBM5GKGBJDTZSMMBZBAVQ7N1" localSheetId="8" hidden="1">#REF!</definedName>
    <definedName name="BExGLC7R4C33RO0PID97ZPPVCW4M" localSheetId="0" hidden="1">#REF!</definedName>
    <definedName name="BExGLC7R4C33RO0PID97ZPPVCW4M" localSheetId="1" hidden="1">#REF!</definedName>
    <definedName name="BExGLC7R4C33RO0PID97ZPPVCW4M" localSheetId="8" hidden="1">#REF!</definedName>
    <definedName name="BExGLFIF7HCFSHNQHKEV6RY0WCO3" localSheetId="0" hidden="1">#REF!</definedName>
    <definedName name="BExGLFIF7HCFSHNQHKEV6RY0WCO3" localSheetId="1" hidden="1">#REF!</definedName>
    <definedName name="BExGLFIF7HCFSHNQHKEV6RY0WCO3" localSheetId="8" hidden="1">#REF!</definedName>
    <definedName name="BExGLPP9Z6SH15N8AV0F7H58S14K" localSheetId="0" hidden="1">#REF!</definedName>
    <definedName name="BExGLPP9Z6SH15N8AV0F7H58S14K" localSheetId="1" hidden="1">#REF!</definedName>
    <definedName name="BExGLPP9Z6SH15N8AV0F7H58S14K" localSheetId="8" hidden="1">#REF!</definedName>
    <definedName name="BExGLQATG820J44V2O4JEICPUUTR" localSheetId="0" hidden="1">#REF!</definedName>
    <definedName name="BExGLQATG820J44V2O4JEICPUUTR" localSheetId="1" hidden="1">#REF!</definedName>
    <definedName name="BExGLQATG820J44V2O4JEICPUUTR" localSheetId="8" hidden="1">#REF!</definedName>
    <definedName name="BExGLTARRL0J772UD2TXEYAVPY6E" localSheetId="0" hidden="1">#REF!</definedName>
    <definedName name="BExGLTARRL0J772UD2TXEYAVPY6E" localSheetId="1" hidden="1">#REF!</definedName>
    <definedName name="BExGLTARRL0J772UD2TXEYAVPY6E" localSheetId="8" hidden="1">#REF!</definedName>
    <definedName name="BExGLYE6RZTAAWHJBG2QFJPTDS2Q" localSheetId="0" hidden="1">#REF!</definedName>
    <definedName name="BExGLYE6RZTAAWHJBG2QFJPTDS2Q" localSheetId="1" hidden="1">#REF!</definedName>
    <definedName name="BExGLYE6RZTAAWHJBG2QFJPTDS2Q" localSheetId="8" hidden="1">#REF!</definedName>
    <definedName name="BExGM4DZ65OAQP7MA4LN6QMYZOFF" localSheetId="0" hidden="1">#REF!</definedName>
    <definedName name="BExGM4DZ65OAQP7MA4LN6QMYZOFF" localSheetId="1" hidden="1">#REF!</definedName>
    <definedName name="BExGM4DZ65OAQP7MA4LN6QMYZOFF" localSheetId="8" hidden="1">#REF!</definedName>
    <definedName name="BExGMCXCWEC9XNUOEMZ61TMI6CUO" localSheetId="0" hidden="1">#REF!</definedName>
    <definedName name="BExGMCXCWEC9XNUOEMZ61TMI6CUO" localSheetId="1" hidden="1">#REF!</definedName>
    <definedName name="BExGMCXCWEC9XNUOEMZ61TMI6CUO" localSheetId="8" hidden="1">#REF!</definedName>
    <definedName name="BExGMJDGIH0MEPC2TUSFUCY2ROTB" localSheetId="0" hidden="1">#REF!</definedName>
    <definedName name="BExGMJDGIH0MEPC2TUSFUCY2ROTB" localSheetId="1" hidden="1">#REF!</definedName>
    <definedName name="BExGMJDGIH0MEPC2TUSFUCY2ROTB" localSheetId="8" hidden="1">#REF!</definedName>
    <definedName name="BExGMKPW2HPKN0M0XKF3AZ8YP0D6" localSheetId="0" hidden="1">#REF!</definedName>
    <definedName name="BExGMKPW2HPKN0M0XKF3AZ8YP0D6" localSheetId="1" hidden="1">#REF!</definedName>
    <definedName name="BExGMKPW2HPKN0M0XKF3AZ8YP0D6" localSheetId="8" hidden="1">#REF!</definedName>
    <definedName name="BExGMOGUOL3NATNV0TIZH2J6DLLD" localSheetId="0" hidden="1">#REF!</definedName>
    <definedName name="BExGMOGUOL3NATNV0TIZH2J6DLLD" localSheetId="1" hidden="1">#REF!</definedName>
    <definedName name="BExGMOGUOL3NATNV0TIZH2J6DLLD" localSheetId="8" hidden="1">#REF!</definedName>
    <definedName name="BExGMP2F175LGL6QVSJGP6GKYHHA" localSheetId="0" hidden="1">#REF!</definedName>
    <definedName name="BExGMP2F175LGL6QVSJGP6GKYHHA" localSheetId="1" hidden="1">#REF!</definedName>
    <definedName name="BExGMP2F175LGL6QVSJGP6GKYHHA" localSheetId="8" hidden="1">#REF!</definedName>
    <definedName name="BExGMPIIP8GKML2VVA8OEFL43NCS" localSheetId="0" hidden="1">#REF!</definedName>
    <definedName name="BExGMPIIP8GKML2VVA8OEFL43NCS" localSheetId="1" hidden="1">#REF!</definedName>
    <definedName name="BExGMPIIP8GKML2VVA8OEFL43NCS" localSheetId="8" hidden="1">#REF!</definedName>
    <definedName name="BExGMZ3SRIXLXMWBVOXXV3M4U4YL" localSheetId="0" hidden="1">#REF!</definedName>
    <definedName name="BExGMZ3SRIXLXMWBVOXXV3M4U4YL" localSheetId="1" hidden="1">#REF!</definedName>
    <definedName name="BExGMZ3SRIXLXMWBVOXXV3M4U4YL" localSheetId="8" hidden="1">#REF!</definedName>
    <definedName name="BExGMZ3UBN48IXU1ZEFYECEMZ1IM" localSheetId="0" hidden="1">#REF!</definedName>
    <definedName name="BExGMZ3UBN48IXU1ZEFYECEMZ1IM" localSheetId="1" hidden="1">#REF!</definedName>
    <definedName name="BExGMZ3UBN48IXU1ZEFYECEMZ1IM" localSheetId="8" hidden="1">#REF!</definedName>
    <definedName name="BExGN4I0QATXNZCLZJM1KH1OIJQH" localSheetId="0" hidden="1">#REF!</definedName>
    <definedName name="BExGN4I0QATXNZCLZJM1KH1OIJQH" localSheetId="1" hidden="1">#REF!</definedName>
    <definedName name="BExGN4I0QATXNZCLZJM1KH1OIJQH" localSheetId="8" hidden="1">#REF!</definedName>
    <definedName name="BExGN9FZ2RWCMSY1YOBJKZMNIM9R" localSheetId="0" hidden="1">#REF!</definedName>
    <definedName name="BExGN9FZ2RWCMSY1YOBJKZMNIM9R" localSheetId="1" hidden="1">#REF!</definedName>
    <definedName name="BExGN9FZ2RWCMSY1YOBJKZMNIM9R" localSheetId="8" hidden="1">#REF!</definedName>
    <definedName name="BExGNDSIMTHOCXXG6QOGR6DA8SGG" localSheetId="0" hidden="1">#REF!</definedName>
    <definedName name="BExGNDSIMTHOCXXG6QOGR6DA8SGG" localSheetId="1" hidden="1">#REF!</definedName>
    <definedName name="BExGNDSIMTHOCXXG6QOGR6DA8SGG" localSheetId="8" hidden="1">#REF!</definedName>
    <definedName name="BExGNHOS7RBERG1J2M2HVGSRZL5G" localSheetId="0" hidden="1">#REF!</definedName>
    <definedName name="BExGNHOS7RBERG1J2M2HVGSRZL5G" localSheetId="1" hidden="1">#REF!</definedName>
    <definedName name="BExGNHOS7RBERG1J2M2HVGSRZL5G" localSheetId="8" hidden="1">#REF!</definedName>
    <definedName name="BExGNJ18W3Q55XAXY8XTFB80IVMV" localSheetId="0" hidden="1">#REF!</definedName>
    <definedName name="BExGNJ18W3Q55XAXY8XTFB80IVMV" localSheetId="1" hidden="1">#REF!</definedName>
    <definedName name="BExGNJ18W3Q55XAXY8XTFB80IVMV" localSheetId="8" hidden="1">#REF!</definedName>
    <definedName name="BExGNN2YQ9BDAZXT2GLCSAPXKIM7" localSheetId="0" hidden="1">#REF!</definedName>
    <definedName name="BExGNN2YQ9BDAZXT2GLCSAPXKIM7" localSheetId="1" hidden="1">#REF!</definedName>
    <definedName name="BExGNN2YQ9BDAZXT2GLCSAPXKIM7" localSheetId="8" hidden="1">#REF!</definedName>
    <definedName name="BExGNP6INLF5NZFP5ME6K7C9Y0NH" localSheetId="0" hidden="1">#REF!</definedName>
    <definedName name="BExGNP6INLF5NZFP5ME6K7C9Y0NH" localSheetId="1" hidden="1">#REF!</definedName>
    <definedName name="BExGNP6INLF5NZFP5ME6K7C9Y0NH" localSheetId="8" hidden="1">#REF!</definedName>
    <definedName name="BExGNSS0CKRPKHO25R3TDBEL2NHX" localSheetId="0" hidden="1">#REF!</definedName>
    <definedName name="BExGNSS0CKRPKHO25R3TDBEL2NHX" localSheetId="1" hidden="1">#REF!</definedName>
    <definedName name="BExGNSS0CKRPKHO25R3TDBEL2NHX" localSheetId="8" hidden="1">#REF!</definedName>
    <definedName name="BExGNYH0MO8NOVS85L15G0RWX4GW" localSheetId="0" hidden="1">#REF!</definedName>
    <definedName name="BExGNYH0MO8NOVS85L15G0RWX4GW" localSheetId="1" hidden="1">#REF!</definedName>
    <definedName name="BExGNYH0MO8NOVS85L15G0RWX4GW" localSheetId="8" hidden="1">#REF!</definedName>
    <definedName name="BExGNZO44DEG8CGIDYSEGDUQ531R" localSheetId="0" hidden="1">#REF!</definedName>
    <definedName name="BExGNZO44DEG8CGIDYSEGDUQ531R" localSheetId="1" hidden="1">#REF!</definedName>
    <definedName name="BExGNZO44DEG8CGIDYSEGDUQ531R" localSheetId="8" hidden="1">#REF!</definedName>
    <definedName name="BExGO22GMMPZVQY9RQ8MDKZDP5G3" localSheetId="0" hidden="1">#REF!</definedName>
    <definedName name="BExGO22GMMPZVQY9RQ8MDKZDP5G3" localSheetId="1" hidden="1">#REF!</definedName>
    <definedName name="BExGO22GMMPZVQY9RQ8MDKZDP5G3" localSheetId="8" hidden="1">#REF!</definedName>
    <definedName name="BExGO2O0V6UYDY26AX8OSN72F77N" localSheetId="0" hidden="1">#REF!</definedName>
    <definedName name="BExGO2O0V6UYDY26AX8OSN72F77N" localSheetId="1" hidden="1">#REF!</definedName>
    <definedName name="BExGO2O0V6UYDY26AX8OSN72F77N" localSheetId="8" hidden="1">#REF!</definedName>
    <definedName name="BExGO2YUBOVLYHY1QSIHRE1KLAFV" localSheetId="0" hidden="1">#REF!</definedName>
    <definedName name="BExGO2YUBOVLYHY1QSIHRE1KLAFV" localSheetId="1" hidden="1">#REF!</definedName>
    <definedName name="BExGO2YUBOVLYHY1QSIHRE1KLAFV" localSheetId="8" hidden="1">#REF!</definedName>
    <definedName name="BExGO70E2O70LF46V8T26YFPL4V8" localSheetId="0" hidden="1">#REF!</definedName>
    <definedName name="BExGO70E2O70LF46V8T26YFPL4V8" localSheetId="1" hidden="1">#REF!</definedName>
    <definedName name="BExGO70E2O70LF46V8T26YFPL4V8" localSheetId="8" hidden="1">#REF!</definedName>
    <definedName name="BExGOB25QJMQCQE76MRW9X58OIOO" localSheetId="0" hidden="1">#REF!</definedName>
    <definedName name="BExGOB25QJMQCQE76MRW9X58OIOO" localSheetId="1" hidden="1">#REF!</definedName>
    <definedName name="BExGOB25QJMQCQE76MRW9X58OIOO" localSheetId="8" hidden="1">#REF!</definedName>
    <definedName name="BExGODAZKJ9EXMQZNQR5YDBSS525" localSheetId="0" hidden="1">#REF!</definedName>
    <definedName name="BExGODAZKJ9EXMQZNQR5YDBSS525" localSheetId="1" hidden="1">#REF!</definedName>
    <definedName name="BExGODAZKJ9EXMQZNQR5YDBSS525" localSheetId="8" hidden="1">#REF!</definedName>
    <definedName name="BExGODR8ZSMUC11I56QHSZ686XV5" localSheetId="0" hidden="1">#REF!</definedName>
    <definedName name="BExGODR8ZSMUC11I56QHSZ686XV5" localSheetId="1" hidden="1">#REF!</definedName>
    <definedName name="BExGODR8ZSMUC11I56QHSZ686XV5" localSheetId="8" hidden="1">#REF!</definedName>
    <definedName name="BExGOXJDHUDPDT8I8IVGVW9J0R5Q" localSheetId="0" hidden="1">#REF!</definedName>
    <definedName name="BExGOXJDHUDPDT8I8IVGVW9J0R5Q" localSheetId="1" hidden="1">#REF!</definedName>
    <definedName name="BExGOXJDHUDPDT8I8IVGVW9J0R5Q" localSheetId="8" hidden="1">#REF!</definedName>
    <definedName name="BExGPAPYI1N5W3IH8H485BHSVOY3" localSheetId="0" hidden="1">#REF!</definedName>
    <definedName name="BExGPAPYI1N5W3IH8H485BHSVOY3" localSheetId="1" hidden="1">#REF!</definedName>
    <definedName name="BExGPAPYI1N5W3IH8H485BHSVOY3" localSheetId="8" hidden="1">#REF!</definedName>
    <definedName name="BExGPFO3GOKYO2922Y91GMQRCMOA" localSheetId="0" hidden="1">#REF!</definedName>
    <definedName name="BExGPFO3GOKYO2922Y91GMQRCMOA" localSheetId="1" hidden="1">#REF!</definedName>
    <definedName name="BExGPFO3GOKYO2922Y91GMQRCMOA" localSheetId="8" hidden="1">#REF!</definedName>
    <definedName name="BExGPHGT5KDOCMV2EFS4OVKTWBRD" localSheetId="0" hidden="1">#REF!</definedName>
    <definedName name="BExGPHGT5KDOCMV2EFS4OVKTWBRD" localSheetId="1" hidden="1">#REF!</definedName>
    <definedName name="BExGPHGT5KDOCMV2EFS4OVKTWBRD" localSheetId="8" hidden="1">#REF!</definedName>
    <definedName name="BExGPID72Y4Y619LWASUQZKZHJNC" localSheetId="0" hidden="1">#REF!</definedName>
    <definedName name="BExGPID72Y4Y619LWASUQZKZHJNC" localSheetId="1" hidden="1">#REF!</definedName>
    <definedName name="BExGPID72Y4Y619LWASUQZKZHJNC" localSheetId="8" hidden="1">#REF!</definedName>
    <definedName name="BExGPPENQIANVGLVQJ77DK5JPRTB" localSheetId="0" hidden="1">#REF!</definedName>
    <definedName name="BExGPPENQIANVGLVQJ77DK5JPRTB" localSheetId="1" hidden="1">#REF!</definedName>
    <definedName name="BExGPPENQIANVGLVQJ77DK5JPRTB" localSheetId="8" hidden="1">#REF!</definedName>
    <definedName name="BExGPSUUG7TL5F5PTYU6G4HPJV1B" localSheetId="0" hidden="1">#REF!</definedName>
    <definedName name="BExGPSUUG7TL5F5PTYU6G4HPJV1B" localSheetId="1" hidden="1">#REF!</definedName>
    <definedName name="BExGPSUUG7TL5F5PTYU6G4HPJV1B" localSheetId="8" hidden="1">#REF!</definedName>
    <definedName name="BExGQ1E950UYXYWQ84EZEQPWHVYY" localSheetId="0" hidden="1">#REF!</definedName>
    <definedName name="BExGQ1E950UYXYWQ84EZEQPWHVYY" localSheetId="1" hidden="1">#REF!</definedName>
    <definedName name="BExGQ1E950UYXYWQ84EZEQPWHVYY" localSheetId="8" hidden="1">#REF!</definedName>
    <definedName name="BExGQ1ZU4967P72AHF4V1D0FOL5C" localSheetId="0" hidden="1">#REF!</definedName>
    <definedName name="BExGQ1ZU4967P72AHF4V1D0FOL5C" localSheetId="1" hidden="1">#REF!</definedName>
    <definedName name="BExGQ1ZU4967P72AHF4V1D0FOL5C" localSheetId="8" hidden="1">#REF!</definedName>
    <definedName name="BExGQ36ZOMR9GV8T05M605MMOY3Y" localSheetId="0" hidden="1">#REF!</definedName>
    <definedName name="BExGQ36ZOMR9GV8T05M605MMOY3Y" localSheetId="1" hidden="1">#REF!</definedName>
    <definedName name="BExGQ36ZOMR9GV8T05M605MMOY3Y" localSheetId="8" hidden="1">#REF!</definedName>
    <definedName name="BExGQ4ZP0PPMLDNVBUG12W9FFVI9" localSheetId="0" hidden="1">#REF!</definedName>
    <definedName name="BExGQ4ZP0PPMLDNVBUG12W9FFVI9" localSheetId="1" hidden="1">#REF!</definedName>
    <definedName name="BExGQ4ZP0PPMLDNVBUG12W9FFVI9" localSheetId="8" hidden="1">#REF!</definedName>
    <definedName name="BExGQ61DTJ0SBFMDFBAK3XZ9O0ZO" localSheetId="0" hidden="1">#REF!</definedName>
    <definedName name="BExGQ61DTJ0SBFMDFBAK3XZ9O0ZO" localSheetId="1" hidden="1">#REF!</definedName>
    <definedName name="BExGQ61DTJ0SBFMDFBAK3XZ9O0ZO" localSheetId="8" hidden="1">#REF!</definedName>
    <definedName name="BExGQ6SG9XEOD0VMBAR22YPZWSTA" localSheetId="0" hidden="1">#REF!</definedName>
    <definedName name="BExGQ6SG9XEOD0VMBAR22YPZWSTA" localSheetId="1" hidden="1">#REF!</definedName>
    <definedName name="BExGQ6SG9XEOD0VMBAR22YPZWSTA" localSheetId="8" hidden="1">#REF!</definedName>
    <definedName name="BExGQ8FQN3FRAGH5H2V74848P5JX" localSheetId="0" hidden="1">#REF!</definedName>
    <definedName name="BExGQ8FQN3FRAGH5H2V74848P5JX" localSheetId="1" hidden="1">#REF!</definedName>
    <definedName name="BExGQ8FQN3FRAGH5H2V74848P5JX" localSheetId="8" hidden="1">#REF!</definedName>
    <definedName name="BExGQGJ1A7LNZUS8QSMOG8UNGLMK" localSheetId="0" hidden="1">#REF!</definedName>
    <definedName name="BExGQGJ1A7LNZUS8QSMOG8UNGLMK" localSheetId="1" hidden="1">#REF!</definedName>
    <definedName name="BExGQGJ1A7LNZUS8QSMOG8UNGLMK" localSheetId="8" hidden="1">#REF!</definedName>
    <definedName name="BExGQLBNZ35IK2VK33HJUAE4ADX2" localSheetId="0" hidden="1">#REF!</definedName>
    <definedName name="BExGQLBNZ35IK2VK33HJUAE4ADX2" localSheetId="1" hidden="1">#REF!</definedName>
    <definedName name="BExGQLBNZ35IK2VK33HJUAE4ADX2" localSheetId="8" hidden="1">#REF!</definedName>
    <definedName name="BExGQPO7ENFEQC0NC6MC9OZR2LHY" localSheetId="0" hidden="1">#REF!</definedName>
    <definedName name="BExGQPO7ENFEQC0NC6MC9OZR2LHY" localSheetId="1" hidden="1">#REF!</definedName>
    <definedName name="BExGQPO7ENFEQC0NC6MC9OZR2LHY" localSheetId="8" hidden="1">#REF!</definedName>
    <definedName name="BExGQX0H4EZMXBJTKJJE4ICJWN5O" localSheetId="0" hidden="1">#REF!</definedName>
    <definedName name="BExGQX0H4EZMXBJTKJJE4ICJWN5O" localSheetId="1" hidden="1">#REF!</definedName>
    <definedName name="BExGQX0H4EZMXBJTKJJE4ICJWN5O" localSheetId="8" hidden="1">#REF!</definedName>
    <definedName name="BExGR4CW3WRIID17GGX4MI9ZDHFE" localSheetId="0" hidden="1">#REF!</definedName>
    <definedName name="BExGR4CW3WRIID17GGX4MI9ZDHFE" localSheetId="1" hidden="1">#REF!</definedName>
    <definedName name="BExGR4CW3WRIID17GGX4MI9ZDHFE" localSheetId="8" hidden="1">#REF!</definedName>
    <definedName name="BExGR65GJX27MU2OL6NI5PB8XVB4" localSheetId="0" hidden="1">#REF!</definedName>
    <definedName name="BExGR65GJX27MU2OL6NI5PB8XVB4" localSheetId="1" hidden="1">#REF!</definedName>
    <definedName name="BExGR65GJX27MU2OL6NI5PB8XVB4" localSheetId="8" hidden="1">#REF!</definedName>
    <definedName name="BExGR6LQ97HETGS3CT96L4IK0JSH" localSheetId="0" hidden="1">#REF!</definedName>
    <definedName name="BExGR6LQ97HETGS3CT96L4IK0JSH" localSheetId="1" hidden="1">#REF!</definedName>
    <definedName name="BExGR6LQ97HETGS3CT96L4IK0JSH" localSheetId="8" hidden="1">#REF!</definedName>
    <definedName name="BExGR9ATP2LVT7B9OCPSLJ11H9SX" localSheetId="0" hidden="1">#REF!</definedName>
    <definedName name="BExGR9ATP2LVT7B9OCPSLJ11H9SX" localSheetId="1" hidden="1">#REF!</definedName>
    <definedName name="BExGR9ATP2LVT7B9OCPSLJ11H9SX" localSheetId="8" hidden="1">#REF!</definedName>
    <definedName name="BExGRILCZ3BMTGDY72B1Q9BUGW0J" localSheetId="0" hidden="1">#REF!</definedName>
    <definedName name="BExGRILCZ3BMTGDY72B1Q9BUGW0J" localSheetId="1" hidden="1">#REF!</definedName>
    <definedName name="BExGRILCZ3BMTGDY72B1Q9BUGW0J" localSheetId="8" hidden="1">#REF!</definedName>
    <definedName name="BExGRNZJ74Y6OYJB9F9Y9T3CAHOS" localSheetId="0" hidden="1">#REF!</definedName>
    <definedName name="BExGRNZJ74Y6OYJB9F9Y9T3CAHOS" localSheetId="1" hidden="1">#REF!</definedName>
    <definedName name="BExGRNZJ74Y6OYJB9F9Y9T3CAHOS" localSheetId="8" hidden="1">#REF!</definedName>
    <definedName name="BExGRPC5QJQ7UGQ4P7CFWVGRQGFW" localSheetId="0" hidden="1">#REF!</definedName>
    <definedName name="BExGRPC5QJQ7UGQ4P7CFWVGRQGFW" localSheetId="1" hidden="1">#REF!</definedName>
    <definedName name="BExGRPC5QJQ7UGQ4P7CFWVGRQGFW" localSheetId="8" hidden="1">#REF!</definedName>
    <definedName name="BExGRSMULUXOBEN8G0TK90PRKQ9O" localSheetId="0" hidden="1">#REF!</definedName>
    <definedName name="BExGRSMULUXOBEN8G0TK90PRKQ9O" localSheetId="1" hidden="1">#REF!</definedName>
    <definedName name="BExGRSMULUXOBEN8G0TK90PRKQ9O" localSheetId="8" hidden="1">#REF!</definedName>
    <definedName name="BExGRUKVVKDL8483WI70VN2QZDGD" localSheetId="0" hidden="1">#REF!</definedName>
    <definedName name="BExGRUKVVKDL8483WI70VN2QZDGD" localSheetId="1" hidden="1">#REF!</definedName>
    <definedName name="BExGRUKVVKDL8483WI70VN2QZDGD" localSheetId="8" hidden="1">#REF!</definedName>
    <definedName name="BExGS2IWR5DUNJ1U9PAKIV8CMBNI" localSheetId="0" hidden="1">#REF!</definedName>
    <definedName name="BExGS2IWR5DUNJ1U9PAKIV8CMBNI" localSheetId="1" hidden="1">#REF!</definedName>
    <definedName name="BExGS2IWR5DUNJ1U9PAKIV8CMBNI" localSheetId="8" hidden="1">#REF!</definedName>
    <definedName name="BExGS69P9FFTEOPDS0MWFKF45G47" localSheetId="0" hidden="1">#REF!</definedName>
    <definedName name="BExGS69P9FFTEOPDS0MWFKF45G47" localSheetId="1" hidden="1">#REF!</definedName>
    <definedName name="BExGS69P9FFTEOPDS0MWFKF45G47" localSheetId="8" hidden="1">#REF!</definedName>
    <definedName name="BExGS6F1JFHM5MUJ1RFO50WP6D05" localSheetId="0" hidden="1">#REF!</definedName>
    <definedName name="BExGS6F1JFHM5MUJ1RFO50WP6D05" localSheetId="1" hidden="1">#REF!</definedName>
    <definedName name="BExGS6F1JFHM5MUJ1RFO50WP6D05" localSheetId="8" hidden="1">#REF!</definedName>
    <definedName name="BExGSA5YB5ZGE4NHDVCZ55TQAJTL" localSheetId="0" hidden="1">#REF!</definedName>
    <definedName name="BExGSA5YB5ZGE4NHDVCZ55TQAJTL" localSheetId="1" hidden="1">#REF!</definedName>
    <definedName name="BExGSA5YB5ZGE4NHDVCZ55TQAJTL" localSheetId="8" hidden="1">#REF!</definedName>
    <definedName name="BExGSBYPYOBOB218ABCIM2X63GJ8" localSheetId="0" hidden="1">#REF!</definedName>
    <definedName name="BExGSBYPYOBOB218ABCIM2X63GJ8" localSheetId="1" hidden="1">#REF!</definedName>
    <definedName name="BExGSBYPYOBOB218ABCIM2X63GJ8" localSheetId="8" hidden="1">#REF!</definedName>
    <definedName name="BExGSCEUCQQVDEEKWJ677QTGUVTE" localSheetId="0" hidden="1">#REF!</definedName>
    <definedName name="BExGSCEUCQQVDEEKWJ677QTGUVTE" localSheetId="1" hidden="1">#REF!</definedName>
    <definedName name="BExGSCEUCQQVDEEKWJ677QTGUVTE" localSheetId="8" hidden="1">#REF!</definedName>
    <definedName name="BExGSQY65LH1PCKKM5WHDW83F35O" localSheetId="0" hidden="1">#REF!</definedName>
    <definedName name="BExGSQY65LH1PCKKM5WHDW83F35O" localSheetId="1" hidden="1">#REF!</definedName>
    <definedName name="BExGSQY65LH1PCKKM5WHDW83F35O" localSheetId="8" hidden="1">#REF!</definedName>
    <definedName name="BExGSYW1GKISF0PMUAK3XJK9PEW9" localSheetId="0" hidden="1">#REF!</definedName>
    <definedName name="BExGSYW1GKISF0PMUAK3XJK9PEW9" localSheetId="1" hidden="1">#REF!</definedName>
    <definedName name="BExGSYW1GKISF0PMUAK3XJK9PEW9" localSheetId="8" hidden="1">#REF!</definedName>
    <definedName name="BExGT0DZJB6LSF6L693UUB9EY1VQ" localSheetId="0" hidden="1">#REF!</definedName>
    <definedName name="BExGT0DZJB6LSF6L693UUB9EY1VQ" localSheetId="1" hidden="1">#REF!</definedName>
    <definedName name="BExGT0DZJB6LSF6L693UUB9EY1VQ" localSheetId="8" hidden="1">#REF!</definedName>
    <definedName name="BExGTEMKIEF46KBIDWCAOAN5U718" localSheetId="0" hidden="1">#REF!</definedName>
    <definedName name="BExGTEMKIEF46KBIDWCAOAN5U718" localSheetId="1" hidden="1">#REF!</definedName>
    <definedName name="BExGTEMKIEF46KBIDWCAOAN5U718" localSheetId="8" hidden="1">#REF!</definedName>
    <definedName name="BExGTGVFIF8HOQXR54SK065A8M4K" localSheetId="0" hidden="1">#REF!</definedName>
    <definedName name="BExGTGVFIF8HOQXR54SK065A8M4K" localSheetId="1" hidden="1">#REF!</definedName>
    <definedName name="BExGTGVFIF8HOQXR54SK065A8M4K" localSheetId="8" hidden="1">#REF!</definedName>
    <definedName name="BExGTIYX3OWPIINOGY1E4QQYSKHP" localSheetId="0" hidden="1">#REF!</definedName>
    <definedName name="BExGTIYX3OWPIINOGY1E4QQYSKHP" localSheetId="1" hidden="1">#REF!</definedName>
    <definedName name="BExGTIYX3OWPIINOGY1E4QQYSKHP" localSheetId="8" hidden="1">#REF!</definedName>
    <definedName name="BExGTKGUN0KUU3C0RL2LK98D8MEK" localSheetId="0" hidden="1">#REF!</definedName>
    <definedName name="BExGTKGUN0KUU3C0RL2LK98D8MEK" localSheetId="1" hidden="1">#REF!</definedName>
    <definedName name="BExGTKGUN0KUU3C0RL2LK98D8MEK" localSheetId="8" hidden="1">#REF!</definedName>
    <definedName name="BExGTV3U5SZUPLTWEMEY3IIN1L4L" localSheetId="0" hidden="1">#REF!</definedName>
    <definedName name="BExGTV3U5SZUPLTWEMEY3IIN1L4L" localSheetId="1" hidden="1">#REF!</definedName>
    <definedName name="BExGTV3U5SZUPLTWEMEY3IIN1L4L" localSheetId="8" hidden="1">#REF!</definedName>
    <definedName name="BExGTZ046J7VMUG4YPKFN2K8TWB7" localSheetId="0" hidden="1">#REF!</definedName>
    <definedName name="BExGTZ046J7VMUG4YPKFN2K8TWB7" localSheetId="1" hidden="1">#REF!</definedName>
    <definedName name="BExGTZ046J7VMUG4YPKFN2K8TWB7" localSheetId="8" hidden="1">#REF!</definedName>
    <definedName name="BExGTZ04EFFQ3Z3JMM0G35JYWUK3" localSheetId="0" hidden="1">#REF!</definedName>
    <definedName name="BExGTZ04EFFQ3Z3JMM0G35JYWUK3" localSheetId="1" hidden="1">#REF!</definedName>
    <definedName name="BExGTZ04EFFQ3Z3JMM0G35JYWUK3" localSheetId="8" hidden="1">#REF!</definedName>
    <definedName name="BExGU2G9OPRZRIU9YGF6NX9FUW0J" localSheetId="0" hidden="1">#REF!</definedName>
    <definedName name="BExGU2G9OPRZRIU9YGF6NX9FUW0J" localSheetId="1" hidden="1">#REF!</definedName>
    <definedName name="BExGU2G9OPRZRIU9YGF6NX9FUW0J" localSheetId="8" hidden="1">#REF!</definedName>
    <definedName name="BExGU6HTKLRZO8UOI3DTAM5RFDBA" localSheetId="0" hidden="1">#REF!</definedName>
    <definedName name="BExGU6HTKLRZO8UOI3DTAM5RFDBA" localSheetId="1" hidden="1">#REF!</definedName>
    <definedName name="BExGU6HTKLRZO8UOI3DTAM5RFDBA" localSheetId="8" hidden="1">#REF!</definedName>
    <definedName name="BExGUDDZXFFQHAF4UZF8ZB1HO7H6" localSheetId="0" hidden="1">#REF!</definedName>
    <definedName name="BExGUDDZXFFQHAF4UZF8ZB1HO7H6" localSheetId="1" hidden="1">#REF!</definedName>
    <definedName name="BExGUDDZXFFQHAF4UZF8ZB1HO7H6" localSheetId="8" hidden="1">#REF!</definedName>
    <definedName name="BExGUI6NCRHY7EAB6SK6EPPMWFG1" localSheetId="0" hidden="1">#REF!</definedName>
    <definedName name="BExGUI6NCRHY7EAB6SK6EPPMWFG1" localSheetId="1" hidden="1">#REF!</definedName>
    <definedName name="BExGUI6NCRHY7EAB6SK6EPPMWFG1" localSheetId="8" hidden="1">#REF!</definedName>
    <definedName name="BExGUIBXBRHGM97ZX6GBA4ZDQ79C" localSheetId="0" hidden="1">#REF!</definedName>
    <definedName name="BExGUIBXBRHGM97ZX6GBA4ZDQ79C" localSheetId="1" hidden="1">#REF!</definedName>
    <definedName name="BExGUIBXBRHGM97ZX6GBA4ZDQ79C" localSheetId="8" hidden="1">#REF!</definedName>
    <definedName name="BExGUM8D91UNPCOO4TKP9FGX85TF" localSheetId="0" hidden="1">#REF!</definedName>
    <definedName name="BExGUM8D91UNPCOO4TKP9FGX85TF" localSheetId="1" hidden="1">#REF!</definedName>
    <definedName name="BExGUM8D91UNPCOO4TKP9FGX85TF" localSheetId="8" hidden="1">#REF!</definedName>
    <definedName name="BExGUMDP0WYFBZL2MCB36WWJIC04" localSheetId="0" hidden="1">#REF!</definedName>
    <definedName name="BExGUMDP0WYFBZL2MCB36WWJIC04" localSheetId="1" hidden="1">#REF!</definedName>
    <definedName name="BExGUMDP0WYFBZL2MCB36WWJIC04" localSheetId="8" hidden="1">#REF!</definedName>
    <definedName name="BExGUQF9N9FKI7S0H30WUAEB5LPD" localSheetId="0" hidden="1">#REF!</definedName>
    <definedName name="BExGUQF9N9FKI7S0H30WUAEB5LPD" localSheetId="1" hidden="1">#REF!</definedName>
    <definedName name="BExGUQF9N9FKI7S0H30WUAEB5LPD" localSheetId="8" hidden="1">#REF!</definedName>
    <definedName name="BExGUR6BA03XPBK60SQUW197GJ5X" localSheetId="0" hidden="1">#REF!</definedName>
    <definedName name="BExGUR6BA03XPBK60SQUW197GJ5X" localSheetId="1" hidden="1">#REF!</definedName>
    <definedName name="BExGUR6BA03XPBK60SQUW197GJ5X" localSheetId="8" hidden="1">#REF!</definedName>
    <definedName name="BExGUVIP60TA4B7X2PFGMBFUSKGX" localSheetId="0" hidden="1">#REF!</definedName>
    <definedName name="BExGUVIP60TA4B7X2PFGMBFUSKGX" localSheetId="1" hidden="1">#REF!</definedName>
    <definedName name="BExGUVIP60TA4B7X2PFGMBFUSKGX" localSheetId="8" hidden="1">#REF!</definedName>
    <definedName name="BExGUVTIIWAK5T0F5FD428QDO46W" localSheetId="0" hidden="1">#REF!</definedName>
    <definedName name="BExGUVTIIWAK5T0F5FD428QDO46W" localSheetId="1" hidden="1">#REF!</definedName>
    <definedName name="BExGUVTIIWAK5T0F5FD428QDO46W" localSheetId="8" hidden="1">#REF!</definedName>
    <definedName name="BExGUZKF06F209XL1IZWVJEQ82EE" localSheetId="0" hidden="1">#REF!</definedName>
    <definedName name="BExGUZKF06F209XL1IZWVJEQ82EE" localSheetId="1" hidden="1">#REF!</definedName>
    <definedName name="BExGUZKF06F209XL1IZWVJEQ82EE" localSheetId="8" hidden="1">#REF!</definedName>
    <definedName name="BExGUZPWM950OZ8P1A3N86LXK97U" localSheetId="0" hidden="1">#REF!</definedName>
    <definedName name="BExGUZPWM950OZ8P1A3N86LXK97U" localSheetId="1" hidden="1">#REF!</definedName>
    <definedName name="BExGUZPWM950OZ8P1A3N86LXK97U" localSheetId="8" hidden="1">#REF!</definedName>
    <definedName name="BExGV2EVT380QHD4AP2RL9MR8L5L" localSheetId="0" hidden="1">#REF!</definedName>
    <definedName name="BExGV2EVT380QHD4AP2RL9MR8L5L" localSheetId="1" hidden="1">#REF!</definedName>
    <definedName name="BExGV2EVT380QHD4AP2RL9MR8L5L" localSheetId="8" hidden="1">#REF!</definedName>
    <definedName name="BExGVBUSKOI7KB24K40PTXJE6MER" localSheetId="0" hidden="1">#REF!</definedName>
    <definedName name="BExGVBUSKOI7KB24K40PTXJE6MER" localSheetId="1" hidden="1">#REF!</definedName>
    <definedName name="BExGVBUSKOI7KB24K40PTXJE6MER" localSheetId="8" hidden="1">#REF!</definedName>
    <definedName name="BExGVGSQSVWTL2MNI6TT8Y92W3KA" localSheetId="0" hidden="1">#REF!</definedName>
    <definedName name="BExGVGSQSVWTL2MNI6TT8Y92W3KA" localSheetId="1" hidden="1">#REF!</definedName>
    <definedName name="BExGVGSQSVWTL2MNI6TT8Y92W3KA" localSheetId="8" hidden="1">#REF!</definedName>
    <definedName name="BExGVHP63K0GSYU17R73XGX6W2U6" localSheetId="0" hidden="1">#REF!</definedName>
    <definedName name="BExGVHP63K0GSYU17R73XGX6W2U6" localSheetId="1" hidden="1">#REF!</definedName>
    <definedName name="BExGVHP63K0GSYU17R73XGX6W2U6" localSheetId="8" hidden="1">#REF!</definedName>
    <definedName name="BExGVN3DDSLKWSP9MVJS9QMNEUIK" localSheetId="0" hidden="1">#REF!</definedName>
    <definedName name="BExGVN3DDSLKWSP9MVJS9QMNEUIK" localSheetId="1" hidden="1">#REF!</definedName>
    <definedName name="BExGVN3DDSLKWSP9MVJS9QMNEUIK" localSheetId="8" hidden="1">#REF!</definedName>
    <definedName name="BExGVUVVMLOCR9DPVUZSQ141EE4J" localSheetId="0" hidden="1">#REF!</definedName>
    <definedName name="BExGVUVVMLOCR9DPVUZSQ141EE4J" localSheetId="1" hidden="1">#REF!</definedName>
    <definedName name="BExGVUVVMLOCR9DPVUZSQ141EE4J" localSheetId="8" hidden="1">#REF!</definedName>
    <definedName name="BExGVV6OOLDQ3TXZK51TTF3YX0WN" localSheetId="0" hidden="1">#REF!</definedName>
    <definedName name="BExGVV6OOLDQ3TXZK51TTF3YX0WN" localSheetId="1" hidden="1">#REF!</definedName>
    <definedName name="BExGVV6OOLDQ3TXZK51TTF3YX0WN" localSheetId="8" hidden="1">#REF!</definedName>
    <definedName name="BExGW0KVS7U0C87XFZ78QW991IEV" localSheetId="0" hidden="1">#REF!</definedName>
    <definedName name="BExGW0KVS7U0C87XFZ78QW991IEV" localSheetId="1" hidden="1">#REF!</definedName>
    <definedName name="BExGW0KVS7U0C87XFZ78QW991IEV" localSheetId="8" hidden="1">#REF!</definedName>
    <definedName name="BExGW0Q7QHE29TGNWAWQ6GR0V6TQ" localSheetId="0" hidden="1">#REF!</definedName>
    <definedName name="BExGW0Q7QHE29TGNWAWQ6GR0V6TQ" localSheetId="1" hidden="1">#REF!</definedName>
    <definedName name="BExGW0Q7QHE29TGNWAWQ6GR0V6TQ" localSheetId="8" hidden="1">#REF!</definedName>
    <definedName name="BExGW2Z7AMPG6H9EXA9ML6EZVGGA" localSheetId="0" hidden="1">#REF!</definedName>
    <definedName name="BExGW2Z7AMPG6H9EXA9ML6EZVGGA" localSheetId="1" hidden="1">#REF!</definedName>
    <definedName name="BExGW2Z7AMPG6H9EXA9ML6EZVGGA" localSheetId="8" hidden="1">#REF!</definedName>
    <definedName name="BExGWABG5VT5XO1A196RK61AXA8C" localSheetId="0" hidden="1">#REF!</definedName>
    <definedName name="BExGWABG5VT5XO1A196RK61AXA8C" localSheetId="1" hidden="1">#REF!</definedName>
    <definedName name="BExGWABG5VT5XO1A196RK61AXA8C" localSheetId="8" hidden="1">#REF!</definedName>
    <definedName name="BExGWEO0JDG84NYLEAV5NSOAGMJZ" localSheetId="0" hidden="1">#REF!</definedName>
    <definedName name="BExGWEO0JDG84NYLEAV5NSOAGMJZ" localSheetId="1" hidden="1">#REF!</definedName>
    <definedName name="BExGWEO0JDG84NYLEAV5NSOAGMJZ" localSheetId="8" hidden="1">#REF!</definedName>
    <definedName name="BExGWLEOC70Z8QAJTPT2PDHTNM4L" localSheetId="0" hidden="1">#REF!</definedName>
    <definedName name="BExGWLEOC70Z8QAJTPT2PDHTNM4L" localSheetId="1" hidden="1">#REF!</definedName>
    <definedName name="BExGWLEOC70Z8QAJTPT2PDHTNM4L" localSheetId="8" hidden="1">#REF!</definedName>
    <definedName name="BExGWNCXLCRTLBVMTXYJ5PHQI6SS" localSheetId="0" hidden="1">#REF!</definedName>
    <definedName name="BExGWNCXLCRTLBVMTXYJ5PHQI6SS" localSheetId="1" hidden="1">#REF!</definedName>
    <definedName name="BExGWNCXLCRTLBVMTXYJ5PHQI6SS" localSheetId="8" hidden="1">#REF!</definedName>
    <definedName name="BExGX4L8N6ERT0Q4EVVNA97EGD80" localSheetId="0" hidden="1">#REF!</definedName>
    <definedName name="BExGX4L8N6ERT0Q4EVVNA97EGD80" localSheetId="1" hidden="1">#REF!</definedName>
    <definedName name="BExGX4L8N6ERT0Q4EVVNA97EGD80" localSheetId="8" hidden="1">#REF!</definedName>
    <definedName name="BExGX5MWTL78XM0QCP4NT564ML39" localSheetId="0" hidden="1">#REF!</definedName>
    <definedName name="BExGX5MWTL78XM0QCP4NT564ML39" localSheetId="1" hidden="1">#REF!</definedName>
    <definedName name="BExGX5MWTL78XM0QCP4NT564ML39" localSheetId="8" hidden="1">#REF!</definedName>
    <definedName name="BExGX6U988MCFIGDA1282F92U9AA" localSheetId="0" hidden="1">#REF!</definedName>
    <definedName name="BExGX6U988MCFIGDA1282F92U9AA" localSheetId="1" hidden="1">#REF!</definedName>
    <definedName name="BExGX6U988MCFIGDA1282F92U9AA" localSheetId="8" hidden="1">#REF!</definedName>
    <definedName name="BExGX7FTB1CKAT5HUW6H531FIY6I" localSheetId="0" hidden="1">#REF!</definedName>
    <definedName name="BExGX7FTB1CKAT5HUW6H531FIY6I" localSheetId="1" hidden="1">#REF!</definedName>
    <definedName name="BExGX7FTB1CKAT5HUW6H531FIY6I" localSheetId="8" hidden="1">#REF!</definedName>
    <definedName name="BExGX9DVACJQIZ4GH6YAD2A7F70O" localSheetId="0" hidden="1">#REF!</definedName>
    <definedName name="BExGX9DVACJQIZ4GH6YAD2A7F70O" localSheetId="1" hidden="1">#REF!</definedName>
    <definedName name="BExGX9DVACJQIZ4GH6YAD2A7F70O" localSheetId="8" hidden="1">#REF!</definedName>
    <definedName name="BExGXCZBQISQ3IMF6DJH1OXNAQP8" localSheetId="0" hidden="1">#REF!</definedName>
    <definedName name="BExGXCZBQISQ3IMF6DJH1OXNAQP8" localSheetId="1" hidden="1">#REF!</definedName>
    <definedName name="BExGXCZBQISQ3IMF6DJH1OXNAQP8" localSheetId="8" hidden="1">#REF!</definedName>
    <definedName name="BExGXDVP2S2Y8Z8Q43I78RCIK3DD" localSheetId="0" hidden="1">#REF!</definedName>
    <definedName name="BExGXDVP2S2Y8Z8Q43I78RCIK3DD" localSheetId="1" hidden="1">#REF!</definedName>
    <definedName name="BExGXDVP2S2Y8Z8Q43I78RCIK3DD" localSheetId="8" hidden="1">#REF!</definedName>
    <definedName name="BExGXJ9W5JU7TT9S0BKL5Y6VVB39" localSheetId="0" hidden="1">#REF!</definedName>
    <definedName name="BExGXJ9W5JU7TT9S0BKL5Y6VVB39" localSheetId="1" hidden="1">#REF!</definedName>
    <definedName name="BExGXJ9W5JU7TT9S0BKL5Y6VVB39" localSheetId="8" hidden="1">#REF!</definedName>
    <definedName name="BExGXWB73RJ4BASBQTQ8EY0EC1EB" localSheetId="0" hidden="1">#REF!</definedName>
    <definedName name="BExGXWB73RJ4BASBQTQ8EY0EC1EB" localSheetId="1" hidden="1">#REF!</definedName>
    <definedName name="BExGXWB73RJ4BASBQTQ8EY0EC1EB" localSheetId="8" hidden="1">#REF!</definedName>
    <definedName name="BExGXZ0ABB43C7SMRKZHWOSU9EQX" localSheetId="0" hidden="1">#REF!</definedName>
    <definedName name="BExGXZ0ABB43C7SMRKZHWOSU9EQX" localSheetId="1" hidden="1">#REF!</definedName>
    <definedName name="BExGXZ0ABB43C7SMRKZHWOSU9EQX" localSheetId="8" hidden="1">#REF!</definedName>
    <definedName name="BExGY6SU3SYVCJ3AG2ITY59SAZ5A" localSheetId="0" hidden="1">#REF!</definedName>
    <definedName name="BExGY6SU3SYVCJ3AG2ITY59SAZ5A" localSheetId="1" hidden="1">#REF!</definedName>
    <definedName name="BExGY6SU3SYVCJ3AG2ITY59SAZ5A" localSheetId="8" hidden="1">#REF!</definedName>
    <definedName name="BExGY6YA4P5KMY2VHT0DYK3YTFAX" localSheetId="0" hidden="1">#REF!</definedName>
    <definedName name="BExGY6YA4P5KMY2VHT0DYK3YTFAX" localSheetId="1" hidden="1">#REF!</definedName>
    <definedName name="BExGY6YA4P5KMY2VHT0DYK3YTFAX" localSheetId="8" hidden="1">#REF!</definedName>
    <definedName name="BExGY8G88PVVRYHPHRPJZFSX6HSC" localSheetId="0" hidden="1">#REF!</definedName>
    <definedName name="BExGY8G88PVVRYHPHRPJZFSX6HSC" localSheetId="1" hidden="1">#REF!</definedName>
    <definedName name="BExGY8G88PVVRYHPHRPJZFSX6HSC" localSheetId="8" hidden="1">#REF!</definedName>
    <definedName name="BExGYC718HTZ80PNKYPVIYGRJVF6" localSheetId="0" hidden="1">#REF!</definedName>
    <definedName name="BExGYC718HTZ80PNKYPVIYGRJVF6" localSheetId="1" hidden="1">#REF!</definedName>
    <definedName name="BExGYC718HTZ80PNKYPVIYGRJVF6" localSheetId="8" hidden="1">#REF!</definedName>
    <definedName name="BExGYCNATXZY2FID93B17YWIPPRD" localSheetId="0" hidden="1">#REF!</definedName>
    <definedName name="BExGYCNATXZY2FID93B17YWIPPRD" localSheetId="1" hidden="1">#REF!</definedName>
    <definedName name="BExGYCNATXZY2FID93B17YWIPPRD" localSheetId="8" hidden="1">#REF!</definedName>
    <definedName name="BExGYGJJJ3BBCQAOA51WHP01HN73" localSheetId="0" hidden="1">#REF!</definedName>
    <definedName name="BExGYGJJJ3BBCQAOA51WHP01HN73" localSheetId="1" hidden="1">#REF!</definedName>
    <definedName name="BExGYGJJJ3BBCQAOA51WHP01HN73" localSheetId="8" hidden="1">#REF!</definedName>
    <definedName name="BExGYOS6TV2C72PLRFU8RP1I58GY" localSheetId="0" hidden="1">#REF!</definedName>
    <definedName name="BExGYOS6TV2C72PLRFU8RP1I58GY" localSheetId="1" hidden="1">#REF!</definedName>
    <definedName name="BExGYOS6TV2C72PLRFU8RP1I58GY" localSheetId="8" hidden="1">#REF!</definedName>
    <definedName name="BExGYXBM828PX0KPDVAZBWDL6MJZ" localSheetId="0" hidden="1">#REF!</definedName>
    <definedName name="BExGYXBM828PX0KPDVAZBWDL6MJZ" localSheetId="1" hidden="1">#REF!</definedName>
    <definedName name="BExGYXBM828PX0KPDVAZBWDL6MJZ" localSheetId="8" hidden="1">#REF!</definedName>
    <definedName name="BExGZJ78ZWZCVHZ3BKEKFJZ6MAEO" localSheetId="0" hidden="1">#REF!</definedName>
    <definedName name="BExGZJ78ZWZCVHZ3BKEKFJZ6MAEO" localSheetId="1" hidden="1">#REF!</definedName>
    <definedName name="BExGZJ78ZWZCVHZ3BKEKFJZ6MAEO" localSheetId="8" hidden="1">#REF!</definedName>
    <definedName name="BExGZOLH2QV73J3M9IWDDPA62TP4" localSheetId="0" hidden="1">#REF!</definedName>
    <definedName name="BExGZOLH2QV73J3M9IWDDPA62TP4" localSheetId="1" hidden="1">#REF!</definedName>
    <definedName name="BExGZOLH2QV73J3M9IWDDPA62TP4" localSheetId="8" hidden="1">#REF!</definedName>
    <definedName name="BExGZP1PWGFKVVVN4YDIS22DZPCR" localSheetId="0" hidden="1">#REF!</definedName>
    <definedName name="BExGZP1PWGFKVVVN4YDIS22DZPCR" localSheetId="1" hidden="1">#REF!</definedName>
    <definedName name="BExGZP1PWGFKVVVN4YDIS22DZPCR" localSheetId="8" hidden="1">#REF!</definedName>
    <definedName name="BExGZQUHCPM6G5U9OM8JU339JAG6" localSheetId="0" hidden="1">#REF!</definedName>
    <definedName name="BExGZQUHCPM6G5U9OM8JU339JAG6" localSheetId="1" hidden="1">#REF!</definedName>
    <definedName name="BExGZQUHCPM6G5U9OM8JU339JAG6" localSheetId="8" hidden="1">#REF!</definedName>
    <definedName name="BExH00FQKX09BD5WU4DB5KPXAUYA" localSheetId="0" hidden="1">#REF!</definedName>
    <definedName name="BExH00FQKX09BD5WU4DB5KPXAUYA" localSheetId="1" hidden="1">#REF!</definedName>
    <definedName name="BExH00FQKX09BD5WU4DB5KPXAUYA" localSheetId="8" hidden="1">#REF!</definedName>
    <definedName name="BExH00L21GZX5YJJGVMOAWBERLP5" localSheetId="0" hidden="1">#REF!</definedName>
    <definedName name="BExH00L21GZX5YJJGVMOAWBERLP5" localSheetId="1" hidden="1">#REF!</definedName>
    <definedName name="BExH00L21GZX5YJJGVMOAWBERLP5" localSheetId="8" hidden="1">#REF!</definedName>
    <definedName name="BExH02ZD6VAY1KQLAQYBBI6WWIZB" localSheetId="0" hidden="1">#REF!</definedName>
    <definedName name="BExH02ZD6VAY1KQLAQYBBI6WWIZB" localSheetId="1" hidden="1">#REF!</definedName>
    <definedName name="BExH02ZD6VAY1KQLAQYBBI6WWIZB" localSheetId="8" hidden="1">#REF!</definedName>
    <definedName name="BExH08Z6LQCGGSGSAILMHX4X7JMD" localSheetId="0" hidden="1">#REF!</definedName>
    <definedName name="BExH08Z6LQCGGSGSAILMHX4X7JMD" localSheetId="1" hidden="1">#REF!</definedName>
    <definedName name="BExH08Z6LQCGGSGSAILMHX4X7JMD" localSheetId="8" hidden="1">#REF!</definedName>
    <definedName name="BExH0KT9Z8HEVRRQRGQ8YHXRLIJA" localSheetId="0" hidden="1">#REF!</definedName>
    <definedName name="BExH0KT9Z8HEVRRQRGQ8YHXRLIJA" localSheetId="1" hidden="1">#REF!</definedName>
    <definedName name="BExH0KT9Z8HEVRRQRGQ8YHXRLIJA" localSheetId="8" hidden="1">#REF!</definedName>
    <definedName name="BExH0M0FDN12YBOCKL3XL2Z7T7Y8" localSheetId="0" hidden="1">#REF!</definedName>
    <definedName name="BExH0M0FDN12YBOCKL3XL2Z7T7Y8" localSheetId="1" hidden="1">#REF!</definedName>
    <definedName name="BExH0M0FDN12YBOCKL3XL2Z7T7Y8" localSheetId="8" hidden="1">#REF!</definedName>
    <definedName name="BExH0O9G06YPZ5TN9RYT326I1CP2" localSheetId="0" hidden="1">#REF!</definedName>
    <definedName name="BExH0O9G06YPZ5TN9RYT326I1CP2" localSheetId="1" hidden="1">#REF!</definedName>
    <definedName name="BExH0O9G06YPZ5TN9RYT326I1CP2" localSheetId="8" hidden="1">#REF!</definedName>
    <definedName name="BExH0PGM6RG0F3AAGULBIGOH91C2" localSheetId="0" hidden="1">#REF!</definedName>
    <definedName name="BExH0PGM6RG0F3AAGULBIGOH91C2" localSheetId="1" hidden="1">#REF!</definedName>
    <definedName name="BExH0PGM6RG0F3AAGULBIGOH91C2" localSheetId="8" hidden="1">#REF!</definedName>
    <definedName name="BExH0QIB3F0YZLM5XYHBCU5F0OVR" localSheetId="0" hidden="1">#REF!</definedName>
    <definedName name="BExH0QIB3F0YZLM5XYHBCU5F0OVR" localSheetId="1" hidden="1">#REF!</definedName>
    <definedName name="BExH0QIB3F0YZLM5XYHBCU5F0OVR" localSheetId="8" hidden="1">#REF!</definedName>
    <definedName name="BExH0RK5LJAAP7O67ZFB4RG6WPPL" localSheetId="0" hidden="1">#REF!</definedName>
    <definedName name="BExH0RK5LJAAP7O67ZFB4RG6WPPL" localSheetId="1" hidden="1">#REF!</definedName>
    <definedName name="BExH0RK5LJAAP7O67ZFB4RG6WPPL" localSheetId="8" hidden="1">#REF!</definedName>
    <definedName name="BExH0WNJAKTJRCKMTX8O4KNMIIJM" localSheetId="0" hidden="1">#REF!</definedName>
    <definedName name="BExH0WNJAKTJRCKMTX8O4KNMIIJM" localSheetId="1" hidden="1">#REF!</definedName>
    <definedName name="BExH0WNJAKTJRCKMTX8O4KNMIIJM" localSheetId="8" hidden="1">#REF!</definedName>
    <definedName name="BExH12Y4WX542WI3ZEM15AK4UM9J" localSheetId="0" hidden="1">#REF!</definedName>
    <definedName name="BExH12Y4WX542WI3ZEM15AK4UM9J" localSheetId="1" hidden="1">#REF!</definedName>
    <definedName name="BExH12Y4WX542WI3ZEM15AK4UM9J" localSheetId="8" hidden="1">#REF!</definedName>
    <definedName name="BExH18CCU7B8JWO8AWGEQRLWZG6J" localSheetId="0" hidden="1">#REF!</definedName>
    <definedName name="BExH18CCU7B8JWO8AWGEQRLWZG6J" localSheetId="1" hidden="1">#REF!</definedName>
    <definedName name="BExH18CCU7B8JWO8AWGEQRLWZG6J" localSheetId="8" hidden="1">#REF!</definedName>
    <definedName name="BExH1BN2H92IQKKP5IREFSS9FBF2" localSheetId="0" hidden="1">#REF!</definedName>
    <definedName name="BExH1BN2H92IQKKP5IREFSS9FBF2" localSheetId="1" hidden="1">#REF!</definedName>
    <definedName name="BExH1BN2H92IQKKP5IREFSS9FBF2" localSheetId="8" hidden="1">#REF!</definedName>
    <definedName name="BExH1FDTQXR9QQ31WDB7OPXU7MPT" localSheetId="0" hidden="1">#REF!</definedName>
    <definedName name="BExH1FDTQXR9QQ31WDB7OPXU7MPT" localSheetId="1" hidden="1">#REF!</definedName>
    <definedName name="BExH1FDTQXR9QQ31WDB7OPXU7MPT" localSheetId="8" hidden="1">#REF!</definedName>
    <definedName name="BExH1FOMEUIJNIDJAUY0ZQFBJSY9" localSheetId="0" hidden="1">#REF!</definedName>
    <definedName name="BExH1FOMEUIJNIDJAUY0ZQFBJSY9" localSheetId="1" hidden="1">#REF!</definedName>
    <definedName name="BExH1FOMEUIJNIDJAUY0ZQFBJSY9" localSheetId="8" hidden="1">#REF!</definedName>
    <definedName name="BExH1GA6TT290OTIZ8C3N610CYZ1" localSheetId="0" hidden="1">#REF!</definedName>
    <definedName name="BExH1GA6TT290OTIZ8C3N610CYZ1" localSheetId="1" hidden="1">#REF!</definedName>
    <definedName name="BExH1GA6TT290OTIZ8C3N610CYZ1" localSheetId="8" hidden="1">#REF!</definedName>
    <definedName name="BExH1I8E3HJSZLFRZZ1ZKX7TBJEP" localSheetId="0" hidden="1">#REF!</definedName>
    <definedName name="BExH1I8E3HJSZLFRZZ1ZKX7TBJEP" localSheetId="1" hidden="1">#REF!</definedName>
    <definedName name="BExH1I8E3HJSZLFRZZ1ZKX7TBJEP" localSheetId="8" hidden="1">#REF!</definedName>
    <definedName name="BExH1JFFHEBFX9BWJMNIA3N66R3Z" localSheetId="0" hidden="1">#REF!</definedName>
    <definedName name="BExH1JFFHEBFX9BWJMNIA3N66R3Z" localSheetId="1" hidden="1">#REF!</definedName>
    <definedName name="BExH1JFFHEBFX9BWJMNIA3N66R3Z" localSheetId="8" hidden="1">#REF!</definedName>
    <definedName name="BExH1XYRKX51T571O1SRBP9J1D98" localSheetId="0" hidden="1">#REF!</definedName>
    <definedName name="BExH1XYRKX51T571O1SRBP9J1D98" localSheetId="1" hidden="1">#REF!</definedName>
    <definedName name="BExH1XYRKX51T571O1SRBP9J1D98" localSheetId="8" hidden="1">#REF!</definedName>
    <definedName name="BExH1Z0GIUSVTF2H1G1I3PDGBNK2" localSheetId="0" hidden="1">#REF!</definedName>
    <definedName name="BExH1Z0GIUSVTF2H1G1I3PDGBNK2" localSheetId="1" hidden="1">#REF!</definedName>
    <definedName name="BExH1Z0GIUSVTF2H1G1I3PDGBNK2" localSheetId="8" hidden="1">#REF!</definedName>
    <definedName name="BExH225UTM6S9FW4MUDZS7F1PQSH" localSheetId="0" hidden="1">#REF!</definedName>
    <definedName name="BExH225UTM6S9FW4MUDZS7F1PQSH" localSheetId="1" hidden="1">#REF!</definedName>
    <definedName name="BExH225UTM6S9FW4MUDZS7F1PQSH" localSheetId="8" hidden="1">#REF!</definedName>
    <definedName name="BExH23271RF7AYZ542KHQTH68GQ7" localSheetId="0" hidden="1">#REF!</definedName>
    <definedName name="BExH23271RF7AYZ542KHQTH68GQ7" localSheetId="1" hidden="1">#REF!</definedName>
    <definedName name="BExH23271RF7AYZ542KHQTH68GQ7" localSheetId="8" hidden="1">#REF!</definedName>
    <definedName name="BExH2DP58R7D1BGUFBM2FHESVRF0" localSheetId="0" hidden="1">#REF!</definedName>
    <definedName name="BExH2DP58R7D1BGUFBM2FHESVRF0" localSheetId="1" hidden="1">#REF!</definedName>
    <definedName name="BExH2DP58R7D1BGUFBM2FHESVRF0" localSheetId="8" hidden="1">#REF!</definedName>
    <definedName name="BExH2GJQR4JALNB314RY0LDI49VH" localSheetId="0" hidden="1">#REF!</definedName>
    <definedName name="BExH2GJQR4JALNB314RY0LDI49VH" localSheetId="1" hidden="1">#REF!</definedName>
    <definedName name="BExH2GJQR4JALNB314RY0LDI49VH" localSheetId="8" hidden="1">#REF!</definedName>
    <definedName name="BExH2JZR49T7644JFVE7B3N7RZM9" localSheetId="0" hidden="1">#REF!</definedName>
    <definedName name="BExH2JZR49T7644JFVE7B3N7RZM9" localSheetId="1" hidden="1">#REF!</definedName>
    <definedName name="BExH2JZR49T7644JFVE7B3N7RZM9" localSheetId="8" hidden="1">#REF!</definedName>
    <definedName name="BExH2QVWL3AXHSB9EK2GQRD0DBRH" localSheetId="0" hidden="1">#REF!</definedName>
    <definedName name="BExH2QVWL3AXHSB9EK2GQRD0DBRH" localSheetId="1" hidden="1">#REF!</definedName>
    <definedName name="BExH2QVWL3AXHSB9EK2GQRD0DBRH" localSheetId="8" hidden="1">#REF!</definedName>
    <definedName name="BExH2WKXV8X5S2GSBBTWGI0NLNAH" localSheetId="0" hidden="1">#REF!</definedName>
    <definedName name="BExH2WKXV8X5S2GSBBTWGI0NLNAH" localSheetId="1" hidden="1">#REF!</definedName>
    <definedName name="BExH2WKXV8X5S2GSBBTWGI0NLNAH" localSheetId="8" hidden="1">#REF!</definedName>
    <definedName name="BExH2XS1UFYFGU0S0EBXX90W2WE8" localSheetId="0" hidden="1">#REF!</definedName>
    <definedName name="BExH2XS1UFYFGU0S0EBXX90W2WE8" localSheetId="1" hidden="1">#REF!</definedName>
    <definedName name="BExH2XS1UFYFGU0S0EBXX90W2WE8" localSheetId="8" hidden="1">#REF!</definedName>
    <definedName name="BExH2XS1X04DMUN544K5RU4XPDCI" localSheetId="0" hidden="1">#REF!</definedName>
    <definedName name="BExH2XS1X04DMUN544K5RU4XPDCI" localSheetId="1" hidden="1">#REF!</definedName>
    <definedName name="BExH2XS1X04DMUN544K5RU4XPDCI" localSheetId="8" hidden="1">#REF!</definedName>
    <definedName name="BExH2XS2TND9SB0GC295R4FP6K5Y" localSheetId="0" hidden="1">#REF!</definedName>
    <definedName name="BExH2XS2TND9SB0GC295R4FP6K5Y" localSheetId="1" hidden="1">#REF!</definedName>
    <definedName name="BExH2XS2TND9SB0GC295R4FP6K5Y" localSheetId="8" hidden="1">#REF!</definedName>
    <definedName name="BExH2ZA0SZ4SSITL50NA8LZ3OEX6" localSheetId="0" hidden="1">#REF!</definedName>
    <definedName name="BExH2ZA0SZ4SSITL50NA8LZ3OEX6" localSheetId="1" hidden="1">#REF!</definedName>
    <definedName name="BExH2ZA0SZ4SSITL50NA8LZ3OEX6" localSheetId="8" hidden="1">#REF!</definedName>
    <definedName name="BExH31Z3JNVJPESWKXHILGXZHP2M" localSheetId="0" hidden="1">#REF!</definedName>
    <definedName name="BExH31Z3JNVJPESWKXHILGXZHP2M" localSheetId="1" hidden="1">#REF!</definedName>
    <definedName name="BExH31Z3JNVJPESWKXHILGXZHP2M" localSheetId="8" hidden="1">#REF!</definedName>
    <definedName name="BExH3E9HZ3QJCDZW7WI7YACFQCHE" localSheetId="0" hidden="1">#REF!</definedName>
    <definedName name="BExH3E9HZ3QJCDZW7WI7YACFQCHE" localSheetId="1" hidden="1">#REF!</definedName>
    <definedName name="BExH3E9HZ3QJCDZW7WI7YACFQCHE" localSheetId="8" hidden="1">#REF!</definedName>
    <definedName name="BExH3IRB6764RQ5HBYRLH6XCT29X" localSheetId="0" hidden="1">#REF!</definedName>
    <definedName name="BExH3IRB6764RQ5HBYRLH6XCT29X" localSheetId="1" hidden="1">#REF!</definedName>
    <definedName name="BExH3IRB6764RQ5HBYRLH6XCT29X" localSheetId="8" hidden="1">#REF!</definedName>
    <definedName name="BExIG2U8V6RSB47SXLCQG3Q68YRO" localSheetId="0" hidden="1">#REF!</definedName>
    <definedName name="BExIG2U8V6RSB47SXLCQG3Q68YRO" localSheetId="1" hidden="1">#REF!</definedName>
    <definedName name="BExIG2U8V6RSB47SXLCQG3Q68YRO" localSheetId="8" hidden="1">#REF!</definedName>
    <definedName name="BExIGJBO8R13LV7CZ7C1YCP974NN" localSheetId="0" hidden="1">#REF!</definedName>
    <definedName name="BExIGJBO8R13LV7CZ7C1YCP974NN" localSheetId="1" hidden="1">#REF!</definedName>
    <definedName name="BExIGJBO8R13LV7CZ7C1YCP974NN" localSheetId="8" hidden="1">#REF!</definedName>
    <definedName name="BExIGWT86FPOEYTI8GXCGU5Y3KGK" localSheetId="0" hidden="1">#REF!</definedName>
    <definedName name="BExIGWT86FPOEYTI8GXCGU5Y3KGK" localSheetId="1" hidden="1">#REF!</definedName>
    <definedName name="BExIGWT86FPOEYTI8GXCGU5Y3KGK" localSheetId="8" hidden="1">#REF!</definedName>
    <definedName name="BExIHBHXA7E7VUTBVHXXXCH3A5CL" localSheetId="0" hidden="1">#REF!</definedName>
    <definedName name="BExIHBHXA7E7VUTBVHXXXCH3A5CL" localSheetId="1" hidden="1">#REF!</definedName>
    <definedName name="BExIHBHXA7E7VUTBVHXXXCH3A5CL" localSheetId="8" hidden="1">#REF!</definedName>
    <definedName name="BExIHBSOGRSH1GKS6GKBRAJ7GXFQ" localSheetId="0" hidden="1">#REF!</definedName>
    <definedName name="BExIHBSOGRSH1GKS6GKBRAJ7GXFQ" localSheetId="1" hidden="1">#REF!</definedName>
    <definedName name="BExIHBSOGRSH1GKS6GKBRAJ7GXFQ" localSheetId="8" hidden="1">#REF!</definedName>
    <definedName name="BExIHDFY73YM0AHAR2Z5OJTFKSL2" localSheetId="0" hidden="1">#REF!</definedName>
    <definedName name="BExIHDFY73YM0AHAR2Z5OJTFKSL2" localSheetId="1" hidden="1">#REF!</definedName>
    <definedName name="BExIHDFY73YM0AHAR2Z5OJTFKSL2" localSheetId="8" hidden="1">#REF!</definedName>
    <definedName name="BExIHPQCQTGEW8QOJVIQ4VX0P6DX" localSheetId="0" hidden="1">#REF!</definedName>
    <definedName name="BExIHPQCQTGEW8QOJVIQ4VX0P6DX" localSheetId="1" hidden="1">#REF!</definedName>
    <definedName name="BExIHPQCQTGEW8QOJVIQ4VX0P6DX" localSheetId="8" hidden="1">#REF!</definedName>
    <definedName name="BExII1KN91Q7DLW0UB7W2TJ5ACT9" localSheetId="0" hidden="1">#REF!</definedName>
    <definedName name="BExII1KN91Q7DLW0UB7W2TJ5ACT9" localSheetId="1" hidden="1">#REF!</definedName>
    <definedName name="BExII1KN91Q7DLW0UB7W2TJ5ACT9" localSheetId="8" hidden="1">#REF!</definedName>
    <definedName name="BExII50LI8I0CDOOZEMIVHVA2V95" localSheetId="0" hidden="1">#REF!</definedName>
    <definedName name="BExII50LI8I0CDOOZEMIVHVA2V95" localSheetId="1" hidden="1">#REF!</definedName>
    <definedName name="BExII50LI8I0CDOOZEMIVHVA2V95" localSheetId="8" hidden="1">#REF!</definedName>
    <definedName name="BExIINQWABWRGYDT02DOJQ5L7BQF" localSheetId="0" hidden="1">#REF!</definedName>
    <definedName name="BExIINQWABWRGYDT02DOJQ5L7BQF" localSheetId="1" hidden="1">#REF!</definedName>
    <definedName name="BExIINQWABWRGYDT02DOJQ5L7BQF" localSheetId="8" hidden="1">#REF!</definedName>
    <definedName name="BExIIXMY38TQD12CVV4S57L3I809" localSheetId="0" hidden="1">#REF!</definedName>
    <definedName name="BExIIXMY38TQD12CVV4S57L3I809" localSheetId="1" hidden="1">#REF!</definedName>
    <definedName name="BExIIXMY38TQD12CVV4S57L3I809" localSheetId="8" hidden="1">#REF!</definedName>
    <definedName name="BExIIY37NEVU2LGS1JE4VR9AN6W4" localSheetId="0" hidden="1">#REF!</definedName>
    <definedName name="BExIIY37NEVU2LGS1JE4VR9AN6W4" localSheetId="1" hidden="1">#REF!</definedName>
    <definedName name="BExIIY37NEVU2LGS1JE4VR9AN6W4" localSheetId="8" hidden="1">#REF!</definedName>
    <definedName name="BExIIYJAGXR8TPZ1KCYM7EGJ79UW" localSheetId="0" hidden="1">#REF!</definedName>
    <definedName name="BExIIYJAGXR8TPZ1KCYM7EGJ79UW" localSheetId="1" hidden="1">#REF!</definedName>
    <definedName name="BExIIYJAGXR8TPZ1KCYM7EGJ79UW" localSheetId="8" hidden="1">#REF!</definedName>
    <definedName name="BExIJ3160YCWGAVEU0208ZGXXG3P" localSheetId="0" hidden="1">#REF!</definedName>
    <definedName name="BExIJ3160YCWGAVEU0208ZGXXG3P" localSheetId="1" hidden="1">#REF!</definedName>
    <definedName name="BExIJ3160YCWGAVEU0208ZGXXG3P" localSheetId="8" hidden="1">#REF!</definedName>
    <definedName name="BExIJFGZJ5ED9D6KAY4PGQYLELAX" localSheetId="0" hidden="1">#REF!</definedName>
    <definedName name="BExIJFGZJ5ED9D6KAY4PGQYLELAX" localSheetId="1" hidden="1">#REF!</definedName>
    <definedName name="BExIJFGZJ5ED9D6KAY4PGQYLELAX" localSheetId="8" hidden="1">#REF!</definedName>
    <definedName name="BExIJQK80ZEKSTV62E59AYJYUNLI" localSheetId="0" hidden="1">#REF!</definedName>
    <definedName name="BExIJQK80ZEKSTV62E59AYJYUNLI" localSheetId="1" hidden="1">#REF!</definedName>
    <definedName name="BExIJQK80ZEKSTV62E59AYJYUNLI" localSheetId="8" hidden="1">#REF!</definedName>
    <definedName name="BExIJRLX3M0YQLU1D5Y9V7HM5QNM" localSheetId="0" hidden="1">#REF!</definedName>
    <definedName name="BExIJRLX3M0YQLU1D5Y9V7HM5QNM" localSheetId="1" hidden="1">#REF!</definedName>
    <definedName name="BExIJRLX3M0YQLU1D5Y9V7HM5QNM" localSheetId="8" hidden="1">#REF!</definedName>
    <definedName name="BExIJV22J0QA7286KNPMHO1ZUCB3" localSheetId="0" hidden="1">#REF!</definedName>
    <definedName name="BExIJV22J0QA7286KNPMHO1ZUCB3" localSheetId="1" hidden="1">#REF!</definedName>
    <definedName name="BExIJV22J0QA7286KNPMHO1ZUCB3" localSheetId="8" hidden="1">#REF!</definedName>
    <definedName name="BExIJVI6OC7B6ZE9V4PAOYZXKNER" localSheetId="0" hidden="1">#REF!</definedName>
    <definedName name="BExIJVI6OC7B6ZE9V4PAOYZXKNER" localSheetId="1" hidden="1">#REF!</definedName>
    <definedName name="BExIJVI6OC7B6ZE9V4PAOYZXKNER" localSheetId="8" hidden="1">#REF!</definedName>
    <definedName name="BExIJWK0NGTGQ4X7D5VIVXD14JHI" localSheetId="0" hidden="1">#REF!</definedName>
    <definedName name="BExIJWK0NGTGQ4X7D5VIVXD14JHI" localSheetId="1" hidden="1">#REF!</definedName>
    <definedName name="BExIJWK0NGTGQ4X7D5VIVXD14JHI" localSheetId="8" hidden="1">#REF!</definedName>
    <definedName name="BExIJWPCIYINEJUTXU74VK7WG031" localSheetId="0" hidden="1">#REF!</definedName>
    <definedName name="BExIJWPCIYINEJUTXU74VK7WG031" localSheetId="1" hidden="1">#REF!</definedName>
    <definedName name="BExIJWPCIYINEJUTXU74VK7WG031" localSheetId="8" hidden="1">#REF!</definedName>
    <definedName name="BExIKHTXPZR5A8OHB6HDP6QWDHAD" localSheetId="0" hidden="1">#REF!</definedName>
    <definedName name="BExIKHTXPZR5A8OHB6HDP6QWDHAD" localSheetId="1" hidden="1">#REF!</definedName>
    <definedName name="BExIKHTXPZR5A8OHB6HDP6QWDHAD" localSheetId="8" hidden="1">#REF!</definedName>
    <definedName name="BExIKMMJOETSAXJYY1SIKM58LMA2" localSheetId="0" hidden="1">#REF!</definedName>
    <definedName name="BExIKMMJOETSAXJYY1SIKM58LMA2" localSheetId="1" hidden="1">#REF!</definedName>
    <definedName name="BExIKMMJOETSAXJYY1SIKM58LMA2" localSheetId="8" hidden="1">#REF!</definedName>
    <definedName name="BExIKRF6AQ6VOO9KCIWSM6FY8M7D" localSheetId="0" hidden="1">#REF!</definedName>
    <definedName name="BExIKRF6AQ6VOO9KCIWSM6FY8M7D" localSheetId="1" hidden="1">#REF!</definedName>
    <definedName name="BExIKRF6AQ6VOO9KCIWSM6FY8M7D" localSheetId="8" hidden="1">#REF!</definedName>
    <definedName name="BExIKTYZESFT3LC0ASFMFKSE0D1X" localSheetId="0" hidden="1">#REF!</definedName>
    <definedName name="BExIKTYZESFT3LC0ASFMFKSE0D1X" localSheetId="1" hidden="1">#REF!</definedName>
    <definedName name="BExIKTYZESFT3LC0ASFMFKSE0D1X" localSheetId="8" hidden="1">#REF!</definedName>
    <definedName name="BExIKXVA6M8K0PTRYAGXS666L335" localSheetId="0" hidden="1">#REF!</definedName>
    <definedName name="BExIKXVA6M8K0PTRYAGXS666L335" localSheetId="1" hidden="1">#REF!</definedName>
    <definedName name="BExIKXVA6M8K0PTRYAGXS666L335" localSheetId="8" hidden="1">#REF!</definedName>
    <definedName name="BExIL0PMZ2SXK9R6MLP43KBU1J2P" localSheetId="0" hidden="1">#REF!</definedName>
    <definedName name="BExIL0PMZ2SXK9R6MLP43KBU1J2P" localSheetId="1" hidden="1">#REF!</definedName>
    <definedName name="BExIL0PMZ2SXK9R6MLP43KBU1J2P" localSheetId="8" hidden="1">#REF!</definedName>
    <definedName name="BExIL1WSMNNQQK98YHWHV5HVONIZ" localSheetId="0" hidden="1">#REF!</definedName>
    <definedName name="BExIL1WSMNNQQK98YHWHV5HVONIZ" localSheetId="1" hidden="1">#REF!</definedName>
    <definedName name="BExIL1WSMNNQQK98YHWHV5HVONIZ" localSheetId="8" hidden="1">#REF!</definedName>
    <definedName name="BExILAAXRTRAD18K74M6MGUEEPUM" localSheetId="0" hidden="1">#REF!</definedName>
    <definedName name="BExILAAXRTRAD18K74M6MGUEEPUM" localSheetId="1" hidden="1">#REF!</definedName>
    <definedName name="BExILAAXRTRAD18K74M6MGUEEPUM" localSheetId="8" hidden="1">#REF!</definedName>
    <definedName name="BExILG5F338C0FFLMVOKMKF8X5ZP" localSheetId="0" hidden="1">#REF!</definedName>
    <definedName name="BExILG5F338C0FFLMVOKMKF8X5ZP" localSheetId="1" hidden="1">#REF!</definedName>
    <definedName name="BExILG5F338C0FFLMVOKMKF8X5ZP" localSheetId="8" hidden="1">#REF!</definedName>
    <definedName name="BExILGQTQM0HOD0BJI90YO7GOIN3" localSheetId="0" hidden="1">#REF!</definedName>
    <definedName name="BExILGQTQM0HOD0BJI90YO7GOIN3" localSheetId="1" hidden="1">#REF!</definedName>
    <definedName name="BExILGQTQM0HOD0BJI90YO7GOIN3" localSheetId="8" hidden="1">#REF!</definedName>
    <definedName name="BExILPL7P2BNCD7MYCGTQ9F0R5JX" localSheetId="0" hidden="1">#REF!</definedName>
    <definedName name="BExILPL7P2BNCD7MYCGTQ9F0R5JX" localSheetId="1" hidden="1">#REF!</definedName>
    <definedName name="BExILPL7P2BNCD7MYCGTQ9F0R5JX" localSheetId="8" hidden="1">#REF!</definedName>
    <definedName name="BExILVVS4B1B4G7IO0LPUDWY9K8W" localSheetId="0" hidden="1">#REF!</definedName>
    <definedName name="BExILVVS4B1B4G7IO0LPUDWY9K8W" localSheetId="1" hidden="1">#REF!</definedName>
    <definedName name="BExILVVS4B1B4G7IO0LPUDWY9K8W" localSheetId="8" hidden="1">#REF!</definedName>
    <definedName name="BExIM9DBUB7ZGF4B20FVUO9QGOX2" localSheetId="0" hidden="1">#REF!</definedName>
    <definedName name="BExIM9DBUB7ZGF4B20FVUO9QGOX2" localSheetId="1" hidden="1">#REF!</definedName>
    <definedName name="BExIM9DBUB7ZGF4B20FVUO9QGOX2" localSheetId="8" hidden="1">#REF!</definedName>
    <definedName name="BExIMCTBZ4WAESGCDWJ64SB4F0L1" localSheetId="0" hidden="1">#REF!</definedName>
    <definedName name="BExIMCTBZ4WAESGCDWJ64SB4F0L1" localSheetId="1" hidden="1">#REF!</definedName>
    <definedName name="BExIMCTBZ4WAESGCDWJ64SB4F0L1" localSheetId="8" hidden="1">#REF!</definedName>
    <definedName name="BExIMGK9Z94TFPWWZFMD10HV0IF6" localSheetId="0" hidden="1">#REF!</definedName>
    <definedName name="BExIMGK9Z94TFPWWZFMD10HV0IF6" localSheetId="1" hidden="1">#REF!</definedName>
    <definedName name="BExIMGK9Z94TFPWWZFMD10HV0IF6" localSheetId="8" hidden="1">#REF!</definedName>
    <definedName name="BExIMPEGKG18TELVC33T4OQTNBWC" localSheetId="0" hidden="1">#REF!</definedName>
    <definedName name="BExIMPEGKG18TELVC33T4OQTNBWC" localSheetId="1" hidden="1">#REF!</definedName>
    <definedName name="BExIMPEGKG18TELVC33T4OQTNBWC" localSheetId="8" hidden="1">#REF!</definedName>
    <definedName name="BExIN4OR435DL1US13JQPOQK8GD5" localSheetId="0" hidden="1">#REF!</definedName>
    <definedName name="BExIN4OR435DL1US13JQPOQK8GD5" localSheetId="1" hidden="1">#REF!</definedName>
    <definedName name="BExIN4OR435DL1US13JQPOQK8GD5" localSheetId="8" hidden="1">#REF!</definedName>
    <definedName name="BExINI6A7H3KSFRFA6UBBDPKW37F" localSheetId="0" hidden="1">#REF!</definedName>
    <definedName name="BExINI6A7H3KSFRFA6UBBDPKW37F" localSheetId="1" hidden="1">#REF!</definedName>
    <definedName name="BExINI6A7H3KSFRFA6UBBDPKW37F" localSheetId="8" hidden="1">#REF!</definedName>
    <definedName name="BExINIMK8XC3JOBT2EXYFHHH52H0" localSheetId="0" hidden="1">#REF!</definedName>
    <definedName name="BExINIMK8XC3JOBT2EXYFHHH52H0" localSheetId="1" hidden="1">#REF!</definedName>
    <definedName name="BExINIMK8XC3JOBT2EXYFHHH52H0" localSheetId="8" hidden="1">#REF!</definedName>
    <definedName name="BExINLX401ZKEGWU168DS4JUM2J6" localSheetId="0" hidden="1">#REF!</definedName>
    <definedName name="BExINLX401ZKEGWU168DS4JUM2J6" localSheetId="1" hidden="1">#REF!</definedName>
    <definedName name="BExINLX401ZKEGWU168DS4JUM2J6" localSheetId="8" hidden="1">#REF!</definedName>
    <definedName name="BExINMYYJO1FTV1CZF6O5XCFAMQX" localSheetId="0" hidden="1">#REF!</definedName>
    <definedName name="BExINMYYJO1FTV1CZF6O5XCFAMQX" localSheetId="1" hidden="1">#REF!</definedName>
    <definedName name="BExINMYYJO1FTV1CZF6O5XCFAMQX" localSheetId="8" hidden="1">#REF!</definedName>
    <definedName name="BExINP2H4KI05FRFV5PKZFE00HKO" localSheetId="0" hidden="1">#REF!</definedName>
    <definedName name="BExINP2H4KI05FRFV5PKZFE00HKO" localSheetId="1" hidden="1">#REF!</definedName>
    <definedName name="BExINP2H4KI05FRFV5PKZFE00HKO" localSheetId="8" hidden="1">#REF!</definedName>
    <definedName name="BExINPTCEJ9RPDEBJEJH80NATGUQ" localSheetId="0" hidden="1">#REF!</definedName>
    <definedName name="BExINPTCEJ9RPDEBJEJH80NATGUQ" localSheetId="1" hidden="1">#REF!</definedName>
    <definedName name="BExINPTCEJ9RPDEBJEJH80NATGUQ" localSheetId="8" hidden="1">#REF!</definedName>
    <definedName name="BExINWEQMNJ70A6JRXC2LACBX1GX" localSheetId="0" hidden="1">#REF!</definedName>
    <definedName name="BExINWEQMNJ70A6JRXC2LACBX1GX" localSheetId="1" hidden="1">#REF!</definedName>
    <definedName name="BExINWEQMNJ70A6JRXC2LACBX1GX" localSheetId="8" hidden="1">#REF!</definedName>
    <definedName name="BExINZELVWYGU876QUUZCIMXPBQC" localSheetId="0" hidden="1">#REF!</definedName>
    <definedName name="BExINZELVWYGU876QUUZCIMXPBQC" localSheetId="1" hidden="1">#REF!</definedName>
    <definedName name="BExINZELVWYGU876QUUZCIMXPBQC" localSheetId="8" hidden="1">#REF!</definedName>
    <definedName name="BExIO9QZ59ZHRA8SX6QICH2AY8A2" localSheetId="0" hidden="1">#REF!</definedName>
    <definedName name="BExIO9QZ59ZHRA8SX6QICH2AY8A2" localSheetId="1" hidden="1">#REF!</definedName>
    <definedName name="BExIO9QZ59ZHRA8SX6QICH2AY8A2" localSheetId="8" hidden="1">#REF!</definedName>
    <definedName name="BExIOAHV525SMMGFDJFE7456JPBD" localSheetId="0" hidden="1">#REF!</definedName>
    <definedName name="BExIOAHV525SMMGFDJFE7456JPBD" localSheetId="1" hidden="1">#REF!</definedName>
    <definedName name="BExIOAHV525SMMGFDJFE7456JPBD" localSheetId="8" hidden="1">#REF!</definedName>
    <definedName name="BExIOCQUQHKUU1KONGSDOLQTQEIC" localSheetId="0" hidden="1">#REF!</definedName>
    <definedName name="BExIOCQUQHKUU1KONGSDOLQTQEIC" localSheetId="1" hidden="1">#REF!</definedName>
    <definedName name="BExIOCQUQHKUU1KONGSDOLQTQEIC" localSheetId="8" hidden="1">#REF!</definedName>
    <definedName name="BExIOFAGCDQQKALMX3V0KU94KUQO" localSheetId="0" hidden="1">#REF!</definedName>
    <definedName name="BExIOFAGCDQQKALMX3V0KU94KUQO" localSheetId="1" hidden="1">#REF!</definedName>
    <definedName name="BExIOFAGCDQQKALMX3V0KU94KUQO" localSheetId="8" hidden="1">#REF!</definedName>
    <definedName name="BExIOFL8Y5O61VLKTB4H20IJNWS1" localSheetId="0" hidden="1">#REF!</definedName>
    <definedName name="BExIOFL8Y5O61VLKTB4H20IJNWS1" localSheetId="1" hidden="1">#REF!</definedName>
    <definedName name="BExIOFL8Y5O61VLKTB4H20IJNWS1" localSheetId="8" hidden="1">#REF!</definedName>
    <definedName name="BExIOMBXRW5NS4ZPYX9G5QREZ5J6" localSheetId="0" hidden="1">#REF!</definedName>
    <definedName name="BExIOMBXRW5NS4ZPYX9G5QREZ5J6" localSheetId="1" hidden="1">#REF!</definedName>
    <definedName name="BExIOMBXRW5NS4ZPYX9G5QREZ5J6" localSheetId="8" hidden="1">#REF!</definedName>
    <definedName name="BExIORA3GK78T7C7SNBJJUONJ0LS" localSheetId="0" hidden="1">#REF!</definedName>
    <definedName name="BExIORA3GK78T7C7SNBJJUONJ0LS" localSheetId="1" hidden="1">#REF!</definedName>
    <definedName name="BExIORA3GK78T7C7SNBJJUONJ0LS" localSheetId="8" hidden="1">#REF!</definedName>
    <definedName name="BExIORFDXP4AVIEBLSTZ8ETSXMNM" localSheetId="0" hidden="1">#REF!</definedName>
    <definedName name="BExIORFDXP4AVIEBLSTZ8ETSXMNM" localSheetId="1" hidden="1">#REF!</definedName>
    <definedName name="BExIORFDXP4AVIEBLSTZ8ETSXMNM" localSheetId="8" hidden="1">#REF!</definedName>
    <definedName name="BExIOTZ5EFZ2NASVQ05RH15HRSW6" localSheetId="0" hidden="1">#REF!</definedName>
    <definedName name="BExIOTZ5EFZ2NASVQ05RH15HRSW6" localSheetId="1" hidden="1">#REF!</definedName>
    <definedName name="BExIOTZ5EFZ2NASVQ05RH15HRSW6" localSheetId="8" hidden="1">#REF!</definedName>
    <definedName name="BExIP8YNN6UUE1GZ223SWH7DLGKO" localSheetId="0" hidden="1">#REF!</definedName>
    <definedName name="BExIP8YNN6UUE1GZ223SWH7DLGKO" localSheetId="1" hidden="1">#REF!</definedName>
    <definedName name="BExIP8YNN6UUE1GZ223SWH7DLGKO" localSheetId="8" hidden="1">#REF!</definedName>
    <definedName name="BExIPAB4AOL592OJCC1CFAXTLF1A" localSheetId="0" hidden="1">#REF!</definedName>
    <definedName name="BExIPAB4AOL592OJCC1CFAXTLF1A" localSheetId="1" hidden="1">#REF!</definedName>
    <definedName name="BExIPAB4AOL592OJCC1CFAXTLF1A" localSheetId="8" hidden="1">#REF!</definedName>
    <definedName name="BExIPB25DKX4S2ZCKQN7KWSC3JBF" localSheetId="0" hidden="1">#REF!</definedName>
    <definedName name="BExIPB25DKX4S2ZCKQN7KWSC3JBF" localSheetId="1" hidden="1">#REF!</definedName>
    <definedName name="BExIPB25DKX4S2ZCKQN7KWSC3JBF" localSheetId="8" hidden="1">#REF!</definedName>
    <definedName name="BExIPCUX4I4S2N50TLMMLALYLH9S" localSheetId="0" hidden="1">#REF!</definedName>
    <definedName name="BExIPCUX4I4S2N50TLMMLALYLH9S" localSheetId="1" hidden="1">#REF!</definedName>
    <definedName name="BExIPCUX4I4S2N50TLMMLALYLH9S" localSheetId="8" hidden="1">#REF!</definedName>
    <definedName name="BExIPDLT8JYAMGE5HTN4D1YHZF3V" localSheetId="0" hidden="1">#REF!</definedName>
    <definedName name="BExIPDLT8JYAMGE5HTN4D1YHZF3V" localSheetId="1" hidden="1">#REF!</definedName>
    <definedName name="BExIPDLT8JYAMGE5HTN4D1YHZF3V" localSheetId="8" hidden="1">#REF!</definedName>
    <definedName name="BExIPG040Q08EWIWL6CAVR3GRI43" localSheetId="0" hidden="1">#REF!</definedName>
    <definedName name="BExIPG040Q08EWIWL6CAVR3GRI43" localSheetId="1" hidden="1">#REF!</definedName>
    <definedName name="BExIPG040Q08EWIWL6CAVR3GRI43" localSheetId="8" hidden="1">#REF!</definedName>
    <definedName name="BExIPKNFUDPDKOSH5GHDVNA8D66S" localSheetId="0" hidden="1">#REF!</definedName>
    <definedName name="BExIPKNFUDPDKOSH5GHDVNA8D66S" localSheetId="1" hidden="1">#REF!</definedName>
    <definedName name="BExIPKNFUDPDKOSH5GHDVNA8D66S" localSheetId="8" hidden="1">#REF!</definedName>
    <definedName name="BExIQ1VS9A2FHVD9TUHKG9K8EVVP" localSheetId="0" hidden="1">#REF!</definedName>
    <definedName name="BExIQ1VS9A2FHVD9TUHKG9K8EVVP" localSheetId="1" hidden="1">#REF!</definedName>
    <definedName name="BExIQ1VS9A2FHVD9TUHKG9K8EVVP" localSheetId="8" hidden="1">#REF!</definedName>
    <definedName name="BExIQ3J19L30PSQ2CXNT6IHW0I7V" localSheetId="0" hidden="1">#REF!</definedName>
    <definedName name="BExIQ3J19L30PSQ2CXNT6IHW0I7V" localSheetId="1" hidden="1">#REF!</definedName>
    <definedName name="BExIQ3J19L30PSQ2CXNT6IHW0I7V" localSheetId="8" hidden="1">#REF!</definedName>
    <definedName name="BExIQ3OJ7M04XCY276IO0LJA5XUK" localSheetId="0" hidden="1">#REF!</definedName>
    <definedName name="BExIQ3OJ7M04XCY276IO0LJA5XUK" localSheetId="1" hidden="1">#REF!</definedName>
    <definedName name="BExIQ3OJ7M04XCY276IO0LJA5XUK" localSheetId="8" hidden="1">#REF!</definedName>
    <definedName name="BExIQ5S19ITB0NDRUN4XV7B905ED" localSheetId="0" hidden="1">#REF!</definedName>
    <definedName name="BExIQ5S19ITB0NDRUN4XV7B905ED" localSheetId="1" hidden="1">#REF!</definedName>
    <definedName name="BExIQ5S19ITB0NDRUN4XV7B905ED" localSheetId="8" hidden="1">#REF!</definedName>
    <definedName name="BExIQ810MMN2UN0EQ9CRQAFWA19X" localSheetId="0" hidden="1">#REF!</definedName>
    <definedName name="BExIQ810MMN2UN0EQ9CRQAFWA19X" localSheetId="1" hidden="1">#REF!</definedName>
    <definedName name="BExIQ810MMN2UN0EQ9CRQAFWA19X" localSheetId="8" hidden="1">#REF!</definedName>
    <definedName name="BExIQ9TMQT2EIXSVQW7GVSOAW2VJ" localSheetId="0" hidden="1">#REF!</definedName>
    <definedName name="BExIQ9TMQT2EIXSVQW7GVSOAW2VJ" localSheetId="1" hidden="1">#REF!</definedName>
    <definedName name="BExIQ9TMQT2EIXSVQW7GVSOAW2VJ" localSheetId="8" hidden="1">#REF!</definedName>
    <definedName name="BExIQBMDE1L6J4H27K1FMSHQKDSE" localSheetId="0" hidden="1">#REF!</definedName>
    <definedName name="BExIQBMDE1L6J4H27K1FMSHQKDSE" localSheetId="1" hidden="1">#REF!</definedName>
    <definedName name="BExIQBMDE1L6J4H27K1FMSHQKDSE" localSheetId="8" hidden="1">#REF!</definedName>
    <definedName name="BExIQE65LVXUOF3UZFO7SDHFJH22" localSheetId="0" hidden="1">#REF!</definedName>
    <definedName name="BExIQE65LVXUOF3UZFO7SDHFJH22" localSheetId="1" hidden="1">#REF!</definedName>
    <definedName name="BExIQE65LVXUOF3UZFO7SDHFJH22" localSheetId="8" hidden="1">#REF!</definedName>
    <definedName name="BExIQG9OO2KKBOWTMD1OXY36TEGA" localSheetId="0" hidden="1">#REF!</definedName>
    <definedName name="BExIQG9OO2KKBOWTMD1OXY36TEGA" localSheetId="1" hidden="1">#REF!</definedName>
    <definedName name="BExIQG9OO2KKBOWTMD1OXY36TEGA" localSheetId="8" hidden="1">#REF!</definedName>
    <definedName name="BExIQHWZ65ALA9VAFCJEGIL1145G" localSheetId="0" hidden="1">#REF!</definedName>
    <definedName name="BExIQHWZ65ALA9VAFCJEGIL1145G" localSheetId="1" hidden="1">#REF!</definedName>
    <definedName name="BExIQHWZ65ALA9VAFCJEGIL1145G" localSheetId="8" hidden="1">#REF!</definedName>
    <definedName name="BExIQX1XBB31HZTYEEVOBSE3C5A6" localSheetId="0" hidden="1">#REF!</definedName>
    <definedName name="BExIQX1XBB31HZTYEEVOBSE3C5A6" localSheetId="1" hidden="1">#REF!</definedName>
    <definedName name="BExIQX1XBB31HZTYEEVOBSE3C5A6" localSheetId="8" hidden="1">#REF!</definedName>
    <definedName name="BExIR2ALYRP9FW99DK2084J7IIDC" localSheetId="0" hidden="1">#REF!</definedName>
    <definedName name="BExIR2ALYRP9FW99DK2084J7IIDC" localSheetId="1" hidden="1">#REF!</definedName>
    <definedName name="BExIR2ALYRP9FW99DK2084J7IIDC" localSheetId="8" hidden="1">#REF!</definedName>
    <definedName name="BExIR8FQETPTQYW37DBVDWG3J4JW" localSheetId="0" hidden="1">#REF!</definedName>
    <definedName name="BExIR8FQETPTQYW37DBVDWG3J4JW" localSheetId="1" hidden="1">#REF!</definedName>
    <definedName name="BExIR8FQETPTQYW37DBVDWG3J4JW" localSheetId="8" hidden="1">#REF!</definedName>
    <definedName name="BExIRHKWQB1PP4ZLB0C3AVUBAFMD" localSheetId="0" hidden="1">#REF!</definedName>
    <definedName name="BExIRHKWQB1PP4ZLB0C3AVUBAFMD" localSheetId="1" hidden="1">#REF!</definedName>
    <definedName name="BExIRHKWQB1PP4ZLB0C3AVUBAFMD" localSheetId="8" hidden="1">#REF!</definedName>
    <definedName name="BExIRJTRJPQR3OTAGAV7JTA4VMPS" localSheetId="0" hidden="1">#REF!</definedName>
    <definedName name="BExIRJTRJPQR3OTAGAV7JTA4VMPS" localSheetId="1" hidden="1">#REF!</definedName>
    <definedName name="BExIRJTRJPQR3OTAGAV7JTA4VMPS" localSheetId="8" hidden="1">#REF!</definedName>
    <definedName name="BExIROH27RJOG6VI7ZHR0RZGAZZ4" localSheetId="0" hidden="1">#REF!</definedName>
    <definedName name="BExIROH27RJOG6VI7ZHR0RZGAZZ4" localSheetId="1" hidden="1">#REF!</definedName>
    <definedName name="BExIROH27RJOG6VI7ZHR0RZGAZZ4" localSheetId="8" hidden="1">#REF!</definedName>
    <definedName name="BExIRRBGTY01OQOI3U5SW59RFDFI" localSheetId="0" hidden="1">#REF!</definedName>
    <definedName name="BExIRRBGTY01OQOI3U5SW59RFDFI" localSheetId="1" hidden="1">#REF!</definedName>
    <definedName name="BExIRRBGTY01OQOI3U5SW59RFDFI" localSheetId="8" hidden="1">#REF!</definedName>
    <definedName name="BExIS4T0DRF57HYO7OGG72KBOFOI" localSheetId="0" hidden="1">#REF!</definedName>
    <definedName name="BExIS4T0DRF57HYO7OGG72KBOFOI" localSheetId="1" hidden="1">#REF!</definedName>
    <definedName name="BExIS4T0DRF57HYO7OGG72KBOFOI" localSheetId="8" hidden="1">#REF!</definedName>
    <definedName name="BExIS77BJDDK18PGI9DSEYZPIL7P" localSheetId="0" hidden="1">#REF!</definedName>
    <definedName name="BExIS77BJDDK18PGI9DSEYZPIL7P" localSheetId="1" hidden="1">#REF!</definedName>
    <definedName name="BExIS77BJDDK18PGI9DSEYZPIL7P" localSheetId="8" hidden="1">#REF!</definedName>
    <definedName name="BExIS8USL1T3Z97CZ30HJ98E2GXQ" localSheetId="0" hidden="1">#REF!</definedName>
    <definedName name="BExIS8USL1T3Z97CZ30HJ98E2GXQ" localSheetId="1" hidden="1">#REF!</definedName>
    <definedName name="BExIS8USL1T3Z97CZ30HJ98E2GXQ" localSheetId="8" hidden="1">#REF!</definedName>
    <definedName name="BExISC5B700MZUBFTQ9K4IKTF7HR" localSheetId="0" hidden="1">#REF!</definedName>
    <definedName name="BExISC5B700MZUBFTQ9K4IKTF7HR" localSheetId="1" hidden="1">#REF!</definedName>
    <definedName name="BExISC5B700MZUBFTQ9K4IKTF7HR" localSheetId="8" hidden="1">#REF!</definedName>
    <definedName name="BExISDHXS49S1H56ENBPRF1NLD5C" localSheetId="0" hidden="1">#REF!</definedName>
    <definedName name="BExISDHXS49S1H56ENBPRF1NLD5C" localSheetId="1" hidden="1">#REF!</definedName>
    <definedName name="BExISDHXS49S1H56ENBPRF1NLD5C" localSheetId="8" hidden="1">#REF!</definedName>
    <definedName name="BExISM1JLV54A21A164IURMPGUMU" localSheetId="0" hidden="1">#REF!</definedName>
    <definedName name="BExISM1JLV54A21A164IURMPGUMU" localSheetId="1" hidden="1">#REF!</definedName>
    <definedName name="BExISM1JLV54A21A164IURMPGUMU" localSheetId="8" hidden="1">#REF!</definedName>
    <definedName name="BExISRFKJYUZ4AKW44IJF7RF9Y90" localSheetId="0" hidden="1">#REF!</definedName>
    <definedName name="BExISRFKJYUZ4AKW44IJF7RF9Y90" localSheetId="1" hidden="1">#REF!</definedName>
    <definedName name="BExISRFKJYUZ4AKW44IJF7RF9Y90" localSheetId="8" hidden="1">#REF!</definedName>
    <definedName name="BExISSMVV57JAUB6CSGBMBFVNGWK" localSheetId="0" hidden="1">#REF!</definedName>
    <definedName name="BExISSMVV57JAUB6CSGBMBFVNGWK" localSheetId="1" hidden="1">#REF!</definedName>
    <definedName name="BExISSMVV57JAUB6CSGBMBFVNGWK" localSheetId="8" hidden="1">#REF!</definedName>
    <definedName name="BExIT16AD4HCD0WQCCA72AKLQHK1" localSheetId="0" hidden="1">#REF!</definedName>
    <definedName name="BExIT16AD4HCD0WQCCA72AKLQHK1" localSheetId="1" hidden="1">#REF!</definedName>
    <definedName name="BExIT16AD4HCD0WQCCA72AKLQHK1" localSheetId="8" hidden="1">#REF!</definedName>
    <definedName name="BExIT1MK8TBAK3SNP36A8FKDQSOK" localSheetId="0" hidden="1">#REF!</definedName>
    <definedName name="BExIT1MK8TBAK3SNP36A8FKDQSOK" localSheetId="1" hidden="1">#REF!</definedName>
    <definedName name="BExIT1MK8TBAK3SNP36A8FKDQSOK" localSheetId="8" hidden="1">#REF!</definedName>
    <definedName name="BExIT9PPVL7XGGIZS7G6QI6L7H9U" localSheetId="0" hidden="1">#REF!</definedName>
    <definedName name="BExIT9PPVL7XGGIZS7G6QI6L7H9U" localSheetId="1" hidden="1">#REF!</definedName>
    <definedName name="BExIT9PPVL7XGGIZS7G6QI6L7H9U" localSheetId="8" hidden="1">#REF!</definedName>
    <definedName name="BExITBNYANV2S8KD56GOGCKW393R" localSheetId="0" hidden="1">#REF!</definedName>
    <definedName name="BExITBNYANV2S8KD56GOGCKW393R" localSheetId="1" hidden="1">#REF!</definedName>
    <definedName name="BExITBNYANV2S8KD56GOGCKW393R" localSheetId="8" hidden="1">#REF!</definedName>
    <definedName name="BExITGB4FVAV0LE88D7JMX7FBYXI" localSheetId="0" hidden="1">#REF!</definedName>
    <definedName name="BExITGB4FVAV0LE88D7JMX7FBYXI" localSheetId="1" hidden="1">#REF!</definedName>
    <definedName name="BExITGB4FVAV0LE88D7JMX7FBYXI" localSheetId="8" hidden="1">#REF!</definedName>
    <definedName name="BExITI3TQ14K842P38QF0PNWSWNO" localSheetId="0" hidden="1">#REF!</definedName>
    <definedName name="BExITI3TQ14K842P38QF0PNWSWNO" localSheetId="1" hidden="1">#REF!</definedName>
    <definedName name="BExITI3TQ14K842P38QF0PNWSWNO" localSheetId="8" hidden="1">#REF!</definedName>
    <definedName name="BExIU9OGER4TPMETACWUEP1UENK0" localSheetId="0" hidden="1">#REF!</definedName>
    <definedName name="BExIU9OGER4TPMETACWUEP1UENK0" localSheetId="1" hidden="1">#REF!</definedName>
    <definedName name="BExIU9OGER4TPMETACWUEP1UENK0" localSheetId="8" hidden="1">#REF!</definedName>
    <definedName name="BExIUD4OJGH65NFNQ4VMCE3R4J1X" localSheetId="0" hidden="1">#REF!</definedName>
    <definedName name="BExIUD4OJGH65NFNQ4VMCE3R4J1X" localSheetId="1" hidden="1">#REF!</definedName>
    <definedName name="BExIUD4OJGH65NFNQ4VMCE3R4J1X" localSheetId="8" hidden="1">#REF!</definedName>
    <definedName name="BExIUQM0XWNNW3MJD26EOVIT7FSU" localSheetId="0" hidden="1">#REF!</definedName>
    <definedName name="BExIUQM0XWNNW3MJD26EOVIT7FSU" localSheetId="1" hidden="1">#REF!</definedName>
    <definedName name="BExIUQM0XWNNW3MJD26EOVIT7FSU" localSheetId="8" hidden="1">#REF!</definedName>
    <definedName name="BExIUTB5OAAXYW0OFMP0PS40SPOB" localSheetId="0" hidden="1">#REF!</definedName>
    <definedName name="BExIUTB5OAAXYW0OFMP0PS40SPOB" localSheetId="1" hidden="1">#REF!</definedName>
    <definedName name="BExIUTB5OAAXYW0OFMP0PS40SPOB" localSheetId="8" hidden="1">#REF!</definedName>
    <definedName name="BExIUUT2MHIOV6R3WHA0DPM1KBKY" localSheetId="0" hidden="1">#REF!</definedName>
    <definedName name="BExIUUT2MHIOV6R3WHA0DPM1KBKY" localSheetId="1" hidden="1">#REF!</definedName>
    <definedName name="BExIUUT2MHIOV6R3WHA0DPM1KBKY" localSheetId="8" hidden="1">#REF!</definedName>
    <definedName name="BExIUYPDT1AM6MWGWQS646PIZIWC" localSheetId="0" hidden="1">#REF!</definedName>
    <definedName name="BExIUYPDT1AM6MWGWQS646PIZIWC" localSheetId="1" hidden="1">#REF!</definedName>
    <definedName name="BExIUYPDT1AM6MWGWQS646PIZIWC" localSheetId="8" hidden="1">#REF!</definedName>
    <definedName name="BExIV0I2O9F8D1UK1SI8AEYR6U0A" localSheetId="0" hidden="1">#REF!</definedName>
    <definedName name="BExIV0I2O9F8D1UK1SI8AEYR6U0A" localSheetId="1" hidden="1">#REF!</definedName>
    <definedName name="BExIV0I2O9F8D1UK1SI8AEYR6U0A" localSheetId="8" hidden="1">#REF!</definedName>
    <definedName name="BExIV2LM38XPLRTWT0R44TMQ59E5" localSheetId="0" hidden="1">#REF!</definedName>
    <definedName name="BExIV2LM38XPLRTWT0R44TMQ59E5" localSheetId="1" hidden="1">#REF!</definedName>
    <definedName name="BExIV2LM38XPLRTWT0R44TMQ59E5" localSheetId="8" hidden="1">#REF!</definedName>
    <definedName name="BExIV3HY4S0YRV1F7XEMF2YHAR2I" localSheetId="0" hidden="1">#REF!</definedName>
    <definedName name="BExIV3HY4S0YRV1F7XEMF2YHAR2I" localSheetId="1" hidden="1">#REF!</definedName>
    <definedName name="BExIV3HY4S0YRV1F7XEMF2YHAR2I" localSheetId="8" hidden="1">#REF!</definedName>
    <definedName name="BExIV6HUZFRIFLXW2SICKGTAH1PV" localSheetId="0" hidden="1">#REF!</definedName>
    <definedName name="BExIV6HUZFRIFLXW2SICKGTAH1PV" localSheetId="1" hidden="1">#REF!</definedName>
    <definedName name="BExIV6HUZFRIFLXW2SICKGTAH1PV" localSheetId="8" hidden="1">#REF!</definedName>
    <definedName name="BExIVCXWL6H5LD9DHDIA4F5U9TQL" localSheetId="0" hidden="1">#REF!</definedName>
    <definedName name="BExIVCXWL6H5LD9DHDIA4F5U9TQL" localSheetId="1" hidden="1">#REF!</definedName>
    <definedName name="BExIVCXWL6H5LD9DHDIA4F5U9TQL" localSheetId="8" hidden="1">#REF!</definedName>
    <definedName name="BExIVEVYJ7KL8QNR5ZTOSD11I5A6" localSheetId="0" hidden="1">#REF!</definedName>
    <definedName name="BExIVEVYJ7KL8QNR5ZTOSD11I5A6" localSheetId="1" hidden="1">#REF!</definedName>
    <definedName name="BExIVEVYJ7KL8QNR5ZTOSD11I5A6" localSheetId="8" hidden="1">#REF!</definedName>
    <definedName name="BExIVJ30S9U8MA1TUBRND8DGF96D" localSheetId="0" hidden="1">#REF!</definedName>
    <definedName name="BExIVJ30S9U8MA1TUBRND8DGF96D" localSheetId="1" hidden="1">#REF!</definedName>
    <definedName name="BExIVJ30S9U8MA1TUBRND8DGF96D" localSheetId="8" hidden="1">#REF!</definedName>
    <definedName name="BExIVMOIPSEWSIHIDDLOXESQ28A0" localSheetId="0" hidden="1">#REF!</definedName>
    <definedName name="BExIVMOIPSEWSIHIDDLOXESQ28A0" localSheetId="1" hidden="1">#REF!</definedName>
    <definedName name="BExIVMOIPSEWSIHIDDLOXESQ28A0" localSheetId="8" hidden="1">#REF!</definedName>
    <definedName name="BExIVNVNJX9BYDLC88NG09YF5XQ6" localSheetId="0" hidden="1">#REF!</definedName>
    <definedName name="BExIVNVNJX9BYDLC88NG09YF5XQ6" localSheetId="1" hidden="1">#REF!</definedName>
    <definedName name="BExIVNVNJX9BYDLC88NG09YF5XQ6" localSheetId="8" hidden="1">#REF!</definedName>
    <definedName name="BExIVQVKLMGSRYT1LFZH0KUIA4OR" localSheetId="0" hidden="1">#REF!</definedName>
    <definedName name="BExIVQVKLMGSRYT1LFZH0KUIA4OR" localSheetId="1" hidden="1">#REF!</definedName>
    <definedName name="BExIVQVKLMGSRYT1LFZH0KUIA4OR" localSheetId="8" hidden="1">#REF!</definedName>
    <definedName name="BExIVYTFI35KNR2XSA6N8OJYUTUR" localSheetId="0" hidden="1">#REF!</definedName>
    <definedName name="BExIVYTFI35KNR2XSA6N8OJYUTUR" localSheetId="1" hidden="1">#REF!</definedName>
    <definedName name="BExIVYTFI35KNR2XSA6N8OJYUTUR" localSheetId="8" hidden="1">#REF!</definedName>
    <definedName name="BExIVZF05SNB8DE7VLQOFG9S41HS" localSheetId="0" hidden="1">#REF!</definedName>
    <definedName name="BExIVZF05SNB8DE7VLQOFG9S41HS" localSheetId="1" hidden="1">#REF!</definedName>
    <definedName name="BExIVZF05SNB8DE7VLQOFG9S41HS" localSheetId="8" hidden="1">#REF!</definedName>
    <definedName name="BExIWB3SY3WRIVIOF988DNNODBOA" localSheetId="0" hidden="1">#REF!</definedName>
    <definedName name="BExIWB3SY3WRIVIOF988DNNODBOA" localSheetId="1" hidden="1">#REF!</definedName>
    <definedName name="BExIWB3SY3WRIVIOF988DNNODBOA" localSheetId="8" hidden="1">#REF!</definedName>
    <definedName name="BExIWB99CG0H52LRD6QWPN4L6DV2" localSheetId="0" hidden="1">#REF!</definedName>
    <definedName name="BExIWB99CG0H52LRD6QWPN4L6DV2" localSheetId="1" hidden="1">#REF!</definedName>
    <definedName name="BExIWB99CG0H52LRD6QWPN4L6DV2" localSheetId="8" hidden="1">#REF!</definedName>
    <definedName name="BExIWG1W7XP9DFYYSZAIOSHM0QLQ" localSheetId="0" hidden="1">#REF!</definedName>
    <definedName name="BExIWG1W7XP9DFYYSZAIOSHM0QLQ" localSheetId="1" hidden="1">#REF!</definedName>
    <definedName name="BExIWG1W7XP9DFYYSZAIOSHM0QLQ" localSheetId="8" hidden="1">#REF!</definedName>
    <definedName name="BExIWH3KUK94B7833DD4TB0Y6KP9" localSheetId="0" hidden="1">#REF!</definedName>
    <definedName name="BExIWH3KUK94B7833DD4TB0Y6KP9" localSheetId="1" hidden="1">#REF!</definedName>
    <definedName name="BExIWH3KUK94B7833DD4TB0Y6KP9" localSheetId="8" hidden="1">#REF!</definedName>
    <definedName name="BExIWHZXYAALPLS8CSHZHJ82LBOH" localSheetId="0" hidden="1">#REF!</definedName>
    <definedName name="BExIWHZXYAALPLS8CSHZHJ82LBOH" localSheetId="1" hidden="1">#REF!</definedName>
    <definedName name="BExIWHZXYAALPLS8CSHZHJ82LBOH" localSheetId="8" hidden="1">#REF!</definedName>
    <definedName name="BExIWJY6FHR6KOO0P8U4IZ7VD42D" localSheetId="0" hidden="1">#REF!</definedName>
    <definedName name="BExIWJY6FHR6KOO0P8U4IZ7VD42D" localSheetId="1" hidden="1">#REF!</definedName>
    <definedName name="BExIWJY6FHR6KOO0P8U4IZ7VD42D" localSheetId="8" hidden="1">#REF!</definedName>
    <definedName name="BExIWKE9MGIDWORBI43AWTUNYFAN" localSheetId="0" hidden="1">#REF!</definedName>
    <definedName name="BExIWKE9MGIDWORBI43AWTUNYFAN" localSheetId="1" hidden="1">#REF!</definedName>
    <definedName name="BExIWKE9MGIDWORBI43AWTUNYFAN" localSheetId="8" hidden="1">#REF!</definedName>
    <definedName name="BExIWPHOYLSNGZKVD3RRKOEALEUG" localSheetId="0" hidden="1">#REF!</definedName>
    <definedName name="BExIWPHOYLSNGZKVD3RRKOEALEUG" localSheetId="1" hidden="1">#REF!</definedName>
    <definedName name="BExIWPHOYLSNGZKVD3RRKOEALEUG" localSheetId="8" hidden="1">#REF!</definedName>
    <definedName name="BExIWSHLD1QIZPL5ARLXOJ9Y2CAA" localSheetId="0" hidden="1">#REF!</definedName>
    <definedName name="BExIWSHLD1QIZPL5ARLXOJ9Y2CAA" localSheetId="1" hidden="1">#REF!</definedName>
    <definedName name="BExIWSHLD1QIZPL5ARLXOJ9Y2CAA" localSheetId="8" hidden="1">#REF!</definedName>
    <definedName name="BExIX34PM5DBTRHRQWP6PL6WIX88" localSheetId="0" hidden="1">#REF!</definedName>
    <definedName name="BExIX34PM5DBTRHRQWP6PL6WIX88" localSheetId="1" hidden="1">#REF!</definedName>
    <definedName name="BExIX34PM5DBTRHRQWP6PL6WIX88" localSheetId="8" hidden="1">#REF!</definedName>
    <definedName name="BExIX5OAP9KSUE5SIZCW9P39Q4WE" localSheetId="0" hidden="1">#REF!</definedName>
    <definedName name="BExIX5OAP9KSUE5SIZCW9P39Q4WE" localSheetId="1" hidden="1">#REF!</definedName>
    <definedName name="BExIX5OAP9KSUE5SIZCW9P39Q4WE" localSheetId="8" hidden="1">#REF!</definedName>
    <definedName name="BExIXGRJPVJMUDGSG7IHPXPNO69B" localSheetId="0" hidden="1">#REF!</definedName>
    <definedName name="BExIXGRJPVJMUDGSG7IHPXPNO69B" localSheetId="1" hidden="1">#REF!</definedName>
    <definedName name="BExIXGRJPVJMUDGSG7IHPXPNO69B" localSheetId="8" hidden="1">#REF!</definedName>
    <definedName name="BExIXGWVQ9WOO0NCJLXAU4PJPOPM" localSheetId="0" hidden="1">#REF!</definedName>
    <definedName name="BExIXGWVQ9WOO0NCJLXAU4PJPOPM" localSheetId="1" hidden="1">#REF!</definedName>
    <definedName name="BExIXGWVQ9WOO0NCJLXAU4PJPOPM" localSheetId="8" hidden="1">#REF!</definedName>
    <definedName name="BExIXLK6SEOTUWQVNLCH4SAKTVGQ" localSheetId="0" hidden="1">#REF!</definedName>
    <definedName name="BExIXLK6SEOTUWQVNLCH4SAKTVGQ" localSheetId="1" hidden="1">#REF!</definedName>
    <definedName name="BExIXLK6SEOTUWQVNLCH4SAKTVGQ" localSheetId="8" hidden="1">#REF!</definedName>
    <definedName name="BExIXM5R87ZL3FHALWZXYCPHGX3E" localSheetId="0" hidden="1">#REF!</definedName>
    <definedName name="BExIXM5R87ZL3FHALWZXYCPHGX3E" localSheetId="1" hidden="1">#REF!</definedName>
    <definedName name="BExIXM5R87ZL3FHALWZXYCPHGX3E" localSheetId="8" hidden="1">#REF!</definedName>
    <definedName name="BExIXN24YK8MIB3OZ905DHU9CDH1" localSheetId="0" hidden="1">#REF!</definedName>
    <definedName name="BExIXN24YK8MIB3OZ905DHU9CDH1" localSheetId="1" hidden="1">#REF!</definedName>
    <definedName name="BExIXN24YK8MIB3OZ905DHU9CDH1" localSheetId="8" hidden="1">#REF!</definedName>
    <definedName name="BExIXS036ZCKT2Z8XZKLZ8PFWQGL" localSheetId="0" hidden="1">#REF!</definedName>
    <definedName name="BExIXS036ZCKT2Z8XZKLZ8PFWQGL" localSheetId="1" hidden="1">#REF!</definedName>
    <definedName name="BExIXS036ZCKT2Z8XZKLZ8PFWQGL" localSheetId="8" hidden="1">#REF!</definedName>
    <definedName name="BExIXY5CF9PFM0P40AZ4U51TMWV0" localSheetId="0" hidden="1">#REF!</definedName>
    <definedName name="BExIXY5CF9PFM0P40AZ4U51TMWV0" localSheetId="1" hidden="1">#REF!</definedName>
    <definedName name="BExIXY5CF9PFM0P40AZ4U51TMWV0" localSheetId="8" hidden="1">#REF!</definedName>
    <definedName name="BExIYEXJBK8JDWIRSVV4RJSKZVV1" localSheetId="0" hidden="1">#REF!</definedName>
    <definedName name="BExIYEXJBK8JDWIRSVV4RJSKZVV1" localSheetId="1" hidden="1">#REF!</definedName>
    <definedName name="BExIYEXJBK8JDWIRSVV4RJSKZVV1" localSheetId="8" hidden="1">#REF!</definedName>
    <definedName name="BExIYFJ59KLIPRTGIHX9X07UVGT3" localSheetId="0" hidden="1">#REF!</definedName>
    <definedName name="BExIYFJ59KLIPRTGIHX9X07UVGT3" localSheetId="1" hidden="1">#REF!</definedName>
    <definedName name="BExIYFJ59KLIPRTGIHX9X07UVGT3" localSheetId="8" hidden="1">#REF!</definedName>
    <definedName name="BExIYHH7GZO6BU3DC4GRLH3FD3ZS" localSheetId="0" hidden="1">#REF!</definedName>
    <definedName name="BExIYHH7GZO6BU3DC4GRLH3FD3ZS" localSheetId="1" hidden="1">#REF!</definedName>
    <definedName name="BExIYHH7GZO6BU3DC4GRLH3FD3ZS" localSheetId="8" hidden="1">#REF!</definedName>
    <definedName name="BExIYHMPBTD67ZNUL9O76FZQHYPT" localSheetId="0" hidden="1">#REF!</definedName>
    <definedName name="BExIYHMPBTD67ZNUL9O76FZQHYPT" localSheetId="1" hidden="1">#REF!</definedName>
    <definedName name="BExIYHMPBTD67ZNUL9O76FZQHYPT" localSheetId="8" hidden="1">#REF!</definedName>
    <definedName name="BExIYI2RH0K4225XO970K2IQ1E79" localSheetId="0" hidden="1">#REF!</definedName>
    <definedName name="BExIYI2RH0K4225XO970K2IQ1E79" localSheetId="1" hidden="1">#REF!</definedName>
    <definedName name="BExIYI2RH0K4225XO970K2IQ1E79" localSheetId="8" hidden="1">#REF!</definedName>
    <definedName name="BExIYMPZ0KS2KOJFQAUQJ77L7701" localSheetId="0" hidden="1">#REF!</definedName>
    <definedName name="BExIYMPZ0KS2KOJFQAUQJ77L7701" localSheetId="1" hidden="1">#REF!</definedName>
    <definedName name="BExIYMPZ0KS2KOJFQAUQJ77L7701" localSheetId="8" hidden="1">#REF!</definedName>
    <definedName name="BExIYP9Q6FV9T0R9G3UDKLS4TTYX" localSheetId="0" hidden="1">#REF!</definedName>
    <definedName name="BExIYP9Q6FV9T0R9G3UDKLS4TTYX" localSheetId="1" hidden="1">#REF!</definedName>
    <definedName name="BExIYP9Q6FV9T0R9G3UDKLS4TTYX" localSheetId="8" hidden="1">#REF!</definedName>
    <definedName name="BExIYZGLDQ1TN7BIIN4RLDP31GIM" localSheetId="0" hidden="1">#REF!</definedName>
    <definedName name="BExIYZGLDQ1TN7BIIN4RLDP31GIM" localSheetId="1" hidden="1">#REF!</definedName>
    <definedName name="BExIYZGLDQ1TN7BIIN4RLDP31GIM" localSheetId="8" hidden="1">#REF!</definedName>
    <definedName name="BExIZ4K0EZJK6PW3L8SVKTJFSWW9" localSheetId="0" hidden="1">#REF!</definedName>
    <definedName name="BExIZ4K0EZJK6PW3L8SVKTJFSWW9" localSheetId="1" hidden="1">#REF!</definedName>
    <definedName name="BExIZ4K0EZJK6PW3L8SVKTJFSWW9" localSheetId="8" hidden="1">#REF!</definedName>
    <definedName name="BExIZAECOEZGBAO29QMV14E6XDIV" localSheetId="0" hidden="1">#REF!</definedName>
    <definedName name="BExIZAECOEZGBAO29QMV14E6XDIV" localSheetId="1" hidden="1">#REF!</definedName>
    <definedName name="BExIZAECOEZGBAO29QMV14E6XDIV" localSheetId="8" hidden="1">#REF!</definedName>
    <definedName name="BExIZHQR3N1546MQS83ZJ8I6SPZ3" localSheetId="0" hidden="1">#REF!</definedName>
    <definedName name="BExIZHQR3N1546MQS83ZJ8I6SPZ3" localSheetId="1" hidden="1">#REF!</definedName>
    <definedName name="BExIZHQR3N1546MQS83ZJ8I6SPZ3" localSheetId="8" hidden="1">#REF!</definedName>
    <definedName name="BExIZKVXYD5O2JBU81F2UFJZLLSI" localSheetId="0" hidden="1">#REF!</definedName>
    <definedName name="BExIZKVXYD5O2JBU81F2UFJZLLSI" localSheetId="1" hidden="1">#REF!</definedName>
    <definedName name="BExIZKVXYD5O2JBU81F2UFJZLLSI" localSheetId="8" hidden="1">#REF!</definedName>
    <definedName name="BExIZPZDHC8HGER83WHCZAHOX7LK" localSheetId="0" hidden="1">#REF!</definedName>
    <definedName name="BExIZPZDHC8HGER83WHCZAHOX7LK" localSheetId="1" hidden="1">#REF!</definedName>
    <definedName name="BExIZPZDHC8HGER83WHCZAHOX7LK" localSheetId="8" hidden="1">#REF!</definedName>
    <definedName name="BExIZQA5XCS39QKXMYR1MH2ZIGPS" localSheetId="0" hidden="1">#REF!</definedName>
    <definedName name="BExIZQA5XCS39QKXMYR1MH2ZIGPS" localSheetId="1" hidden="1">#REF!</definedName>
    <definedName name="BExIZQA5XCS39QKXMYR1MH2ZIGPS" localSheetId="8" hidden="1">#REF!</definedName>
    <definedName name="BExIZVDLRUNAL32D9KO9X7Y4PB3O" localSheetId="0" hidden="1">#REF!</definedName>
    <definedName name="BExIZVDLRUNAL32D9KO9X7Y4PB3O" localSheetId="1" hidden="1">#REF!</definedName>
    <definedName name="BExIZVDLRUNAL32D9KO9X7Y4PB3O" localSheetId="8" hidden="1">#REF!</definedName>
    <definedName name="BExIZY2PUZ0OF9YKK1B13IW0VS6G" localSheetId="0" hidden="1">#REF!</definedName>
    <definedName name="BExIZY2PUZ0OF9YKK1B13IW0VS6G" localSheetId="1" hidden="1">#REF!</definedName>
    <definedName name="BExIZY2PUZ0OF9YKK1B13IW0VS6G" localSheetId="8" hidden="1">#REF!</definedName>
    <definedName name="BExJ08KBRR2XMWW3VZMPSQKXHZUH" localSheetId="0" hidden="1">#REF!</definedName>
    <definedName name="BExJ08KBRR2XMWW3VZMPSQKXHZUH" localSheetId="1" hidden="1">#REF!</definedName>
    <definedName name="BExJ08KBRR2XMWW3VZMPSQKXHZUH" localSheetId="8" hidden="1">#REF!</definedName>
    <definedName name="BExJ0DYJWXGE7DA39PYL3WM05U9O" localSheetId="0" hidden="1">#REF!</definedName>
    <definedName name="BExJ0DYJWXGE7DA39PYL3WM05U9O" localSheetId="1" hidden="1">#REF!</definedName>
    <definedName name="BExJ0DYJWXGE7DA39PYL3WM05U9O" localSheetId="8" hidden="1">#REF!</definedName>
    <definedName name="BExJ0JYDEZPM2303TRBXOZ74M7N6" localSheetId="0" hidden="1">#REF!</definedName>
    <definedName name="BExJ0JYDEZPM2303TRBXOZ74M7N6" localSheetId="1" hidden="1">#REF!</definedName>
    <definedName name="BExJ0JYDEZPM2303TRBXOZ74M7N6" localSheetId="8" hidden="1">#REF!</definedName>
    <definedName name="BExJ0MY8SY5J5V50H3UKE78ODTVB" localSheetId="0" hidden="1">#REF!</definedName>
    <definedName name="BExJ0MY8SY5J5V50H3UKE78ODTVB" localSheetId="1" hidden="1">#REF!</definedName>
    <definedName name="BExJ0MY8SY5J5V50H3UKE78ODTVB" localSheetId="8" hidden="1">#REF!</definedName>
    <definedName name="BExJ0YC98G37ML4N8FLP8D95EFRF" localSheetId="0" hidden="1">#REF!</definedName>
    <definedName name="BExJ0YC98G37ML4N8FLP8D95EFRF" localSheetId="1" hidden="1">#REF!</definedName>
    <definedName name="BExJ0YC98G37ML4N8FLP8D95EFRF" localSheetId="8" hidden="1">#REF!</definedName>
    <definedName name="BExKCDYKAEV45AFXHVHZZ62E5BM3" localSheetId="0" hidden="1">#REF!</definedName>
    <definedName name="BExKCDYKAEV45AFXHVHZZ62E5BM3" localSheetId="1" hidden="1">#REF!</definedName>
    <definedName name="BExKCDYKAEV45AFXHVHZZ62E5BM3" localSheetId="8" hidden="1">#REF!</definedName>
    <definedName name="BExKCYXU0W2VQVDI3N3N37K2598P" localSheetId="0" hidden="1">#REF!</definedName>
    <definedName name="BExKCYXU0W2VQVDI3N3N37K2598P" localSheetId="1" hidden="1">#REF!</definedName>
    <definedName name="BExKCYXU0W2VQVDI3N3N37K2598P" localSheetId="8" hidden="1">#REF!</definedName>
    <definedName name="BExKDJX3Z1TS0WFDD9EAO42JHL9G" localSheetId="0" hidden="1">#REF!</definedName>
    <definedName name="BExKDJX3Z1TS0WFDD9EAO42JHL9G" localSheetId="1" hidden="1">#REF!</definedName>
    <definedName name="BExKDJX3Z1TS0WFDD9EAO42JHL9G" localSheetId="8" hidden="1">#REF!</definedName>
    <definedName name="BExKDK7WVA5I2WBACAZHAHN35D0I" localSheetId="0" hidden="1">#REF!</definedName>
    <definedName name="BExKDK7WVA5I2WBACAZHAHN35D0I" localSheetId="1" hidden="1">#REF!</definedName>
    <definedName name="BExKDK7WVA5I2WBACAZHAHN35D0I" localSheetId="8" hidden="1">#REF!</definedName>
    <definedName name="BExKDKO0W4AGQO1V7K6Q4VM750FT" localSheetId="0" hidden="1">#REF!</definedName>
    <definedName name="BExKDKO0W4AGQO1V7K6Q4VM750FT" localSheetId="1" hidden="1">#REF!</definedName>
    <definedName name="BExKDKO0W4AGQO1V7K6Q4VM750FT" localSheetId="8" hidden="1">#REF!</definedName>
    <definedName name="BExKDLF10G7W77J87QWH3ZGLUCLW" localSheetId="0" hidden="1">#REF!</definedName>
    <definedName name="BExKDLF10G7W77J87QWH3ZGLUCLW" localSheetId="1" hidden="1">#REF!</definedName>
    <definedName name="BExKDLF10G7W77J87QWH3ZGLUCLW" localSheetId="8" hidden="1">#REF!</definedName>
    <definedName name="BExKE2NDBQ14HOJH945N4W9ZZFJO" localSheetId="0" hidden="1">#REF!</definedName>
    <definedName name="BExKE2NDBQ14HOJH945N4W9ZZFJO" localSheetId="1" hidden="1">#REF!</definedName>
    <definedName name="BExKE2NDBQ14HOJH945N4W9ZZFJO" localSheetId="8" hidden="1">#REF!</definedName>
    <definedName name="BExKEFE0I3MT6ZLC4T1L9465HKTN" localSheetId="0" hidden="1">#REF!</definedName>
    <definedName name="BExKEFE0I3MT6ZLC4T1L9465HKTN" localSheetId="1" hidden="1">#REF!</definedName>
    <definedName name="BExKEFE0I3MT6ZLC4T1L9465HKTN" localSheetId="8" hidden="1">#REF!</definedName>
    <definedName name="BExKEK6O5BVJP4VY02FY7JNAZ6BT" localSheetId="0" hidden="1">#REF!</definedName>
    <definedName name="BExKEK6O5BVJP4VY02FY7JNAZ6BT" localSheetId="1" hidden="1">#REF!</definedName>
    <definedName name="BExKEK6O5BVJP4VY02FY7JNAZ6BT" localSheetId="8" hidden="1">#REF!</definedName>
    <definedName name="BExKEKXK6E6QX339ELPXDIRZSJE0" localSheetId="0" hidden="1">#REF!</definedName>
    <definedName name="BExKEKXK6E6QX339ELPXDIRZSJE0" localSheetId="1" hidden="1">#REF!</definedName>
    <definedName name="BExKEKXK6E6QX339ELPXDIRZSJE0" localSheetId="8" hidden="1">#REF!</definedName>
    <definedName name="BExKEMFI35R0D4WN4A59V9QH7I5S" localSheetId="0" hidden="1">#REF!</definedName>
    <definedName name="BExKEMFI35R0D4WN4A59V9QH7I5S" localSheetId="1" hidden="1">#REF!</definedName>
    <definedName name="BExKEMFI35R0D4WN4A59V9QH7I5S" localSheetId="8" hidden="1">#REF!</definedName>
    <definedName name="BExKEOOIBMP7N8033EY2CJYCBX6H" localSheetId="0" hidden="1">#REF!</definedName>
    <definedName name="BExKEOOIBMP7N8033EY2CJYCBX6H" localSheetId="1" hidden="1">#REF!</definedName>
    <definedName name="BExKEOOIBMP7N8033EY2CJYCBX6H" localSheetId="8" hidden="1">#REF!</definedName>
    <definedName name="BExKEW0RR5LA3VC46A2BEOOMQE56" localSheetId="0" hidden="1">#REF!</definedName>
    <definedName name="BExKEW0RR5LA3VC46A2BEOOMQE56" localSheetId="1" hidden="1">#REF!</definedName>
    <definedName name="BExKEW0RR5LA3VC46A2BEOOMQE56" localSheetId="8" hidden="1">#REF!</definedName>
    <definedName name="BExKF37PTJB4PE1PUQWG20ASBX4E" localSheetId="0" hidden="1">#REF!</definedName>
    <definedName name="BExKF37PTJB4PE1PUQWG20ASBX4E" localSheetId="1" hidden="1">#REF!</definedName>
    <definedName name="BExKF37PTJB4PE1PUQWG20ASBX4E" localSheetId="8" hidden="1">#REF!</definedName>
    <definedName name="BExKFA3VI1CZK21SM0N3LZWT9LA1" localSheetId="0" hidden="1">#REF!</definedName>
    <definedName name="BExKFA3VI1CZK21SM0N3LZWT9LA1" localSheetId="1" hidden="1">#REF!</definedName>
    <definedName name="BExKFA3VI1CZK21SM0N3LZWT9LA1" localSheetId="8" hidden="1">#REF!</definedName>
    <definedName name="BExKFBB29XXT9A2LVUXYSIVKPWGB" localSheetId="0" hidden="1">#REF!</definedName>
    <definedName name="BExKFBB29XXT9A2LVUXYSIVKPWGB" localSheetId="1" hidden="1">#REF!</definedName>
    <definedName name="BExKFBB29XXT9A2LVUXYSIVKPWGB" localSheetId="8" hidden="1">#REF!</definedName>
    <definedName name="BExKFINBFV5J2NFRCL4YUO3YF0ZE" localSheetId="0" hidden="1">#REF!</definedName>
    <definedName name="BExKFINBFV5J2NFRCL4YUO3YF0ZE" localSheetId="1" hidden="1">#REF!</definedName>
    <definedName name="BExKFINBFV5J2NFRCL4YUO3YF0ZE" localSheetId="8" hidden="1">#REF!</definedName>
    <definedName name="BExKFISRBFACTAMJSALEYMY66F6X" localSheetId="0" hidden="1">#REF!</definedName>
    <definedName name="BExKFISRBFACTAMJSALEYMY66F6X" localSheetId="1" hidden="1">#REF!</definedName>
    <definedName name="BExKFISRBFACTAMJSALEYMY66F6X" localSheetId="8" hidden="1">#REF!</definedName>
    <definedName name="BExKFOSK5DJ151C4E8544UWMYTOC" localSheetId="0" hidden="1">#REF!</definedName>
    <definedName name="BExKFOSK5DJ151C4E8544UWMYTOC" localSheetId="1" hidden="1">#REF!</definedName>
    <definedName name="BExKFOSK5DJ151C4E8544UWMYTOC" localSheetId="8" hidden="1">#REF!</definedName>
    <definedName name="BExKFWL3DE1V1VOVHAFYBE85QUB7" localSheetId="0" hidden="1">#REF!</definedName>
    <definedName name="BExKFWL3DE1V1VOVHAFYBE85QUB7" localSheetId="1" hidden="1">#REF!</definedName>
    <definedName name="BExKFWL3DE1V1VOVHAFYBE85QUB7" localSheetId="8" hidden="1">#REF!</definedName>
    <definedName name="BExKFXS9NDEWPZDVGLTMOM3CFO7N" localSheetId="0" hidden="1">#REF!</definedName>
    <definedName name="BExKFXS9NDEWPZDVGLTMOM3CFO7N" localSheetId="1" hidden="1">#REF!</definedName>
    <definedName name="BExKFXS9NDEWPZDVGLTMOM3CFO7N" localSheetId="8" hidden="1">#REF!</definedName>
    <definedName name="BExKFYJC4EVEV54F82K6VKP7Q3OU" localSheetId="0" hidden="1">#REF!</definedName>
    <definedName name="BExKFYJC4EVEV54F82K6VKP7Q3OU" localSheetId="1" hidden="1">#REF!</definedName>
    <definedName name="BExKFYJC4EVEV54F82K6VKP7Q3OU" localSheetId="8" hidden="1">#REF!</definedName>
    <definedName name="BExKG4IYHBKQQ8J8FN10GB2IKO33" localSheetId="0" hidden="1">#REF!</definedName>
    <definedName name="BExKG4IYHBKQQ8J8FN10GB2IKO33" localSheetId="1" hidden="1">#REF!</definedName>
    <definedName name="BExKG4IYHBKQQ8J8FN10GB2IKO33" localSheetId="8" hidden="1">#REF!</definedName>
    <definedName name="BExKGBVDO2JNJUFOFQMF0RJG03ZK" localSheetId="0" hidden="1">#REF!</definedName>
    <definedName name="BExKGBVDO2JNJUFOFQMF0RJG03ZK" localSheetId="1" hidden="1">#REF!</definedName>
    <definedName name="BExKGBVDO2JNJUFOFQMF0RJG03ZK" localSheetId="8" hidden="1">#REF!</definedName>
    <definedName name="BExKGF0L44S78D33WMQ1A75TRKB9" localSheetId="0" hidden="1">#REF!</definedName>
    <definedName name="BExKGF0L44S78D33WMQ1A75TRKB9" localSheetId="1" hidden="1">#REF!</definedName>
    <definedName name="BExKGF0L44S78D33WMQ1A75TRKB9" localSheetId="8" hidden="1">#REF!</definedName>
    <definedName name="BExKGFRN31B3G20LMQ4LRF879J68" localSheetId="0" hidden="1">#REF!</definedName>
    <definedName name="BExKGFRN31B3G20LMQ4LRF879J68" localSheetId="1" hidden="1">#REF!</definedName>
    <definedName name="BExKGFRN31B3G20LMQ4LRF879J68" localSheetId="8" hidden="1">#REF!</definedName>
    <definedName name="BExKGJD3U3ADZILP20U3EURP0UQP" localSheetId="0" hidden="1">#REF!</definedName>
    <definedName name="BExKGJD3U3ADZILP20U3EURP0UQP" localSheetId="1" hidden="1">#REF!</definedName>
    <definedName name="BExKGJD3U3ADZILP20U3EURP0UQP" localSheetId="8" hidden="1">#REF!</definedName>
    <definedName name="BExKGNK5YGKP0YHHTAAOV17Z9EIM" localSheetId="0" hidden="1">#REF!</definedName>
    <definedName name="BExKGNK5YGKP0YHHTAAOV17Z9EIM" localSheetId="1" hidden="1">#REF!</definedName>
    <definedName name="BExKGNK5YGKP0YHHTAAOV17Z9EIM" localSheetId="8" hidden="1">#REF!</definedName>
    <definedName name="BExKGV77YH9YXIQTRKK2331QGYKF" localSheetId="0" hidden="1">#REF!</definedName>
    <definedName name="BExKGV77YH9YXIQTRKK2331QGYKF" localSheetId="1" hidden="1">#REF!</definedName>
    <definedName name="BExKGV77YH9YXIQTRKK2331QGYKF" localSheetId="8" hidden="1">#REF!</definedName>
    <definedName name="BExKH3FTZ5VGTB86W9M4AB39R0G8" localSheetId="0" hidden="1">#REF!</definedName>
    <definedName name="BExKH3FTZ5VGTB86W9M4AB39R0G8" localSheetId="1" hidden="1">#REF!</definedName>
    <definedName name="BExKH3FTZ5VGTB86W9M4AB39R0G8" localSheetId="8" hidden="1">#REF!</definedName>
    <definedName name="BExKH3FV5U5O6XZM7STS3NZKQFGJ" localSheetId="0" hidden="1">#REF!</definedName>
    <definedName name="BExKH3FV5U5O6XZM7STS3NZKQFGJ" localSheetId="1" hidden="1">#REF!</definedName>
    <definedName name="BExKH3FV5U5O6XZM7STS3NZKQFGJ" localSheetId="8" hidden="1">#REF!</definedName>
    <definedName name="BExKH3W5435VN8DZ68OCKI93SEO4" localSheetId="0" hidden="1">#REF!</definedName>
    <definedName name="BExKH3W5435VN8DZ68OCKI93SEO4" localSheetId="1" hidden="1">#REF!</definedName>
    <definedName name="BExKH3W5435VN8DZ68OCKI93SEO4" localSheetId="8" hidden="1">#REF!</definedName>
    <definedName name="BExKH9L4L5ZUAA98QAZ7DB7YH4QE" localSheetId="0" hidden="1">#REF!</definedName>
    <definedName name="BExKH9L4L5ZUAA98QAZ7DB7YH4QE" localSheetId="1" hidden="1">#REF!</definedName>
    <definedName name="BExKH9L4L5ZUAA98QAZ7DB7YH4QE" localSheetId="8" hidden="1">#REF!</definedName>
    <definedName name="BExKHAMUH8NR3HRV0V6FHJE3ROLN" localSheetId="0" hidden="1">#REF!</definedName>
    <definedName name="BExKHAMUH8NR3HRV0V6FHJE3ROLN" localSheetId="1" hidden="1">#REF!</definedName>
    <definedName name="BExKHAMUH8NR3HRV0V6FHJE3ROLN" localSheetId="8" hidden="1">#REF!</definedName>
    <definedName name="BExKHCFKOWFHO2WW0N7Y5XDXEWAO" localSheetId="0" hidden="1">#REF!</definedName>
    <definedName name="BExKHCFKOWFHO2WW0N7Y5XDXEWAO" localSheetId="1" hidden="1">#REF!</definedName>
    <definedName name="BExKHCFKOWFHO2WW0N7Y5XDXEWAO" localSheetId="8" hidden="1">#REF!</definedName>
    <definedName name="BExKHIVLONZ46HLMR50DEXKEUNEP" localSheetId="0" hidden="1">#REF!</definedName>
    <definedName name="BExKHIVLONZ46HLMR50DEXKEUNEP" localSheetId="1" hidden="1">#REF!</definedName>
    <definedName name="BExKHIVLONZ46HLMR50DEXKEUNEP" localSheetId="8" hidden="1">#REF!</definedName>
    <definedName name="BExKHPM9XA0ADDK7TUR0N38EXWEP" localSheetId="0" hidden="1">#REF!</definedName>
    <definedName name="BExKHPM9XA0ADDK7TUR0N38EXWEP" localSheetId="1" hidden="1">#REF!</definedName>
    <definedName name="BExKHPM9XA0ADDK7TUR0N38EXWEP" localSheetId="8" hidden="1">#REF!</definedName>
    <definedName name="BExKHQYXEM47TMIQRQVHE4T5LT8K" localSheetId="0" hidden="1">#REF!</definedName>
    <definedName name="BExKHQYXEM47TMIQRQVHE4T5LT8K" localSheetId="1" hidden="1">#REF!</definedName>
    <definedName name="BExKHQYXEM47TMIQRQVHE4T5LT8K" localSheetId="8" hidden="1">#REF!</definedName>
    <definedName name="BExKI4076KXCDE5KXL79KT36OKLO" localSheetId="0" hidden="1">#REF!</definedName>
    <definedName name="BExKI4076KXCDE5KXL79KT36OKLO" localSheetId="1" hidden="1">#REF!</definedName>
    <definedName name="BExKI4076KXCDE5KXL79KT36OKLO" localSheetId="8" hidden="1">#REF!</definedName>
    <definedName name="BExKI7AUWXBP1WBLFRIYSNQZDWCY" localSheetId="0" hidden="1">#REF!</definedName>
    <definedName name="BExKI7AUWXBP1WBLFRIYSNQZDWCY" localSheetId="1" hidden="1">#REF!</definedName>
    <definedName name="BExKI7AUWXBP1WBLFRIYSNQZDWCY" localSheetId="8" hidden="1">#REF!</definedName>
    <definedName name="BExKI7LO70WYISR7Q0Y1ZDWO9M3B" localSheetId="0" hidden="1">#REF!</definedName>
    <definedName name="BExKI7LO70WYISR7Q0Y1ZDWO9M3B" localSheetId="1" hidden="1">#REF!</definedName>
    <definedName name="BExKI7LO70WYISR7Q0Y1ZDWO9M3B" localSheetId="8" hidden="1">#REF!</definedName>
    <definedName name="BExKIF3EIT434ZQKMDXUBJCRLMK8" localSheetId="0" hidden="1">#REF!</definedName>
    <definedName name="BExKIF3EIT434ZQKMDXUBJCRLMK8" localSheetId="1" hidden="1">#REF!</definedName>
    <definedName name="BExKIF3EIT434ZQKMDXUBJCRLMK8" localSheetId="8" hidden="1">#REF!</definedName>
    <definedName name="BExKIGQV6TXIZG039HBOJU62WP2U" localSheetId="0" hidden="1">#REF!</definedName>
    <definedName name="BExKIGQV6TXIZG039HBOJU62WP2U" localSheetId="1" hidden="1">#REF!</definedName>
    <definedName name="BExKIGQV6TXIZG039HBOJU62WP2U" localSheetId="8" hidden="1">#REF!</definedName>
    <definedName name="BExKILE008SF3KTAN8WML3XKI1NZ" localSheetId="0" hidden="1">#REF!</definedName>
    <definedName name="BExKILE008SF3KTAN8WML3XKI1NZ" localSheetId="1" hidden="1">#REF!</definedName>
    <definedName name="BExKILE008SF3KTAN8WML3XKI1NZ" localSheetId="8" hidden="1">#REF!</definedName>
    <definedName name="BExKINSBB6RS7I489QHMCOMU4Z2X" localSheetId="0" hidden="1">#REF!</definedName>
    <definedName name="BExKINSBB6RS7I489QHMCOMU4Z2X" localSheetId="1" hidden="1">#REF!</definedName>
    <definedName name="BExKINSBB6RS7I489QHMCOMU4Z2X" localSheetId="8" hidden="1">#REF!</definedName>
    <definedName name="BExKINXMPEA03CETGL1VOW1XRJIR" localSheetId="0" hidden="1">#REF!</definedName>
    <definedName name="BExKINXMPEA03CETGL1VOW1XRJIR" localSheetId="1" hidden="1">#REF!</definedName>
    <definedName name="BExKINXMPEA03CETGL1VOW1XRJIR" localSheetId="8" hidden="1">#REF!</definedName>
    <definedName name="BExKITBU5LXLZYDJS3D3BAVWEY3U" localSheetId="0" hidden="1">#REF!</definedName>
    <definedName name="BExKITBU5LXLZYDJS3D3BAVWEY3U" localSheetId="1" hidden="1">#REF!</definedName>
    <definedName name="BExKITBU5LXLZYDJS3D3BAVWEY3U" localSheetId="8" hidden="1">#REF!</definedName>
    <definedName name="BExKIU87ZKSOC2DYZWFK6SAK9I8E" localSheetId="0" hidden="1">#REF!</definedName>
    <definedName name="BExKIU87ZKSOC2DYZWFK6SAK9I8E" localSheetId="1" hidden="1">#REF!</definedName>
    <definedName name="BExKIU87ZKSOC2DYZWFK6SAK9I8E" localSheetId="8" hidden="1">#REF!</definedName>
    <definedName name="BExKJ449HLYX2DJ9UF0H9GTPSQ73" localSheetId="0" hidden="1">#REF!</definedName>
    <definedName name="BExKJ449HLYX2DJ9UF0H9GTPSQ73" localSheetId="1" hidden="1">#REF!</definedName>
    <definedName name="BExKJ449HLYX2DJ9UF0H9GTPSQ73" localSheetId="8" hidden="1">#REF!</definedName>
    <definedName name="BExKJ5649R9IC0GKQD6QI2G7C99Q" localSheetId="0" hidden="1">#REF!</definedName>
    <definedName name="BExKJ5649R9IC0GKQD6QI2G7C99Q" localSheetId="1" hidden="1">#REF!</definedName>
    <definedName name="BExKJ5649R9IC0GKQD6QI2G7C99Q" localSheetId="8" hidden="1">#REF!</definedName>
    <definedName name="BExKJEB4FXIMV2AAE9S3FCGRK1R0" localSheetId="0" hidden="1">#REF!</definedName>
    <definedName name="BExKJEB4FXIMV2AAE9S3FCGRK1R0" localSheetId="1" hidden="1">#REF!</definedName>
    <definedName name="BExKJEB4FXIMV2AAE9S3FCGRK1R0" localSheetId="8" hidden="1">#REF!</definedName>
    <definedName name="BExKJELX2RUC8UEC56IZPYYZXHA7" localSheetId="0" hidden="1">#REF!</definedName>
    <definedName name="BExKJELX2RUC8UEC56IZPYYZXHA7" localSheetId="1" hidden="1">#REF!</definedName>
    <definedName name="BExKJELX2RUC8UEC56IZPYYZXHA7" localSheetId="8" hidden="1">#REF!</definedName>
    <definedName name="BExKJI7CV9I6ILFIZ3SVO4DGK64J" localSheetId="0" hidden="1">#REF!</definedName>
    <definedName name="BExKJI7CV9I6ILFIZ3SVO4DGK64J" localSheetId="1" hidden="1">#REF!</definedName>
    <definedName name="BExKJI7CV9I6ILFIZ3SVO4DGK64J" localSheetId="8" hidden="1">#REF!</definedName>
    <definedName name="BExKJINMXS61G2TZEXCJAWVV4F57" localSheetId="0" hidden="1">#REF!</definedName>
    <definedName name="BExKJINMXS61G2TZEXCJAWVV4F57" localSheetId="1" hidden="1">#REF!</definedName>
    <definedName name="BExKJINMXS61G2TZEXCJAWVV4F57" localSheetId="8" hidden="1">#REF!</definedName>
    <definedName name="BExKJK5ME8KB7HA0180L7OUZDDGV" localSheetId="0" hidden="1">#REF!</definedName>
    <definedName name="BExKJK5ME8KB7HA0180L7OUZDDGV" localSheetId="1" hidden="1">#REF!</definedName>
    <definedName name="BExKJK5ME8KB7HA0180L7OUZDDGV" localSheetId="8" hidden="1">#REF!</definedName>
    <definedName name="BExKJLY652HI5GNEEWQXOB08K2C1" localSheetId="0" hidden="1">#REF!</definedName>
    <definedName name="BExKJLY652HI5GNEEWQXOB08K2C1" localSheetId="1" hidden="1">#REF!</definedName>
    <definedName name="BExKJLY652HI5GNEEWQXOB08K2C1" localSheetId="8" hidden="1">#REF!</definedName>
    <definedName name="BExKJN5IF0VMDILJ5K8ZENF2QYV1" localSheetId="0" hidden="1">#REF!</definedName>
    <definedName name="BExKJN5IF0VMDILJ5K8ZENF2QYV1" localSheetId="1" hidden="1">#REF!</definedName>
    <definedName name="BExKJN5IF0VMDILJ5K8ZENF2QYV1" localSheetId="8" hidden="1">#REF!</definedName>
    <definedName name="BExKJUSJPFUIK20FTVAFJWR2OUYX" localSheetId="0" hidden="1">#REF!</definedName>
    <definedName name="BExKJUSJPFUIK20FTVAFJWR2OUYX" localSheetId="1" hidden="1">#REF!</definedName>
    <definedName name="BExKJUSJPFUIK20FTVAFJWR2OUYX" localSheetId="8" hidden="1">#REF!</definedName>
    <definedName name="BExKJXHNZTE5OMRQ1KTVM1DIQE9I" localSheetId="0" hidden="1">#REF!</definedName>
    <definedName name="BExKJXHNZTE5OMRQ1KTVM1DIQE9I" localSheetId="1" hidden="1">#REF!</definedName>
    <definedName name="BExKJXHNZTE5OMRQ1KTVM1DIQE9I" localSheetId="8" hidden="1">#REF!</definedName>
    <definedName name="BExKK8VP5RS3D0UXZVKA37C4SYBP" localSheetId="0" hidden="1">#REF!</definedName>
    <definedName name="BExKK8VP5RS3D0UXZVKA37C4SYBP" localSheetId="1" hidden="1">#REF!</definedName>
    <definedName name="BExKK8VP5RS3D0UXZVKA37C4SYBP" localSheetId="8" hidden="1">#REF!</definedName>
    <definedName name="BExKKIM9NPF6B3SPMPIQB27HQME4" localSheetId="0" hidden="1">#REF!</definedName>
    <definedName name="BExKKIM9NPF6B3SPMPIQB27HQME4" localSheetId="1" hidden="1">#REF!</definedName>
    <definedName name="BExKKIM9NPF6B3SPMPIQB27HQME4" localSheetId="8" hidden="1">#REF!</definedName>
    <definedName name="BExKKIX1BCBQ4R3K41QD8NTV0OV0" localSheetId="0" hidden="1">#REF!</definedName>
    <definedName name="BExKKIX1BCBQ4R3K41QD8NTV0OV0" localSheetId="1" hidden="1">#REF!</definedName>
    <definedName name="BExKKIX1BCBQ4R3K41QD8NTV0OV0" localSheetId="8" hidden="1">#REF!</definedName>
    <definedName name="BExKKJ2IHMOO66DQ0V2YABR4GV05" localSheetId="0" hidden="1">#REF!</definedName>
    <definedName name="BExKKJ2IHMOO66DQ0V2YABR4GV05" localSheetId="1" hidden="1">#REF!</definedName>
    <definedName name="BExKKJ2IHMOO66DQ0V2YABR4GV05" localSheetId="8" hidden="1">#REF!</definedName>
    <definedName name="BExKKQ3ZWADYV03YHMXDOAMU90EB" localSheetId="0" hidden="1">#REF!</definedName>
    <definedName name="BExKKQ3ZWADYV03YHMXDOAMU90EB" localSheetId="1" hidden="1">#REF!</definedName>
    <definedName name="BExKKQ3ZWADYV03YHMXDOAMU90EB" localSheetId="8" hidden="1">#REF!</definedName>
    <definedName name="BExKKUGD2HMJWQEYZ8H3X1BMXFS9" localSheetId="0" hidden="1">#REF!</definedName>
    <definedName name="BExKKUGD2HMJWQEYZ8H3X1BMXFS9" localSheetId="1" hidden="1">#REF!</definedName>
    <definedName name="BExKKUGD2HMJWQEYZ8H3X1BMXFS9" localSheetId="8" hidden="1">#REF!</definedName>
    <definedName name="BExKKX05KCZZZPKOR1NE5A8RGVT4" localSheetId="0" hidden="1">#REF!</definedName>
    <definedName name="BExKKX05KCZZZPKOR1NE5A8RGVT4" localSheetId="1" hidden="1">#REF!</definedName>
    <definedName name="BExKKX05KCZZZPKOR1NE5A8RGVT4" localSheetId="8" hidden="1">#REF!</definedName>
    <definedName name="BExKL3QUCLQLECGZM555PRF8EN56" localSheetId="0" hidden="1">#REF!</definedName>
    <definedName name="BExKL3QUCLQLECGZM555PRF8EN56" localSheetId="1" hidden="1">#REF!</definedName>
    <definedName name="BExKL3QUCLQLECGZM555PRF8EN56" localSheetId="8" hidden="1">#REF!</definedName>
    <definedName name="BExKL7CGLA62V9UQH9ZDEHIK8W4O" localSheetId="0" hidden="1">#REF!</definedName>
    <definedName name="BExKL7CGLA62V9UQH9ZDEHIK8W4O" localSheetId="1" hidden="1">#REF!</definedName>
    <definedName name="BExKL7CGLA62V9UQH9ZDEHIK8W4O" localSheetId="8" hidden="1">#REF!</definedName>
    <definedName name="BExKLD6S9L66QYREYHBE5J44OK7X" localSheetId="0" hidden="1">#REF!</definedName>
    <definedName name="BExKLD6S9L66QYREYHBE5J44OK7X" localSheetId="1" hidden="1">#REF!</definedName>
    <definedName name="BExKLD6S9L66QYREYHBE5J44OK7X" localSheetId="8" hidden="1">#REF!</definedName>
    <definedName name="BExKLEZK32L28GYJWVO63BZ5E1JD" localSheetId="0" hidden="1">#REF!</definedName>
    <definedName name="BExKLEZK32L28GYJWVO63BZ5E1JD" localSheetId="1" hidden="1">#REF!</definedName>
    <definedName name="BExKLEZK32L28GYJWVO63BZ5E1JD" localSheetId="8" hidden="1">#REF!</definedName>
    <definedName name="BExKLLKVVHT06LA55JB2FC871DC5" localSheetId="0" hidden="1">#REF!</definedName>
    <definedName name="BExKLLKVVHT06LA55JB2FC871DC5" localSheetId="1" hidden="1">#REF!</definedName>
    <definedName name="BExKLLKVVHT06LA55JB2FC871DC5" localSheetId="8" hidden="1">#REF!</definedName>
    <definedName name="BExKMKNALVJRCZS69GFJA4M1J08O" localSheetId="0" hidden="1">#REF!</definedName>
    <definedName name="BExKMKNALVJRCZS69GFJA4M1J08O" localSheetId="1" hidden="1">#REF!</definedName>
    <definedName name="BExKMKNALVJRCZS69GFJA4M1J08O" localSheetId="8" hidden="1">#REF!</definedName>
    <definedName name="BExKMMFZIDRFNSBCWVADJ4S2JE52" localSheetId="0" hidden="1">#REF!</definedName>
    <definedName name="BExKMMFZIDRFNSBCWVADJ4S2JE52" localSheetId="1" hidden="1">#REF!</definedName>
    <definedName name="BExKMMFZIDRFNSBCWVADJ4S2JE52" localSheetId="8" hidden="1">#REF!</definedName>
    <definedName name="BExKMRZJS845FERFW6HUXLFAOMYD" localSheetId="0" hidden="1">#REF!</definedName>
    <definedName name="BExKMRZJS845FERFW6HUXLFAOMYD" localSheetId="1" hidden="1">#REF!</definedName>
    <definedName name="BExKMRZJS845FERFW6HUXLFAOMYD" localSheetId="8" hidden="1">#REF!</definedName>
    <definedName name="BExKMS514WWPGUGRYGTH6XU97T8B" localSheetId="0" hidden="1">#REF!</definedName>
    <definedName name="BExKMS514WWPGUGRYGTH6XU97T8B" localSheetId="1" hidden="1">#REF!</definedName>
    <definedName name="BExKMS514WWPGUGRYGTH6XU97T8B" localSheetId="8" hidden="1">#REF!</definedName>
    <definedName name="BExKMUDV8AH8HQAD5HJVUW7GFDWU" localSheetId="0" hidden="1">#REF!</definedName>
    <definedName name="BExKMUDV8AH8HQAD5HJVUW7GFDWU" localSheetId="1" hidden="1">#REF!</definedName>
    <definedName name="BExKMUDV8AH8HQAD5HJVUW7GFDWU" localSheetId="8" hidden="1">#REF!</definedName>
    <definedName name="BExKMWBX4EH3EYJ07UFEM08NB40Z" localSheetId="0" hidden="1">#REF!</definedName>
    <definedName name="BExKMWBX4EH3EYJ07UFEM08NB40Z" localSheetId="1" hidden="1">#REF!</definedName>
    <definedName name="BExKMWBX4EH3EYJ07UFEM08NB40Z" localSheetId="8" hidden="1">#REF!</definedName>
    <definedName name="BExKN4Q70IU9OY91QRUSK3044MQD" localSheetId="0" hidden="1">#REF!</definedName>
    <definedName name="BExKN4Q70IU9OY91QRUSK3044MQD" localSheetId="1" hidden="1">#REF!</definedName>
    <definedName name="BExKN4Q70IU9OY91QRUSK3044MQD" localSheetId="8" hidden="1">#REF!</definedName>
    <definedName name="BExKNBGV2IR3S7M0BX4810KZB4V3" localSheetId="0" hidden="1">#REF!</definedName>
    <definedName name="BExKNBGV2IR3S7M0BX4810KZB4V3" localSheetId="1" hidden="1">#REF!</definedName>
    <definedName name="BExKNBGV2IR3S7M0BX4810KZB4V3" localSheetId="8" hidden="1">#REF!</definedName>
    <definedName name="BExKNCTBZTSY3MO42VU5PLV6YUHZ" localSheetId="0" hidden="1">#REF!</definedName>
    <definedName name="BExKNCTBZTSY3MO42VU5PLV6YUHZ" localSheetId="1" hidden="1">#REF!</definedName>
    <definedName name="BExKNCTBZTSY3MO42VU5PLV6YUHZ" localSheetId="8" hidden="1">#REF!</definedName>
    <definedName name="BExKNGV2YY749C42AQ2T9QNIE5C3" localSheetId="0" hidden="1">#REF!</definedName>
    <definedName name="BExKNGV2YY749C42AQ2T9QNIE5C3" localSheetId="1" hidden="1">#REF!</definedName>
    <definedName name="BExKNGV2YY749C42AQ2T9QNIE5C3" localSheetId="8" hidden="1">#REF!</definedName>
    <definedName name="BExKNH0F1WPNUEQITIUN5T4NDX9H" localSheetId="0" hidden="1">#REF!</definedName>
    <definedName name="BExKNH0F1WPNUEQITIUN5T4NDX9H" localSheetId="1" hidden="1">#REF!</definedName>
    <definedName name="BExKNH0F1WPNUEQITIUN5T4NDX9H" localSheetId="8" hidden="1">#REF!</definedName>
    <definedName name="BExKNV8UOHVWEHDJWI2WMJ9X6QHZ" localSheetId="0" hidden="1">#REF!</definedName>
    <definedName name="BExKNV8UOHVWEHDJWI2WMJ9X6QHZ" localSheetId="1" hidden="1">#REF!</definedName>
    <definedName name="BExKNV8UOHVWEHDJWI2WMJ9X6QHZ" localSheetId="8" hidden="1">#REF!</definedName>
    <definedName name="BExKNZLD7UATC1MYRNJD8H2NH4KU" localSheetId="0" hidden="1">#REF!</definedName>
    <definedName name="BExKNZLD7UATC1MYRNJD8H2NH4KU" localSheetId="1" hidden="1">#REF!</definedName>
    <definedName name="BExKNZLD7UATC1MYRNJD8H2NH4KU" localSheetId="8" hidden="1">#REF!</definedName>
    <definedName name="BExKNZQUKQQG2Y97R74G4O4BJP1L" localSheetId="0" hidden="1">#REF!</definedName>
    <definedName name="BExKNZQUKQQG2Y97R74G4O4BJP1L" localSheetId="1" hidden="1">#REF!</definedName>
    <definedName name="BExKNZQUKQQG2Y97R74G4O4BJP1L" localSheetId="8" hidden="1">#REF!</definedName>
    <definedName name="BExKO06X0EAD3ABEG1E8PWLDWHBA" localSheetId="0" hidden="1">#REF!</definedName>
    <definedName name="BExKO06X0EAD3ABEG1E8PWLDWHBA" localSheetId="1" hidden="1">#REF!</definedName>
    <definedName name="BExKO06X0EAD3ABEG1E8PWLDWHBA" localSheetId="8" hidden="1">#REF!</definedName>
    <definedName name="BExKO2AHHSGNI1AZOIOW21KPXKPE" localSheetId="0" hidden="1">#REF!</definedName>
    <definedName name="BExKO2AHHSGNI1AZOIOW21KPXKPE" localSheetId="1" hidden="1">#REF!</definedName>
    <definedName name="BExKO2AHHSGNI1AZOIOW21KPXKPE" localSheetId="8" hidden="1">#REF!</definedName>
    <definedName name="BExKO2FXWJWC5IZLDN8JHYILQJ2N" localSheetId="0" hidden="1">#REF!</definedName>
    <definedName name="BExKO2FXWJWC5IZLDN8JHYILQJ2N" localSheetId="1" hidden="1">#REF!</definedName>
    <definedName name="BExKO2FXWJWC5IZLDN8JHYILQJ2N" localSheetId="8" hidden="1">#REF!</definedName>
    <definedName name="BExKO438WZ8FKOU00NURGFMOYXWN" localSheetId="0" hidden="1">#REF!</definedName>
    <definedName name="BExKO438WZ8FKOU00NURGFMOYXWN" localSheetId="1" hidden="1">#REF!</definedName>
    <definedName name="BExKO438WZ8FKOU00NURGFMOYXWN" localSheetId="8" hidden="1">#REF!</definedName>
    <definedName name="BExKO551EZ73M80UFHBQE7BQVU4L" localSheetId="0" hidden="1">#REF!</definedName>
    <definedName name="BExKO551EZ73M80UFHBQE7BQVU4L" localSheetId="1" hidden="1">#REF!</definedName>
    <definedName name="BExKO551EZ73M80UFHBQE7BQVU4L" localSheetId="8" hidden="1">#REF!</definedName>
    <definedName name="BExKOBA4VTRV9YG31IM1PDDO3J9M" localSheetId="0" hidden="1">#REF!</definedName>
    <definedName name="BExKOBA4VTRV9YG31IM1PDDO3J9M" localSheetId="1" hidden="1">#REF!</definedName>
    <definedName name="BExKOBA4VTRV9YG31IM1PDDO3J9M" localSheetId="8" hidden="1">#REF!</definedName>
    <definedName name="BExKODIZGWW2EQD0FEYW6WK6XLCM" localSheetId="0" hidden="1">#REF!</definedName>
    <definedName name="BExKODIZGWW2EQD0FEYW6WK6XLCM" localSheetId="1" hidden="1">#REF!</definedName>
    <definedName name="BExKODIZGWW2EQD0FEYW6WK6XLCM" localSheetId="8" hidden="1">#REF!</definedName>
    <definedName name="BExKOPO2HPWVQGAKW8LOZMPIDEFG" localSheetId="0" hidden="1">#REF!</definedName>
    <definedName name="BExKOPO2HPWVQGAKW8LOZMPIDEFG" localSheetId="1" hidden="1">#REF!</definedName>
    <definedName name="BExKOPO2HPWVQGAKW8LOZMPIDEFG" localSheetId="8" hidden="1">#REF!</definedName>
    <definedName name="BExKP7SRQ3MN5BDYXV2XMBQNUH23" localSheetId="0" hidden="1">#REF!</definedName>
    <definedName name="BExKP7SRQ3MN5BDYXV2XMBQNUH23" localSheetId="1" hidden="1">#REF!</definedName>
    <definedName name="BExKP7SRQ3MN5BDYXV2XMBQNUH23" localSheetId="8" hidden="1">#REF!</definedName>
    <definedName name="BExKPEZP0QTKOTLIMMIFSVTHQEEK" localSheetId="0" hidden="1">#REF!</definedName>
    <definedName name="BExKPEZP0QTKOTLIMMIFSVTHQEEK" localSheetId="1" hidden="1">#REF!</definedName>
    <definedName name="BExKPEZP0QTKOTLIMMIFSVTHQEEK" localSheetId="8" hidden="1">#REF!</definedName>
    <definedName name="BExKPFFSVTL757PNITV8R9RN4452" localSheetId="0" hidden="1">#REF!</definedName>
    <definedName name="BExKPFFSVTL757PNITV8R9RN4452" localSheetId="1" hidden="1">#REF!</definedName>
    <definedName name="BExKPFFSVTL757PNITV8R9RN4452" localSheetId="8" hidden="1">#REF!</definedName>
    <definedName name="BExKPJHKPVROP9QX9BMBZMU2HEZ1" localSheetId="0" hidden="1">#REF!</definedName>
    <definedName name="BExKPJHKPVROP9QX9BMBZMU2HEZ1" localSheetId="1" hidden="1">#REF!</definedName>
    <definedName name="BExKPJHKPVROP9QX9BMBZMU2HEZ1" localSheetId="8" hidden="1">#REF!</definedName>
    <definedName name="BExKPLQJX0HJ8OTXBXH9IC9J2V0W" localSheetId="0" hidden="1">#REF!</definedName>
    <definedName name="BExKPLQJX0HJ8OTXBXH9IC9J2V0W" localSheetId="1" hidden="1">#REF!</definedName>
    <definedName name="BExKPLQJX0HJ8OTXBXH9IC9J2V0W" localSheetId="8" hidden="1">#REF!</definedName>
    <definedName name="BExKPN8C7GN36ZJZHLOB74LU6KT0" localSheetId="0" hidden="1">#REF!</definedName>
    <definedName name="BExKPN8C7GN36ZJZHLOB74LU6KT0" localSheetId="1" hidden="1">#REF!</definedName>
    <definedName name="BExKPN8C7GN36ZJZHLOB74LU6KT0" localSheetId="8" hidden="1">#REF!</definedName>
    <definedName name="BExKPX9VZ1J5021Q98K60HMPJU58" localSheetId="0" hidden="1">#REF!</definedName>
    <definedName name="BExKPX9VZ1J5021Q98K60HMPJU58" localSheetId="1" hidden="1">#REF!</definedName>
    <definedName name="BExKPX9VZ1J5021Q98K60HMPJU58" localSheetId="8" hidden="1">#REF!</definedName>
    <definedName name="BExKQGGEP203MUWSJVORTY7RFOFT" localSheetId="0" hidden="1">#REF!</definedName>
    <definedName name="BExKQGGEP203MUWSJVORTY7RFOFT" localSheetId="1" hidden="1">#REF!</definedName>
    <definedName name="BExKQGGEP203MUWSJVORTY7RFOFT" localSheetId="8" hidden="1">#REF!</definedName>
    <definedName name="BExKQJGAAWNM3NT19E9I0CQDBTU0" localSheetId="0" hidden="1">#REF!</definedName>
    <definedName name="BExKQJGAAWNM3NT19E9I0CQDBTU0" localSheetId="1" hidden="1">#REF!</definedName>
    <definedName name="BExKQJGAAWNM3NT19E9I0CQDBTU0" localSheetId="8" hidden="1">#REF!</definedName>
    <definedName name="BExKQM5GJ1ZN5REKFE7YVBQ0KXWF" localSheetId="0" hidden="1">#REF!</definedName>
    <definedName name="BExKQM5GJ1ZN5REKFE7YVBQ0KXWF" localSheetId="1" hidden="1">#REF!</definedName>
    <definedName name="BExKQM5GJ1ZN5REKFE7YVBQ0KXWF" localSheetId="8" hidden="1">#REF!</definedName>
    <definedName name="BExKQQ71278061G7ZFYGPWOMOMY2" localSheetId="0" hidden="1">#REF!</definedName>
    <definedName name="BExKQQ71278061G7ZFYGPWOMOMY2" localSheetId="1" hidden="1">#REF!</definedName>
    <definedName name="BExKQQ71278061G7ZFYGPWOMOMY2" localSheetId="8" hidden="1">#REF!</definedName>
    <definedName name="BExKQTXRG3ECU8NT47UR7643LO5G" localSheetId="0" hidden="1">#REF!</definedName>
    <definedName name="BExKQTXRG3ECU8NT47UR7643LO5G" localSheetId="1" hidden="1">#REF!</definedName>
    <definedName name="BExKQTXRG3ECU8NT47UR7643LO5G" localSheetId="8" hidden="1">#REF!</definedName>
    <definedName name="BExKQVL7HPOIZ4FHANDFMVOJLEPR" localSheetId="0" hidden="1">#REF!</definedName>
    <definedName name="BExKQVL7HPOIZ4FHANDFMVOJLEPR" localSheetId="1" hidden="1">#REF!</definedName>
    <definedName name="BExKQVL7HPOIZ4FHANDFMVOJLEPR" localSheetId="8" hidden="1">#REF!</definedName>
    <definedName name="BExKR3ZAJRYXZB4M7XZPK0I7E55W" localSheetId="0" hidden="1">#REF!</definedName>
    <definedName name="BExKR3ZAJRYXZB4M7XZPK0I7E55W" localSheetId="1" hidden="1">#REF!</definedName>
    <definedName name="BExKR3ZAJRYXZB4M7XZPK0I7E55W" localSheetId="8" hidden="1">#REF!</definedName>
    <definedName name="BExKR8RZSEHW184G0Z56B4EGNU72" localSheetId="0" hidden="1">#REF!</definedName>
    <definedName name="BExKR8RZSEHW184G0Z56B4EGNU72" localSheetId="1" hidden="1">#REF!</definedName>
    <definedName name="BExKR8RZSEHW184G0Z56B4EGNU72" localSheetId="8" hidden="1">#REF!</definedName>
    <definedName name="BExKRHM60KUPM7RGAAFRSKX4TMS5" localSheetId="0" hidden="1">#REF!</definedName>
    <definedName name="BExKRHM60KUPM7RGAAFRSKX4TMS5" localSheetId="1" hidden="1">#REF!</definedName>
    <definedName name="BExKRHM60KUPM7RGAAFRSKX4TMS5" localSheetId="8" hidden="1">#REF!</definedName>
    <definedName name="BExKRQB2LX164R610N3VXJPD3C1W" localSheetId="0" hidden="1">#REF!</definedName>
    <definedName name="BExKRQB2LX164R610N3VXJPD3C1W" localSheetId="1" hidden="1">#REF!</definedName>
    <definedName name="BExKRQB2LX164R610N3VXJPD3C1W" localSheetId="8" hidden="1">#REF!</definedName>
    <definedName name="BExKRVUSQ6PA7ZYQSTEQL3X7PB9P" localSheetId="0" hidden="1">#REF!</definedName>
    <definedName name="BExKRVUSQ6PA7ZYQSTEQL3X7PB9P" localSheetId="1" hidden="1">#REF!</definedName>
    <definedName name="BExKRVUSQ6PA7ZYQSTEQL3X7PB9P" localSheetId="8" hidden="1">#REF!</definedName>
    <definedName name="BExKRY3KZ7F7RB2KH8HXSQ85IEQO" localSheetId="0" hidden="1">#REF!</definedName>
    <definedName name="BExKRY3KZ7F7RB2KH8HXSQ85IEQO" localSheetId="1" hidden="1">#REF!</definedName>
    <definedName name="BExKRY3KZ7F7RB2KH8HXSQ85IEQO" localSheetId="8" hidden="1">#REF!</definedName>
    <definedName name="BExKS91CCVW1YKNE1EQ4MCE1E9JX" localSheetId="0" hidden="1">#REF!</definedName>
    <definedName name="BExKS91CCVW1YKNE1EQ4MCE1E9JX" localSheetId="1" hidden="1">#REF!</definedName>
    <definedName name="BExKS91CCVW1YKNE1EQ4MCE1E9JX" localSheetId="8" hidden="1">#REF!</definedName>
    <definedName name="BExKSA37DZTCK6H13HPIKR0ZFVL8" localSheetId="0" hidden="1">#REF!</definedName>
    <definedName name="BExKSA37DZTCK6H13HPIKR0ZFVL8" localSheetId="1" hidden="1">#REF!</definedName>
    <definedName name="BExKSA37DZTCK6H13HPIKR0ZFVL8" localSheetId="8" hidden="1">#REF!</definedName>
    <definedName name="BExKSB51O073JLM4PEU353GBBSMI" localSheetId="0" hidden="1">#REF!</definedName>
    <definedName name="BExKSB51O073JLM4PEU353GBBSMI" localSheetId="1" hidden="1">#REF!</definedName>
    <definedName name="BExKSB51O073JLM4PEU353GBBSMI" localSheetId="8" hidden="1">#REF!</definedName>
    <definedName name="BExKSC1EDUXA6RM44LZV6HMMHKLX" localSheetId="0" hidden="1">#REF!</definedName>
    <definedName name="BExKSC1EDUXA6RM44LZV6HMMHKLX" localSheetId="1" hidden="1">#REF!</definedName>
    <definedName name="BExKSC1EDUXA6RM44LZV6HMMHKLX" localSheetId="8" hidden="1">#REF!</definedName>
    <definedName name="BExKSFMOMSZYDE0WNC94F40S6636" localSheetId="0" hidden="1">#REF!</definedName>
    <definedName name="BExKSFMOMSZYDE0WNC94F40S6636" localSheetId="1" hidden="1">#REF!</definedName>
    <definedName name="BExKSFMOMSZYDE0WNC94F40S6636" localSheetId="8" hidden="1">#REF!</definedName>
    <definedName name="BExKSHQ9K79S8KYUWIV5M5LAHHF1" localSheetId="0" hidden="1">#REF!</definedName>
    <definedName name="BExKSHQ9K79S8KYUWIV5M5LAHHF1" localSheetId="1" hidden="1">#REF!</definedName>
    <definedName name="BExKSHQ9K79S8KYUWIV5M5LAHHF1" localSheetId="8" hidden="1">#REF!</definedName>
    <definedName name="BExKSJTWG9L3FCX8FLK4EMUJMF27" localSheetId="0" hidden="1">#REF!</definedName>
    <definedName name="BExKSJTWG9L3FCX8FLK4EMUJMF27" localSheetId="1" hidden="1">#REF!</definedName>
    <definedName name="BExKSJTWG9L3FCX8FLK4EMUJMF27" localSheetId="8" hidden="1">#REF!</definedName>
    <definedName name="BExKSU0MKNAVZYYPKCYTZDWQX4R8" localSheetId="0" hidden="1">#REF!</definedName>
    <definedName name="BExKSU0MKNAVZYYPKCYTZDWQX4R8" localSheetId="1" hidden="1">#REF!</definedName>
    <definedName name="BExKSU0MKNAVZYYPKCYTZDWQX4R8" localSheetId="8" hidden="1">#REF!</definedName>
    <definedName name="BExKSX60G1MUS689FXIGYP2F7C62" localSheetId="0" hidden="1">#REF!</definedName>
    <definedName name="BExKSX60G1MUS689FXIGYP2F7C62" localSheetId="1" hidden="1">#REF!</definedName>
    <definedName name="BExKSX60G1MUS689FXIGYP2F7C62" localSheetId="8" hidden="1">#REF!</definedName>
    <definedName name="BExKT2UZ7Y2VWF5NQE18SJRLD2RN" localSheetId="0" hidden="1">#REF!</definedName>
    <definedName name="BExKT2UZ7Y2VWF5NQE18SJRLD2RN" localSheetId="1" hidden="1">#REF!</definedName>
    <definedName name="BExKT2UZ7Y2VWF5NQE18SJRLD2RN" localSheetId="8" hidden="1">#REF!</definedName>
    <definedName name="BExKT3GJFNGAM09H5F615E36A38C" localSheetId="0" hidden="1">#REF!</definedName>
    <definedName name="BExKT3GJFNGAM09H5F615E36A38C" localSheetId="1" hidden="1">#REF!</definedName>
    <definedName name="BExKT3GJFNGAM09H5F615E36A38C" localSheetId="8" hidden="1">#REF!</definedName>
    <definedName name="BExKTD1UM9PTLYETG1RM502XDNC0" localSheetId="0" hidden="1">#REF!</definedName>
    <definedName name="BExKTD1UM9PTLYETG1RM502XDNC0" localSheetId="1" hidden="1">#REF!</definedName>
    <definedName name="BExKTD1UM9PTLYETG1RM502XDNC0" localSheetId="8" hidden="1">#REF!</definedName>
    <definedName name="BExKTJN26AY45CE6JUAX3OIL48F7" localSheetId="0" hidden="1">#REF!</definedName>
    <definedName name="BExKTJN26AY45CE6JUAX3OIL48F7" localSheetId="1" hidden="1">#REF!</definedName>
    <definedName name="BExKTJN26AY45CE6JUAX3OIL48F7" localSheetId="8" hidden="1">#REF!</definedName>
    <definedName name="BExKTQZGN8GI3XGSEXMPCCA3S19H" localSheetId="0" hidden="1">#REF!</definedName>
    <definedName name="BExKTQZGN8GI3XGSEXMPCCA3S19H" localSheetId="1" hidden="1">#REF!</definedName>
    <definedName name="BExKTQZGN8GI3XGSEXMPCCA3S19H" localSheetId="8" hidden="1">#REF!</definedName>
    <definedName name="BExKTUKYYU0F6TUW1RXV24LRAZFE" localSheetId="0" hidden="1">#REF!</definedName>
    <definedName name="BExKTUKYYU0F6TUW1RXV24LRAZFE" localSheetId="1" hidden="1">#REF!</definedName>
    <definedName name="BExKTUKYYU0F6TUW1RXV24LRAZFE" localSheetId="8" hidden="1">#REF!</definedName>
    <definedName name="BExKU3FBLHQBIUTN6XEZW5GC9OG1" localSheetId="0" hidden="1">#REF!</definedName>
    <definedName name="BExKU3FBLHQBIUTN6XEZW5GC9OG1" localSheetId="1" hidden="1">#REF!</definedName>
    <definedName name="BExKU3FBLHQBIUTN6XEZW5GC9OG1" localSheetId="8" hidden="1">#REF!</definedName>
    <definedName name="BExKU82I99FEUIZLODXJDOJC96CQ" localSheetId="0" hidden="1">#REF!</definedName>
    <definedName name="BExKU82I99FEUIZLODXJDOJC96CQ" localSheetId="1" hidden="1">#REF!</definedName>
    <definedName name="BExKU82I99FEUIZLODXJDOJC96CQ" localSheetId="8" hidden="1">#REF!</definedName>
    <definedName name="BExKUDM0DFSCM3D91SH0XLXJSL18" localSheetId="0" hidden="1">#REF!</definedName>
    <definedName name="BExKUDM0DFSCM3D91SH0XLXJSL18" localSheetId="1" hidden="1">#REF!</definedName>
    <definedName name="BExKUDM0DFSCM3D91SH0XLXJSL18" localSheetId="8" hidden="1">#REF!</definedName>
    <definedName name="BExKUHYKD9TJTMQOOBS4EX04FCEZ" localSheetId="0" hidden="1">#REF!</definedName>
    <definedName name="BExKUHYKD9TJTMQOOBS4EX04FCEZ" localSheetId="1" hidden="1">#REF!</definedName>
    <definedName name="BExKUHYKD9TJTMQOOBS4EX04FCEZ" localSheetId="8" hidden="1">#REF!</definedName>
    <definedName name="BExKULEKJLA77AUQPDUHSM94Y76Z" localSheetId="0" hidden="1">#REF!</definedName>
    <definedName name="BExKULEKJLA77AUQPDUHSM94Y76Z" localSheetId="1" hidden="1">#REF!</definedName>
    <definedName name="BExKULEKJLA77AUQPDUHSM94Y76Z" localSheetId="8" hidden="1">#REF!</definedName>
    <definedName name="BExKUXE506JSYMR4CV866RHRDYR9" localSheetId="0" hidden="1">#REF!</definedName>
    <definedName name="BExKUXE506JSYMR4CV866RHRDYR9" localSheetId="1" hidden="1">#REF!</definedName>
    <definedName name="BExKUXE506JSYMR4CV866RHRDYR9" localSheetId="8" hidden="1">#REF!</definedName>
    <definedName name="BExKV08R85MKI3MAX9E2HERNQUNL" localSheetId="0" hidden="1">#REF!</definedName>
    <definedName name="BExKV08R85MKI3MAX9E2HERNQUNL" localSheetId="1" hidden="1">#REF!</definedName>
    <definedName name="BExKV08R85MKI3MAX9E2HERNQUNL" localSheetId="8" hidden="1">#REF!</definedName>
    <definedName name="BExKV4AAUNNJL5JWD7PX6BFKVS6O" localSheetId="0" hidden="1">#REF!</definedName>
    <definedName name="BExKV4AAUNNJL5JWD7PX6BFKVS6O" localSheetId="1" hidden="1">#REF!</definedName>
    <definedName name="BExKV4AAUNNJL5JWD7PX6BFKVS6O" localSheetId="8" hidden="1">#REF!</definedName>
    <definedName name="BExKVDVK6HN74GQPTXICP9BFC8CF" localSheetId="0" hidden="1">#REF!</definedName>
    <definedName name="BExKVDVK6HN74GQPTXICP9BFC8CF" localSheetId="1" hidden="1">#REF!</definedName>
    <definedName name="BExKVDVK6HN74GQPTXICP9BFC8CF" localSheetId="8" hidden="1">#REF!</definedName>
    <definedName name="BExKVFZ3ZZGIC1QI8XN6BYFWN0ZY" localSheetId="0" hidden="1">#REF!</definedName>
    <definedName name="BExKVFZ3ZZGIC1QI8XN6BYFWN0ZY" localSheetId="1" hidden="1">#REF!</definedName>
    <definedName name="BExKVFZ3ZZGIC1QI8XN6BYFWN0ZY" localSheetId="8" hidden="1">#REF!</definedName>
    <definedName name="BExKVG4KGO28KPGTAFL1R8TTZ10N" localSheetId="0" hidden="1">#REF!</definedName>
    <definedName name="BExKVG4KGO28KPGTAFL1R8TTZ10N" localSheetId="1" hidden="1">#REF!</definedName>
    <definedName name="BExKVG4KGO28KPGTAFL1R8TTZ10N" localSheetId="8" hidden="1">#REF!</definedName>
    <definedName name="BExKW0CSH7DA02YSNV64PSEIXB2P" localSheetId="0" hidden="1">#REF!</definedName>
    <definedName name="BExKW0CSH7DA02YSNV64PSEIXB2P" localSheetId="1" hidden="1">#REF!</definedName>
    <definedName name="BExKW0CSH7DA02YSNV64PSEIXB2P" localSheetId="8" hidden="1">#REF!</definedName>
    <definedName name="BExM9NUG3Q31X01AI9ZJCZIX25CS" localSheetId="0" hidden="1">#REF!</definedName>
    <definedName name="BExM9NUG3Q31X01AI9ZJCZIX25CS" localSheetId="1" hidden="1">#REF!</definedName>
    <definedName name="BExM9NUG3Q31X01AI9ZJCZIX25CS" localSheetId="8" hidden="1">#REF!</definedName>
    <definedName name="BExM9OG182RP30MY23PG49LVPZ1C" localSheetId="0" hidden="1">#REF!</definedName>
    <definedName name="BExM9OG182RP30MY23PG49LVPZ1C" localSheetId="1" hidden="1">#REF!</definedName>
    <definedName name="BExM9OG182RP30MY23PG49LVPZ1C" localSheetId="8" hidden="1">#REF!</definedName>
    <definedName name="BExMA64MW1S18NH8DCKPCCEI5KCB" localSheetId="0" hidden="1">#REF!</definedName>
    <definedName name="BExMA64MW1S18NH8DCKPCCEI5KCB" localSheetId="1" hidden="1">#REF!</definedName>
    <definedName name="BExMA64MW1S18NH8DCKPCCEI5KCB" localSheetId="8" hidden="1">#REF!</definedName>
    <definedName name="BExMALEWFUEM8Y686IT03ECURUBR" localSheetId="0" hidden="1">#REF!</definedName>
    <definedName name="BExMALEWFUEM8Y686IT03ECURUBR" localSheetId="1" hidden="1">#REF!</definedName>
    <definedName name="BExMALEWFUEM8Y686IT03ECURUBR" localSheetId="8" hidden="1">#REF!</definedName>
    <definedName name="BExMAS0AQY7KMMTBTBPK0SWWDITB" localSheetId="0" hidden="1">#REF!</definedName>
    <definedName name="BExMAS0AQY7KMMTBTBPK0SWWDITB" localSheetId="1" hidden="1">#REF!</definedName>
    <definedName name="BExMAS0AQY7KMMTBTBPK0SWWDITB" localSheetId="8" hidden="1">#REF!</definedName>
    <definedName name="BExMAXJS82ZJ8RS22VLE0V0LDUII" localSheetId="0" hidden="1">#REF!</definedName>
    <definedName name="BExMAXJS82ZJ8RS22VLE0V0LDUII" localSheetId="1" hidden="1">#REF!</definedName>
    <definedName name="BExMAXJS82ZJ8RS22VLE0V0LDUII" localSheetId="8" hidden="1">#REF!</definedName>
    <definedName name="BExMB4QRS0R3MTB4CMUHFZ84LNZQ" localSheetId="0" hidden="1">#REF!</definedName>
    <definedName name="BExMB4QRS0R3MTB4CMUHFZ84LNZQ" localSheetId="1" hidden="1">#REF!</definedName>
    <definedName name="BExMB4QRS0R3MTB4CMUHFZ84LNZQ" localSheetId="8" hidden="1">#REF!</definedName>
    <definedName name="BExMB7AICZ233JKSCEUSR9RQXRS0" localSheetId="0" hidden="1">#REF!</definedName>
    <definedName name="BExMB7AICZ233JKSCEUSR9RQXRS0" localSheetId="1" hidden="1">#REF!</definedName>
    <definedName name="BExMB7AICZ233JKSCEUSR9RQXRS0" localSheetId="8" hidden="1">#REF!</definedName>
    <definedName name="BExMBC35WKQY5CWQJLV4D05O6971" localSheetId="0" hidden="1">#REF!</definedName>
    <definedName name="BExMBC35WKQY5CWQJLV4D05O6971" localSheetId="1" hidden="1">#REF!</definedName>
    <definedName name="BExMBC35WKQY5CWQJLV4D05O6971" localSheetId="8" hidden="1">#REF!</definedName>
    <definedName name="BExMBFTZV4Q1A5KG25C1N9PHQNSW" localSheetId="0" hidden="1">#REF!</definedName>
    <definedName name="BExMBFTZV4Q1A5KG25C1N9PHQNSW" localSheetId="1" hidden="1">#REF!</definedName>
    <definedName name="BExMBFTZV4Q1A5KG25C1N9PHQNSW" localSheetId="8" hidden="1">#REF!</definedName>
    <definedName name="BExMBFZFXQDH3H55R89930TFTU36" localSheetId="0" hidden="1">#REF!</definedName>
    <definedName name="BExMBFZFXQDH3H55R89930TFTU36" localSheetId="1" hidden="1">#REF!</definedName>
    <definedName name="BExMBFZFXQDH3H55R89930TFTU36" localSheetId="8" hidden="1">#REF!</definedName>
    <definedName name="BExMBK6ISK3U7KHZKUJXIDKGF6VW" localSheetId="0" hidden="1">#REF!</definedName>
    <definedName name="BExMBK6ISK3U7KHZKUJXIDKGF6VW" localSheetId="1" hidden="1">#REF!</definedName>
    <definedName name="BExMBK6ISK3U7KHZKUJXIDKGF6VW" localSheetId="8" hidden="1">#REF!</definedName>
    <definedName name="BExMBYPQDG9AYDQ5E8IECVFREPO6" localSheetId="0" hidden="1">#REF!</definedName>
    <definedName name="BExMBYPQDG9AYDQ5E8IECVFREPO6" localSheetId="1" hidden="1">#REF!</definedName>
    <definedName name="BExMBYPQDG9AYDQ5E8IECVFREPO6" localSheetId="8" hidden="1">#REF!</definedName>
    <definedName name="BExMC7PESEESXVMDCGGIP5LPMUGY" localSheetId="0" hidden="1">#REF!</definedName>
    <definedName name="BExMC7PESEESXVMDCGGIP5LPMUGY" localSheetId="1" hidden="1">#REF!</definedName>
    <definedName name="BExMC7PESEESXVMDCGGIP5LPMUGY" localSheetId="8" hidden="1">#REF!</definedName>
    <definedName name="BExMC8AZUTX8LG89K2JJR7ZG62XX" localSheetId="0" hidden="1">#REF!</definedName>
    <definedName name="BExMC8AZUTX8LG89K2JJR7ZG62XX" localSheetId="1" hidden="1">#REF!</definedName>
    <definedName name="BExMC8AZUTX8LG89K2JJR7ZG62XX" localSheetId="8" hidden="1">#REF!</definedName>
    <definedName name="BExMCA96YR10V72G2R0SCIKPZLIZ" localSheetId="0" hidden="1">#REF!</definedName>
    <definedName name="BExMCA96YR10V72G2R0SCIKPZLIZ" localSheetId="1" hidden="1">#REF!</definedName>
    <definedName name="BExMCA96YR10V72G2R0SCIKPZLIZ" localSheetId="8" hidden="1">#REF!</definedName>
    <definedName name="BExMCB5JU5I2VQDUBS4O42BTEVKI" localSheetId="0" hidden="1">#REF!</definedName>
    <definedName name="BExMCB5JU5I2VQDUBS4O42BTEVKI" localSheetId="1" hidden="1">#REF!</definedName>
    <definedName name="BExMCB5JU5I2VQDUBS4O42BTEVKI" localSheetId="8" hidden="1">#REF!</definedName>
    <definedName name="BExMCFSQFSEMPY5IXDIRKZDASDBR" localSheetId="0" hidden="1">#REF!</definedName>
    <definedName name="BExMCFSQFSEMPY5IXDIRKZDASDBR" localSheetId="1" hidden="1">#REF!</definedName>
    <definedName name="BExMCFSQFSEMPY5IXDIRKZDASDBR" localSheetId="8" hidden="1">#REF!</definedName>
    <definedName name="BExMCH58I9XOLK7WEE6VSJGYPJGL" localSheetId="0" hidden="1">#REF!</definedName>
    <definedName name="BExMCH58I9XOLK7WEE6VSJGYPJGL" localSheetId="1" hidden="1">#REF!</definedName>
    <definedName name="BExMCH58I9XOLK7WEE6VSJGYPJGL" localSheetId="8" hidden="1">#REF!</definedName>
    <definedName name="BExMCMZOEYWVOOJ98TBHTTCS7XB8" localSheetId="0" hidden="1">#REF!</definedName>
    <definedName name="BExMCMZOEYWVOOJ98TBHTTCS7XB8" localSheetId="1" hidden="1">#REF!</definedName>
    <definedName name="BExMCMZOEYWVOOJ98TBHTTCS7XB8" localSheetId="8" hidden="1">#REF!</definedName>
    <definedName name="BExMCS8EF2W3FS9QADNKREYSI8P0" localSheetId="0" hidden="1">#REF!</definedName>
    <definedName name="BExMCS8EF2W3FS9QADNKREYSI8P0" localSheetId="1" hidden="1">#REF!</definedName>
    <definedName name="BExMCS8EF2W3FS9QADNKREYSI8P0" localSheetId="8" hidden="1">#REF!</definedName>
    <definedName name="BExMCSU0KZGHALEL7N5DJBVL94K7" localSheetId="0" hidden="1">#REF!</definedName>
    <definedName name="BExMCSU0KZGHALEL7N5DJBVL94K7" localSheetId="1" hidden="1">#REF!</definedName>
    <definedName name="BExMCSU0KZGHALEL7N5DJBVL94K7" localSheetId="8" hidden="1">#REF!</definedName>
    <definedName name="BExMCUS7GSOM96J0HJ7EH0FFM2AC" localSheetId="0" hidden="1">#REF!</definedName>
    <definedName name="BExMCUS7GSOM96J0HJ7EH0FFM2AC" localSheetId="1" hidden="1">#REF!</definedName>
    <definedName name="BExMCUS7GSOM96J0HJ7EH0FFM2AC" localSheetId="8" hidden="1">#REF!</definedName>
    <definedName name="BExMCYTT6TVDWMJXO1NZANRTVNAN" localSheetId="0" hidden="1">#REF!</definedName>
    <definedName name="BExMCYTT6TVDWMJXO1NZANRTVNAN" localSheetId="1" hidden="1">#REF!</definedName>
    <definedName name="BExMCYTT6TVDWMJXO1NZANRTVNAN" localSheetId="8" hidden="1">#REF!</definedName>
    <definedName name="BExMD54CT1VTE5YGBM90H90NF28M" localSheetId="0" hidden="1">#REF!</definedName>
    <definedName name="BExMD54CT1VTE5YGBM90H90NF28M" localSheetId="1" hidden="1">#REF!</definedName>
    <definedName name="BExMD54CT1VTE5YGBM90H90NF28M" localSheetId="8" hidden="1">#REF!</definedName>
    <definedName name="BExMD5F6IAV108XYJLXUO9HD0IT6" localSheetId="0" hidden="1">#REF!</definedName>
    <definedName name="BExMD5F6IAV108XYJLXUO9HD0IT6" localSheetId="1" hidden="1">#REF!</definedName>
    <definedName name="BExMD5F6IAV108XYJLXUO9HD0IT6" localSheetId="8" hidden="1">#REF!</definedName>
    <definedName name="BExMDANV66W9T3XAXID40XFJ0J93" localSheetId="0" hidden="1">#REF!</definedName>
    <definedName name="BExMDANV66W9T3XAXID40XFJ0J93" localSheetId="1" hidden="1">#REF!</definedName>
    <definedName name="BExMDANV66W9T3XAXID40XFJ0J93" localSheetId="8" hidden="1">#REF!</definedName>
    <definedName name="BExMDGD1KQP7NNR78X2ZX4FCBQ1S" localSheetId="0" hidden="1">#REF!</definedName>
    <definedName name="BExMDGD1KQP7NNR78X2ZX4FCBQ1S" localSheetId="1" hidden="1">#REF!</definedName>
    <definedName name="BExMDGD1KQP7NNR78X2ZX4FCBQ1S" localSheetId="8" hidden="1">#REF!</definedName>
    <definedName name="BExMDIRDK0DI8P86HB7WPH8QWLSQ" localSheetId="0" hidden="1">#REF!</definedName>
    <definedName name="BExMDIRDK0DI8P86HB7WPH8QWLSQ" localSheetId="1" hidden="1">#REF!</definedName>
    <definedName name="BExMDIRDK0DI8P86HB7WPH8QWLSQ" localSheetId="8" hidden="1">#REF!</definedName>
    <definedName name="BExMDOWGDLP3BZZB4ZPI31VS10FP" localSheetId="0" hidden="1">#REF!</definedName>
    <definedName name="BExMDOWGDLP3BZZB4ZPI31VS10FP" localSheetId="1" hidden="1">#REF!</definedName>
    <definedName name="BExMDOWGDLP3BZZB4ZPI31VS10FP" localSheetId="8" hidden="1">#REF!</definedName>
    <definedName name="BExMDPI2FVMORSWDDCVAJ85WYAYO" localSheetId="0" hidden="1">#REF!</definedName>
    <definedName name="BExMDPI2FVMORSWDDCVAJ85WYAYO" localSheetId="1" hidden="1">#REF!</definedName>
    <definedName name="BExMDPI2FVMORSWDDCVAJ85WYAYO" localSheetId="8" hidden="1">#REF!</definedName>
    <definedName name="BExMDUWB7VWHFFR266QXO46BNV2S" localSheetId="0" hidden="1">#REF!</definedName>
    <definedName name="BExMDUWB7VWHFFR266QXO46BNV2S" localSheetId="1" hidden="1">#REF!</definedName>
    <definedName name="BExMDUWB7VWHFFR266QXO46BNV2S" localSheetId="8" hidden="1">#REF!</definedName>
    <definedName name="BExME2U47N8LZG0BPJ49ANY5QVV2" localSheetId="0" hidden="1">#REF!</definedName>
    <definedName name="BExME2U47N8LZG0BPJ49ANY5QVV2" localSheetId="1" hidden="1">#REF!</definedName>
    <definedName name="BExME2U47N8LZG0BPJ49ANY5QVV2" localSheetId="8" hidden="1">#REF!</definedName>
    <definedName name="BExME88DH5DUKMUFI9FNVECXFD2E" localSheetId="0" hidden="1">#REF!</definedName>
    <definedName name="BExME88DH5DUKMUFI9FNVECXFD2E" localSheetId="1" hidden="1">#REF!</definedName>
    <definedName name="BExME88DH5DUKMUFI9FNVECXFD2E" localSheetId="8" hidden="1">#REF!</definedName>
    <definedName name="BExME9A7MOGAK7YTTQYXP5DL6VYA" localSheetId="0" hidden="1">#REF!</definedName>
    <definedName name="BExME9A7MOGAK7YTTQYXP5DL6VYA" localSheetId="1" hidden="1">#REF!</definedName>
    <definedName name="BExME9A7MOGAK7YTTQYXP5DL6VYA" localSheetId="8" hidden="1">#REF!</definedName>
    <definedName name="BExMEOV9YFRY5C3GDLU60GIX10BY" localSheetId="0" hidden="1">#REF!</definedName>
    <definedName name="BExMEOV9YFRY5C3GDLU60GIX10BY" localSheetId="1" hidden="1">#REF!</definedName>
    <definedName name="BExMEOV9YFRY5C3GDLU60GIX10BY" localSheetId="8" hidden="1">#REF!</definedName>
    <definedName name="BExMEUK2Q5GZGZFZ77Z2IYUKOOYW" localSheetId="0" hidden="1">#REF!</definedName>
    <definedName name="BExMEUK2Q5GZGZFZ77Z2IYUKOOYW" localSheetId="1" hidden="1">#REF!</definedName>
    <definedName name="BExMEUK2Q5GZGZFZ77Z2IYUKOOYW" localSheetId="8" hidden="1">#REF!</definedName>
    <definedName name="BExMEWT36INWIP0VNS94NEP3WZ4U" localSheetId="0" hidden="1">#REF!</definedName>
    <definedName name="BExMEWT36INWIP0VNS94NEP3WZ4U" localSheetId="1" hidden="1">#REF!</definedName>
    <definedName name="BExMEWT36INWIP0VNS94NEP3WZ4U" localSheetId="8" hidden="1">#REF!</definedName>
    <definedName name="BExMEY09ESM4H2YGKEQQRYUD114R" localSheetId="0" hidden="1">#REF!</definedName>
    <definedName name="BExMEY09ESM4H2YGKEQQRYUD114R" localSheetId="1" hidden="1">#REF!</definedName>
    <definedName name="BExMEY09ESM4H2YGKEQQRYUD114R" localSheetId="8" hidden="1">#REF!</definedName>
    <definedName name="BExMF0UU4SBJHOJ4SG09QMF1TC7H" localSheetId="0" hidden="1">#REF!</definedName>
    <definedName name="BExMF0UU4SBJHOJ4SG09QMF1TC7H" localSheetId="1" hidden="1">#REF!</definedName>
    <definedName name="BExMF0UU4SBJHOJ4SG09QMF1TC7H" localSheetId="8" hidden="1">#REF!</definedName>
    <definedName name="BExMF2YDPQWGK3CSN8LJG16MLFQZ" localSheetId="0" hidden="1">#REF!</definedName>
    <definedName name="BExMF2YDPQWGK3CSN8LJG16MLFQZ" localSheetId="1" hidden="1">#REF!</definedName>
    <definedName name="BExMF2YDPQWGK3CSN8LJG16MLFQZ" localSheetId="8" hidden="1">#REF!</definedName>
    <definedName name="BExMF4G4IUPQY1Y5GEY5N3E04CL6" localSheetId="0" hidden="1">#REF!</definedName>
    <definedName name="BExMF4G4IUPQY1Y5GEY5N3E04CL6" localSheetId="1" hidden="1">#REF!</definedName>
    <definedName name="BExMF4G4IUPQY1Y5GEY5N3E04CL6" localSheetId="8" hidden="1">#REF!</definedName>
    <definedName name="BExMF9UIGYMOAQK0ELUWP0S0HZZY" localSheetId="0" hidden="1">#REF!</definedName>
    <definedName name="BExMF9UIGYMOAQK0ELUWP0S0HZZY" localSheetId="1" hidden="1">#REF!</definedName>
    <definedName name="BExMF9UIGYMOAQK0ELUWP0S0HZZY" localSheetId="8" hidden="1">#REF!</definedName>
    <definedName name="BExMFDLBSWFMRDYJ2DZETI3EXKN2" localSheetId="0" hidden="1">#REF!</definedName>
    <definedName name="BExMFDLBSWFMRDYJ2DZETI3EXKN2" localSheetId="1" hidden="1">#REF!</definedName>
    <definedName name="BExMFDLBSWFMRDYJ2DZETI3EXKN2" localSheetId="8" hidden="1">#REF!</definedName>
    <definedName name="BExMFLDTMRTCHKA37LQW67BG8D5C" localSheetId="0" hidden="1">#REF!</definedName>
    <definedName name="BExMFLDTMRTCHKA37LQW67BG8D5C" localSheetId="1" hidden="1">#REF!</definedName>
    <definedName name="BExMFLDTMRTCHKA37LQW67BG8D5C" localSheetId="8" hidden="1">#REF!</definedName>
    <definedName name="BExMFTH63LTWA2JYJTJYMT5K2OF2" localSheetId="0" hidden="1">#REF!</definedName>
    <definedName name="BExMFTH63LTWA2JYJTJYMT5K2OF2" localSheetId="1" hidden="1">#REF!</definedName>
    <definedName name="BExMFTH63LTWA2JYJTJYMT5K2OF2" localSheetId="8" hidden="1">#REF!</definedName>
    <definedName name="BExMFY4AG5T27EVMCCNE00GOAR66" localSheetId="0" hidden="1">#REF!</definedName>
    <definedName name="BExMFY4AG5T27EVMCCNE00GOAR66" localSheetId="1" hidden="1">#REF!</definedName>
    <definedName name="BExMFY4AG5T27EVMCCNE00GOAR66" localSheetId="8" hidden="1">#REF!</definedName>
    <definedName name="BExMGQQNOFER1MEVQ961XARTRIOB" localSheetId="0" hidden="1">#REF!</definedName>
    <definedName name="BExMGQQNOFER1MEVQ961XARTRIOB" localSheetId="1" hidden="1">#REF!</definedName>
    <definedName name="BExMGQQNOFER1MEVQ961XARTRIOB" localSheetId="8" hidden="1">#REF!</definedName>
    <definedName name="BExMH189E60TZBQFN2UWVA1UZA7X" localSheetId="0" hidden="1">#REF!</definedName>
    <definedName name="BExMH189E60TZBQFN2UWVA1UZA7X" localSheetId="1" hidden="1">#REF!</definedName>
    <definedName name="BExMH189E60TZBQFN2UWVA1UZA7X" localSheetId="8" hidden="1">#REF!</definedName>
    <definedName name="BExMH3H9TW5TJCNU5Z1EWXP3BAEP" localSheetId="0" hidden="1">#REF!</definedName>
    <definedName name="BExMH3H9TW5TJCNU5Z1EWXP3BAEP" localSheetId="1" hidden="1">#REF!</definedName>
    <definedName name="BExMH3H9TW5TJCNU5Z1EWXP3BAEP" localSheetId="8" hidden="1">#REF!</definedName>
    <definedName name="BExMH5A1B01SYXROP70DOKTQ5D6Z" localSheetId="0" hidden="1">#REF!</definedName>
    <definedName name="BExMH5A1B01SYXROP70DOKTQ5D6Z" localSheetId="1" hidden="1">#REF!</definedName>
    <definedName name="BExMH5A1B01SYXROP70DOKTQ5D6Z" localSheetId="8" hidden="1">#REF!</definedName>
    <definedName name="BExMHCGUJ8A3L31NU0XU0FGXE4P3" localSheetId="0" hidden="1">#REF!</definedName>
    <definedName name="BExMHCGUJ8A3L31NU0XU0FGXE4P3" localSheetId="1" hidden="1">#REF!</definedName>
    <definedName name="BExMHCGUJ8A3L31NU0XU0FGXE4P3" localSheetId="8" hidden="1">#REF!</definedName>
    <definedName name="BExMHOWPB34KPZ76M2KIX2C9R2VB" localSheetId="0" hidden="1">#REF!</definedName>
    <definedName name="BExMHOWPB34KPZ76M2KIX2C9R2VB" localSheetId="1" hidden="1">#REF!</definedName>
    <definedName name="BExMHOWPB34KPZ76M2KIX2C9R2VB" localSheetId="8" hidden="1">#REF!</definedName>
    <definedName name="BExMHSSYC6KVHA3QDTSYPN92TWMI" localSheetId="0" hidden="1">#REF!</definedName>
    <definedName name="BExMHSSYC6KVHA3QDTSYPN92TWMI" localSheetId="1" hidden="1">#REF!</definedName>
    <definedName name="BExMHSSYC6KVHA3QDTSYPN92TWMI" localSheetId="8" hidden="1">#REF!</definedName>
    <definedName name="BExMI3AJ9477KDL4T9DHET4LJJTW" localSheetId="0" hidden="1">#REF!</definedName>
    <definedName name="BExMI3AJ9477KDL4T9DHET4LJJTW" localSheetId="1" hidden="1">#REF!</definedName>
    <definedName name="BExMI3AJ9477KDL4T9DHET4LJJTW" localSheetId="8" hidden="1">#REF!</definedName>
    <definedName name="BExMI6QQ20XHD0NWJUN741B37182" localSheetId="0" hidden="1">#REF!</definedName>
    <definedName name="BExMI6QQ20XHD0NWJUN741B37182" localSheetId="1" hidden="1">#REF!</definedName>
    <definedName name="BExMI6QQ20XHD0NWJUN741B37182" localSheetId="8" hidden="1">#REF!</definedName>
    <definedName name="BExMI7MYDIMC9K16SBAFUY33RHK6" localSheetId="0" hidden="1">#REF!</definedName>
    <definedName name="BExMI7MYDIMC9K16SBAFUY33RHK6" localSheetId="1" hidden="1">#REF!</definedName>
    <definedName name="BExMI7MYDIMC9K16SBAFUY33RHK6" localSheetId="8" hidden="1">#REF!</definedName>
    <definedName name="BExMI8JB94SBD9EMNJEK7Y2T6GYU" localSheetId="0" hidden="1">#REF!</definedName>
    <definedName name="BExMI8JB94SBD9EMNJEK7Y2T6GYU" localSheetId="1" hidden="1">#REF!</definedName>
    <definedName name="BExMI8JB94SBD9EMNJEK7Y2T6GYU" localSheetId="8" hidden="1">#REF!</definedName>
    <definedName name="BExMI8OS85YTW3KYVE4YD0R7Z6UV" localSheetId="0" hidden="1">#REF!</definedName>
    <definedName name="BExMI8OS85YTW3KYVE4YD0R7Z6UV" localSheetId="1" hidden="1">#REF!</definedName>
    <definedName name="BExMI8OS85YTW3KYVE4YD0R7Z6UV" localSheetId="8" hidden="1">#REF!</definedName>
    <definedName name="BExMI9QNOMVZ44I3BFMGU1EL1RSY" localSheetId="0" hidden="1">#REF!</definedName>
    <definedName name="BExMI9QNOMVZ44I3BFMGU1EL1RSY" localSheetId="1" hidden="1">#REF!</definedName>
    <definedName name="BExMI9QNOMVZ44I3BFMGU1EL1RSY" localSheetId="8" hidden="1">#REF!</definedName>
    <definedName name="BExMIBOOZU40JS3F89OMPSRCE9MM" localSheetId="0" hidden="1">#REF!</definedName>
    <definedName name="BExMIBOOZU40JS3F89OMPSRCE9MM" localSheetId="1" hidden="1">#REF!</definedName>
    <definedName name="BExMIBOOZU40JS3F89OMPSRCE9MM" localSheetId="8" hidden="1">#REF!</definedName>
    <definedName name="BExMIIQ5MBWSIHTFWAQADXMZC22Q" localSheetId="0" hidden="1">#REF!</definedName>
    <definedName name="BExMIIQ5MBWSIHTFWAQADXMZC22Q" localSheetId="1" hidden="1">#REF!</definedName>
    <definedName name="BExMIIQ5MBWSIHTFWAQADXMZC22Q" localSheetId="8" hidden="1">#REF!</definedName>
    <definedName name="BExMIL4I2GE866I25CR5JBLJWJ6A" localSheetId="0" hidden="1">#REF!</definedName>
    <definedName name="BExMIL4I2GE866I25CR5JBLJWJ6A" localSheetId="1" hidden="1">#REF!</definedName>
    <definedName name="BExMIL4I2GE866I25CR5JBLJWJ6A" localSheetId="8" hidden="1">#REF!</definedName>
    <definedName name="BExMIRKIPF27SNO82SPFSB3T5U17" localSheetId="0" hidden="1">#REF!</definedName>
    <definedName name="BExMIRKIPF27SNO82SPFSB3T5U17" localSheetId="1" hidden="1">#REF!</definedName>
    <definedName name="BExMIRKIPF27SNO82SPFSB3T5U17" localSheetId="8" hidden="1">#REF!</definedName>
    <definedName name="BExMIV0KC8555D5E42ZGWG15Y0MO" localSheetId="0" hidden="1">#REF!</definedName>
    <definedName name="BExMIV0KC8555D5E42ZGWG15Y0MO" localSheetId="1" hidden="1">#REF!</definedName>
    <definedName name="BExMIV0KC8555D5E42ZGWG15Y0MO" localSheetId="8" hidden="1">#REF!</definedName>
    <definedName name="BExMIZT6AN7E6YMW2S87CTCN2UXH" localSheetId="0" hidden="1">#REF!</definedName>
    <definedName name="BExMIZT6AN7E6YMW2S87CTCN2UXH" localSheetId="1" hidden="1">#REF!</definedName>
    <definedName name="BExMIZT6AN7E6YMW2S87CTCN2UXH" localSheetId="8" hidden="1">#REF!</definedName>
    <definedName name="BExMJB76UESLVRD81AJBOB78JDTT" localSheetId="0" hidden="1">#REF!</definedName>
    <definedName name="BExMJB76UESLVRD81AJBOB78JDTT" localSheetId="1" hidden="1">#REF!</definedName>
    <definedName name="BExMJB76UESLVRD81AJBOB78JDTT" localSheetId="8" hidden="1">#REF!</definedName>
    <definedName name="BExMJI8OLFZQCGOW3F99ETW8A21E" localSheetId="0" hidden="1">#REF!</definedName>
    <definedName name="BExMJI8OLFZQCGOW3F99ETW8A21E" localSheetId="1" hidden="1">#REF!</definedName>
    <definedName name="BExMJI8OLFZQCGOW3F99ETW8A21E" localSheetId="8" hidden="1">#REF!</definedName>
    <definedName name="BExMJNC8ZFB9DRFOJ961ZAJ8U3A8" localSheetId="0" hidden="1">#REF!</definedName>
    <definedName name="BExMJNC8ZFB9DRFOJ961ZAJ8U3A8" localSheetId="1" hidden="1">#REF!</definedName>
    <definedName name="BExMJNC8ZFB9DRFOJ961ZAJ8U3A8" localSheetId="8" hidden="1">#REF!</definedName>
    <definedName name="BExMJTBV8A3D31W2IQHP9RDFPPHQ" localSheetId="0" hidden="1">#REF!</definedName>
    <definedName name="BExMJTBV8A3D31W2IQHP9RDFPPHQ" localSheetId="1" hidden="1">#REF!</definedName>
    <definedName name="BExMJTBV8A3D31W2IQHP9RDFPPHQ" localSheetId="8" hidden="1">#REF!</definedName>
    <definedName name="BExMK2RTXN4QJWEUNX002XK8VQP8" localSheetId="0" hidden="1">#REF!</definedName>
    <definedName name="BExMK2RTXN4QJWEUNX002XK8VQP8" localSheetId="1" hidden="1">#REF!</definedName>
    <definedName name="BExMK2RTXN4QJWEUNX002XK8VQP8" localSheetId="8" hidden="1">#REF!</definedName>
    <definedName name="BExMKBGQDUZ8AWXYHA3QVMSDVZ3D" localSheetId="0" hidden="1">#REF!</definedName>
    <definedName name="BExMKBGQDUZ8AWXYHA3QVMSDVZ3D" localSheetId="1" hidden="1">#REF!</definedName>
    <definedName name="BExMKBGQDUZ8AWXYHA3QVMSDVZ3D" localSheetId="8" hidden="1">#REF!</definedName>
    <definedName name="BExMKBM1467553LDFZRRKVSHN374" localSheetId="0" hidden="1">#REF!</definedName>
    <definedName name="BExMKBM1467553LDFZRRKVSHN374" localSheetId="1" hidden="1">#REF!</definedName>
    <definedName name="BExMKBM1467553LDFZRRKVSHN374" localSheetId="8" hidden="1">#REF!</definedName>
    <definedName name="BExMKGK5FJUC0AU8MABRGDC5ZM70" localSheetId="0" hidden="1">#REF!</definedName>
    <definedName name="BExMKGK5FJUC0AU8MABRGDC5ZM70" localSheetId="1" hidden="1">#REF!</definedName>
    <definedName name="BExMKGK5FJUC0AU8MABRGDC5ZM70" localSheetId="8" hidden="1">#REF!</definedName>
    <definedName name="BExMKP92JGBM5BJO174H9A4HQIB9" localSheetId="0" hidden="1">#REF!</definedName>
    <definedName name="BExMKP92JGBM5BJO174H9A4HQIB9" localSheetId="1" hidden="1">#REF!</definedName>
    <definedName name="BExMKP92JGBM5BJO174H9A4HQIB9" localSheetId="8" hidden="1">#REF!</definedName>
    <definedName name="BExMKTW7R5SOV4PHAFGHU3W73DYE" localSheetId="0" hidden="1">#REF!</definedName>
    <definedName name="BExMKTW7R5SOV4PHAFGHU3W73DYE" localSheetId="1" hidden="1">#REF!</definedName>
    <definedName name="BExMKTW7R5SOV4PHAFGHU3W73DYE" localSheetId="8" hidden="1">#REF!</definedName>
    <definedName name="BExMKU7051J2W1RQXGZGE62NBRUZ" localSheetId="0" hidden="1">#REF!</definedName>
    <definedName name="BExMKU7051J2W1RQXGZGE62NBRUZ" localSheetId="1" hidden="1">#REF!</definedName>
    <definedName name="BExMKU7051J2W1RQXGZGE62NBRUZ" localSheetId="8" hidden="1">#REF!</definedName>
    <definedName name="BExMKUN3WPECJR2XRID2R7GZRGNX" localSheetId="0" hidden="1">#REF!</definedName>
    <definedName name="BExMKUN3WPECJR2XRID2R7GZRGNX" localSheetId="1" hidden="1">#REF!</definedName>
    <definedName name="BExMKUN3WPECJR2XRID2R7GZRGNX" localSheetId="8" hidden="1">#REF!</definedName>
    <definedName name="BExMKZ535P011X4TNV16GCOH4H21" localSheetId="0" hidden="1">#REF!</definedName>
    <definedName name="BExMKZ535P011X4TNV16GCOH4H21" localSheetId="1" hidden="1">#REF!</definedName>
    <definedName name="BExMKZ535P011X4TNV16GCOH4H21" localSheetId="8" hidden="1">#REF!</definedName>
    <definedName name="BExML3XQNDIMX55ZCHHXKUV3D6E6" localSheetId="0" hidden="1">#REF!</definedName>
    <definedName name="BExML3XQNDIMX55ZCHHXKUV3D6E6" localSheetId="1" hidden="1">#REF!</definedName>
    <definedName name="BExML3XQNDIMX55ZCHHXKUV3D6E6" localSheetId="8" hidden="1">#REF!</definedName>
    <definedName name="BExML5QGSWHLI18BGY4CGOTD3UWH" localSheetId="0" hidden="1">#REF!</definedName>
    <definedName name="BExML5QGSWHLI18BGY4CGOTD3UWH" localSheetId="1" hidden="1">#REF!</definedName>
    <definedName name="BExML5QGSWHLI18BGY4CGOTD3UWH" localSheetId="8" hidden="1">#REF!</definedName>
    <definedName name="BExML6BVFCV80776USR7X70HVRZT" localSheetId="0" hidden="1">#REF!</definedName>
    <definedName name="BExML6BVFCV80776USR7X70HVRZT" localSheetId="1" hidden="1">#REF!</definedName>
    <definedName name="BExML6BVFCV80776USR7X70HVRZT" localSheetId="8" hidden="1">#REF!</definedName>
    <definedName name="BExMLO5Z61RE85X8HHX2G4IU3AZW" localSheetId="0" hidden="1">#REF!</definedName>
    <definedName name="BExMLO5Z61RE85X8HHX2G4IU3AZW" localSheetId="1" hidden="1">#REF!</definedName>
    <definedName name="BExMLO5Z61RE85X8HHX2G4IU3AZW" localSheetId="8" hidden="1">#REF!</definedName>
    <definedName name="BExMLVI7UORSHM9FMO8S2EI0TMTS" localSheetId="0" hidden="1">#REF!</definedName>
    <definedName name="BExMLVI7UORSHM9FMO8S2EI0TMTS" localSheetId="1" hidden="1">#REF!</definedName>
    <definedName name="BExMLVI7UORSHM9FMO8S2EI0TMTS" localSheetId="8" hidden="1">#REF!</definedName>
    <definedName name="BExMM5UCOT2HSSN0ZIPZW55GSOVO" localSheetId="0" hidden="1">#REF!</definedName>
    <definedName name="BExMM5UCOT2HSSN0ZIPZW55GSOVO" localSheetId="1" hidden="1">#REF!</definedName>
    <definedName name="BExMM5UCOT2HSSN0ZIPZW55GSOVO" localSheetId="8" hidden="1">#REF!</definedName>
    <definedName name="BExMM8ZRS5RQ8H1H55RVPVTDL5NL" localSheetId="0" hidden="1">#REF!</definedName>
    <definedName name="BExMM8ZRS5RQ8H1H55RVPVTDL5NL" localSheetId="1" hidden="1">#REF!</definedName>
    <definedName name="BExMM8ZRS5RQ8H1H55RVPVTDL5NL" localSheetId="8" hidden="1">#REF!</definedName>
    <definedName name="BExMMH8EAZB09XXQ5X4LR0P4NHG9" localSheetId="0" hidden="1">#REF!</definedName>
    <definedName name="BExMMH8EAZB09XXQ5X4LR0P4NHG9" localSheetId="1" hidden="1">#REF!</definedName>
    <definedName name="BExMMH8EAZB09XXQ5X4LR0P4NHG9" localSheetId="8" hidden="1">#REF!</definedName>
    <definedName name="BExMMIQH5BABNZVCIQ7TBCQ10AY5" localSheetId="0" hidden="1">#REF!</definedName>
    <definedName name="BExMMIQH5BABNZVCIQ7TBCQ10AY5" localSheetId="1" hidden="1">#REF!</definedName>
    <definedName name="BExMMIQH5BABNZVCIQ7TBCQ10AY5" localSheetId="8" hidden="1">#REF!</definedName>
    <definedName name="BExMMNIZ2T7M22WECMUQXEF4NJ71" localSheetId="0" hidden="1">#REF!</definedName>
    <definedName name="BExMMNIZ2T7M22WECMUQXEF4NJ71" localSheetId="1" hidden="1">#REF!</definedName>
    <definedName name="BExMMNIZ2T7M22WECMUQXEF4NJ71" localSheetId="8" hidden="1">#REF!</definedName>
    <definedName name="BExMMPMIOU7BURTV0L1K6ACW9X73" localSheetId="0" hidden="1">#REF!</definedName>
    <definedName name="BExMMPMIOU7BURTV0L1K6ACW9X73" localSheetId="1" hidden="1">#REF!</definedName>
    <definedName name="BExMMPMIOU7BURTV0L1K6ACW9X73" localSheetId="8" hidden="1">#REF!</definedName>
    <definedName name="BExMMQ835AJDHS4B419SS645P67Q" localSheetId="0" hidden="1">#REF!</definedName>
    <definedName name="BExMMQ835AJDHS4B419SS645P67Q" localSheetId="1" hidden="1">#REF!</definedName>
    <definedName name="BExMMQ835AJDHS4B419SS645P67Q" localSheetId="8" hidden="1">#REF!</definedName>
    <definedName name="BExMMQIUVPCOBISTEJJYNCCLUCPY" localSheetId="0" hidden="1">#REF!</definedName>
    <definedName name="BExMMQIUVPCOBISTEJJYNCCLUCPY" localSheetId="1" hidden="1">#REF!</definedName>
    <definedName name="BExMMQIUVPCOBISTEJJYNCCLUCPY" localSheetId="8" hidden="1">#REF!</definedName>
    <definedName name="BExMMTIXETA5VAKBSOFDD5SRU887" localSheetId="0" hidden="1">#REF!</definedName>
    <definedName name="BExMMTIXETA5VAKBSOFDD5SRU887" localSheetId="1" hidden="1">#REF!</definedName>
    <definedName name="BExMMTIXETA5VAKBSOFDD5SRU887" localSheetId="8" hidden="1">#REF!</definedName>
    <definedName name="BExMMV0P6P5YS3C35G0JYYHI7992" localSheetId="0" hidden="1">#REF!</definedName>
    <definedName name="BExMMV0P6P5YS3C35G0JYYHI7992" localSheetId="1" hidden="1">#REF!</definedName>
    <definedName name="BExMMV0P6P5YS3C35G0JYYHI7992" localSheetId="8" hidden="1">#REF!</definedName>
    <definedName name="BExMNJLFWZBRN9PZF1IO9CYWV1B2" localSheetId="0" hidden="1">#REF!</definedName>
    <definedName name="BExMNJLFWZBRN9PZF1IO9CYWV1B2" localSheetId="1" hidden="1">#REF!</definedName>
    <definedName name="BExMNJLFWZBRN9PZF1IO9CYWV1B2" localSheetId="8" hidden="1">#REF!</definedName>
    <definedName name="BExMNKCJ0FA57YEUUAJE43U1QN5P" localSheetId="0" hidden="1">#REF!</definedName>
    <definedName name="BExMNKCJ0FA57YEUUAJE43U1QN5P" localSheetId="1" hidden="1">#REF!</definedName>
    <definedName name="BExMNKCJ0FA57YEUUAJE43U1QN5P" localSheetId="8" hidden="1">#REF!</definedName>
    <definedName name="BExMNKN5D1WEF2OOJVP6LZ6DLU3Y" localSheetId="0" hidden="1">#REF!</definedName>
    <definedName name="BExMNKN5D1WEF2OOJVP6LZ6DLU3Y" localSheetId="1" hidden="1">#REF!</definedName>
    <definedName name="BExMNKN5D1WEF2OOJVP6LZ6DLU3Y" localSheetId="8" hidden="1">#REF!</definedName>
    <definedName name="BExMNR38HMPLWAJRQ9MMS3ZAZ9IU" localSheetId="0" hidden="1">#REF!</definedName>
    <definedName name="BExMNR38HMPLWAJRQ9MMS3ZAZ9IU" localSheetId="1" hidden="1">#REF!</definedName>
    <definedName name="BExMNR38HMPLWAJRQ9MMS3ZAZ9IU" localSheetId="8" hidden="1">#REF!</definedName>
    <definedName name="BExMNRDZULKJMVY2VKIIRM2M5A1M" localSheetId="0" hidden="1">#REF!</definedName>
    <definedName name="BExMNRDZULKJMVY2VKIIRM2M5A1M" localSheetId="1" hidden="1">#REF!</definedName>
    <definedName name="BExMNRDZULKJMVY2VKIIRM2M5A1M" localSheetId="8" hidden="1">#REF!</definedName>
    <definedName name="BExMNVFKZIBQSCAH71DIF1CJG89T" localSheetId="0" hidden="1">#REF!</definedName>
    <definedName name="BExMNVFKZIBQSCAH71DIF1CJG89T" localSheetId="1" hidden="1">#REF!</definedName>
    <definedName name="BExMNVFKZIBQSCAH71DIF1CJG89T" localSheetId="8" hidden="1">#REF!</definedName>
    <definedName name="BExMNVVUQAGQY9SA29FGI7D7R5MN" localSheetId="0" hidden="1">#REF!</definedName>
    <definedName name="BExMNVVUQAGQY9SA29FGI7D7R5MN" localSheetId="1" hidden="1">#REF!</definedName>
    <definedName name="BExMNVVUQAGQY9SA29FGI7D7R5MN" localSheetId="8" hidden="1">#REF!</definedName>
    <definedName name="BExMO9IOWKTWHO8LQJJQI5P3INWY" localSheetId="0" hidden="1">#REF!</definedName>
    <definedName name="BExMO9IOWKTWHO8LQJJQI5P3INWY" localSheetId="1" hidden="1">#REF!</definedName>
    <definedName name="BExMO9IOWKTWHO8LQJJQI5P3INWY" localSheetId="8" hidden="1">#REF!</definedName>
    <definedName name="BExMOI29DOEK5R1A5QZPUDKF7N6T" localSheetId="0" hidden="1">#REF!</definedName>
    <definedName name="BExMOI29DOEK5R1A5QZPUDKF7N6T" localSheetId="1" hidden="1">#REF!</definedName>
    <definedName name="BExMOI29DOEK5R1A5QZPUDKF7N6T" localSheetId="8" hidden="1">#REF!</definedName>
    <definedName name="BExMONRAU0S904NLJHPI47RVQDBH" localSheetId="0" hidden="1">#REF!</definedName>
    <definedName name="BExMONRAU0S904NLJHPI47RVQDBH" localSheetId="1" hidden="1">#REF!</definedName>
    <definedName name="BExMONRAU0S904NLJHPI47RVQDBH" localSheetId="8" hidden="1">#REF!</definedName>
    <definedName name="BExMPAJ5AJAXGKGK3F6H3ODS6RF4" localSheetId="0" hidden="1">#REF!</definedName>
    <definedName name="BExMPAJ5AJAXGKGK3F6H3ODS6RF4" localSheetId="1" hidden="1">#REF!</definedName>
    <definedName name="BExMPAJ5AJAXGKGK3F6H3ODS6RF4" localSheetId="8" hidden="1">#REF!</definedName>
    <definedName name="BExMPD2X55FFBVJ6CBUKNPROIOEU" localSheetId="0" hidden="1">#REF!</definedName>
    <definedName name="BExMPD2X55FFBVJ6CBUKNPROIOEU" localSheetId="1" hidden="1">#REF!</definedName>
    <definedName name="BExMPD2X55FFBVJ6CBUKNPROIOEU" localSheetId="8" hidden="1">#REF!</definedName>
    <definedName name="BExMPGZ848E38FUH1JBQN97DGWAT" localSheetId="0" hidden="1">#REF!</definedName>
    <definedName name="BExMPGZ848E38FUH1JBQN97DGWAT" localSheetId="1" hidden="1">#REF!</definedName>
    <definedName name="BExMPGZ848E38FUH1JBQN97DGWAT" localSheetId="8" hidden="1">#REF!</definedName>
    <definedName name="BExMPMTICOSMQENOFKQ18K0ZT4S8" localSheetId="0" hidden="1">#REF!</definedName>
    <definedName name="BExMPMTICOSMQENOFKQ18K0ZT4S8" localSheetId="1" hidden="1">#REF!</definedName>
    <definedName name="BExMPMTICOSMQENOFKQ18K0ZT4S8" localSheetId="8" hidden="1">#REF!</definedName>
    <definedName name="BExMPMZ07II0R4KGWQQ7PGS3RZS4" localSheetId="0" hidden="1">#REF!</definedName>
    <definedName name="BExMPMZ07II0R4KGWQQ7PGS3RZS4" localSheetId="1" hidden="1">#REF!</definedName>
    <definedName name="BExMPMZ07II0R4KGWQQ7PGS3RZS4" localSheetId="8" hidden="1">#REF!</definedName>
    <definedName name="BExMPOBH04JMDO6Z8DMSEJZM4ANN" localSheetId="0" hidden="1">#REF!</definedName>
    <definedName name="BExMPOBH04JMDO6Z8DMSEJZM4ANN" localSheetId="1" hidden="1">#REF!</definedName>
    <definedName name="BExMPOBH04JMDO6Z8DMSEJZM4ANN" localSheetId="8" hidden="1">#REF!</definedName>
    <definedName name="BExMPSD77XQ3HA6A4FZOJK8G2JP3" localSheetId="0" hidden="1">#REF!</definedName>
    <definedName name="BExMPSD77XQ3HA6A4FZOJK8G2JP3" localSheetId="1" hidden="1">#REF!</definedName>
    <definedName name="BExMPSD77XQ3HA6A4FZOJK8G2JP3" localSheetId="8" hidden="1">#REF!</definedName>
    <definedName name="BExMQ4I3Q7F0BMPHSFMFW9TZ87UD" localSheetId="0" hidden="1">#REF!</definedName>
    <definedName name="BExMQ4I3Q7F0BMPHSFMFW9TZ87UD" localSheetId="1" hidden="1">#REF!</definedName>
    <definedName name="BExMQ4I3Q7F0BMPHSFMFW9TZ87UD" localSheetId="8" hidden="1">#REF!</definedName>
    <definedName name="BExMQ4SWDWI4N16AZ0T5CJ6HH8WC" localSheetId="0" hidden="1">#REF!</definedName>
    <definedName name="BExMQ4SWDWI4N16AZ0T5CJ6HH8WC" localSheetId="1" hidden="1">#REF!</definedName>
    <definedName name="BExMQ4SWDWI4N16AZ0T5CJ6HH8WC" localSheetId="8" hidden="1">#REF!</definedName>
    <definedName name="BExMQ71WHW50GVX45JU951AGPLFQ" localSheetId="0" hidden="1">#REF!</definedName>
    <definedName name="BExMQ71WHW50GVX45JU951AGPLFQ" localSheetId="1" hidden="1">#REF!</definedName>
    <definedName name="BExMQ71WHW50GVX45JU951AGPLFQ" localSheetId="8" hidden="1">#REF!</definedName>
    <definedName name="BExMQGXSLPT4A6N47LE6FBVHWBOF" localSheetId="0" hidden="1">#REF!</definedName>
    <definedName name="BExMQGXSLPT4A6N47LE6FBVHWBOF" localSheetId="1" hidden="1">#REF!</definedName>
    <definedName name="BExMQGXSLPT4A6N47LE6FBVHWBOF" localSheetId="8" hidden="1">#REF!</definedName>
    <definedName name="BExMQNZGFHW75W9HWRCR0FEF0XF0" localSheetId="0" hidden="1">#REF!</definedName>
    <definedName name="BExMQNZGFHW75W9HWRCR0FEF0XF0" localSheetId="1" hidden="1">#REF!</definedName>
    <definedName name="BExMQNZGFHW75W9HWRCR0FEF0XF0" localSheetId="8" hidden="1">#REF!</definedName>
    <definedName name="BExMQRKVQPDFPD0WQUA9QND8OV7P" localSheetId="0" hidden="1">#REF!</definedName>
    <definedName name="BExMQRKVQPDFPD0WQUA9QND8OV7P" localSheetId="1" hidden="1">#REF!</definedName>
    <definedName name="BExMQRKVQPDFPD0WQUA9QND8OV7P" localSheetId="8" hidden="1">#REF!</definedName>
    <definedName name="BExMQSBR7PL4KLB1Q4961QO45Y4G" localSheetId="0" hidden="1">#REF!</definedName>
    <definedName name="BExMQSBR7PL4KLB1Q4961QO45Y4G" localSheetId="1" hidden="1">#REF!</definedName>
    <definedName name="BExMQSBR7PL4KLB1Q4961QO45Y4G" localSheetId="8" hidden="1">#REF!</definedName>
    <definedName name="BExMR1MA4I1X77714ZEPUVC8W398" localSheetId="0" hidden="1">#REF!</definedName>
    <definedName name="BExMR1MA4I1X77714ZEPUVC8W398" localSheetId="1" hidden="1">#REF!</definedName>
    <definedName name="BExMR1MA4I1X77714ZEPUVC8W398" localSheetId="8" hidden="1">#REF!</definedName>
    <definedName name="BExMR8YQHA7N77HGHY4Y6R30I3XT" localSheetId="0" hidden="1">#REF!</definedName>
    <definedName name="BExMR8YQHA7N77HGHY4Y6R30I3XT" localSheetId="1" hidden="1">#REF!</definedName>
    <definedName name="BExMR8YQHA7N77HGHY4Y6R30I3XT" localSheetId="8" hidden="1">#REF!</definedName>
    <definedName name="BExMRENOIARWRYOIVPDIEBVNRDO7" localSheetId="0" hidden="1">#REF!</definedName>
    <definedName name="BExMRENOIARWRYOIVPDIEBVNRDO7" localSheetId="1" hidden="1">#REF!</definedName>
    <definedName name="BExMRENOIARWRYOIVPDIEBVNRDO7" localSheetId="8" hidden="1">#REF!</definedName>
    <definedName name="BExMRF3SCIUZL945WMMDCT29MTLN" localSheetId="0" hidden="1">#REF!</definedName>
    <definedName name="BExMRF3SCIUZL945WMMDCT29MTLN" localSheetId="1" hidden="1">#REF!</definedName>
    <definedName name="BExMRF3SCIUZL945WMMDCT29MTLN" localSheetId="8" hidden="1">#REF!</definedName>
    <definedName name="BExMRRJNUMGRSDD5GGKKGEIZ6FTS" localSheetId="0" hidden="1">#REF!</definedName>
    <definedName name="BExMRRJNUMGRSDD5GGKKGEIZ6FTS" localSheetId="1" hidden="1">#REF!</definedName>
    <definedName name="BExMRRJNUMGRSDD5GGKKGEIZ6FTS" localSheetId="8" hidden="1">#REF!</definedName>
    <definedName name="BExMRU3ACIU0RD2BNWO55LH5U2BR" localSheetId="0" hidden="1">#REF!</definedName>
    <definedName name="BExMRU3ACIU0RD2BNWO55LH5U2BR" localSheetId="1" hidden="1">#REF!</definedName>
    <definedName name="BExMRU3ACIU0RD2BNWO55LH5U2BR" localSheetId="8" hidden="1">#REF!</definedName>
    <definedName name="BExMRWC9LD1LDAVIUQHQWIYMK129" localSheetId="0" hidden="1">#REF!</definedName>
    <definedName name="BExMRWC9LD1LDAVIUQHQWIYMK129" localSheetId="1" hidden="1">#REF!</definedName>
    <definedName name="BExMRWC9LD1LDAVIUQHQWIYMK129" localSheetId="8" hidden="1">#REF!</definedName>
    <definedName name="BExMSBH3T898ERC4BT51ZURKDCH1" localSheetId="0" hidden="1">#REF!</definedName>
    <definedName name="BExMSBH3T898ERC4BT51ZURKDCH1" localSheetId="1" hidden="1">#REF!</definedName>
    <definedName name="BExMSBH3T898ERC4BT51ZURKDCH1" localSheetId="8" hidden="1">#REF!</definedName>
    <definedName name="BExMSQRCC40AP8BDUPL2I2DNC210" localSheetId="0" hidden="1">#REF!</definedName>
    <definedName name="BExMSQRCC40AP8BDUPL2I2DNC210" localSheetId="1" hidden="1">#REF!</definedName>
    <definedName name="BExMSQRCC40AP8BDUPL2I2DNC210" localSheetId="8" hidden="1">#REF!</definedName>
    <definedName name="BExO4J9LR712G00TVA82VNTG8O7H" localSheetId="0" hidden="1">#REF!</definedName>
    <definedName name="BExO4J9LR712G00TVA82VNTG8O7H" localSheetId="1" hidden="1">#REF!</definedName>
    <definedName name="BExO4J9LR712G00TVA82VNTG8O7H" localSheetId="8" hidden="1">#REF!</definedName>
    <definedName name="BExO55G2KVZ7MIJ30N827CLH0I2A" localSheetId="0" hidden="1">#REF!</definedName>
    <definedName name="BExO55G2KVZ7MIJ30N827CLH0I2A" localSheetId="1" hidden="1">#REF!</definedName>
    <definedName name="BExO55G2KVZ7MIJ30N827CLH0I2A" localSheetId="8" hidden="1">#REF!</definedName>
    <definedName name="BExO5A8PZD9EUHC5CMPU6N3SQ15L" localSheetId="0" hidden="1">#REF!</definedName>
    <definedName name="BExO5A8PZD9EUHC5CMPU6N3SQ15L" localSheetId="1" hidden="1">#REF!</definedName>
    <definedName name="BExO5A8PZD9EUHC5CMPU6N3SQ15L" localSheetId="8" hidden="1">#REF!</definedName>
    <definedName name="BExO5XMAHL7CY3X0B1OPKZ28DCJ5" localSheetId="0" hidden="1">#REF!</definedName>
    <definedName name="BExO5XMAHL7CY3X0B1OPKZ28DCJ5" localSheetId="1" hidden="1">#REF!</definedName>
    <definedName name="BExO5XMAHL7CY3X0B1OPKZ28DCJ5" localSheetId="8" hidden="1">#REF!</definedName>
    <definedName name="BExO66LZJKY4PTQVREELI6POS4AY" localSheetId="0" hidden="1">#REF!</definedName>
    <definedName name="BExO66LZJKY4PTQVREELI6POS4AY" localSheetId="1" hidden="1">#REF!</definedName>
    <definedName name="BExO66LZJKY4PTQVREELI6POS4AY" localSheetId="8" hidden="1">#REF!</definedName>
    <definedName name="BExO6LLHCYTF7CIVHKAO0NMET14Q" localSheetId="0" hidden="1">#REF!</definedName>
    <definedName name="BExO6LLHCYTF7CIVHKAO0NMET14Q" localSheetId="1" hidden="1">#REF!</definedName>
    <definedName name="BExO6LLHCYTF7CIVHKAO0NMET14Q" localSheetId="8" hidden="1">#REF!</definedName>
    <definedName name="BExO6NOZIPWELHV0XX25APL9UNOP" localSheetId="0" hidden="1">#REF!</definedName>
    <definedName name="BExO6NOZIPWELHV0XX25APL9UNOP" localSheetId="1" hidden="1">#REF!</definedName>
    <definedName name="BExO6NOZIPWELHV0XX25APL9UNOP" localSheetId="8" hidden="1">#REF!</definedName>
    <definedName name="BExO71MMHEBC11LG4HXDEQNHOII2" localSheetId="0" hidden="1">#REF!</definedName>
    <definedName name="BExO71MMHEBC11LG4HXDEQNHOII2" localSheetId="1" hidden="1">#REF!</definedName>
    <definedName name="BExO71MMHEBC11LG4HXDEQNHOII2" localSheetId="8" hidden="1">#REF!</definedName>
    <definedName name="BExO71S28H4XYOYYLAXOO93QV4TF" localSheetId="0" hidden="1">#REF!</definedName>
    <definedName name="BExO71S28H4XYOYYLAXOO93QV4TF" localSheetId="1" hidden="1">#REF!</definedName>
    <definedName name="BExO71S28H4XYOYYLAXOO93QV4TF" localSheetId="8" hidden="1">#REF!</definedName>
    <definedName name="BExO7BIP1737MIY7S6K4XYMTIO95" localSheetId="0" hidden="1">#REF!</definedName>
    <definedName name="BExO7BIP1737MIY7S6K4XYMTIO95" localSheetId="1" hidden="1">#REF!</definedName>
    <definedName name="BExO7BIP1737MIY7S6K4XYMTIO95" localSheetId="8" hidden="1">#REF!</definedName>
    <definedName name="BExO7OUQS3XTUQ2LDKGQ8AAQ3OJJ" localSheetId="0" hidden="1">#REF!</definedName>
    <definedName name="BExO7OUQS3XTUQ2LDKGQ8AAQ3OJJ" localSheetId="1" hidden="1">#REF!</definedName>
    <definedName name="BExO7OUQS3XTUQ2LDKGQ8AAQ3OJJ" localSheetId="8" hidden="1">#REF!</definedName>
    <definedName name="BExO85HMYXZJ7SONWBKKIAXMCI3C" localSheetId="0" hidden="1">#REF!</definedName>
    <definedName name="BExO85HMYXZJ7SONWBKKIAXMCI3C" localSheetId="1" hidden="1">#REF!</definedName>
    <definedName name="BExO85HMYXZJ7SONWBKKIAXMCI3C" localSheetId="8" hidden="1">#REF!</definedName>
    <definedName name="BExO863922O4PBGQMUNEQKGN3K96" localSheetId="0" hidden="1">#REF!</definedName>
    <definedName name="BExO863922O4PBGQMUNEQKGN3K96" localSheetId="1" hidden="1">#REF!</definedName>
    <definedName name="BExO863922O4PBGQMUNEQKGN3K96" localSheetId="8" hidden="1">#REF!</definedName>
    <definedName name="BExO89ZIOXN0HOKHY24F7HDZ87UT" localSheetId="0" hidden="1">#REF!</definedName>
    <definedName name="BExO89ZIOXN0HOKHY24F7HDZ87UT" localSheetId="1" hidden="1">#REF!</definedName>
    <definedName name="BExO89ZIOXN0HOKHY24F7HDZ87UT" localSheetId="8" hidden="1">#REF!</definedName>
    <definedName name="BExO8A4SWOKD9WI5E6DITCL3LZZC" localSheetId="0" hidden="1">#REF!</definedName>
    <definedName name="BExO8A4SWOKD9WI5E6DITCL3LZZC" localSheetId="1" hidden="1">#REF!</definedName>
    <definedName name="BExO8A4SWOKD9WI5E6DITCL3LZZC" localSheetId="8" hidden="1">#REF!</definedName>
    <definedName name="BExO8CDTBCABLEUD6PE2UM2EZ6C4" localSheetId="0" hidden="1">#REF!</definedName>
    <definedName name="BExO8CDTBCABLEUD6PE2UM2EZ6C4" localSheetId="1" hidden="1">#REF!</definedName>
    <definedName name="BExO8CDTBCABLEUD6PE2UM2EZ6C4" localSheetId="8" hidden="1">#REF!</definedName>
    <definedName name="BExO8UTAGQWDBQZEEF4HUNMLQCVU" localSheetId="0" hidden="1">#REF!</definedName>
    <definedName name="BExO8UTAGQWDBQZEEF4HUNMLQCVU" localSheetId="1" hidden="1">#REF!</definedName>
    <definedName name="BExO8UTAGQWDBQZEEF4HUNMLQCVU" localSheetId="8" hidden="1">#REF!</definedName>
    <definedName name="BExO937E20IHMGQOZMECL3VZC7OX" localSheetId="0" hidden="1">#REF!</definedName>
    <definedName name="BExO937E20IHMGQOZMECL3VZC7OX" localSheetId="1" hidden="1">#REF!</definedName>
    <definedName name="BExO937E20IHMGQOZMECL3VZC7OX" localSheetId="8" hidden="1">#REF!</definedName>
    <definedName name="BExO94UTJKQQ7TJTTJRTSR70YVJC" localSheetId="0" hidden="1">#REF!</definedName>
    <definedName name="BExO94UTJKQQ7TJTTJRTSR70YVJC" localSheetId="1" hidden="1">#REF!</definedName>
    <definedName name="BExO94UTJKQQ7TJTTJRTSR70YVJC" localSheetId="8" hidden="1">#REF!</definedName>
    <definedName name="BExO9EALFB2R8VULHML1AVRPHME0" localSheetId="0" hidden="1">#REF!</definedName>
    <definedName name="BExO9EALFB2R8VULHML1AVRPHME0" localSheetId="1" hidden="1">#REF!</definedName>
    <definedName name="BExO9EALFB2R8VULHML1AVRPHME0" localSheetId="8" hidden="1">#REF!</definedName>
    <definedName name="BExO9J3A438976RXIUX5U9SU5T55" localSheetId="0" hidden="1">#REF!</definedName>
    <definedName name="BExO9J3A438976RXIUX5U9SU5T55" localSheetId="1" hidden="1">#REF!</definedName>
    <definedName name="BExO9J3A438976RXIUX5U9SU5T55" localSheetId="8" hidden="1">#REF!</definedName>
    <definedName name="BExO9RS5RXFJ1911HL3CCK6M74EP" localSheetId="0" hidden="1">#REF!</definedName>
    <definedName name="BExO9RS5RXFJ1911HL3CCK6M74EP" localSheetId="1" hidden="1">#REF!</definedName>
    <definedName name="BExO9RS5RXFJ1911HL3CCK6M74EP" localSheetId="8" hidden="1">#REF!</definedName>
    <definedName name="BExO9SDRI1M6KMHXSG3AE5L0F2U3" localSheetId="0" hidden="1">#REF!</definedName>
    <definedName name="BExO9SDRI1M6KMHXSG3AE5L0F2U3" localSheetId="1" hidden="1">#REF!</definedName>
    <definedName name="BExO9SDRI1M6KMHXSG3AE5L0F2U3" localSheetId="8" hidden="1">#REF!</definedName>
    <definedName name="BExO9US253B9UNAYT7DWLMK2BO44" localSheetId="0" hidden="1">#REF!</definedName>
    <definedName name="BExO9US253B9UNAYT7DWLMK2BO44" localSheetId="1" hidden="1">#REF!</definedName>
    <definedName name="BExO9US253B9UNAYT7DWLMK2BO44" localSheetId="8" hidden="1">#REF!</definedName>
    <definedName name="BExO9V2U2YXAY904GYYGU6TD8Y7M" localSheetId="0" hidden="1">#REF!</definedName>
    <definedName name="BExO9V2U2YXAY904GYYGU6TD8Y7M" localSheetId="1" hidden="1">#REF!</definedName>
    <definedName name="BExO9V2U2YXAY904GYYGU6TD8Y7M" localSheetId="8" hidden="1">#REF!</definedName>
    <definedName name="BExOAAIG18X4V98C7122L5F65P5C" localSheetId="0" hidden="1">#REF!</definedName>
    <definedName name="BExOAAIG18X4V98C7122L5F65P5C" localSheetId="1" hidden="1">#REF!</definedName>
    <definedName name="BExOAAIG18X4V98C7122L5F65P5C" localSheetId="8" hidden="1">#REF!</definedName>
    <definedName name="BExOAQ3GKCT7YZW1EMVU3EILSZL2" localSheetId="0" hidden="1">#REF!</definedName>
    <definedName name="BExOAQ3GKCT7YZW1EMVU3EILSZL2" localSheetId="1" hidden="1">#REF!</definedName>
    <definedName name="BExOAQ3GKCT7YZW1EMVU3EILSZL2" localSheetId="8" hidden="1">#REF!</definedName>
    <definedName name="BExOATZQ6SF8DASYLBQ0Z6D2WPSC" localSheetId="0" hidden="1">#REF!</definedName>
    <definedName name="BExOATZQ6SF8DASYLBQ0Z6D2WPSC" localSheetId="1" hidden="1">#REF!</definedName>
    <definedName name="BExOATZQ6SF8DASYLBQ0Z6D2WPSC" localSheetId="8" hidden="1">#REF!</definedName>
    <definedName name="BExOB9KT2THGV4SPLDVFTFXS4B14" localSheetId="0" hidden="1">#REF!</definedName>
    <definedName name="BExOB9KT2THGV4SPLDVFTFXS4B14" localSheetId="1" hidden="1">#REF!</definedName>
    <definedName name="BExOB9KT2THGV4SPLDVFTFXS4B14" localSheetId="8" hidden="1">#REF!</definedName>
    <definedName name="BExOBEZ0IE2WBEYY3D3CMRI72N1K" localSheetId="0" hidden="1">#REF!</definedName>
    <definedName name="BExOBEZ0IE2WBEYY3D3CMRI72N1K" localSheetId="1" hidden="1">#REF!</definedName>
    <definedName name="BExOBEZ0IE2WBEYY3D3CMRI72N1K" localSheetId="8" hidden="1">#REF!</definedName>
    <definedName name="BExOBF9TFH4NSBTR7JD2Q1165NIU" localSheetId="0" hidden="1">#REF!</definedName>
    <definedName name="BExOBF9TFH4NSBTR7JD2Q1165NIU" localSheetId="1" hidden="1">#REF!</definedName>
    <definedName name="BExOBF9TFH4NSBTR7JD2Q1165NIU" localSheetId="8" hidden="1">#REF!</definedName>
    <definedName name="BExOBIPU8760ITY0C8N27XZ3KWEF" localSheetId="0" hidden="1">#REF!</definedName>
    <definedName name="BExOBIPU8760ITY0C8N27XZ3KWEF" localSheetId="1" hidden="1">#REF!</definedName>
    <definedName name="BExOBIPU8760ITY0C8N27XZ3KWEF" localSheetId="8" hidden="1">#REF!</definedName>
    <definedName name="BExOBM0I5L0MZ1G4H9MGMD87SBMZ" localSheetId="0" hidden="1">#REF!</definedName>
    <definedName name="BExOBM0I5L0MZ1G4H9MGMD87SBMZ" localSheetId="1" hidden="1">#REF!</definedName>
    <definedName name="BExOBM0I5L0MZ1G4H9MGMD87SBMZ" localSheetId="8" hidden="1">#REF!</definedName>
    <definedName name="BExOBOUXMP88KJY2BX2JLUJH5N0K" localSheetId="0" hidden="1">#REF!</definedName>
    <definedName name="BExOBOUXMP88KJY2BX2JLUJH5N0K" localSheetId="1" hidden="1">#REF!</definedName>
    <definedName name="BExOBOUXMP88KJY2BX2JLUJH5N0K" localSheetId="8" hidden="1">#REF!</definedName>
    <definedName name="BExOBP0FKQ4SVR59FB48UNLKCOR6" localSheetId="0" hidden="1">#REF!</definedName>
    <definedName name="BExOBP0FKQ4SVR59FB48UNLKCOR6" localSheetId="1" hidden="1">#REF!</definedName>
    <definedName name="BExOBP0FKQ4SVR59FB48UNLKCOR6" localSheetId="8" hidden="1">#REF!</definedName>
    <definedName name="BExOBTNR0XX9V82O76VVWUQABHT8" localSheetId="0" hidden="1">#REF!</definedName>
    <definedName name="BExOBTNR0XX9V82O76VVWUQABHT8" localSheetId="1" hidden="1">#REF!</definedName>
    <definedName name="BExOBTNR0XX9V82O76VVWUQABHT8" localSheetId="8" hidden="1">#REF!</definedName>
    <definedName name="BExOBYAVUCQ0IGM0Y6A75QHP0Q1A" localSheetId="0" hidden="1">#REF!</definedName>
    <definedName name="BExOBYAVUCQ0IGM0Y6A75QHP0Q1A" localSheetId="1" hidden="1">#REF!</definedName>
    <definedName name="BExOBYAVUCQ0IGM0Y6A75QHP0Q1A" localSheetId="8" hidden="1">#REF!</definedName>
    <definedName name="BExOC3UEHB1CZNINSQHZANWJYKR8" localSheetId="0" hidden="1">#REF!</definedName>
    <definedName name="BExOC3UEHB1CZNINSQHZANWJYKR8" localSheetId="1" hidden="1">#REF!</definedName>
    <definedName name="BExOC3UEHB1CZNINSQHZANWJYKR8" localSheetId="8" hidden="1">#REF!</definedName>
    <definedName name="BExOCBSF3XGO9YJ23LX2H78VOUR7" localSheetId="0" hidden="1">#REF!</definedName>
    <definedName name="BExOCBSF3XGO9YJ23LX2H78VOUR7" localSheetId="1" hidden="1">#REF!</definedName>
    <definedName name="BExOCBSF3XGO9YJ23LX2H78VOUR7" localSheetId="8" hidden="1">#REF!</definedName>
    <definedName name="BExOCEHJCLIUR23CB4TC9OEFJGFX" localSheetId="0" hidden="1">#REF!</definedName>
    <definedName name="BExOCEHJCLIUR23CB4TC9OEFJGFX" localSheetId="1" hidden="1">#REF!</definedName>
    <definedName name="BExOCEHJCLIUR23CB4TC9OEFJGFX" localSheetId="8" hidden="1">#REF!</definedName>
    <definedName name="BExOCKXFMOW6WPFEVX1I7R7FNDSS" localSheetId="0" hidden="1">#REF!</definedName>
    <definedName name="BExOCKXFMOW6WPFEVX1I7R7FNDSS" localSheetId="1" hidden="1">#REF!</definedName>
    <definedName name="BExOCKXFMOW6WPFEVX1I7R7FNDSS" localSheetId="8" hidden="1">#REF!</definedName>
    <definedName name="BExOCM4L30L6FV3N2PR4O6X8WY2M" localSheetId="0" hidden="1">#REF!</definedName>
    <definedName name="BExOCM4L30L6FV3N2PR4O6X8WY2M" localSheetId="1" hidden="1">#REF!</definedName>
    <definedName name="BExOCM4L30L6FV3N2PR4O6X8WY2M" localSheetId="8" hidden="1">#REF!</definedName>
    <definedName name="BExOCYEXOB95DH5NOB0M5NOYX398" localSheetId="0" hidden="1">#REF!</definedName>
    <definedName name="BExOCYEXOB95DH5NOB0M5NOYX398" localSheetId="1" hidden="1">#REF!</definedName>
    <definedName name="BExOCYEXOB95DH5NOB0M5NOYX398" localSheetId="8" hidden="1">#REF!</definedName>
    <definedName name="BExOD4ERMDMFD8X1016N4EXOUR0S" localSheetId="0" hidden="1">#REF!</definedName>
    <definedName name="BExOD4ERMDMFD8X1016N4EXOUR0S" localSheetId="1" hidden="1">#REF!</definedName>
    <definedName name="BExOD4ERMDMFD8X1016N4EXOUR0S" localSheetId="8" hidden="1">#REF!</definedName>
    <definedName name="BExOD55RS7BQUHRQ6H3USVGKR0P7" localSheetId="0" hidden="1">#REF!</definedName>
    <definedName name="BExOD55RS7BQUHRQ6H3USVGKR0P7" localSheetId="1" hidden="1">#REF!</definedName>
    <definedName name="BExOD55RS7BQUHRQ6H3USVGKR0P7" localSheetId="8" hidden="1">#REF!</definedName>
    <definedName name="BExODEWDDEABM4ZY3XREJIBZ8IVP" localSheetId="0" hidden="1">#REF!</definedName>
    <definedName name="BExODEWDDEABM4ZY3XREJIBZ8IVP" localSheetId="1" hidden="1">#REF!</definedName>
    <definedName name="BExODEWDDEABM4ZY3XREJIBZ8IVP" localSheetId="8" hidden="1">#REF!</definedName>
    <definedName name="BExODICDVVLFKWA22B3L0CKKTAZA" localSheetId="0" hidden="1">#REF!</definedName>
    <definedName name="BExODICDVVLFKWA22B3L0CKKTAZA" localSheetId="1" hidden="1">#REF!</definedName>
    <definedName name="BExODICDVVLFKWA22B3L0CKKTAZA" localSheetId="8" hidden="1">#REF!</definedName>
    <definedName name="BExODZFEIWV26E8RFU7XQYX1J458" localSheetId="0" hidden="1">#REF!</definedName>
    <definedName name="BExODZFEIWV26E8RFU7XQYX1J458" localSheetId="1" hidden="1">#REF!</definedName>
    <definedName name="BExODZFEIWV26E8RFU7XQYX1J458" localSheetId="8" hidden="1">#REF!</definedName>
    <definedName name="BExOE0S111KPTELH26PPXE94J3GJ" localSheetId="0" hidden="1">#REF!</definedName>
    <definedName name="BExOE0S111KPTELH26PPXE94J3GJ" localSheetId="1" hidden="1">#REF!</definedName>
    <definedName name="BExOE0S111KPTELH26PPXE94J3GJ" localSheetId="8" hidden="1">#REF!</definedName>
    <definedName name="BExOE5KH3JKKPZO401YAB3A11G1U" localSheetId="0" hidden="1">#REF!</definedName>
    <definedName name="BExOE5KH3JKKPZO401YAB3A11G1U" localSheetId="1" hidden="1">#REF!</definedName>
    <definedName name="BExOE5KH3JKKPZO401YAB3A11G1U" localSheetId="8" hidden="1">#REF!</definedName>
    <definedName name="BExOEBKG55EROA2VL360A06LKASE" localSheetId="0" hidden="1">#REF!</definedName>
    <definedName name="BExOEBKG55EROA2VL360A06LKASE" localSheetId="1" hidden="1">#REF!</definedName>
    <definedName name="BExOEBKG55EROA2VL360A06LKASE" localSheetId="8" hidden="1">#REF!</definedName>
    <definedName name="BExOEFWUBETCPIYF89P9SBDOI3X5" localSheetId="0" hidden="1">#REF!</definedName>
    <definedName name="BExOEFWUBETCPIYF89P9SBDOI3X5" localSheetId="1" hidden="1">#REF!</definedName>
    <definedName name="BExOEFWUBETCPIYF89P9SBDOI3X5" localSheetId="8" hidden="1">#REF!</definedName>
    <definedName name="BExOEL08MN74RQKVY0P43PFHPTVB" localSheetId="0" hidden="1">#REF!</definedName>
    <definedName name="BExOEL08MN74RQKVY0P43PFHPTVB" localSheetId="1" hidden="1">#REF!</definedName>
    <definedName name="BExOEL08MN74RQKVY0P43PFHPTVB" localSheetId="8" hidden="1">#REF!</definedName>
    <definedName name="BExOERG5LWXYYEN1DY1H2FWRJS9T" localSheetId="0" hidden="1">#REF!</definedName>
    <definedName name="BExOERG5LWXYYEN1DY1H2FWRJS9T" localSheetId="1" hidden="1">#REF!</definedName>
    <definedName name="BExOERG5LWXYYEN1DY1H2FWRJS9T" localSheetId="8" hidden="1">#REF!</definedName>
    <definedName name="BExOEV1S6JJVO5PP4BZ20SNGZR7D" localSheetId="0" hidden="1">#REF!</definedName>
    <definedName name="BExOEV1S6JJVO5PP4BZ20SNGZR7D" localSheetId="1" hidden="1">#REF!</definedName>
    <definedName name="BExOEV1S6JJVO5PP4BZ20SNGZR7D" localSheetId="8" hidden="1">#REF!</definedName>
    <definedName name="BExOEVNDLRXW33RF3AMMCDLTLROJ" localSheetId="0" hidden="1">#REF!</definedName>
    <definedName name="BExOEVNDLRXW33RF3AMMCDLTLROJ" localSheetId="1" hidden="1">#REF!</definedName>
    <definedName name="BExOEVNDLRXW33RF3AMMCDLTLROJ" localSheetId="8" hidden="1">#REF!</definedName>
    <definedName name="BExOEZOXV3VXUB6VGSS85GXATYAC" localSheetId="0" hidden="1">#REF!</definedName>
    <definedName name="BExOEZOXV3VXUB6VGSS85GXATYAC" localSheetId="1" hidden="1">#REF!</definedName>
    <definedName name="BExOEZOXV3VXUB6VGSS85GXATYAC" localSheetId="8" hidden="1">#REF!</definedName>
    <definedName name="BExOFDBSAZV60157PIDWCSSUN3MJ" localSheetId="0" hidden="1">#REF!</definedName>
    <definedName name="BExOFDBSAZV60157PIDWCSSUN3MJ" localSheetId="1" hidden="1">#REF!</definedName>
    <definedName name="BExOFDBSAZV60157PIDWCSSUN3MJ" localSheetId="8" hidden="1">#REF!</definedName>
    <definedName name="BExOFEDNCYI2TPTMQ8SJN3AW4YMF" localSheetId="0" hidden="1">#REF!</definedName>
    <definedName name="BExOFEDNCYI2TPTMQ8SJN3AW4YMF" localSheetId="1" hidden="1">#REF!</definedName>
    <definedName name="BExOFEDNCYI2TPTMQ8SJN3AW4YMF" localSheetId="8" hidden="1">#REF!</definedName>
    <definedName name="BExOFVLXVD6RVHSQO8KZOOACSV24" localSheetId="0" hidden="1">#REF!</definedName>
    <definedName name="BExOFVLXVD6RVHSQO8KZOOACSV24" localSheetId="1" hidden="1">#REF!</definedName>
    <definedName name="BExOFVLXVD6RVHSQO8KZOOACSV24" localSheetId="8" hidden="1">#REF!</definedName>
    <definedName name="BExOG2SW3XOGP9VAPQ3THV3VWV12" localSheetId="0" hidden="1">#REF!</definedName>
    <definedName name="BExOG2SW3XOGP9VAPQ3THV3VWV12" localSheetId="1" hidden="1">#REF!</definedName>
    <definedName name="BExOG2SW3XOGP9VAPQ3THV3VWV12" localSheetId="8" hidden="1">#REF!</definedName>
    <definedName name="BExOG45J81K4OPA40KW5VQU54KY3" localSheetId="0" hidden="1">#REF!</definedName>
    <definedName name="BExOG45J81K4OPA40KW5VQU54KY3" localSheetId="1" hidden="1">#REF!</definedName>
    <definedName name="BExOG45J81K4OPA40KW5VQU54KY3" localSheetId="8" hidden="1">#REF!</definedName>
    <definedName name="BExOGFE2SCL8HHT4DFAXKLUTJZOG" localSheetId="0" hidden="1">#REF!</definedName>
    <definedName name="BExOGFE2SCL8HHT4DFAXKLUTJZOG" localSheetId="1" hidden="1">#REF!</definedName>
    <definedName name="BExOGFE2SCL8HHT4DFAXKLUTJZOG" localSheetId="8" hidden="1">#REF!</definedName>
    <definedName name="BExOGH1IMADJCZMFDE6NMBBKO558" localSheetId="0" hidden="1">#REF!</definedName>
    <definedName name="BExOGH1IMADJCZMFDE6NMBBKO558" localSheetId="1" hidden="1">#REF!</definedName>
    <definedName name="BExOGH1IMADJCZMFDE6NMBBKO558" localSheetId="8" hidden="1">#REF!</definedName>
    <definedName name="BExOGT6D0LJ3C22RDW8COECKB1J5" localSheetId="0" hidden="1">#REF!</definedName>
    <definedName name="BExOGT6D0LJ3C22RDW8COECKB1J5" localSheetId="1" hidden="1">#REF!</definedName>
    <definedName name="BExOGT6D0LJ3C22RDW8COECKB1J5" localSheetId="8" hidden="1">#REF!</definedName>
    <definedName name="BExOGTMI1HT31M1RGWVRAVHAK7DE" localSheetId="0" hidden="1">#REF!</definedName>
    <definedName name="BExOGTMI1HT31M1RGWVRAVHAK7DE" localSheetId="1" hidden="1">#REF!</definedName>
    <definedName name="BExOGTMI1HT31M1RGWVRAVHAK7DE" localSheetId="8" hidden="1">#REF!</definedName>
    <definedName name="BExOGXO9JE5XSE9GC3I6O21UEKAO" localSheetId="0" hidden="1">#REF!</definedName>
    <definedName name="BExOGXO9JE5XSE9GC3I6O21UEKAO" localSheetId="1" hidden="1">#REF!</definedName>
    <definedName name="BExOGXO9JE5XSE9GC3I6O21UEKAO" localSheetId="8" hidden="1">#REF!</definedName>
    <definedName name="BExOH9ICQA5WPLVJIKJVPWUPKSYO" localSheetId="0" hidden="1">#REF!</definedName>
    <definedName name="BExOH9ICQA5WPLVJIKJVPWUPKSYO" localSheetId="1" hidden="1">#REF!</definedName>
    <definedName name="BExOH9ICQA5WPLVJIKJVPWUPKSYO" localSheetId="8" hidden="1">#REF!</definedName>
    <definedName name="BExOH9ICZ13C1LAW8OTYTR9S7ZP3" localSheetId="0" hidden="1">#REF!</definedName>
    <definedName name="BExOH9ICZ13C1LAW8OTYTR9S7ZP3" localSheetId="1" hidden="1">#REF!</definedName>
    <definedName name="BExOH9ICZ13C1LAW8OTYTR9S7ZP3" localSheetId="8" hidden="1">#REF!</definedName>
    <definedName name="BExOHGEJ8V8OXT32FSU173XLXBDH" localSheetId="0" hidden="1">#REF!</definedName>
    <definedName name="BExOHGEJ8V8OXT32FSU173XLXBDH" localSheetId="1" hidden="1">#REF!</definedName>
    <definedName name="BExOHGEJ8V8OXT32FSU173XLXBDH" localSheetId="8" hidden="1">#REF!</definedName>
    <definedName name="BExOHL75H3OT4WAKKPUXIVXWFVDS" localSheetId="0" hidden="1">#REF!</definedName>
    <definedName name="BExOHL75H3OT4WAKKPUXIVXWFVDS" localSheetId="1" hidden="1">#REF!</definedName>
    <definedName name="BExOHL75H3OT4WAKKPUXIVXWFVDS" localSheetId="8" hidden="1">#REF!</definedName>
    <definedName name="BExOHLHXXJL6363CC082M9M5VVXQ" localSheetId="0" hidden="1">#REF!</definedName>
    <definedName name="BExOHLHXXJL6363CC082M9M5VVXQ" localSheetId="1" hidden="1">#REF!</definedName>
    <definedName name="BExOHLHXXJL6363CC082M9M5VVXQ" localSheetId="8" hidden="1">#REF!</definedName>
    <definedName name="BExOHNAO5UDXSO73BK2ARHWKS90Y" localSheetId="0" hidden="1">#REF!</definedName>
    <definedName name="BExOHNAO5UDXSO73BK2ARHWKS90Y" localSheetId="1" hidden="1">#REF!</definedName>
    <definedName name="BExOHNAO5UDXSO73BK2ARHWKS90Y" localSheetId="8" hidden="1">#REF!</definedName>
    <definedName name="BExOHR1G1I9A9CI1HG94EWBLWNM2" localSheetId="0" hidden="1">#REF!</definedName>
    <definedName name="BExOHR1G1I9A9CI1HG94EWBLWNM2" localSheetId="1" hidden="1">#REF!</definedName>
    <definedName name="BExOHR1G1I9A9CI1HG94EWBLWNM2" localSheetId="8" hidden="1">#REF!</definedName>
    <definedName name="BExOHTQPP8LQ98L6PYUI6QW08YID" localSheetId="0" hidden="1">#REF!</definedName>
    <definedName name="BExOHTQPP8LQ98L6PYUI6QW08YID" localSheetId="1" hidden="1">#REF!</definedName>
    <definedName name="BExOHTQPP8LQ98L6PYUI6QW08YID" localSheetId="8" hidden="1">#REF!</definedName>
    <definedName name="BExOHUHN7UXHYAJFJJFU805UZ0NB" localSheetId="0" hidden="1">#REF!</definedName>
    <definedName name="BExOHUHN7UXHYAJFJJFU805UZ0NB" localSheetId="1" hidden="1">#REF!</definedName>
    <definedName name="BExOHUHN7UXHYAJFJJFU805UZ0NB" localSheetId="8" hidden="1">#REF!</definedName>
    <definedName name="BExOHX6Q6NJI793PGX59O5EKTP4G" localSheetId="0" hidden="1">#REF!</definedName>
    <definedName name="BExOHX6Q6NJI793PGX59O5EKTP4G" localSheetId="1" hidden="1">#REF!</definedName>
    <definedName name="BExOHX6Q6NJI793PGX59O5EKTP4G" localSheetId="8" hidden="1">#REF!</definedName>
    <definedName name="BExOI5VMTHH7Y8MQQ1N635CHYI0P" localSheetId="0" hidden="1">#REF!</definedName>
    <definedName name="BExOI5VMTHH7Y8MQQ1N635CHYI0P" localSheetId="1" hidden="1">#REF!</definedName>
    <definedName name="BExOI5VMTHH7Y8MQQ1N635CHYI0P" localSheetId="8" hidden="1">#REF!</definedName>
    <definedName name="BExOIEVCP4Y6VDS23AK84MCYYHRT" localSheetId="0" hidden="1">#REF!</definedName>
    <definedName name="BExOIEVCP4Y6VDS23AK84MCYYHRT" localSheetId="1" hidden="1">#REF!</definedName>
    <definedName name="BExOIEVCP4Y6VDS23AK84MCYYHRT" localSheetId="8" hidden="1">#REF!</definedName>
    <definedName name="BExOIFRP0HEHF5D7JSZ0X8ADJ79U" localSheetId="0" hidden="1">#REF!</definedName>
    <definedName name="BExOIFRP0HEHF5D7JSZ0X8ADJ79U" localSheetId="1" hidden="1">#REF!</definedName>
    <definedName name="BExOIFRP0HEHF5D7JSZ0X8ADJ79U" localSheetId="8" hidden="1">#REF!</definedName>
    <definedName name="BExOIHPQIXR0NDR5WD01BZKPKEO3" localSheetId="0" hidden="1">#REF!</definedName>
    <definedName name="BExOIHPQIXR0NDR5WD01BZKPKEO3" localSheetId="1" hidden="1">#REF!</definedName>
    <definedName name="BExOIHPQIXR0NDR5WD01BZKPKEO3" localSheetId="8" hidden="1">#REF!</definedName>
    <definedName name="BExOIM7L0Z3LSII9P7ZTV4KJ8RMA" localSheetId="0" hidden="1">#REF!</definedName>
    <definedName name="BExOIM7L0Z3LSII9P7ZTV4KJ8RMA" localSheetId="1" hidden="1">#REF!</definedName>
    <definedName name="BExOIM7L0Z3LSII9P7ZTV4KJ8RMA" localSheetId="8" hidden="1">#REF!</definedName>
    <definedName name="BExOIWJVMJ6MG6JC4SPD1L00OHU1" localSheetId="0" hidden="1">#REF!</definedName>
    <definedName name="BExOIWJVMJ6MG6JC4SPD1L00OHU1" localSheetId="1" hidden="1">#REF!</definedName>
    <definedName name="BExOIWJVMJ6MG6JC4SPD1L00OHU1" localSheetId="8" hidden="1">#REF!</definedName>
    <definedName name="BExOIYCN8Z4JK3OOG86KYUCV0ME8" localSheetId="0" hidden="1">#REF!</definedName>
    <definedName name="BExOIYCN8Z4JK3OOG86KYUCV0ME8" localSheetId="1" hidden="1">#REF!</definedName>
    <definedName name="BExOIYCN8Z4JK3OOG86KYUCV0ME8" localSheetId="8" hidden="1">#REF!</definedName>
    <definedName name="BExOJ3AKZ9BCBZT3KD8WMSLK6MN2" localSheetId="0" hidden="1">#REF!</definedName>
    <definedName name="BExOJ3AKZ9BCBZT3KD8WMSLK6MN2" localSheetId="1" hidden="1">#REF!</definedName>
    <definedName name="BExOJ3AKZ9BCBZT3KD8WMSLK6MN2" localSheetId="8" hidden="1">#REF!</definedName>
    <definedName name="BExOJ7XQK71I4YZDD29AKOOWZ47E" localSheetId="0" hidden="1">#REF!</definedName>
    <definedName name="BExOJ7XQK71I4YZDD29AKOOWZ47E" localSheetId="1" hidden="1">#REF!</definedName>
    <definedName name="BExOJ7XQK71I4YZDD29AKOOWZ47E" localSheetId="8" hidden="1">#REF!</definedName>
    <definedName name="BExOJAXS2THXXIJMV2F2LZKMI589" localSheetId="0" hidden="1">#REF!</definedName>
    <definedName name="BExOJAXS2THXXIJMV2F2LZKMI589" localSheetId="1" hidden="1">#REF!</definedName>
    <definedName name="BExOJAXS2THXXIJMV2F2LZKMI589" localSheetId="8" hidden="1">#REF!</definedName>
    <definedName name="BExOJDXKJ43BMD5CFWEMSU5R1BP9" localSheetId="0" hidden="1">#REF!</definedName>
    <definedName name="BExOJDXKJ43BMD5CFWEMSU5R1BP9" localSheetId="1" hidden="1">#REF!</definedName>
    <definedName name="BExOJDXKJ43BMD5CFWEMSU5R1BP9" localSheetId="8" hidden="1">#REF!</definedName>
    <definedName name="BExOJHZ9KOD9LEP7ES426LHOCXEY" localSheetId="0" hidden="1">#REF!</definedName>
    <definedName name="BExOJHZ9KOD9LEP7ES426LHOCXEY" localSheetId="1" hidden="1">#REF!</definedName>
    <definedName name="BExOJHZ9KOD9LEP7ES426LHOCXEY" localSheetId="8" hidden="1">#REF!</definedName>
    <definedName name="BExOJM0W6XGSW5MXPTTX0GNF6SFT" localSheetId="0" hidden="1">#REF!</definedName>
    <definedName name="BExOJM0W6XGSW5MXPTTX0GNF6SFT" localSheetId="1" hidden="1">#REF!</definedName>
    <definedName name="BExOJM0W6XGSW5MXPTTX0GNF6SFT" localSheetId="8" hidden="1">#REF!</definedName>
    <definedName name="BExOJQ7XL1X94G2GP88DSU6OTRKY" localSheetId="0" hidden="1">#REF!</definedName>
    <definedName name="BExOJQ7XL1X94G2GP88DSU6OTRKY" localSheetId="1" hidden="1">#REF!</definedName>
    <definedName name="BExOJQ7XL1X94G2GP88DSU6OTRKY" localSheetId="8" hidden="1">#REF!</definedName>
    <definedName name="BExOJXEUJJ9SYRJXKYYV2NCCDT2R" localSheetId="0" hidden="1">#REF!</definedName>
    <definedName name="BExOJXEUJJ9SYRJXKYYV2NCCDT2R" localSheetId="1" hidden="1">#REF!</definedName>
    <definedName name="BExOJXEUJJ9SYRJXKYYV2NCCDT2R" localSheetId="8" hidden="1">#REF!</definedName>
    <definedName name="BExOK0EQYM9JUMAGWOUN7QDH7VMZ" localSheetId="0" hidden="1">#REF!</definedName>
    <definedName name="BExOK0EQYM9JUMAGWOUN7QDH7VMZ" localSheetId="1" hidden="1">#REF!</definedName>
    <definedName name="BExOK0EQYM9JUMAGWOUN7QDH7VMZ" localSheetId="8" hidden="1">#REF!</definedName>
    <definedName name="BExOK10DBCM0O0CLRF8BB6EEWGB2" localSheetId="0" hidden="1">#REF!</definedName>
    <definedName name="BExOK10DBCM0O0CLRF8BB6EEWGB2" localSheetId="1" hidden="1">#REF!</definedName>
    <definedName name="BExOK10DBCM0O0CLRF8BB6EEWGB2" localSheetId="8" hidden="1">#REF!</definedName>
    <definedName name="BExOK45QZPFPJ08Z5BZOFLNGPHCZ" localSheetId="0" hidden="1">#REF!</definedName>
    <definedName name="BExOK45QZPFPJ08Z5BZOFLNGPHCZ" localSheetId="1" hidden="1">#REF!</definedName>
    <definedName name="BExOK45QZPFPJ08Z5BZOFLNGPHCZ" localSheetId="8" hidden="1">#REF!</definedName>
    <definedName name="BExOK4WM9O7QNG6O57FOASI5QSN1" localSheetId="0" hidden="1">#REF!</definedName>
    <definedName name="BExOK4WM9O7QNG6O57FOASI5QSN1" localSheetId="1" hidden="1">#REF!</definedName>
    <definedName name="BExOK4WM9O7QNG6O57FOASI5QSN1" localSheetId="8" hidden="1">#REF!</definedName>
    <definedName name="BExOK57E3HXBUDOQB4M87JK9OPNE" localSheetId="0" hidden="1">#REF!</definedName>
    <definedName name="BExOK57E3HXBUDOQB4M87JK9OPNE" localSheetId="1" hidden="1">#REF!</definedName>
    <definedName name="BExOK57E3HXBUDOQB4M87JK9OPNE" localSheetId="8" hidden="1">#REF!</definedName>
    <definedName name="BExOKJLBFD15HACQ01HQLY1U5SE2" localSheetId="0" hidden="1">#REF!</definedName>
    <definedName name="BExOKJLBFD15HACQ01HQLY1U5SE2" localSheetId="1" hidden="1">#REF!</definedName>
    <definedName name="BExOKJLBFD15HACQ01HQLY1U5SE2" localSheetId="8" hidden="1">#REF!</definedName>
    <definedName name="BExOKTXMJP351VXKH8VT6SXUNIMF" localSheetId="0" hidden="1">#REF!</definedName>
    <definedName name="BExOKTXMJP351VXKH8VT6SXUNIMF" localSheetId="1" hidden="1">#REF!</definedName>
    <definedName name="BExOKTXMJP351VXKH8VT6SXUNIMF" localSheetId="8" hidden="1">#REF!</definedName>
    <definedName name="BExOKU8GMLOCNVORDE329819XN67" localSheetId="0" hidden="1">#REF!</definedName>
    <definedName name="BExOKU8GMLOCNVORDE329819XN67" localSheetId="1" hidden="1">#REF!</definedName>
    <definedName name="BExOKU8GMLOCNVORDE329819XN67" localSheetId="8" hidden="1">#REF!</definedName>
    <definedName name="BExOL0Z3Z7IAMHPB91EO2MF49U57" localSheetId="0" hidden="1">#REF!</definedName>
    <definedName name="BExOL0Z3Z7IAMHPB91EO2MF49U57" localSheetId="1" hidden="1">#REF!</definedName>
    <definedName name="BExOL0Z3Z7IAMHPB91EO2MF49U57" localSheetId="8" hidden="1">#REF!</definedName>
    <definedName name="BExOL7KH12VAR0LG741SIOJTLWFD" localSheetId="0" hidden="1">#REF!</definedName>
    <definedName name="BExOL7KH12VAR0LG741SIOJTLWFD" localSheetId="1" hidden="1">#REF!</definedName>
    <definedName name="BExOL7KH12VAR0LG741SIOJTLWFD" localSheetId="8" hidden="1">#REF!</definedName>
    <definedName name="BExOLGUYDBS2V3UOK4DVPUW5JZN7" localSheetId="0" hidden="1">#REF!</definedName>
    <definedName name="BExOLGUYDBS2V3UOK4DVPUW5JZN7" localSheetId="1" hidden="1">#REF!</definedName>
    <definedName name="BExOLGUYDBS2V3UOK4DVPUW5JZN7" localSheetId="8" hidden="1">#REF!</definedName>
    <definedName name="BExOLICXFHJLILCJVFMJE5MGGWKR" localSheetId="0" hidden="1">#REF!</definedName>
    <definedName name="BExOLICXFHJLILCJVFMJE5MGGWKR" localSheetId="1" hidden="1">#REF!</definedName>
    <definedName name="BExOLICXFHJLILCJVFMJE5MGGWKR" localSheetId="8" hidden="1">#REF!</definedName>
    <definedName name="BExOLOI0WJS3QC12I3ISL0D9AWOF" localSheetId="0" hidden="1">#REF!</definedName>
    <definedName name="BExOLOI0WJS3QC12I3ISL0D9AWOF" localSheetId="1" hidden="1">#REF!</definedName>
    <definedName name="BExOLOI0WJS3QC12I3ISL0D9AWOF" localSheetId="8" hidden="1">#REF!</definedName>
    <definedName name="BExOLQ5A7IWI0W12J7315E7LBI0O" localSheetId="0" hidden="1">#REF!</definedName>
    <definedName name="BExOLQ5A7IWI0W12J7315E7LBI0O" localSheetId="1" hidden="1">#REF!</definedName>
    <definedName name="BExOLQ5A7IWI0W12J7315E7LBI0O" localSheetId="8" hidden="1">#REF!</definedName>
    <definedName name="BExOLYZNG5RBD0BTS1OEZJNU92Q5" localSheetId="0" hidden="1">#REF!</definedName>
    <definedName name="BExOLYZNG5RBD0BTS1OEZJNU92Q5" localSheetId="1" hidden="1">#REF!</definedName>
    <definedName name="BExOLYZNG5RBD0BTS1OEZJNU92Q5" localSheetId="8" hidden="1">#REF!</definedName>
    <definedName name="BExOM136CSOYSV2NE3NAU04Z4414" localSheetId="0" hidden="1">#REF!</definedName>
    <definedName name="BExOM136CSOYSV2NE3NAU04Z4414" localSheetId="1" hidden="1">#REF!</definedName>
    <definedName name="BExOM136CSOYSV2NE3NAU04Z4414" localSheetId="8" hidden="1">#REF!</definedName>
    <definedName name="BExOM3HIJ3UZPOKJI68KPBJAHPDC" localSheetId="0" hidden="1">#REF!</definedName>
    <definedName name="BExOM3HIJ3UZPOKJI68KPBJAHPDC" localSheetId="1" hidden="1">#REF!</definedName>
    <definedName name="BExOM3HIJ3UZPOKJI68KPBJAHPDC" localSheetId="8" hidden="1">#REF!</definedName>
    <definedName name="BExOM5QC0I90GVJG1G7NFAIINKAQ" localSheetId="0" hidden="1">#REF!</definedName>
    <definedName name="BExOM5QC0I90GVJG1G7NFAIINKAQ" localSheetId="1" hidden="1">#REF!</definedName>
    <definedName name="BExOM5QC0I90GVJG1G7NFAIINKAQ" localSheetId="8" hidden="1">#REF!</definedName>
    <definedName name="BExOMKPURE33YQ3K1JG9NVQD4W49" localSheetId="0" hidden="1">#REF!</definedName>
    <definedName name="BExOMKPURE33YQ3K1JG9NVQD4W49" localSheetId="1" hidden="1">#REF!</definedName>
    <definedName name="BExOMKPURE33YQ3K1JG9NVQD4W49" localSheetId="8" hidden="1">#REF!</definedName>
    <definedName name="BExOMP7NGCLUNFK50QD2LPKRG078" localSheetId="0" hidden="1">#REF!</definedName>
    <definedName name="BExOMP7NGCLUNFK50QD2LPKRG078" localSheetId="1" hidden="1">#REF!</definedName>
    <definedName name="BExOMP7NGCLUNFK50QD2LPKRG078" localSheetId="8" hidden="1">#REF!</definedName>
    <definedName name="BExOMPNX2853XA8AUM0BLA7CS86A" localSheetId="0" hidden="1">#REF!</definedName>
    <definedName name="BExOMPNX2853XA8AUM0BLA7CS86A" localSheetId="1" hidden="1">#REF!</definedName>
    <definedName name="BExOMPNX2853XA8AUM0BLA7CS86A" localSheetId="8" hidden="1">#REF!</definedName>
    <definedName name="BExOMU0A6XMY48SZRYL4WQZD13BI" localSheetId="0" hidden="1">#REF!</definedName>
    <definedName name="BExOMU0A6XMY48SZRYL4WQZD13BI" localSheetId="1" hidden="1">#REF!</definedName>
    <definedName name="BExOMU0A6XMY48SZRYL4WQZD13BI" localSheetId="8" hidden="1">#REF!</definedName>
    <definedName name="BExOMVT0HSNC59DJP4CLISASGHKL" localSheetId="0" hidden="1">#REF!</definedName>
    <definedName name="BExOMVT0HSNC59DJP4CLISASGHKL" localSheetId="1" hidden="1">#REF!</definedName>
    <definedName name="BExOMVT0HSNC59DJP4CLISASGHKL" localSheetId="8" hidden="1">#REF!</definedName>
    <definedName name="BExON0AX35F2SI0UCVMGWGVIUNI3" localSheetId="0" hidden="1">#REF!</definedName>
    <definedName name="BExON0AX35F2SI0UCVMGWGVIUNI3" localSheetId="1" hidden="1">#REF!</definedName>
    <definedName name="BExON0AX35F2SI0UCVMGWGVIUNI3" localSheetId="8" hidden="1">#REF!</definedName>
    <definedName name="BExON1I19LN0T10YIIYC5NE9UGMR" localSheetId="0" hidden="1">#REF!</definedName>
    <definedName name="BExON1I19LN0T10YIIYC5NE9UGMR" localSheetId="1" hidden="1">#REF!</definedName>
    <definedName name="BExON1I19LN0T10YIIYC5NE9UGMR" localSheetId="8" hidden="1">#REF!</definedName>
    <definedName name="BExON41U4296DV3DPG6I5EF3OEYF" localSheetId="0" hidden="1">#REF!</definedName>
    <definedName name="BExON41U4296DV3DPG6I5EF3OEYF" localSheetId="1" hidden="1">#REF!</definedName>
    <definedName name="BExON41U4296DV3DPG6I5EF3OEYF" localSheetId="8" hidden="1">#REF!</definedName>
    <definedName name="BExONB3A7CO4YD8RB41PHC93BQ9M" localSheetId="0" hidden="1">#REF!</definedName>
    <definedName name="BExONB3A7CO4YD8RB41PHC93BQ9M" localSheetId="1" hidden="1">#REF!</definedName>
    <definedName name="BExONB3A7CO4YD8RB41PHC93BQ9M" localSheetId="8" hidden="1">#REF!</definedName>
    <definedName name="BExONFQH6UUXF8V0GI4BRIST9RFO" localSheetId="0" hidden="1">#REF!</definedName>
    <definedName name="BExONFQH6UUXF8V0GI4BRIST9RFO" localSheetId="1" hidden="1">#REF!</definedName>
    <definedName name="BExONFQH6UUXF8V0GI4BRIST9RFO" localSheetId="8" hidden="1">#REF!</definedName>
    <definedName name="BExONIL31DZWU7IFVN3VV0XTXJA1" localSheetId="0" hidden="1">#REF!</definedName>
    <definedName name="BExONIL31DZWU7IFVN3VV0XTXJA1" localSheetId="1" hidden="1">#REF!</definedName>
    <definedName name="BExONIL31DZWU7IFVN3VV0XTXJA1" localSheetId="8" hidden="1">#REF!</definedName>
    <definedName name="BExONJ1BU17R0F5A2UP1UGJBOGKS" localSheetId="0" hidden="1">#REF!</definedName>
    <definedName name="BExONJ1BU17R0F5A2UP1UGJBOGKS" localSheetId="1" hidden="1">#REF!</definedName>
    <definedName name="BExONJ1BU17R0F5A2UP1UGJBOGKS" localSheetId="8" hidden="1">#REF!</definedName>
    <definedName name="BExONKZDHE8SS0P4YRLGEQR9KYHF" localSheetId="0" hidden="1">#REF!</definedName>
    <definedName name="BExONKZDHE8SS0P4YRLGEQR9KYHF" localSheetId="1" hidden="1">#REF!</definedName>
    <definedName name="BExONKZDHE8SS0P4YRLGEQR9KYHF" localSheetId="8" hidden="1">#REF!</definedName>
    <definedName name="BExONNZ9VMHVX3J6NLNJY7KZA61O" localSheetId="0" hidden="1">#REF!</definedName>
    <definedName name="BExONNZ9VMHVX3J6NLNJY7KZA61O" localSheetId="1" hidden="1">#REF!</definedName>
    <definedName name="BExONNZ9VMHVX3J6NLNJY7KZA61O" localSheetId="8" hidden="1">#REF!</definedName>
    <definedName name="BExONRQ1BAA4F3TXP2MYQ4YCZ09S" localSheetId="0" hidden="1">#REF!</definedName>
    <definedName name="BExONRQ1BAA4F3TXP2MYQ4YCZ09S" localSheetId="1" hidden="1">#REF!</definedName>
    <definedName name="BExONRQ1BAA4F3TXP2MYQ4YCZ09S" localSheetId="8" hidden="1">#REF!</definedName>
    <definedName name="BExONU4ENMND8RLZX0L5EHPYQQSB" localSheetId="0" hidden="1">#REF!</definedName>
    <definedName name="BExONU4ENMND8RLZX0L5EHPYQQSB" localSheetId="1" hidden="1">#REF!</definedName>
    <definedName name="BExONU4ENMND8RLZX0L5EHPYQQSB" localSheetId="8" hidden="1">#REF!</definedName>
    <definedName name="BExONXPUEU6ZRSIX4PDJ1DXY679I" localSheetId="0" hidden="1">#REF!</definedName>
    <definedName name="BExONXPUEU6ZRSIX4PDJ1DXY679I" localSheetId="1" hidden="1">#REF!</definedName>
    <definedName name="BExONXPUEU6ZRSIX4PDJ1DXY679I" localSheetId="8" hidden="1">#REF!</definedName>
    <definedName name="BExOO0KEG2WL5WKKMHN0S2UTIUNG" localSheetId="0" hidden="1">#REF!</definedName>
    <definedName name="BExOO0KEG2WL5WKKMHN0S2UTIUNG" localSheetId="1" hidden="1">#REF!</definedName>
    <definedName name="BExOO0KEG2WL5WKKMHN0S2UTIUNG" localSheetId="8" hidden="1">#REF!</definedName>
    <definedName name="BExOO1WWIZSGB0YTGKESB45TSVMZ" localSheetId="0" hidden="1">#REF!</definedName>
    <definedName name="BExOO1WWIZSGB0YTGKESB45TSVMZ" localSheetId="1" hidden="1">#REF!</definedName>
    <definedName name="BExOO1WWIZSGB0YTGKESB45TSVMZ" localSheetId="8" hidden="1">#REF!</definedName>
    <definedName name="BExOO4B8FPAFYPHCTYTX37P1TQM5" localSheetId="0" hidden="1">#REF!</definedName>
    <definedName name="BExOO4B8FPAFYPHCTYTX37P1TQM5" localSheetId="1" hidden="1">#REF!</definedName>
    <definedName name="BExOO4B8FPAFYPHCTYTX37P1TQM5" localSheetId="8" hidden="1">#REF!</definedName>
    <definedName name="BExOOIULUDOJRMYABWV5CCL906X6" localSheetId="0" hidden="1">#REF!</definedName>
    <definedName name="BExOOIULUDOJRMYABWV5CCL906X6" localSheetId="1" hidden="1">#REF!</definedName>
    <definedName name="BExOOIULUDOJRMYABWV5CCL906X6" localSheetId="8" hidden="1">#REF!</definedName>
    <definedName name="BExOOJLIWKJW5S7XWJXD8TYV5HQ9" localSheetId="0" hidden="1">#REF!</definedName>
    <definedName name="BExOOJLIWKJW5S7XWJXD8TYV5HQ9" localSheetId="1" hidden="1">#REF!</definedName>
    <definedName name="BExOOJLIWKJW5S7XWJXD8TYV5HQ9" localSheetId="8" hidden="1">#REF!</definedName>
    <definedName name="BExOOQ1JVWQ9LYXD0V94BRXKTA1I" localSheetId="0" hidden="1">#REF!</definedName>
    <definedName name="BExOOQ1JVWQ9LYXD0V94BRXKTA1I" localSheetId="1" hidden="1">#REF!</definedName>
    <definedName name="BExOOQ1JVWQ9LYXD0V94BRXKTA1I" localSheetId="8" hidden="1">#REF!</definedName>
    <definedName name="BExOOTN0KTXJCL7E476XBN1CJ553" localSheetId="0" hidden="1">#REF!</definedName>
    <definedName name="BExOOTN0KTXJCL7E476XBN1CJ553" localSheetId="1" hidden="1">#REF!</definedName>
    <definedName name="BExOOTN0KTXJCL7E476XBN1CJ553" localSheetId="8" hidden="1">#REF!</definedName>
    <definedName name="BExOOVVUJIJNAYDICUUQQ9O7O3TW" localSheetId="0" hidden="1">#REF!</definedName>
    <definedName name="BExOOVVUJIJNAYDICUUQQ9O7O3TW" localSheetId="1" hidden="1">#REF!</definedName>
    <definedName name="BExOOVVUJIJNAYDICUUQQ9O7O3TW" localSheetId="8" hidden="1">#REF!</definedName>
    <definedName name="BExOP9DDU5MZJKWGFT0MKL44YKIV" localSheetId="0" hidden="1">#REF!</definedName>
    <definedName name="BExOP9DDU5MZJKWGFT0MKL44YKIV" localSheetId="1" hidden="1">#REF!</definedName>
    <definedName name="BExOP9DDU5MZJKWGFT0MKL44YKIV" localSheetId="8" hidden="1">#REF!</definedName>
    <definedName name="BExOP9DEBV5W5P4Q25J3XCJBP5S9" localSheetId="0" hidden="1">#REF!</definedName>
    <definedName name="BExOP9DEBV5W5P4Q25J3XCJBP5S9" localSheetId="1" hidden="1">#REF!</definedName>
    <definedName name="BExOP9DEBV5W5P4Q25J3XCJBP5S9" localSheetId="8" hidden="1">#REF!</definedName>
    <definedName name="BExOPFNYRBL0BFM23LZBJTADNOE4" localSheetId="0" hidden="1">#REF!</definedName>
    <definedName name="BExOPFNYRBL0BFM23LZBJTADNOE4" localSheetId="1" hidden="1">#REF!</definedName>
    <definedName name="BExOPFNYRBL0BFM23LZBJTADNOE4" localSheetId="8" hidden="1">#REF!</definedName>
    <definedName name="BExOPINVFSIZMCVT9YGT2AODVCX3" localSheetId="0" hidden="1">#REF!</definedName>
    <definedName name="BExOPINVFSIZMCVT9YGT2AODVCX3" localSheetId="1" hidden="1">#REF!</definedName>
    <definedName name="BExOPINVFSIZMCVT9YGT2AODVCX3" localSheetId="8" hidden="1">#REF!</definedName>
    <definedName name="BExOQ1JN4SAC44RTMZIGHSW023WA" localSheetId="0" hidden="1">#REF!</definedName>
    <definedName name="BExOQ1JN4SAC44RTMZIGHSW023WA" localSheetId="1" hidden="1">#REF!</definedName>
    <definedName name="BExOQ1JN4SAC44RTMZIGHSW023WA" localSheetId="8" hidden="1">#REF!</definedName>
    <definedName name="BExOQ256YMF115DJL3KBPNKABJ90" localSheetId="0" hidden="1">#REF!</definedName>
    <definedName name="BExOQ256YMF115DJL3KBPNKABJ90" localSheetId="1" hidden="1">#REF!</definedName>
    <definedName name="BExOQ256YMF115DJL3KBPNKABJ90" localSheetId="8" hidden="1">#REF!</definedName>
    <definedName name="BExQ19DEUOLC11IW32E2AMVZLFF1" localSheetId="0" hidden="1">#REF!</definedName>
    <definedName name="BExQ19DEUOLC11IW32E2AMVZLFF1" localSheetId="1" hidden="1">#REF!</definedName>
    <definedName name="BExQ19DEUOLC11IW32E2AMVZLFF1" localSheetId="8" hidden="1">#REF!</definedName>
    <definedName name="BExQ1OCW3L24TN0BYVRE2NE3IK1O" localSheetId="0" hidden="1">#REF!</definedName>
    <definedName name="BExQ1OCW3L24TN0BYVRE2NE3IK1O" localSheetId="1" hidden="1">#REF!</definedName>
    <definedName name="BExQ1OCW3L24TN0BYVRE2NE3IK1O" localSheetId="8" hidden="1">#REF!</definedName>
    <definedName name="BExQ29C73XR33S3668YYSYZAIHTG" localSheetId="0" hidden="1">#REF!</definedName>
    <definedName name="BExQ29C73XR33S3668YYSYZAIHTG" localSheetId="1" hidden="1">#REF!</definedName>
    <definedName name="BExQ29C73XR33S3668YYSYZAIHTG" localSheetId="8" hidden="1">#REF!</definedName>
    <definedName name="BExQ2FS228IUDUP2023RA1D4AO4C" localSheetId="0" hidden="1">#REF!</definedName>
    <definedName name="BExQ2FS228IUDUP2023RA1D4AO4C" localSheetId="1" hidden="1">#REF!</definedName>
    <definedName name="BExQ2FS228IUDUP2023RA1D4AO4C" localSheetId="8" hidden="1">#REF!</definedName>
    <definedName name="BExQ2L0XYWLY9VPZWXYYFRIRQRJ1" localSheetId="0" hidden="1">#REF!</definedName>
    <definedName name="BExQ2L0XYWLY9VPZWXYYFRIRQRJ1" localSheetId="1" hidden="1">#REF!</definedName>
    <definedName name="BExQ2L0XYWLY9VPZWXYYFRIRQRJ1" localSheetId="8" hidden="1">#REF!</definedName>
    <definedName name="BExQ2M841F5Z1BQYR8DG5FKK0LIU" localSheetId="0" hidden="1">#REF!</definedName>
    <definedName name="BExQ2M841F5Z1BQYR8DG5FKK0LIU" localSheetId="1" hidden="1">#REF!</definedName>
    <definedName name="BExQ2M841F5Z1BQYR8DG5FKK0LIU" localSheetId="8" hidden="1">#REF!</definedName>
    <definedName name="BExQ2STHO7AXYTS1VPPHQMX1WT30" localSheetId="0" hidden="1">#REF!</definedName>
    <definedName name="BExQ2STHO7AXYTS1VPPHQMX1WT30" localSheetId="1" hidden="1">#REF!</definedName>
    <definedName name="BExQ2STHO7AXYTS1VPPHQMX1WT30" localSheetId="8" hidden="1">#REF!</definedName>
    <definedName name="BExQ2XWXHMQMQ99FF9293AEQHABB" localSheetId="0" hidden="1">#REF!</definedName>
    <definedName name="BExQ2XWXHMQMQ99FF9293AEQHABB" localSheetId="1" hidden="1">#REF!</definedName>
    <definedName name="BExQ2XWXHMQMQ99FF9293AEQHABB" localSheetId="8" hidden="1">#REF!</definedName>
    <definedName name="BExQ300G8I8TK45A0MVHV15422EU" localSheetId="0" hidden="1">#REF!</definedName>
    <definedName name="BExQ300G8I8TK45A0MVHV15422EU" localSheetId="1" hidden="1">#REF!</definedName>
    <definedName name="BExQ300G8I8TK45A0MVHV15422EU" localSheetId="8" hidden="1">#REF!</definedName>
    <definedName name="BExQ305RBEODGNAETZ0EZQLLDZZD" localSheetId="0" hidden="1">#REF!</definedName>
    <definedName name="BExQ305RBEODGNAETZ0EZQLLDZZD" localSheetId="1" hidden="1">#REF!</definedName>
    <definedName name="BExQ305RBEODGNAETZ0EZQLLDZZD" localSheetId="8" hidden="1">#REF!</definedName>
    <definedName name="BExQ37SZQJSC2C73FY2IJY852LVP" localSheetId="0" hidden="1">#REF!</definedName>
    <definedName name="BExQ37SZQJSC2C73FY2IJY852LVP" localSheetId="1" hidden="1">#REF!</definedName>
    <definedName name="BExQ37SZQJSC2C73FY2IJY852LVP" localSheetId="8" hidden="1">#REF!</definedName>
    <definedName name="BExQ39R28MXSG2SEV956F0KZ20AN" localSheetId="0" hidden="1">#REF!</definedName>
    <definedName name="BExQ39R28MXSG2SEV956F0KZ20AN" localSheetId="1" hidden="1">#REF!</definedName>
    <definedName name="BExQ39R28MXSG2SEV956F0KZ20AN" localSheetId="8" hidden="1">#REF!</definedName>
    <definedName name="BExQ3D1P3M5Z3HLMEZ17E0BLEE4U" localSheetId="0" hidden="1">#REF!</definedName>
    <definedName name="BExQ3D1P3M5Z3HLMEZ17E0BLEE4U" localSheetId="1" hidden="1">#REF!</definedName>
    <definedName name="BExQ3D1P3M5Z3HLMEZ17E0BLEE4U" localSheetId="8" hidden="1">#REF!</definedName>
    <definedName name="BExQ3EZX6BA2WHKI84SG78UPRTSE" localSheetId="0" hidden="1">#REF!</definedName>
    <definedName name="BExQ3EZX6BA2WHKI84SG78UPRTSE" localSheetId="1" hidden="1">#REF!</definedName>
    <definedName name="BExQ3EZX6BA2WHKI84SG78UPRTSE" localSheetId="8" hidden="1">#REF!</definedName>
    <definedName name="BExQ3KOX6620WUSBG7PGACNC936P" localSheetId="0" hidden="1">#REF!</definedName>
    <definedName name="BExQ3KOX6620WUSBG7PGACNC936P" localSheetId="1" hidden="1">#REF!</definedName>
    <definedName name="BExQ3KOX6620WUSBG7PGACNC936P" localSheetId="8" hidden="1">#REF!</definedName>
    <definedName name="BExQ3O4W7QF8BOXTUT4IOGF6YKUD" localSheetId="0" hidden="1">#REF!</definedName>
    <definedName name="BExQ3O4W7QF8BOXTUT4IOGF6YKUD" localSheetId="1" hidden="1">#REF!</definedName>
    <definedName name="BExQ3O4W7QF8BOXTUT4IOGF6YKUD" localSheetId="8" hidden="1">#REF!</definedName>
    <definedName name="BExQ3PXOWSN8561ZR8IEY8ZASI3B" localSheetId="0" hidden="1">#REF!</definedName>
    <definedName name="BExQ3PXOWSN8561ZR8IEY8ZASI3B" localSheetId="1" hidden="1">#REF!</definedName>
    <definedName name="BExQ3PXOWSN8561ZR8IEY8ZASI3B" localSheetId="8" hidden="1">#REF!</definedName>
    <definedName name="BExQ3TZF04IPY0B0UG9CQQ5736UA" localSheetId="0" hidden="1">#REF!</definedName>
    <definedName name="BExQ3TZF04IPY0B0UG9CQQ5736UA" localSheetId="1" hidden="1">#REF!</definedName>
    <definedName name="BExQ3TZF04IPY0B0UG9CQQ5736UA" localSheetId="8" hidden="1">#REF!</definedName>
    <definedName name="BExQ42IU9MNDYLODP41DL6YTZMAR" localSheetId="0" hidden="1">#REF!</definedName>
    <definedName name="BExQ42IU9MNDYLODP41DL6YTZMAR" localSheetId="1" hidden="1">#REF!</definedName>
    <definedName name="BExQ42IU9MNDYLODP41DL6YTZMAR" localSheetId="8" hidden="1">#REF!</definedName>
    <definedName name="BExQ42O4PHH156IHXSW0JAYAC0NJ" localSheetId="0" hidden="1">#REF!</definedName>
    <definedName name="BExQ42O4PHH156IHXSW0JAYAC0NJ" localSheetId="1" hidden="1">#REF!</definedName>
    <definedName name="BExQ42O4PHH156IHXSW0JAYAC0NJ" localSheetId="8" hidden="1">#REF!</definedName>
    <definedName name="BExQ452HF7N1HYPXJXQ8WD6SOWUV" localSheetId="0" hidden="1">#REF!</definedName>
    <definedName name="BExQ452HF7N1HYPXJXQ8WD6SOWUV" localSheetId="1" hidden="1">#REF!</definedName>
    <definedName name="BExQ452HF7N1HYPXJXQ8WD6SOWUV" localSheetId="8" hidden="1">#REF!</definedName>
    <definedName name="BExQ4BTBSHPHVEDRCXC2ROW8PLFC" localSheetId="0" hidden="1">#REF!</definedName>
    <definedName name="BExQ4BTBSHPHVEDRCXC2ROW8PLFC" localSheetId="1" hidden="1">#REF!</definedName>
    <definedName name="BExQ4BTBSHPHVEDRCXC2ROW8PLFC" localSheetId="8" hidden="1">#REF!</definedName>
    <definedName name="BExQ4DGKF54SRKQUTUT4B1CZSS62" localSheetId="0" hidden="1">#REF!</definedName>
    <definedName name="BExQ4DGKF54SRKQUTUT4B1CZSS62" localSheetId="1" hidden="1">#REF!</definedName>
    <definedName name="BExQ4DGKF54SRKQUTUT4B1CZSS62" localSheetId="8" hidden="1">#REF!</definedName>
    <definedName name="BExQ4T74LQ5PYTV1MUQUW75A4BDY" localSheetId="0" hidden="1">#REF!</definedName>
    <definedName name="BExQ4T74LQ5PYTV1MUQUW75A4BDY" localSheetId="1" hidden="1">#REF!</definedName>
    <definedName name="BExQ4T74LQ5PYTV1MUQUW75A4BDY" localSheetId="8" hidden="1">#REF!</definedName>
    <definedName name="BExQ4XJHD7EJCNH7S1MJDZJ2MNWG" localSheetId="0" hidden="1">#REF!</definedName>
    <definedName name="BExQ4XJHD7EJCNH7S1MJDZJ2MNWG" localSheetId="1" hidden="1">#REF!</definedName>
    <definedName name="BExQ4XJHD7EJCNH7S1MJDZJ2MNWG" localSheetId="8" hidden="1">#REF!</definedName>
    <definedName name="BExQ5039ZCEWBUJHU682G4S89J03" localSheetId="0" hidden="1">#REF!</definedName>
    <definedName name="BExQ5039ZCEWBUJHU682G4S89J03" localSheetId="1" hidden="1">#REF!</definedName>
    <definedName name="BExQ5039ZCEWBUJHU682G4S89J03" localSheetId="8" hidden="1">#REF!</definedName>
    <definedName name="BExQ56Z9W6YHZHRXOFFI8EFA7CDI" localSheetId="0" hidden="1">#REF!</definedName>
    <definedName name="BExQ56Z9W6YHZHRXOFFI8EFA7CDI" localSheetId="1" hidden="1">#REF!</definedName>
    <definedName name="BExQ56Z9W6YHZHRXOFFI8EFA7CDI" localSheetId="8" hidden="1">#REF!</definedName>
    <definedName name="BExQ58MP5FO5Q5CIXVMMYWWPEFW3" localSheetId="0" hidden="1">#REF!</definedName>
    <definedName name="BExQ58MP5FO5Q5CIXVMMYWWPEFW3" localSheetId="1" hidden="1">#REF!</definedName>
    <definedName name="BExQ58MP5FO5Q5CIXVMMYWWPEFW3" localSheetId="8" hidden="1">#REF!</definedName>
    <definedName name="BExQ5KX3Z668H1KUCKZ9J24HUQ1F" localSheetId="0" hidden="1">#REF!</definedName>
    <definedName name="BExQ5KX3Z668H1KUCKZ9J24HUQ1F" localSheetId="1" hidden="1">#REF!</definedName>
    <definedName name="BExQ5KX3Z668H1KUCKZ9J24HUQ1F" localSheetId="8" hidden="1">#REF!</definedName>
    <definedName name="BExQ5SPMSOCJYLAY20NB5A6O32RE" localSheetId="0" hidden="1">#REF!</definedName>
    <definedName name="BExQ5SPMSOCJYLAY20NB5A6O32RE" localSheetId="1" hidden="1">#REF!</definedName>
    <definedName name="BExQ5SPMSOCJYLAY20NB5A6O32RE" localSheetId="8" hidden="1">#REF!</definedName>
    <definedName name="BExQ5UICMGTMK790KTLK49MAGXRC" localSheetId="0" hidden="1">#REF!</definedName>
    <definedName name="BExQ5UICMGTMK790KTLK49MAGXRC" localSheetId="1" hidden="1">#REF!</definedName>
    <definedName name="BExQ5UICMGTMK790KTLK49MAGXRC" localSheetId="8" hidden="1">#REF!</definedName>
    <definedName name="BExQ5YUUK9FD0QGTY4WD0W90O7OL" localSheetId="0" hidden="1">#REF!</definedName>
    <definedName name="BExQ5YUUK9FD0QGTY4WD0W90O7OL" localSheetId="1" hidden="1">#REF!</definedName>
    <definedName name="BExQ5YUUK9FD0QGTY4WD0W90O7OL" localSheetId="8" hidden="1">#REF!</definedName>
    <definedName name="BExQ62WGBSDPG7ZU34W0N8X45R3X" localSheetId="0" hidden="1">#REF!</definedName>
    <definedName name="BExQ62WGBSDPG7ZU34W0N8X45R3X" localSheetId="1" hidden="1">#REF!</definedName>
    <definedName name="BExQ62WGBSDPG7ZU34W0N8X45R3X" localSheetId="8" hidden="1">#REF!</definedName>
    <definedName name="BExQ63793YQ9BH7JLCNRIATIGTRG" localSheetId="0" hidden="1">#REF!</definedName>
    <definedName name="BExQ63793YQ9BH7JLCNRIATIGTRG" localSheetId="1" hidden="1">#REF!</definedName>
    <definedName name="BExQ63793YQ9BH7JLCNRIATIGTRG" localSheetId="8" hidden="1">#REF!</definedName>
    <definedName name="BExQ6CN1EF2UPZ57ZYMGK8TUJQSS" localSheetId="0" hidden="1">#REF!</definedName>
    <definedName name="BExQ6CN1EF2UPZ57ZYMGK8TUJQSS" localSheetId="1" hidden="1">#REF!</definedName>
    <definedName name="BExQ6CN1EF2UPZ57ZYMGK8TUJQSS" localSheetId="8" hidden="1">#REF!</definedName>
    <definedName name="BExQ6FSF8BMWVLJI7Y7MKPG9SU5O" localSheetId="0" hidden="1">#REF!</definedName>
    <definedName name="BExQ6FSF8BMWVLJI7Y7MKPG9SU5O" localSheetId="1" hidden="1">#REF!</definedName>
    <definedName name="BExQ6FSF8BMWVLJI7Y7MKPG9SU5O" localSheetId="8" hidden="1">#REF!</definedName>
    <definedName name="BExQ6M2YXJ8AMRJF3QGHC40ADAHZ" localSheetId="0" hidden="1">#REF!</definedName>
    <definedName name="BExQ6M2YXJ8AMRJF3QGHC40ADAHZ" localSheetId="1" hidden="1">#REF!</definedName>
    <definedName name="BExQ6M2YXJ8AMRJF3QGHC40ADAHZ" localSheetId="8" hidden="1">#REF!</definedName>
    <definedName name="BExQ6M8B0X44N9TV56ATUVHGDI00" localSheetId="0" hidden="1">#REF!</definedName>
    <definedName name="BExQ6M8B0X44N9TV56ATUVHGDI00" localSheetId="1" hidden="1">#REF!</definedName>
    <definedName name="BExQ6M8B0X44N9TV56ATUVHGDI00" localSheetId="8" hidden="1">#REF!</definedName>
    <definedName name="BExQ6POH065GV0I74XXVD0VUPBJW" localSheetId="0" hidden="1">#REF!</definedName>
    <definedName name="BExQ6POH065GV0I74XXVD0VUPBJW" localSheetId="1" hidden="1">#REF!</definedName>
    <definedName name="BExQ6POH065GV0I74XXVD0VUPBJW" localSheetId="8" hidden="1">#REF!</definedName>
    <definedName name="BExQ6WV9KPSMXPPLGZ3KK4WNYTHU" localSheetId="0" hidden="1">#REF!</definedName>
    <definedName name="BExQ6WV9KPSMXPPLGZ3KK4WNYTHU" localSheetId="1" hidden="1">#REF!</definedName>
    <definedName name="BExQ6WV9KPSMXPPLGZ3KK4WNYTHU" localSheetId="8" hidden="1">#REF!</definedName>
    <definedName name="BExQ7541G92R52ECOIYO6UXIWJJ4" localSheetId="0" hidden="1">#REF!</definedName>
    <definedName name="BExQ7541G92R52ECOIYO6UXIWJJ4" localSheetId="1" hidden="1">#REF!</definedName>
    <definedName name="BExQ7541G92R52ECOIYO6UXIWJJ4" localSheetId="8" hidden="1">#REF!</definedName>
    <definedName name="BExQ783XTMM2A9I3UKCFWJH1PP2N" localSheetId="0" hidden="1">#REF!</definedName>
    <definedName name="BExQ783XTMM2A9I3UKCFWJH1PP2N" localSheetId="1" hidden="1">#REF!</definedName>
    <definedName name="BExQ783XTMM2A9I3UKCFWJH1PP2N" localSheetId="8" hidden="1">#REF!</definedName>
    <definedName name="BExQ79LX01ZPQB8EGD1ZHR2VK2H3" localSheetId="0" hidden="1">#REF!</definedName>
    <definedName name="BExQ79LX01ZPQB8EGD1ZHR2VK2H3" localSheetId="1" hidden="1">#REF!</definedName>
    <definedName name="BExQ79LX01ZPQB8EGD1ZHR2VK2H3" localSheetId="8" hidden="1">#REF!</definedName>
    <definedName name="BExQ7B3V9MGDK2OIJ61XXFBFLJFZ" localSheetId="0" hidden="1">#REF!</definedName>
    <definedName name="BExQ7B3V9MGDK2OIJ61XXFBFLJFZ" localSheetId="1" hidden="1">#REF!</definedName>
    <definedName name="BExQ7B3V9MGDK2OIJ61XXFBFLJFZ" localSheetId="8" hidden="1">#REF!</definedName>
    <definedName name="BExQ7CB046NVPF9ZXDGA7OXOLSLX" localSheetId="0" hidden="1">#REF!</definedName>
    <definedName name="BExQ7CB046NVPF9ZXDGA7OXOLSLX" localSheetId="1" hidden="1">#REF!</definedName>
    <definedName name="BExQ7CB046NVPF9ZXDGA7OXOLSLX" localSheetId="8" hidden="1">#REF!</definedName>
    <definedName name="BExQ7IWDCGGOO1HTJ97YGO1CK3R9" localSheetId="0" hidden="1">#REF!</definedName>
    <definedName name="BExQ7IWDCGGOO1HTJ97YGO1CK3R9" localSheetId="1" hidden="1">#REF!</definedName>
    <definedName name="BExQ7IWDCGGOO1HTJ97YGO1CK3R9" localSheetId="8" hidden="1">#REF!</definedName>
    <definedName name="BExQ7JNFIEGS2HKNBALH3Q2N5G7Z" localSheetId="0" hidden="1">#REF!</definedName>
    <definedName name="BExQ7JNFIEGS2HKNBALH3Q2N5G7Z" localSheetId="1" hidden="1">#REF!</definedName>
    <definedName name="BExQ7JNFIEGS2HKNBALH3Q2N5G7Z" localSheetId="8" hidden="1">#REF!</definedName>
    <definedName name="BExQ7MY3U2Z1IZ71U5LJUD00VVB4" localSheetId="0" hidden="1">#REF!</definedName>
    <definedName name="BExQ7MY3U2Z1IZ71U5LJUD00VVB4" localSheetId="1" hidden="1">#REF!</definedName>
    <definedName name="BExQ7MY3U2Z1IZ71U5LJUD00VVB4" localSheetId="8" hidden="1">#REF!</definedName>
    <definedName name="BExQ7XL2Q1GVUFL1F9KK0K0EXMWG" localSheetId="0" hidden="1">#REF!</definedName>
    <definedName name="BExQ7XL2Q1GVUFL1F9KK0K0EXMWG" localSheetId="1" hidden="1">#REF!</definedName>
    <definedName name="BExQ7XL2Q1GVUFL1F9KK0K0EXMWG" localSheetId="8" hidden="1">#REF!</definedName>
    <definedName name="BExQ8469L3ZRZ3KYZPYMSJIDL7Y5" localSheetId="0" hidden="1">#REF!</definedName>
    <definedName name="BExQ8469L3ZRZ3KYZPYMSJIDL7Y5" localSheetId="1" hidden="1">#REF!</definedName>
    <definedName name="BExQ8469L3ZRZ3KYZPYMSJIDL7Y5" localSheetId="8" hidden="1">#REF!</definedName>
    <definedName name="BExQ84MJB94HL3BWRN50M4NCB6Z0" localSheetId="0" hidden="1">#REF!</definedName>
    <definedName name="BExQ84MJB94HL3BWRN50M4NCB6Z0" localSheetId="1" hidden="1">#REF!</definedName>
    <definedName name="BExQ84MJB94HL3BWRN50M4NCB6Z0" localSheetId="8" hidden="1">#REF!</definedName>
    <definedName name="BExQ8583ZE00NW7T9OF11OT9IA14" localSheetId="0" hidden="1">#REF!</definedName>
    <definedName name="BExQ8583ZE00NW7T9OF11OT9IA14" localSheetId="1" hidden="1">#REF!</definedName>
    <definedName name="BExQ8583ZE00NW7T9OF11OT9IA14" localSheetId="8" hidden="1">#REF!</definedName>
    <definedName name="BExQ8A0RPE3IMIFIZLUE7KD2N21W" localSheetId="0" hidden="1">#REF!</definedName>
    <definedName name="BExQ8A0RPE3IMIFIZLUE7KD2N21W" localSheetId="1" hidden="1">#REF!</definedName>
    <definedName name="BExQ8A0RPE3IMIFIZLUE7KD2N21W" localSheetId="8" hidden="1">#REF!</definedName>
    <definedName name="BExQ8ABK6H1ADV2R2OYT8NFFYG2N" localSheetId="0" hidden="1">#REF!</definedName>
    <definedName name="BExQ8ABK6H1ADV2R2OYT8NFFYG2N" localSheetId="1" hidden="1">#REF!</definedName>
    <definedName name="BExQ8ABK6H1ADV2R2OYT8NFFYG2N" localSheetId="8" hidden="1">#REF!</definedName>
    <definedName name="BExQ8DM90XJ6GCJIK9LC5O82I2TJ" localSheetId="0" hidden="1">#REF!</definedName>
    <definedName name="BExQ8DM90XJ6GCJIK9LC5O82I2TJ" localSheetId="1" hidden="1">#REF!</definedName>
    <definedName name="BExQ8DM90XJ6GCJIK9LC5O82I2TJ" localSheetId="8" hidden="1">#REF!</definedName>
    <definedName name="BExQ8G0K46ZORA0QVQTDI7Z8LXGF" localSheetId="0" hidden="1">#REF!</definedName>
    <definedName name="BExQ8G0K46ZORA0QVQTDI7Z8LXGF" localSheetId="1" hidden="1">#REF!</definedName>
    <definedName name="BExQ8G0K46ZORA0QVQTDI7Z8LXGF" localSheetId="8" hidden="1">#REF!</definedName>
    <definedName name="BExQ8O3WEU8HNTTGKTW5T0QSKCLP" localSheetId="0" hidden="1">#REF!</definedName>
    <definedName name="BExQ8O3WEU8HNTTGKTW5T0QSKCLP" localSheetId="1" hidden="1">#REF!</definedName>
    <definedName name="BExQ8O3WEU8HNTTGKTW5T0QSKCLP" localSheetId="8" hidden="1">#REF!</definedName>
    <definedName name="BExQ8ZCEDBOBJA3D9LDP5TU2WYGR" localSheetId="0" hidden="1">#REF!</definedName>
    <definedName name="BExQ8ZCEDBOBJA3D9LDP5TU2WYGR" localSheetId="1" hidden="1">#REF!</definedName>
    <definedName name="BExQ8ZCEDBOBJA3D9LDP5TU2WYGR" localSheetId="8" hidden="1">#REF!</definedName>
    <definedName name="BExQ94LAW6MAQBWY25WTBFV5PPZJ" localSheetId="0" hidden="1">#REF!</definedName>
    <definedName name="BExQ94LAW6MAQBWY25WTBFV5PPZJ" localSheetId="1" hidden="1">#REF!</definedName>
    <definedName name="BExQ94LAW6MAQBWY25WTBFV5PPZJ" localSheetId="8" hidden="1">#REF!</definedName>
    <definedName name="BExQ968K8V66L55PCVI3B4VR4FW6" localSheetId="0" hidden="1">#REF!</definedName>
    <definedName name="BExQ968K8V66L55PCVI3B4VR4FW6" localSheetId="1" hidden="1">#REF!</definedName>
    <definedName name="BExQ968K8V66L55PCVI3B4VR4FW6" localSheetId="8" hidden="1">#REF!</definedName>
    <definedName name="BExQ97QIPOSSRK978N8P234Y1XA4" localSheetId="0" hidden="1">#REF!</definedName>
    <definedName name="BExQ97QIPOSSRK978N8P234Y1XA4" localSheetId="1" hidden="1">#REF!</definedName>
    <definedName name="BExQ97QIPOSSRK978N8P234Y1XA4" localSheetId="8" hidden="1">#REF!</definedName>
    <definedName name="BExQ9DFHXLBKBS9DWH05G83SL12Z" localSheetId="0" hidden="1">#REF!</definedName>
    <definedName name="BExQ9DFHXLBKBS9DWH05G83SL12Z" localSheetId="1" hidden="1">#REF!</definedName>
    <definedName name="BExQ9DFHXLBKBS9DWH05G83SL12Z" localSheetId="8" hidden="1">#REF!</definedName>
    <definedName name="BExQ9E6FBAXTHGF3RXANFIA77GXP" localSheetId="0" hidden="1">#REF!</definedName>
    <definedName name="BExQ9E6FBAXTHGF3RXANFIA77GXP" localSheetId="1" hidden="1">#REF!</definedName>
    <definedName name="BExQ9E6FBAXTHGF3RXANFIA77GXP" localSheetId="8" hidden="1">#REF!</definedName>
    <definedName name="BExQ9J4ID0TGFFFJSQ9PFAMXOYZ1" localSheetId="0" hidden="1">#REF!</definedName>
    <definedName name="BExQ9J4ID0TGFFFJSQ9PFAMXOYZ1" localSheetId="1" hidden="1">#REF!</definedName>
    <definedName name="BExQ9J4ID0TGFFFJSQ9PFAMXOYZ1" localSheetId="8" hidden="1">#REF!</definedName>
    <definedName name="BExQ9KX9734KIAK7IMRLHCPYDHO2" localSheetId="0" hidden="1">#REF!</definedName>
    <definedName name="BExQ9KX9734KIAK7IMRLHCPYDHO2" localSheetId="1" hidden="1">#REF!</definedName>
    <definedName name="BExQ9KX9734KIAK7IMRLHCPYDHO2" localSheetId="8" hidden="1">#REF!</definedName>
    <definedName name="BExQ9L81FF4I7816VTPFBDWVU4CW" localSheetId="0" hidden="1">#REF!</definedName>
    <definedName name="BExQ9L81FF4I7816VTPFBDWVU4CW" localSheetId="1" hidden="1">#REF!</definedName>
    <definedName name="BExQ9L81FF4I7816VTPFBDWVU4CW" localSheetId="8" hidden="1">#REF!</definedName>
    <definedName name="BExQ9M4E2ACZOWWWP1JJIQO8AHUM" localSheetId="0" hidden="1">#REF!</definedName>
    <definedName name="BExQ9M4E2ACZOWWWP1JJIQO8AHUM" localSheetId="1" hidden="1">#REF!</definedName>
    <definedName name="BExQ9M4E2ACZOWWWP1JJIQO8AHUM" localSheetId="8" hidden="1">#REF!</definedName>
    <definedName name="BExQ9TBCP5IJKSQLYEBE6FQLF16I" localSheetId="0" hidden="1">#REF!</definedName>
    <definedName name="BExQ9TBCP5IJKSQLYEBE6FQLF16I" localSheetId="1" hidden="1">#REF!</definedName>
    <definedName name="BExQ9TBCP5IJKSQLYEBE6FQLF16I" localSheetId="8" hidden="1">#REF!</definedName>
    <definedName name="BExQ9UTANMJCK7LJ4OQMD6F2Q01L" localSheetId="0" hidden="1">#REF!</definedName>
    <definedName name="BExQ9UTANMJCK7LJ4OQMD6F2Q01L" localSheetId="1" hidden="1">#REF!</definedName>
    <definedName name="BExQ9UTANMJCK7LJ4OQMD6F2Q01L" localSheetId="8" hidden="1">#REF!</definedName>
    <definedName name="BExQ9ZLYHWABXAA9NJDW8ZS0UQ9P" localSheetId="0" hidden="1">#REF!</definedName>
    <definedName name="BExQ9ZLYHWABXAA9NJDW8ZS0UQ9P" localSheetId="1" hidden="1">#REF!</definedName>
    <definedName name="BExQ9ZLYHWABXAA9NJDW8ZS0UQ9P" localSheetId="8" hidden="1">#REF!</definedName>
    <definedName name="BExQ9ZWQ19KSRZNZNPY6ZNWEST1J" localSheetId="0" hidden="1">#REF!</definedName>
    <definedName name="BExQ9ZWQ19KSRZNZNPY6ZNWEST1J" localSheetId="1" hidden="1">#REF!</definedName>
    <definedName name="BExQ9ZWQ19KSRZNZNPY6ZNWEST1J" localSheetId="8" hidden="1">#REF!</definedName>
    <definedName name="BExQA324HSCK40ENJUT9CS9EC71B" localSheetId="0" hidden="1">#REF!</definedName>
    <definedName name="BExQA324HSCK40ENJUT9CS9EC71B" localSheetId="1" hidden="1">#REF!</definedName>
    <definedName name="BExQA324HSCK40ENJUT9CS9EC71B" localSheetId="8" hidden="1">#REF!</definedName>
    <definedName name="BExQA55GY0STSNBWQCWN8E31ZXCS" localSheetId="0" hidden="1">#REF!</definedName>
    <definedName name="BExQA55GY0STSNBWQCWN8E31ZXCS" localSheetId="1" hidden="1">#REF!</definedName>
    <definedName name="BExQA55GY0STSNBWQCWN8E31ZXCS" localSheetId="8" hidden="1">#REF!</definedName>
    <definedName name="BExQA7URC7M82I0T9RUF90GCS15S" localSheetId="0" hidden="1">#REF!</definedName>
    <definedName name="BExQA7URC7M82I0T9RUF90GCS15S" localSheetId="1" hidden="1">#REF!</definedName>
    <definedName name="BExQA7URC7M82I0T9RUF90GCS15S" localSheetId="8" hidden="1">#REF!</definedName>
    <definedName name="BExQA9HZIN9XEMHEEVHT99UU9Z82" localSheetId="0" hidden="1">#REF!</definedName>
    <definedName name="BExQA9HZIN9XEMHEEVHT99UU9Z82" localSheetId="1" hidden="1">#REF!</definedName>
    <definedName name="BExQA9HZIN9XEMHEEVHT99UU9Z82" localSheetId="8" hidden="1">#REF!</definedName>
    <definedName name="BExQAELFYH92K8CJL155181UDORO" localSheetId="0" hidden="1">#REF!</definedName>
    <definedName name="BExQAELFYH92K8CJL155181UDORO" localSheetId="1" hidden="1">#REF!</definedName>
    <definedName name="BExQAELFYH92K8CJL155181UDORO" localSheetId="8" hidden="1">#REF!</definedName>
    <definedName name="BExQAG8PP8R5NJKNQD1U4QOSD6X5" localSheetId="0" hidden="1">#REF!</definedName>
    <definedName name="BExQAG8PP8R5NJKNQD1U4QOSD6X5" localSheetId="1" hidden="1">#REF!</definedName>
    <definedName name="BExQAG8PP8R5NJKNQD1U4QOSD6X5" localSheetId="8" hidden="1">#REF!</definedName>
    <definedName name="BExQAVTR32SDHZQ69KNYF6UXXKS2" localSheetId="0" hidden="1">#REF!</definedName>
    <definedName name="BExQAVTR32SDHZQ69KNYF6UXXKS2" localSheetId="1" hidden="1">#REF!</definedName>
    <definedName name="BExQAVTR32SDHZQ69KNYF6UXXKS2" localSheetId="8" hidden="1">#REF!</definedName>
    <definedName name="BExQBBETZJ7LHJ9CLAL3GEKQFEGR" localSheetId="0" hidden="1">#REF!</definedName>
    <definedName name="BExQBBETZJ7LHJ9CLAL3GEKQFEGR" localSheetId="1" hidden="1">#REF!</definedName>
    <definedName name="BExQBBETZJ7LHJ9CLAL3GEKQFEGR" localSheetId="8" hidden="1">#REF!</definedName>
    <definedName name="BExQBDICMZTSA1X73TMHNO4JSFLN" localSheetId="0" hidden="1">#REF!</definedName>
    <definedName name="BExQBDICMZTSA1X73TMHNO4JSFLN" localSheetId="1" hidden="1">#REF!</definedName>
    <definedName name="BExQBDICMZTSA1X73TMHNO4JSFLN" localSheetId="8" hidden="1">#REF!</definedName>
    <definedName name="BExQBEER6CRCRPSSL61S0OMH57ZA" localSheetId="0" hidden="1">#REF!</definedName>
    <definedName name="BExQBEER6CRCRPSSL61S0OMH57ZA" localSheetId="1" hidden="1">#REF!</definedName>
    <definedName name="BExQBEER6CRCRPSSL61S0OMH57ZA" localSheetId="8" hidden="1">#REF!</definedName>
    <definedName name="BExQBFR753FNBMC27WEQJT8UKANJ" localSheetId="0" hidden="1">#REF!</definedName>
    <definedName name="BExQBFR753FNBMC27WEQJT8UKANJ" localSheetId="1" hidden="1">#REF!</definedName>
    <definedName name="BExQBFR753FNBMC27WEQJT8UKANJ" localSheetId="8" hidden="1">#REF!</definedName>
    <definedName name="BExQBIGGY5TXI2FJVVZSLZ0LTZYH" localSheetId="0" hidden="1">#REF!</definedName>
    <definedName name="BExQBIGGY5TXI2FJVVZSLZ0LTZYH" localSheetId="1" hidden="1">#REF!</definedName>
    <definedName name="BExQBIGGY5TXI2FJVVZSLZ0LTZYH" localSheetId="8" hidden="1">#REF!</definedName>
    <definedName name="BExQBM1RUSIQ85LLMM2159BYDPIP" localSheetId="0" hidden="1">#REF!</definedName>
    <definedName name="BExQBM1RUSIQ85LLMM2159BYDPIP" localSheetId="1" hidden="1">#REF!</definedName>
    <definedName name="BExQBM1RUSIQ85LLMM2159BYDPIP" localSheetId="8" hidden="1">#REF!</definedName>
    <definedName name="BExQBOWE543K7PGA5S7SVU2QKPM3" localSheetId="0" hidden="1">#REF!</definedName>
    <definedName name="BExQBOWE543K7PGA5S7SVU2QKPM3" localSheetId="1" hidden="1">#REF!</definedName>
    <definedName name="BExQBOWE543K7PGA5S7SVU2QKPM3" localSheetId="8" hidden="1">#REF!</definedName>
    <definedName name="BExQBPSOZ47V81YAEURP0NQJNTJH" localSheetId="0" hidden="1">#REF!</definedName>
    <definedName name="BExQBPSOZ47V81YAEURP0NQJNTJH" localSheetId="1" hidden="1">#REF!</definedName>
    <definedName name="BExQBPSOZ47V81YAEURP0NQJNTJH" localSheetId="8" hidden="1">#REF!</definedName>
    <definedName name="BExQC5TWT21CGBKD0IHAXTIN2QB8" localSheetId="0" hidden="1">#REF!</definedName>
    <definedName name="BExQC5TWT21CGBKD0IHAXTIN2QB8" localSheetId="1" hidden="1">#REF!</definedName>
    <definedName name="BExQC5TWT21CGBKD0IHAXTIN2QB8" localSheetId="8" hidden="1">#REF!</definedName>
    <definedName name="BExQC94JL9F5GW4S8DQCAF4WB2DA" localSheetId="0" hidden="1">#REF!</definedName>
    <definedName name="BExQC94JL9F5GW4S8DQCAF4WB2DA" localSheetId="1" hidden="1">#REF!</definedName>
    <definedName name="BExQC94JL9F5GW4S8DQCAF4WB2DA" localSheetId="8" hidden="1">#REF!</definedName>
    <definedName name="BExQCKTD8AT0824LGWREXM1B5D1X" localSheetId="0" hidden="1">#REF!</definedName>
    <definedName name="BExQCKTD8AT0824LGWREXM1B5D1X" localSheetId="1" hidden="1">#REF!</definedName>
    <definedName name="BExQCKTD8AT0824LGWREXM1B5D1X" localSheetId="8" hidden="1">#REF!</definedName>
    <definedName name="BExQCQ7KF4HVXSD72FF3DJGNNO3M" localSheetId="0" hidden="1">#REF!</definedName>
    <definedName name="BExQCQ7KF4HVXSD72FF3DJGNNO3M" localSheetId="1" hidden="1">#REF!</definedName>
    <definedName name="BExQCQ7KF4HVXSD72FF3DJGNNO3M" localSheetId="8" hidden="1">#REF!</definedName>
    <definedName name="BExQCRPJXI0WNJUFFAC39C0PFUFK" localSheetId="0" hidden="1">#REF!</definedName>
    <definedName name="BExQCRPJXI0WNJUFFAC39C0PFUFK" localSheetId="1" hidden="1">#REF!</definedName>
    <definedName name="BExQCRPJXI0WNJUFFAC39C0PFUFK" localSheetId="8" hidden="1">#REF!</definedName>
    <definedName name="BExQD571YWOXKR2SX85K5MKQ0AO2" localSheetId="0" hidden="1">#REF!</definedName>
    <definedName name="BExQD571YWOXKR2SX85K5MKQ0AO2" localSheetId="1" hidden="1">#REF!</definedName>
    <definedName name="BExQD571YWOXKR2SX85K5MKQ0AO2" localSheetId="8" hidden="1">#REF!</definedName>
    <definedName name="BExQDB6VCHN8PNX8EA6JNIEQ2JC2" localSheetId="0" hidden="1">#REF!</definedName>
    <definedName name="BExQDB6VCHN8PNX8EA6JNIEQ2JC2" localSheetId="1" hidden="1">#REF!</definedName>
    <definedName name="BExQDB6VCHN8PNX8EA6JNIEQ2JC2" localSheetId="8" hidden="1">#REF!</definedName>
    <definedName name="BExQDE1B6U2Q9B73KBENABP71YM1" localSheetId="0" hidden="1">#REF!</definedName>
    <definedName name="BExQDE1B6U2Q9B73KBENABP71YM1" localSheetId="1" hidden="1">#REF!</definedName>
    <definedName name="BExQDE1B6U2Q9B73KBENABP71YM1" localSheetId="8" hidden="1">#REF!</definedName>
    <definedName name="BExQDGQCN7ZW41QDUHOBJUGQAX40" localSheetId="0" hidden="1">#REF!</definedName>
    <definedName name="BExQDGQCN7ZW41QDUHOBJUGQAX40" localSheetId="1" hidden="1">#REF!</definedName>
    <definedName name="BExQDGQCN7ZW41QDUHOBJUGQAX40" localSheetId="8" hidden="1">#REF!</definedName>
    <definedName name="BExQED8ZZUEH0WRNOHXI7V9TVC8K" localSheetId="0" hidden="1">#REF!</definedName>
    <definedName name="BExQED8ZZUEH0WRNOHXI7V9TVC8K" localSheetId="1" hidden="1">#REF!</definedName>
    <definedName name="BExQED8ZZUEH0WRNOHXI7V9TVC8K" localSheetId="8" hidden="1">#REF!</definedName>
    <definedName name="BExQEF1PIJIB9J24OB0M4X1WLBB0" localSheetId="0" hidden="1">#REF!</definedName>
    <definedName name="BExQEF1PIJIB9J24OB0M4X1WLBB0" localSheetId="1" hidden="1">#REF!</definedName>
    <definedName name="BExQEF1PIJIB9J24OB0M4X1WLBB0" localSheetId="8" hidden="1">#REF!</definedName>
    <definedName name="BExQEMUA4HEFM4OVO8M8MA8PIAW1" localSheetId="0" hidden="1">#REF!</definedName>
    <definedName name="BExQEMUA4HEFM4OVO8M8MA8PIAW1" localSheetId="1" hidden="1">#REF!</definedName>
    <definedName name="BExQEMUA4HEFM4OVO8M8MA8PIAW1" localSheetId="8" hidden="1">#REF!</definedName>
    <definedName name="BExQEP38QPDKB85WG2WOL17IMB5S" localSheetId="0" hidden="1">#REF!</definedName>
    <definedName name="BExQEP38QPDKB85WG2WOL17IMB5S" localSheetId="1" hidden="1">#REF!</definedName>
    <definedName name="BExQEP38QPDKB85WG2WOL17IMB5S" localSheetId="8" hidden="1">#REF!</definedName>
    <definedName name="BExQEQ4XZQFIKUXNU9H7WE7AMZ1U" localSheetId="0" hidden="1">#REF!</definedName>
    <definedName name="BExQEQ4XZQFIKUXNU9H7WE7AMZ1U" localSheetId="1" hidden="1">#REF!</definedName>
    <definedName name="BExQEQ4XZQFIKUXNU9H7WE7AMZ1U" localSheetId="8" hidden="1">#REF!</definedName>
    <definedName name="BExQF1OEB07CRAP6ALNNMJNJ3P2D" localSheetId="0" hidden="1">#REF!</definedName>
    <definedName name="BExQF1OEB07CRAP6ALNNMJNJ3P2D" localSheetId="1" hidden="1">#REF!</definedName>
    <definedName name="BExQF1OEB07CRAP6ALNNMJNJ3P2D" localSheetId="8" hidden="1">#REF!</definedName>
    <definedName name="BExQF8KKL224NYD20XYLLM2RE7EW" localSheetId="0" hidden="1">#REF!</definedName>
    <definedName name="BExQF8KKL224NYD20XYLLM2RE7EW" localSheetId="1" hidden="1">#REF!</definedName>
    <definedName name="BExQF8KKL224NYD20XYLLM2RE7EW" localSheetId="8" hidden="1">#REF!</definedName>
    <definedName name="BExQF9X2AQPFJZTCHTU5PTTR0JAH" localSheetId="0" hidden="1">#REF!</definedName>
    <definedName name="BExQF9X2AQPFJZTCHTU5PTTR0JAH" localSheetId="1" hidden="1">#REF!</definedName>
    <definedName name="BExQF9X2AQPFJZTCHTU5PTTR0JAH" localSheetId="8" hidden="1">#REF!</definedName>
    <definedName name="BExQFAINO9ODQZX6NSM8EBTRD04E" localSheetId="0" hidden="1">#REF!</definedName>
    <definedName name="BExQFAINO9ODQZX6NSM8EBTRD04E" localSheetId="1" hidden="1">#REF!</definedName>
    <definedName name="BExQFAINO9ODQZX6NSM8EBTRD04E" localSheetId="8" hidden="1">#REF!</definedName>
    <definedName name="BExQFC0M9KKFMQKPLPEO2RQDB7MM" localSheetId="0" hidden="1">#REF!</definedName>
    <definedName name="BExQFC0M9KKFMQKPLPEO2RQDB7MM" localSheetId="1" hidden="1">#REF!</definedName>
    <definedName name="BExQFC0M9KKFMQKPLPEO2RQDB7MM" localSheetId="8" hidden="1">#REF!</definedName>
    <definedName name="BExQFEEV7627R8TYZCM28C6V6WHE" localSheetId="0" hidden="1">#REF!</definedName>
    <definedName name="BExQFEEV7627R8TYZCM28C6V6WHE" localSheetId="1" hidden="1">#REF!</definedName>
    <definedName name="BExQFEEV7627R8TYZCM28C6V6WHE" localSheetId="8" hidden="1">#REF!</definedName>
    <definedName name="BExQFEK8NUD04X2OBRA275ADPSDL" localSheetId="0" hidden="1">#REF!</definedName>
    <definedName name="BExQFEK8NUD04X2OBRA275ADPSDL" localSheetId="1" hidden="1">#REF!</definedName>
    <definedName name="BExQFEK8NUD04X2OBRA275ADPSDL" localSheetId="8" hidden="1">#REF!</definedName>
    <definedName name="BExQFGYIWDR4W0YF7XR6E4EWWJ02" localSheetId="0" hidden="1">#REF!</definedName>
    <definedName name="BExQFGYIWDR4W0YF7XR6E4EWWJ02" localSheetId="1" hidden="1">#REF!</definedName>
    <definedName name="BExQFGYIWDR4W0YF7XR6E4EWWJ02" localSheetId="8" hidden="1">#REF!</definedName>
    <definedName name="BExQFPNFKA36IAPS22LAUMBDI4KE" localSheetId="0" hidden="1">#REF!</definedName>
    <definedName name="BExQFPNFKA36IAPS22LAUMBDI4KE" localSheetId="1" hidden="1">#REF!</definedName>
    <definedName name="BExQFPNFKA36IAPS22LAUMBDI4KE" localSheetId="8" hidden="1">#REF!</definedName>
    <definedName name="BExQFPSWEMA8WBUZ4WK20LR13VSU" localSheetId="0" hidden="1">#REF!</definedName>
    <definedName name="BExQFPSWEMA8WBUZ4WK20LR13VSU" localSheetId="1" hidden="1">#REF!</definedName>
    <definedName name="BExQFPSWEMA8WBUZ4WK20LR13VSU" localSheetId="8" hidden="1">#REF!</definedName>
    <definedName name="BExQFVSPOSCCPF1TLJPIWYWYB8A9" localSheetId="0" hidden="1">#REF!</definedName>
    <definedName name="BExQFVSPOSCCPF1TLJPIWYWYB8A9" localSheetId="1" hidden="1">#REF!</definedName>
    <definedName name="BExQFVSPOSCCPF1TLJPIWYWYB8A9" localSheetId="8" hidden="1">#REF!</definedName>
    <definedName name="BExQFWJQXNQAW6LUMOEDS6KMJMYL" localSheetId="0" hidden="1">#REF!</definedName>
    <definedName name="BExQFWJQXNQAW6LUMOEDS6KMJMYL" localSheetId="1" hidden="1">#REF!</definedName>
    <definedName name="BExQFWJQXNQAW6LUMOEDS6KMJMYL" localSheetId="8" hidden="1">#REF!</definedName>
    <definedName name="BExQG8TYRD2G42UA5ZPCRLNKUDMX" localSheetId="0" hidden="1">#REF!</definedName>
    <definedName name="BExQG8TYRD2G42UA5ZPCRLNKUDMX" localSheetId="1" hidden="1">#REF!</definedName>
    <definedName name="BExQG8TYRD2G42UA5ZPCRLNKUDMX" localSheetId="8" hidden="1">#REF!</definedName>
    <definedName name="BExQGGBQ2CMSPV4NV4RA7NMBQER6" localSheetId="0" hidden="1">#REF!</definedName>
    <definedName name="BExQGGBQ2CMSPV4NV4RA7NMBQER6" localSheetId="1" hidden="1">#REF!</definedName>
    <definedName name="BExQGGBQ2CMSPV4NV4RA7NMBQER6" localSheetId="8" hidden="1">#REF!</definedName>
    <definedName name="BExQGO48J9MPCDQ96RBB9UN9AIGT" localSheetId="0" hidden="1">#REF!</definedName>
    <definedName name="BExQGO48J9MPCDQ96RBB9UN9AIGT" localSheetId="1" hidden="1">#REF!</definedName>
    <definedName name="BExQGO48J9MPCDQ96RBB9UN9AIGT" localSheetId="8" hidden="1">#REF!</definedName>
    <definedName name="BExQGSBB6MJWDW7AYWA0MSFTXKRR" localSheetId="0" hidden="1">#REF!</definedName>
    <definedName name="BExQGSBB6MJWDW7AYWA0MSFTXKRR" localSheetId="1" hidden="1">#REF!</definedName>
    <definedName name="BExQGSBB6MJWDW7AYWA0MSFTXKRR" localSheetId="8" hidden="1">#REF!</definedName>
    <definedName name="BExQH0UURAJ13AVO5UI04HSRGVYW" localSheetId="0" hidden="1">#REF!</definedName>
    <definedName name="BExQH0UURAJ13AVO5UI04HSRGVYW" localSheetId="1" hidden="1">#REF!</definedName>
    <definedName name="BExQH0UURAJ13AVO5UI04HSRGVYW" localSheetId="8" hidden="1">#REF!</definedName>
    <definedName name="BExQH5I0FUT0822E2ITR6M5724UF" localSheetId="0" hidden="1">#REF!</definedName>
    <definedName name="BExQH5I0FUT0822E2ITR6M5724UF" localSheetId="1" hidden="1">#REF!</definedName>
    <definedName name="BExQH5I0FUT0822E2ITR6M5724UF" localSheetId="8" hidden="1">#REF!</definedName>
    <definedName name="BExQH6ZZY0NR8SE48PSI9D0CU1TC" localSheetId="0" hidden="1">#REF!</definedName>
    <definedName name="BExQH6ZZY0NR8SE48PSI9D0CU1TC" localSheetId="1" hidden="1">#REF!</definedName>
    <definedName name="BExQH6ZZY0NR8SE48PSI9D0CU1TC" localSheetId="8" hidden="1">#REF!</definedName>
    <definedName name="BExQH9P2MCXAJOVEO4GFQT6MNW22" localSheetId="0" hidden="1">#REF!</definedName>
    <definedName name="BExQH9P2MCXAJOVEO4GFQT6MNW22" localSheetId="1" hidden="1">#REF!</definedName>
    <definedName name="BExQH9P2MCXAJOVEO4GFQT6MNW22" localSheetId="8" hidden="1">#REF!</definedName>
    <definedName name="BExQHCZSBYUY8OKKJXFYWKBBM6AH" localSheetId="0" hidden="1">#REF!</definedName>
    <definedName name="BExQHCZSBYUY8OKKJXFYWKBBM6AH" localSheetId="1" hidden="1">#REF!</definedName>
    <definedName name="BExQHCZSBYUY8OKKJXFYWKBBM6AH" localSheetId="8" hidden="1">#REF!</definedName>
    <definedName name="BExQHML1J3V7M9VZ3S2S198637RP" localSheetId="0" hidden="1">#REF!</definedName>
    <definedName name="BExQHML1J3V7M9VZ3S2S198637RP" localSheetId="1" hidden="1">#REF!</definedName>
    <definedName name="BExQHML1J3V7M9VZ3S2S198637RP" localSheetId="8" hidden="1">#REF!</definedName>
    <definedName name="BExQHPKXZ1K33V2F90NZIQRZYIAW" localSheetId="0" hidden="1">#REF!</definedName>
    <definedName name="BExQHPKXZ1K33V2F90NZIQRZYIAW" localSheetId="1" hidden="1">#REF!</definedName>
    <definedName name="BExQHPKXZ1K33V2F90NZIQRZYIAW" localSheetId="8" hidden="1">#REF!</definedName>
    <definedName name="BExQHRDNW8YFGT2B35K9CYSS1VAI" localSheetId="0" hidden="1">#REF!</definedName>
    <definedName name="BExQHRDNW8YFGT2B35K9CYSS1VAI" localSheetId="1" hidden="1">#REF!</definedName>
    <definedName name="BExQHRDNW8YFGT2B35K9CYSS1VAI" localSheetId="8" hidden="1">#REF!</definedName>
    <definedName name="BExQHRZ9FBLUG6G6CC88UZA6V39L" localSheetId="0" hidden="1">#REF!</definedName>
    <definedName name="BExQHRZ9FBLUG6G6CC88UZA6V39L" localSheetId="1" hidden="1">#REF!</definedName>
    <definedName name="BExQHRZ9FBLUG6G6CC88UZA6V39L" localSheetId="8" hidden="1">#REF!</definedName>
    <definedName name="BExQHVF9KD06AG2RXUQJ9X4PVGX4" localSheetId="0" hidden="1">#REF!</definedName>
    <definedName name="BExQHVF9KD06AG2RXUQJ9X4PVGX4" localSheetId="1" hidden="1">#REF!</definedName>
    <definedName name="BExQHVF9KD06AG2RXUQJ9X4PVGX4" localSheetId="8" hidden="1">#REF!</definedName>
    <definedName name="BExQHZBHVN2L4HC7ACTR73T5OCV0" localSheetId="0" hidden="1">#REF!</definedName>
    <definedName name="BExQHZBHVN2L4HC7ACTR73T5OCV0" localSheetId="1" hidden="1">#REF!</definedName>
    <definedName name="BExQHZBHVN2L4HC7ACTR73T5OCV0" localSheetId="8" hidden="1">#REF!</definedName>
    <definedName name="BExQI3O3BBL6MXZNJD1S3UD8WBUU" localSheetId="0" hidden="1">#REF!</definedName>
    <definedName name="BExQI3O3BBL6MXZNJD1S3UD8WBUU" localSheetId="1" hidden="1">#REF!</definedName>
    <definedName name="BExQI3O3BBL6MXZNJD1S3UD8WBUU" localSheetId="8" hidden="1">#REF!</definedName>
    <definedName name="BExQI7431UOEBYKYPVVMNXBZ2ZP2" localSheetId="0" hidden="1">#REF!</definedName>
    <definedName name="BExQI7431UOEBYKYPVVMNXBZ2ZP2" localSheetId="1" hidden="1">#REF!</definedName>
    <definedName name="BExQI7431UOEBYKYPVVMNXBZ2ZP2" localSheetId="8" hidden="1">#REF!</definedName>
    <definedName name="BExQI85V9TNLDJT5LTRZS10Y26SG" localSheetId="0" hidden="1">#REF!</definedName>
    <definedName name="BExQI85V9TNLDJT5LTRZS10Y26SG" localSheetId="1" hidden="1">#REF!</definedName>
    <definedName name="BExQI85V9TNLDJT5LTRZS10Y26SG" localSheetId="8" hidden="1">#REF!</definedName>
    <definedName name="BExQI9ICYVAAXE7L1BQSE1VWSQA9" localSheetId="0" hidden="1">#REF!</definedName>
    <definedName name="BExQI9ICYVAAXE7L1BQSE1VWSQA9" localSheetId="1" hidden="1">#REF!</definedName>
    <definedName name="BExQI9ICYVAAXE7L1BQSE1VWSQA9" localSheetId="8" hidden="1">#REF!</definedName>
    <definedName name="BExQIAPKHVEV8CU1L3TTHJW67FJ5" localSheetId="0" hidden="1">#REF!</definedName>
    <definedName name="BExQIAPKHVEV8CU1L3TTHJW67FJ5" localSheetId="1" hidden="1">#REF!</definedName>
    <definedName name="BExQIAPKHVEV8CU1L3TTHJW67FJ5" localSheetId="8" hidden="1">#REF!</definedName>
    <definedName name="BExQIAV02RGEQG6AF0CWXU3MS9BZ" localSheetId="0" hidden="1">#REF!</definedName>
    <definedName name="BExQIAV02RGEQG6AF0CWXU3MS9BZ" localSheetId="1" hidden="1">#REF!</definedName>
    <definedName name="BExQIAV02RGEQG6AF0CWXU3MS9BZ" localSheetId="8" hidden="1">#REF!</definedName>
    <definedName name="BExQIBB4I3Z6AUU0HYV1DHRS13M4" localSheetId="0" hidden="1">#REF!</definedName>
    <definedName name="BExQIBB4I3Z6AUU0HYV1DHRS13M4" localSheetId="1" hidden="1">#REF!</definedName>
    <definedName name="BExQIBB4I3Z6AUU0HYV1DHRS13M4" localSheetId="8" hidden="1">#REF!</definedName>
    <definedName name="BExQIBWPAXU7HJZLKGJZY3EB7MIS" localSheetId="0" hidden="1">#REF!</definedName>
    <definedName name="BExQIBWPAXU7HJZLKGJZY3EB7MIS" localSheetId="1" hidden="1">#REF!</definedName>
    <definedName name="BExQIBWPAXU7HJZLKGJZY3EB7MIS" localSheetId="8" hidden="1">#REF!</definedName>
    <definedName name="BExQIHLP9AT969BKBF22IGW76GLI" localSheetId="0" hidden="1">#REF!</definedName>
    <definedName name="BExQIHLP9AT969BKBF22IGW76GLI" localSheetId="1" hidden="1">#REF!</definedName>
    <definedName name="BExQIHLP9AT969BKBF22IGW76GLI" localSheetId="8" hidden="1">#REF!</definedName>
    <definedName name="BExQIS8O6R36CI01XRY9ISM99TW9" localSheetId="0" hidden="1">#REF!</definedName>
    <definedName name="BExQIS8O6R36CI01XRY9ISM99TW9" localSheetId="1" hidden="1">#REF!</definedName>
    <definedName name="BExQIS8O6R36CI01XRY9ISM99TW9" localSheetId="8" hidden="1">#REF!</definedName>
    <definedName name="BExQIVJB9MJ25NDUHTCVMSODJY2C" localSheetId="0" hidden="1">#REF!</definedName>
    <definedName name="BExQIVJB9MJ25NDUHTCVMSODJY2C" localSheetId="1" hidden="1">#REF!</definedName>
    <definedName name="BExQIVJB9MJ25NDUHTCVMSODJY2C" localSheetId="8" hidden="1">#REF!</definedName>
    <definedName name="BExQIWAEMVTWAU39DWIXT17K2A9Z" localSheetId="0" hidden="1">#REF!</definedName>
    <definedName name="BExQIWAEMVTWAU39DWIXT17K2A9Z" localSheetId="1" hidden="1">#REF!</definedName>
    <definedName name="BExQIWAEMVTWAU39DWIXT17K2A9Z" localSheetId="8" hidden="1">#REF!</definedName>
    <definedName name="BExQJ72T8UR0U461ZLEGOOEPCDIG" localSheetId="0" hidden="1">#REF!</definedName>
    <definedName name="BExQJ72T8UR0U461ZLEGOOEPCDIG" localSheetId="1" hidden="1">#REF!</definedName>
    <definedName name="BExQJ72T8UR0U461ZLEGOOEPCDIG" localSheetId="8" hidden="1">#REF!</definedName>
    <definedName name="BExQJAZ2QDORCR0K8PR9VHQZ4Y3P" localSheetId="0" hidden="1">#REF!</definedName>
    <definedName name="BExQJAZ2QDORCR0K8PR9VHQZ4Y3P" localSheetId="1" hidden="1">#REF!</definedName>
    <definedName name="BExQJAZ2QDORCR0K8PR9VHQZ4Y3P" localSheetId="8" hidden="1">#REF!</definedName>
    <definedName name="BExQJBF7LAX128WR7VTMJC88ZLPG" localSheetId="0" hidden="1">#REF!</definedName>
    <definedName name="BExQJBF7LAX128WR7VTMJC88ZLPG" localSheetId="1" hidden="1">#REF!</definedName>
    <definedName name="BExQJBF7LAX128WR7VTMJC88ZLPG" localSheetId="8" hidden="1">#REF!</definedName>
    <definedName name="BExQJEVCKX6KZHNCLYXY7D0MX5KN" localSheetId="0" hidden="1">#REF!</definedName>
    <definedName name="BExQJEVCKX6KZHNCLYXY7D0MX5KN" localSheetId="1" hidden="1">#REF!</definedName>
    <definedName name="BExQJEVCKX6KZHNCLYXY7D0MX5KN" localSheetId="8" hidden="1">#REF!</definedName>
    <definedName name="BExQJJYSDX8B0J1QGF2HL071KKA3" localSheetId="0" hidden="1">#REF!</definedName>
    <definedName name="BExQJJYSDX8B0J1QGF2HL071KKA3" localSheetId="1" hidden="1">#REF!</definedName>
    <definedName name="BExQJJYSDX8B0J1QGF2HL071KKA3" localSheetId="8" hidden="1">#REF!</definedName>
    <definedName name="BExQK1HV6SQQ7CP8H8IUKI9TYXTD" localSheetId="0" hidden="1">#REF!</definedName>
    <definedName name="BExQK1HV6SQQ7CP8H8IUKI9TYXTD" localSheetId="1" hidden="1">#REF!</definedName>
    <definedName name="BExQK1HV6SQQ7CP8H8IUKI9TYXTD" localSheetId="8" hidden="1">#REF!</definedName>
    <definedName name="BExQK3LE5CSBW1E4H4KHW548FL2R" localSheetId="0" hidden="1">#REF!</definedName>
    <definedName name="BExQK3LE5CSBW1E4H4KHW548FL2R" localSheetId="1" hidden="1">#REF!</definedName>
    <definedName name="BExQK3LE5CSBW1E4H4KHW548FL2R" localSheetId="8" hidden="1">#REF!</definedName>
    <definedName name="BExQKG6LD6PLNDGNGO9DJXY865BR" localSheetId="0" hidden="1">#REF!</definedName>
    <definedName name="BExQKG6LD6PLNDGNGO9DJXY865BR" localSheetId="1" hidden="1">#REF!</definedName>
    <definedName name="BExQKG6LD6PLNDGNGO9DJXY865BR" localSheetId="8" hidden="1">#REF!</definedName>
    <definedName name="BExQKUKG8I4CGS9QYSD0H7NHP4JN" localSheetId="0" hidden="1">#REF!</definedName>
    <definedName name="BExQKUKG8I4CGS9QYSD0H7NHP4JN" localSheetId="1" hidden="1">#REF!</definedName>
    <definedName name="BExQKUKG8I4CGS9QYSD0H7NHP4JN" localSheetId="8" hidden="1">#REF!</definedName>
    <definedName name="BExQL2NSE8OYZFXQH8A23RMVMFW7" localSheetId="0" hidden="1">#REF!</definedName>
    <definedName name="BExQL2NSE8OYZFXQH8A23RMVMFW7" localSheetId="1" hidden="1">#REF!</definedName>
    <definedName name="BExQL2NSE8OYZFXQH8A23RMVMFW7" localSheetId="8" hidden="1">#REF!</definedName>
    <definedName name="BExQLE1TOW3A287TQB0AVWENT8O1" localSheetId="0" hidden="1">#REF!</definedName>
    <definedName name="BExQLE1TOW3A287TQB0AVWENT8O1" localSheetId="1" hidden="1">#REF!</definedName>
    <definedName name="BExQLE1TOW3A287TQB0AVWENT8O1" localSheetId="8" hidden="1">#REF!</definedName>
    <definedName name="BExRYOYB4A3E5F6MTROY69LR0PMG" localSheetId="0" hidden="1">#REF!</definedName>
    <definedName name="BExRYOYB4A3E5F6MTROY69LR0PMG" localSheetId="1" hidden="1">#REF!</definedName>
    <definedName name="BExRYOYB4A3E5F6MTROY69LR0PMG" localSheetId="8" hidden="1">#REF!</definedName>
    <definedName name="BExRYZLA9EW71H4SXQR525S72LLP" localSheetId="0" hidden="1">#REF!</definedName>
    <definedName name="BExRYZLA9EW71H4SXQR525S72LLP" localSheetId="1" hidden="1">#REF!</definedName>
    <definedName name="BExRYZLA9EW71H4SXQR525S72LLP" localSheetId="8" hidden="1">#REF!</definedName>
    <definedName name="BExRZ66M8G9FQ0VFP077QSZBSOA5" localSheetId="0" hidden="1">#REF!</definedName>
    <definedName name="BExRZ66M8G9FQ0VFP077QSZBSOA5" localSheetId="1" hidden="1">#REF!</definedName>
    <definedName name="BExRZ66M8G9FQ0VFP077QSZBSOA5" localSheetId="8" hidden="1">#REF!</definedName>
    <definedName name="BExRZ8FMQQL46I8AQWU17LRNZD5T" localSheetId="0" hidden="1">#REF!</definedName>
    <definedName name="BExRZ8FMQQL46I8AQWU17LRNZD5T" localSheetId="1" hidden="1">#REF!</definedName>
    <definedName name="BExRZ8FMQQL46I8AQWU17LRNZD5T" localSheetId="8" hidden="1">#REF!</definedName>
    <definedName name="BExRZIRRIXRUMZ5GOO95S7460BMP" localSheetId="0" hidden="1">#REF!</definedName>
    <definedName name="BExRZIRRIXRUMZ5GOO95S7460BMP" localSheetId="1" hidden="1">#REF!</definedName>
    <definedName name="BExRZIRRIXRUMZ5GOO95S7460BMP" localSheetId="8" hidden="1">#REF!</definedName>
    <definedName name="BExRZJTNBKKPK7SB4LA31O3OH6PO" localSheetId="0" hidden="1">#REF!</definedName>
    <definedName name="BExRZJTNBKKPK7SB4LA31O3OH6PO" localSheetId="1" hidden="1">#REF!</definedName>
    <definedName name="BExRZJTNBKKPK7SB4LA31O3OH6PO" localSheetId="8" hidden="1">#REF!</definedName>
    <definedName name="BExRZK9RAHMM0ZLTNSK7A4LDC42D" localSheetId="0" hidden="1">#REF!</definedName>
    <definedName name="BExRZK9RAHMM0ZLTNSK7A4LDC42D" localSheetId="1" hidden="1">#REF!</definedName>
    <definedName name="BExRZK9RAHMM0ZLTNSK7A4LDC42D" localSheetId="8" hidden="1">#REF!</definedName>
    <definedName name="BExRZNF461H0WDF36L3U0UQSJGZB" localSheetId="0" hidden="1">#REF!</definedName>
    <definedName name="BExRZNF461H0WDF36L3U0UQSJGZB" localSheetId="1" hidden="1">#REF!</definedName>
    <definedName name="BExRZNF461H0WDF36L3U0UQSJGZB" localSheetId="8" hidden="1">#REF!</definedName>
    <definedName name="BExRZOGSR69INI6GAEPHDWSNK5Q4" localSheetId="0" hidden="1">#REF!</definedName>
    <definedName name="BExRZOGSR69INI6GAEPHDWSNK5Q4" localSheetId="1" hidden="1">#REF!</definedName>
    <definedName name="BExRZOGSR69INI6GAEPHDWSNK5Q4" localSheetId="8" hidden="1">#REF!</definedName>
    <definedName name="BExS0ASQBKRTPDWFK0KUDFOS9LE5" localSheetId="0" hidden="1">#REF!</definedName>
    <definedName name="BExS0ASQBKRTPDWFK0KUDFOS9LE5" localSheetId="1" hidden="1">#REF!</definedName>
    <definedName name="BExS0ASQBKRTPDWFK0KUDFOS9LE5" localSheetId="8" hidden="1">#REF!</definedName>
    <definedName name="BExS0GHQUF6YT0RU3TKDEO8CSJYB" localSheetId="0" hidden="1">#REF!</definedName>
    <definedName name="BExS0GHQUF6YT0RU3TKDEO8CSJYB" localSheetId="1" hidden="1">#REF!</definedName>
    <definedName name="BExS0GHQUF6YT0RU3TKDEO8CSJYB" localSheetId="8" hidden="1">#REF!</definedName>
    <definedName name="BExS0K8IHC45I78DMZBOJ1P13KQA" localSheetId="0" hidden="1">#REF!</definedName>
    <definedName name="BExS0K8IHC45I78DMZBOJ1P13KQA" localSheetId="1" hidden="1">#REF!</definedName>
    <definedName name="BExS0K8IHC45I78DMZBOJ1P13KQA" localSheetId="8" hidden="1">#REF!</definedName>
    <definedName name="BExS0L4WP69XXUFHED98XIEPB593" localSheetId="0" hidden="1">#REF!</definedName>
    <definedName name="BExS0L4WP69XXUFHED98XIEPB593" localSheetId="1" hidden="1">#REF!</definedName>
    <definedName name="BExS0L4WP69XXUFHED98XIEPB593" localSheetId="8" hidden="1">#REF!</definedName>
    <definedName name="BExS0Z2O2N4AJXFEPN87NU9ZGAHG" localSheetId="0" hidden="1">#REF!</definedName>
    <definedName name="BExS0Z2O2N4AJXFEPN87NU9ZGAHG" localSheetId="1" hidden="1">#REF!</definedName>
    <definedName name="BExS0Z2O2N4AJXFEPN87NU9ZGAHG" localSheetId="8" hidden="1">#REF!</definedName>
    <definedName name="BExS15IJV0WW662NXQUVT3FGP4ST" localSheetId="0" hidden="1">#REF!</definedName>
    <definedName name="BExS15IJV0WW662NXQUVT3FGP4ST" localSheetId="1" hidden="1">#REF!</definedName>
    <definedName name="BExS15IJV0WW662NXQUVT3FGP4ST" localSheetId="8" hidden="1">#REF!</definedName>
    <definedName name="BExS18T8TBNEPF4AU1VJ268XLF3L" localSheetId="0" hidden="1">#REF!</definedName>
    <definedName name="BExS18T8TBNEPF4AU1VJ268XLF3L" localSheetId="1" hidden="1">#REF!</definedName>
    <definedName name="BExS18T8TBNEPF4AU1VJ268XLF3L" localSheetId="8" hidden="1">#REF!</definedName>
    <definedName name="BExS194110MR25BYJI3CJ2EGZ8XT" localSheetId="0" hidden="1">#REF!</definedName>
    <definedName name="BExS194110MR25BYJI3CJ2EGZ8XT" localSheetId="1" hidden="1">#REF!</definedName>
    <definedName name="BExS194110MR25BYJI3CJ2EGZ8XT" localSheetId="8" hidden="1">#REF!</definedName>
    <definedName name="BExS1BNVGNSGD4EP90QL8WXYWZ66" localSheetId="0" hidden="1">#REF!</definedName>
    <definedName name="BExS1BNVGNSGD4EP90QL8WXYWZ66" localSheetId="1" hidden="1">#REF!</definedName>
    <definedName name="BExS1BNVGNSGD4EP90QL8WXYWZ66" localSheetId="8" hidden="1">#REF!</definedName>
    <definedName name="BExS1UE39N6NCND7MAARSBWXS6HU" localSheetId="0" hidden="1">#REF!</definedName>
    <definedName name="BExS1UE39N6NCND7MAARSBWXS6HU" localSheetId="1" hidden="1">#REF!</definedName>
    <definedName name="BExS1UE39N6NCND7MAARSBWXS6HU" localSheetId="8" hidden="1">#REF!</definedName>
    <definedName name="BExS226HTWL5WVC76MP5A1IBI8WD" localSheetId="0" hidden="1">#REF!</definedName>
    <definedName name="BExS226HTWL5WVC76MP5A1IBI8WD" localSheetId="1" hidden="1">#REF!</definedName>
    <definedName name="BExS226HTWL5WVC76MP5A1IBI8WD" localSheetId="8" hidden="1">#REF!</definedName>
    <definedName name="BExS26OI2QNNAH2WMDD95Z400048" localSheetId="0" hidden="1">#REF!</definedName>
    <definedName name="BExS26OI2QNNAH2WMDD95Z400048" localSheetId="1" hidden="1">#REF!</definedName>
    <definedName name="BExS26OI2QNNAH2WMDD95Z400048" localSheetId="8" hidden="1">#REF!</definedName>
    <definedName name="BExS2D4EI622QRKZKVDPRE66M4XA" localSheetId="0" hidden="1">#REF!</definedName>
    <definedName name="BExS2D4EI622QRKZKVDPRE66M4XA" localSheetId="1" hidden="1">#REF!</definedName>
    <definedName name="BExS2D4EI622QRKZKVDPRE66M4XA" localSheetId="8" hidden="1">#REF!</definedName>
    <definedName name="BExS2DF6B4ZUF3VZLI4G6LJ3BF38" localSheetId="0" hidden="1">#REF!</definedName>
    <definedName name="BExS2DF6B4ZUF3VZLI4G6LJ3BF38" localSheetId="1" hidden="1">#REF!</definedName>
    <definedName name="BExS2DF6B4ZUF3VZLI4G6LJ3BF38" localSheetId="8" hidden="1">#REF!</definedName>
    <definedName name="BExS2GKEA6VM3PDWKD7XI0KRUHTW" localSheetId="0" hidden="1">#REF!</definedName>
    <definedName name="BExS2GKEA6VM3PDWKD7XI0KRUHTW" localSheetId="1" hidden="1">#REF!</definedName>
    <definedName name="BExS2GKEA6VM3PDWKD7XI0KRUHTW" localSheetId="8" hidden="1">#REF!</definedName>
    <definedName name="BExS2I2HVU314TXI2DYFRY8XV913" localSheetId="0" hidden="1">#REF!</definedName>
    <definedName name="BExS2I2HVU314TXI2DYFRY8XV913" localSheetId="1" hidden="1">#REF!</definedName>
    <definedName name="BExS2I2HVU314TXI2DYFRY8XV913" localSheetId="8" hidden="1">#REF!</definedName>
    <definedName name="BExS2QB5FS5LYTFYO4BROTWG3OV5" localSheetId="0" hidden="1">#REF!</definedName>
    <definedName name="BExS2QB5FS5LYTFYO4BROTWG3OV5" localSheetId="1" hidden="1">#REF!</definedName>
    <definedName name="BExS2QB5FS5LYTFYO4BROTWG3OV5" localSheetId="8" hidden="1">#REF!</definedName>
    <definedName name="BExS2TLU1HONYV6S3ZD9T12D7CIG" localSheetId="0" hidden="1">#REF!</definedName>
    <definedName name="BExS2TLU1HONYV6S3ZD9T12D7CIG" localSheetId="1" hidden="1">#REF!</definedName>
    <definedName name="BExS2TLU1HONYV6S3ZD9T12D7CIG" localSheetId="8" hidden="1">#REF!</definedName>
    <definedName name="BExS2WLQUVBRZJWQTWUU4CYDY4IN" localSheetId="0" hidden="1">#REF!</definedName>
    <definedName name="BExS2WLQUVBRZJWQTWUU4CYDY4IN" localSheetId="1" hidden="1">#REF!</definedName>
    <definedName name="BExS2WLQUVBRZJWQTWUU4CYDY4IN" localSheetId="8" hidden="1">#REF!</definedName>
    <definedName name="BExS2YJQV4NUX6135T90Z1Y5R26Q" localSheetId="0" hidden="1">#REF!</definedName>
    <definedName name="BExS2YJQV4NUX6135T90Z1Y5R26Q" localSheetId="1" hidden="1">#REF!</definedName>
    <definedName name="BExS2YJQV4NUX6135T90Z1Y5R26Q" localSheetId="8" hidden="1">#REF!</definedName>
    <definedName name="BExS318UV9I2FXPQQWUKKX00QLPJ" localSheetId="0" hidden="1">#REF!</definedName>
    <definedName name="BExS318UV9I2FXPQQWUKKX00QLPJ" localSheetId="1" hidden="1">#REF!</definedName>
    <definedName name="BExS318UV9I2FXPQQWUKKX00QLPJ" localSheetId="8" hidden="1">#REF!</definedName>
    <definedName name="BExS3LBS0SMTHALVM4NRI1BAV1NP" localSheetId="0" hidden="1">#REF!</definedName>
    <definedName name="BExS3LBS0SMTHALVM4NRI1BAV1NP" localSheetId="1" hidden="1">#REF!</definedName>
    <definedName name="BExS3LBS0SMTHALVM4NRI1BAV1NP" localSheetId="8" hidden="1">#REF!</definedName>
    <definedName name="BExS3MTQ75VBXDGEBURP6YT8RROE" localSheetId="0" hidden="1">#REF!</definedName>
    <definedName name="BExS3MTQ75VBXDGEBURP6YT8RROE" localSheetId="1" hidden="1">#REF!</definedName>
    <definedName name="BExS3MTQ75VBXDGEBURP6YT8RROE" localSheetId="8" hidden="1">#REF!</definedName>
    <definedName name="BExS3OMGYO0DFN5186UFKEXZ2RX3" localSheetId="0" hidden="1">#REF!</definedName>
    <definedName name="BExS3OMGYO0DFN5186UFKEXZ2RX3" localSheetId="1" hidden="1">#REF!</definedName>
    <definedName name="BExS3OMGYO0DFN5186UFKEXZ2RX3" localSheetId="8" hidden="1">#REF!</definedName>
    <definedName name="BExS3SDERJ27OER67TIGOVZU13A2" localSheetId="0" hidden="1">#REF!</definedName>
    <definedName name="BExS3SDERJ27OER67TIGOVZU13A2" localSheetId="1" hidden="1">#REF!</definedName>
    <definedName name="BExS3SDERJ27OER67TIGOVZU13A2" localSheetId="8" hidden="1">#REF!</definedName>
    <definedName name="BExS3STIH9SFG0R6H30P191QZE98" localSheetId="0" hidden="1">#REF!</definedName>
    <definedName name="BExS3STIH9SFG0R6H30P191QZE98" localSheetId="1" hidden="1">#REF!</definedName>
    <definedName name="BExS3STIH9SFG0R6H30P191QZE98" localSheetId="8" hidden="1">#REF!</definedName>
    <definedName name="BExS46R5WDNU5KL04FKY5LHJUCB8" localSheetId="0" hidden="1">#REF!</definedName>
    <definedName name="BExS46R5WDNU5KL04FKY5LHJUCB8" localSheetId="1" hidden="1">#REF!</definedName>
    <definedName name="BExS46R5WDNU5KL04FKY5LHJUCB8" localSheetId="8" hidden="1">#REF!</definedName>
    <definedName name="BExS4ASWKM93XA275AXHYP8AG6SU" localSheetId="0" hidden="1">#REF!</definedName>
    <definedName name="BExS4ASWKM93XA275AXHYP8AG6SU" localSheetId="1" hidden="1">#REF!</definedName>
    <definedName name="BExS4ASWKM93XA275AXHYP8AG6SU" localSheetId="8" hidden="1">#REF!</definedName>
    <definedName name="BExS4IANBC4RO7HIK0MZZ2RPQU78" localSheetId="0" hidden="1">#REF!</definedName>
    <definedName name="BExS4IANBC4RO7HIK0MZZ2RPQU78" localSheetId="1" hidden="1">#REF!</definedName>
    <definedName name="BExS4IANBC4RO7HIK0MZZ2RPQU78" localSheetId="8" hidden="1">#REF!</definedName>
    <definedName name="BExS4JN3Y6SVBKILQK0R9HS45Y52" localSheetId="0" hidden="1">#REF!</definedName>
    <definedName name="BExS4JN3Y6SVBKILQK0R9HS45Y52" localSheetId="1" hidden="1">#REF!</definedName>
    <definedName name="BExS4JN3Y6SVBKILQK0R9HS45Y52" localSheetId="8" hidden="1">#REF!</definedName>
    <definedName name="BExS4P6S41O6Z6BED77U3GD9PNH1" localSheetId="0" hidden="1">#REF!</definedName>
    <definedName name="BExS4P6S41O6Z6BED77U3GD9PNH1" localSheetId="1" hidden="1">#REF!</definedName>
    <definedName name="BExS4P6S41O6Z6BED77U3GD9PNH1" localSheetId="8" hidden="1">#REF!</definedName>
    <definedName name="BExS4PXPURUHFBOKYFJD5J1J2RXC" localSheetId="0" hidden="1">#REF!</definedName>
    <definedName name="BExS4PXPURUHFBOKYFJD5J1J2RXC" localSheetId="1" hidden="1">#REF!</definedName>
    <definedName name="BExS4PXPURUHFBOKYFJD5J1J2RXC" localSheetId="8" hidden="1">#REF!</definedName>
    <definedName name="BExS4T32HD3YGJ91HTJ2IGVX6V4O" localSheetId="0" hidden="1">#REF!</definedName>
    <definedName name="BExS4T32HD3YGJ91HTJ2IGVX6V4O" localSheetId="1" hidden="1">#REF!</definedName>
    <definedName name="BExS4T32HD3YGJ91HTJ2IGVX6V4O" localSheetId="8" hidden="1">#REF!</definedName>
    <definedName name="BExS51H0N51UT0FZOPZRCF1GU063" localSheetId="0" hidden="1">#REF!</definedName>
    <definedName name="BExS51H0N51UT0FZOPZRCF1GU063" localSheetId="1" hidden="1">#REF!</definedName>
    <definedName name="BExS51H0N51UT0FZOPZRCF1GU063" localSheetId="8" hidden="1">#REF!</definedName>
    <definedName name="BExS54X72TJFC41FJK72MLRR2OO7" localSheetId="0" hidden="1">#REF!</definedName>
    <definedName name="BExS54X72TJFC41FJK72MLRR2OO7" localSheetId="1" hidden="1">#REF!</definedName>
    <definedName name="BExS54X72TJFC41FJK72MLRR2OO7" localSheetId="8" hidden="1">#REF!</definedName>
    <definedName name="BExS59F0PA1V2ZC7S5TN6IT41SXP" localSheetId="0" hidden="1">#REF!</definedName>
    <definedName name="BExS59F0PA1V2ZC7S5TN6IT41SXP" localSheetId="1" hidden="1">#REF!</definedName>
    <definedName name="BExS59F0PA1V2ZC7S5TN6IT41SXP" localSheetId="8" hidden="1">#REF!</definedName>
    <definedName name="BExS5L3TGB8JVW9ROYWTKYTUPW27" localSheetId="0" hidden="1">#REF!</definedName>
    <definedName name="BExS5L3TGB8JVW9ROYWTKYTUPW27" localSheetId="1" hidden="1">#REF!</definedName>
    <definedName name="BExS5L3TGB8JVW9ROYWTKYTUPW27" localSheetId="8" hidden="1">#REF!</definedName>
    <definedName name="BExS6GKQ96EHVLYWNJDWXZXUZW90" localSheetId="0" hidden="1">#REF!</definedName>
    <definedName name="BExS6GKQ96EHVLYWNJDWXZXUZW90" localSheetId="1" hidden="1">#REF!</definedName>
    <definedName name="BExS6GKQ96EHVLYWNJDWXZXUZW90" localSheetId="8" hidden="1">#REF!</definedName>
    <definedName name="BExS6ITKSZFRR01YD5B0F676SYN7" localSheetId="0" hidden="1">#REF!</definedName>
    <definedName name="BExS6ITKSZFRR01YD5B0F676SYN7" localSheetId="1" hidden="1">#REF!</definedName>
    <definedName name="BExS6ITKSZFRR01YD5B0F676SYN7" localSheetId="8" hidden="1">#REF!</definedName>
    <definedName name="BExS6N0LI574IAC89EFW6CLTCQ33" localSheetId="0" hidden="1">#REF!</definedName>
    <definedName name="BExS6N0LI574IAC89EFW6CLTCQ33" localSheetId="1" hidden="1">#REF!</definedName>
    <definedName name="BExS6N0LI574IAC89EFW6CLTCQ33" localSheetId="8" hidden="1">#REF!</definedName>
    <definedName name="BExS6N0NEF7XCTT5R600QZ71A44O" localSheetId="0" hidden="1">#REF!</definedName>
    <definedName name="BExS6N0NEF7XCTT5R600QZ71A44O" localSheetId="1" hidden="1">#REF!</definedName>
    <definedName name="BExS6N0NEF7XCTT5R600QZ71A44O" localSheetId="8" hidden="1">#REF!</definedName>
    <definedName name="BExS6WRDBF3ST86ZOBBUL3GTCR11" localSheetId="0" hidden="1">#REF!</definedName>
    <definedName name="BExS6WRDBF3ST86ZOBBUL3GTCR11" localSheetId="1" hidden="1">#REF!</definedName>
    <definedName name="BExS6WRDBF3ST86ZOBBUL3GTCR11" localSheetId="8" hidden="1">#REF!</definedName>
    <definedName name="BExS6XNRKR0C3MTA0LV5B60UB908" localSheetId="0" hidden="1">#REF!</definedName>
    <definedName name="BExS6XNRKR0C3MTA0LV5B60UB908" localSheetId="1" hidden="1">#REF!</definedName>
    <definedName name="BExS6XNRKR0C3MTA0LV5B60UB908" localSheetId="8" hidden="1">#REF!</definedName>
    <definedName name="BExS73NELZEK2MDOLXO2Q7H3EG71" localSheetId="0" hidden="1">#REF!</definedName>
    <definedName name="BExS73NELZEK2MDOLXO2Q7H3EG71" localSheetId="1" hidden="1">#REF!</definedName>
    <definedName name="BExS73NELZEK2MDOLXO2Q7H3EG71" localSheetId="8" hidden="1">#REF!</definedName>
    <definedName name="BExS7DJF6AXTWAJD7K4ZCD7L6BHV" localSheetId="0" hidden="1">#REF!</definedName>
    <definedName name="BExS7DJF6AXTWAJD7K4ZCD7L6BHV" localSheetId="1" hidden="1">#REF!</definedName>
    <definedName name="BExS7DJF6AXTWAJD7K4ZCD7L6BHV" localSheetId="8" hidden="1">#REF!</definedName>
    <definedName name="BExS7GOTHHOK287MX2RC853NWQAL" localSheetId="0" hidden="1">#REF!</definedName>
    <definedName name="BExS7GOTHHOK287MX2RC853NWQAL" localSheetId="1" hidden="1">#REF!</definedName>
    <definedName name="BExS7GOTHHOK287MX2RC853NWQAL" localSheetId="8" hidden="1">#REF!</definedName>
    <definedName name="BExS7TKQYLRZGM93UY3ZJZJBQNFJ" localSheetId="0" hidden="1">#REF!</definedName>
    <definedName name="BExS7TKQYLRZGM93UY3ZJZJBQNFJ" localSheetId="1" hidden="1">#REF!</definedName>
    <definedName name="BExS7TKQYLRZGM93UY3ZJZJBQNFJ" localSheetId="8" hidden="1">#REF!</definedName>
    <definedName name="BExS7Y2LNGVHSIBKC7C3R6X4LDR6" localSheetId="0" hidden="1">#REF!</definedName>
    <definedName name="BExS7Y2LNGVHSIBKC7C3R6X4LDR6" localSheetId="1" hidden="1">#REF!</definedName>
    <definedName name="BExS7Y2LNGVHSIBKC7C3R6X4LDR6" localSheetId="8" hidden="1">#REF!</definedName>
    <definedName name="BExS81TE0EY44Y3W2M4Z4MGNP5OM" localSheetId="0" hidden="1">#REF!</definedName>
    <definedName name="BExS81TE0EY44Y3W2M4Z4MGNP5OM" localSheetId="1" hidden="1">#REF!</definedName>
    <definedName name="BExS81TE0EY44Y3W2M4Z4MGNP5OM" localSheetId="8" hidden="1">#REF!</definedName>
    <definedName name="BExS81YPDZDVJJVS15HV2HDXAC3Y" localSheetId="0" hidden="1">#REF!</definedName>
    <definedName name="BExS81YPDZDVJJVS15HV2HDXAC3Y" localSheetId="1" hidden="1">#REF!</definedName>
    <definedName name="BExS81YPDZDVJJVS15HV2HDXAC3Y" localSheetId="8" hidden="1">#REF!</definedName>
    <definedName name="BExS82PRVNUTEKQZS56YT2DVF6C2" localSheetId="0" hidden="1">#REF!</definedName>
    <definedName name="BExS82PRVNUTEKQZS56YT2DVF6C2" localSheetId="1" hidden="1">#REF!</definedName>
    <definedName name="BExS82PRVNUTEKQZS56YT2DVF6C2" localSheetId="8" hidden="1">#REF!</definedName>
    <definedName name="BExS83BCNFAV6DRCB1VTUF96491J" localSheetId="0" hidden="1">#REF!</definedName>
    <definedName name="BExS83BCNFAV6DRCB1VTUF96491J" localSheetId="1" hidden="1">#REF!</definedName>
    <definedName name="BExS83BCNFAV6DRCB1VTUF96491J" localSheetId="8" hidden="1">#REF!</definedName>
    <definedName name="BExS86GKM9ISCSNZD15BQ5E5L6A5" localSheetId="0" hidden="1">#REF!</definedName>
    <definedName name="BExS86GKM9ISCSNZD15BQ5E5L6A5" localSheetId="1" hidden="1">#REF!</definedName>
    <definedName name="BExS86GKM9ISCSNZD15BQ5E5L6A5" localSheetId="8" hidden="1">#REF!</definedName>
    <definedName name="BExS89GGRJ55EK546SM31UGE2K8T" localSheetId="0" hidden="1">#REF!</definedName>
    <definedName name="BExS89GGRJ55EK546SM31UGE2K8T" localSheetId="1" hidden="1">#REF!</definedName>
    <definedName name="BExS89GGRJ55EK546SM31UGE2K8T" localSheetId="8" hidden="1">#REF!</definedName>
    <definedName name="BExS8BPG5A0GR5AO1U951NDGGR0L" localSheetId="0" hidden="1">#REF!</definedName>
    <definedName name="BExS8BPG5A0GR5AO1U951NDGGR0L" localSheetId="1" hidden="1">#REF!</definedName>
    <definedName name="BExS8BPG5A0GR5AO1U951NDGGR0L" localSheetId="8" hidden="1">#REF!</definedName>
    <definedName name="BExS8CGI0JXFUBD41VFLI0SZSV8F" localSheetId="0" hidden="1">#REF!</definedName>
    <definedName name="BExS8CGI0JXFUBD41VFLI0SZSV8F" localSheetId="1" hidden="1">#REF!</definedName>
    <definedName name="BExS8CGI0JXFUBD41VFLI0SZSV8F" localSheetId="8" hidden="1">#REF!</definedName>
    <definedName name="BExS8D22FXVQKOEJP01LT0CDI3PS" localSheetId="0" hidden="1">#REF!</definedName>
    <definedName name="BExS8D22FXVQKOEJP01LT0CDI3PS" localSheetId="1" hidden="1">#REF!</definedName>
    <definedName name="BExS8D22FXVQKOEJP01LT0CDI3PS" localSheetId="8" hidden="1">#REF!</definedName>
    <definedName name="BExS8EEJOZFBUWZDOM3O25AJRUVU" localSheetId="0" hidden="1">#REF!</definedName>
    <definedName name="BExS8EEJOZFBUWZDOM3O25AJRUVU" localSheetId="1" hidden="1">#REF!</definedName>
    <definedName name="BExS8EEJOZFBUWZDOM3O25AJRUVU" localSheetId="8" hidden="1">#REF!</definedName>
    <definedName name="BExS8GSUS17UY50TEM2AWF36BR9Z" localSheetId="0" hidden="1">#REF!</definedName>
    <definedName name="BExS8GSUS17UY50TEM2AWF36BR9Z" localSheetId="1" hidden="1">#REF!</definedName>
    <definedName name="BExS8GSUS17UY50TEM2AWF36BR9Z" localSheetId="8" hidden="1">#REF!</definedName>
    <definedName name="BExS8HJRBVG0XI6PWA9KTMJZMQXK" localSheetId="0" hidden="1">#REF!</definedName>
    <definedName name="BExS8HJRBVG0XI6PWA9KTMJZMQXK" localSheetId="1" hidden="1">#REF!</definedName>
    <definedName name="BExS8HJRBVG0XI6PWA9KTMJZMQXK" localSheetId="8" hidden="1">#REF!</definedName>
    <definedName name="BExS8NE9HUZJH13OXLREOV1BX0OZ" localSheetId="0" hidden="1">#REF!</definedName>
    <definedName name="BExS8NE9HUZJH13OXLREOV1BX0OZ" localSheetId="1" hidden="1">#REF!</definedName>
    <definedName name="BExS8NE9HUZJH13OXLREOV1BX0OZ" localSheetId="8" hidden="1">#REF!</definedName>
    <definedName name="BExS8R51C8RM2FS6V6IRTYO9GA4A" localSheetId="0" hidden="1">#REF!</definedName>
    <definedName name="BExS8R51C8RM2FS6V6IRTYO9GA4A" localSheetId="1" hidden="1">#REF!</definedName>
    <definedName name="BExS8R51C8RM2FS6V6IRTYO9GA4A" localSheetId="8" hidden="1">#REF!</definedName>
    <definedName name="BExS8WDX408F60MH1X9B9UZ2H4R7" localSheetId="0" hidden="1">#REF!</definedName>
    <definedName name="BExS8WDX408F60MH1X9B9UZ2H4R7" localSheetId="1" hidden="1">#REF!</definedName>
    <definedName name="BExS8WDX408F60MH1X9B9UZ2H4R7" localSheetId="8" hidden="1">#REF!</definedName>
    <definedName name="BExS8X4UTVOFE2YEVLO8LTKMSI3A" localSheetId="0" hidden="1">#REF!</definedName>
    <definedName name="BExS8X4UTVOFE2YEVLO8LTKMSI3A" localSheetId="1" hidden="1">#REF!</definedName>
    <definedName name="BExS8X4UTVOFE2YEVLO8LTKMSI3A" localSheetId="8" hidden="1">#REF!</definedName>
    <definedName name="BExS8Z2W2QEC3MH0BZIYLDFQNUIP" localSheetId="0" hidden="1">#REF!</definedName>
    <definedName name="BExS8Z2W2QEC3MH0BZIYLDFQNUIP" localSheetId="1" hidden="1">#REF!</definedName>
    <definedName name="BExS8Z2W2QEC3MH0BZIYLDFQNUIP" localSheetId="8" hidden="1">#REF!</definedName>
    <definedName name="BExS92DKGRFFCIA9C0IXDOLO57EP" localSheetId="0" hidden="1">#REF!</definedName>
    <definedName name="BExS92DKGRFFCIA9C0IXDOLO57EP" localSheetId="1" hidden="1">#REF!</definedName>
    <definedName name="BExS92DKGRFFCIA9C0IXDOLO57EP" localSheetId="8" hidden="1">#REF!</definedName>
    <definedName name="BExS98OB4321YCHLCQ022PXKTT2W" localSheetId="0" hidden="1">#REF!</definedName>
    <definedName name="BExS98OB4321YCHLCQ022PXKTT2W" localSheetId="1" hidden="1">#REF!</definedName>
    <definedName name="BExS98OB4321YCHLCQ022PXKTT2W" localSheetId="8" hidden="1">#REF!</definedName>
    <definedName name="BExS9C9N8GFISC6HUERJ0EI06GB2" localSheetId="0" hidden="1">#REF!</definedName>
    <definedName name="BExS9C9N8GFISC6HUERJ0EI06GB2" localSheetId="1" hidden="1">#REF!</definedName>
    <definedName name="BExS9C9N8GFISC6HUERJ0EI06GB2" localSheetId="8" hidden="1">#REF!</definedName>
    <definedName name="BExS9D6619QNINF06KHZHYUAH0S9" localSheetId="0" hidden="1">#REF!</definedName>
    <definedName name="BExS9D6619QNINF06KHZHYUAH0S9" localSheetId="1" hidden="1">#REF!</definedName>
    <definedName name="BExS9D6619QNINF06KHZHYUAH0S9" localSheetId="8" hidden="1">#REF!</definedName>
    <definedName name="BExS9DX13CACP3J8JDREK30JB1SQ" localSheetId="0" hidden="1">#REF!</definedName>
    <definedName name="BExS9DX13CACP3J8JDREK30JB1SQ" localSheetId="1" hidden="1">#REF!</definedName>
    <definedName name="BExS9DX13CACP3J8JDREK30JB1SQ" localSheetId="8" hidden="1">#REF!</definedName>
    <definedName name="BExS9FPRS2KRRCS33SE6WFNF5GYL" localSheetId="0" hidden="1">#REF!</definedName>
    <definedName name="BExS9FPRS2KRRCS33SE6WFNF5GYL" localSheetId="1" hidden="1">#REF!</definedName>
    <definedName name="BExS9FPRS2KRRCS33SE6WFNF5GYL" localSheetId="8" hidden="1">#REF!</definedName>
    <definedName name="BExS9M5VN3VE822UH6TLACVY24CJ" localSheetId="0" hidden="1">#REF!</definedName>
    <definedName name="BExS9M5VN3VE822UH6TLACVY24CJ" localSheetId="1" hidden="1">#REF!</definedName>
    <definedName name="BExS9M5VN3VE822UH6TLACVY24CJ" localSheetId="8" hidden="1">#REF!</definedName>
    <definedName name="BExS9WI0A6PSEB8N9GPXF2Z7MWHM" localSheetId="0" hidden="1">#REF!</definedName>
    <definedName name="BExS9WI0A6PSEB8N9GPXF2Z7MWHM" localSheetId="1" hidden="1">#REF!</definedName>
    <definedName name="BExS9WI0A6PSEB8N9GPXF2Z7MWHM" localSheetId="8" hidden="1">#REF!</definedName>
    <definedName name="BExS9XJPZ07ND34OHX60QD382FV6" localSheetId="0" hidden="1">#REF!</definedName>
    <definedName name="BExS9XJPZ07ND34OHX60QD382FV6" localSheetId="1" hidden="1">#REF!</definedName>
    <definedName name="BExS9XJPZ07ND34OHX60QD382FV6" localSheetId="8" hidden="1">#REF!</definedName>
    <definedName name="BExSA4AJLEEN4R7HU4FRSMYR17TR" localSheetId="0" hidden="1">#REF!</definedName>
    <definedName name="BExSA4AJLEEN4R7HU4FRSMYR17TR" localSheetId="1" hidden="1">#REF!</definedName>
    <definedName name="BExSA4AJLEEN4R7HU4FRSMYR17TR" localSheetId="8" hidden="1">#REF!</definedName>
    <definedName name="BExSA5HP306TN9XJS0TU619DLRR7" localSheetId="0" hidden="1">#REF!</definedName>
    <definedName name="BExSA5HP306TN9XJS0TU619DLRR7" localSheetId="1" hidden="1">#REF!</definedName>
    <definedName name="BExSA5HP306TN9XJS0TU619DLRR7" localSheetId="8" hidden="1">#REF!</definedName>
    <definedName name="BExSAAVWQOOIA6B3JHQVGP08HFEM" localSheetId="0" hidden="1">#REF!</definedName>
    <definedName name="BExSAAVWQOOIA6B3JHQVGP08HFEM" localSheetId="1" hidden="1">#REF!</definedName>
    <definedName name="BExSAAVWQOOIA6B3JHQVGP08HFEM" localSheetId="8" hidden="1">#REF!</definedName>
    <definedName name="BExSAFJ3IICU2M7QPVE4ARYMXZKX" localSheetId="0" hidden="1">#REF!</definedName>
    <definedName name="BExSAFJ3IICU2M7QPVE4ARYMXZKX" localSheetId="1" hidden="1">#REF!</definedName>
    <definedName name="BExSAFJ3IICU2M7QPVE4ARYMXZKX" localSheetId="8" hidden="1">#REF!</definedName>
    <definedName name="BExSAH6ID8OHX379UXVNGFO8J6KQ" localSheetId="0" hidden="1">#REF!</definedName>
    <definedName name="BExSAH6ID8OHX379UXVNGFO8J6KQ" localSheetId="1" hidden="1">#REF!</definedName>
    <definedName name="BExSAH6ID8OHX379UXVNGFO8J6KQ" localSheetId="8" hidden="1">#REF!</definedName>
    <definedName name="BExSAQBHIXGQRNIRGCJMBXUPCZQA" localSheetId="0" hidden="1">#REF!</definedName>
    <definedName name="BExSAQBHIXGQRNIRGCJMBXUPCZQA" localSheetId="1" hidden="1">#REF!</definedName>
    <definedName name="BExSAQBHIXGQRNIRGCJMBXUPCZQA" localSheetId="8" hidden="1">#REF!</definedName>
    <definedName name="BExSAUTCT4P7JP57NOR9MTX33QJZ" localSheetId="0" hidden="1">#REF!</definedName>
    <definedName name="BExSAUTCT4P7JP57NOR9MTX33QJZ" localSheetId="1" hidden="1">#REF!</definedName>
    <definedName name="BExSAUTCT4P7JP57NOR9MTX33QJZ" localSheetId="8" hidden="1">#REF!</definedName>
    <definedName name="BExSAY9CA9TFXQ9M9FBJRGJO9T9E" localSheetId="0" hidden="1">#REF!</definedName>
    <definedName name="BExSAY9CA9TFXQ9M9FBJRGJO9T9E" localSheetId="1" hidden="1">#REF!</definedName>
    <definedName name="BExSAY9CA9TFXQ9M9FBJRGJO9T9E" localSheetId="8" hidden="1">#REF!</definedName>
    <definedName name="BExSB4JYKQ3MINI7RAYK5M8BLJDC" localSheetId="0" hidden="1">#REF!</definedName>
    <definedName name="BExSB4JYKQ3MINI7RAYK5M8BLJDC" localSheetId="1" hidden="1">#REF!</definedName>
    <definedName name="BExSB4JYKQ3MINI7RAYK5M8BLJDC" localSheetId="8" hidden="1">#REF!</definedName>
    <definedName name="BExSBCY73CG3Q15P5BDLDT994XRL" localSheetId="0" hidden="1">#REF!</definedName>
    <definedName name="BExSBCY73CG3Q15P5BDLDT994XRL" localSheetId="1" hidden="1">#REF!</definedName>
    <definedName name="BExSBCY73CG3Q15P5BDLDT994XRL" localSheetId="8" hidden="1">#REF!</definedName>
    <definedName name="BExSBMOS41ZRLWYLOU29V6Y7YORR" localSheetId="0" hidden="1">#REF!</definedName>
    <definedName name="BExSBMOS41ZRLWYLOU29V6Y7YORR" localSheetId="1" hidden="1">#REF!</definedName>
    <definedName name="BExSBMOS41ZRLWYLOU29V6Y7YORR" localSheetId="8" hidden="1">#REF!</definedName>
    <definedName name="BExSBPZG22WAMZYIF7CZ686E8X80" localSheetId="0" hidden="1">#REF!</definedName>
    <definedName name="BExSBPZG22WAMZYIF7CZ686E8X80" localSheetId="1" hidden="1">#REF!</definedName>
    <definedName name="BExSBPZG22WAMZYIF7CZ686E8X80" localSheetId="8" hidden="1">#REF!</definedName>
    <definedName name="BExSBRBXXQMBU1TYDW1BXTEVEPRU" localSheetId="0" hidden="1">#REF!</definedName>
    <definedName name="BExSBRBXXQMBU1TYDW1BXTEVEPRU" localSheetId="1" hidden="1">#REF!</definedName>
    <definedName name="BExSBRBXXQMBU1TYDW1BXTEVEPRU" localSheetId="8" hidden="1">#REF!</definedName>
    <definedName name="BExSC54998WTZ21DSL0R8UN0Y9JH" localSheetId="0" hidden="1">#REF!</definedName>
    <definedName name="BExSC54998WTZ21DSL0R8UN0Y9JH" localSheetId="1" hidden="1">#REF!</definedName>
    <definedName name="BExSC54998WTZ21DSL0R8UN0Y9JH" localSheetId="8" hidden="1">#REF!</definedName>
    <definedName name="BExSC60N7WR9PJSNC9B7ORCX9NGY" localSheetId="0" hidden="1">#REF!</definedName>
    <definedName name="BExSC60N7WR9PJSNC9B7ORCX9NGY" localSheetId="1" hidden="1">#REF!</definedName>
    <definedName name="BExSC60N7WR9PJSNC9B7ORCX9NGY" localSheetId="8" hidden="1">#REF!</definedName>
    <definedName name="BExSCE99EZTILTTCE4NJJF96OYYM" localSheetId="0" hidden="1">#REF!</definedName>
    <definedName name="BExSCE99EZTILTTCE4NJJF96OYYM" localSheetId="1" hidden="1">#REF!</definedName>
    <definedName name="BExSCE99EZTILTTCE4NJJF96OYYM" localSheetId="8" hidden="1">#REF!</definedName>
    <definedName name="BExSCFWOMYELUEPWVJIRGIQZH5BV" localSheetId="0" hidden="1">#REF!</definedName>
    <definedName name="BExSCFWOMYELUEPWVJIRGIQZH5BV" localSheetId="1" hidden="1">#REF!</definedName>
    <definedName name="BExSCFWOMYELUEPWVJIRGIQZH5BV" localSheetId="8" hidden="1">#REF!</definedName>
    <definedName name="BExSCHUQZ2HFEWS54X67DIS8OSXZ" localSheetId="0" hidden="1">#REF!</definedName>
    <definedName name="BExSCHUQZ2HFEWS54X67DIS8OSXZ" localSheetId="1" hidden="1">#REF!</definedName>
    <definedName name="BExSCHUQZ2HFEWS54X67DIS8OSXZ" localSheetId="8" hidden="1">#REF!</definedName>
    <definedName name="BExSCOG41SKKG4GYU76WRWW1CTE6" localSheetId="0" hidden="1">#REF!</definedName>
    <definedName name="BExSCOG41SKKG4GYU76WRWW1CTE6" localSheetId="1" hidden="1">#REF!</definedName>
    <definedName name="BExSCOG41SKKG4GYU76WRWW1CTE6" localSheetId="8" hidden="1">#REF!</definedName>
    <definedName name="BExSCVC9P86YVFMRKKUVRV29MZXZ" localSheetId="0" hidden="1">#REF!</definedName>
    <definedName name="BExSCVC9P86YVFMRKKUVRV29MZXZ" localSheetId="1" hidden="1">#REF!</definedName>
    <definedName name="BExSCVC9P86YVFMRKKUVRV29MZXZ" localSheetId="8" hidden="1">#REF!</definedName>
    <definedName name="BExSD233CH4MU9ZMGNRF97ZV7KWU" localSheetId="0" hidden="1">#REF!</definedName>
    <definedName name="BExSD233CH4MU9ZMGNRF97ZV7KWU" localSheetId="1" hidden="1">#REF!</definedName>
    <definedName name="BExSD233CH4MU9ZMGNRF97ZV7KWU" localSheetId="8" hidden="1">#REF!</definedName>
    <definedName name="BExSD2U0F3BN6IN9N4R2DTTJG15H" localSheetId="0" hidden="1">#REF!</definedName>
    <definedName name="BExSD2U0F3BN6IN9N4R2DTTJG15H" localSheetId="1" hidden="1">#REF!</definedName>
    <definedName name="BExSD2U0F3BN6IN9N4R2DTTJG15H" localSheetId="8" hidden="1">#REF!</definedName>
    <definedName name="BExSD6A6NY15YSMFH51ST6XJY429" localSheetId="0" hidden="1">#REF!</definedName>
    <definedName name="BExSD6A6NY15YSMFH51ST6XJY429" localSheetId="1" hidden="1">#REF!</definedName>
    <definedName name="BExSD6A6NY15YSMFH51ST6XJY429" localSheetId="8" hidden="1">#REF!</definedName>
    <definedName name="BExSD9VH6PF6RQ135VOEE08YXPAW" localSheetId="0" hidden="1">#REF!</definedName>
    <definedName name="BExSD9VH6PF6RQ135VOEE08YXPAW" localSheetId="1" hidden="1">#REF!</definedName>
    <definedName name="BExSD9VH6PF6RQ135VOEE08YXPAW" localSheetId="8" hidden="1">#REF!</definedName>
    <definedName name="BExSDI9QWFD49GEZWZ3KOGM27XRB" localSheetId="0" hidden="1">#REF!</definedName>
    <definedName name="BExSDI9QWFD49GEZWZ3KOGM27XRB" localSheetId="1" hidden="1">#REF!</definedName>
    <definedName name="BExSDI9QWFD49GEZWZ3KOGM27XRB" localSheetId="8" hidden="1">#REF!</definedName>
    <definedName name="BExSDP5Y04WWMX2WWRITWOX8R5I9" localSheetId="0" hidden="1">#REF!</definedName>
    <definedName name="BExSDP5Y04WWMX2WWRITWOX8R5I9" localSheetId="1" hidden="1">#REF!</definedName>
    <definedName name="BExSDP5Y04WWMX2WWRITWOX8R5I9" localSheetId="8" hidden="1">#REF!</definedName>
    <definedName name="BExSDSGM203BJTNS9MKCBX453HMD" localSheetId="0" hidden="1">#REF!</definedName>
    <definedName name="BExSDSGM203BJTNS9MKCBX453HMD" localSheetId="1" hidden="1">#REF!</definedName>
    <definedName name="BExSDSGM203BJTNS9MKCBX453HMD" localSheetId="8" hidden="1">#REF!</definedName>
    <definedName name="BExSDT20XUFXTDM37M148AXAP7HN" localSheetId="0" hidden="1">#REF!</definedName>
    <definedName name="BExSDT20XUFXTDM37M148AXAP7HN" localSheetId="1" hidden="1">#REF!</definedName>
    <definedName name="BExSDT20XUFXTDM37M148AXAP7HN" localSheetId="8" hidden="1">#REF!</definedName>
    <definedName name="BExSDYLOWNTKCY92LFEDAV8LO7D3" localSheetId="0" hidden="1">#REF!</definedName>
    <definedName name="BExSDYLOWNTKCY92LFEDAV8LO7D3" localSheetId="1" hidden="1">#REF!</definedName>
    <definedName name="BExSDYLOWNTKCY92LFEDAV8LO7D3" localSheetId="8" hidden="1">#REF!</definedName>
    <definedName name="BExSE277VXZ807WBUB6A1UGQ1SF9" localSheetId="0" hidden="1">#REF!</definedName>
    <definedName name="BExSE277VXZ807WBUB6A1UGQ1SF9" localSheetId="1" hidden="1">#REF!</definedName>
    <definedName name="BExSE277VXZ807WBUB6A1UGQ1SF9" localSheetId="8" hidden="1">#REF!</definedName>
    <definedName name="BExSE3EDSP4UL6G0I3DZ5SBHMUBU" localSheetId="0" hidden="1">#REF!</definedName>
    <definedName name="BExSE3EDSP4UL6G0I3DZ5SBHMUBU" localSheetId="1" hidden="1">#REF!</definedName>
    <definedName name="BExSE3EDSP4UL6G0I3DZ5SBHMUBU" localSheetId="8" hidden="1">#REF!</definedName>
    <definedName name="BExSEEHK1VLWD7JBV9SVVVIKQZ3I" localSheetId="0" hidden="1">#REF!</definedName>
    <definedName name="BExSEEHK1VLWD7JBV9SVVVIKQZ3I" localSheetId="1" hidden="1">#REF!</definedName>
    <definedName name="BExSEEHK1VLWD7JBV9SVVVIKQZ3I" localSheetId="8" hidden="1">#REF!</definedName>
    <definedName name="BExSEITYG8XAMWJ1C8VKU1MB4TEO" localSheetId="0" hidden="1">#REF!</definedName>
    <definedName name="BExSEITYG8XAMWJ1C8VKU1MB4TEO" localSheetId="1" hidden="1">#REF!</definedName>
    <definedName name="BExSEITYG8XAMWJ1C8VKU1MB4TEO" localSheetId="8" hidden="1">#REF!</definedName>
    <definedName name="BExSEJKZLX37P3V33TRTFJ30BFRK" localSheetId="0" hidden="1">#REF!</definedName>
    <definedName name="BExSEJKZLX37P3V33TRTFJ30BFRK" localSheetId="1" hidden="1">#REF!</definedName>
    <definedName name="BExSEJKZLX37P3V33TRTFJ30BFRK" localSheetId="8" hidden="1">#REF!</definedName>
    <definedName name="BExSEKXG1AW54E28IG5EODEM0JJV" localSheetId="0" hidden="1">#REF!</definedName>
    <definedName name="BExSEKXG1AW54E28IG5EODEM0JJV" localSheetId="1" hidden="1">#REF!</definedName>
    <definedName name="BExSEKXG1AW54E28IG5EODEM0JJV" localSheetId="8" hidden="1">#REF!</definedName>
    <definedName name="BExSEO84KVM8R2IV5MFH0XI3IZSN" localSheetId="0" hidden="1">#REF!</definedName>
    <definedName name="BExSEO84KVM8R2IV5MFH0XI3IZSN" localSheetId="1" hidden="1">#REF!</definedName>
    <definedName name="BExSEO84KVM8R2IV5MFH0XI3IZSN" localSheetId="8" hidden="1">#REF!</definedName>
    <definedName name="BExSEP9UVOAI6TMXKNK587PQ3328" localSheetId="0" hidden="1">#REF!</definedName>
    <definedName name="BExSEP9UVOAI6TMXKNK587PQ3328" localSheetId="1" hidden="1">#REF!</definedName>
    <definedName name="BExSEP9UVOAI6TMXKNK587PQ3328" localSheetId="8" hidden="1">#REF!</definedName>
    <definedName name="BExSERIU9MUGR4NPZAUJCVXUZ74I" localSheetId="0" hidden="1">#REF!</definedName>
    <definedName name="BExSERIU9MUGR4NPZAUJCVXUZ74I" localSheetId="1" hidden="1">#REF!</definedName>
    <definedName name="BExSERIU9MUGR4NPZAUJCVXUZ74I" localSheetId="8" hidden="1">#REF!</definedName>
    <definedName name="BExSF07QFLZCO4P6K6QF05XG7PH1" localSheetId="0" hidden="1">#REF!</definedName>
    <definedName name="BExSF07QFLZCO4P6K6QF05XG7PH1" localSheetId="1" hidden="1">#REF!</definedName>
    <definedName name="BExSF07QFLZCO4P6K6QF05XG7PH1" localSheetId="8" hidden="1">#REF!</definedName>
    <definedName name="BExSFJ8ZAGQ63A4MVMZRQWLVRGQ5" localSheetId="0" hidden="1">#REF!</definedName>
    <definedName name="BExSFJ8ZAGQ63A4MVMZRQWLVRGQ5" localSheetId="1" hidden="1">#REF!</definedName>
    <definedName name="BExSFJ8ZAGQ63A4MVMZRQWLVRGQ5" localSheetId="8" hidden="1">#REF!</definedName>
    <definedName name="BExSFKQRST2S9KXWWLCXYLKSF4G1" localSheetId="0" hidden="1">#REF!</definedName>
    <definedName name="BExSFKQRST2S9KXWWLCXYLKSF4G1" localSheetId="1" hidden="1">#REF!</definedName>
    <definedName name="BExSFKQRST2S9KXWWLCXYLKSF4G1" localSheetId="8" hidden="1">#REF!</definedName>
    <definedName name="BExSFOHO6VZ5Y463KL3XYTZBVE3P" localSheetId="0" hidden="1">#REF!</definedName>
    <definedName name="BExSFOHO6VZ5Y463KL3XYTZBVE3P" localSheetId="1" hidden="1">#REF!</definedName>
    <definedName name="BExSFOHO6VZ5Y463KL3XYTZBVE3P" localSheetId="8" hidden="1">#REF!</definedName>
    <definedName name="BExSFY2ZJOYUEYBX21QZ7AMN2WK1" localSheetId="0" hidden="1">#REF!</definedName>
    <definedName name="BExSFY2ZJOYUEYBX21QZ7AMN2WK1" localSheetId="1" hidden="1">#REF!</definedName>
    <definedName name="BExSFY2ZJOYUEYBX21QZ7AMN2WK1" localSheetId="8" hidden="1">#REF!</definedName>
    <definedName name="BExSFYDRRTAZVPXRWUF5PDQ97WFF" localSheetId="0" hidden="1">#REF!</definedName>
    <definedName name="BExSFYDRRTAZVPXRWUF5PDQ97WFF" localSheetId="1" hidden="1">#REF!</definedName>
    <definedName name="BExSFYDRRTAZVPXRWUF5PDQ97WFF" localSheetId="8" hidden="1">#REF!</definedName>
    <definedName name="BExSFZVPFTXA3F0IJ2NGH1GXX9R7" localSheetId="0" hidden="1">#REF!</definedName>
    <definedName name="BExSFZVPFTXA3F0IJ2NGH1GXX9R7" localSheetId="1" hidden="1">#REF!</definedName>
    <definedName name="BExSFZVPFTXA3F0IJ2NGH1GXX9R7" localSheetId="8" hidden="1">#REF!</definedName>
    <definedName name="BExSG2Q34XRC1K28H4XG6PQM3FTW" localSheetId="0" hidden="1">#REF!</definedName>
    <definedName name="BExSG2Q34XRC1K28H4XG6PQM3FTW" localSheetId="1" hidden="1">#REF!</definedName>
    <definedName name="BExSG2Q34XRC1K28H4XG6PQM3FTW" localSheetId="8" hidden="1">#REF!</definedName>
    <definedName name="BExSG90Q4ZUU2IPGDYOM169NJV9S" localSheetId="0" hidden="1">#REF!</definedName>
    <definedName name="BExSG90Q4ZUU2IPGDYOM169NJV9S" localSheetId="1" hidden="1">#REF!</definedName>
    <definedName name="BExSG90Q4ZUU2IPGDYOM169NJV9S" localSheetId="8" hidden="1">#REF!</definedName>
    <definedName name="BExSG9X3DU845PNXYJGGLBQY2UHG" localSheetId="0" hidden="1">#REF!</definedName>
    <definedName name="BExSG9X3DU845PNXYJGGLBQY2UHG" localSheetId="1" hidden="1">#REF!</definedName>
    <definedName name="BExSG9X3DU845PNXYJGGLBQY2UHG" localSheetId="8" hidden="1">#REF!</definedName>
    <definedName name="BExSGE45J27MDUUNXW7Z8Q33UAON" localSheetId="0" hidden="1">#REF!</definedName>
    <definedName name="BExSGE45J27MDUUNXW7Z8Q33UAON" localSheetId="1" hidden="1">#REF!</definedName>
    <definedName name="BExSGE45J27MDUUNXW7Z8Q33UAON" localSheetId="8" hidden="1">#REF!</definedName>
    <definedName name="BExSGE9LY91Q0URHB4YAMX0UAMYI" localSheetId="0" hidden="1">#REF!</definedName>
    <definedName name="BExSGE9LY91Q0URHB4YAMX0UAMYI" localSheetId="1" hidden="1">#REF!</definedName>
    <definedName name="BExSGE9LY91Q0URHB4YAMX0UAMYI" localSheetId="8" hidden="1">#REF!</definedName>
    <definedName name="BExSGLB2URTLBCKBB4Y885W925F2" localSheetId="0" hidden="1">#REF!</definedName>
    <definedName name="BExSGLB2URTLBCKBB4Y885W925F2" localSheetId="1" hidden="1">#REF!</definedName>
    <definedName name="BExSGLB2URTLBCKBB4Y885W925F2" localSheetId="8" hidden="1">#REF!</definedName>
    <definedName name="BExSGNEL2G0PC04ATVS20W5179EK" localSheetId="0" hidden="1">#REF!</definedName>
    <definedName name="BExSGNEL2G0PC04ATVS20W5179EK" localSheetId="1" hidden="1">#REF!</definedName>
    <definedName name="BExSGNEL2G0PC04ATVS20W5179EK" localSheetId="8" hidden="1">#REF!</definedName>
    <definedName name="BExSGOAYG73SFWOPAQV80P710GID" localSheetId="0" hidden="1">#REF!</definedName>
    <definedName name="BExSGOAYG73SFWOPAQV80P710GID" localSheetId="1" hidden="1">#REF!</definedName>
    <definedName name="BExSGOAYG73SFWOPAQV80P710GID" localSheetId="8" hidden="1">#REF!</definedName>
    <definedName name="BExSGOWJHRW7FWKLO2EHUOOGHNAF" localSheetId="0" hidden="1">#REF!</definedName>
    <definedName name="BExSGOWJHRW7FWKLO2EHUOOGHNAF" localSheetId="1" hidden="1">#REF!</definedName>
    <definedName name="BExSGOWJHRW7FWKLO2EHUOOGHNAF" localSheetId="8" hidden="1">#REF!</definedName>
    <definedName name="BExSGOWJTAP41ZV5Q23H7MI9C76W" localSheetId="0" hidden="1">#REF!</definedName>
    <definedName name="BExSGOWJTAP41ZV5Q23H7MI9C76W" localSheetId="1" hidden="1">#REF!</definedName>
    <definedName name="BExSGOWJTAP41ZV5Q23H7MI9C76W" localSheetId="8" hidden="1">#REF!</definedName>
    <definedName name="BExSGR5JQVX2HQ0PKCGZNSSUM1RV" localSheetId="0" hidden="1">#REF!</definedName>
    <definedName name="BExSGR5JQVX2HQ0PKCGZNSSUM1RV" localSheetId="1" hidden="1">#REF!</definedName>
    <definedName name="BExSGR5JQVX2HQ0PKCGZNSSUM1RV" localSheetId="8" hidden="1">#REF!</definedName>
    <definedName name="BExSGT3MKX7YVLVP6YLL6KVO8UGV" localSheetId="0" hidden="1">#REF!</definedName>
    <definedName name="BExSGT3MKX7YVLVP6YLL6KVO8UGV" localSheetId="1" hidden="1">#REF!</definedName>
    <definedName name="BExSGT3MKX7YVLVP6YLL6KVO8UGV" localSheetId="8" hidden="1">#REF!</definedName>
    <definedName name="BExSGVHX69GJZHD99DKE4RZ042B1" localSheetId="0" hidden="1">#REF!</definedName>
    <definedName name="BExSGVHX69GJZHD99DKE4RZ042B1" localSheetId="1" hidden="1">#REF!</definedName>
    <definedName name="BExSGVHX69GJZHD99DKE4RZ042B1" localSheetId="8" hidden="1">#REF!</definedName>
    <definedName name="BExSGZJO4J4ZO04E2N2ECVYS9DEZ" localSheetId="0" hidden="1">#REF!</definedName>
    <definedName name="BExSGZJO4J4ZO04E2N2ECVYS9DEZ" localSheetId="1" hidden="1">#REF!</definedName>
    <definedName name="BExSGZJO4J4ZO04E2N2ECVYS9DEZ" localSheetId="8" hidden="1">#REF!</definedName>
    <definedName name="BExSHAHFHS7MMNJR8JPVABRGBVIT" localSheetId="0" hidden="1">#REF!</definedName>
    <definedName name="BExSHAHFHS7MMNJR8JPVABRGBVIT" localSheetId="1" hidden="1">#REF!</definedName>
    <definedName name="BExSHAHFHS7MMNJR8JPVABRGBVIT" localSheetId="8" hidden="1">#REF!</definedName>
    <definedName name="BExSHGH88QZWW4RNAX4YKAZ5JEBL" localSheetId="0" hidden="1">#REF!</definedName>
    <definedName name="BExSHGH88QZWW4RNAX4YKAZ5JEBL" localSheetId="1" hidden="1">#REF!</definedName>
    <definedName name="BExSHGH88QZWW4RNAX4YKAZ5JEBL" localSheetId="8" hidden="1">#REF!</definedName>
    <definedName name="BExSHOKK1OO3CX9Z28C58E5J1D9W" localSheetId="0" hidden="1">#REF!</definedName>
    <definedName name="BExSHOKK1OO3CX9Z28C58E5J1D9W" localSheetId="1" hidden="1">#REF!</definedName>
    <definedName name="BExSHOKK1OO3CX9Z28C58E5J1D9W" localSheetId="8" hidden="1">#REF!</definedName>
    <definedName name="BExSHQD8KYLTQGDXIRKCHQQ7MKIH" localSheetId="0" hidden="1">#REF!</definedName>
    <definedName name="BExSHQD8KYLTQGDXIRKCHQQ7MKIH" localSheetId="1" hidden="1">#REF!</definedName>
    <definedName name="BExSHQD8KYLTQGDXIRKCHQQ7MKIH" localSheetId="8" hidden="1">#REF!</definedName>
    <definedName name="BExSHVGPIAHXI97UBLI9G4I4M29F" localSheetId="0" hidden="1">#REF!</definedName>
    <definedName name="BExSHVGPIAHXI97UBLI9G4I4M29F" localSheetId="1" hidden="1">#REF!</definedName>
    <definedName name="BExSHVGPIAHXI97UBLI9G4I4M29F" localSheetId="8" hidden="1">#REF!</definedName>
    <definedName name="BExSI0K2YL3HTCQAD8A7TR4QCUR6" localSheetId="0" hidden="1">#REF!</definedName>
    <definedName name="BExSI0K2YL3HTCQAD8A7TR4QCUR6" localSheetId="1" hidden="1">#REF!</definedName>
    <definedName name="BExSI0K2YL3HTCQAD8A7TR4QCUR6" localSheetId="8" hidden="1">#REF!</definedName>
    <definedName name="BExSIFUDNRWXWIWNGCCFOOD8WIAZ" localSheetId="0" hidden="1">#REF!</definedName>
    <definedName name="BExSIFUDNRWXWIWNGCCFOOD8WIAZ" localSheetId="1" hidden="1">#REF!</definedName>
    <definedName name="BExSIFUDNRWXWIWNGCCFOOD8WIAZ" localSheetId="8" hidden="1">#REF!</definedName>
    <definedName name="BExTTZNS2PBCR93C9IUW49UZ4I6T" localSheetId="0" hidden="1">#REF!</definedName>
    <definedName name="BExTTZNS2PBCR93C9IUW49UZ4I6T" localSheetId="1" hidden="1">#REF!</definedName>
    <definedName name="BExTTZNS2PBCR93C9IUW49UZ4I6T" localSheetId="8" hidden="1">#REF!</definedName>
    <definedName name="BExTU2YFQ25JQ6MEMRHHN66VLTPJ" localSheetId="0" hidden="1">#REF!</definedName>
    <definedName name="BExTU2YFQ25JQ6MEMRHHN66VLTPJ" localSheetId="1" hidden="1">#REF!</definedName>
    <definedName name="BExTU2YFQ25JQ6MEMRHHN66VLTPJ" localSheetId="8" hidden="1">#REF!</definedName>
    <definedName name="BExTU75IOII1V5O0C9X2VAYYVJUG" localSheetId="0" hidden="1">#REF!</definedName>
    <definedName name="BExTU75IOII1V5O0C9X2VAYYVJUG" localSheetId="1" hidden="1">#REF!</definedName>
    <definedName name="BExTU75IOII1V5O0C9X2VAYYVJUG" localSheetId="8" hidden="1">#REF!</definedName>
    <definedName name="BExTUA5F7V4LUIIAM17J3A8XF3JE" localSheetId="0" hidden="1">#REF!</definedName>
    <definedName name="BExTUA5F7V4LUIIAM17J3A8XF3JE" localSheetId="1" hidden="1">#REF!</definedName>
    <definedName name="BExTUA5F7V4LUIIAM17J3A8XF3JE" localSheetId="8" hidden="1">#REF!</definedName>
    <definedName name="BExTUBY3AA9B91YRRWFOT21LUL8Q" localSheetId="0" hidden="1">#REF!</definedName>
    <definedName name="BExTUBY3AA9B91YRRWFOT21LUL8Q" localSheetId="1" hidden="1">#REF!</definedName>
    <definedName name="BExTUBY3AA9B91YRRWFOT21LUL8Q" localSheetId="8" hidden="1">#REF!</definedName>
    <definedName name="BExTUJ53ANGZ3H1KDK4CR4Q0OD6P" localSheetId="0" hidden="1">#REF!</definedName>
    <definedName name="BExTUJ53ANGZ3H1KDK4CR4Q0OD6P" localSheetId="1" hidden="1">#REF!</definedName>
    <definedName name="BExTUJ53ANGZ3H1KDK4CR4Q0OD6P" localSheetId="8" hidden="1">#REF!</definedName>
    <definedName name="BExTUKXSZBM7C57G6NGLWGU4WOHY" localSheetId="0" hidden="1">#REF!</definedName>
    <definedName name="BExTUKXSZBM7C57G6NGLWGU4WOHY" localSheetId="1" hidden="1">#REF!</definedName>
    <definedName name="BExTUKXSZBM7C57G6NGLWGU4WOHY" localSheetId="8" hidden="1">#REF!</definedName>
    <definedName name="BExTUNC5INBE8Y5OA5GQUTXX6QJW" localSheetId="0" hidden="1">#REF!</definedName>
    <definedName name="BExTUNC5INBE8Y5OA5GQUTXX6QJW" localSheetId="1" hidden="1">#REF!</definedName>
    <definedName name="BExTUNC5INBE8Y5OA5GQUTXX6QJW" localSheetId="8" hidden="1">#REF!</definedName>
    <definedName name="BExTUSQCFFYZCDNHWHADBC2E1ZP1" localSheetId="0" hidden="1">#REF!</definedName>
    <definedName name="BExTUSQCFFYZCDNHWHADBC2E1ZP1" localSheetId="1" hidden="1">#REF!</definedName>
    <definedName name="BExTUSQCFFYZCDNHWHADBC2E1ZP1" localSheetId="8" hidden="1">#REF!</definedName>
    <definedName name="BExTUV4NQDZVAENZPSZGF7A3DDFN" localSheetId="0" hidden="1">#REF!</definedName>
    <definedName name="BExTUV4NQDZVAENZPSZGF7A3DDFN" localSheetId="1" hidden="1">#REF!</definedName>
    <definedName name="BExTUV4NQDZVAENZPSZGF7A3DDFN" localSheetId="8" hidden="1">#REF!</definedName>
    <definedName name="BExTUVFGOJEYS28JURA5KHQFDU5J" localSheetId="0" hidden="1">#REF!</definedName>
    <definedName name="BExTUVFGOJEYS28JURA5KHQFDU5J" localSheetId="1" hidden="1">#REF!</definedName>
    <definedName name="BExTUVFGOJEYS28JURA5KHQFDU5J" localSheetId="8" hidden="1">#REF!</definedName>
    <definedName name="BExTUW10U40QCYGHM5NJ3YR1O5SP" localSheetId="0" hidden="1">#REF!</definedName>
    <definedName name="BExTUW10U40QCYGHM5NJ3YR1O5SP" localSheetId="1" hidden="1">#REF!</definedName>
    <definedName name="BExTUW10U40QCYGHM5NJ3YR1O5SP" localSheetId="8" hidden="1">#REF!</definedName>
    <definedName name="BExTUWXFQHINU66YG82BI20ATMB5" localSheetId="0" hidden="1">#REF!</definedName>
    <definedName name="BExTUWXFQHINU66YG82BI20ATMB5" localSheetId="1" hidden="1">#REF!</definedName>
    <definedName name="BExTUWXFQHINU66YG82BI20ATMB5" localSheetId="8" hidden="1">#REF!</definedName>
    <definedName name="BExTUY9WNSJ91GV8CP0SKJTEIV82" localSheetId="0" hidden="1">#REF!</definedName>
    <definedName name="BExTUY9WNSJ91GV8CP0SKJTEIV82" localSheetId="1" hidden="1">#REF!</definedName>
    <definedName name="BExTUY9WNSJ91GV8CP0SKJTEIV82" localSheetId="8" hidden="1">#REF!</definedName>
    <definedName name="BExTV67VIM8PV6KO253M4DUBJQLC" localSheetId="0" hidden="1">#REF!</definedName>
    <definedName name="BExTV67VIM8PV6KO253M4DUBJQLC" localSheetId="1" hidden="1">#REF!</definedName>
    <definedName name="BExTV67VIM8PV6KO253M4DUBJQLC" localSheetId="8" hidden="1">#REF!</definedName>
    <definedName name="BExTVELZCF2YA5L6F23BYZZR6WHF" localSheetId="0" hidden="1">#REF!</definedName>
    <definedName name="BExTVELZCF2YA5L6F23BYZZR6WHF" localSheetId="1" hidden="1">#REF!</definedName>
    <definedName name="BExTVELZCF2YA5L6F23BYZZR6WHF" localSheetId="8" hidden="1">#REF!</definedName>
    <definedName name="BExTVGPIQZ99YFXUC8OONUX5BD42" localSheetId="0" hidden="1">#REF!</definedName>
    <definedName name="BExTVGPIQZ99YFXUC8OONUX5BD42" localSheetId="1" hidden="1">#REF!</definedName>
    <definedName name="BExTVGPIQZ99YFXUC8OONUX5BD42" localSheetId="8" hidden="1">#REF!</definedName>
    <definedName name="BExTVQG4F5RF0LZXG06AZ6EU1GQ3" localSheetId="0" hidden="1">#REF!</definedName>
    <definedName name="BExTVQG4F5RF0LZXG06AZ6EU1GQ3" localSheetId="1" hidden="1">#REF!</definedName>
    <definedName name="BExTVQG4F5RF0LZXG06AZ6EU1GQ3" localSheetId="8" hidden="1">#REF!</definedName>
    <definedName name="BExTVZQLP9VFLEYQ9280W13X7E8K" localSheetId="0" hidden="1">#REF!</definedName>
    <definedName name="BExTVZQLP9VFLEYQ9280W13X7E8K" localSheetId="1" hidden="1">#REF!</definedName>
    <definedName name="BExTVZQLP9VFLEYQ9280W13X7E8K" localSheetId="8" hidden="1">#REF!</definedName>
    <definedName name="BExTWB4LA1PODQOH4LDTHQKBN16K" localSheetId="0" hidden="1">#REF!</definedName>
    <definedName name="BExTWB4LA1PODQOH4LDTHQKBN16K" localSheetId="1" hidden="1">#REF!</definedName>
    <definedName name="BExTWB4LA1PODQOH4LDTHQKBN16K" localSheetId="8" hidden="1">#REF!</definedName>
    <definedName name="BExTWI0Q8AWXUA3ZN7I5V3QK2KM1" localSheetId="0" hidden="1">#REF!</definedName>
    <definedName name="BExTWI0Q8AWXUA3ZN7I5V3QK2KM1" localSheetId="1" hidden="1">#REF!</definedName>
    <definedName name="BExTWI0Q8AWXUA3ZN7I5V3QK2KM1" localSheetId="8" hidden="1">#REF!</definedName>
    <definedName name="BExTWJTIA3WUW1PUWXAOP9O8NKLZ" localSheetId="0" hidden="1">#REF!</definedName>
    <definedName name="BExTWJTIA3WUW1PUWXAOP9O8NKLZ" localSheetId="1" hidden="1">#REF!</definedName>
    <definedName name="BExTWJTIA3WUW1PUWXAOP9O8NKLZ" localSheetId="8" hidden="1">#REF!</definedName>
    <definedName name="BExTWW95OX07FNA01WF5MSSSFQLX" localSheetId="0" hidden="1">#REF!</definedName>
    <definedName name="BExTWW95OX07FNA01WF5MSSSFQLX" localSheetId="1" hidden="1">#REF!</definedName>
    <definedName name="BExTWW95OX07FNA01WF5MSSSFQLX" localSheetId="8" hidden="1">#REF!</definedName>
    <definedName name="BExTX005F4GLW03J0PLPRPMI1SEG" localSheetId="0" hidden="1">#REF!</definedName>
    <definedName name="BExTX005F4GLW03J0PLPRPMI1SEG" localSheetId="1" hidden="1">#REF!</definedName>
    <definedName name="BExTX005F4GLW03J0PLPRPMI1SEG" localSheetId="8" hidden="1">#REF!</definedName>
    <definedName name="BExTX476KI0RNB71XI5TYMANSGBG" localSheetId="0" hidden="1">#REF!</definedName>
    <definedName name="BExTX476KI0RNB71XI5TYMANSGBG" localSheetId="1" hidden="1">#REF!</definedName>
    <definedName name="BExTX476KI0RNB71XI5TYMANSGBG" localSheetId="8" hidden="1">#REF!</definedName>
    <definedName name="BExTXBJFKNSCUO7IOL6CSKERP06D" localSheetId="0" hidden="1">#REF!</definedName>
    <definedName name="BExTXBJFKNSCUO7IOL6CSKERP06D" localSheetId="1" hidden="1">#REF!</definedName>
    <definedName name="BExTXBJFKNSCUO7IOL6CSKERP06D" localSheetId="8" hidden="1">#REF!</definedName>
    <definedName name="BExTXDMZDQ9U1FD9T7F79J29SYYN" localSheetId="0" hidden="1">#REF!</definedName>
    <definedName name="BExTXDMZDQ9U1FD9T7F79J29SYYN" localSheetId="1" hidden="1">#REF!</definedName>
    <definedName name="BExTXDMZDQ9U1FD9T7F79J29SYYN" localSheetId="8" hidden="1">#REF!</definedName>
    <definedName name="BExTXJ6HBAIXMMWKZTJNFDYVZCAY" localSheetId="0" hidden="1">#REF!</definedName>
    <definedName name="BExTXJ6HBAIXMMWKZTJNFDYVZCAY" localSheetId="1" hidden="1">#REF!</definedName>
    <definedName name="BExTXJ6HBAIXMMWKZTJNFDYVZCAY" localSheetId="8" hidden="1">#REF!</definedName>
    <definedName name="BExTXT812NQT8GAEGH738U29BI0D" localSheetId="0" hidden="1">#REF!</definedName>
    <definedName name="BExTXT812NQT8GAEGH738U29BI0D" localSheetId="1" hidden="1">#REF!</definedName>
    <definedName name="BExTXT812NQT8GAEGH738U29BI0D" localSheetId="8" hidden="1">#REF!</definedName>
    <definedName name="BExTXWIP2TFPTQ76NHFOB72NICRZ" localSheetId="0" hidden="1">#REF!</definedName>
    <definedName name="BExTXWIP2TFPTQ76NHFOB72NICRZ" localSheetId="1" hidden="1">#REF!</definedName>
    <definedName name="BExTXWIP2TFPTQ76NHFOB72NICRZ" localSheetId="8" hidden="1">#REF!</definedName>
    <definedName name="BExTY5T62H651VC86QM4X7E28JVA" localSheetId="0" hidden="1">#REF!</definedName>
    <definedName name="BExTY5T62H651VC86QM4X7E28JVA" localSheetId="1" hidden="1">#REF!</definedName>
    <definedName name="BExTY5T62H651VC86QM4X7E28JVA" localSheetId="8" hidden="1">#REF!</definedName>
    <definedName name="BExTYB7EHGVTJ4RSYOXWSG87U5WI" localSheetId="0" hidden="1">#REF!</definedName>
    <definedName name="BExTYB7EHGVTJ4RSYOXWSG87U5WI" localSheetId="1" hidden="1">#REF!</definedName>
    <definedName name="BExTYB7EHGVTJ4RSYOXWSG87U5WI" localSheetId="8" hidden="1">#REF!</definedName>
    <definedName name="BExTYC93RS0KNKFOD35WG37LS9LY" localSheetId="0" hidden="1">#REF!</definedName>
    <definedName name="BExTYC93RS0KNKFOD35WG37LS9LY" localSheetId="1" hidden="1">#REF!</definedName>
    <definedName name="BExTYC93RS0KNKFOD35WG37LS9LY" localSheetId="8" hidden="1">#REF!</definedName>
    <definedName name="BExTYKCEFJ83LZM95M1V7CSFQVEA" localSheetId="0" hidden="1">#REF!</definedName>
    <definedName name="BExTYKCEFJ83LZM95M1V7CSFQVEA" localSheetId="1" hidden="1">#REF!</definedName>
    <definedName name="BExTYKCEFJ83LZM95M1V7CSFQVEA" localSheetId="8" hidden="1">#REF!</definedName>
    <definedName name="BExTYPLA9N640MFRJJQPKXT7P88M" localSheetId="0" hidden="1">#REF!</definedName>
    <definedName name="BExTYPLA9N640MFRJJQPKXT7P88M" localSheetId="1" hidden="1">#REF!</definedName>
    <definedName name="BExTYPLA9N640MFRJJQPKXT7P88M" localSheetId="8" hidden="1">#REF!</definedName>
    <definedName name="BExTYW1794M1TLJ2QQQCEEUZN18F" localSheetId="0" hidden="1">#REF!</definedName>
    <definedName name="BExTYW1794M1TLJ2QQQCEEUZN18F" localSheetId="1" hidden="1">#REF!</definedName>
    <definedName name="BExTYW1794M1TLJ2QQQCEEUZN18F" localSheetId="8" hidden="1">#REF!</definedName>
    <definedName name="BExTZ7F71SNTOX4LLZCK5R9VUMIJ" localSheetId="0" hidden="1">#REF!</definedName>
    <definedName name="BExTZ7F71SNTOX4LLZCK5R9VUMIJ" localSheetId="1" hidden="1">#REF!</definedName>
    <definedName name="BExTZ7F71SNTOX4LLZCK5R9VUMIJ" localSheetId="8" hidden="1">#REF!</definedName>
    <definedName name="BExTZ80SWE36T1QSIIPJU7NJ65JL" localSheetId="0" hidden="1">#REF!</definedName>
    <definedName name="BExTZ80SWE36T1QSIIPJU7NJ65JL" localSheetId="1" hidden="1">#REF!</definedName>
    <definedName name="BExTZ80SWE36T1QSIIPJU7NJ65JL" localSheetId="8" hidden="1">#REF!</definedName>
    <definedName name="BExTZ869RSO739T4Q78JLOVO7G0C" localSheetId="0" hidden="1">#REF!</definedName>
    <definedName name="BExTZ869RSO739T4Q78JLOVO7G0C" localSheetId="1" hidden="1">#REF!</definedName>
    <definedName name="BExTZ869RSO739T4Q78JLOVO7G0C" localSheetId="8" hidden="1">#REF!</definedName>
    <definedName name="BExTZ8X5G9S3PA4FPSNK7T69W7QT" localSheetId="0" hidden="1">#REF!</definedName>
    <definedName name="BExTZ8X5G9S3PA4FPSNK7T69W7QT" localSheetId="1" hidden="1">#REF!</definedName>
    <definedName name="BExTZ8X5G9S3PA4FPSNK7T69W7QT" localSheetId="8" hidden="1">#REF!</definedName>
    <definedName name="BExTZ97Y0RMR8V5BI9F2H4MFB77O" localSheetId="0" hidden="1">#REF!</definedName>
    <definedName name="BExTZ97Y0RMR8V5BI9F2H4MFB77O" localSheetId="1" hidden="1">#REF!</definedName>
    <definedName name="BExTZ97Y0RMR8V5BI9F2H4MFB77O" localSheetId="8" hidden="1">#REF!</definedName>
    <definedName name="BExTZK5PMCAXJL4DUIGL6H9Y8U4C" localSheetId="0" hidden="1">#REF!</definedName>
    <definedName name="BExTZK5PMCAXJL4DUIGL6H9Y8U4C" localSheetId="1" hidden="1">#REF!</definedName>
    <definedName name="BExTZK5PMCAXJL4DUIGL6H9Y8U4C" localSheetId="8" hidden="1">#REF!</definedName>
    <definedName name="BExTZKB6L5SXV5UN71YVTCBEIGWY" localSheetId="0" hidden="1">#REF!</definedName>
    <definedName name="BExTZKB6L5SXV5UN71YVTCBEIGWY" localSheetId="1" hidden="1">#REF!</definedName>
    <definedName name="BExTZKB6L5SXV5UN71YVTCBEIGWY" localSheetId="8" hidden="1">#REF!</definedName>
    <definedName name="BExTZLICVKK4NBJFEGL270GJ2VQO" localSheetId="0" hidden="1">#REF!</definedName>
    <definedName name="BExTZLICVKK4NBJFEGL270GJ2VQO" localSheetId="1" hidden="1">#REF!</definedName>
    <definedName name="BExTZLICVKK4NBJFEGL270GJ2VQO" localSheetId="8" hidden="1">#REF!</definedName>
    <definedName name="BExTZO2596CBZKPI7YNA1QQNPAIJ" localSheetId="0" hidden="1">#REF!</definedName>
    <definedName name="BExTZO2596CBZKPI7YNA1QQNPAIJ" localSheetId="1" hidden="1">#REF!</definedName>
    <definedName name="BExTZO2596CBZKPI7YNA1QQNPAIJ" localSheetId="8" hidden="1">#REF!</definedName>
    <definedName name="BExTZY8TDV4U7FQL7O10G6VKWKPJ" localSheetId="0" hidden="1">#REF!</definedName>
    <definedName name="BExTZY8TDV4U7FQL7O10G6VKWKPJ" localSheetId="1" hidden="1">#REF!</definedName>
    <definedName name="BExTZY8TDV4U7FQL7O10G6VKWKPJ" localSheetId="8" hidden="1">#REF!</definedName>
    <definedName name="BExU02QNT4LT7H9JPUC4FXTLVGZT" localSheetId="0" hidden="1">#REF!</definedName>
    <definedName name="BExU02QNT4LT7H9JPUC4FXTLVGZT" localSheetId="1" hidden="1">#REF!</definedName>
    <definedName name="BExU02QNT4LT7H9JPUC4FXTLVGZT" localSheetId="8" hidden="1">#REF!</definedName>
    <definedName name="BExU0BFJJQO1HJZKI14QGOQ6JROO" localSheetId="0" hidden="1">#REF!</definedName>
    <definedName name="BExU0BFJJQO1HJZKI14QGOQ6JROO" localSheetId="1" hidden="1">#REF!</definedName>
    <definedName name="BExU0BFJJQO1HJZKI14QGOQ6JROO" localSheetId="8" hidden="1">#REF!</definedName>
    <definedName name="BExU0FH5WTGW8MRFUFMDDSMJ6YQ5" localSheetId="0" hidden="1">#REF!</definedName>
    <definedName name="BExU0FH5WTGW8MRFUFMDDSMJ6YQ5" localSheetId="1" hidden="1">#REF!</definedName>
    <definedName name="BExU0FH5WTGW8MRFUFMDDSMJ6YQ5" localSheetId="8" hidden="1">#REF!</definedName>
    <definedName name="BExU0GDOIL9U33QGU9ZU3YX3V1I4" localSheetId="0" hidden="1">#REF!</definedName>
    <definedName name="BExU0GDOIL9U33QGU9ZU3YX3V1I4" localSheetId="1" hidden="1">#REF!</definedName>
    <definedName name="BExU0GDOIL9U33QGU9ZU3YX3V1I4" localSheetId="8" hidden="1">#REF!</definedName>
    <definedName name="BExU0HKTO8WJDQDWRTUK5TETM3HS" localSheetId="0" hidden="1">#REF!</definedName>
    <definedName name="BExU0HKTO8WJDQDWRTUK5TETM3HS" localSheetId="1" hidden="1">#REF!</definedName>
    <definedName name="BExU0HKTO8WJDQDWRTUK5TETM3HS" localSheetId="8" hidden="1">#REF!</definedName>
    <definedName name="BExU0MTJQPE041ZN7H8UKGV6MZT7" localSheetId="0" hidden="1">#REF!</definedName>
    <definedName name="BExU0MTJQPE041ZN7H8UKGV6MZT7" localSheetId="1" hidden="1">#REF!</definedName>
    <definedName name="BExU0MTJQPE041ZN7H8UKGV6MZT7" localSheetId="8" hidden="1">#REF!</definedName>
    <definedName name="BExU0ZUUFYHLUK4M4E8GLGIBBNT0" localSheetId="0" hidden="1">#REF!</definedName>
    <definedName name="BExU0ZUUFYHLUK4M4E8GLGIBBNT0" localSheetId="1" hidden="1">#REF!</definedName>
    <definedName name="BExU0ZUUFYHLUK4M4E8GLGIBBNT0" localSheetId="8" hidden="1">#REF!</definedName>
    <definedName name="BExU147D6RPG6ZVTSXRKFSVRHSBG" localSheetId="0" hidden="1">#REF!</definedName>
    <definedName name="BExU147D6RPG6ZVTSXRKFSVRHSBG" localSheetId="1" hidden="1">#REF!</definedName>
    <definedName name="BExU147D6RPG6ZVTSXRKFSVRHSBG" localSheetId="8" hidden="1">#REF!</definedName>
    <definedName name="BExU16R10W1SOAPNG4CDJ01T7JRE" localSheetId="0" hidden="1">#REF!</definedName>
    <definedName name="BExU16R10W1SOAPNG4CDJ01T7JRE" localSheetId="1" hidden="1">#REF!</definedName>
    <definedName name="BExU16R10W1SOAPNG4CDJ01T7JRE" localSheetId="8" hidden="1">#REF!</definedName>
    <definedName name="BExU17CKOR3GNIHDNVLH9L1IOJS9" localSheetId="0" hidden="1">#REF!</definedName>
    <definedName name="BExU17CKOR3GNIHDNVLH9L1IOJS9" localSheetId="1" hidden="1">#REF!</definedName>
    <definedName name="BExU17CKOR3GNIHDNVLH9L1IOJS9" localSheetId="8" hidden="1">#REF!</definedName>
    <definedName name="BExU1DXYI5DAD9DSFIEAUOB5XFZ9" localSheetId="0" hidden="1">#REF!</definedName>
    <definedName name="BExU1DXYI5DAD9DSFIEAUOB5XFZ9" localSheetId="1" hidden="1">#REF!</definedName>
    <definedName name="BExU1DXYI5DAD9DSFIEAUOB5XFZ9" localSheetId="8" hidden="1">#REF!</definedName>
    <definedName name="BExU1GXUTLRPJN4MRINLAPHSZQFG" localSheetId="0" hidden="1">#REF!</definedName>
    <definedName name="BExU1GXUTLRPJN4MRINLAPHSZQFG" localSheetId="1" hidden="1">#REF!</definedName>
    <definedName name="BExU1GXUTLRPJN4MRINLAPHSZQFG" localSheetId="8" hidden="1">#REF!</definedName>
    <definedName name="BExU1IL9AOHFO85BZB6S60DK3N8H" localSheetId="0" hidden="1">#REF!</definedName>
    <definedName name="BExU1IL9AOHFO85BZB6S60DK3N8H" localSheetId="1" hidden="1">#REF!</definedName>
    <definedName name="BExU1IL9AOHFO85BZB6S60DK3N8H" localSheetId="8" hidden="1">#REF!</definedName>
    <definedName name="BExU1LAEKWJ0U6NP9G2AC9CTBYH6" localSheetId="0" hidden="1">#REF!</definedName>
    <definedName name="BExU1LAEKWJ0U6NP9G2AC9CTBYH6" localSheetId="1" hidden="1">#REF!</definedName>
    <definedName name="BExU1LAEKWJ0U6NP9G2AC9CTBYH6" localSheetId="8" hidden="1">#REF!</definedName>
    <definedName name="BExU1NOPS09CLFZL1O31RAF9BQNQ" localSheetId="0" hidden="1">#REF!</definedName>
    <definedName name="BExU1NOPS09CLFZL1O31RAF9BQNQ" localSheetId="1" hidden="1">#REF!</definedName>
    <definedName name="BExU1NOPS09CLFZL1O31RAF9BQNQ" localSheetId="8" hidden="1">#REF!</definedName>
    <definedName name="BExU1PH9MOEX1JZVZ3D5M9DXB191" localSheetId="0" hidden="1">#REF!</definedName>
    <definedName name="BExU1PH9MOEX1JZVZ3D5M9DXB191" localSheetId="1" hidden="1">#REF!</definedName>
    <definedName name="BExU1PH9MOEX1JZVZ3D5M9DXB191" localSheetId="8" hidden="1">#REF!</definedName>
    <definedName name="BExU1QZEEKJA35IMEOLOJ3ODX0ZA" localSheetId="0" hidden="1">#REF!</definedName>
    <definedName name="BExU1QZEEKJA35IMEOLOJ3ODX0ZA" localSheetId="1" hidden="1">#REF!</definedName>
    <definedName name="BExU1QZEEKJA35IMEOLOJ3ODX0ZA" localSheetId="8" hidden="1">#REF!</definedName>
    <definedName name="BExU1VRURIWWVJ95O40WA23LMTJD" localSheetId="0" hidden="1">#REF!</definedName>
    <definedName name="BExU1VRURIWWVJ95O40WA23LMTJD" localSheetId="1" hidden="1">#REF!</definedName>
    <definedName name="BExU1VRURIWWVJ95O40WA23LMTJD" localSheetId="8" hidden="1">#REF!</definedName>
    <definedName name="BExU2A0FXVBDX9LO3VWEXB4TLFT0" localSheetId="0" hidden="1">#REF!</definedName>
    <definedName name="BExU2A0FXVBDX9LO3VWEXB4TLFT0" localSheetId="1" hidden="1">#REF!</definedName>
    <definedName name="BExU2A0FXVBDX9LO3VWEXB4TLFT0" localSheetId="8" hidden="1">#REF!</definedName>
    <definedName name="BExU2LEH667H33V81XVEZUP2O0UQ" localSheetId="0" hidden="1">#REF!</definedName>
    <definedName name="BExU2LEH667H33V81XVEZUP2O0UQ" localSheetId="1" hidden="1">#REF!</definedName>
    <definedName name="BExU2LEH667H33V81XVEZUP2O0UQ" localSheetId="8" hidden="1">#REF!</definedName>
    <definedName name="BExU2M5CK6XK55UIHDVYRXJJJRI4" localSheetId="0" hidden="1">#REF!</definedName>
    <definedName name="BExU2M5CK6XK55UIHDVYRXJJJRI4" localSheetId="1" hidden="1">#REF!</definedName>
    <definedName name="BExU2M5CK6XK55UIHDVYRXJJJRI4" localSheetId="8" hidden="1">#REF!</definedName>
    <definedName name="BExU2TXVT25ZTOFQAF6CM53Z1RLF" localSheetId="0" hidden="1">#REF!</definedName>
    <definedName name="BExU2TXVT25ZTOFQAF6CM53Z1RLF" localSheetId="1" hidden="1">#REF!</definedName>
    <definedName name="BExU2TXVT25ZTOFQAF6CM53Z1RLF" localSheetId="8" hidden="1">#REF!</definedName>
    <definedName name="BExU2XZLYIU19G7358W5T9E87AFR" localSheetId="0" hidden="1">#REF!</definedName>
    <definedName name="BExU2XZLYIU19G7358W5T9E87AFR" localSheetId="1" hidden="1">#REF!</definedName>
    <definedName name="BExU2XZLYIU19G7358W5T9E87AFR" localSheetId="8" hidden="1">#REF!</definedName>
    <definedName name="BExU2ZXMKRBQEX0CT3ZPZ3UFZP1G" localSheetId="0" hidden="1">#REF!</definedName>
    <definedName name="BExU2ZXMKRBQEX0CT3ZPZ3UFZP1G" localSheetId="1" hidden="1">#REF!</definedName>
    <definedName name="BExU2ZXMKRBQEX0CT3ZPZ3UFZP1G" localSheetId="8" hidden="1">#REF!</definedName>
    <definedName name="BExU35XHF1K1XEQUSZ292S5T61YA" localSheetId="0" hidden="1">#REF!</definedName>
    <definedName name="BExU35XHF1K1XEQUSZ292S5T61YA" localSheetId="1" hidden="1">#REF!</definedName>
    <definedName name="BExU35XHF1K1XEQUSZ292S5T61YA" localSheetId="8" hidden="1">#REF!</definedName>
    <definedName name="BExU38S1U5IC1T5A3P2TZU5OV0LN" localSheetId="0" hidden="1">#REF!</definedName>
    <definedName name="BExU38S1U5IC1T5A3P2TZU5OV0LN" localSheetId="1" hidden="1">#REF!</definedName>
    <definedName name="BExU38S1U5IC1T5A3P2TZU5OV0LN" localSheetId="8" hidden="1">#REF!</definedName>
    <definedName name="BExU3B66MCKJFSKT3HL8B5EJGVX0" localSheetId="0" hidden="1">#REF!</definedName>
    <definedName name="BExU3B66MCKJFSKT3HL8B5EJGVX0" localSheetId="1" hidden="1">#REF!</definedName>
    <definedName name="BExU3B66MCKJFSKT3HL8B5EJGVX0" localSheetId="8" hidden="1">#REF!</definedName>
    <definedName name="BExU3FDFDB2NVPYUR5V7OA3HF474" localSheetId="0" hidden="1">#REF!</definedName>
    <definedName name="BExU3FDFDB2NVPYUR5V7OA3HF474" localSheetId="1" hidden="1">#REF!</definedName>
    <definedName name="BExU3FDFDB2NVPYUR5V7OA3HF474" localSheetId="8" hidden="1">#REF!</definedName>
    <definedName name="BExU3R7J076KUCCEUGKAYMANTUT5" localSheetId="0" hidden="1">#REF!</definedName>
    <definedName name="BExU3R7J076KUCCEUGKAYMANTUT5" localSheetId="1" hidden="1">#REF!</definedName>
    <definedName name="BExU3R7J076KUCCEUGKAYMANTUT5" localSheetId="8" hidden="1">#REF!</definedName>
    <definedName name="BExU3UNI9NR1RNZR07NSLSZMDOQQ" localSheetId="0" hidden="1">#REF!</definedName>
    <definedName name="BExU3UNI9NR1RNZR07NSLSZMDOQQ" localSheetId="1" hidden="1">#REF!</definedName>
    <definedName name="BExU3UNI9NR1RNZR07NSLSZMDOQQ" localSheetId="8" hidden="1">#REF!</definedName>
    <definedName name="BExU401R18N6XKZKL7CNFOZQCM14" localSheetId="0" hidden="1">#REF!</definedName>
    <definedName name="BExU401R18N6XKZKL7CNFOZQCM14" localSheetId="1" hidden="1">#REF!</definedName>
    <definedName name="BExU401R18N6XKZKL7CNFOZQCM14" localSheetId="8" hidden="1">#REF!</definedName>
    <definedName name="BExU42QVGY7TK39W1BIN6CDRG2OE" localSheetId="0" hidden="1">#REF!</definedName>
    <definedName name="BExU42QVGY7TK39W1BIN6CDRG2OE" localSheetId="1" hidden="1">#REF!</definedName>
    <definedName name="BExU42QVGY7TK39W1BIN6CDRG2OE" localSheetId="8" hidden="1">#REF!</definedName>
    <definedName name="BExU431LXP7LIUNGJB9OSXEANFGX" localSheetId="0" hidden="1">#REF!</definedName>
    <definedName name="BExU431LXP7LIUNGJB9OSXEANFGX" localSheetId="1" hidden="1">#REF!</definedName>
    <definedName name="BExU431LXP7LIUNGJB9OSXEANFGX" localSheetId="8" hidden="1">#REF!</definedName>
    <definedName name="BExU47OZMS6TCWMEHHF0UCSFLLPI" localSheetId="0" hidden="1">#REF!</definedName>
    <definedName name="BExU47OZMS6TCWMEHHF0UCSFLLPI" localSheetId="1" hidden="1">#REF!</definedName>
    <definedName name="BExU47OZMS6TCWMEHHF0UCSFLLPI" localSheetId="8" hidden="1">#REF!</definedName>
    <definedName name="BExU4D36E8TXN0M8KSNGEAFYP4DQ" localSheetId="0" hidden="1">#REF!</definedName>
    <definedName name="BExU4D36E8TXN0M8KSNGEAFYP4DQ" localSheetId="1" hidden="1">#REF!</definedName>
    <definedName name="BExU4D36E8TXN0M8KSNGEAFYP4DQ" localSheetId="8" hidden="1">#REF!</definedName>
    <definedName name="BExU4G31RRVLJ3AC6E1FNEFMXM3O" localSheetId="0" hidden="1">#REF!</definedName>
    <definedName name="BExU4G31RRVLJ3AC6E1FNEFMXM3O" localSheetId="1" hidden="1">#REF!</definedName>
    <definedName name="BExU4G31RRVLJ3AC6E1FNEFMXM3O" localSheetId="8" hidden="1">#REF!</definedName>
    <definedName name="BExU4GDVLPUEWBA4MRYRTQAUNO7B" localSheetId="0" hidden="1">#REF!</definedName>
    <definedName name="BExU4GDVLPUEWBA4MRYRTQAUNO7B" localSheetId="1" hidden="1">#REF!</definedName>
    <definedName name="BExU4GDVLPUEWBA4MRYRTQAUNO7B" localSheetId="8" hidden="1">#REF!</definedName>
    <definedName name="BExU4H4RAMAX0XVAWT5WFYQNPAL3" localSheetId="0" hidden="1">#REF!</definedName>
    <definedName name="BExU4H4RAMAX0XVAWT5WFYQNPAL3" localSheetId="1" hidden="1">#REF!</definedName>
    <definedName name="BExU4H4RAMAX0XVAWT5WFYQNPAL3" localSheetId="8" hidden="1">#REF!</definedName>
    <definedName name="BExU4I148DA7PRCCISLWQ6ABXFK6" localSheetId="0" hidden="1">#REF!</definedName>
    <definedName name="BExU4I148DA7PRCCISLWQ6ABXFK6" localSheetId="1" hidden="1">#REF!</definedName>
    <definedName name="BExU4I148DA7PRCCISLWQ6ABXFK6" localSheetId="8" hidden="1">#REF!</definedName>
    <definedName name="BExU4L101H2KQHVKCKQ4PBAWZV6K" localSheetId="0" hidden="1">#REF!</definedName>
    <definedName name="BExU4L101H2KQHVKCKQ4PBAWZV6K" localSheetId="1" hidden="1">#REF!</definedName>
    <definedName name="BExU4L101H2KQHVKCKQ4PBAWZV6K" localSheetId="8" hidden="1">#REF!</definedName>
    <definedName name="BExU4LML14Q7KDTYIKJWXF68W7X1" localSheetId="0" hidden="1">#REF!</definedName>
    <definedName name="BExU4LML14Q7KDTYIKJWXF68W7X1" localSheetId="1" hidden="1">#REF!</definedName>
    <definedName name="BExU4LML14Q7KDTYIKJWXF68W7X1" localSheetId="8" hidden="1">#REF!</definedName>
    <definedName name="BExU4NA00RRRBGRT6TOB0MXZRCRZ" localSheetId="0" hidden="1">#REF!</definedName>
    <definedName name="BExU4NA00RRRBGRT6TOB0MXZRCRZ" localSheetId="1" hidden="1">#REF!</definedName>
    <definedName name="BExU4NA00RRRBGRT6TOB0MXZRCRZ" localSheetId="8" hidden="1">#REF!</definedName>
    <definedName name="BExU529I6YHVOG83TJHWSILIQU1S" localSheetId="0" hidden="1">#REF!</definedName>
    <definedName name="BExU529I6YHVOG83TJHWSILIQU1S" localSheetId="1" hidden="1">#REF!</definedName>
    <definedName name="BExU529I6YHVOG83TJHWSILIQU1S" localSheetId="8" hidden="1">#REF!</definedName>
    <definedName name="BExU57YCIKPRD8QWL6EU0YR3NG3J" localSheetId="0" hidden="1">#REF!</definedName>
    <definedName name="BExU57YCIKPRD8QWL6EU0YR3NG3J" localSheetId="1" hidden="1">#REF!</definedName>
    <definedName name="BExU57YCIKPRD8QWL6EU0YR3NG3J" localSheetId="8" hidden="1">#REF!</definedName>
    <definedName name="BExU5DSTBWXLN6E59B757KRWRI6E" localSheetId="0" hidden="1">#REF!</definedName>
    <definedName name="BExU5DSTBWXLN6E59B757KRWRI6E" localSheetId="1" hidden="1">#REF!</definedName>
    <definedName name="BExU5DSTBWXLN6E59B757KRWRI6E" localSheetId="8" hidden="1">#REF!</definedName>
    <definedName name="BExU5JSMO03X9M4WIRPP8JPSMQKJ" localSheetId="0" hidden="1">#REF!</definedName>
    <definedName name="BExU5JSMO03X9M4WIRPP8JPSMQKJ" localSheetId="1" hidden="1">#REF!</definedName>
    <definedName name="BExU5JSMO03X9M4WIRPP8JPSMQKJ" localSheetId="8" hidden="1">#REF!</definedName>
    <definedName name="BExU5TDWM8NNDHYPQ7OQODTQ368A" localSheetId="0" hidden="1">#REF!</definedName>
    <definedName name="BExU5TDWM8NNDHYPQ7OQODTQ368A" localSheetId="1" hidden="1">#REF!</definedName>
    <definedName name="BExU5TDWM8NNDHYPQ7OQODTQ368A" localSheetId="8" hidden="1">#REF!</definedName>
    <definedName name="BExU5X4OX1V1XHS6WSSORVQPP6Z3" localSheetId="0" hidden="1">#REF!</definedName>
    <definedName name="BExU5X4OX1V1XHS6WSSORVQPP6Z3" localSheetId="1" hidden="1">#REF!</definedName>
    <definedName name="BExU5X4OX1V1XHS6WSSORVQPP6Z3" localSheetId="8" hidden="1">#REF!</definedName>
    <definedName name="BExU5XVPARTFMRYHNUTBKDIL4UJN" localSheetId="0" hidden="1">#REF!</definedName>
    <definedName name="BExU5XVPARTFMRYHNUTBKDIL4UJN" localSheetId="1" hidden="1">#REF!</definedName>
    <definedName name="BExU5XVPARTFMRYHNUTBKDIL4UJN" localSheetId="8" hidden="1">#REF!</definedName>
    <definedName name="BExU66KMFBAP8JCVG9VM1RD1TNFF" localSheetId="0" hidden="1">#REF!</definedName>
    <definedName name="BExU66KMFBAP8JCVG9VM1RD1TNFF" localSheetId="1" hidden="1">#REF!</definedName>
    <definedName name="BExU66KMFBAP8JCVG9VM1RD1TNFF" localSheetId="8" hidden="1">#REF!</definedName>
    <definedName name="BExU68IOM3CB3TACNAE9565TW7SH" localSheetId="0" hidden="1">#REF!</definedName>
    <definedName name="BExU68IOM3CB3TACNAE9565TW7SH" localSheetId="1" hidden="1">#REF!</definedName>
    <definedName name="BExU68IOM3CB3TACNAE9565TW7SH" localSheetId="8" hidden="1">#REF!</definedName>
    <definedName name="BExU6AM82KN21E82HMWVP3LWP9IL" localSheetId="0" hidden="1">#REF!</definedName>
    <definedName name="BExU6AM82KN21E82HMWVP3LWP9IL" localSheetId="1" hidden="1">#REF!</definedName>
    <definedName name="BExU6AM82KN21E82HMWVP3LWP9IL" localSheetId="8" hidden="1">#REF!</definedName>
    <definedName name="BExU6FEU1MRHU98R9YOJC5OKUJ6L" localSheetId="0" hidden="1">#REF!</definedName>
    <definedName name="BExU6FEU1MRHU98R9YOJC5OKUJ6L" localSheetId="1" hidden="1">#REF!</definedName>
    <definedName name="BExU6FEU1MRHU98R9YOJC5OKUJ6L" localSheetId="8" hidden="1">#REF!</definedName>
    <definedName name="BExU6KIAJ663Y8W8QMU4HCF183DF" localSheetId="0" hidden="1">#REF!</definedName>
    <definedName name="BExU6KIAJ663Y8W8QMU4HCF183DF" localSheetId="1" hidden="1">#REF!</definedName>
    <definedName name="BExU6KIAJ663Y8W8QMU4HCF183DF" localSheetId="8" hidden="1">#REF!</definedName>
    <definedName name="BExU6KT19B4PG6SHXFBGBPLM66KT" localSheetId="0" hidden="1">#REF!</definedName>
    <definedName name="BExU6KT19B4PG6SHXFBGBPLM66KT" localSheetId="1" hidden="1">#REF!</definedName>
    <definedName name="BExU6KT19B4PG6SHXFBGBPLM66KT" localSheetId="8" hidden="1">#REF!</definedName>
    <definedName name="BExU6PAVKIOAIMQ9XQIHHF1SUAGO" localSheetId="0" hidden="1">#REF!</definedName>
    <definedName name="BExU6PAVKIOAIMQ9XQIHHF1SUAGO" localSheetId="1" hidden="1">#REF!</definedName>
    <definedName name="BExU6PAVKIOAIMQ9XQIHHF1SUAGO" localSheetId="8" hidden="1">#REF!</definedName>
    <definedName name="BExU6SLKTWV0YINVLTI6BCG9ANZM" localSheetId="0" hidden="1">#REF!</definedName>
    <definedName name="BExU6SLKTWV0YINVLTI6BCG9ANZM" localSheetId="1" hidden="1">#REF!</definedName>
    <definedName name="BExU6SLKTWV0YINVLTI6BCG9ANZM" localSheetId="8" hidden="1">#REF!</definedName>
    <definedName name="BExU6WXXC7SSQDMHSLUN5C2V4IYX" localSheetId="0" hidden="1">#REF!</definedName>
    <definedName name="BExU6WXXC7SSQDMHSLUN5C2V4IYX" localSheetId="1" hidden="1">#REF!</definedName>
    <definedName name="BExU6WXXC7SSQDMHSLUN5C2V4IYX" localSheetId="8" hidden="1">#REF!</definedName>
    <definedName name="BExU73387E74XE8A9UKZLZNJYY65" localSheetId="0" hidden="1">#REF!</definedName>
    <definedName name="BExU73387E74XE8A9UKZLZNJYY65" localSheetId="1" hidden="1">#REF!</definedName>
    <definedName name="BExU73387E74XE8A9UKZLZNJYY65" localSheetId="8" hidden="1">#REF!</definedName>
    <definedName name="BExU76ZHCJM8I7VSICCMSTC33O6U" localSheetId="0" hidden="1">#REF!</definedName>
    <definedName name="BExU76ZHCJM8I7VSICCMSTC33O6U" localSheetId="1" hidden="1">#REF!</definedName>
    <definedName name="BExU76ZHCJM8I7VSICCMSTC33O6U" localSheetId="8" hidden="1">#REF!</definedName>
    <definedName name="BExU7BBTUF8BQ42DSGM94X5TG5GF" localSheetId="0" hidden="1">#REF!</definedName>
    <definedName name="BExU7BBTUF8BQ42DSGM94X5TG5GF" localSheetId="1" hidden="1">#REF!</definedName>
    <definedName name="BExU7BBTUF8BQ42DSGM94X5TG5GF" localSheetId="8" hidden="1">#REF!</definedName>
    <definedName name="BExU7HH4EAHFQHT4AXKGWAWZP3I0" localSheetId="0" hidden="1">#REF!</definedName>
    <definedName name="BExU7HH4EAHFQHT4AXKGWAWZP3I0" localSheetId="1" hidden="1">#REF!</definedName>
    <definedName name="BExU7HH4EAHFQHT4AXKGWAWZP3I0" localSheetId="8" hidden="1">#REF!</definedName>
    <definedName name="BExU7L7WPQSA0ELXZ0I86V33QCCJ" localSheetId="0" hidden="1">#REF!</definedName>
    <definedName name="BExU7L7WPQSA0ELXZ0I86V33QCCJ" localSheetId="1" hidden="1">#REF!</definedName>
    <definedName name="BExU7L7WPQSA0ELXZ0I86V33QCCJ" localSheetId="8" hidden="1">#REF!</definedName>
    <definedName name="BExU7MF1ZVPDHOSMCAXOSYICHZ4I" localSheetId="0" hidden="1">#REF!</definedName>
    <definedName name="BExU7MF1ZVPDHOSMCAXOSYICHZ4I" localSheetId="1" hidden="1">#REF!</definedName>
    <definedName name="BExU7MF1ZVPDHOSMCAXOSYICHZ4I" localSheetId="8" hidden="1">#REF!</definedName>
    <definedName name="BExU7O2BJ6D5YCKEL6FD2EFCWYRX" localSheetId="0" hidden="1">#REF!</definedName>
    <definedName name="BExU7O2BJ6D5YCKEL6FD2EFCWYRX" localSheetId="1" hidden="1">#REF!</definedName>
    <definedName name="BExU7O2BJ6D5YCKEL6FD2EFCWYRX" localSheetId="8" hidden="1">#REF!</definedName>
    <definedName name="BExU7Q0JS9YIUKUPNSSAIDK2KJAV" localSheetId="0" hidden="1">#REF!</definedName>
    <definedName name="BExU7Q0JS9YIUKUPNSSAIDK2KJAV" localSheetId="1" hidden="1">#REF!</definedName>
    <definedName name="BExU7Q0JS9YIUKUPNSSAIDK2KJAV" localSheetId="8" hidden="1">#REF!</definedName>
    <definedName name="BExU80I6AE5OU7P7F5V7HWIZBJ4P" localSheetId="0" hidden="1">#REF!</definedName>
    <definedName name="BExU80I6AE5OU7P7F5V7HWIZBJ4P" localSheetId="1" hidden="1">#REF!</definedName>
    <definedName name="BExU80I6AE5OU7P7F5V7HWIZBJ4P" localSheetId="8" hidden="1">#REF!</definedName>
    <definedName name="BExU86NB26MCPYIISZ36HADONGT2" localSheetId="0" hidden="1">#REF!</definedName>
    <definedName name="BExU86NB26MCPYIISZ36HADONGT2" localSheetId="1" hidden="1">#REF!</definedName>
    <definedName name="BExU86NB26MCPYIISZ36HADONGT2" localSheetId="8" hidden="1">#REF!</definedName>
    <definedName name="BExU885EZZNSZV3GP298UJ8LB7OL" localSheetId="0" hidden="1">#REF!</definedName>
    <definedName name="BExU885EZZNSZV3GP298UJ8LB7OL" localSheetId="1" hidden="1">#REF!</definedName>
    <definedName name="BExU885EZZNSZV3GP298UJ8LB7OL" localSheetId="8" hidden="1">#REF!</definedName>
    <definedName name="BExU8FSAUP9TUZ1NO9WXK80QPHWV" localSheetId="0" hidden="1">#REF!</definedName>
    <definedName name="BExU8FSAUP9TUZ1NO9WXK80QPHWV" localSheetId="1" hidden="1">#REF!</definedName>
    <definedName name="BExU8FSAUP9TUZ1NO9WXK80QPHWV" localSheetId="8" hidden="1">#REF!</definedName>
    <definedName name="BExU8KFLAN778MBN93NYZB0FV30G" localSheetId="0" hidden="1">#REF!</definedName>
    <definedName name="BExU8KFLAN778MBN93NYZB0FV30G" localSheetId="1" hidden="1">#REF!</definedName>
    <definedName name="BExU8KFLAN778MBN93NYZB0FV30G" localSheetId="8" hidden="1">#REF!</definedName>
    <definedName name="BExU8PZC6845UUDFG9M8FTC3P3DK" localSheetId="0" hidden="1">#REF!</definedName>
    <definedName name="BExU8PZC6845UUDFG9M8FTC3P3DK" localSheetId="1" hidden="1">#REF!</definedName>
    <definedName name="BExU8PZC6845UUDFG9M8FTC3P3DK" localSheetId="8" hidden="1">#REF!</definedName>
    <definedName name="BExU8UX9JX3XLB47YZ8GFXE0V7R2" localSheetId="0" hidden="1">#REF!</definedName>
    <definedName name="BExU8UX9JX3XLB47YZ8GFXE0V7R2" localSheetId="1" hidden="1">#REF!</definedName>
    <definedName name="BExU8UX9JX3XLB47YZ8GFXE0V7R2" localSheetId="8" hidden="1">#REF!</definedName>
    <definedName name="BExU8WVGMRSFNWCNHODQ9JQCMZB0" localSheetId="0" hidden="1">#REF!</definedName>
    <definedName name="BExU8WVGMRSFNWCNHODQ9JQCMZB0" localSheetId="1" hidden="1">#REF!</definedName>
    <definedName name="BExU8WVGMRSFNWCNHODQ9JQCMZB0" localSheetId="8" hidden="1">#REF!</definedName>
    <definedName name="BExU96M1J7P9DZQ3S9H0C12KGYTW" localSheetId="0" hidden="1">#REF!</definedName>
    <definedName name="BExU96M1J7P9DZQ3S9H0C12KGYTW" localSheetId="1" hidden="1">#REF!</definedName>
    <definedName name="BExU96M1J7P9DZQ3S9H0C12KGYTW" localSheetId="8" hidden="1">#REF!</definedName>
    <definedName name="BExU9F05OR1GZ3057R6UL3WPEIYI" localSheetId="0" hidden="1">#REF!</definedName>
    <definedName name="BExU9F05OR1GZ3057R6UL3WPEIYI" localSheetId="1" hidden="1">#REF!</definedName>
    <definedName name="BExU9F05OR1GZ3057R6UL3WPEIYI" localSheetId="8" hidden="1">#REF!</definedName>
    <definedName name="BExU9GCSO5YILIKG6VAHN13DL75K" localSheetId="0" hidden="1">#REF!</definedName>
    <definedName name="BExU9GCSO5YILIKG6VAHN13DL75K" localSheetId="1" hidden="1">#REF!</definedName>
    <definedName name="BExU9GCSO5YILIKG6VAHN13DL75K" localSheetId="8" hidden="1">#REF!</definedName>
    <definedName name="BExU9KJOZLO15N11MJVN782NFGJ0" localSheetId="0" hidden="1">#REF!</definedName>
    <definedName name="BExU9KJOZLO15N11MJVN782NFGJ0" localSheetId="1" hidden="1">#REF!</definedName>
    <definedName name="BExU9KJOZLO15N11MJVN782NFGJ0" localSheetId="8" hidden="1">#REF!</definedName>
    <definedName name="BExU9LG29XU2K1GNKRO4438JYQZE" localSheetId="0" hidden="1">#REF!</definedName>
    <definedName name="BExU9LG29XU2K1GNKRO4438JYQZE" localSheetId="1" hidden="1">#REF!</definedName>
    <definedName name="BExU9LG29XU2K1GNKRO4438JYQZE" localSheetId="8" hidden="1">#REF!</definedName>
    <definedName name="BExU9RW36I5Z6JIXUIUB3PJH86LT" localSheetId="0" hidden="1">#REF!</definedName>
    <definedName name="BExU9RW36I5Z6JIXUIUB3PJH86LT" localSheetId="1" hidden="1">#REF!</definedName>
    <definedName name="BExU9RW36I5Z6JIXUIUB3PJH86LT" localSheetId="8" hidden="1">#REF!</definedName>
    <definedName name="BExU9WU19DJ2VAGISPFEGDWWOO4V" localSheetId="0" hidden="1">#REF!</definedName>
    <definedName name="BExU9WU19DJ2VAGISPFEGDWWOO4V" localSheetId="1" hidden="1">#REF!</definedName>
    <definedName name="BExU9WU19DJ2VAGISPFEGDWWOO4V" localSheetId="8" hidden="1">#REF!</definedName>
    <definedName name="BExUA28AO7OWDG3H23Q0CL4B7BHW" localSheetId="0" hidden="1">#REF!</definedName>
    <definedName name="BExUA28AO7OWDG3H23Q0CL4B7BHW" localSheetId="1" hidden="1">#REF!</definedName>
    <definedName name="BExUA28AO7OWDG3H23Q0CL4B7BHW" localSheetId="8" hidden="1">#REF!</definedName>
    <definedName name="BExUA34N2C083NSTAHQGZZ3BCYGK" localSheetId="0" hidden="1">#REF!</definedName>
    <definedName name="BExUA34N2C083NSTAHQGZZ3BCYGK" localSheetId="1" hidden="1">#REF!</definedName>
    <definedName name="BExUA34N2C083NSTAHQGZZ3BCYGK" localSheetId="8" hidden="1">#REF!</definedName>
    <definedName name="BExUA5O923FFNEBY8BPO1TU3QGBM" localSheetId="0" hidden="1">#REF!</definedName>
    <definedName name="BExUA5O923FFNEBY8BPO1TU3QGBM" localSheetId="1" hidden="1">#REF!</definedName>
    <definedName name="BExUA5O923FFNEBY8BPO1TU3QGBM" localSheetId="8" hidden="1">#REF!</definedName>
    <definedName name="BExUA6Q4K25VH452AQ3ZIRBCMS61" localSheetId="0" hidden="1">#REF!</definedName>
    <definedName name="BExUA6Q4K25VH452AQ3ZIRBCMS61" localSheetId="1" hidden="1">#REF!</definedName>
    <definedName name="BExUA6Q4K25VH452AQ3ZIRBCMS61" localSheetId="8" hidden="1">#REF!</definedName>
    <definedName name="BExUAFV4JMBSM2SKBQL9NHL0NIBS" localSheetId="0" hidden="1">#REF!</definedName>
    <definedName name="BExUAFV4JMBSM2SKBQL9NHL0NIBS" localSheetId="1" hidden="1">#REF!</definedName>
    <definedName name="BExUAFV4JMBSM2SKBQL9NHL0NIBS" localSheetId="8" hidden="1">#REF!</definedName>
    <definedName name="BExUAMWQODKBXMRH1QCMJLJBF8M7" localSheetId="0" hidden="1">#REF!</definedName>
    <definedName name="BExUAMWQODKBXMRH1QCMJLJBF8M7" localSheetId="1" hidden="1">#REF!</definedName>
    <definedName name="BExUAMWQODKBXMRH1QCMJLJBF8M7" localSheetId="8" hidden="1">#REF!</definedName>
    <definedName name="BExUARUP0MX710TNZSAA01HUEAVC" localSheetId="0" hidden="1">#REF!</definedName>
    <definedName name="BExUARUP0MX710TNZSAA01HUEAVC" localSheetId="1" hidden="1">#REF!</definedName>
    <definedName name="BExUARUP0MX710TNZSAA01HUEAVC" localSheetId="8" hidden="1">#REF!</definedName>
    <definedName name="BExUAX8WS5OPVLCDXRGKTU2QMTFO" localSheetId="0" hidden="1">#REF!</definedName>
    <definedName name="BExUAX8WS5OPVLCDXRGKTU2QMTFO" localSheetId="1" hidden="1">#REF!</definedName>
    <definedName name="BExUAX8WS5OPVLCDXRGKTU2QMTFO" localSheetId="8" hidden="1">#REF!</definedName>
    <definedName name="BExUB1FYAZ433NX9GD7WGACX5IZD" localSheetId="0" hidden="1">#REF!</definedName>
    <definedName name="BExUB1FYAZ433NX9GD7WGACX5IZD" localSheetId="1" hidden="1">#REF!</definedName>
    <definedName name="BExUB1FYAZ433NX9GD7WGACX5IZD" localSheetId="8" hidden="1">#REF!</definedName>
    <definedName name="BExUB8HLEXSBVPZ5AXNQEK96F1N4" localSheetId="0" hidden="1">#REF!</definedName>
    <definedName name="BExUB8HLEXSBVPZ5AXNQEK96F1N4" localSheetId="1" hidden="1">#REF!</definedName>
    <definedName name="BExUB8HLEXSBVPZ5AXNQEK96F1N4" localSheetId="8" hidden="1">#REF!</definedName>
    <definedName name="BExUBCDVZIEA7YT0LPSMHL5ZSERQ" localSheetId="0" hidden="1">#REF!</definedName>
    <definedName name="BExUBCDVZIEA7YT0LPSMHL5ZSERQ" localSheetId="1" hidden="1">#REF!</definedName>
    <definedName name="BExUBCDVZIEA7YT0LPSMHL5ZSERQ" localSheetId="8" hidden="1">#REF!</definedName>
    <definedName name="BExUBDA8WU087BUIMXC1U1CKA2RA" localSheetId="0" hidden="1">#REF!</definedName>
    <definedName name="BExUBDA8WU087BUIMXC1U1CKA2RA" localSheetId="1" hidden="1">#REF!</definedName>
    <definedName name="BExUBDA8WU087BUIMXC1U1CKA2RA" localSheetId="8" hidden="1">#REF!</definedName>
    <definedName name="BExUBKXBUCN760QYU7Q8GESBWOQH" localSheetId="0" hidden="1">#REF!</definedName>
    <definedName name="BExUBKXBUCN760QYU7Q8GESBWOQH" localSheetId="1" hidden="1">#REF!</definedName>
    <definedName name="BExUBKXBUCN760QYU7Q8GESBWOQH" localSheetId="8" hidden="1">#REF!</definedName>
    <definedName name="BExUBL83ED0P076RN9RJ8P1MZ299" localSheetId="0" hidden="1">#REF!</definedName>
    <definedName name="BExUBL83ED0P076RN9RJ8P1MZ299" localSheetId="1" hidden="1">#REF!</definedName>
    <definedName name="BExUBL83ED0P076RN9RJ8P1MZ299" localSheetId="8" hidden="1">#REF!</definedName>
    <definedName name="BExUC1EPS2CZ5CKFA0AQRIVRSHS8" localSheetId="0" hidden="1">#REF!</definedName>
    <definedName name="BExUC1EPS2CZ5CKFA0AQRIVRSHS8" localSheetId="1" hidden="1">#REF!</definedName>
    <definedName name="BExUC1EPS2CZ5CKFA0AQRIVRSHS8" localSheetId="8" hidden="1">#REF!</definedName>
    <definedName name="BExUC623BDYEODBN0N4DO6PJQ7NU" localSheetId="0" hidden="1">#REF!</definedName>
    <definedName name="BExUC623BDYEODBN0N4DO6PJQ7NU" localSheetId="1" hidden="1">#REF!</definedName>
    <definedName name="BExUC623BDYEODBN0N4DO6PJQ7NU" localSheetId="8" hidden="1">#REF!</definedName>
    <definedName name="BExUC8WH8TCKBB5313JGYYQ1WFLT" localSheetId="0" hidden="1">#REF!</definedName>
    <definedName name="BExUC8WH8TCKBB5313JGYYQ1WFLT" localSheetId="1" hidden="1">#REF!</definedName>
    <definedName name="BExUC8WH8TCKBB5313JGYYQ1WFLT" localSheetId="8" hidden="1">#REF!</definedName>
    <definedName name="BExUCAP7GOSYPHMQKK6719YLSDIQ" localSheetId="0" hidden="1">#REF!</definedName>
    <definedName name="BExUCAP7GOSYPHMQKK6719YLSDIQ" localSheetId="1" hidden="1">#REF!</definedName>
    <definedName name="BExUCAP7GOSYPHMQKK6719YLSDIQ" localSheetId="8" hidden="1">#REF!</definedName>
    <definedName name="BExUCFCDK6SPH86I6STXX8X3WMC4" localSheetId="0" hidden="1">#REF!</definedName>
    <definedName name="BExUCFCDK6SPH86I6STXX8X3WMC4" localSheetId="1" hidden="1">#REF!</definedName>
    <definedName name="BExUCFCDK6SPH86I6STXX8X3WMC4" localSheetId="8" hidden="1">#REF!</definedName>
    <definedName name="BExUCKL98JB87L3I6T6IFSWJNYAB" localSheetId="0" hidden="1">#REF!</definedName>
    <definedName name="BExUCKL98JB87L3I6T6IFSWJNYAB" localSheetId="1" hidden="1">#REF!</definedName>
    <definedName name="BExUCKL98JB87L3I6T6IFSWJNYAB" localSheetId="8" hidden="1">#REF!</definedName>
    <definedName name="BExUCLC6AQ5KR6LXSAXV4QQ8ASVG" localSheetId="0" hidden="1">#REF!</definedName>
    <definedName name="BExUCLC6AQ5KR6LXSAXV4QQ8ASVG" localSheetId="1" hidden="1">#REF!</definedName>
    <definedName name="BExUCLC6AQ5KR6LXSAXV4QQ8ASVG" localSheetId="8" hidden="1">#REF!</definedName>
    <definedName name="BExUD4IOJ12X3PJG5WXNNGDRCKAP" localSheetId="0" hidden="1">#REF!</definedName>
    <definedName name="BExUD4IOJ12X3PJG5WXNNGDRCKAP" localSheetId="1" hidden="1">#REF!</definedName>
    <definedName name="BExUD4IOJ12X3PJG5WXNNGDRCKAP" localSheetId="8" hidden="1">#REF!</definedName>
    <definedName name="BExUD9WX9BWK72UWVSLYZJLAY5VY" localSheetId="0" hidden="1">#REF!</definedName>
    <definedName name="BExUD9WX9BWK72UWVSLYZJLAY5VY" localSheetId="1" hidden="1">#REF!</definedName>
    <definedName name="BExUD9WX9BWK72UWVSLYZJLAY5VY" localSheetId="8" hidden="1">#REF!</definedName>
    <definedName name="BExUDEV0CYVO7Y5IQQBEJ6FUY9S6" localSheetId="0" hidden="1">#REF!</definedName>
    <definedName name="BExUDEV0CYVO7Y5IQQBEJ6FUY9S6" localSheetId="1" hidden="1">#REF!</definedName>
    <definedName name="BExUDEV0CYVO7Y5IQQBEJ6FUY9S6" localSheetId="8" hidden="1">#REF!</definedName>
    <definedName name="BExUDWOXQGIZW0EAIIYLQUPXF8YV" localSheetId="0" hidden="1">#REF!</definedName>
    <definedName name="BExUDWOXQGIZW0EAIIYLQUPXF8YV" localSheetId="1" hidden="1">#REF!</definedName>
    <definedName name="BExUDWOXQGIZW0EAIIYLQUPXF8YV" localSheetId="8" hidden="1">#REF!</definedName>
    <definedName name="BExUDXAIC17W1FUU8Z10XUAVB7CS" localSheetId="0" hidden="1">#REF!</definedName>
    <definedName name="BExUDXAIC17W1FUU8Z10XUAVB7CS" localSheetId="1" hidden="1">#REF!</definedName>
    <definedName name="BExUDXAIC17W1FUU8Z10XUAVB7CS" localSheetId="8" hidden="1">#REF!</definedName>
    <definedName name="BExUE5OMY7OAJQ9WR8C8HG311ORP" localSheetId="0" hidden="1">#REF!</definedName>
    <definedName name="BExUE5OMY7OAJQ9WR8C8HG311ORP" localSheetId="1" hidden="1">#REF!</definedName>
    <definedName name="BExUE5OMY7OAJQ9WR8C8HG311ORP" localSheetId="8" hidden="1">#REF!</definedName>
    <definedName name="BExUEFKOQWXXGRNLAOJV2BJ66UB8" localSheetId="0" hidden="1">#REF!</definedName>
    <definedName name="BExUEFKOQWXXGRNLAOJV2BJ66UB8" localSheetId="1" hidden="1">#REF!</definedName>
    <definedName name="BExUEFKOQWXXGRNLAOJV2BJ66UB8" localSheetId="8" hidden="1">#REF!</definedName>
    <definedName name="BExUEJGX3OQQP5KFRJSRCZ70EI9V" localSheetId="0" hidden="1">#REF!</definedName>
    <definedName name="BExUEJGX3OQQP5KFRJSRCZ70EI9V" localSheetId="1" hidden="1">#REF!</definedName>
    <definedName name="BExUEJGX3OQQP5KFRJSRCZ70EI9V" localSheetId="8" hidden="1">#REF!</definedName>
    <definedName name="BExUEKDB2RWXF3WMTZ6JSBCHNSDT" localSheetId="0" hidden="1">#REF!</definedName>
    <definedName name="BExUEKDB2RWXF3WMTZ6JSBCHNSDT" localSheetId="1" hidden="1">#REF!</definedName>
    <definedName name="BExUEKDB2RWXF3WMTZ6JSBCHNSDT" localSheetId="8" hidden="1">#REF!</definedName>
    <definedName name="BExUEYR71COFS2X8PDNU21IPMQEU" localSheetId="0" hidden="1">#REF!</definedName>
    <definedName name="BExUEYR71COFS2X8PDNU21IPMQEU" localSheetId="1" hidden="1">#REF!</definedName>
    <definedName name="BExUEYR71COFS2X8PDNU21IPMQEU" localSheetId="8" hidden="1">#REF!</definedName>
    <definedName name="BExVPRLJ9I6RX45EDVFSQGCPJSOK" localSheetId="0" hidden="1">#REF!</definedName>
    <definedName name="BExVPRLJ9I6RX45EDVFSQGCPJSOK" localSheetId="1" hidden="1">#REF!</definedName>
    <definedName name="BExVPRLJ9I6RX45EDVFSQGCPJSOK" localSheetId="8" hidden="1">#REF!</definedName>
    <definedName name="BExVRFU8RWFT8A80ZVAW185SG2G6" localSheetId="0" hidden="1">#REF!</definedName>
    <definedName name="BExVRFU8RWFT8A80ZVAW185SG2G6" localSheetId="1" hidden="1">#REF!</definedName>
    <definedName name="BExVRFU8RWFT8A80ZVAW185SG2G6" localSheetId="8" hidden="1">#REF!</definedName>
    <definedName name="BExVSJ3NHETBAIZTZQSM8LAVT76V" localSheetId="0" hidden="1">#REF!</definedName>
    <definedName name="BExVSJ3NHETBAIZTZQSM8LAVT76V" localSheetId="1" hidden="1">#REF!</definedName>
    <definedName name="BExVSJ3NHETBAIZTZQSM8LAVT76V" localSheetId="8" hidden="1">#REF!</definedName>
    <definedName name="BExVSL787C8E4HFQZ2NVLT35I2XV" localSheetId="0" hidden="1">#REF!</definedName>
    <definedName name="BExVSL787C8E4HFQZ2NVLT35I2XV" localSheetId="1" hidden="1">#REF!</definedName>
    <definedName name="BExVSL787C8E4HFQZ2NVLT35I2XV" localSheetId="8" hidden="1">#REF!</definedName>
    <definedName name="BExVSTFTVV14SFGHQUOJL5SQ5TX9" localSheetId="0" hidden="1">#REF!</definedName>
    <definedName name="BExVSTFTVV14SFGHQUOJL5SQ5TX9" localSheetId="1" hidden="1">#REF!</definedName>
    <definedName name="BExVSTFTVV14SFGHQUOJL5SQ5TX9" localSheetId="8" hidden="1">#REF!</definedName>
    <definedName name="BExVT017S14M5X928ARKQ2GNUFE0" localSheetId="0" hidden="1">#REF!</definedName>
    <definedName name="BExVT017S14M5X928ARKQ2GNUFE0" localSheetId="1" hidden="1">#REF!</definedName>
    <definedName name="BExVT017S14M5X928ARKQ2GNUFE0" localSheetId="8" hidden="1">#REF!</definedName>
    <definedName name="BExVT3MPE8LQ5JFN3HQIFKSQ80U4" localSheetId="0" hidden="1">#REF!</definedName>
    <definedName name="BExVT3MPE8LQ5JFN3HQIFKSQ80U4" localSheetId="1" hidden="1">#REF!</definedName>
    <definedName name="BExVT3MPE8LQ5JFN3HQIFKSQ80U4" localSheetId="8" hidden="1">#REF!</definedName>
    <definedName name="BExVT7TRK3NZHPME2TFBXOF1WBR9" localSheetId="0" hidden="1">#REF!</definedName>
    <definedName name="BExVT7TRK3NZHPME2TFBXOF1WBR9" localSheetId="1" hidden="1">#REF!</definedName>
    <definedName name="BExVT7TRK3NZHPME2TFBXOF1WBR9" localSheetId="8" hidden="1">#REF!</definedName>
    <definedName name="BExVT9H0R0T7WGQAAC0HABMG54YM" localSheetId="0" hidden="1">#REF!</definedName>
    <definedName name="BExVT9H0R0T7WGQAAC0HABMG54YM" localSheetId="1" hidden="1">#REF!</definedName>
    <definedName name="BExVT9H0R0T7WGQAAC0HABMG54YM" localSheetId="8" hidden="1">#REF!</definedName>
    <definedName name="BExVTAO57POUXSZQJQ6MABMZQA13" localSheetId="0" hidden="1">#REF!</definedName>
    <definedName name="BExVTAO57POUXSZQJQ6MABMZQA13" localSheetId="1" hidden="1">#REF!</definedName>
    <definedName name="BExVTAO57POUXSZQJQ6MABMZQA13" localSheetId="8" hidden="1">#REF!</definedName>
    <definedName name="BExVTCMDDEDGLUIMUU6BSFHEWTOP" localSheetId="0" hidden="1">#REF!</definedName>
    <definedName name="BExVTCMDDEDGLUIMUU6BSFHEWTOP" localSheetId="1" hidden="1">#REF!</definedName>
    <definedName name="BExVTCMDDEDGLUIMUU6BSFHEWTOP" localSheetId="8" hidden="1">#REF!</definedName>
    <definedName name="BExVTCMDQMLKRA2NQR72XU6Y54IK" localSheetId="0" hidden="1">#REF!</definedName>
    <definedName name="BExVTCMDQMLKRA2NQR72XU6Y54IK" localSheetId="1" hidden="1">#REF!</definedName>
    <definedName name="BExVTCMDQMLKRA2NQR72XU6Y54IK" localSheetId="8" hidden="1">#REF!</definedName>
    <definedName name="BExVTCRV8FQ5U9OYWWL44N6KFNHU" localSheetId="0" hidden="1">#REF!</definedName>
    <definedName name="BExVTCRV8FQ5U9OYWWL44N6KFNHU" localSheetId="1" hidden="1">#REF!</definedName>
    <definedName name="BExVTCRV8FQ5U9OYWWL44N6KFNHU" localSheetId="8" hidden="1">#REF!</definedName>
    <definedName name="BExVTNESHPVG0A0KZ7BRX26MS0PF" localSheetId="0" hidden="1">#REF!</definedName>
    <definedName name="BExVTNESHPVG0A0KZ7BRX26MS0PF" localSheetId="1" hidden="1">#REF!</definedName>
    <definedName name="BExVTNESHPVG0A0KZ7BRX26MS0PF" localSheetId="8" hidden="1">#REF!</definedName>
    <definedName name="BExVTTJVTNRSBHBTUZ78WG2JM5MK" localSheetId="0" hidden="1">#REF!</definedName>
    <definedName name="BExVTTJVTNRSBHBTUZ78WG2JM5MK" localSheetId="1" hidden="1">#REF!</definedName>
    <definedName name="BExVTTJVTNRSBHBTUZ78WG2JM5MK" localSheetId="8" hidden="1">#REF!</definedName>
    <definedName name="BExVTXLMYR87BC04D1ERALPUFVPG" localSheetId="0" hidden="1">#REF!</definedName>
    <definedName name="BExVTXLMYR87BC04D1ERALPUFVPG" localSheetId="1" hidden="1">#REF!</definedName>
    <definedName name="BExVTXLMYR87BC04D1ERALPUFVPG" localSheetId="8" hidden="1">#REF!</definedName>
    <definedName name="BExVUL9V3H8ZF6Y72LQBBN639YAA" localSheetId="0" hidden="1">#REF!</definedName>
    <definedName name="BExVUL9V3H8ZF6Y72LQBBN639YAA" localSheetId="1" hidden="1">#REF!</definedName>
    <definedName name="BExVUL9V3H8ZF6Y72LQBBN639YAA" localSheetId="8" hidden="1">#REF!</definedName>
    <definedName name="BExVUZT95UAU8XG5X9XSE25CHQGA" localSheetId="0" hidden="1">#REF!</definedName>
    <definedName name="BExVUZT95UAU8XG5X9XSE25CHQGA" localSheetId="1" hidden="1">#REF!</definedName>
    <definedName name="BExVUZT95UAU8XG5X9XSE25CHQGA" localSheetId="8" hidden="1">#REF!</definedName>
    <definedName name="BExVV5T14N2HZIK7HQ4P2KG09U0J" localSheetId="0" hidden="1">#REF!</definedName>
    <definedName name="BExVV5T14N2HZIK7HQ4P2KG09U0J" localSheetId="1" hidden="1">#REF!</definedName>
    <definedName name="BExVV5T14N2HZIK7HQ4P2KG09U0J" localSheetId="8" hidden="1">#REF!</definedName>
    <definedName name="BExVV7R410VYLADLX9LNG63ID6H1" localSheetId="0" hidden="1">#REF!</definedName>
    <definedName name="BExVV7R410VYLADLX9LNG63ID6H1" localSheetId="1" hidden="1">#REF!</definedName>
    <definedName name="BExVV7R410VYLADLX9LNG63ID6H1" localSheetId="8" hidden="1">#REF!</definedName>
    <definedName name="BExVVAAVDXGWAVI6J2W0BCU58MBM" localSheetId="0" hidden="1">#REF!</definedName>
    <definedName name="BExVVAAVDXGWAVI6J2W0BCU58MBM" localSheetId="1" hidden="1">#REF!</definedName>
    <definedName name="BExVVAAVDXGWAVI6J2W0BCU58MBM" localSheetId="8" hidden="1">#REF!</definedName>
    <definedName name="BExVVCEED4JEKF59OV0G3T4XFMFO" localSheetId="0" hidden="1">#REF!</definedName>
    <definedName name="BExVVCEED4JEKF59OV0G3T4XFMFO" localSheetId="1" hidden="1">#REF!</definedName>
    <definedName name="BExVVCEED4JEKF59OV0G3T4XFMFO" localSheetId="8" hidden="1">#REF!</definedName>
    <definedName name="BExVVPFO2J7FMSRPD36909HN4BZJ" localSheetId="0" hidden="1">#REF!</definedName>
    <definedName name="BExVVPFO2J7FMSRPD36909HN4BZJ" localSheetId="1" hidden="1">#REF!</definedName>
    <definedName name="BExVVPFO2J7FMSRPD36909HN4BZJ" localSheetId="8" hidden="1">#REF!</definedName>
    <definedName name="BExVVQ19AQ3VCARJOC38SF7OYE9Y" localSheetId="0" hidden="1">#REF!</definedName>
    <definedName name="BExVVQ19AQ3VCARJOC38SF7OYE9Y" localSheetId="1" hidden="1">#REF!</definedName>
    <definedName name="BExVVQ19AQ3VCARJOC38SF7OYE9Y" localSheetId="8" hidden="1">#REF!</definedName>
    <definedName name="BExVVQ19TAECID45CS4HXT1RD3AQ" localSheetId="0" hidden="1">#REF!</definedName>
    <definedName name="BExVVQ19TAECID45CS4HXT1RD3AQ" localSheetId="1" hidden="1">#REF!</definedName>
    <definedName name="BExVVQ19TAECID45CS4HXT1RD3AQ" localSheetId="8" hidden="1">#REF!</definedName>
    <definedName name="BExVVYKOYB7OX8Y0B4UIUF79PVDO" localSheetId="0" hidden="1">#REF!</definedName>
    <definedName name="BExVVYKOYB7OX8Y0B4UIUF79PVDO" localSheetId="1" hidden="1">#REF!</definedName>
    <definedName name="BExVVYKOYB7OX8Y0B4UIUF79PVDO" localSheetId="8" hidden="1">#REF!</definedName>
    <definedName name="BExVW3YV5XGIVJ97UUPDJGJ2P15B" localSheetId="0" hidden="1">#REF!</definedName>
    <definedName name="BExVW3YV5XGIVJ97UUPDJGJ2P15B" localSheetId="1" hidden="1">#REF!</definedName>
    <definedName name="BExVW3YV5XGIVJ97UUPDJGJ2P15B" localSheetId="8" hidden="1">#REF!</definedName>
    <definedName name="BExVW5X571GEYR5SCU1Z2DHKWM79" localSheetId="0" hidden="1">#REF!</definedName>
    <definedName name="BExVW5X571GEYR5SCU1Z2DHKWM79" localSheetId="1" hidden="1">#REF!</definedName>
    <definedName name="BExVW5X571GEYR5SCU1Z2DHKWM79" localSheetId="8" hidden="1">#REF!</definedName>
    <definedName name="BExVW6YTKA098AF57M4PHNQ54XMH" localSheetId="0" hidden="1">#REF!</definedName>
    <definedName name="BExVW6YTKA098AF57M4PHNQ54XMH" localSheetId="1" hidden="1">#REF!</definedName>
    <definedName name="BExVW6YTKA098AF57M4PHNQ54XMH" localSheetId="8" hidden="1">#REF!</definedName>
    <definedName name="BExVWHRDIJBRFANMKJFY05BHP7RS" localSheetId="0" hidden="1">#REF!</definedName>
    <definedName name="BExVWHRDIJBRFANMKJFY05BHP7RS" localSheetId="1" hidden="1">#REF!</definedName>
    <definedName name="BExVWHRDIJBRFANMKJFY05BHP7RS" localSheetId="8" hidden="1">#REF!</definedName>
    <definedName name="BExVWINKCH0V0NUWH363SMXAZE62" localSheetId="0" hidden="1">#REF!</definedName>
    <definedName name="BExVWINKCH0V0NUWH363SMXAZE62" localSheetId="1" hidden="1">#REF!</definedName>
    <definedName name="BExVWINKCH0V0NUWH363SMXAZE62" localSheetId="8" hidden="1">#REF!</definedName>
    <definedName name="BExVWYU8EK669NP172GEIGCTVPPA" localSheetId="0" hidden="1">#REF!</definedName>
    <definedName name="BExVWYU8EK669NP172GEIGCTVPPA" localSheetId="1" hidden="1">#REF!</definedName>
    <definedName name="BExVWYU8EK669NP172GEIGCTVPPA" localSheetId="8" hidden="1">#REF!</definedName>
    <definedName name="BExVX3XN2DRJKL8EDBIG58RYQ36R" localSheetId="0" hidden="1">#REF!</definedName>
    <definedName name="BExVX3XN2DRJKL8EDBIG58RYQ36R" localSheetId="1" hidden="1">#REF!</definedName>
    <definedName name="BExVX3XN2DRJKL8EDBIG58RYQ36R" localSheetId="8" hidden="1">#REF!</definedName>
    <definedName name="BExVXBA38Z5WNQUH39HHZ2SAMC1T" localSheetId="0" hidden="1">#REF!</definedName>
    <definedName name="BExVXBA38Z5WNQUH39HHZ2SAMC1T" localSheetId="1" hidden="1">#REF!</definedName>
    <definedName name="BExVXBA38Z5WNQUH39HHZ2SAMC1T" localSheetId="8" hidden="1">#REF!</definedName>
    <definedName name="BExVXDZ63PUART77BBR5SI63TPC6" localSheetId="0" hidden="1">#REF!</definedName>
    <definedName name="BExVXDZ63PUART77BBR5SI63TPC6" localSheetId="1" hidden="1">#REF!</definedName>
    <definedName name="BExVXDZ63PUART77BBR5SI63TPC6" localSheetId="8" hidden="1">#REF!</definedName>
    <definedName name="BExVXHKI6LFYMGWISMPACMO247HL" localSheetId="0" hidden="1">#REF!</definedName>
    <definedName name="BExVXHKI6LFYMGWISMPACMO247HL" localSheetId="1" hidden="1">#REF!</definedName>
    <definedName name="BExVXHKI6LFYMGWISMPACMO247HL" localSheetId="8" hidden="1">#REF!</definedName>
    <definedName name="BExVXK9SK580O7MYHVNJ3V911ALP" localSheetId="0" hidden="1">#REF!</definedName>
    <definedName name="BExVXK9SK580O7MYHVNJ3V911ALP" localSheetId="1" hidden="1">#REF!</definedName>
    <definedName name="BExVXK9SK580O7MYHVNJ3V911ALP" localSheetId="8" hidden="1">#REF!</definedName>
    <definedName name="BExVXLX2BZ5EF2X6R41BTKRJR1NM" localSheetId="0" hidden="1">#REF!</definedName>
    <definedName name="BExVXLX2BZ5EF2X6R41BTKRJR1NM" localSheetId="1" hidden="1">#REF!</definedName>
    <definedName name="BExVXLX2BZ5EF2X6R41BTKRJR1NM" localSheetId="8" hidden="1">#REF!</definedName>
    <definedName name="BExVXYT01U5IPYA7E44FWS6KCEFC" localSheetId="0" hidden="1">#REF!</definedName>
    <definedName name="BExVXYT01U5IPYA7E44FWS6KCEFC" localSheetId="1" hidden="1">#REF!</definedName>
    <definedName name="BExVXYT01U5IPYA7E44FWS6KCEFC" localSheetId="8" hidden="1">#REF!</definedName>
    <definedName name="BExVY11V7U1SAY4QKYE0PBSPD7LW" localSheetId="0" hidden="1">#REF!</definedName>
    <definedName name="BExVY11V7U1SAY4QKYE0PBSPD7LW" localSheetId="1" hidden="1">#REF!</definedName>
    <definedName name="BExVY11V7U1SAY4QKYE0PBSPD7LW" localSheetId="8" hidden="1">#REF!</definedName>
    <definedName name="BExVY1SV37DL5YU59HS4IG3VBCP4" localSheetId="0" hidden="1">#REF!</definedName>
    <definedName name="BExVY1SV37DL5YU59HS4IG3VBCP4" localSheetId="1" hidden="1">#REF!</definedName>
    <definedName name="BExVY1SV37DL5YU59HS4IG3VBCP4" localSheetId="8" hidden="1">#REF!</definedName>
    <definedName name="BExVY3WFGJKSQA08UF9NCMST928Y" localSheetId="0" hidden="1">#REF!</definedName>
    <definedName name="BExVY3WFGJKSQA08UF9NCMST928Y" localSheetId="1" hidden="1">#REF!</definedName>
    <definedName name="BExVY3WFGJKSQA08UF9NCMST928Y" localSheetId="8" hidden="1">#REF!</definedName>
    <definedName name="BExVY954UOEVQEIC5OFO4NEWVKAQ" localSheetId="0" hidden="1">#REF!</definedName>
    <definedName name="BExVY954UOEVQEIC5OFO4NEWVKAQ" localSheetId="1" hidden="1">#REF!</definedName>
    <definedName name="BExVY954UOEVQEIC5OFO4NEWVKAQ" localSheetId="8" hidden="1">#REF!</definedName>
    <definedName name="BExVYHDYIV5397LC02V4FEP8VD6W" localSheetId="0" hidden="1">#REF!</definedName>
    <definedName name="BExVYHDYIV5397LC02V4FEP8VD6W" localSheetId="1" hidden="1">#REF!</definedName>
    <definedName name="BExVYHDYIV5397LC02V4FEP8VD6W" localSheetId="8" hidden="1">#REF!</definedName>
    <definedName name="BExVYO4NFDGC4ZOGHANQWX5CH4BT" localSheetId="0" hidden="1">#REF!</definedName>
    <definedName name="BExVYO4NFDGC4ZOGHANQWX5CH4BT" localSheetId="1" hidden="1">#REF!</definedName>
    <definedName name="BExVYO4NFDGC4ZOGHANQWX5CH4BT" localSheetId="8" hidden="1">#REF!</definedName>
    <definedName name="BExVYOVIZDA18YIQ0A30Q052PCAK" localSheetId="0" hidden="1">#REF!</definedName>
    <definedName name="BExVYOVIZDA18YIQ0A30Q052PCAK" localSheetId="1" hidden="1">#REF!</definedName>
    <definedName name="BExVYOVIZDA18YIQ0A30Q052PCAK" localSheetId="8" hidden="1">#REF!</definedName>
    <definedName name="BExVYPS2R6B75R1EFIUJ6G5TE4Q4" localSheetId="0" hidden="1">#REF!</definedName>
    <definedName name="BExVYPS2R6B75R1EFIUJ6G5TE4Q4" localSheetId="1" hidden="1">#REF!</definedName>
    <definedName name="BExVYPS2R6B75R1EFIUJ6G5TE4Q4" localSheetId="8" hidden="1">#REF!</definedName>
    <definedName name="BExVYQIXPEM6J4JVP78BRHIC05PV" localSheetId="0" hidden="1">#REF!</definedName>
    <definedName name="BExVYQIXPEM6J4JVP78BRHIC05PV" localSheetId="1" hidden="1">#REF!</definedName>
    <definedName name="BExVYQIXPEM6J4JVP78BRHIC05PV" localSheetId="8" hidden="1">#REF!</definedName>
    <definedName name="BExVYVGWN7SONLVDH9WJ2F1JS264" localSheetId="0" hidden="1">#REF!</definedName>
    <definedName name="BExVYVGWN7SONLVDH9WJ2F1JS264" localSheetId="1" hidden="1">#REF!</definedName>
    <definedName name="BExVYVGWN7SONLVDH9WJ2F1JS264" localSheetId="8" hidden="1">#REF!</definedName>
    <definedName name="BExVZ40HNAZRM8JHYYNQ7F6A4GU0" localSheetId="0" hidden="1">#REF!</definedName>
    <definedName name="BExVZ40HNAZRM8JHYYNQ7F6A4GU0" localSheetId="1" hidden="1">#REF!</definedName>
    <definedName name="BExVZ40HNAZRM8JHYYNQ7F6A4GU0" localSheetId="8" hidden="1">#REF!</definedName>
    <definedName name="BExVZ7WRO17PYILJEJGPQCO5IL66" localSheetId="0" hidden="1">#REF!</definedName>
    <definedName name="BExVZ7WRO17PYILJEJGPQCO5IL66" localSheetId="1" hidden="1">#REF!</definedName>
    <definedName name="BExVZ7WRO17PYILJEJGPQCO5IL66" localSheetId="8" hidden="1">#REF!</definedName>
    <definedName name="BExVZ9EO732IK6MNMG17Y1EFTJQC" localSheetId="0" hidden="1">#REF!</definedName>
    <definedName name="BExVZ9EO732IK6MNMG17Y1EFTJQC" localSheetId="1" hidden="1">#REF!</definedName>
    <definedName name="BExVZ9EO732IK6MNMG17Y1EFTJQC" localSheetId="8" hidden="1">#REF!</definedName>
    <definedName name="BExVZB1Y5J4UL2LKK0363EU7GIJ1" localSheetId="0" hidden="1">#REF!</definedName>
    <definedName name="BExVZB1Y5J4UL2LKK0363EU7GIJ1" localSheetId="1" hidden="1">#REF!</definedName>
    <definedName name="BExVZB1Y5J4UL2LKK0363EU7GIJ1" localSheetId="8" hidden="1">#REF!</definedName>
    <definedName name="BExVZGQXYK2ICC9JSNFPRHBD5KNU" localSheetId="0" hidden="1">#REF!</definedName>
    <definedName name="BExVZGQXYK2ICC9JSNFPRHBD5KNU" localSheetId="1" hidden="1">#REF!</definedName>
    <definedName name="BExVZGQXYK2ICC9JSNFPRHBD5KNU" localSheetId="8" hidden="1">#REF!</definedName>
    <definedName name="BExVZJQVO5LQ0BJH5JEN5NOBIAF6" localSheetId="0" hidden="1">#REF!</definedName>
    <definedName name="BExVZJQVO5LQ0BJH5JEN5NOBIAF6" localSheetId="1" hidden="1">#REF!</definedName>
    <definedName name="BExVZJQVO5LQ0BJH5JEN5NOBIAF6" localSheetId="8" hidden="1">#REF!</definedName>
    <definedName name="BExVZNXWS91RD7NXV5NE2R3C8WW7" localSheetId="0" hidden="1">#REF!</definedName>
    <definedName name="BExVZNXWS91RD7NXV5NE2R3C8WW7" localSheetId="1" hidden="1">#REF!</definedName>
    <definedName name="BExVZNXWS91RD7NXV5NE2R3C8WW7" localSheetId="8" hidden="1">#REF!</definedName>
    <definedName name="BExW008AGT1ZRN5DFG4YOH5F7G47" localSheetId="0" hidden="1">#REF!</definedName>
    <definedName name="BExW008AGT1ZRN5DFG4YOH5F7G47" localSheetId="1" hidden="1">#REF!</definedName>
    <definedName name="BExW008AGT1ZRN5DFG4YOH5F7G47" localSheetId="8" hidden="1">#REF!</definedName>
    <definedName name="BExW0386REQRCQCVT9BCX80UPTRY" localSheetId="0" hidden="1">#REF!</definedName>
    <definedName name="BExW0386REQRCQCVT9BCX80UPTRY" localSheetId="1" hidden="1">#REF!</definedName>
    <definedName name="BExW0386REQRCQCVT9BCX80UPTRY" localSheetId="8" hidden="1">#REF!</definedName>
    <definedName name="BExW0FYP4WXY71CYUG40SUBG9UWU" localSheetId="0" hidden="1">#REF!</definedName>
    <definedName name="BExW0FYP4WXY71CYUG40SUBG9UWU" localSheetId="1" hidden="1">#REF!</definedName>
    <definedName name="BExW0FYP4WXY71CYUG40SUBG9UWU" localSheetId="8" hidden="1">#REF!</definedName>
    <definedName name="BExW0MPJNQOJ7D6U780WU5XBL97X" localSheetId="0" hidden="1">#REF!</definedName>
    <definedName name="BExW0MPJNQOJ7D6U780WU5XBL97X" localSheetId="1" hidden="1">#REF!</definedName>
    <definedName name="BExW0MPJNQOJ7D6U780WU5XBL97X" localSheetId="8" hidden="1">#REF!</definedName>
    <definedName name="BExW0RI61B4VV0ARXTFVBAWRA1C5" localSheetId="0" hidden="1">#REF!</definedName>
    <definedName name="BExW0RI61B4VV0ARXTFVBAWRA1C5" localSheetId="1" hidden="1">#REF!</definedName>
    <definedName name="BExW0RI61B4VV0ARXTFVBAWRA1C5" localSheetId="8" hidden="1">#REF!</definedName>
    <definedName name="BExW0Y8T85LBE0WS6FPX6ILTX9ON" localSheetId="0" hidden="1">#REF!</definedName>
    <definedName name="BExW0Y8T85LBE0WS6FPX6ILTX9ON" localSheetId="1" hidden="1">#REF!</definedName>
    <definedName name="BExW0Y8T85LBE0WS6FPX6ILTX9ON" localSheetId="8" hidden="1">#REF!</definedName>
    <definedName name="BExW1BVUYQTKMOR56MW7RVRX4L1L" localSheetId="0" hidden="1">#REF!</definedName>
    <definedName name="BExW1BVUYQTKMOR56MW7RVRX4L1L" localSheetId="1" hidden="1">#REF!</definedName>
    <definedName name="BExW1BVUYQTKMOR56MW7RVRX4L1L" localSheetId="8" hidden="1">#REF!</definedName>
    <definedName name="BExW1F1220628FOMTW5UAATHRJHK" localSheetId="0" hidden="1">#REF!</definedName>
    <definedName name="BExW1F1220628FOMTW5UAATHRJHK" localSheetId="1" hidden="1">#REF!</definedName>
    <definedName name="BExW1F1220628FOMTW5UAATHRJHK" localSheetId="8" hidden="1">#REF!</definedName>
    <definedName name="BExW1PTHB0NZUF0GTD2J1UUL693E" localSheetId="0" hidden="1">#REF!</definedName>
    <definedName name="BExW1PTHB0NZUF0GTD2J1UUL693E" localSheetId="1" hidden="1">#REF!</definedName>
    <definedName name="BExW1PTHB0NZUF0GTD2J1UUL693E" localSheetId="8" hidden="1">#REF!</definedName>
    <definedName name="BExW1TKA0Z9OP2DTG50GZR5EG8C7" localSheetId="0" hidden="1">#REF!</definedName>
    <definedName name="BExW1TKA0Z9OP2DTG50GZR5EG8C7" localSheetId="1" hidden="1">#REF!</definedName>
    <definedName name="BExW1TKA0Z9OP2DTG50GZR5EG8C7" localSheetId="8" hidden="1">#REF!</definedName>
    <definedName name="BExW1U0JLKQ094DW5MMOI8UHO09V" localSheetId="0" hidden="1">#REF!</definedName>
    <definedName name="BExW1U0JLKQ094DW5MMOI8UHO09V" localSheetId="1" hidden="1">#REF!</definedName>
    <definedName name="BExW1U0JLKQ094DW5MMOI8UHO09V" localSheetId="8" hidden="1">#REF!</definedName>
    <definedName name="BExW1WK6J1TDP29S3QDPTYZJBLIW" localSheetId="0" hidden="1">#REF!</definedName>
    <definedName name="BExW1WK6J1TDP29S3QDPTYZJBLIW" localSheetId="1" hidden="1">#REF!</definedName>
    <definedName name="BExW1WK6J1TDP29S3QDPTYZJBLIW" localSheetId="8" hidden="1">#REF!</definedName>
    <definedName name="BExW283NP9D366XFPXLGSCI5UB0L" localSheetId="0" hidden="1">#REF!</definedName>
    <definedName name="BExW283NP9D366XFPXLGSCI5UB0L" localSheetId="1" hidden="1">#REF!</definedName>
    <definedName name="BExW283NP9D366XFPXLGSCI5UB0L" localSheetId="8" hidden="1">#REF!</definedName>
    <definedName name="BExW2H3C8WJSBW5FGTFKVDVJC4CL" localSheetId="0" hidden="1">#REF!</definedName>
    <definedName name="BExW2H3C8WJSBW5FGTFKVDVJC4CL" localSheetId="1" hidden="1">#REF!</definedName>
    <definedName name="BExW2H3C8WJSBW5FGTFKVDVJC4CL" localSheetId="8" hidden="1">#REF!</definedName>
    <definedName name="BExW2MSCKPGF5K3I7TL4KF5ISUOL" localSheetId="0" hidden="1">#REF!</definedName>
    <definedName name="BExW2MSCKPGF5K3I7TL4KF5ISUOL" localSheetId="1" hidden="1">#REF!</definedName>
    <definedName name="BExW2MSCKPGF5K3I7TL4KF5ISUOL" localSheetId="8" hidden="1">#REF!</definedName>
    <definedName name="BExW2SMO90FU9W8DVVES6Q4E6BZR" localSheetId="0" hidden="1">#REF!</definedName>
    <definedName name="BExW2SMO90FU9W8DVVES6Q4E6BZR" localSheetId="1" hidden="1">#REF!</definedName>
    <definedName name="BExW2SMO90FU9W8DVVES6Q4E6BZR" localSheetId="8" hidden="1">#REF!</definedName>
    <definedName name="BExW36V9N91OHCUMGWJQL3I5P4JK" localSheetId="0" hidden="1">#REF!</definedName>
    <definedName name="BExW36V9N91OHCUMGWJQL3I5P4JK" localSheetId="1" hidden="1">#REF!</definedName>
    <definedName name="BExW36V9N91OHCUMGWJQL3I5P4JK" localSheetId="8" hidden="1">#REF!</definedName>
    <definedName name="BExW39V04HTFFQE7DAW9MAJT0NNF" localSheetId="0" hidden="1">#REF!</definedName>
    <definedName name="BExW39V04HTFFQE7DAW9MAJT0NNF" localSheetId="1" hidden="1">#REF!</definedName>
    <definedName name="BExW39V04HTFFQE7DAW9MAJT0NNF" localSheetId="8" hidden="1">#REF!</definedName>
    <definedName name="BExW3ECU6QPMV99AITCPHAG0CGYK" localSheetId="0" hidden="1">#REF!</definedName>
    <definedName name="BExW3ECU6QPMV99AITCPHAG0CGYK" localSheetId="1" hidden="1">#REF!</definedName>
    <definedName name="BExW3ECU6QPMV99AITCPHAG0CGYK" localSheetId="8" hidden="1">#REF!</definedName>
    <definedName name="BExW3EIBA1J9Q9NA9VCGZGRS8WV7" localSheetId="0" hidden="1">#REF!</definedName>
    <definedName name="BExW3EIBA1J9Q9NA9VCGZGRS8WV7" localSheetId="1" hidden="1">#REF!</definedName>
    <definedName name="BExW3EIBA1J9Q9NA9VCGZGRS8WV7" localSheetId="8" hidden="1">#REF!</definedName>
    <definedName name="BExW3FEO8FI8N6AGQKYEG4SQVJWB" localSheetId="0" hidden="1">#REF!</definedName>
    <definedName name="BExW3FEO8FI8N6AGQKYEG4SQVJWB" localSheetId="1" hidden="1">#REF!</definedName>
    <definedName name="BExW3FEO8FI8N6AGQKYEG4SQVJWB" localSheetId="8" hidden="1">#REF!</definedName>
    <definedName name="BExW3GB28STOMJUSZEIA7YKYNS4Y" localSheetId="0" hidden="1">#REF!</definedName>
    <definedName name="BExW3GB28STOMJUSZEIA7YKYNS4Y" localSheetId="1" hidden="1">#REF!</definedName>
    <definedName name="BExW3GB28STOMJUSZEIA7YKYNS4Y" localSheetId="8" hidden="1">#REF!</definedName>
    <definedName name="BExW3T1K638HT5E0Y8MMK108P5JT" localSheetId="0" hidden="1">#REF!</definedName>
    <definedName name="BExW3T1K638HT5E0Y8MMK108P5JT" localSheetId="1" hidden="1">#REF!</definedName>
    <definedName name="BExW3T1K638HT5E0Y8MMK108P5JT" localSheetId="8" hidden="1">#REF!</definedName>
    <definedName name="BExW3U3D6FTAFTK3Q7DSA9FY454Q" localSheetId="0" hidden="1">#REF!</definedName>
    <definedName name="BExW3U3D6FTAFTK3Q7DSA9FY454Q" localSheetId="1" hidden="1">#REF!</definedName>
    <definedName name="BExW3U3D6FTAFTK3Q7DSA9FY454Q" localSheetId="8" hidden="1">#REF!</definedName>
    <definedName name="BExW4217ZHL9VO39POSTJOD090WU" localSheetId="0" hidden="1">#REF!</definedName>
    <definedName name="BExW4217ZHL9VO39POSTJOD090WU" localSheetId="1" hidden="1">#REF!</definedName>
    <definedName name="BExW4217ZHL9VO39POSTJOD090WU" localSheetId="8" hidden="1">#REF!</definedName>
    <definedName name="BExW4GPW71EBF8XPS2QGVQHBCDX3" localSheetId="0" hidden="1">#REF!</definedName>
    <definedName name="BExW4GPW71EBF8XPS2QGVQHBCDX3" localSheetId="1" hidden="1">#REF!</definedName>
    <definedName name="BExW4GPW71EBF8XPS2QGVQHBCDX3" localSheetId="8" hidden="1">#REF!</definedName>
    <definedName name="BExW4JKC5837JBPCOJV337ZVYYY3" localSheetId="0" hidden="1">#REF!</definedName>
    <definedName name="BExW4JKC5837JBPCOJV337ZVYYY3" localSheetId="1" hidden="1">#REF!</definedName>
    <definedName name="BExW4JKC5837JBPCOJV337ZVYYY3" localSheetId="8" hidden="1">#REF!</definedName>
    <definedName name="BExW4O2DBZGV8KGBO9EB4BAXIH4Y" localSheetId="0" hidden="1">#REF!</definedName>
    <definedName name="BExW4O2DBZGV8KGBO9EB4BAXIH4Y" localSheetId="1" hidden="1">#REF!</definedName>
    <definedName name="BExW4O2DBZGV8KGBO9EB4BAXIH4Y" localSheetId="8" hidden="1">#REF!</definedName>
    <definedName name="BExW4QR9FV9MP5K610THBSM51RYO" localSheetId="0" hidden="1">#REF!</definedName>
    <definedName name="BExW4QR9FV9MP5K610THBSM51RYO" localSheetId="1" hidden="1">#REF!</definedName>
    <definedName name="BExW4QR9FV9MP5K610THBSM51RYO" localSheetId="8" hidden="1">#REF!</definedName>
    <definedName name="BExW4Z029R9E19ZENN3WEA3VDAD1" localSheetId="0" hidden="1">#REF!</definedName>
    <definedName name="BExW4Z029R9E19ZENN3WEA3VDAD1" localSheetId="1" hidden="1">#REF!</definedName>
    <definedName name="BExW4Z029R9E19ZENN3WEA3VDAD1" localSheetId="8" hidden="1">#REF!</definedName>
    <definedName name="BExW53SPLW3K0Y0ZVTM4NYF1B2YH" localSheetId="0" hidden="1">#REF!</definedName>
    <definedName name="BExW53SPLW3K0Y0ZVTM4NYF1B2YH" localSheetId="1" hidden="1">#REF!</definedName>
    <definedName name="BExW53SPLW3K0Y0ZVTM4NYF1B2YH" localSheetId="8" hidden="1">#REF!</definedName>
    <definedName name="BExW591F7X34FVKJ2OUT09PFUW1B" localSheetId="0" hidden="1">#REF!</definedName>
    <definedName name="BExW591F7X34FVKJ2OUT09PFUW1B" localSheetId="1" hidden="1">#REF!</definedName>
    <definedName name="BExW591F7X34FVKJ2OUT09PFUW1B" localSheetId="8" hidden="1">#REF!</definedName>
    <definedName name="BExW5AZNT6IAZGNF2C879ODHY1B8" localSheetId="0" hidden="1">#REF!</definedName>
    <definedName name="BExW5AZNT6IAZGNF2C879ODHY1B8" localSheetId="1" hidden="1">#REF!</definedName>
    <definedName name="BExW5AZNT6IAZGNF2C879ODHY1B8" localSheetId="8" hidden="1">#REF!</definedName>
    <definedName name="BExW5F6OUXHEWQU5VYE7W7P8DD78" localSheetId="0" hidden="1">#REF!</definedName>
    <definedName name="BExW5F6OUXHEWQU5VYE7W7P8DD78" localSheetId="1" hidden="1">#REF!</definedName>
    <definedName name="BExW5F6OUXHEWQU5VYE7W7P8DD78" localSheetId="8" hidden="1">#REF!</definedName>
    <definedName name="BExW5WPU27WD4NWZOT0ZEJIDLX5J" localSheetId="0" hidden="1">#REF!</definedName>
    <definedName name="BExW5WPU27WD4NWZOT0ZEJIDLX5J" localSheetId="1" hidden="1">#REF!</definedName>
    <definedName name="BExW5WPU27WD4NWZOT0ZEJIDLX5J" localSheetId="8" hidden="1">#REF!</definedName>
    <definedName name="BExW5YD97EMSUYC4KDEFH1FB4FY3" localSheetId="0" hidden="1">#REF!</definedName>
    <definedName name="BExW5YD97EMSUYC4KDEFH1FB4FY3" localSheetId="1" hidden="1">#REF!</definedName>
    <definedName name="BExW5YD97EMSUYC4KDEFH1FB4FY3" localSheetId="8" hidden="1">#REF!</definedName>
    <definedName name="BExW5Z469DSRWTA6T0KVLA7SMIPL" localSheetId="0" hidden="1">#REF!</definedName>
    <definedName name="BExW5Z469DSRWTA6T0KVLA7SMIPL" localSheetId="1" hidden="1">#REF!</definedName>
    <definedName name="BExW5Z469DSRWTA6T0KVLA7SMIPL" localSheetId="8" hidden="1">#REF!</definedName>
    <definedName name="BExW62ETJAPBX5X53FTGUCHZXI2K" localSheetId="0" hidden="1">#REF!</definedName>
    <definedName name="BExW62ETJAPBX5X53FTGUCHZXI2K" localSheetId="1" hidden="1">#REF!</definedName>
    <definedName name="BExW62ETJAPBX5X53FTGUCHZXI2K" localSheetId="8" hidden="1">#REF!</definedName>
    <definedName name="BExW660AV1TUV2XNUPD65RZR3QOO" localSheetId="0" hidden="1">#REF!</definedName>
    <definedName name="BExW660AV1TUV2XNUPD65RZR3QOO" localSheetId="1" hidden="1">#REF!</definedName>
    <definedName name="BExW660AV1TUV2XNUPD65RZR3QOO" localSheetId="8" hidden="1">#REF!</definedName>
    <definedName name="BExW66LVVZK656PQY1257QMHP2AY" localSheetId="0" hidden="1">#REF!</definedName>
    <definedName name="BExW66LVVZK656PQY1257QMHP2AY" localSheetId="1" hidden="1">#REF!</definedName>
    <definedName name="BExW66LVVZK656PQY1257QMHP2AY" localSheetId="8" hidden="1">#REF!</definedName>
    <definedName name="BExW6EJPHAP1TWT380AZLXNHR22P" localSheetId="0" hidden="1">#REF!</definedName>
    <definedName name="BExW6EJPHAP1TWT380AZLXNHR22P" localSheetId="1" hidden="1">#REF!</definedName>
    <definedName name="BExW6EJPHAP1TWT380AZLXNHR22P" localSheetId="8" hidden="1">#REF!</definedName>
    <definedName name="BExW6G1PJ38H10DVLL8WPQ736OEB" localSheetId="0" hidden="1">#REF!</definedName>
    <definedName name="BExW6G1PJ38H10DVLL8WPQ736OEB" localSheetId="1" hidden="1">#REF!</definedName>
    <definedName name="BExW6G1PJ38H10DVLL8WPQ736OEB" localSheetId="8" hidden="1">#REF!</definedName>
    <definedName name="BExW794A74Z5F2K8LVQLD6VSKXUE" localSheetId="0" hidden="1">#REF!</definedName>
    <definedName name="BExW794A74Z5F2K8LVQLD6VSKXUE" localSheetId="1" hidden="1">#REF!</definedName>
    <definedName name="BExW794A74Z5F2K8LVQLD6VSKXUE" localSheetId="8" hidden="1">#REF!</definedName>
    <definedName name="BExW7Q1TQ8E6G4WYYNSOMV43S95R" localSheetId="0" hidden="1">#REF!</definedName>
    <definedName name="BExW7Q1TQ8E6G4WYYNSOMV43S95R" localSheetId="1" hidden="1">#REF!</definedName>
    <definedName name="BExW7Q1TQ8E6G4WYYNSOMV43S95R" localSheetId="8" hidden="1">#REF!</definedName>
    <definedName name="BExW7XZTFZV0N9YM9S4PM74A5X2O" localSheetId="0" hidden="1">#REF!</definedName>
    <definedName name="BExW7XZTFZV0N9YM9S4PM74A5X2O" localSheetId="1" hidden="1">#REF!</definedName>
    <definedName name="BExW7XZTFZV0N9YM9S4PM74A5X2O" localSheetId="8" hidden="1">#REF!</definedName>
    <definedName name="BExW8K0SSIPSKBVP06IJ71600HJZ" localSheetId="0" hidden="1">#REF!</definedName>
    <definedName name="BExW8K0SSIPSKBVP06IJ71600HJZ" localSheetId="1" hidden="1">#REF!</definedName>
    <definedName name="BExW8K0SSIPSKBVP06IJ71600HJZ" localSheetId="8" hidden="1">#REF!</definedName>
    <definedName name="BExW8T0GVY3ZYO4ACSBLHS8SH895" localSheetId="0" hidden="1">#REF!</definedName>
    <definedName name="BExW8T0GVY3ZYO4ACSBLHS8SH895" localSheetId="1" hidden="1">#REF!</definedName>
    <definedName name="BExW8T0GVY3ZYO4ACSBLHS8SH895" localSheetId="8" hidden="1">#REF!</definedName>
    <definedName name="BExW8YEP73JMMU9HZ08PM4WHJQZ4" localSheetId="0" hidden="1">#REF!</definedName>
    <definedName name="BExW8YEP73JMMU9HZ08PM4WHJQZ4" localSheetId="1" hidden="1">#REF!</definedName>
    <definedName name="BExW8YEP73JMMU9HZ08PM4WHJQZ4" localSheetId="8" hidden="1">#REF!</definedName>
    <definedName name="BExW937AT53OZQRHNWQZ5BVH24IE" localSheetId="0" hidden="1">#REF!</definedName>
    <definedName name="BExW937AT53OZQRHNWQZ5BVH24IE" localSheetId="1" hidden="1">#REF!</definedName>
    <definedName name="BExW937AT53OZQRHNWQZ5BVH24IE" localSheetId="8" hidden="1">#REF!</definedName>
    <definedName name="BExW95LN5N0LYFFVP7GJEGDVDLF0" localSheetId="0" hidden="1">#REF!</definedName>
    <definedName name="BExW95LN5N0LYFFVP7GJEGDVDLF0" localSheetId="1" hidden="1">#REF!</definedName>
    <definedName name="BExW95LN5N0LYFFVP7GJEGDVDLF0" localSheetId="8" hidden="1">#REF!</definedName>
    <definedName name="BExW967733Q8RAJOHR2GJ3HO8JIW" localSheetId="0" hidden="1">#REF!</definedName>
    <definedName name="BExW967733Q8RAJOHR2GJ3HO8JIW" localSheetId="1" hidden="1">#REF!</definedName>
    <definedName name="BExW967733Q8RAJOHR2GJ3HO8JIW" localSheetId="8" hidden="1">#REF!</definedName>
    <definedName name="BExW9POK1KIOI0ALS5MZIKTDIYMA" localSheetId="0" hidden="1">#REF!</definedName>
    <definedName name="BExW9POK1KIOI0ALS5MZIKTDIYMA" localSheetId="1" hidden="1">#REF!</definedName>
    <definedName name="BExW9POK1KIOI0ALS5MZIKTDIYMA" localSheetId="8" hidden="1">#REF!</definedName>
    <definedName name="BExXLDE6PN4ESWT3LXJNQCY94NE4" localSheetId="0" hidden="1">#REF!</definedName>
    <definedName name="BExXLDE6PN4ESWT3LXJNQCY94NE4" localSheetId="1" hidden="1">#REF!</definedName>
    <definedName name="BExXLDE6PN4ESWT3LXJNQCY94NE4" localSheetId="8" hidden="1">#REF!</definedName>
    <definedName name="BExXLQVPK2H3IF0NDDA5CT612EUK" localSheetId="0" hidden="1">#REF!</definedName>
    <definedName name="BExXLQVPK2H3IF0NDDA5CT612EUK" localSheetId="1" hidden="1">#REF!</definedName>
    <definedName name="BExXLQVPK2H3IF0NDDA5CT612EUK" localSheetId="8" hidden="1">#REF!</definedName>
    <definedName name="BExXLR6IO70TYTACKQH9M5PGV24J" localSheetId="0" hidden="1">#REF!</definedName>
    <definedName name="BExXLR6IO70TYTACKQH9M5PGV24J" localSheetId="1" hidden="1">#REF!</definedName>
    <definedName name="BExXLR6IO70TYTACKQH9M5PGV24J" localSheetId="8" hidden="1">#REF!</definedName>
    <definedName name="BExXM065WOLYRYHGHOJE0OOFXA4M" localSheetId="0" hidden="1">#REF!</definedName>
    <definedName name="BExXM065WOLYRYHGHOJE0OOFXA4M" localSheetId="1" hidden="1">#REF!</definedName>
    <definedName name="BExXM065WOLYRYHGHOJE0OOFXA4M" localSheetId="8" hidden="1">#REF!</definedName>
    <definedName name="BExXM3GUNXVDM82KUR17NNUMQCNI" localSheetId="0" hidden="1">#REF!</definedName>
    <definedName name="BExXM3GUNXVDM82KUR17NNUMQCNI" localSheetId="1" hidden="1">#REF!</definedName>
    <definedName name="BExXM3GUNXVDM82KUR17NNUMQCNI" localSheetId="8" hidden="1">#REF!</definedName>
    <definedName name="BExXMA28M8SH7MKIGETSDA72WUIZ" localSheetId="0" hidden="1">#REF!</definedName>
    <definedName name="BExXMA28M8SH7MKIGETSDA72WUIZ" localSheetId="1" hidden="1">#REF!</definedName>
    <definedName name="BExXMA28M8SH7MKIGETSDA72WUIZ" localSheetId="8" hidden="1">#REF!</definedName>
    <definedName name="BExXMOLHIAHDLFSA31PUB36SC3I9" localSheetId="0" hidden="1">#REF!</definedName>
    <definedName name="BExXMOLHIAHDLFSA31PUB36SC3I9" localSheetId="1" hidden="1">#REF!</definedName>
    <definedName name="BExXMOLHIAHDLFSA31PUB36SC3I9" localSheetId="8" hidden="1">#REF!</definedName>
    <definedName name="BExXMT8T5Z3M2JBQN65X2LKH0YQI" localSheetId="0" hidden="1">#REF!</definedName>
    <definedName name="BExXMT8T5Z3M2JBQN65X2LKH0YQI" localSheetId="1" hidden="1">#REF!</definedName>
    <definedName name="BExXMT8T5Z3M2JBQN65X2LKH0YQI" localSheetId="8" hidden="1">#REF!</definedName>
    <definedName name="BExXN1XNO7H60M9X1E7EVWFJDM5N" localSheetId="0" hidden="1">#REF!</definedName>
    <definedName name="BExXN1XNO7H60M9X1E7EVWFJDM5N" localSheetId="1" hidden="1">#REF!</definedName>
    <definedName name="BExXN1XNO7H60M9X1E7EVWFJDM5N" localSheetId="8" hidden="1">#REF!</definedName>
    <definedName name="BExXN1XOOOY51EZQ6II0LWEU2OYT" localSheetId="0" hidden="1">#REF!</definedName>
    <definedName name="BExXN1XOOOY51EZQ6II0LWEU2OYT" localSheetId="1" hidden="1">#REF!</definedName>
    <definedName name="BExXN1XOOOY51EZQ6II0LWEU2OYT" localSheetId="8" hidden="1">#REF!</definedName>
    <definedName name="BExXN22ZOTIW49GPLWFYKVM90FNZ" localSheetId="0" hidden="1">#REF!</definedName>
    <definedName name="BExXN22ZOTIW49GPLWFYKVM90FNZ" localSheetId="1" hidden="1">#REF!</definedName>
    <definedName name="BExXN22ZOTIW49GPLWFYKVM90FNZ" localSheetId="8" hidden="1">#REF!</definedName>
    <definedName name="BExXN6QAP8UJQVN4R4BQKPP4QK35" localSheetId="0" hidden="1">#REF!</definedName>
    <definedName name="BExXN6QAP8UJQVN4R4BQKPP4QK35" localSheetId="1" hidden="1">#REF!</definedName>
    <definedName name="BExXN6QAP8UJQVN4R4BQKPP4QK35" localSheetId="8" hidden="1">#REF!</definedName>
    <definedName name="BExXNBOA39T2X6Y5Y5GZ5DDNA1AX" localSheetId="0" hidden="1">#REF!</definedName>
    <definedName name="BExXNBOA39T2X6Y5Y5GZ5DDNA1AX" localSheetId="1" hidden="1">#REF!</definedName>
    <definedName name="BExXNBOA39T2X6Y5Y5GZ5DDNA1AX" localSheetId="8" hidden="1">#REF!</definedName>
    <definedName name="BExXNBZ1BRDK73S9XPRR1645KLVB" localSheetId="0" hidden="1">#REF!</definedName>
    <definedName name="BExXNBZ1BRDK73S9XPRR1645KLVB" localSheetId="1" hidden="1">#REF!</definedName>
    <definedName name="BExXNBZ1BRDK73S9XPRR1645KLVB" localSheetId="8" hidden="1">#REF!</definedName>
    <definedName name="BExXND6872VJ3M2PGT056WQMWBHD" localSheetId="0" hidden="1">#REF!</definedName>
    <definedName name="BExXND6872VJ3M2PGT056WQMWBHD" localSheetId="1" hidden="1">#REF!</definedName>
    <definedName name="BExXND6872VJ3M2PGT056WQMWBHD" localSheetId="8" hidden="1">#REF!</definedName>
    <definedName name="BExXNPM24UN2PGVL9D1TUBFRIKR4" localSheetId="0" hidden="1">#REF!</definedName>
    <definedName name="BExXNPM24UN2PGVL9D1TUBFRIKR4" localSheetId="1" hidden="1">#REF!</definedName>
    <definedName name="BExXNPM24UN2PGVL9D1TUBFRIKR4" localSheetId="8" hidden="1">#REF!</definedName>
    <definedName name="BExXNWCR6WOY5G3VTC96QCIFQE0E" localSheetId="0" hidden="1">#REF!</definedName>
    <definedName name="BExXNWCR6WOY5G3VTC96QCIFQE0E" localSheetId="1" hidden="1">#REF!</definedName>
    <definedName name="BExXNWCR6WOY5G3VTC96QCIFQE0E" localSheetId="8" hidden="1">#REF!</definedName>
    <definedName name="BExXNWYB165VO9MHARCL5WLCHWS0" localSheetId="0" hidden="1">#REF!</definedName>
    <definedName name="BExXNWYB165VO9MHARCL5WLCHWS0" localSheetId="1" hidden="1">#REF!</definedName>
    <definedName name="BExXNWYB165VO9MHARCL5WLCHWS0" localSheetId="8" hidden="1">#REF!</definedName>
    <definedName name="BExXO278QHQN8JDK5425EJ615ECC" localSheetId="0" hidden="1">#REF!</definedName>
    <definedName name="BExXO278QHQN8JDK5425EJ615ECC" localSheetId="1" hidden="1">#REF!</definedName>
    <definedName name="BExXO278QHQN8JDK5425EJ615ECC" localSheetId="8" hidden="1">#REF!</definedName>
    <definedName name="BExXOBHOP0WGFHI2Y9AO4L440UVQ" localSheetId="0" hidden="1">#REF!</definedName>
    <definedName name="BExXOBHOP0WGFHI2Y9AO4L440UVQ" localSheetId="1" hidden="1">#REF!</definedName>
    <definedName name="BExXOBHOP0WGFHI2Y9AO4L440UVQ" localSheetId="8" hidden="1">#REF!</definedName>
    <definedName name="BExXOHHHX25B8F97636QMXFUDZQK" localSheetId="0" hidden="1">#REF!</definedName>
    <definedName name="BExXOHHHX25B8F97636QMXFUDZQK" localSheetId="1" hidden="1">#REF!</definedName>
    <definedName name="BExXOHHHX25B8F97636QMXFUDZQK" localSheetId="8" hidden="1">#REF!</definedName>
    <definedName name="BExXOHSAD2NSHOLLMZ2JWA4I3I1R" localSheetId="0" hidden="1">#REF!</definedName>
    <definedName name="BExXOHSAD2NSHOLLMZ2JWA4I3I1R" localSheetId="1" hidden="1">#REF!</definedName>
    <definedName name="BExXOHSAD2NSHOLLMZ2JWA4I3I1R" localSheetId="8" hidden="1">#REF!</definedName>
    <definedName name="BExXOJKWIJ6IFTV1RHIWHR91EZMW" localSheetId="0" hidden="1">#REF!</definedName>
    <definedName name="BExXOJKWIJ6IFTV1RHIWHR91EZMW" localSheetId="1" hidden="1">#REF!</definedName>
    <definedName name="BExXOJKWIJ6IFTV1RHIWHR91EZMW" localSheetId="8" hidden="1">#REF!</definedName>
    <definedName name="BExXP80B5FGA00JCM7UXKPI3PB7Y" localSheetId="0" hidden="1">#REF!</definedName>
    <definedName name="BExXP80B5FGA00JCM7UXKPI3PB7Y" localSheetId="1" hidden="1">#REF!</definedName>
    <definedName name="BExXP80B5FGA00JCM7UXKPI3PB7Y" localSheetId="8" hidden="1">#REF!</definedName>
    <definedName name="BExXP85M4WXYVN1UVHUTOEKEG5XS" localSheetId="0" hidden="1">#REF!</definedName>
    <definedName name="BExXP85M4WXYVN1UVHUTOEKEG5XS" localSheetId="1" hidden="1">#REF!</definedName>
    <definedName name="BExXP85M4WXYVN1UVHUTOEKEG5XS" localSheetId="8" hidden="1">#REF!</definedName>
    <definedName name="BExXPELOTHOAG0OWILLAH94OZV5J" localSheetId="0" hidden="1">#REF!</definedName>
    <definedName name="BExXPELOTHOAG0OWILLAH94OZV5J" localSheetId="1" hidden="1">#REF!</definedName>
    <definedName name="BExXPELOTHOAG0OWILLAH94OZV5J" localSheetId="8" hidden="1">#REF!</definedName>
    <definedName name="BExXPOSJRLJNYPU01QNNQ5URXP2U" localSheetId="0" hidden="1">#REF!</definedName>
    <definedName name="BExXPOSJRLJNYPU01QNNQ5URXP2U" localSheetId="1" hidden="1">#REF!</definedName>
    <definedName name="BExXPOSJRLJNYPU01QNNQ5URXP2U" localSheetId="8" hidden="1">#REF!</definedName>
    <definedName name="BExXPS31W1VD2NMIE4E37LHVDF0L" localSheetId="0" hidden="1">#REF!</definedName>
    <definedName name="BExXPS31W1VD2NMIE4E37LHVDF0L" localSheetId="1" hidden="1">#REF!</definedName>
    <definedName name="BExXPS31W1VD2NMIE4E37LHVDF0L" localSheetId="8" hidden="1">#REF!</definedName>
    <definedName name="BExXPZKYEMVF5JOC14HYOOYQK6JK" localSheetId="0" hidden="1">#REF!</definedName>
    <definedName name="BExXPZKYEMVF5JOC14HYOOYQK6JK" localSheetId="1" hidden="1">#REF!</definedName>
    <definedName name="BExXPZKYEMVF5JOC14HYOOYQK6JK" localSheetId="8" hidden="1">#REF!</definedName>
    <definedName name="BExXQ89PA10X79WBWOEP1AJX1OQM" localSheetId="0" hidden="1">#REF!</definedName>
    <definedName name="BExXQ89PA10X79WBWOEP1AJX1OQM" localSheetId="1" hidden="1">#REF!</definedName>
    <definedName name="BExXQ89PA10X79WBWOEP1AJX1OQM" localSheetId="8" hidden="1">#REF!</definedName>
    <definedName name="BExXQCGQGGYSI0LTRVR73MUO50AW" localSheetId="0" hidden="1">#REF!</definedName>
    <definedName name="BExXQCGQGGYSI0LTRVR73MUO50AW" localSheetId="1" hidden="1">#REF!</definedName>
    <definedName name="BExXQCGQGGYSI0LTRVR73MUO50AW" localSheetId="8" hidden="1">#REF!</definedName>
    <definedName name="BExXQEEXFHDQ8DSRAJSB5ET6J004" localSheetId="0" hidden="1">#REF!</definedName>
    <definedName name="BExXQEEXFHDQ8DSRAJSB5ET6J004" localSheetId="1" hidden="1">#REF!</definedName>
    <definedName name="BExXQEEXFHDQ8DSRAJSB5ET6J004" localSheetId="8" hidden="1">#REF!</definedName>
    <definedName name="BExXQH41O5HZAH8BO6HCFY8YC3TU" localSheetId="0" hidden="1">#REF!</definedName>
    <definedName name="BExXQH41O5HZAH8BO6HCFY8YC3TU" localSheetId="1" hidden="1">#REF!</definedName>
    <definedName name="BExXQH41O5HZAH8BO6HCFY8YC3TU" localSheetId="8" hidden="1">#REF!</definedName>
    <definedName name="BExXQJIEF5R3QQ6D8HO3NGPU0IQC" localSheetId="0" hidden="1">#REF!</definedName>
    <definedName name="BExXQJIEF5R3QQ6D8HO3NGPU0IQC" localSheetId="1" hidden="1">#REF!</definedName>
    <definedName name="BExXQJIEF5R3QQ6D8HO3NGPU0IQC" localSheetId="8" hidden="1">#REF!</definedName>
    <definedName name="BExXQRAVW0KPQXIJ59NG6UGTZB59" localSheetId="0" hidden="1">#REF!</definedName>
    <definedName name="BExXQRAVW0KPQXIJ59NG6UGTZB59" localSheetId="1" hidden="1">#REF!</definedName>
    <definedName name="BExXQRAVW0KPQXIJ59NG6UGTZB59" localSheetId="8" hidden="1">#REF!</definedName>
    <definedName name="BExXQU00K9ER4I1WM7T9J0W1E7ZC" localSheetId="0" hidden="1">#REF!</definedName>
    <definedName name="BExXQU00K9ER4I1WM7T9J0W1E7ZC" localSheetId="1" hidden="1">#REF!</definedName>
    <definedName name="BExXQU00K9ER4I1WM7T9J0W1E7ZC" localSheetId="8" hidden="1">#REF!</definedName>
    <definedName name="BExXQU00KOR7XLM8B13DGJ1MIQDY" localSheetId="0" hidden="1">#REF!</definedName>
    <definedName name="BExXQU00KOR7XLM8B13DGJ1MIQDY" localSheetId="1" hidden="1">#REF!</definedName>
    <definedName name="BExXQU00KOR7XLM8B13DGJ1MIQDY" localSheetId="8" hidden="1">#REF!</definedName>
    <definedName name="BExXQUG48Q1ISN53FE4MRROM0HSJ" localSheetId="0" hidden="1">#REF!</definedName>
    <definedName name="BExXQUG48Q1ISN53FE4MRROM0HSJ" localSheetId="1" hidden="1">#REF!</definedName>
    <definedName name="BExXQUG48Q1ISN53FE4MRROM0HSJ" localSheetId="8" hidden="1">#REF!</definedName>
    <definedName name="BExXQXG18PS8HGBOS03OSTQ0KEYC" localSheetId="0" hidden="1">#REF!</definedName>
    <definedName name="BExXQXG18PS8HGBOS03OSTQ0KEYC" localSheetId="1" hidden="1">#REF!</definedName>
    <definedName name="BExXQXG18PS8HGBOS03OSTQ0KEYC" localSheetId="8" hidden="1">#REF!</definedName>
    <definedName name="BExXQXQT4OAFQT5B0YB3USDJOJOB" localSheetId="0" hidden="1">#REF!</definedName>
    <definedName name="BExXQXQT4OAFQT5B0YB3USDJOJOB" localSheetId="1" hidden="1">#REF!</definedName>
    <definedName name="BExXQXQT4OAFQT5B0YB3USDJOJOB" localSheetId="8" hidden="1">#REF!</definedName>
    <definedName name="BExXR3FSEXAHSXEQNJORWFCPX86N" localSheetId="0" hidden="1">#REF!</definedName>
    <definedName name="BExXR3FSEXAHSXEQNJORWFCPX86N" localSheetId="1" hidden="1">#REF!</definedName>
    <definedName name="BExXR3FSEXAHSXEQNJORWFCPX86N" localSheetId="8" hidden="1">#REF!</definedName>
    <definedName name="BExXR3W3FKYQBLR299HO9RZ70C43" localSheetId="0" hidden="1">#REF!</definedName>
    <definedName name="BExXR3W3FKYQBLR299HO9RZ70C43" localSheetId="1" hidden="1">#REF!</definedName>
    <definedName name="BExXR3W3FKYQBLR299HO9RZ70C43" localSheetId="8" hidden="1">#REF!</definedName>
    <definedName name="BExXR46U23CRRBV6IZT982MAEQKI" localSheetId="0" hidden="1">#REF!</definedName>
    <definedName name="BExXR46U23CRRBV6IZT982MAEQKI" localSheetId="1" hidden="1">#REF!</definedName>
    <definedName name="BExXR46U23CRRBV6IZT982MAEQKI" localSheetId="8" hidden="1">#REF!</definedName>
    <definedName name="BExXR6A8W3ND3XDZXBMQZ1VCAXHG" localSheetId="0" hidden="1">#REF!</definedName>
    <definedName name="BExXR6A8W3ND3XDZXBMQZ1VCAXHG" localSheetId="1" hidden="1">#REF!</definedName>
    <definedName name="BExXR6A8W3ND3XDZXBMQZ1VCAXHG" localSheetId="8" hidden="1">#REF!</definedName>
    <definedName name="BExXR7HKNHT37B4OOA9K9191PP22" localSheetId="0" hidden="1">#REF!</definedName>
    <definedName name="BExXR7HKNHT37B4OOA9K9191PP22" localSheetId="1" hidden="1">#REF!</definedName>
    <definedName name="BExXR7HKNHT37B4OOA9K9191PP22" localSheetId="8" hidden="1">#REF!</definedName>
    <definedName name="BExXR8OKAVX7O70V5IYG2PRKXSTI" localSheetId="0" hidden="1">#REF!</definedName>
    <definedName name="BExXR8OKAVX7O70V5IYG2PRKXSTI" localSheetId="1" hidden="1">#REF!</definedName>
    <definedName name="BExXR8OKAVX7O70V5IYG2PRKXSTI" localSheetId="8" hidden="1">#REF!</definedName>
    <definedName name="BExXRA6N6XCLQM6XDV724ZIH6G93" localSheetId="0" hidden="1">#REF!</definedName>
    <definedName name="BExXRA6N6XCLQM6XDV724ZIH6G93" localSheetId="1" hidden="1">#REF!</definedName>
    <definedName name="BExXRA6N6XCLQM6XDV724ZIH6G93" localSheetId="8" hidden="1">#REF!</definedName>
    <definedName name="BExXRABZ1CNKCG6K1MR6OUFHF7J9" localSheetId="0" hidden="1">#REF!</definedName>
    <definedName name="BExXRABZ1CNKCG6K1MR6OUFHF7J9" localSheetId="1" hidden="1">#REF!</definedName>
    <definedName name="BExXRABZ1CNKCG6K1MR6OUFHF7J9" localSheetId="8" hidden="1">#REF!</definedName>
    <definedName name="BExXRBOFETC0OTJ6WY3VPMFH03VB" localSheetId="0" hidden="1">#REF!</definedName>
    <definedName name="BExXRBOFETC0OTJ6WY3VPMFH03VB" localSheetId="1" hidden="1">#REF!</definedName>
    <definedName name="BExXRBOFETC0OTJ6WY3VPMFH03VB" localSheetId="8" hidden="1">#REF!</definedName>
    <definedName name="BExXRD13K1S9Y3JGR7CXSONT7RJZ" localSheetId="0" hidden="1">#REF!</definedName>
    <definedName name="BExXRD13K1S9Y3JGR7CXSONT7RJZ" localSheetId="1" hidden="1">#REF!</definedName>
    <definedName name="BExXRD13K1S9Y3JGR7CXSONT7RJZ" localSheetId="8" hidden="1">#REF!</definedName>
    <definedName name="BExXRIFB4QQ87QIGA9AG0NXP577K" localSheetId="0" hidden="1">#REF!</definedName>
    <definedName name="BExXRIFB4QQ87QIGA9AG0NXP577K" localSheetId="1" hidden="1">#REF!</definedName>
    <definedName name="BExXRIFB4QQ87QIGA9AG0NXP577K" localSheetId="8" hidden="1">#REF!</definedName>
    <definedName name="BExXRIQ2JF2CVTRDQX2D9SPH7FTN" localSheetId="0" hidden="1">#REF!</definedName>
    <definedName name="BExXRIQ2JF2CVTRDQX2D9SPH7FTN" localSheetId="1" hidden="1">#REF!</definedName>
    <definedName name="BExXRIQ2JF2CVTRDQX2D9SPH7FTN" localSheetId="8" hidden="1">#REF!</definedName>
    <definedName name="BExXRO4A6VUH1F4XV8N1BRJ4896W" localSheetId="0" hidden="1">#REF!</definedName>
    <definedName name="BExXRO4A6VUH1F4XV8N1BRJ4896W" localSheetId="1" hidden="1">#REF!</definedName>
    <definedName name="BExXRO4A6VUH1F4XV8N1BRJ4896W" localSheetId="8" hidden="1">#REF!</definedName>
    <definedName name="BExXRO9N1SNJZGKD90P4K7FU1J0P" localSheetId="0" hidden="1">#REF!</definedName>
    <definedName name="BExXRO9N1SNJZGKD90P4K7FU1J0P" localSheetId="1" hidden="1">#REF!</definedName>
    <definedName name="BExXRO9N1SNJZGKD90P4K7FU1J0P" localSheetId="8" hidden="1">#REF!</definedName>
    <definedName name="BExXROF2MWDZ7IFXX27XOJ79Q86E" localSheetId="0" hidden="1">#REF!</definedName>
    <definedName name="BExXROF2MWDZ7IFXX27XOJ79Q86E" localSheetId="1" hidden="1">#REF!</definedName>
    <definedName name="BExXROF2MWDZ7IFXX27XOJ79Q86E" localSheetId="8" hidden="1">#REF!</definedName>
    <definedName name="BExXRV5QP3Z0KAQ1EQT9JYT2FV0L" localSheetId="0" hidden="1">#REF!</definedName>
    <definedName name="BExXRV5QP3Z0KAQ1EQT9JYT2FV0L" localSheetId="1" hidden="1">#REF!</definedName>
    <definedName name="BExXRV5QP3Z0KAQ1EQT9JYT2FV0L" localSheetId="8" hidden="1">#REF!</definedName>
    <definedName name="BExXRZ20LZZCW8LVGDK0XETOTSAI" localSheetId="0" hidden="1">#REF!</definedName>
    <definedName name="BExXRZ20LZZCW8LVGDK0XETOTSAI" localSheetId="1" hidden="1">#REF!</definedName>
    <definedName name="BExXRZ20LZZCW8LVGDK0XETOTSAI" localSheetId="8" hidden="1">#REF!</definedName>
    <definedName name="BExXS4R1GKUJQX6MHUIUN4S3SCAS" localSheetId="0" hidden="1">#REF!</definedName>
    <definedName name="BExXS4R1GKUJQX6MHUIUN4S3SCAS" localSheetId="1" hidden="1">#REF!</definedName>
    <definedName name="BExXS4R1GKUJQX6MHUIUN4S3SCAS" localSheetId="8" hidden="1">#REF!</definedName>
    <definedName name="BExXS63O4OMWMNXXAODZQFSDG33N" localSheetId="0" hidden="1">#REF!</definedName>
    <definedName name="BExXS63O4OMWMNXXAODZQFSDG33N" localSheetId="1" hidden="1">#REF!</definedName>
    <definedName name="BExXS63O4OMWMNXXAODZQFSDG33N" localSheetId="8" hidden="1">#REF!</definedName>
    <definedName name="BExXSBSP1TOY051HSPEPM0AEIO2M" localSheetId="0" hidden="1">#REF!</definedName>
    <definedName name="BExXSBSP1TOY051HSPEPM0AEIO2M" localSheetId="1" hidden="1">#REF!</definedName>
    <definedName name="BExXSBSP1TOY051HSPEPM0AEIO2M" localSheetId="8" hidden="1">#REF!</definedName>
    <definedName name="BExXSC8RFK5D68FJD2HI4K66SA6I" localSheetId="0" hidden="1">#REF!</definedName>
    <definedName name="BExXSC8RFK5D68FJD2HI4K66SA6I" localSheetId="1" hidden="1">#REF!</definedName>
    <definedName name="BExXSC8RFK5D68FJD2HI4K66SA6I" localSheetId="8" hidden="1">#REF!</definedName>
    <definedName name="BExXSCP0AZ5MYCC2UFG2GLBCV1CC" localSheetId="0" hidden="1">#REF!</definedName>
    <definedName name="BExXSCP0AZ5MYCC2UFG2GLBCV1CC" localSheetId="1" hidden="1">#REF!</definedName>
    <definedName name="BExXSCP0AZ5MYCC2UFG2GLBCV1CC" localSheetId="8" hidden="1">#REF!</definedName>
    <definedName name="BExXSNHC88W4UMXEOIOOATJAIKZO" localSheetId="0" hidden="1">#REF!</definedName>
    <definedName name="BExXSNHC88W4UMXEOIOOATJAIKZO" localSheetId="1" hidden="1">#REF!</definedName>
    <definedName name="BExXSNHC88W4UMXEOIOOATJAIKZO" localSheetId="8" hidden="1">#REF!</definedName>
    <definedName name="BExXSTBS08WIA9TLALV3UQ2Z3MRG" localSheetId="0" hidden="1">#REF!</definedName>
    <definedName name="BExXSTBS08WIA9TLALV3UQ2Z3MRG" localSheetId="1" hidden="1">#REF!</definedName>
    <definedName name="BExXSTBS08WIA9TLALV3UQ2Z3MRG" localSheetId="8" hidden="1">#REF!</definedName>
    <definedName name="BExXSVQ2WOJJ73YEO8Q2FK60V4G8" localSheetId="0" hidden="1">#REF!</definedName>
    <definedName name="BExXSVQ2WOJJ73YEO8Q2FK60V4G8" localSheetId="1" hidden="1">#REF!</definedName>
    <definedName name="BExXSVQ2WOJJ73YEO8Q2FK60V4G8" localSheetId="8" hidden="1">#REF!</definedName>
    <definedName name="BExXTER5A2EQ14KN6J0MVATIHVKN" localSheetId="0" hidden="1">#REF!</definedName>
    <definedName name="BExXTER5A2EQ14KN6J0MVATIHVKN" localSheetId="1" hidden="1">#REF!</definedName>
    <definedName name="BExXTER5A2EQ14KN6J0MVATIHVKN" localSheetId="8" hidden="1">#REF!</definedName>
    <definedName name="BExXTHLRNL82GN7KZY3TOLO508N7" localSheetId="0" hidden="1">#REF!</definedName>
    <definedName name="BExXTHLRNL82GN7KZY3TOLO508N7" localSheetId="1" hidden="1">#REF!</definedName>
    <definedName name="BExXTHLRNL82GN7KZY3TOLO508N7" localSheetId="8" hidden="1">#REF!</definedName>
    <definedName name="BExXTL72MKEQSQH9L2OTFLU8DM2B" localSheetId="0" hidden="1">#REF!</definedName>
    <definedName name="BExXTL72MKEQSQH9L2OTFLU8DM2B" localSheetId="1" hidden="1">#REF!</definedName>
    <definedName name="BExXTL72MKEQSQH9L2OTFLU8DM2B" localSheetId="8" hidden="1">#REF!</definedName>
    <definedName name="BExXTM3M4RTCRSX7VGAXGQNPP668" localSheetId="0" hidden="1">#REF!</definedName>
    <definedName name="BExXTM3M4RTCRSX7VGAXGQNPP668" localSheetId="1" hidden="1">#REF!</definedName>
    <definedName name="BExXTM3M4RTCRSX7VGAXGQNPP668" localSheetId="8" hidden="1">#REF!</definedName>
    <definedName name="BExXTOCF78J7WY6FOVBRY1N2RBBR" localSheetId="0" hidden="1">#REF!</definedName>
    <definedName name="BExXTOCF78J7WY6FOVBRY1N2RBBR" localSheetId="1" hidden="1">#REF!</definedName>
    <definedName name="BExXTOCF78J7WY6FOVBRY1N2RBBR" localSheetId="8" hidden="1">#REF!</definedName>
    <definedName name="BExXTP3GYO6Z9RTKKT10XA0UTV3T" localSheetId="0" hidden="1">#REF!</definedName>
    <definedName name="BExXTP3GYO6Z9RTKKT10XA0UTV3T" localSheetId="1" hidden="1">#REF!</definedName>
    <definedName name="BExXTP3GYO6Z9RTKKT10XA0UTV3T" localSheetId="8" hidden="1">#REF!</definedName>
    <definedName name="BExXTRN4AFX9QW6YC4HNGBBD5R08" localSheetId="0" hidden="1">#REF!</definedName>
    <definedName name="BExXTRN4AFX9QW6YC4HNGBBD5R08" localSheetId="1" hidden="1">#REF!</definedName>
    <definedName name="BExXTRN4AFX9QW6YC4HNGBBD5R08" localSheetId="8" hidden="1">#REF!</definedName>
    <definedName name="BExXTV8M7YIG5C64O046DN613ZRO" localSheetId="0" hidden="1">#REF!</definedName>
    <definedName name="BExXTV8M7YIG5C64O046DN613ZRO" localSheetId="1" hidden="1">#REF!</definedName>
    <definedName name="BExXTV8M7YIG5C64O046DN613ZRO" localSheetId="8" hidden="1">#REF!</definedName>
    <definedName name="BExXTVDXQ7ZX3THNLFJXFAONW0AI" localSheetId="0" hidden="1">#REF!</definedName>
    <definedName name="BExXTVDXQ7ZX3THNLFJXFAONW0AI" localSheetId="1" hidden="1">#REF!</definedName>
    <definedName name="BExXTVDXQ7ZX3THNLFJXFAONW0AI" localSheetId="8" hidden="1">#REF!</definedName>
    <definedName name="BExXTZKZ4CG92ZQLIRKEXXH9BFIR" localSheetId="0" hidden="1">#REF!</definedName>
    <definedName name="BExXTZKZ4CG92ZQLIRKEXXH9BFIR" localSheetId="1" hidden="1">#REF!</definedName>
    <definedName name="BExXTZKZ4CG92ZQLIRKEXXH9BFIR" localSheetId="8" hidden="1">#REF!</definedName>
    <definedName name="BExXU4J2BM2964GD5UZHM752Q4NS" localSheetId="0" hidden="1">#REF!</definedName>
    <definedName name="BExXU4J2BM2964GD5UZHM752Q4NS" localSheetId="1" hidden="1">#REF!</definedName>
    <definedName name="BExXU4J2BM2964GD5UZHM752Q4NS" localSheetId="8" hidden="1">#REF!</definedName>
    <definedName name="BExXU6XDTT7RM93KILIDEYPA9XKF" localSheetId="0" hidden="1">#REF!</definedName>
    <definedName name="BExXU6XDTT7RM93KILIDEYPA9XKF" localSheetId="1" hidden="1">#REF!</definedName>
    <definedName name="BExXU6XDTT7RM93KILIDEYPA9XKF" localSheetId="8" hidden="1">#REF!</definedName>
    <definedName name="BExXU8VLZA7WLPZ3RAQZGNERUD26" localSheetId="0" hidden="1">#REF!</definedName>
    <definedName name="BExXU8VLZA7WLPZ3RAQZGNERUD26" localSheetId="1" hidden="1">#REF!</definedName>
    <definedName name="BExXU8VLZA7WLPZ3RAQZGNERUD26" localSheetId="8" hidden="1">#REF!</definedName>
    <definedName name="BExXUB9RSLSCNN5ETLXY72DAPZZM" localSheetId="0" hidden="1">#REF!</definedName>
    <definedName name="BExXUB9RSLSCNN5ETLXY72DAPZZM" localSheetId="1" hidden="1">#REF!</definedName>
    <definedName name="BExXUB9RSLSCNN5ETLXY72DAPZZM" localSheetId="8" hidden="1">#REF!</definedName>
    <definedName name="BExXUFRM82XQIN2T8KGLDQL1IBQW" localSheetId="0" hidden="1">#REF!</definedName>
    <definedName name="BExXUFRM82XQIN2T8KGLDQL1IBQW" localSheetId="1" hidden="1">#REF!</definedName>
    <definedName name="BExXUFRM82XQIN2T8KGLDQL1IBQW" localSheetId="8" hidden="1">#REF!</definedName>
    <definedName name="BExXUQEQBF6FI240ZGIF9YXZSRAU" localSheetId="0" hidden="1">#REF!</definedName>
    <definedName name="BExXUQEQBF6FI240ZGIF9YXZSRAU" localSheetId="1" hidden="1">#REF!</definedName>
    <definedName name="BExXUQEQBF6FI240ZGIF9YXZSRAU" localSheetId="8" hidden="1">#REF!</definedName>
    <definedName name="BExXUX02UQ8LJPBZ4YBORILFR0W0" localSheetId="0" hidden="1">#REF!</definedName>
    <definedName name="BExXUX02UQ8LJPBZ4YBORILFR0W0" localSheetId="1" hidden="1">#REF!</definedName>
    <definedName name="BExXUX02UQ8LJPBZ4YBORILFR0W0" localSheetId="8" hidden="1">#REF!</definedName>
    <definedName name="BExXUYND6EJO7CJ5KRICV4O1JNWK" localSheetId="0" hidden="1">#REF!</definedName>
    <definedName name="BExXUYND6EJO7CJ5KRICV4O1JNWK" localSheetId="1" hidden="1">#REF!</definedName>
    <definedName name="BExXUYND6EJO7CJ5KRICV4O1JNWK" localSheetId="8" hidden="1">#REF!</definedName>
    <definedName name="BExXV6FWG4H3S2QEUJZYIXILNGJ7" localSheetId="0" hidden="1">#REF!</definedName>
    <definedName name="BExXV6FWG4H3S2QEUJZYIXILNGJ7" localSheetId="1" hidden="1">#REF!</definedName>
    <definedName name="BExXV6FWG4H3S2QEUJZYIXILNGJ7" localSheetId="8" hidden="1">#REF!</definedName>
    <definedName name="BExXVK87BMMO6LHKV0CFDNIQVIBS" localSheetId="0" hidden="1">#REF!</definedName>
    <definedName name="BExXVK87BMMO6LHKV0CFDNIQVIBS" localSheetId="1" hidden="1">#REF!</definedName>
    <definedName name="BExXVK87BMMO6LHKV0CFDNIQVIBS" localSheetId="8" hidden="1">#REF!</definedName>
    <definedName name="BExXVKZ9WXPGL6IVY6T61IDD771I" localSheetId="0" hidden="1">#REF!</definedName>
    <definedName name="BExXVKZ9WXPGL6IVY6T61IDD771I" localSheetId="1" hidden="1">#REF!</definedName>
    <definedName name="BExXVKZ9WXPGL6IVY6T61IDD771I" localSheetId="8" hidden="1">#REF!</definedName>
    <definedName name="BExXVLA319WCSEOVHB05KDUSU054" localSheetId="0" hidden="1">#REF!</definedName>
    <definedName name="BExXVLA319WCSEOVHB05KDUSU054" localSheetId="1" hidden="1">#REF!</definedName>
    <definedName name="BExXVLA319WCSEOVHB05KDUSU054" localSheetId="8" hidden="1">#REF!</definedName>
    <definedName name="BExXVTTG5YRCSTI0UL141BKR36SU" localSheetId="0" hidden="1">#REF!</definedName>
    <definedName name="BExXVTTG5YRCSTI0UL141BKR36SU" localSheetId="1" hidden="1">#REF!</definedName>
    <definedName name="BExXVTTG5YRCSTI0UL141BKR36SU" localSheetId="8" hidden="1">#REF!</definedName>
    <definedName name="BExXVYWX74VKI8BDDSX9U85460MB" localSheetId="0" hidden="1">#REF!</definedName>
    <definedName name="BExXVYWX74VKI8BDDSX9U85460MB" localSheetId="1" hidden="1">#REF!</definedName>
    <definedName name="BExXVYWX74VKI8BDDSX9U85460MB" localSheetId="8" hidden="1">#REF!</definedName>
    <definedName name="BExXW27MMXHXUXX78SDTBE1JYTHT" localSheetId="0" hidden="1">#REF!</definedName>
    <definedName name="BExXW27MMXHXUXX78SDTBE1JYTHT" localSheetId="1" hidden="1">#REF!</definedName>
    <definedName name="BExXW27MMXHXUXX78SDTBE1JYTHT" localSheetId="8" hidden="1">#REF!</definedName>
    <definedName name="BExXW2YIM2MYBSHRIX0RP9D4PRMN" localSheetId="0" hidden="1">#REF!</definedName>
    <definedName name="BExXW2YIM2MYBSHRIX0RP9D4PRMN" localSheetId="1" hidden="1">#REF!</definedName>
    <definedName name="BExXW2YIM2MYBSHRIX0RP9D4PRMN" localSheetId="8" hidden="1">#REF!</definedName>
    <definedName name="BExXWBNE4KTFSXKVSRF6WX039WPB" localSheetId="0" hidden="1">#REF!</definedName>
    <definedName name="BExXWBNE4KTFSXKVSRF6WX039WPB" localSheetId="1" hidden="1">#REF!</definedName>
    <definedName name="BExXWBNE4KTFSXKVSRF6WX039WPB" localSheetId="8" hidden="1">#REF!</definedName>
    <definedName name="BExXWFP5AYE7EHYTJWBZSQ8PQ0YX" localSheetId="0" hidden="1">#REF!</definedName>
    <definedName name="BExXWFP5AYE7EHYTJWBZSQ8PQ0YX" localSheetId="1" hidden="1">#REF!</definedName>
    <definedName name="BExXWFP5AYE7EHYTJWBZSQ8PQ0YX" localSheetId="8" hidden="1">#REF!</definedName>
    <definedName name="BExXWIUCR0LXM58OVKZT2APLVTIA" localSheetId="0" hidden="1">#REF!</definedName>
    <definedName name="BExXWIUCR0LXM58OVKZT2APLVTIA" localSheetId="1" hidden="1">#REF!</definedName>
    <definedName name="BExXWIUCR0LXM58OVKZT2APLVTIA" localSheetId="8" hidden="1">#REF!</definedName>
    <definedName name="BExXWTXJEA32DLC6QKN10QB955JT" localSheetId="0" hidden="1">#REF!</definedName>
    <definedName name="BExXWTXJEA32DLC6QKN10QB955JT" localSheetId="1" hidden="1">#REF!</definedName>
    <definedName name="BExXWTXJEA32DLC6QKN10QB955JT" localSheetId="8" hidden="1">#REF!</definedName>
    <definedName name="BExXWVFIBQT8OY1O41FRFPFGXQHK" localSheetId="0" hidden="1">#REF!</definedName>
    <definedName name="BExXWVFIBQT8OY1O41FRFPFGXQHK" localSheetId="1" hidden="1">#REF!</definedName>
    <definedName name="BExXWVFIBQT8OY1O41FRFPFGXQHK" localSheetId="8" hidden="1">#REF!</definedName>
    <definedName name="BExXWWXHBZHA9J3N8K47F84X0M0L" localSheetId="0" hidden="1">#REF!</definedName>
    <definedName name="BExXWWXHBZHA9J3N8K47F84X0M0L" localSheetId="1" hidden="1">#REF!</definedName>
    <definedName name="BExXWWXHBZHA9J3N8K47F84X0M0L" localSheetId="8" hidden="1">#REF!</definedName>
    <definedName name="BExXXBM521DL8R4ZX7NZ3DBCUOR5" localSheetId="0" hidden="1">#REF!</definedName>
    <definedName name="BExXXBM521DL8R4ZX7NZ3DBCUOR5" localSheetId="1" hidden="1">#REF!</definedName>
    <definedName name="BExXXBM521DL8R4ZX7NZ3DBCUOR5" localSheetId="8" hidden="1">#REF!</definedName>
    <definedName name="BExXXC7OZI33XZ03NRMEP7VRLQK4" localSheetId="0" hidden="1">#REF!</definedName>
    <definedName name="BExXXC7OZI33XZ03NRMEP7VRLQK4" localSheetId="1" hidden="1">#REF!</definedName>
    <definedName name="BExXXC7OZI33XZ03NRMEP7VRLQK4" localSheetId="8" hidden="1">#REF!</definedName>
    <definedName name="BExXXH5N3NKBQ7BCJPJTBF8CYM2Q" localSheetId="0" hidden="1">#REF!</definedName>
    <definedName name="BExXXH5N3NKBQ7BCJPJTBF8CYM2Q" localSheetId="1" hidden="1">#REF!</definedName>
    <definedName name="BExXXH5N3NKBQ7BCJPJTBF8CYM2Q" localSheetId="8" hidden="1">#REF!</definedName>
    <definedName name="BExXXI7HHXLBLUEW7EQ73TALJF48" localSheetId="0" hidden="1">#REF!</definedName>
    <definedName name="BExXXI7HHXLBLUEW7EQ73TALJF48" localSheetId="1" hidden="1">#REF!</definedName>
    <definedName name="BExXXI7HHXLBLUEW7EQ73TALJF48" localSheetId="8" hidden="1">#REF!</definedName>
    <definedName name="BExXXKWLM4D541BH6O8GOJMHFHMW" localSheetId="0" hidden="1">#REF!</definedName>
    <definedName name="BExXXKWLM4D541BH6O8GOJMHFHMW" localSheetId="1" hidden="1">#REF!</definedName>
    <definedName name="BExXXKWLM4D541BH6O8GOJMHFHMW" localSheetId="8" hidden="1">#REF!</definedName>
    <definedName name="BExXXNR17I6P4FQZPQF2ZXDFYB6C" localSheetId="0" hidden="1">#REF!</definedName>
    <definedName name="BExXXNR17I6P4FQZPQF2ZXDFYB6C" localSheetId="1" hidden="1">#REF!</definedName>
    <definedName name="BExXXNR17I6P4FQZPQF2ZXDFYB6C" localSheetId="8" hidden="1">#REF!</definedName>
    <definedName name="BExXXPPA1Q87XPI97X0OXCPBPDON" localSheetId="0" hidden="1">#REF!</definedName>
    <definedName name="BExXXPPA1Q87XPI97X0OXCPBPDON" localSheetId="1" hidden="1">#REF!</definedName>
    <definedName name="BExXXPPA1Q87XPI97X0OXCPBPDON" localSheetId="8" hidden="1">#REF!</definedName>
    <definedName name="BExXXVUDA98IZTQ6MANKU4MTTDVR" localSheetId="0" hidden="1">#REF!</definedName>
    <definedName name="BExXXVUDA98IZTQ6MANKU4MTTDVR" localSheetId="1" hidden="1">#REF!</definedName>
    <definedName name="BExXXVUDA98IZTQ6MANKU4MTTDVR" localSheetId="8" hidden="1">#REF!</definedName>
    <definedName name="BExXXZQNZY6IZI45DJXJK0MQZWA7" localSheetId="0" hidden="1">#REF!</definedName>
    <definedName name="BExXXZQNZY6IZI45DJXJK0MQZWA7" localSheetId="1" hidden="1">#REF!</definedName>
    <definedName name="BExXXZQNZY6IZI45DJXJK0MQZWA7" localSheetId="8" hidden="1">#REF!</definedName>
    <definedName name="BExXY5QFG6QP94SFT3935OBM8Y4K" localSheetId="0" hidden="1">#REF!</definedName>
    <definedName name="BExXY5QFG6QP94SFT3935OBM8Y4K" localSheetId="1" hidden="1">#REF!</definedName>
    <definedName name="BExXY5QFG6QP94SFT3935OBM8Y4K" localSheetId="8" hidden="1">#REF!</definedName>
    <definedName name="BExXY7TYEBFXRYUYIFHTN65RJ8EW" localSheetId="0" hidden="1">#REF!</definedName>
    <definedName name="BExXY7TYEBFXRYUYIFHTN65RJ8EW" localSheetId="1" hidden="1">#REF!</definedName>
    <definedName name="BExXY7TYEBFXRYUYIFHTN65RJ8EW" localSheetId="8" hidden="1">#REF!</definedName>
    <definedName name="BExXYLBHANUXC5FCTDDTGOVD3GQS" localSheetId="0" hidden="1">#REF!</definedName>
    <definedName name="BExXYLBHANUXC5FCTDDTGOVD3GQS" localSheetId="1" hidden="1">#REF!</definedName>
    <definedName name="BExXYLBHANUXC5FCTDDTGOVD3GQS" localSheetId="8" hidden="1">#REF!</definedName>
    <definedName name="BExXYMNYAYH3WA2ZCFAYKZID9ZCI" localSheetId="0" hidden="1">#REF!</definedName>
    <definedName name="BExXYMNYAYH3WA2ZCFAYKZID9ZCI" localSheetId="1" hidden="1">#REF!</definedName>
    <definedName name="BExXYMNYAYH3WA2ZCFAYKZID9ZCI" localSheetId="8" hidden="1">#REF!</definedName>
    <definedName name="BExXYYT12SVN2VDMLVNV4P3ISD8T" localSheetId="0" hidden="1">#REF!</definedName>
    <definedName name="BExXYYT12SVN2VDMLVNV4P3ISD8T" localSheetId="1" hidden="1">#REF!</definedName>
    <definedName name="BExXYYT12SVN2VDMLVNV4P3ISD8T" localSheetId="8" hidden="1">#REF!</definedName>
    <definedName name="BExXYZ3SPSRCWM4YHTPZDCOLZPHR" localSheetId="0" hidden="1">#REF!</definedName>
    <definedName name="BExXYZ3SPSRCWM4YHTPZDCOLZPHR" localSheetId="1" hidden="1">#REF!</definedName>
    <definedName name="BExXYZ3SPSRCWM4YHTPZDCOLZPHR" localSheetId="8" hidden="1">#REF!</definedName>
    <definedName name="BExXZFVV4YB42AZ3H1I40YG3JAPU" localSheetId="0" hidden="1">#REF!</definedName>
    <definedName name="BExXZFVV4YB42AZ3H1I40YG3JAPU" localSheetId="1" hidden="1">#REF!</definedName>
    <definedName name="BExXZFVV4YB42AZ3H1I40YG3JAPU" localSheetId="8" hidden="1">#REF!</definedName>
    <definedName name="BExXZG1CQE1M9TDJ99253H6JVGIH" localSheetId="0" hidden="1">#REF!</definedName>
    <definedName name="BExXZG1CQE1M9TDJ99253H6JVGIH" localSheetId="1" hidden="1">#REF!</definedName>
    <definedName name="BExXZG1CQE1M9TDJ99253H6JVGIH" localSheetId="8" hidden="1">#REF!</definedName>
    <definedName name="BExXZHJ9T2JELF12CHHGD54J1B0C" localSheetId="0" hidden="1">#REF!</definedName>
    <definedName name="BExXZHJ9T2JELF12CHHGD54J1B0C" localSheetId="1" hidden="1">#REF!</definedName>
    <definedName name="BExXZHJ9T2JELF12CHHGD54J1B0C" localSheetId="8" hidden="1">#REF!</definedName>
    <definedName name="BExXZNJ2X1TK2LRK5ZY3MX49H5T7" localSheetId="0" hidden="1">#REF!</definedName>
    <definedName name="BExXZNJ2X1TK2LRK5ZY3MX49H5T7" localSheetId="1" hidden="1">#REF!</definedName>
    <definedName name="BExXZNJ2X1TK2LRK5ZY3MX49H5T7" localSheetId="8" hidden="1">#REF!</definedName>
    <definedName name="BExXZOVPCEP495TQSON6PSRQ8XCY" localSheetId="0" hidden="1">#REF!</definedName>
    <definedName name="BExXZOVPCEP495TQSON6PSRQ8XCY" localSheetId="1" hidden="1">#REF!</definedName>
    <definedName name="BExXZOVPCEP495TQSON6PSRQ8XCY" localSheetId="8" hidden="1">#REF!</definedName>
    <definedName name="BExXZXKH7NBARQQAZM69Z57IH1MM" localSheetId="0" hidden="1">#REF!</definedName>
    <definedName name="BExXZXKH7NBARQQAZM69Z57IH1MM" localSheetId="1" hidden="1">#REF!</definedName>
    <definedName name="BExXZXKH7NBARQQAZM69Z57IH1MM" localSheetId="8" hidden="1">#REF!</definedName>
    <definedName name="BExY07WSDH5QEVM7BJXJK2ZRAI1O" localSheetId="0" hidden="1">#REF!</definedName>
    <definedName name="BExY07WSDH5QEVM7BJXJK2ZRAI1O" localSheetId="1" hidden="1">#REF!</definedName>
    <definedName name="BExY07WSDH5QEVM7BJXJK2ZRAI1O" localSheetId="8" hidden="1">#REF!</definedName>
    <definedName name="BExY09PJJWYWGWWLX3YT8EVK0YV4" localSheetId="0" hidden="1">#REF!</definedName>
    <definedName name="BExY09PJJWYWGWWLX3YT8EVK0YV4" localSheetId="1" hidden="1">#REF!</definedName>
    <definedName name="BExY09PJJWYWGWWLX3YT8EVK0YV4" localSheetId="8" hidden="1">#REF!</definedName>
    <definedName name="BExY0C3UBVC4M59JIRXVQ8OWAJC1" localSheetId="0" hidden="1">#REF!</definedName>
    <definedName name="BExY0C3UBVC4M59JIRXVQ8OWAJC1" localSheetId="1" hidden="1">#REF!</definedName>
    <definedName name="BExY0C3UBVC4M59JIRXVQ8OWAJC1" localSheetId="8" hidden="1">#REF!</definedName>
    <definedName name="BExY0ENH6ZXHW155XIGS0F46T43M" localSheetId="0" hidden="1">#REF!</definedName>
    <definedName name="BExY0ENH6ZXHW155XIGS0F46T43M" localSheetId="1" hidden="1">#REF!</definedName>
    <definedName name="BExY0ENH6ZXHW155XIGS0F46T43M" localSheetId="8" hidden="1">#REF!</definedName>
    <definedName name="BExY0IEEUB9SRGD9I14IDCPO5GV4" localSheetId="0" hidden="1">#REF!</definedName>
    <definedName name="BExY0IEEUB9SRGD9I14IDCPO5GV4" localSheetId="1" hidden="1">#REF!</definedName>
    <definedName name="BExY0IEEUB9SRGD9I14IDCPO5GV4" localSheetId="8" hidden="1">#REF!</definedName>
    <definedName name="BExY0LEAAM7MUGBRLXD6KXBOHZ6S" localSheetId="0" hidden="1">#REF!</definedName>
    <definedName name="BExY0LEAAM7MUGBRLXD6KXBOHZ6S" localSheetId="1" hidden="1">#REF!</definedName>
    <definedName name="BExY0LEAAM7MUGBRLXD6KXBOHZ6S" localSheetId="8" hidden="1">#REF!</definedName>
    <definedName name="BExY0OE8GFHMLLTEAFIOQTOPEVPB" localSheetId="0" hidden="1">#REF!</definedName>
    <definedName name="BExY0OE8GFHMLLTEAFIOQTOPEVPB" localSheetId="1" hidden="1">#REF!</definedName>
    <definedName name="BExY0OE8GFHMLLTEAFIOQTOPEVPB" localSheetId="8" hidden="1">#REF!</definedName>
    <definedName name="BExY0OJHW85S0VKBA8T4HTYPYBOS" localSheetId="0" hidden="1">#REF!</definedName>
    <definedName name="BExY0OJHW85S0VKBA8T4HTYPYBOS" localSheetId="1" hidden="1">#REF!</definedName>
    <definedName name="BExY0OJHW85S0VKBA8T4HTYPYBOS" localSheetId="8" hidden="1">#REF!</definedName>
    <definedName name="BExY0T1E034D7XAXNC6F7540LLIE" localSheetId="0" hidden="1">#REF!</definedName>
    <definedName name="BExY0T1E034D7XAXNC6F7540LLIE" localSheetId="1" hidden="1">#REF!</definedName>
    <definedName name="BExY0T1E034D7XAXNC6F7540LLIE" localSheetId="8" hidden="1">#REF!</definedName>
    <definedName name="BExY0XTZLHN49J2JH94BYTKBJLT3" localSheetId="0" hidden="1">#REF!</definedName>
    <definedName name="BExY0XTZLHN49J2JH94BYTKBJLT3" localSheetId="1" hidden="1">#REF!</definedName>
    <definedName name="BExY0XTZLHN49J2JH94BYTKBJLT3" localSheetId="8" hidden="1">#REF!</definedName>
    <definedName name="BExY11FH9TXHERUYGG8FE50U7H7J" localSheetId="0" hidden="1">#REF!</definedName>
    <definedName name="BExY11FH9TXHERUYGG8FE50U7H7J" localSheetId="1" hidden="1">#REF!</definedName>
    <definedName name="BExY11FH9TXHERUYGG8FE50U7H7J" localSheetId="8" hidden="1">#REF!</definedName>
    <definedName name="BExY180UKNW5NIAWD6ZUYTFEH8QS" localSheetId="0" hidden="1">#REF!</definedName>
    <definedName name="BExY180UKNW5NIAWD6ZUYTFEH8QS" localSheetId="1" hidden="1">#REF!</definedName>
    <definedName name="BExY180UKNW5NIAWD6ZUYTFEH8QS" localSheetId="8" hidden="1">#REF!</definedName>
    <definedName name="BExY1DPTV4LSY9MEOUGXF8X052NA" localSheetId="0" hidden="1">#REF!</definedName>
    <definedName name="BExY1DPTV4LSY9MEOUGXF8X052NA" localSheetId="1" hidden="1">#REF!</definedName>
    <definedName name="BExY1DPTV4LSY9MEOUGXF8X052NA" localSheetId="8" hidden="1">#REF!</definedName>
    <definedName name="BExY1GK9ELBEKDD7O6HR6DUO8YGO" localSheetId="0" hidden="1">#REF!</definedName>
    <definedName name="BExY1GK9ELBEKDD7O6HR6DUO8YGO" localSheetId="1" hidden="1">#REF!</definedName>
    <definedName name="BExY1GK9ELBEKDD7O6HR6DUO8YGO" localSheetId="8" hidden="1">#REF!</definedName>
    <definedName name="BExY1NWOXXFV9GGZ3PX444LZ8TVX" localSheetId="0" hidden="1">#REF!</definedName>
    <definedName name="BExY1NWOXXFV9GGZ3PX444LZ8TVX" localSheetId="1" hidden="1">#REF!</definedName>
    <definedName name="BExY1NWOXXFV9GGZ3PX444LZ8TVX" localSheetId="8" hidden="1">#REF!</definedName>
    <definedName name="BExY1UCL0RND63LLSM9X5SFRG117" localSheetId="0" hidden="1">#REF!</definedName>
    <definedName name="BExY1UCL0RND63LLSM9X5SFRG117" localSheetId="1" hidden="1">#REF!</definedName>
    <definedName name="BExY1UCL0RND63LLSM9X5SFRG117" localSheetId="8" hidden="1">#REF!</definedName>
    <definedName name="BExY1WAT3937L08HLHIRQHMP2A3H" localSheetId="0" hidden="1">#REF!</definedName>
    <definedName name="BExY1WAT3937L08HLHIRQHMP2A3H" localSheetId="1" hidden="1">#REF!</definedName>
    <definedName name="BExY1WAT3937L08HLHIRQHMP2A3H" localSheetId="8" hidden="1">#REF!</definedName>
    <definedName name="BExY1YEBOSLMID7LURP8QB46AI91" localSheetId="0" hidden="1">#REF!</definedName>
    <definedName name="BExY1YEBOSLMID7LURP8QB46AI91" localSheetId="1" hidden="1">#REF!</definedName>
    <definedName name="BExY1YEBOSLMID7LURP8QB46AI91" localSheetId="8" hidden="1">#REF!</definedName>
    <definedName name="BExY236UB98PA9PNCHMCSZYCHJBD" localSheetId="0" hidden="1">#REF!</definedName>
    <definedName name="BExY236UB98PA9PNCHMCSZYCHJBD" localSheetId="1" hidden="1">#REF!</definedName>
    <definedName name="BExY236UB98PA9PNCHMCSZYCHJBD" localSheetId="8" hidden="1">#REF!</definedName>
    <definedName name="BExY2FS4LFX9OHOTQT7SJ2PXAC25" localSheetId="0" hidden="1">#REF!</definedName>
    <definedName name="BExY2FS4LFX9OHOTQT7SJ2PXAC25" localSheetId="1" hidden="1">#REF!</definedName>
    <definedName name="BExY2FS4LFX9OHOTQT7SJ2PXAC25" localSheetId="8" hidden="1">#REF!</definedName>
    <definedName name="BExY2GDPCZPVU0IQ6IJIB1YQQRQ6" localSheetId="0" hidden="1">#REF!</definedName>
    <definedName name="BExY2GDPCZPVU0IQ6IJIB1YQQRQ6" localSheetId="1" hidden="1">#REF!</definedName>
    <definedName name="BExY2GDPCZPVU0IQ6IJIB1YQQRQ6" localSheetId="8" hidden="1">#REF!</definedName>
    <definedName name="BExY2GTSZ3VA9TXLY7KW1LIAKJ61" localSheetId="0" hidden="1">#REF!</definedName>
    <definedName name="BExY2GTSZ3VA9TXLY7KW1LIAKJ61" localSheetId="1" hidden="1">#REF!</definedName>
    <definedName name="BExY2GTSZ3VA9TXLY7KW1LIAKJ61" localSheetId="8" hidden="1">#REF!</definedName>
    <definedName name="BExY2IXBR1SGYZH08T7QHKEFS8HA" localSheetId="0" hidden="1">#REF!</definedName>
    <definedName name="BExY2IXBR1SGYZH08T7QHKEFS8HA" localSheetId="1" hidden="1">#REF!</definedName>
    <definedName name="BExY2IXBR1SGYZH08T7QHKEFS8HA" localSheetId="8" hidden="1">#REF!</definedName>
    <definedName name="BExY2Q4B5FUDA5VU4VRUHX327QN0" localSheetId="0" hidden="1">#REF!</definedName>
    <definedName name="BExY2Q4B5FUDA5VU4VRUHX327QN0" localSheetId="1" hidden="1">#REF!</definedName>
    <definedName name="BExY2Q4B5FUDA5VU4VRUHX327QN0" localSheetId="8" hidden="1">#REF!</definedName>
    <definedName name="BExY2S7TM2NG7A1NFYPWIFAIKUCO" localSheetId="0" hidden="1">#REF!</definedName>
    <definedName name="BExY2S7TM2NG7A1NFYPWIFAIKUCO" localSheetId="1" hidden="1">#REF!</definedName>
    <definedName name="BExY2S7TM2NG7A1NFYPWIFAIKUCO" localSheetId="8" hidden="1">#REF!</definedName>
    <definedName name="BExY2Z3ZGRGD12RWANJZ8DFQO776" localSheetId="0" hidden="1">#REF!</definedName>
    <definedName name="BExY2Z3ZGRGD12RWANJZ8DFQO776" localSheetId="1" hidden="1">#REF!</definedName>
    <definedName name="BExY2Z3ZGRGD12RWANJZ8DFQO776" localSheetId="8" hidden="1">#REF!</definedName>
    <definedName name="BExY30WPXLJ01P42XKBSUF8KNOOK" localSheetId="0" hidden="1">#REF!</definedName>
    <definedName name="BExY30WPXLJ01P42XKBSUF8KNOOK" localSheetId="1" hidden="1">#REF!</definedName>
    <definedName name="BExY30WPXLJ01P42XKBSUF8KNOOK" localSheetId="8" hidden="1">#REF!</definedName>
    <definedName name="BExY3297KIB0C8Z1G99OS1MCEGTO" localSheetId="0" hidden="1">#REF!</definedName>
    <definedName name="BExY3297KIB0C8Z1G99OS1MCEGTO" localSheetId="1" hidden="1">#REF!</definedName>
    <definedName name="BExY3297KIB0C8Z1G99OS1MCEGTO" localSheetId="8" hidden="1">#REF!</definedName>
    <definedName name="BExY3HOSK7YI364K15OX70AVR6F1" localSheetId="0" hidden="1">#REF!</definedName>
    <definedName name="BExY3HOSK7YI364K15OX70AVR6F1" localSheetId="1" hidden="1">#REF!</definedName>
    <definedName name="BExY3HOSK7YI364K15OX70AVR6F1" localSheetId="8" hidden="1">#REF!</definedName>
    <definedName name="BExY3I526B4VA8JBTKXWE3FGVT0D" localSheetId="0" hidden="1">#REF!</definedName>
    <definedName name="BExY3I526B4VA8JBTKXWE3FGVT0D" localSheetId="1" hidden="1">#REF!</definedName>
    <definedName name="BExY3I526B4VA8JBTKXWE3FGVT0D" localSheetId="8" hidden="1">#REF!</definedName>
    <definedName name="BExY3I52TZR3GXQ9HDVDNIYLIGEH" localSheetId="0" hidden="1">#REF!</definedName>
    <definedName name="BExY3I52TZR3GXQ9HDVDNIYLIGEH" localSheetId="1" hidden="1">#REF!</definedName>
    <definedName name="BExY3I52TZR3GXQ9HDVDNIYLIGEH" localSheetId="8" hidden="1">#REF!</definedName>
    <definedName name="BExY3T89AUR83SOAZZ3OMDEJDQ39" localSheetId="0" hidden="1">#REF!</definedName>
    <definedName name="BExY3T89AUR83SOAZZ3OMDEJDQ39" localSheetId="1" hidden="1">#REF!</definedName>
    <definedName name="BExY3T89AUR83SOAZZ3OMDEJDQ39" localSheetId="8" hidden="1">#REF!</definedName>
    <definedName name="BExY3WZ7VO2K6TYCHDY754FY24AA" localSheetId="0" hidden="1">#REF!</definedName>
    <definedName name="BExY3WZ7VO2K6TYCHDY754FY24AA" localSheetId="1" hidden="1">#REF!</definedName>
    <definedName name="BExY3WZ7VO2K6TYCHDY754FY24AA" localSheetId="8" hidden="1">#REF!</definedName>
    <definedName name="BExY4BIG95HDDO6MY6WBUSWJIOLR" localSheetId="0" hidden="1">#REF!</definedName>
    <definedName name="BExY4BIG95HDDO6MY6WBUSWJIOLR" localSheetId="1" hidden="1">#REF!</definedName>
    <definedName name="BExY4BIG95HDDO6MY6WBUSWJIOLR" localSheetId="8" hidden="1">#REF!</definedName>
    <definedName name="BExY4MG771JQ84EMIVB6HQGGHZY7" localSheetId="0" hidden="1">#REF!</definedName>
    <definedName name="BExY4MG771JQ84EMIVB6HQGGHZY7" localSheetId="1" hidden="1">#REF!</definedName>
    <definedName name="BExY4MG771JQ84EMIVB6HQGGHZY7" localSheetId="8" hidden="1">#REF!</definedName>
    <definedName name="BExY4PWCSFB8P3J3TBQB2MD67263" localSheetId="0" hidden="1">#REF!</definedName>
    <definedName name="BExY4PWCSFB8P3J3TBQB2MD67263" localSheetId="1" hidden="1">#REF!</definedName>
    <definedName name="BExY4PWCSFB8P3J3TBQB2MD67263" localSheetId="8" hidden="1">#REF!</definedName>
    <definedName name="BExY4RP3BE6KYZDIKQZO4U4DIT33" localSheetId="0" hidden="1">#REF!</definedName>
    <definedName name="BExY4RP3BE6KYZDIKQZO4U4DIT33" localSheetId="1" hidden="1">#REF!</definedName>
    <definedName name="BExY4RP3BE6KYZDIKQZO4U4DIT33" localSheetId="8" hidden="1">#REF!</definedName>
    <definedName name="BExY4RZW3KK11JLYBA4DWZ92M6LQ" localSheetId="0" hidden="1">#REF!</definedName>
    <definedName name="BExY4RZW3KK11JLYBA4DWZ92M6LQ" localSheetId="1" hidden="1">#REF!</definedName>
    <definedName name="BExY4RZW3KK11JLYBA4DWZ92M6LQ" localSheetId="8" hidden="1">#REF!</definedName>
    <definedName name="BExY4XOVTTNVZ577RLIEC7NZQFIX" localSheetId="0" hidden="1">#REF!</definedName>
    <definedName name="BExY4XOVTTNVZ577RLIEC7NZQFIX" localSheetId="1" hidden="1">#REF!</definedName>
    <definedName name="BExY4XOVTTNVZ577RLIEC7NZQFIX" localSheetId="8" hidden="1">#REF!</definedName>
    <definedName name="BExY50JAF5CG01GTHAUS7I4ZLUDC" localSheetId="0" hidden="1">#REF!</definedName>
    <definedName name="BExY50JAF5CG01GTHAUS7I4ZLUDC" localSheetId="1" hidden="1">#REF!</definedName>
    <definedName name="BExY50JAF5CG01GTHAUS7I4ZLUDC" localSheetId="8" hidden="1">#REF!</definedName>
    <definedName name="BExY53J7EXFEOFTRNAHLK7IH3ACB" localSheetId="0" hidden="1">#REF!</definedName>
    <definedName name="BExY53J7EXFEOFTRNAHLK7IH3ACB" localSheetId="1" hidden="1">#REF!</definedName>
    <definedName name="BExY53J7EXFEOFTRNAHLK7IH3ACB" localSheetId="8" hidden="1">#REF!</definedName>
    <definedName name="BExY5515SJTJS3VM80M3YYR0WF37" localSheetId="0" hidden="1">#REF!</definedName>
    <definedName name="BExY5515SJTJS3VM80M3YYR0WF37" localSheetId="1" hidden="1">#REF!</definedName>
    <definedName name="BExY5515SJTJS3VM80M3YYR0WF37" localSheetId="8" hidden="1">#REF!</definedName>
    <definedName name="BExY5515WE39FQ3EG5QHG67V9C0O" localSheetId="0" hidden="1">#REF!</definedName>
    <definedName name="BExY5515WE39FQ3EG5QHG67V9C0O" localSheetId="1" hidden="1">#REF!</definedName>
    <definedName name="BExY5515WE39FQ3EG5QHG67V9C0O" localSheetId="8" hidden="1">#REF!</definedName>
    <definedName name="BExY5986WNAD8NFCPXC9TVLBU4FG" localSheetId="0" hidden="1">#REF!</definedName>
    <definedName name="BExY5986WNAD8NFCPXC9TVLBU4FG" localSheetId="1" hidden="1">#REF!</definedName>
    <definedName name="BExY5986WNAD8NFCPXC9TVLBU4FG" localSheetId="8" hidden="1">#REF!</definedName>
    <definedName name="BExY5DF9MS25IFNWGJ1YAS5MDN8R" localSheetId="0" hidden="1">#REF!</definedName>
    <definedName name="BExY5DF9MS25IFNWGJ1YAS5MDN8R" localSheetId="1" hidden="1">#REF!</definedName>
    <definedName name="BExY5DF9MS25IFNWGJ1YAS5MDN8R" localSheetId="8" hidden="1">#REF!</definedName>
    <definedName name="BExY5ERVGL3UM2MGT8LJ0XPKTZEK" localSheetId="0" hidden="1">#REF!</definedName>
    <definedName name="BExY5ERVGL3UM2MGT8LJ0XPKTZEK" localSheetId="1" hidden="1">#REF!</definedName>
    <definedName name="BExY5ERVGL3UM2MGT8LJ0XPKTZEK" localSheetId="8" hidden="1">#REF!</definedName>
    <definedName name="BExY5EX6NJFK8W754ZVZDN5DS04K" localSheetId="0" hidden="1">#REF!</definedName>
    <definedName name="BExY5EX6NJFK8W754ZVZDN5DS04K" localSheetId="1" hidden="1">#REF!</definedName>
    <definedName name="BExY5EX6NJFK8W754ZVZDN5DS04K" localSheetId="8" hidden="1">#REF!</definedName>
    <definedName name="BExY5S3XD1NJT109CV54IFOHVLQ6" localSheetId="0" hidden="1">#REF!</definedName>
    <definedName name="BExY5S3XD1NJT109CV54IFOHVLQ6" localSheetId="1" hidden="1">#REF!</definedName>
    <definedName name="BExY5S3XD1NJT109CV54IFOHVLQ6" localSheetId="8" hidden="1">#REF!</definedName>
    <definedName name="BExY5W088PPAPLSMR2P7FV2CRDCT" localSheetId="0" hidden="1">#REF!</definedName>
    <definedName name="BExY5W088PPAPLSMR2P7FV2CRDCT" localSheetId="1" hidden="1">#REF!</definedName>
    <definedName name="BExY5W088PPAPLSMR2P7FV2CRDCT" localSheetId="8" hidden="1">#REF!</definedName>
    <definedName name="BExY6KA6BQ6H4SH5EMJBVF8UR4ZY" localSheetId="0" hidden="1">#REF!</definedName>
    <definedName name="BExY6KA6BQ6H4SH5EMJBVF8UR4ZY" localSheetId="1" hidden="1">#REF!</definedName>
    <definedName name="BExY6KA6BQ6H4SH5EMJBVF8UR4ZY" localSheetId="8" hidden="1">#REF!</definedName>
    <definedName name="BExY6KVS1MMZ2R34PGEFR2BMTU9W" localSheetId="0" hidden="1">#REF!</definedName>
    <definedName name="BExY6KVS1MMZ2R34PGEFR2BMTU9W" localSheetId="1" hidden="1">#REF!</definedName>
    <definedName name="BExY6KVS1MMZ2R34PGEFR2BMTU9W" localSheetId="8" hidden="1">#REF!</definedName>
    <definedName name="BExY6Q9YY7LW745GP7CYOGGSPHGE" localSheetId="0" hidden="1">#REF!</definedName>
    <definedName name="BExY6Q9YY7LW745GP7CYOGGSPHGE" localSheetId="1" hidden="1">#REF!</definedName>
    <definedName name="BExY6Q9YY7LW745GP7CYOGGSPHGE" localSheetId="8" hidden="1">#REF!</definedName>
    <definedName name="BExY6R6BYIQZ4OR1E7YI0OVOC08W" localSheetId="0" hidden="1">#REF!</definedName>
    <definedName name="BExY6R6BYIQZ4OR1E7YI0OVOC08W" localSheetId="1" hidden="1">#REF!</definedName>
    <definedName name="BExY6R6BYIQZ4OR1E7YI0OVOC08W" localSheetId="8" hidden="1">#REF!</definedName>
    <definedName name="BExZIA3C8LKJTEH3MKQ57KJH5TA2" localSheetId="0" hidden="1">#REF!</definedName>
    <definedName name="BExZIA3C8LKJTEH3MKQ57KJH5TA2" localSheetId="1" hidden="1">#REF!</definedName>
    <definedName name="BExZIA3C8LKJTEH3MKQ57KJH5TA2" localSheetId="8" hidden="1">#REF!</definedName>
    <definedName name="BExZIGDWFIOPMMVCRWX45OIJ5AP3" localSheetId="0" hidden="1">#REF!</definedName>
    <definedName name="BExZIGDWFIOPMMVCRWX45OIJ5AP3" localSheetId="1" hidden="1">#REF!</definedName>
    <definedName name="BExZIGDWFIOPMMVCRWX45OIJ5AP3" localSheetId="8" hidden="1">#REF!</definedName>
    <definedName name="BExZIIHH3QNQE3GFMHEE4UMHY6WQ" localSheetId="0" hidden="1">#REF!</definedName>
    <definedName name="BExZIIHH3QNQE3GFMHEE4UMHY6WQ" localSheetId="1" hidden="1">#REF!</definedName>
    <definedName name="BExZIIHH3QNQE3GFMHEE4UMHY6WQ" localSheetId="8" hidden="1">#REF!</definedName>
    <definedName name="BExZIYO22G5UXOB42GDLYGVRJ6U7" localSheetId="0" hidden="1">#REF!</definedName>
    <definedName name="BExZIYO22G5UXOB42GDLYGVRJ6U7" localSheetId="1" hidden="1">#REF!</definedName>
    <definedName name="BExZIYO22G5UXOB42GDLYGVRJ6U7" localSheetId="8" hidden="1">#REF!</definedName>
    <definedName name="BExZJ7I9T8XU4MZRKJ1VVU76V2LZ" localSheetId="0" hidden="1">#REF!</definedName>
    <definedName name="BExZJ7I9T8XU4MZRKJ1VVU76V2LZ" localSheetId="1" hidden="1">#REF!</definedName>
    <definedName name="BExZJ7I9T8XU4MZRKJ1VVU76V2LZ" localSheetId="8" hidden="1">#REF!</definedName>
    <definedName name="BExZJMY170JCUU1RWASNZ1HJPRTA" localSheetId="0" hidden="1">#REF!</definedName>
    <definedName name="BExZJMY170JCUU1RWASNZ1HJPRTA" localSheetId="1" hidden="1">#REF!</definedName>
    <definedName name="BExZJMY170JCUU1RWASNZ1HJPRTA" localSheetId="8" hidden="1">#REF!</definedName>
    <definedName name="BExZJOQR77H0P4SUKVYACDCFBBXO" localSheetId="0" hidden="1">#REF!</definedName>
    <definedName name="BExZJOQR77H0P4SUKVYACDCFBBXO" localSheetId="1" hidden="1">#REF!</definedName>
    <definedName name="BExZJOQR77H0P4SUKVYACDCFBBXO" localSheetId="8" hidden="1">#REF!</definedName>
    <definedName name="BExZJS6RG34ODDY9HMZ0O34MEMSB" localSheetId="0" hidden="1">#REF!</definedName>
    <definedName name="BExZJS6RG34ODDY9HMZ0O34MEMSB" localSheetId="1" hidden="1">#REF!</definedName>
    <definedName name="BExZJS6RG34ODDY9HMZ0O34MEMSB" localSheetId="8" hidden="1">#REF!</definedName>
    <definedName name="BExZK34NR4BAD7HJAP7SQ926UQP3" localSheetId="0" hidden="1">#REF!</definedName>
    <definedName name="BExZK34NR4BAD7HJAP7SQ926UQP3" localSheetId="1" hidden="1">#REF!</definedName>
    <definedName name="BExZK34NR4BAD7HJAP7SQ926UQP3" localSheetId="8" hidden="1">#REF!</definedName>
    <definedName name="BExZK3FGPHH5H771U7D5XY7XBS6E" localSheetId="0" hidden="1">#REF!</definedName>
    <definedName name="BExZK3FGPHH5H771U7D5XY7XBS6E" localSheetId="1" hidden="1">#REF!</definedName>
    <definedName name="BExZK3FGPHH5H771U7D5XY7XBS6E" localSheetId="8" hidden="1">#REF!</definedName>
    <definedName name="BExZK46CVVS9X1BZ6LLL71016ENT" localSheetId="0" hidden="1">#REF!</definedName>
    <definedName name="BExZK46CVVS9X1BZ6LLL71016ENT" localSheetId="1" hidden="1">#REF!</definedName>
    <definedName name="BExZK46CVVS9X1BZ6LLL71016ENT" localSheetId="8" hidden="1">#REF!</definedName>
    <definedName name="BExZK52PZLTP1F04T09MP30BVT7H" localSheetId="0" hidden="1">#REF!</definedName>
    <definedName name="BExZK52PZLTP1F04T09MP30BVT7H" localSheetId="1" hidden="1">#REF!</definedName>
    <definedName name="BExZK52PZLTP1F04T09MP30BVT7H" localSheetId="8" hidden="1">#REF!</definedName>
    <definedName name="BExZKHYORG3O8C772XPFHM1N8T80" localSheetId="0" hidden="1">#REF!</definedName>
    <definedName name="BExZKHYORG3O8C772XPFHM1N8T80" localSheetId="1" hidden="1">#REF!</definedName>
    <definedName name="BExZKHYORG3O8C772XPFHM1N8T80" localSheetId="8" hidden="1">#REF!</definedName>
    <definedName name="BExZKJRF2IRR57DG9CLC7MSHWNNN" localSheetId="0" hidden="1">#REF!</definedName>
    <definedName name="BExZKJRF2IRR57DG9CLC7MSHWNNN" localSheetId="1" hidden="1">#REF!</definedName>
    <definedName name="BExZKJRF2IRR57DG9CLC7MSHWNNN" localSheetId="8" hidden="1">#REF!</definedName>
    <definedName name="BExZKV5GYXO0X760SBD9TWTIQHGI" localSheetId="0" hidden="1">#REF!</definedName>
    <definedName name="BExZKV5GYXO0X760SBD9TWTIQHGI" localSheetId="1" hidden="1">#REF!</definedName>
    <definedName name="BExZKV5GYXO0X760SBD9TWTIQHGI" localSheetId="8" hidden="1">#REF!</definedName>
    <definedName name="BExZKZCGNEA9IPON37A91L4H4H17" localSheetId="0" hidden="1">#REF!</definedName>
    <definedName name="BExZKZCGNEA9IPON37A91L4H4H17" localSheetId="1" hidden="1">#REF!</definedName>
    <definedName name="BExZKZCGNEA9IPON37A91L4H4H17" localSheetId="8" hidden="1">#REF!</definedName>
    <definedName name="BExZL6E4YVXRUN7ZGF2BIGIXFR8K" localSheetId="0" hidden="1">#REF!</definedName>
    <definedName name="BExZL6E4YVXRUN7ZGF2BIGIXFR8K" localSheetId="1" hidden="1">#REF!</definedName>
    <definedName name="BExZL6E4YVXRUN7ZGF2BIGIXFR8K" localSheetId="8" hidden="1">#REF!</definedName>
    <definedName name="BExZLF2ZTA4EPN0GHO7C5O8DZ1SN" localSheetId="0" hidden="1">#REF!</definedName>
    <definedName name="BExZLF2ZTA4EPN0GHO7C5O8DZ1SN" localSheetId="1" hidden="1">#REF!</definedName>
    <definedName name="BExZLF2ZTA4EPN0GHO7C5O8DZ1SN" localSheetId="8" hidden="1">#REF!</definedName>
    <definedName name="BExZLGVLMKTPFXG42QYT0PO81G7F" localSheetId="0" hidden="1">#REF!</definedName>
    <definedName name="BExZLGVLMKTPFXG42QYT0PO81G7F" localSheetId="1" hidden="1">#REF!</definedName>
    <definedName name="BExZLGVLMKTPFXG42QYT0PO81G7F" localSheetId="8" hidden="1">#REF!</definedName>
    <definedName name="BExZLHRYQQ7BYD3VQWHVTZGYGRCT" localSheetId="0" hidden="1">#REF!</definedName>
    <definedName name="BExZLHRYQQ7BYD3VQWHVTZGYGRCT" localSheetId="1" hidden="1">#REF!</definedName>
    <definedName name="BExZLHRYQQ7BYD3VQWHVTZGYGRCT" localSheetId="8" hidden="1">#REF!</definedName>
    <definedName name="BExZLKMK7LRK14S09WLMH7MXSQXM" localSheetId="0" hidden="1">#REF!</definedName>
    <definedName name="BExZLKMK7LRK14S09WLMH7MXSQXM" localSheetId="1" hidden="1">#REF!</definedName>
    <definedName name="BExZLKMK7LRK14S09WLMH7MXSQXM" localSheetId="8" hidden="1">#REF!</definedName>
    <definedName name="BExZM503X0NZBS0FF22LK2RGG6GP" localSheetId="0" hidden="1">#REF!</definedName>
    <definedName name="BExZM503X0NZBS0FF22LK2RGG6GP" localSheetId="1" hidden="1">#REF!</definedName>
    <definedName name="BExZM503X0NZBS0FF22LK2RGG6GP" localSheetId="8" hidden="1">#REF!</definedName>
    <definedName name="BExZM7JVLG0W8EG5RBU915U3SKBY" localSheetId="0" hidden="1">#REF!</definedName>
    <definedName name="BExZM7JVLG0W8EG5RBU915U3SKBY" localSheetId="1" hidden="1">#REF!</definedName>
    <definedName name="BExZM7JVLG0W8EG5RBU915U3SKBY" localSheetId="8" hidden="1">#REF!</definedName>
    <definedName name="BExZM85FOVUFF110XMQ9O2ODSJUK" localSheetId="0" hidden="1">#REF!</definedName>
    <definedName name="BExZM85FOVUFF110XMQ9O2ODSJUK" localSheetId="1" hidden="1">#REF!</definedName>
    <definedName name="BExZM85FOVUFF110XMQ9O2ODSJUK" localSheetId="8" hidden="1">#REF!</definedName>
    <definedName name="BExZMF1MMTZ1TA14PZ8ASSU2CBSP" localSheetId="0" hidden="1">#REF!</definedName>
    <definedName name="BExZMF1MMTZ1TA14PZ8ASSU2CBSP" localSheetId="1" hidden="1">#REF!</definedName>
    <definedName name="BExZMF1MMTZ1TA14PZ8ASSU2CBSP" localSheetId="8" hidden="1">#REF!</definedName>
    <definedName name="BExZMH54ZU6X4KM0375X9K5VJDZN" localSheetId="0" hidden="1">#REF!</definedName>
    <definedName name="BExZMH54ZU6X4KM0375X9K5VJDZN" localSheetId="1" hidden="1">#REF!</definedName>
    <definedName name="BExZMH54ZU6X4KM0375X9K5VJDZN" localSheetId="8" hidden="1">#REF!</definedName>
    <definedName name="BExZMKL5YQZD7F0FUCSVFGLPFK52" localSheetId="0" hidden="1">#REF!</definedName>
    <definedName name="BExZMKL5YQZD7F0FUCSVFGLPFK52" localSheetId="1" hidden="1">#REF!</definedName>
    <definedName name="BExZMKL5YQZD7F0FUCSVFGLPFK52" localSheetId="8" hidden="1">#REF!</definedName>
    <definedName name="BExZMOC3VNZALJM71X2T6FV91GTB" localSheetId="0" hidden="1">#REF!</definedName>
    <definedName name="BExZMOC3VNZALJM71X2T6FV91GTB" localSheetId="1" hidden="1">#REF!</definedName>
    <definedName name="BExZMOC3VNZALJM71X2T6FV91GTB" localSheetId="8" hidden="1">#REF!</definedName>
    <definedName name="BExZMRHA7TTR9QKJOMONHRVY3YOF" localSheetId="0" hidden="1">#REF!</definedName>
    <definedName name="BExZMRHA7TTR9QKJOMONHRVY3YOF" localSheetId="1" hidden="1">#REF!</definedName>
    <definedName name="BExZMRHA7TTR9QKJOMONHRVY3YOF" localSheetId="8" hidden="1">#REF!</definedName>
    <definedName name="BExZMXH39OB0I43XEL3K11U3G9PM" localSheetId="0" hidden="1">#REF!</definedName>
    <definedName name="BExZMXH39OB0I43XEL3K11U3G9PM" localSheetId="1" hidden="1">#REF!</definedName>
    <definedName name="BExZMXH39OB0I43XEL3K11U3G9PM" localSheetId="8" hidden="1">#REF!</definedName>
    <definedName name="BExZMZQ3RBKDHT5GLFNLS52OSJA0" localSheetId="0" hidden="1">#REF!</definedName>
    <definedName name="BExZMZQ3RBKDHT5GLFNLS52OSJA0" localSheetId="1" hidden="1">#REF!</definedName>
    <definedName name="BExZMZQ3RBKDHT5GLFNLS52OSJA0" localSheetId="8" hidden="1">#REF!</definedName>
    <definedName name="BExZN2F7Y2J2L2LN5WZRG949MS4A" localSheetId="0" hidden="1">#REF!</definedName>
    <definedName name="BExZN2F7Y2J2L2LN5WZRG949MS4A" localSheetId="1" hidden="1">#REF!</definedName>
    <definedName name="BExZN2F7Y2J2L2LN5WZRG949MS4A" localSheetId="8" hidden="1">#REF!</definedName>
    <definedName name="BExZN847WUWKRYTZWG9TCQZJS3OL" localSheetId="0" hidden="1">#REF!</definedName>
    <definedName name="BExZN847WUWKRYTZWG9TCQZJS3OL" localSheetId="1" hidden="1">#REF!</definedName>
    <definedName name="BExZN847WUWKRYTZWG9TCQZJS3OL" localSheetId="8" hidden="1">#REF!</definedName>
    <definedName name="BExZNA2ALK6RDWFAXZQCL9TWRDCF" localSheetId="0" hidden="1">#REF!</definedName>
    <definedName name="BExZNA2ALK6RDWFAXZQCL9TWRDCF" localSheetId="1" hidden="1">#REF!</definedName>
    <definedName name="BExZNA2ALK6RDWFAXZQCL9TWRDCF" localSheetId="8" hidden="1">#REF!</definedName>
    <definedName name="BExZNH3VISFF4NQI11BZDP5IQ7VG" localSheetId="0" hidden="1">#REF!</definedName>
    <definedName name="BExZNH3VISFF4NQI11BZDP5IQ7VG" localSheetId="1" hidden="1">#REF!</definedName>
    <definedName name="BExZNH3VISFF4NQI11BZDP5IQ7VG" localSheetId="8" hidden="1">#REF!</definedName>
    <definedName name="BExZNJYCFYVMAOI62GB2BABK1ELE" localSheetId="0" hidden="1">#REF!</definedName>
    <definedName name="BExZNJYCFYVMAOI62GB2BABK1ELE" localSheetId="1" hidden="1">#REF!</definedName>
    <definedName name="BExZNJYCFYVMAOI62GB2BABK1ELE" localSheetId="8" hidden="1">#REF!</definedName>
    <definedName name="BExZNLGAA6ATMJW0Y28J4OI5W27I" localSheetId="0" hidden="1">#REF!</definedName>
    <definedName name="BExZNLGAA6ATMJW0Y28J4OI5W27I" localSheetId="1" hidden="1">#REF!</definedName>
    <definedName name="BExZNLGAA6ATMJW0Y28J4OI5W27I" localSheetId="8" hidden="1">#REF!</definedName>
    <definedName name="BExZNP7916CH3QP4VCZEULUIKKS5" localSheetId="0" hidden="1">#REF!</definedName>
    <definedName name="BExZNP7916CH3QP4VCZEULUIKKS5" localSheetId="1" hidden="1">#REF!</definedName>
    <definedName name="BExZNP7916CH3QP4VCZEULUIKKS5" localSheetId="8" hidden="1">#REF!</definedName>
    <definedName name="BExZNV707LIU6Z5H6QI6H67LHTI1" localSheetId="0" hidden="1">#REF!</definedName>
    <definedName name="BExZNV707LIU6Z5H6QI6H67LHTI1" localSheetId="1" hidden="1">#REF!</definedName>
    <definedName name="BExZNV707LIU6Z5H6QI6H67LHTI1" localSheetId="8" hidden="1">#REF!</definedName>
    <definedName name="BExZNVCBKB930QQ9QW7KSGOZ0V1M" localSheetId="0" hidden="1">#REF!</definedName>
    <definedName name="BExZNVCBKB930QQ9QW7KSGOZ0V1M" localSheetId="1" hidden="1">#REF!</definedName>
    <definedName name="BExZNVCBKB930QQ9QW7KSGOZ0V1M" localSheetId="8" hidden="1">#REF!</definedName>
    <definedName name="BExZNW8QJ18X0RSGFDWAE9ZSDX39" localSheetId="0" hidden="1">#REF!</definedName>
    <definedName name="BExZNW8QJ18X0RSGFDWAE9ZSDX39" localSheetId="1" hidden="1">#REF!</definedName>
    <definedName name="BExZNW8QJ18X0RSGFDWAE9ZSDX39" localSheetId="8" hidden="1">#REF!</definedName>
    <definedName name="BExZNZDWRS6Q40L8OCWFEIVI0A1O" localSheetId="0" hidden="1">#REF!</definedName>
    <definedName name="BExZNZDWRS6Q40L8OCWFEIVI0A1O" localSheetId="1" hidden="1">#REF!</definedName>
    <definedName name="BExZNZDWRS6Q40L8OCWFEIVI0A1O" localSheetId="8" hidden="1">#REF!</definedName>
    <definedName name="BExZOBO9NYLGVJQ31LVQ9XS2ZT4N" localSheetId="0" hidden="1">#REF!</definedName>
    <definedName name="BExZOBO9NYLGVJQ31LVQ9XS2ZT4N" localSheetId="1" hidden="1">#REF!</definedName>
    <definedName name="BExZOBO9NYLGVJQ31LVQ9XS2ZT4N" localSheetId="8" hidden="1">#REF!</definedName>
    <definedName name="BExZOETNB1CJ3Y2RKLI1ZK0S8Z6H" localSheetId="0" hidden="1">#REF!</definedName>
    <definedName name="BExZOETNB1CJ3Y2RKLI1ZK0S8Z6H" localSheetId="1" hidden="1">#REF!</definedName>
    <definedName name="BExZOETNB1CJ3Y2RKLI1ZK0S8Z6H" localSheetId="8" hidden="1">#REF!</definedName>
    <definedName name="BExZOREMVSK4E5VSWM838KHUB8AI" localSheetId="0" hidden="1">#REF!</definedName>
    <definedName name="BExZOREMVSK4E5VSWM838KHUB8AI" localSheetId="1" hidden="1">#REF!</definedName>
    <definedName name="BExZOREMVSK4E5VSWM838KHUB8AI" localSheetId="8" hidden="1">#REF!</definedName>
    <definedName name="BExZOVR745T5P1KS9NV2PXZPZVRG" localSheetId="0" hidden="1">#REF!</definedName>
    <definedName name="BExZOVR745T5P1KS9NV2PXZPZVRG" localSheetId="1" hidden="1">#REF!</definedName>
    <definedName name="BExZOVR745T5P1KS9NV2PXZPZVRG" localSheetId="8" hidden="1">#REF!</definedName>
    <definedName name="BExZOZSWGLSY2XYVRIS6VSNJDSGD" localSheetId="0" hidden="1">#REF!</definedName>
    <definedName name="BExZOZSWGLSY2XYVRIS6VSNJDSGD" localSheetId="1" hidden="1">#REF!</definedName>
    <definedName name="BExZOZSWGLSY2XYVRIS6VSNJDSGD" localSheetId="8" hidden="1">#REF!</definedName>
    <definedName name="BExZP7AIJKLM6C6CSUIIFAHFBNX2" localSheetId="0" hidden="1">#REF!</definedName>
    <definedName name="BExZP7AIJKLM6C6CSUIIFAHFBNX2" localSheetId="1" hidden="1">#REF!</definedName>
    <definedName name="BExZP7AIJKLM6C6CSUIIFAHFBNX2" localSheetId="8" hidden="1">#REF!</definedName>
    <definedName name="BExZPALCPOH27L4MUPX2RFT3F8OM" localSheetId="0" hidden="1">#REF!</definedName>
    <definedName name="BExZPALCPOH27L4MUPX2RFT3F8OM" localSheetId="1" hidden="1">#REF!</definedName>
    <definedName name="BExZPALCPOH27L4MUPX2RFT3F8OM" localSheetId="8" hidden="1">#REF!</definedName>
    <definedName name="BExZPQ0XY507N8FJMVPKCTK8HC9H" localSheetId="0" hidden="1">#REF!</definedName>
    <definedName name="BExZPQ0XY507N8FJMVPKCTK8HC9H" localSheetId="1" hidden="1">#REF!</definedName>
    <definedName name="BExZPQ0XY507N8FJMVPKCTK8HC9H" localSheetId="8" hidden="1">#REF!</definedName>
    <definedName name="BExZPXTHEWEN48J9E5ARSA8IGRBI" localSheetId="0" hidden="1">#REF!</definedName>
    <definedName name="BExZPXTHEWEN48J9E5ARSA8IGRBI" localSheetId="1" hidden="1">#REF!</definedName>
    <definedName name="BExZPXTHEWEN48J9E5ARSA8IGRBI" localSheetId="8" hidden="1">#REF!</definedName>
    <definedName name="BExZQ37OVBR25U32CO2YYVPZOMR5" localSheetId="0" hidden="1">#REF!</definedName>
    <definedName name="BExZQ37OVBR25U32CO2YYVPZOMR5" localSheetId="1" hidden="1">#REF!</definedName>
    <definedName name="BExZQ37OVBR25U32CO2YYVPZOMR5" localSheetId="8" hidden="1">#REF!</definedName>
    <definedName name="BExZQ3NT7H06VO0AR48WHZULZB93" localSheetId="0" hidden="1">#REF!</definedName>
    <definedName name="BExZQ3NT7H06VO0AR48WHZULZB93" localSheetId="1" hidden="1">#REF!</definedName>
    <definedName name="BExZQ3NT7H06VO0AR48WHZULZB93" localSheetId="8" hidden="1">#REF!</definedName>
    <definedName name="BExZQ5RCYU1R0DUT1MFN99S1C408" localSheetId="0" hidden="1">#REF!</definedName>
    <definedName name="BExZQ5RCYU1R0DUT1MFN99S1C408" localSheetId="1" hidden="1">#REF!</definedName>
    <definedName name="BExZQ5RCYU1R0DUT1MFN99S1C408" localSheetId="8" hidden="1">#REF!</definedName>
    <definedName name="BExZQ7PJU07SEJMDX18U9YVDC2GU" localSheetId="0" hidden="1">#REF!</definedName>
    <definedName name="BExZQ7PJU07SEJMDX18U9YVDC2GU" localSheetId="1" hidden="1">#REF!</definedName>
    <definedName name="BExZQ7PJU07SEJMDX18U9YVDC2GU" localSheetId="8" hidden="1">#REF!</definedName>
    <definedName name="BExZQAJXQ5IJ5RB71EDSPGTRO5HC" localSheetId="0" hidden="1">#REF!</definedName>
    <definedName name="BExZQAJXQ5IJ5RB71EDSPGTRO5HC" localSheetId="1" hidden="1">#REF!</definedName>
    <definedName name="BExZQAJXQ5IJ5RB71EDSPGTRO5HC" localSheetId="8" hidden="1">#REF!</definedName>
    <definedName name="BExZQBLTKPF3O4MCH6L4LE544FQB" localSheetId="0" hidden="1">#REF!</definedName>
    <definedName name="BExZQBLTKPF3O4MCH6L4LE544FQB" localSheetId="1" hidden="1">#REF!</definedName>
    <definedName name="BExZQBLTKPF3O4MCH6L4LE544FQB" localSheetId="8" hidden="1">#REF!</definedName>
    <definedName name="BExZQIHTGHK7OOI2Y2PN3JYBY82I" localSheetId="0" hidden="1">#REF!</definedName>
    <definedName name="BExZQIHTGHK7OOI2Y2PN3JYBY82I" localSheetId="1" hidden="1">#REF!</definedName>
    <definedName name="BExZQIHTGHK7OOI2Y2PN3JYBY82I" localSheetId="8" hidden="1">#REF!</definedName>
    <definedName name="BExZQJJMGU5MHQOILGXGJPAQI5XI" localSheetId="0" hidden="1">#REF!</definedName>
    <definedName name="BExZQJJMGU5MHQOILGXGJPAQI5XI" localSheetId="1" hidden="1">#REF!</definedName>
    <definedName name="BExZQJJMGU5MHQOILGXGJPAQI5XI" localSheetId="8" hidden="1">#REF!</definedName>
    <definedName name="BExZQL1M2EX5YEQBMNQKVD747N3I" localSheetId="0" hidden="1">#REF!</definedName>
    <definedName name="BExZQL1M2EX5YEQBMNQKVD747N3I" localSheetId="1" hidden="1">#REF!</definedName>
    <definedName name="BExZQL1M2EX5YEQBMNQKVD747N3I" localSheetId="8" hidden="1">#REF!</definedName>
    <definedName name="BExZQPDYUBJL0C1OME996KHU23N5" localSheetId="0" hidden="1">#REF!</definedName>
    <definedName name="BExZQPDYUBJL0C1OME996KHU23N5" localSheetId="1" hidden="1">#REF!</definedName>
    <definedName name="BExZQPDYUBJL0C1OME996KHU23N5" localSheetId="8" hidden="1">#REF!</definedName>
    <definedName name="BExZQXBYEBN28QUH1KOVW6KKA5UM" localSheetId="0" hidden="1">#REF!</definedName>
    <definedName name="BExZQXBYEBN28QUH1KOVW6KKA5UM" localSheetId="1" hidden="1">#REF!</definedName>
    <definedName name="BExZQXBYEBN28QUH1KOVW6KKA5UM" localSheetId="8" hidden="1">#REF!</definedName>
    <definedName name="BExZQZKT146WEN8FTVZ7Y5TSB8L5" localSheetId="0" hidden="1">#REF!</definedName>
    <definedName name="BExZQZKT146WEN8FTVZ7Y5TSB8L5" localSheetId="1" hidden="1">#REF!</definedName>
    <definedName name="BExZQZKT146WEN8FTVZ7Y5TSB8L5" localSheetId="8" hidden="1">#REF!</definedName>
    <definedName name="BExZR485AKBH93YZ08CMUC3WROED" localSheetId="0" hidden="1">#REF!</definedName>
    <definedName name="BExZR485AKBH93YZ08CMUC3WROED" localSheetId="1" hidden="1">#REF!</definedName>
    <definedName name="BExZR485AKBH93YZ08CMUC3WROED" localSheetId="8" hidden="1">#REF!</definedName>
    <definedName name="BExZR7TL98P2PPUVGIZYR5873DWW" localSheetId="0" hidden="1">#REF!</definedName>
    <definedName name="BExZR7TL98P2PPUVGIZYR5873DWW" localSheetId="1" hidden="1">#REF!</definedName>
    <definedName name="BExZR7TL98P2PPUVGIZYR5873DWW" localSheetId="8" hidden="1">#REF!</definedName>
    <definedName name="BExZRAYSYOXAM1PBW1EF6YAZ9RU3" localSheetId="0" hidden="1">#REF!</definedName>
    <definedName name="BExZRAYSYOXAM1PBW1EF6YAZ9RU3" localSheetId="1" hidden="1">#REF!</definedName>
    <definedName name="BExZRAYSYOXAM1PBW1EF6YAZ9RU3" localSheetId="8" hidden="1">#REF!</definedName>
    <definedName name="BExZRGD1603X5ACFALUUDKCD7X48" localSheetId="0" hidden="1">#REF!</definedName>
    <definedName name="BExZRGD1603X5ACFALUUDKCD7X48" localSheetId="1" hidden="1">#REF!</definedName>
    <definedName name="BExZRGD1603X5ACFALUUDKCD7X48" localSheetId="8" hidden="1">#REF!</definedName>
    <definedName name="BExZRMSYHFOP8FFWKKUSBHU85J81" localSheetId="0" hidden="1">#REF!</definedName>
    <definedName name="BExZRMSYHFOP8FFWKKUSBHU85J81" localSheetId="1" hidden="1">#REF!</definedName>
    <definedName name="BExZRMSYHFOP8FFWKKUSBHU85J81" localSheetId="8" hidden="1">#REF!</definedName>
    <definedName name="BExZRP1X6UVLN1UOLHH5VF4STP1O" localSheetId="0" hidden="1">#REF!</definedName>
    <definedName name="BExZRP1X6UVLN1UOLHH5VF4STP1O" localSheetId="1" hidden="1">#REF!</definedName>
    <definedName name="BExZRP1X6UVLN1UOLHH5VF4STP1O" localSheetId="8" hidden="1">#REF!</definedName>
    <definedName name="BExZRQ930U6OCYNV00CH5I0Q4LPE" localSheetId="0" hidden="1">#REF!</definedName>
    <definedName name="BExZRQ930U6OCYNV00CH5I0Q4LPE" localSheetId="1" hidden="1">#REF!</definedName>
    <definedName name="BExZRQ930U6OCYNV00CH5I0Q4LPE" localSheetId="8" hidden="1">#REF!</definedName>
    <definedName name="BExZRQP7JLKS45QOGATXS7MK5GUZ" localSheetId="0" hidden="1">#REF!</definedName>
    <definedName name="BExZRQP7JLKS45QOGATXS7MK5GUZ" localSheetId="1" hidden="1">#REF!</definedName>
    <definedName name="BExZRQP7JLKS45QOGATXS7MK5GUZ" localSheetId="8" hidden="1">#REF!</definedName>
    <definedName name="BExZRW8W514W8OZ72YBONYJ64GXF" localSheetId="0" hidden="1">#REF!</definedName>
    <definedName name="BExZRW8W514W8OZ72YBONYJ64GXF" localSheetId="1" hidden="1">#REF!</definedName>
    <definedName name="BExZRW8W514W8OZ72YBONYJ64GXF" localSheetId="8" hidden="1">#REF!</definedName>
    <definedName name="BExZRWJP2BUVFJPO8U8ATQEP0LZU" localSheetId="0" hidden="1">#REF!</definedName>
    <definedName name="BExZRWJP2BUVFJPO8U8ATQEP0LZU" localSheetId="1" hidden="1">#REF!</definedName>
    <definedName name="BExZRWJP2BUVFJPO8U8ATQEP0LZU" localSheetId="8" hidden="1">#REF!</definedName>
    <definedName name="BExZSI9USDLZAN8LI8M4YYQL24GZ" localSheetId="0" hidden="1">#REF!</definedName>
    <definedName name="BExZSI9USDLZAN8LI8M4YYQL24GZ" localSheetId="1" hidden="1">#REF!</definedName>
    <definedName name="BExZSI9USDLZAN8LI8M4YYQL24GZ" localSheetId="8" hidden="1">#REF!</definedName>
    <definedName name="BExZSLKO175YAM0RMMZH1FPXL4V2" localSheetId="0" hidden="1">#REF!</definedName>
    <definedName name="BExZSLKO175YAM0RMMZH1FPXL4V2" localSheetId="1" hidden="1">#REF!</definedName>
    <definedName name="BExZSLKO175YAM0RMMZH1FPXL4V2" localSheetId="8" hidden="1">#REF!</definedName>
    <definedName name="BExZSS0LA2JY4ZLJ1Z5YCMLJJZCH" localSheetId="0" hidden="1">#REF!</definedName>
    <definedName name="BExZSS0LA2JY4ZLJ1Z5YCMLJJZCH" localSheetId="1" hidden="1">#REF!</definedName>
    <definedName name="BExZSS0LA2JY4ZLJ1Z5YCMLJJZCH" localSheetId="8" hidden="1">#REF!</definedName>
    <definedName name="BExZSTNUWCRNCL22SMKXKFSLCJ0O" localSheetId="0" hidden="1">#REF!</definedName>
    <definedName name="BExZSTNUWCRNCL22SMKXKFSLCJ0O" localSheetId="1" hidden="1">#REF!</definedName>
    <definedName name="BExZSTNUWCRNCL22SMKXKFSLCJ0O" localSheetId="8" hidden="1">#REF!</definedName>
    <definedName name="BExZT6JSZ8CBS0SB3T07N3LMAX7M" localSheetId="0" hidden="1">#REF!</definedName>
    <definedName name="BExZT6JSZ8CBS0SB3T07N3LMAX7M" localSheetId="1" hidden="1">#REF!</definedName>
    <definedName name="BExZT6JSZ8CBS0SB3T07N3LMAX7M" localSheetId="8" hidden="1">#REF!</definedName>
    <definedName name="BExZTAQV2QVSZY5Y3VCCWUBSBW9P" localSheetId="0" hidden="1">#REF!</definedName>
    <definedName name="BExZTAQV2QVSZY5Y3VCCWUBSBW9P" localSheetId="1" hidden="1">#REF!</definedName>
    <definedName name="BExZTAQV2QVSZY5Y3VCCWUBSBW9P" localSheetId="8" hidden="1">#REF!</definedName>
    <definedName name="BExZTHSI2FX56PWRSNX9H5EWTZFO" localSheetId="0" hidden="1">#REF!</definedName>
    <definedName name="BExZTHSI2FX56PWRSNX9H5EWTZFO" localSheetId="1" hidden="1">#REF!</definedName>
    <definedName name="BExZTHSI2FX56PWRSNX9H5EWTZFO" localSheetId="8" hidden="1">#REF!</definedName>
    <definedName name="BExZTJL3HVBFY139H6CJHEQCT1EL" localSheetId="0" hidden="1">#REF!</definedName>
    <definedName name="BExZTJL3HVBFY139H6CJHEQCT1EL" localSheetId="1" hidden="1">#REF!</definedName>
    <definedName name="BExZTJL3HVBFY139H6CJHEQCT1EL" localSheetId="8" hidden="1">#REF!</definedName>
    <definedName name="BExZTLOL8OPABZI453E0KVNA1GJS" localSheetId="0" hidden="1">#REF!</definedName>
    <definedName name="BExZTLOL8OPABZI453E0KVNA1GJS" localSheetId="1" hidden="1">#REF!</definedName>
    <definedName name="BExZTLOL8OPABZI453E0KVNA1GJS" localSheetId="8" hidden="1">#REF!</definedName>
    <definedName name="BExZTOTZ9F2ZI18DZM8GW39VDF1N" localSheetId="0" hidden="1">#REF!</definedName>
    <definedName name="BExZTOTZ9F2ZI18DZM8GW39VDF1N" localSheetId="1" hidden="1">#REF!</definedName>
    <definedName name="BExZTOTZ9F2ZI18DZM8GW39VDF1N" localSheetId="8" hidden="1">#REF!</definedName>
    <definedName name="BExZTT6J3X0TOX0ZY6YPLUVMCW9X" localSheetId="0" hidden="1">#REF!</definedName>
    <definedName name="BExZTT6J3X0TOX0ZY6YPLUVMCW9X" localSheetId="1" hidden="1">#REF!</definedName>
    <definedName name="BExZTT6J3X0TOX0ZY6YPLUVMCW9X" localSheetId="8" hidden="1">#REF!</definedName>
    <definedName name="BExZTW6ECBRA0BBITWBQ8R93RMCL" localSheetId="0" hidden="1">#REF!</definedName>
    <definedName name="BExZTW6ECBRA0BBITWBQ8R93RMCL" localSheetId="1" hidden="1">#REF!</definedName>
    <definedName name="BExZTW6ECBRA0BBITWBQ8R93RMCL" localSheetId="8" hidden="1">#REF!</definedName>
    <definedName name="BExZU2BHYAOKSCBM3C5014ZF6IXS" localSheetId="0" hidden="1">#REF!</definedName>
    <definedName name="BExZU2BHYAOKSCBM3C5014ZF6IXS" localSheetId="1" hidden="1">#REF!</definedName>
    <definedName name="BExZU2BHYAOKSCBM3C5014ZF6IXS" localSheetId="8" hidden="1">#REF!</definedName>
    <definedName name="BExZU2RMJTXOCS0ROPMYPE6WTD87" localSheetId="0" hidden="1">#REF!</definedName>
    <definedName name="BExZU2RMJTXOCS0ROPMYPE6WTD87" localSheetId="1" hidden="1">#REF!</definedName>
    <definedName name="BExZU2RMJTXOCS0ROPMYPE6WTD87" localSheetId="8" hidden="1">#REF!</definedName>
    <definedName name="BExZUBRAHA9DNEGONEZEB2TDVFC2" localSheetId="0" hidden="1">#REF!</definedName>
    <definedName name="BExZUBRAHA9DNEGONEZEB2TDVFC2" localSheetId="1" hidden="1">#REF!</definedName>
    <definedName name="BExZUBRAHA9DNEGONEZEB2TDVFC2" localSheetId="8" hidden="1">#REF!</definedName>
    <definedName name="BExZUF7G8FENTJKH9R1XUWXM6CWD" localSheetId="0" hidden="1">#REF!</definedName>
    <definedName name="BExZUF7G8FENTJKH9R1XUWXM6CWD" localSheetId="1" hidden="1">#REF!</definedName>
    <definedName name="BExZUF7G8FENTJKH9R1XUWXM6CWD" localSheetId="8" hidden="1">#REF!</definedName>
    <definedName name="BExZUNARUJBIZ08VCAV3GEVBIR3D" localSheetId="0" hidden="1">#REF!</definedName>
    <definedName name="BExZUNARUJBIZ08VCAV3GEVBIR3D" localSheetId="1" hidden="1">#REF!</definedName>
    <definedName name="BExZUNARUJBIZ08VCAV3GEVBIR3D" localSheetId="8" hidden="1">#REF!</definedName>
    <definedName name="BExZUSZT5496UMBP4LFSLTR1GVEW" localSheetId="0" hidden="1">#REF!</definedName>
    <definedName name="BExZUSZT5496UMBP4LFSLTR1GVEW" localSheetId="1" hidden="1">#REF!</definedName>
    <definedName name="BExZUSZT5496UMBP4LFSLTR1GVEW" localSheetId="8" hidden="1">#REF!</definedName>
    <definedName name="BExZUT54340I38GVCV79EL116WR0" localSheetId="0" hidden="1">#REF!</definedName>
    <definedName name="BExZUT54340I38GVCV79EL116WR0" localSheetId="1" hidden="1">#REF!</definedName>
    <definedName name="BExZUT54340I38GVCV79EL116WR0" localSheetId="8" hidden="1">#REF!</definedName>
    <definedName name="BExZUXC66MK2SXPXCLD8ZSU0BMTY" localSheetId="0" hidden="1">#REF!</definedName>
    <definedName name="BExZUXC66MK2SXPXCLD8ZSU0BMTY" localSheetId="1" hidden="1">#REF!</definedName>
    <definedName name="BExZUXC66MK2SXPXCLD8ZSU0BMTY" localSheetId="8" hidden="1">#REF!</definedName>
    <definedName name="BExZUYDULCX65H9OZ9JHPBNKF3MI" localSheetId="0" hidden="1">#REF!</definedName>
    <definedName name="BExZUYDULCX65H9OZ9JHPBNKF3MI" localSheetId="1" hidden="1">#REF!</definedName>
    <definedName name="BExZUYDULCX65H9OZ9JHPBNKF3MI" localSheetId="8" hidden="1">#REF!</definedName>
    <definedName name="BExZV2QD5ZDK3AGDRULLA7JB46C3" localSheetId="0" hidden="1">#REF!</definedName>
    <definedName name="BExZV2QD5ZDK3AGDRULLA7JB46C3" localSheetId="1" hidden="1">#REF!</definedName>
    <definedName name="BExZV2QD5ZDK3AGDRULLA7JB46C3" localSheetId="8" hidden="1">#REF!</definedName>
    <definedName name="BExZVBQ29OM0V8XAL3HL0JIM0MMU" localSheetId="0" hidden="1">#REF!</definedName>
    <definedName name="BExZVBQ29OM0V8XAL3HL0JIM0MMU" localSheetId="1" hidden="1">#REF!</definedName>
    <definedName name="BExZVBQ29OM0V8XAL3HL0JIM0MMU" localSheetId="8" hidden="1">#REF!</definedName>
    <definedName name="BExZVKV2XCPCINW1KP8Q1FI6KDNG" localSheetId="0" hidden="1">#REF!</definedName>
    <definedName name="BExZVKV2XCPCINW1KP8Q1FI6KDNG" localSheetId="1" hidden="1">#REF!</definedName>
    <definedName name="BExZVKV2XCPCINW1KP8Q1FI6KDNG" localSheetId="8" hidden="1">#REF!</definedName>
    <definedName name="BExZVLM4T9ORS4ZWHME46U4Q103C" localSheetId="0" hidden="1">#REF!</definedName>
    <definedName name="BExZVLM4T9ORS4ZWHME46U4Q103C" localSheetId="1" hidden="1">#REF!</definedName>
    <definedName name="BExZVLM4T9ORS4ZWHME46U4Q103C" localSheetId="8" hidden="1">#REF!</definedName>
    <definedName name="BExZVM7OZWPPRH5YQW50EYMMIW1A" localSheetId="0" hidden="1">#REF!</definedName>
    <definedName name="BExZVM7OZWPPRH5YQW50EYMMIW1A" localSheetId="1" hidden="1">#REF!</definedName>
    <definedName name="BExZVM7OZWPPRH5YQW50EYMMIW1A" localSheetId="8" hidden="1">#REF!</definedName>
    <definedName name="BExZVMYK7BAH6AGIAEXBE1NXDZ5Z" localSheetId="0" hidden="1">#REF!</definedName>
    <definedName name="BExZVMYK7BAH6AGIAEXBE1NXDZ5Z" localSheetId="1" hidden="1">#REF!</definedName>
    <definedName name="BExZVMYK7BAH6AGIAEXBE1NXDZ5Z" localSheetId="8" hidden="1">#REF!</definedName>
    <definedName name="BExZVPYGX2C5OSHMZ6F0KBKZ6B1S" localSheetId="0" hidden="1">#REF!</definedName>
    <definedName name="BExZVPYGX2C5OSHMZ6F0KBKZ6B1S" localSheetId="1" hidden="1">#REF!</definedName>
    <definedName name="BExZVPYGX2C5OSHMZ6F0KBKZ6B1S" localSheetId="8" hidden="1">#REF!</definedName>
    <definedName name="BExZW3LHTS7PFBNTYM95N8J5AFYQ" localSheetId="0" hidden="1">#REF!</definedName>
    <definedName name="BExZW3LHTS7PFBNTYM95N8J5AFYQ" localSheetId="1" hidden="1">#REF!</definedName>
    <definedName name="BExZW3LHTS7PFBNTYM95N8J5AFYQ" localSheetId="8" hidden="1">#REF!</definedName>
    <definedName name="BExZW472V5ADKCFHIKAJ6D4R8MU4" localSheetId="0" hidden="1">#REF!</definedName>
    <definedName name="BExZW472V5ADKCFHIKAJ6D4R8MU4" localSheetId="1" hidden="1">#REF!</definedName>
    <definedName name="BExZW472V5ADKCFHIKAJ6D4R8MU4" localSheetId="8" hidden="1">#REF!</definedName>
    <definedName name="BExZW5UARC8W9AQNLJX2I5WQWS5F" localSheetId="0" hidden="1">#REF!</definedName>
    <definedName name="BExZW5UARC8W9AQNLJX2I5WQWS5F" localSheetId="1" hidden="1">#REF!</definedName>
    <definedName name="BExZW5UARC8W9AQNLJX2I5WQWS5F" localSheetId="8" hidden="1">#REF!</definedName>
    <definedName name="BExZW7HRGN6A9YS41KI2B2UUMJ7X" localSheetId="0" hidden="1">#REF!</definedName>
    <definedName name="BExZW7HRGN6A9YS41KI2B2UUMJ7X" localSheetId="1" hidden="1">#REF!</definedName>
    <definedName name="BExZW7HRGN6A9YS41KI2B2UUMJ7X" localSheetId="8" hidden="1">#REF!</definedName>
    <definedName name="BExZW8ZPNV43UXGOT98FDNIBQHZY" localSheetId="0" hidden="1">#REF!</definedName>
    <definedName name="BExZW8ZPNV43UXGOT98FDNIBQHZY" localSheetId="1" hidden="1">#REF!</definedName>
    <definedName name="BExZW8ZPNV43UXGOT98FDNIBQHZY" localSheetId="8" hidden="1">#REF!</definedName>
    <definedName name="BExZWKZ5N3RDXU8MZ8HQVYYD8O0F" localSheetId="0" hidden="1">#REF!</definedName>
    <definedName name="BExZWKZ5N3RDXU8MZ8HQVYYD8O0F" localSheetId="1" hidden="1">#REF!</definedName>
    <definedName name="BExZWKZ5N3RDXU8MZ8HQVYYD8O0F" localSheetId="8" hidden="1">#REF!</definedName>
    <definedName name="BExZWMBRUCPO6F4QT5FNX8JRFL7V" localSheetId="0" hidden="1">#REF!</definedName>
    <definedName name="BExZWMBRUCPO6F4QT5FNX8JRFL7V" localSheetId="1" hidden="1">#REF!</definedName>
    <definedName name="BExZWMBRUCPO6F4QT5FNX8JRFL7V" localSheetId="8" hidden="1">#REF!</definedName>
    <definedName name="BExZWQO5171HT1OZ6D6JZBHEW4JG" localSheetId="0" hidden="1">#REF!</definedName>
    <definedName name="BExZWQO5171HT1OZ6D6JZBHEW4JG" localSheetId="1" hidden="1">#REF!</definedName>
    <definedName name="BExZWQO5171HT1OZ6D6JZBHEW4JG" localSheetId="8" hidden="1">#REF!</definedName>
    <definedName name="BExZWSMC9T48W74GFGQCIUJ8ZPP3" localSheetId="0" hidden="1">#REF!</definedName>
    <definedName name="BExZWSMC9T48W74GFGQCIUJ8ZPP3" localSheetId="1" hidden="1">#REF!</definedName>
    <definedName name="BExZWSMC9T48W74GFGQCIUJ8ZPP3" localSheetId="8" hidden="1">#REF!</definedName>
    <definedName name="BExZWUF2V4HY3HI8JN9ZVPRWK1H3" localSheetId="0" hidden="1">#REF!</definedName>
    <definedName name="BExZWUF2V4HY3HI8JN9ZVPRWK1H3" localSheetId="1" hidden="1">#REF!</definedName>
    <definedName name="BExZWUF2V4HY3HI8JN9ZVPRWK1H3" localSheetId="8" hidden="1">#REF!</definedName>
    <definedName name="BExZWX45URTK9KYDJHEXL1OTZ833" localSheetId="0" hidden="1">#REF!</definedName>
    <definedName name="BExZWX45URTK9KYDJHEXL1OTZ833" localSheetId="1" hidden="1">#REF!</definedName>
    <definedName name="BExZWX45URTK9KYDJHEXL1OTZ833" localSheetId="8" hidden="1">#REF!</definedName>
    <definedName name="BExZX0EWQEZO86WDAD9A4EAEZ012" localSheetId="0" hidden="1">#REF!</definedName>
    <definedName name="BExZX0EWQEZO86WDAD9A4EAEZ012" localSheetId="1" hidden="1">#REF!</definedName>
    <definedName name="BExZX0EWQEZO86WDAD9A4EAEZ012" localSheetId="8" hidden="1">#REF!</definedName>
    <definedName name="BExZX2T6ZT2DZLYSDJJBPVIT5OK2" localSheetId="0" hidden="1">#REF!</definedName>
    <definedName name="BExZX2T6ZT2DZLYSDJJBPVIT5OK2" localSheetId="1" hidden="1">#REF!</definedName>
    <definedName name="BExZX2T6ZT2DZLYSDJJBPVIT5OK2" localSheetId="8" hidden="1">#REF!</definedName>
    <definedName name="BExZXOJDELULNLEH7WG0OYJT0NJ4" localSheetId="0" hidden="1">#REF!</definedName>
    <definedName name="BExZXOJDELULNLEH7WG0OYJT0NJ4" localSheetId="1" hidden="1">#REF!</definedName>
    <definedName name="BExZXOJDELULNLEH7WG0OYJT0NJ4" localSheetId="8" hidden="1">#REF!</definedName>
    <definedName name="BExZXOOTRNUK8LGEAZ8ZCFW9KXQ1" localSheetId="0" hidden="1">#REF!</definedName>
    <definedName name="BExZXOOTRNUK8LGEAZ8ZCFW9KXQ1" localSheetId="1" hidden="1">#REF!</definedName>
    <definedName name="BExZXOOTRNUK8LGEAZ8ZCFW9KXQ1" localSheetId="8" hidden="1">#REF!</definedName>
    <definedName name="BExZXT6JOXNKEDU23DKL8XZAJZIH" localSheetId="0" hidden="1">#REF!</definedName>
    <definedName name="BExZXT6JOXNKEDU23DKL8XZAJZIH" localSheetId="1" hidden="1">#REF!</definedName>
    <definedName name="BExZXT6JOXNKEDU23DKL8XZAJZIH" localSheetId="8" hidden="1">#REF!</definedName>
    <definedName name="BExZXUTYW1HWEEZ1LIX4OQWC7HL1" localSheetId="0" hidden="1">#REF!</definedName>
    <definedName name="BExZXUTYW1HWEEZ1LIX4OQWC7HL1" localSheetId="1" hidden="1">#REF!</definedName>
    <definedName name="BExZXUTYW1HWEEZ1LIX4OQWC7HL1" localSheetId="8" hidden="1">#REF!</definedName>
    <definedName name="BExZXY4NKQL9QD76YMQJ15U1C2G8" localSheetId="0" hidden="1">#REF!</definedName>
    <definedName name="BExZXY4NKQL9QD76YMQJ15U1C2G8" localSheetId="1" hidden="1">#REF!</definedName>
    <definedName name="BExZXY4NKQL9QD76YMQJ15U1C2G8" localSheetId="8" hidden="1">#REF!</definedName>
    <definedName name="BExZXYQ7U5G08FQGUIGYT14QCBOF" localSheetId="0" hidden="1">#REF!</definedName>
    <definedName name="BExZXYQ7U5G08FQGUIGYT14QCBOF" localSheetId="1" hidden="1">#REF!</definedName>
    <definedName name="BExZXYQ7U5G08FQGUIGYT14QCBOF" localSheetId="8" hidden="1">#REF!</definedName>
    <definedName name="BExZY02V77YJBMODJSWZOYCMPS5X" localSheetId="0" hidden="1">#REF!</definedName>
    <definedName name="BExZY02V77YJBMODJSWZOYCMPS5X" localSheetId="1" hidden="1">#REF!</definedName>
    <definedName name="BExZY02V77YJBMODJSWZOYCMPS5X" localSheetId="8" hidden="1">#REF!</definedName>
    <definedName name="BExZY3DEOYNIHRV56IY5LJXZK8RU" localSheetId="0" hidden="1">#REF!</definedName>
    <definedName name="BExZY3DEOYNIHRV56IY5LJXZK8RU" localSheetId="1" hidden="1">#REF!</definedName>
    <definedName name="BExZY3DEOYNIHRV56IY5LJXZK8RU" localSheetId="8" hidden="1">#REF!</definedName>
    <definedName name="BExZY49QRZIR6CA41LFA9LM6EULU" localSheetId="0" hidden="1">#REF!</definedName>
    <definedName name="BExZY49QRZIR6CA41LFA9LM6EULU" localSheetId="1" hidden="1">#REF!</definedName>
    <definedName name="BExZY49QRZIR6CA41LFA9LM6EULU" localSheetId="8" hidden="1">#REF!</definedName>
    <definedName name="BExZYTG2G7W27YATTETFDDCZ0C4U" localSheetId="0" hidden="1">#REF!</definedName>
    <definedName name="BExZYTG2G7W27YATTETFDDCZ0C4U" localSheetId="1" hidden="1">#REF!</definedName>
    <definedName name="BExZYTG2G7W27YATTETFDDCZ0C4U" localSheetId="8" hidden="1">#REF!</definedName>
    <definedName name="BExZYYOZMC36ROQDWLR5Z17WKHCR" localSheetId="0" hidden="1">#REF!</definedName>
    <definedName name="BExZYYOZMC36ROQDWLR5Z17WKHCR" localSheetId="1" hidden="1">#REF!</definedName>
    <definedName name="BExZYYOZMC36ROQDWLR5Z17WKHCR" localSheetId="8" hidden="1">#REF!</definedName>
    <definedName name="BExZZ2FQA9A8C7CJKMEFQ9VPSLCE" localSheetId="0" hidden="1">#REF!</definedName>
    <definedName name="BExZZ2FQA9A8C7CJKMEFQ9VPSLCE" localSheetId="1" hidden="1">#REF!</definedName>
    <definedName name="BExZZ2FQA9A8C7CJKMEFQ9VPSLCE" localSheetId="8" hidden="1">#REF!</definedName>
    <definedName name="BExZZ7ZGXIMA3OVYAWY3YQSK64LF" localSheetId="0" hidden="1">#REF!</definedName>
    <definedName name="BExZZ7ZGXIMA3OVYAWY3YQSK64LF" localSheetId="1" hidden="1">#REF!</definedName>
    <definedName name="BExZZ7ZGXIMA3OVYAWY3YQSK64LF" localSheetId="8" hidden="1">#REF!</definedName>
    <definedName name="BExZZ8FKEIFG203MU6SEJ69MINCD" localSheetId="0" hidden="1">#REF!</definedName>
    <definedName name="BExZZ8FKEIFG203MU6SEJ69MINCD" localSheetId="1" hidden="1">#REF!</definedName>
    <definedName name="BExZZ8FKEIFG203MU6SEJ69MINCD" localSheetId="8" hidden="1">#REF!</definedName>
    <definedName name="BExZZCHAVHW8C2H649KRGVQ0WVRT" localSheetId="0" hidden="1">#REF!</definedName>
    <definedName name="BExZZCHAVHW8C2H649KRGVQ0WVRT" localSheetId="1" hidden="1">#REF!</definedName>
    <definedName name="BExZZCHAVHW8C2H649KRGVQ0WVRT" localSheetId="8" hidden="1">#REF!</definedName>
    <definedName name="BExZZTK54OTLF2YB68BHGOS27GEN" localSheetId="0" hidden="1">#REF!</definedName>
    <definedName name="BExZZTK54OTLF2YB68BHGOS27GEN" localSheetId="1" hidden="1">#REF!</definedName>
    <definedName name="BExZZTK54OTLF2YB68BHGOS27GEN" localSheetId="8" hidden="1">#REF!</definedName>
    <definedName name="BExZZXB3JQQG4SIZS4MRU6NNW7HI" localSheetId="0" hidden="1">#REF!</definedName>
    <definedName name="BExZZXB3JQQG4SIZS4MRU6NNW7HI" localSheetId="1" hidden="1">#REF!</definedName>
    <definedName name="BExZZXB3JQQG4SIZS4MRU6NNW7HI" localSheetId="8" hidden="1">#REF!</definedName>
    <definedName name="BExZZZEMIIFKMLLV4DJKX5TB9R5V" localSheetId="0" hidden="1">#REF!</definedName>
    <definedName name="BExZZZEMIIFKMLLV4DJKX5TB9R5V" localSheetId="1" hidden="1">#REF!</definedName>
    <definedName name="BExZZZEMIIFKMLLV4DJKX5TB9R5V" localSheetId="8" hidden="1">#REF!</definedName>
    <definedName name="BLPB1" localSheetId="0" hidden="1">#REF!</definedName>
    <definedName name="BLPB1" localSheetId="1" hidden="1">#REF!</definedName>
    <definedName name="BLPB1" localSheetId="8" hidden="1">#REF!</definedName>
    <definedName name="BLPB2" localSheetId="0" hidden="1">#REF!</definedName>
    <definedName name="BLPB2" localSheetId="1" hidden="1">#REF!</definedName>
    <definedName name="BLPB2" localSheetId="8" hidden="1">#REF!</definedName>
    <definedName name="BLPH10" localSheetId="0" hidden="1">#REF!</definedName>
    <definedName name="BLPH10" localSheetId="1" hidden="1">#REF!</definedName>
    <definedName name="BLPH10" localSheetId="8" hidden="1">#REF!</definedName>
    <definedName name="BLPH11" localSheetId="0" hidden="1">#REF!</definedName>
    <definedName name="BLPH11" localSheetId="1" hidden="1">#REF!</definedName>
    <definedName name="BLPH11" localSheetId="8" hidden="1">#REF!</definedName>
    <definedName name="BLPH12" localSheetId="0" hidden="1">#REF!</definedName>
    <definedName name="BLPH12" localSheetId="1" hidden="1">#REF!</definedName>
    <definedName name="BLPH12" localSheetId="8" hidden="1">#REF!</definedName>
    <definedName name="BLPH13" localSheetId="0" hidden="1">#REF!</definedName>
    <definedName name="BLPH13" localSheetId="1" hidden="1">#REF!</definedName>
    <definedName name="BLPH13" localSheetId="8" hidden="1">#REF!</definedName>
    <definedName name="BLPH14" localSheetId="0" hidden="1">#REF!</definedName>
    <definedName name="BLPH14" localSheetId="1" hidden="1">#REF!</definedName>
    <definedName name="BLPH14" localSheetId="8" hidden="1">#REF!</definedName>
    <definedName name="BLPH15" localSheetId="0" hidden="1">#REF!</definedName>
    <definedName name="BLPH15" localSheetId="1" hidden="1">#REF!</definedName>
    <definedName name="BLPH15" localSheetId="8" hidden="1">#REF!</definedName>
    <definedName name="BLPH16" localSheetId="0" hidden="1">#REF!</definedName>
    <definedName name="BLPH16" localSheetId="1" hidden="1">#REF!</definedName>
    <definedName name="BLPH16" localSheetId="8" hidden="1">#REF!</definedName>
    <definedName name="BLPH17" localSheetId="0" hidden="1">#REF!</definedName>
    <definedName name="BLPH17" localSheetId="1" hidden="1">#REF!</definedName>
    <definedName name="BLPH17" localSheetId="8" hidden="1">#REF!</definedName>
    <definedName name="BLPH18" localSheetId="0" hidden="1">#REF!</definedName>
    <definedName name="BLPH18" localSheetId="1" hidden="1">#REF!</definedName>
    <definedName name="BLPH18" localSheetId="8" hidden="1">#REF!</definedName>
    <definedName name="BLPH19" localSheetId="0" hidden="1">#REF!</definedName>
    <definedName name="BLPH19" localSheetId="1" hidden="1">#REF!</definedName>
    <definedName name="BLPH19" localSheetId="8" hidden="1">#REF!</definedName>
    <definedName name="BLPH2" localSheetId="0" hidden="1">#REF!</definedName>
    <definedName name="BLPH2" localSheetId="1" hidden="1">#REF!</definedName>
    <definedName name="BLPH2" localSheetId="8" hidden="1">#REF!</definedName>
    <definedName name="BLPH20" localSheetId="0" hidden="1">#REF!</definedName>
    <definedName name="BLPH20" localSheetId="1" hidden="1">#REF!</definedName>
    <definedName name="BLPH20" localSheetId="8" hidden="1">#REF!</definedName>
    <definedName name="BLPH21" localSheetId="0" hidden="1">#REF!</definedName>
    <definedName name="BLPH21" localSheetId="1" hidden="1">#REF!</definedName>
    <definedName name="BLPH21" localSheetId="8" hidden="1">#REF!</definedName>
    <definedName name="BLPH22" localSheetId="0" hidden="1">#REF!</definedName>
    <definedName name="BLPH22" localSheetId="1" hidden="1">#REF!</definedName>
    <definedName name="BLPH22" localSheetId="8" hidden="1">#REF!</definedName>
    <definedName name="BLPH2211" localSheetId="0" hidden="1">#REF!</definedName>
    <definedName name="BLPH2211" localSheetId="1" hidden="1">#REF!</definedName>
    <definedName name="BLPH2211" localSheetId="8" hidden="1">#REF!</definedName>
    <definedName name="BLPH2212" localSheetId="0" hidden="1">#REF!</definedName>
    <definedName name="BLPH2212" localSheetId="1" hidden="1">#REF!</definedName>
    <definedName name="BLPH2212" localSheetId="8" hidden="1">#REF!</definedName>
    <definedName name="BLPH2213" localSheetId="0" hidden="1">#REF!</definedName>
    <definedName name="BLPH2213" localSheetId="1" hidden="1">#REF!</definedName>
    <definedName name="BLPH2213" localSheetId="8" hidden="1">#REF!</definedName>
    <definedName name="BLPH2214" localSheetId="0" hidden="1">#REF!</definedName>
    <definedName name="BLPH2214" localSheetId="1" hidden="1">#REF!</definedName>
    <definedName name="BLPH2214" localSheetId="8" hidden="1">#REF!</definedName>
    <definedName name="BLPH2215" localSheetId="0" hidden="1">#REF!</definedName>
    <definedName name="BLPH2215" localSheetId="1" hidden="1">#REF!</definedName>
    <definedName name="BLPH2215" localSheetId="8" hidden="1">#REF!</definedName>
    <definedName name="BLPH2216" localSheetId="0" hidden="1">#REF!</definedName>
    <definedName name="BLPH2216" localSheetId="1" hidden="1">#REF!</definedName>
    <definedName name="BLPH2216" localSheetId="8" hidden="1">#REF!</definedName>
    <definedName name="BLPH23" localSheetId="0" hidden="1">#REF!</definedName>
    <definedName name="BLPH23" localSheetId="1" hidden="1">#REF!</definedName>
    <definedName name="BLPH23" localSheetId="8" hidden="1">#REF!</definedName>
    <definedName name="BLPH24" localSheetId="0" hidden="1">#REF!</definedName>
    <definedName name="BLPH24" localSheetId="1" hidden="1">#REF!</definedName>
    <definedName name="BLPH24" localSheetId="8" hidden="1">#REF!</definedName>
    <definedName name="BLPH25" localSheetId="0" hidden="1">#REF!</definedName>
    <definedName name="BLPH25" localSheetId="1" hidden="1">#REF!</definedName>
    <definedName name="BLPH25" localSheetId="8" hidden="1">#REF!</definedName>
    <definedName name="BLPH26" localSheetId="0" hidden="1">#REF!</definedName>
    <definedName name="BLPH26" localSheetId="1" hidden="1">#REF!</definedName>
    <definedName name="BLPH26" localSheetId="8" hidden="1">#REF!</definedName>
    <definedName name="BLPH3" localSheetId="0" hidden="1">#REF!</definedName>
    <definedName name="BLPH3" localSheetId="1" hidden="1">#REF!</definedName>
    <definedName name="BLPH3" localSheetId="8" hidden="1">#REF!</definedName>
    <definedName name="BLPH4" localSheetId="0" hidden="1">#REF!</definedName>
    <definedName name="BLPH4" localSheetId="1" hidden="1">#REF!</definedName>
    <definedName name="BLPH4" localSheetId="8" hidden="1">#REF!</definedName>
    <definedName name="BLPH5" localSheetId="0" hidden="1">#REF!</definedName>
    <definedName name="BLPH5" localSheetId="1" hidden="1">#REF!</definedName>
    <definedName name="BLPH5" localSheetId="8" hidden="1">#REF!</definedName>
    <definedName name="BLPH6" localSheetId="0" hidden="1">#REF!</definedName>
    <definedName name="BLPH6" localSheetId="1" hidden="1">#REF!</definedName>
    <definedName name="BLPH6" localSheetId="8" hidden="1">#REF!</definedName>
    <definedName name="BLPH7" localSheetId="0" hidden="1">#REF!</definedName>
    <definedName name="BLPH7" localSheetId="1" hidden="1">#REF!</definedName>
    <definedName name="BLPH7" localSheetId="8" hidden="1">#REF!</definedName>
    <definedName name="BLPH8" localSheetId="0" hidden="1">#REF!</definedName>
    <definedName name="BLPH8" localSheetId="1" hidden="1">#REF!</definedName>
    <definedName name="BLPH8" localSheetId="8" hidden="1">#REF!</definedName>
    <definedName name="BLPH9" localSheetId="0" hidden="1">#REF!</definedName>
    <definedName name="BLPH9" localSheetId="1" hidden="1">#REF!</definedName>
    <definedName name="BLPH9" localSheetId="8" hidden="1">#REF!</definedName>
    <definedName name="bnnn" localSheetId="7" hidden="1">{"consolidated",#N/A,FALSE,"Sheet1";"cms",#N/A,FALSE,"Sheet1";"fse",#N/A,FALSE,"Sheet1"}</definedName>
    <definedName name="bnnn" localSheetId="8" hidden="1">{"consolidated",#N/A,FALSE,"Sheet1";"cms",#N/A,FALSE,"Sheet1";"fse",#N/A,FALSE,"Sheet1"}</definedName>
    <definedName name="bnnn" hidden="1">{"consolidated",#N/A,FALSE,"Sheet1";"cms",#N/A,FALSE,"Sheet1";"fse",#N/A,FALSE,"Sheet1"}</definedName>
    <definedName name="Bscrptold" localSheetId="7" hidden="1">{#N/A,#N/A,FALSE,"Valuation";#N/A,#N/A,FALSE,"Inputs";#N/A,#N/A,FALSE,"Financial Statements";#N/A,#N/A,FALSE,"MLP Impact";#N/A,#N/A,FALSE,"Revenues"}</definedName>
    <definedName name="Bscrptold" localSheetId="8" hidden="1">{#N/A,#N/A,FALSE,"Valuation";#N/A,#N/A,FALSE,"Inputs";#N/A,#N/A,FALSE,"Financial Statements";#N/A,#N/A,FALSE,"MLP Impact";#N/A,#N/A,FALSE,"Revenues"}</definedName>
    <definedName name="Bscrptold" hidden="1">{#N/A,#N/A,FALSE,"Valuation";#N/A,#N/A,FALSE,"Inputs";#N/A,#N/A,FALSE,"Financial Statements";#N/A,#N/A,FALSE,"MLP Impact";#N/A,#N/A,FALSE,"Revenues"}</definedName>
    <definedName name="Bum" localSheetId="0" hidden="1">#REF!</definedName>
    <definedName name="Bum" localSheetId="1" hidden="1">#REF!</definedName>
    <definedName name="Bum" localSheetId="8" hidden="1">#REF!</definedName>
    <definedName name="cancel" localSheetId="7" hidden="1">{"PARTNERS CAPITAL STMT",#N/A,FALSE,"Partners Capital"}</definedName>
    <definedName name="cancel" localSheetId="8" hidden="1">{"PARTNERS CAPITAL STMT",#N/A,FALSE,"Partners Capital"}</definedName>
    <definedName name="cancel" hidden="1">{"PARTNERS CAPITAL STMT",#N/A,FALSE,"Partners Capital"}</definedName>
    <definedName name="cancel2" localSheetId="7" hidden="1">{"PNLProjDL",#N/A,FALSE,"PROJCO";"PNLParDL",#N/A,FALSE,"Parent"}</definedName>
    <definedName name="cancel2" localSheetId="8" hidden="1">{"PNLProjDL",#N/A,FALSE,"PROJCO";"PNLParDL",#N/A,FALSE,"Parent"}</definedName>
    <definedName name="cancel2" hidden="1">{"PNLProjDL",#N/A,FALSE,"PROJCO";"PNLParDL",#N/A,FALSE,"Parent"}</definedName>
    <definedName name="cancel3" localSheetId="7" hidden="1">{"Summary",#N/A,FALSE,"MICMULT";"Income Statement",#N/A,FALSE,"MICMULT";"Cash Flows",#N/A,FALSE,"MICMULT"}</definedName>
    <definedName name="cancel3" localSheetId="8" hidden="1">{"Summary",#N/A,FALSE,"MICMULT";"Income Statement",#N/A,FALSE,"MICMULT";"Cash Flows",#N/A,FALSE,"MICMULT"}</definedName>
    <definedName name="cancel3" hidden="1">{"Summary",#N/A,FALSE,"MICMULT";"Income Statement",#N/A,FALSE,"MICMULT";"Cash Flows",#N/A,FALSE,"MICMULT"}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localSheetId="0" hidden="1">#REF!</definedName>
    <definedName name="cb_Chart_23" localSheetId="1" hidden="1">#REF!</definedName>
    <definedName name="cb_Chart_23" localSheetId="8" hidden="1">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localSheetId="0" hidden="1">#REF!</definedName>
    <definedName name="cb_Chart_43" localSheetId="1" hidden="1">#REF!</definedName>
    <definedName name="cb_Chart_43" localSheetId="8" hidden="1">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localSheetId="0" hidden="1">#REF!</definedName>
    <definedName name="cb_Chart_5" localSheetId="1" hidden="1">#REF!</definedName>
    <definedName name="cb_Chart_5" localSheetId="8" hidden="1">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5CA0E0A_opts" hidden="1">"1, 9, 1, False, 2, False, False, , 0, False, False, 1, 2"</definedName>
    <definedName name="cb_sChart15CA1FFD_opts" hidden="1">"1, 10, 1, False, 2, False, False, , 0, False, False, 1, 1"</definedName>
    <definedName name="cb_sChart15CA20AB_opts" hidden="1">"1, 9, 1, False, 2, False, False, , 0, False, False, 1, 1"</definedName>
    <definedName name="cb_sChart15CA2F5C_opts" hidden="1">"1, 9, 1, False, 2, False, False, , 0, False, False, 1, 1"</definedName>
    <definedName name="cb_sChart15CA30C3_opts" hidden="1">"1, 9, 1, False, 2, False, False, , 0, False, True, 1, 1"</definedName>
    <definedName name="cb_sChart1A3873A1_opts" hidden="1">"1, 1, 1, False, 2, True, False, , 0, False, True, 1, 1"</definedName>
    <definedName name="cb_sChart1A3875D8_opts" hidden="1">"1, 1, 1, False, 2, False, False, , 0, False, False, 1, 1"</definedName>
    <definedName name="cb_sChart1A3877BF_opts" hidden="1">"1, 1, 1, False, 2, True, False, , 0, False, True, 1, 1"</definedName>
    <definedName name="cb_sChart1A387878_opts" hidden="1">"1, 1, 1, False, 2, True, False, , 0, False, True, 1, 1"</definedName>
    <definedName name="cb_sChart1A387AF4_opts" hidden="1">"1, 3, 1, False, 2, False, False, , 0, False, False, 1, 1"</definedName>
    <definedName name="cb_sChart1A38BEAE_opts" hidden="1">"1, 10, 1, False, 2, True, False, , 0, False, False, 1, 1"</definedName>
    <definedName name="cb_sChart1A43A019_opts" hidden="1">"1, 1, 1, False, 2, True, False, , 0, False, False, 1, 1"</definedName>
    <definedName name="cb_sChart1A4414D6_opts" hidden="1">"1, 1, 1, False, 2, True, False, , 0, False, False, 1, 1"</definedName>
    <definedName name="cb_sChart1A4416BC_opts" hidden="1">"1, 1, 1, False, 2, True, False, , 0, False, False, 1, 1"</definedName>
    <definedName name="cb_sChart1A4418D0_opts" hidden="1">"1, 1, 1, False, 2, True, False, , 0, False, False, 1, 1"</definedName>
    <definedName name="cb_sChart1A4419DA_opts" hidden="1">"1, 1, 1, False, 2, True, False, , 0, False, False, 1, 1"</definedName>
    <definedName name="cb_sChart7F59C8D_opts" hidden="1">"1, 4, 1, False, 2, False, False, , 0, False, False, 1, 1"</definedName>
    <definedName name="cb_sChart7F59D80_opts" hidden="1">"1, 1, 1, False, 2, True, False, , 0, False, False, 1, 1"</definedName>
    <definedName name="cb_sChart7F5A913_opts" hidden="1">"1, 1, 1, False, 2, True, False, , 0, False, False, 3, 1"</definedName>
    <definedName name="cb_sChart7F5AA63_opts" hidden="1">"1, 1, 1, False, 2, False, False, , 0, False, False, 3, 1"</definedName>
    <definedName name="cb_sChart7F5AB6D_opts" hidden="1">"1, 1, 1, False, 2, False, False, , 0, False, False, 3, 1"</definedName>
    <definedName name="cb_sChart7F5AED1_opts" hidden="1">"1, 1, 1, False, 2, False, False, , 0, False, False, 3,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bc" localSheetId="7" hidden="1">{"value box",#N/A,TRUE,"DPL Inc. Fin Statements";"unlevered free cash flows",#N/A,TRUE,"DPL Inc. Fin Statements"}</definedName>
    <definedName name="cbc" localSheetId="8" hidden="1">{"value box",#N/A,TRUE,"DPL Inc. Fin Statements";"unlevered free cash flows",#N/A,TRUE,"DPL Inc. Fin Statements"}</definedName>
    <definedName name="cbc" hidden="1">{"value box",#N/A,TRUE,"DPL Inc. Fin Statements";"unlevered free cash flows",#N/A,TRUE,"DPL Inc. Fin Statements"}</definedName>
    <definedName name="cbcb" localSheetId="7" hidden="1">{"FCB_ALL",#N/A,FALSE,"FCB"}</definedName>
    <definedName name="cbcb" localSheetId="8" hidden="1">{"FCB_ALL",#N/A,FALSE,"FCB"}</definedName>
    <definedName name="cbcb" hidden="1">{"FCB_ALL",#N/A,FALSE,"FCB"}</definedName>
    <definedName name="cbcbc" localSheetId="7" hidden="1">{#N/A,#N/A,FALSE,"Income Statement";#N/A,#N/A,FALSE,"Balance Sheet";#N/A,#N/A,FALSE,"Cash Flows";#N/A,#N/A,FALSE,"Ratios"}</definedName>
    <definedName name="cbcbc" localSheetId="8" hidden="1">{#N/A,#N/A,FALSE,"Income Statement";#N/A,#N/A,FALSE,"Balance Sheet";#N/A,#N/A,FALSE,"Cash Flows";#N/A,#N/A,FALSE,"Ratios"}</definedName>
    <definedName name="cbcbc" hidden="1">{#N/A,#N/A,FALSE,"Income Statement";#N/A,#N/A,FALSE,"Balance Sheet";#N/A,#N/A,FALSE,"Cash Flows";#N/A,#N/A,FALSE,"Ratios"}</definedName>
    <definedName name="cbcbcbc" localSheetId="7" hidden="1">{"FCB_ALL",#N/A,FALSE,"FCB";"GREY_ALL",#N/A,FALSE,"GREY"}</definedName>
    <definedName name="cbcbcbc" localSheetId="8" hidden="1">{"FCB_ALL",#N/A,FALSE,"FCB";"GREY_ALL",#N/A,FALSE,"GREY"}</definedName>
    <definedName name="cbcbcbc" hidden="1">{"FCB_ALL",#N/A,FALSE,"FCB";"GREY_ALL",#N/A,FALSE,"GREY"}</definedName>
    <definedName name="cbcbcbcbcbcc" localSheetId="7" hidden="1">{"PA1",#N/A,TRUE,"BORDMW";"pa2",#N/A,TRUE,"BORDMW";"PA3",#N/A,TRUE,"BORDMW";"PA4",#N/A,TRUE,"BORDMW"}</definedName>
    <definedName name="cbcbcbcbcbcc" localSheetId="8" hidden="1">{"PA1",#N/A,TRUE,"BORDMW";"pa2",#N/A,TRUE,"BORDMW";"PA3",#N/A,TRUE,"BORDMW";"PA4",#N/A,TRUE,"BORDMW"}</definedName>
    <definedName name="cbcbcbcbcbcc" hidden="1">{"PA1",#N/A,TRUE,"BORDMW";"pa2",#N/A,TRUE,"BORDMW";"PA3",#N/A,TRUE,"BORDMW";"PA4",#N/A,TRUE,"BORDMW"}</definedName>
    <definedName name="cbcvbcv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cvbcv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cvbcv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WorkbookPriority" hidden="1">-2060790043</definedName>
    <definedName name="ccc" localSheetId="7" hidden="1">{#N/A,#N/A,FALSE,"Calc";#N/A,#N/A,FALSE,"Sensitivity";#N/A,#N/A,FALSE,"LT Earn.Dil.";#N/A,#N/A,FALSE,"Dil. AVP"}</definedName>
    <definedName name="ccc" localSheetId="8" hidden="1">{#N/A,#N/A,FALSE,"Calc";#N/A,#N/A,FALSE,"Sensitivity";#N/A,#N/A,FALSE,"LT Earn.Dil.";#N/A,#N/A,FALSE,"Dil. AVP"}</definedName>
    <definedName name="ccc" hidden="1">{#N/A,#N/A,FALSE,"Calc";#N/A,#N/A,FALSE,"Sensitivity";#N/A,#N/A,FALSE,"LT Earn.Dil.";#N/A,#N/A,FALSE,"Dil. AVP"}</definedName>
    <definedName name="cfef" localSheetId="7" hidden="1">{#N/A,#N/A,FALSE,"Admin";#N/A,#N/A,FALSE,"Other"}</definedName>
    <definedName name="cfef" localSheetId="8" hidden="1">{#N/A,#N/A,FALSE,"Admin";#N/A,#N/A,FALSE,"Other"}</definedName>
    <definedName name="cfef" hidden="1">{#N/A,#N/A,FALSE,"Admin";#N/A,#N/A,FALSE,"Other"}</definedName>
    <definedName name="CIQWBGuid" hidden="1">"b8d3fceb-6199-4dec-8317-9bf11e617481"</definedName>
    <definedName name="compltold" localSheetId="7" hidden="1">{#N/A,#N/A,FALSE,"VOLUMES";#N/A,#N/A,FALSE,"REVENUES";#N/A,#N/A,FALSE,"VALUATION"}</definedName>
    <definedName name="compltold" localSheetId="8" hidden="1">{#N/A,#N/A,FALSE,"VOLUMES";#N/A,#N/A,FALSE,"REVENUES";#N/A,#N/A,FALSE,"VALUATION"}</definedName>
    <definedName name="compltold" hidden="1">{#N/A,#N/A,FALSE,"VOLUMES";#N/A,#N/A,FALSE,"REVENUES";#N/A,#N/A,FALSE,"VALUATION"}</definedName>
    <definedName name="cont" localSheetId="7" hidden="1">{#N/A,#N/A,FALSE,"Contribution Analysis"}</definedName>
    <definedName name="cont" localSheetId="8" hidden="1">{#N/A,#N/A,FALSE,"Contribution Analysis"}</definedName>
    <definedName name="cont" hidden="1">{#N/A,#N/A,FALSE,"Contribution Analysis"}</definedName>
    <definedName name="Cwvu.GREY_ALL." localSheetId="0" hidden="1">#REF!</definedName>
    <definedName name="Cwvu.GREY_ALL." localSheetId="1" hidden="1">#REF!</definedName>
    <definedName name="Cwvu.GREY_ALL." localSheetId="8" hidden="1">#REF!</definedName>
    <definedName name="DASDD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SDD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SD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CF_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DD" localSheetId="7" hidden="1">{"ORIG",#N/A,FALSE,"5101";"ORIG",#N/A,FALSE,"5120";"ORIG",#N/A,FALSE,"5130";"ORIG",#N/A,FALSE,"5140";"ORIG",#N/A,FALSE,"5150";"ORIG",#N/A,FALSE,"5160";"ORIG",#N/A,FALSE,"5170"}</definedName>
    <definedName name="DDD" localSheetId="8" hidden="1">{"ORIG",#N/A,FALSE,"5101";"ORIG",#N/A,FALSE,"5120";"ORIG",#N/A,FALSE,"5130";"ORIG",#N/A,FALSE,"5140";"ORIG",#N/A,FALSE,"5150";"ORIG",#N/A,FALSE,"5160";"ORIG",#N/A,FALSE,"5170"}</definedName>
    <definedName name="DDD" hidden="1">{"ORIG",#N/A,FALSE,"5101";"ORIG",#N/A,FALSE,"5120";"ORIG",#N/A,FALSE,"5130";"ORIG",#N/A,FALSE,"5140";"ORIG",#N/A,FALSE,"5150";"ORIG",#N/A,FALSE,"5160";"ORIG",#N/A,FALSE,"5170"}</definedName>
    <definedName name="de" localSheetId="0" hidden="1">#REF!</definedName>
    <definedName name="de" localSheetId="1" hidden="1">#REF!</definedName>
    <definedName name="de" localSheetId="8" hidden="1">#REF!</definedName>
    <definedName name="DELETE01" localSheetId="7" hidden="1">{#N/A,#N/A,FALSE,"Coversheet";#N/A,#N/A,FALSE,"QA"}</definedName>
    <definedName name="DELETE01" localSheetId="8" hidden="1">{#N/A,#N/A,FALSE,"Coversheet";#N/A,#N/A,FALSE,"QA"}</definedName>
    <definedName name="DELETE01" localSheetId="14" hidden="1">{#N/A,#N/A,FALSE,"Coversheet";#N/A,#N/A,FALSE,"QA"}</definedName>
    <definedName name="DELETE01" hidden="1">{#N/A,#N/A,FALSE,"Coversheet";#N/A,#N/A,FALSE,"QA"}</definedName>
    <definedName name="DELETE02" localSheetId="7" hidden="1">{#N/A,#N/A,FALSE,"Schedule F";#N/A,#N/A,FALSE,"Schedule G"}</definedName>
    <definedName name="DELETE02" localSheetId="8" hidden="1">{#N/A,#N/A,FALSE,"Schedule F";#N/A,#N/A,FALSE,"Schedule G"}</definedName>
    <definedName name="DELETE02" localSheetId="14" hidden="1">{#N/A,#N/A,FALSE,"Schedule F";#N/A,#N/A,FALSE,"Schedule G"}</definedName>
    <definedName name="DELETE02" hidden="1">{#N/A,#N/A,FALSE,"Schedule F";#N/A,#N/A,FALSE,"Schedule G"}</definedName>
    <definedName name="Delete06" localSheetId="7" hidden="1">{#N/A,#N/A,FALSE,"Coversheet";#N/A,#N/A,FALSE,"QA"}</definedName>
    <definedName name="Delete06" localSheetId="8" hidden="1">{#N/A,#N/A,FALSE,"Coversheet";#N/A,#N/A,FALSE,"QA"}</definedName>
    <definedName name="Delete06" localSheetId="14" hidden="1">{#N/A,#N/A,FALSE,"Coversheet";#N/A,#N/A,FALSE,"QA"}</definedName>
    <definedName name="Delete06" hidden="1">{#N/A,#N/A,FALSE,"Coversheet";#N/A,#N/A,FALSE,"QA"}</definedName>
    <definedName name="Delete09" localSheetId="7" hidden="1">{#N/A,#N/A,FALSE,"Coversheet";#N/A,#N/A,FALSE,"QA"}</definedName>
    <definedName name="Delete09" localSheetId="8" hidden="1">{#N/A,#N/A,FALSE,"Coversheet";#N/A,#N/A,FALSE,"QA"}</definedName>
    <definedName name="Delete09" localSheetId="14" hidden="1">{#N/A,#N/A,FALSE,"Coversheet";#N/A,#N/A,FALSE,"QA"}</definedName>
    <definedName name="Delete09" hidden="1">{#N/A,#N/A,FALSE,"Coversheet";#N/A,#N/A,FALSE,"QA"}</definedName>
    <definedName name="Delete1" localSheetId="7" hidden="1">{#N/A,#N/A,FALSE,"Coversheet";#N/A,#N/A,FALSE,"QA"}</definedName>
    <definedName name="Delete1" localSheetId="8" hidden="1">{#N/A,#N/A,FALSE,"Coversheet";#N/A,#N/A,FALSE,"QA"}</definedName>
    <definedName name="Delete1" localSheetId="14" hidden="1">{#N/A,#N/A,FALSE,"Coversheet";#N/A,#N/A,FALSE,"QA"}</definedName>
    <definedName name="Delete1" hidden="1">{#N/A,#N/A,FALSE,"Coversheet";#N/A,#N/A,FALSE,"QA"}</definedName>
    <definedName name="Delete10" localSheetId="7" hidden="1">{#N/A,#N/A,FALSE,"Schedule F";#N/A,#N/A,FALSE,"Schedule G"}</definedName>
    <definedName name="Delete10" localSheetId="8" hidden="1">{#N/A,#N/A,FALSE,"Schedule F";#N/A,#N/A,FALSE,"Schedule G"}</definedName>
    <definedName name="Delete10" localSheetId="14" hidden="1">{#N/A,#N/A,FALSE,"Schedule F";#N/A,#N/A,FALSE,"Schedule G"}</definedName>
    <definedName name="Delete10" hidden="1">{#N/A,#N/A,FALSE,"Schedule F";#N/A,#N/A,FALSE,"Schedule G"}</definedName>
    <definedName name="delete2" localSheetId="7" hidden="1">{"BALANCE SHEET ACCTS",#N/A,TRUE,"Working Trial Balance";"INCOME STMT ACCTS",#N/A,TRUE,"Working Trial Balance"}</definedName>
    <definedName name="delete2" localSheetId="8" hidden="1">{"BALANCE SHEET ACCTS",#N/A,TRUE,"Working Trial Balance";"INCOME STMT ACCTS",#N/A,TRUE,"Working Trial Balance"}</definedName>
    <definedName name="delete2" hidden="1">{"BALANCE SHEET ACCTS",#N/A,TRUE,"Working Trial Balance";"INCOME STMT ACCTS",#N/A,TRUE,"Working Trial Balance"}</definedName>
    <definedName name="Delete21" localSheetId="7" hidden="1">{#N/A,#N/A,FALSE,"Coversheet";#N/A,#N/A,FALSE,"QA"}</definedName>
    <definedName name="Delete21" localSheetId="8" hidden="1">{#N/A,#N/A,FALSE,"Coversheet";#N/A,#N/A,FALSE,"QA"}</definedName>
    <definedName name="Delete21" localSheetId="14" hidden="1">{#N/A,#N/A,FALSE,"Coversheet";#N/A,#N/A,FALSE,"QA"}</definedName>
    <definedName name="Delete21" hidden="1">{#N/A,#N/A,FALSE,"Coversheet";#N/A,#N/A,FALSE,"QA"}</definedName>
    <definedName name="dfdsf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sf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sf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IT" localSheetId="7" hidden="1">{#N/A,#N/A,FALSE,"Coversheet";#N/A,#N/A,FALSE,"QA"}</definedName>
    <definedName name="DFIT" localSheetId="8" hidden="1">{#N/A,#N/A,FALSE,"Coversheet";#N/A,#N/A,FALSE,"QA"}</definedName>
    <definedName name="DFIT" localSheetId="14" hidden="1">{#N/A,#N/A,FALSE,"Coversheet";#N/A,#N/A,FALSE,"QA"}</definedName>
    <definedName name="DFIT" hidden="1">{#N/A,#N/A,FALSE,"Coversheet";#N/A,#N/A,FALSE,"QA"}</definedName>
    <definedName name="dfsasdfasdfsdfasdfa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dfsdfasdfa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dfsdfasdfa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gdg" localSheetId="7" hidden="1">{#N/A,#N/A,FALSE,"Calc";#N/A,#N/A,FALSE,"Sensitivity";#N/A,#N/A,FALSE,"LT Earn.Dil.";#N/A,#N/A,FALSE,"Dil. AVP"}</definedName>
    <definedName name="dgdg" localSheetId="8" hidden="1">{#N/A,#N/A,FALSE,"Calc";#N/A,#N/A,FALSE,"Sensitivity";#N/A,#N/A,FALSE,"LT Earn.Dil.";#N/A,#N/A,FALSE,"Dil. AVP"}</definedName>
    <definedName name="dgdg" hidden="1">{#N/A,#N/A,FALSE,"Calc";#N/A,#N/A,FALSE,"Sensitivity";#N/A,#N/A,FALSE,"LT Earn.Dil.";#N/A,#N/A,FALSE,"Dil. AVP"}</definedName>
    <definedName name="dgdgss" localSheetId="7" hidden="1">{"consolidated",#N/A,FALSE,"Sheet1";"cms",#N/A,FALSE,"Sheet1";"fse",#N/A,FALSE,"Sheet1"}</definedName>
    <definedName name="dgdgss" localSheetId="8" hidden="1">{"consolidated",#N/A,FALSE,"Sheet1";"cms",#N/A,FALSE,"Sheet1";"fse",#N/A,FALSE,"Sheet1"}</definedName>
    <definedName name="dgdgss" hidden="1">{"consolidated",#N/A,FALSE,"Sheet1";"cms",#N/A,FALSE,"Sheet1";"fse",#N/A,FALSE,"Sheet1"}</definedName>
    <definedName name="dsg" localSheetId="7" hidden="1">{#N/A,#N/A,FALSE,"Calc";#N/A,#N/A,FALSE,"Sensitivity";#N/A,#N/A,FALSE,"LT Earn.Dil.";#N/A,#N/A,FALSE,"Dil. AVP"}</definedName>
    <definedName name="dsg" localSheetId="8" hidden="1">{#N/A,#N/A,FALSE,"Calc";#N/A,#N/A,FALSE,"Sensitivity";#N/A,#N/A,FALSE,"LT Earn.Dil.";#N/A,#N/A,FALSE,"Dil. AVP"}</definedName>
    <definedName name="dsg" hidden="1">{#N/A,#N/A,FALSE,"Calc";#N/A,#N/A,FALSE,"Sensitivity";#N/A,#N/A,FALSE,"LT Earn.Dil.";#N/A,#N/A,FALSE,"Dil. AVP"}</definedName>
    <definedName name="dskdls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skdls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skdls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e" localSheetId="7" hidden="1">{#N/A,#N/A,FALSE,"Month ";#N/A,#N/A,FALSE,"YTD";#N/A,#N/A,FALSE,"12 mo ended"}</definedName>
    <definedName name="ee" localSheetId="8" hidden="1">{#N/A,#N/A,FALSE,"Month ";#N/A,#N/A,FALSE,"YTD";#N/A,#N/A,FALSE,"12 mo ended"}</definedName>
    <definedName name="ee" localSheetId="14" hidden="1">{#N/A,#N/A,FALSE,"Month ";#N/A,#N/A,FALSE,"YTD";#N/A,#N/A,FALSE,"12 mo ended"}</definedName>
    <definedName name="ee" hidden="1">{#N/A,#N/A,FALSE,"Month ";#N/A,#N/A,FALSE,"YTD";#N/A,#N/A,FALSE,"12 mo ended"}</definedName>
    <definedName name="Elw_USB" localSheetId="7" hidden="1">{"orixcsc",#N/A,FALSE,"ORIX CSC";"orixcsc2",#N/A,FALSE,"ORIX CSC"}</definedName>
    <definedName name="Elw_USB" localSheetId="8" hidden="1">{"orixcsc",#N/A,FALSE,"ORIX CSC";"orixcsc2",#N/A,FALSE,"ORIX CSC"}</definedName>
    <definedName name="Elw_USB" hidden="1">{"orixcsc",#N/A,FALSE,"ORIX CSC";"orixcsc2",#N/A,FALSE,"ORIX CSC"}</definedName>
    <definedName name="emily" localSheetId="7" hidden="1">{#N/A,#N/A,FALSE,"Calc";#N/A,#N/A,FALSE,"Sensitivity";#N/A,#N/A,FALSE,"LT Earn.Dil.";#N/A,#N/A,FALSE,"Dil. AVP"}</definedName>
    <definedName name="emily" localSheetId="8" hidden="1">{#N/A,#N/A,FALSE,"Calc";#N/A,#N/A,FALSE,"Sensitivity";#N/A,#N/A,FALSE,"LT Earn.Dil.";#N/A,#N/A,FALSE,"Dil. AVP"}</definedName>
    <definedName name="emily" hidden="1">{#N/A,#N/A,FALSE,"Calc";#N/A,#N/A,FALSE,"Sensitivity";#N/A,#N/A,FALSE,"LT Earn.Dil.";#N/A,#N/A,FALSE,"Dil. AVP"}</definedName>
    <definedName name="errrr" localSheetId="7" hidden="1">{"CSC_1",#N/A,FALSE,"CSC Outputs";"CSC_2",#N/A,FALSE,"CSC Outputs"}</definedName>
    <definedName name="errrr" localSheetId="8" hidden="1">{"CSC_1",#N/A,FALSE,"CSC Outputs";"CSC_2",#N/A,FALSE,"CSC Outputs"}</definedName>
    <definedName name="errrr" hidden="1">{"CSC_1",#N/A,FALSE,"CSC Outputs";"CSC_2",#N/A,FALSE,"CSC Outputs"}</definedName>
    <definedName name="Estimate" localSheetId="7" hidden="1">{#N/A,#N/A,FALSE,"Summ";#N/A,#N/A,FALSE,"General"}</definedName>
    <definedName name="Estimate" localSheetId="8" hidden="1">{#N/A,#N/A,FALSE,"Summ";#N/A,#N/A,FALSE,"General"}</definedName>
    <definedName name="Estimate" localSheetId="14" hidden="1">{#N/A,#N/A,FALSE,"Summ";#N/A,#N/A,FALSE,"General"}</definedName>
    <definedName name="Estimate" hidden="1">{#N/A,#N/A,FALSE,"Summ";#N/A,#N/A,FALSE,"General"}</definedName>
    <definedName name="etet" localSheetId="7" hidden="1">{#N/A,#N/A,FALSE,"Calc";#N/A,#N/A,FALSE,"Sensitivity";#N/A,#N/A,FALSE,"LT Earn.Dil.";#N/A,#N/A,FALSE,"Dil. AVP"}</definedName>
    <definedName name="etet" localSheetId="8" hidden="1">{#N/A,#N/A,FALSE,"Calc";#N/A,#N/A,FALSE,"Sensitivity";#N/A,#N/A,FALSE,"LT Earn.Dil.";#N/A,#N/A,FALSE,"Dil. AVP"}</definedName>
    <definedName name="etet" hidden="1">{#N/A,#N/A,FALSE,"Calc";#N/A,#N/A,FALSE,"Sensitivity";#N/A,#N/A,FALSE,"LT Earn.Dil.";#N/A,#N/A,FALSE,"Dil. AVP"}</definedName>
    <definedName name="ev.Calculation" hidden="1">-4135</definedName>
    <definedName name="ev.Initialized" hidden="1">FALSE</definedName>
    <definedName name="ewgw" localSheetId="7" hidden="1">{#N/A,#N/A,FALSE,"Admin";#N/A,#N/A,FALSE,"Other"}</definedName>
    <definedName name="ewgw" localSheetId="8" hidden="1">{#N/A,#N/A,FALSE,"Admin";#N/A,#N/A,FALSE,"Other"}</definedName>
    <definedName name="ewgw" hidden="1">{#N/A,#N/A,FALSE,"Admin";#N/A,#N/A,FALSE,"Other"}</definedName>
    <definedName name="ex" localSheetId="7" hidden="1">{#N/A,#N/A,FALSE,"Summ";#N/A,#N/A,FALSE,"General"}</definedName>
    <definedName name="ex" localSheetId="8" hidden="1">{#N/A,#N/A,FALSE,"Summ";#N/A,#N/A,FALSE,"General"}</definedName>
    <definedName name="ex" localSheetId="14" hidden="1">{#N/A,#N/A,FALSE,"Summ";#N/A,#N/A,FALSE,"General"}</definedName>
    <definedName name="ex" hidden="1">{#N/A,#N/A,FALSE,"Summ";#N/A,#N/A,FALSE,"General"}</definedName>
    <definedName name="fdasfdas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D_57_10" hidden="1">"A34334"</definedName>
    <definedName name="fdsa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7" hidden="1">{#N/A,#N/A,FALSE,"Month ";#N/A,#N/A,FALSE,"YTD";#N/A,#N/A,FALSE,"12 mo ended"}</definedName>
    <definedName name="fdsafdasfdsa" localSheetId="8" hidden="1">{#N/A,#N/A,FALSE,"Month ";#N/A,#N/A,FALSE,"YTD";#N/A,#N/A,FALSE,"12 mo ended"}</definedName>
    <definedName name="fdsafdasfdsa" localSheetId="14" hidden="1">{#N/A,#N/A,FALSE,"Month ";#N/A,#N/A,FALSE,"YTD";#N/A,#N/A,FALSE,"12 mo ended"}</definedName>
    <definedName name="fdsafdasfdsa" hidden="1">{#N/A,#N/A,FALSE,"Month ";#N/A,#N/A,FALSE,"YTD";#N/A,#N/A,FALSE,"12 mo ended"}</definedName>
    <definedName name="ffff" localSheetId="7" hidden="1">{#N/A,#N/A,FALSE,"Coversheet";#N/A,#N/A,FALSE,"QA"}</definedName>
    <definedName name="ffff" localSheetId="8" hidden="1">{#N/A,#N/A,FALSE,"Coversheet";#N/A,#N/A,FALSE,"QA"}</definedName>
    <definedName name="ffff" hidden="1">{#N/A,#N/A,FALSE,"Coversheet";#N/A,#N/A,FALSE,"QA"}</definedName>
    <definedName name="fffgf" localSheetId="7" hidden="1">{#N/A,#N/A,FALSE,"Coversheet";#N/A,#N/A,FALSE,"QA"}</definedName>
    <definedName name="fffgf" localSheetId="8" hidden="1">{#N/A,#N/A,FALSE,"Coversheet";#N/A,#N/A,FALSE,"QA"}</definedName>
    <definedName name="fffgf" hidden="1">{#N/A,#N/A,FALSE,"Coversheet";#N/A,#N/A,FALSE,"QA"}</definedName>
    <definedName name="fghjghjfgj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jghjfgj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jghjfgj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sg" localSheetId="7" hidden="1">{"consolidated",#N/A,FALSE,"Sheet1";"cms",#N/A,FALSE,"Sheet1";"fse",#N/A,FALSE,"Sheet1"}</definedName>
    <definedName name="fgsg" localSheetId="8" hidden="1">{"consolidated",#N/A,FALSE,"Sheet1";"cms",#N/A,FALSE,"Sheet1";"fse",#N/A,FALSE,"Sheet1"}</definedName>
    <definedName name="fgsg" hidden="1">{"consolidated",#N/A,FALSE,"Sheet1";"cms",#N/A,FALSE,"Sheet1";"fse",#N/A,FALSE,"Sheet1"}</definedName>
    <definedName name="fourth_alternative" localSheetId="7" hidden="1">{"by_month",#N/A,TRUE,"template";"destec_month",#N/A,TRUE,"template";"by_quarter",#N/A,TRUE,"template";"destec_quarter",#N/A,TRUE,"template";"by_year",#N/A,TRUE,"template";"destec_annual",#N/A,TRUE,"template"}</definedName>
    <definedName name="fourth_alternative" localSheetId="8" hidden="1">{"by_month",#N/A,TRUE,"template";"destec_month",#N/A,TRUE,"template";"by_quarter",#N/A,TRUE,"template";"destec_quarter",#N/A,TRUE,"template";"by_year",#N/A,TRUE,"template";"destec_annual",#N/A,TRUE,"template"}</definedName>
    <definedName name="fourth_alternative" hidden="1">{"by_month",#N/A,TRUE,"template";"destec_month",#N/A,TRUE,"template";"by_quarter",#N/A,TRUE,"template";"destec_quarter",#N/A,TRUE,"template";"by_year",#N/A,TRUE,"template";"destec_annual",#N/A,TRUE,"template"}</definedName>
    <definedName name="fs" localSheetId="7" hidden="1">{"Contracts",#N/A,FALSE,"Contracts";"cccont",#N/A,FALSE,"Contracts"}</definedName>
    <definedName name="fs" localSheetId="8" hidden="1">{"Contracts",#N/A,FALSE,"Contracts";"cccont",#N/A,FALSE,"Contracts"}</definedName>
    <definedName name="fs" hidden="1">{"Contracts",#N/A,FALSE,"Contracts";"cccont",#N/A,FALSE,"Contracts"}</definedName>
    <definedName name="fsdfsf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fs" localSheetId="7" hidden="1">{#N/A,#N/A,FALSE,"Calc";#N/A,#N/A,FALSE,"Sensitivity";#N/A,#N/A,FALSE,"LT Earn.Dil.";#N/A,#N/A,FALSE,"Dil. AVP"}</definedName>
    <definedName name="fsfs" localSheetId="8" hidden="1">{#N/A,#N/A,FALSE,"Calc";#N/A,#N/A,FALSE,"Sensitivity";#N/A,#N/A,FALSE,"LT Earn.Dil.";#N/A,#N/A,FALSE,"Dil. AVP"}</definedName>
    <definedName name="fsfs" hidden="1">{#N/A,#N/A,FALSE,"Calc";#N/A,#N/A,FALSE,"Sensitivity";#N/A,#N/A,FALSE,"LT Earn.Dil.";#N/A,#N/A,FALSE,"Dil. AVP"}</definedName>
    <definedName name="FSoPacific" localSheetId="7" hidden="1">{"BS",#N/A,FALSE,"USA"}</definedName>
    <definedName name="FSoPacific" localSheetId="8" hidden="1">{"BS",#N/A,FALSE,"USA"}</definedName>
    <definedName name="FSoPacific" hidden="1">{"BS",#N/A,FALSE,"USA"}</definedName>
    <definedName name="fuelco_wrn.test1." localSheetId="7" hidden="1">{"Income Statement",#N/A,FALSE,"CFMODEL";"Balance Sheet",#N/A,FALSE,"CFMODEL"}</definedName>
    <definedName name="fuelco_wrn.test1." localSheetId="8" hidden="1">{"Income Statement",#N/A,FALSE,"CFMODEL";"Balance Sheet",#N/A,FALSE,"CFMODEL"}</definedName>
    <definedName name="fuelco_wrn.test1." hidden="1">{"Income Statement",#N/A,FALSE,"CFMODEL";"Balance Sheet",#N/A,FALSE,"CFMODEL"}</definedName>
    <definedName name="fuelco_wrn.test2." localSheetId="7" hidden="1">{"SourcesUses",#N/A,TRUE,"CFMODEL";"TransOverview",#N/A,TRUE,"CFMODEL"}</definedName>
    <definedName name="fuelco_wrn.test2." localSheetId="8" hidden="1">{"SourcesUses",#N/A,TRUE,"CFMODEL";"TransOverview",#N/A,TRUE,"CFMODEL"}</definedName>
    <definedName name="fuelco_wrn.test2." hidden="1">{"SourcesUses",#N/A,TRUE,"CFMODEL";"TransOverview",#N/A,TRUE,"CFMODEL"}</definedName>
    <definedName name="fuelco_wrn.test3." localSheetId="7" hidden="1">{"SourcesUses",#N/A,TRUE,#N/A;"TransOverview",#N/A,TRUE,"CFMODEL"}</definedName>
    <definedName name="fuelco_wrn.test3." localSheetId="8" hidden="1">{"SourcesUses",#N/A,TRUE,#N/A;"TransOverview",#N/A,TRUE,"CFMODEL"}</definedName>
    <definedName name="fuelco_wrn.test3." hidden="1">{"SourcesUses",#N/A,TRUE,#N/A;"TransOverview",#N/A,TRUE,"CFMODEL"}</definedName>
    <definedName name="fuelco_wrn.test4." localSheetId="7" hidden="1">{"SourcesUses",#N/A,TRUE,"FundsFlow";"TransOverview",#N/A,TRUE,"FundsFlow"}</definedName>
    <definedName name="fuelco_wrn.test4." localSheetId="8" hidden="1">{"SourcesUses",#N/A,TRUE,"FundsFlow";"TransOverview",#N/A,TRUE,"FundsFlow"}</definedName>
    <definedName name="fuelco_wrn.test4." hidden="1">{"SourcesUses",#N/A,TRUE,"FundsFlow";"TransOverview",#N/A,TRUE,"FundsFlow"}</definedName>
    <definedName name="FWEg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Eg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Eg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werwerwerwer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wrwerwerwerwer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wrwerwerwerwer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" localSheetId="7" hidden="1">{#N/A,#N/A,FALSE,"Month ";#N/A,#N/A,FALSE,"YTD";#N/A,#N/A,FALSE,"12 mo ended"}</definedName>
    <definedName name="g" localSheetId="8" hidden="1">{#N/A,#N/A,FALSE,"Month ";#N/A,#N/A,FALSE,"YTD";#N/A,#N/A,FALSE,"12 mo ended"}</definedName>
    <definedName name="g" hidden="1">{#N/A,#N/A,FALSE,"Month ";#N/A,#N/A,FALSE,"YTD";#N/A,#N/A,FALSE,"12 mo ended"}</definedName>
    <definedName name="geww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eww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eww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ggg" localSheetId="7" hidden="1">{"SourcesUses",#N/A,TRUE,#N/A;"TransOverview",#N/A,TRUE,"CFMODEL"}</definedName>
    <definedName name="gggg" localSheetId="8" hidden="1">{"SourcesUses",#N/A,TRUE,#N/A;"TransOverview",#N/A,TRUE,"CFMODEL"}</definedName>
    <definedName name="gggg" hidden="1">{"SourcesUses",#N/A,TRUE,#N/A;"TransOverview",#N/A,TRUE,"CFMODEL"}</definedName>
    <definedName name="ghjgf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ilb.wrn.test2." localSheetId="7" hidden="1">{"SourcesUses",#N/A,TRUE,"CFMODEL";"TransOverview",#N/A,TRUE,"CFMODEL"}</definedName>
    <definedName name="gilb.wrn.test2." localSheetId="8" hidden="1">{"SourcesUses",#N/A,TRUE,"CFMODEL";"TransOverview",#N/A,TRUE,"CFMODEL"}</definedName>
    <definedName name="gilb.wrn.test2." hidden="1">{"SourcesUses",#N/A,TRUE,"CFMODEL";"TransOverview",#N/A,TRUE,"CFMODEL"}</definedName>
    <definedName name="gilb.wrn.test3." localSheetId="7" hidden="1">{"SourcesUses",#N/A,TRUE,#N/A;"TransOverview",#N/A,TRUE,"CFMODEL"}</definedName>
    <definedName name="gilb.wrn.test3." localSheetId="8" hidden="1">{"SourcesUses",#N/A,TRUE,#N/A;"TransOverview",#N/A,TRUE,"CFMODEL"}</definedName>
    <definedName name="gilb.wrn.test3." hidden="1">{"SourcesUses",#N/A,TRUE,#N/A;"TransOverview",#N/A,TRUE,"CFMODEL"}</definedName>
    <definedName name="gilb.wrn.test4." localSheetId="7" hidden="1">{"SourcesUses",#N/A,TRUE,"FundsFlow";"TransOverview",#N/A,TRUE,"FundsFlow"}</definedName>
    <definedName name="gilb.wrn.test4." localSheetId="8" hidden="1">{"SourcesUses",#N/A,TRUE,"FundsFlow";"TransOverview",#N/A,TRUE,"FundsFlow"}</definedName>
    <definedName name="gilb.wrn.test4." hidden="1">{"SourcesUses",#N/A,TRUE,"FundsFlow";"TransOverview",#N/A,TRUE,"FundsFlow"}</definedName>
    <definedName name="gilb_wrn.test1" localSheetId="7" hidden="1">{"Income Statement",#N/A,FALSE,"CFMODEL";"Balance Sheet",#N/A,FALSE,"CFMODEL"}</definedName>
    <definedName name="gilb_wrn.test1" localSheetId="8" hidden="1">{"Income Statement",#N/A,FALSE,"CFMODEL";"Balance Sheet",#N/A,FALSE,"CFMODEL"}</definedName>
    <definedName name="gilb_wrn.test1" hidden="1">{"Income Statement",#N/A,FALSE,"CFMODEL";"Balance Sheet",#N/A,FALSE,"CFMODEL"}</definedName>
    <definedName name="gsdg" localSheetId="7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gsdg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gsdg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a" localSheetId="7" hidden="1">{"Reader",#N/A,FALSE,"Summary";"Reader",#N/A,FALSE,"Buildup";"Reader",#N/A,FALSE,"Financials";"Reader",#N/A,FALSE,"Debt &amp; Other"}</definedName>
    <definedName name="ha" localSheetId="8" hidden="1">{"Reader",#N/A,FALSE,"Summary";"Reader",#N/A,FALSE,"Buildup";"Reader",#N/A,FALSE,"Financials";"Reader",#N/A,FALSE,"Debt &amp; Other"}</definedName>
    <definedName name="ha" hidden="1">{"Reader",#N/A,FALSE,"Summary";"Reader",#N/A,FALSE,"Buildup";"Reader",#N/A,FALSE,"Financials";"Reader",#N/A,FALSE,"Debt &amp; Other"}</definedName>
    <definedName name="helllo" localSheetId="7" hidden="1">{#N/A,#N/A,FALSE,"Pg 6b CustCount_Gas";#N/A,#N/A,FALSE,"QA";#N/A,#N/A,FALSE,"Report";#N/A,#N/A,FALSE,"forecast"}</definedName>
    <definedName name="helllo" localSheetId="8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7" hidden="1">{#N/A,#N/A,FALSE,"Coversheet";#N/A,#N/A,FALSE,"QA"}</definedName>
    <definedName name="HELP" localSheetId="8" hidden="1">{#N/A,#N/A,FALSE,"Coversheet";#N/A,#N/A,FALSE,"QA"}</definedName>
    <definedName name="HELP" hidden="1">{#N/A,#N/A,FALSE,"Coversheet";#N/A,#N/A,FALSE,"QA"}</definedName>
    <definedName name="hjghjg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K" localSheetId="7" hidden="1">{"Reader",#N/A,FALSE,"Summary";"Reader",#N/A,FALSE,"Buildup";"Reader",#N/A,FALSE,"Financials";"Reader",#N/A,FALSE,"Debt &amp; Other"}</definedName>
    <definedName name="HK" localSheetId="8" hidden="1">{"Reader",#N/A,FALSE,"Summary";"Reader",#N/A,FALSE,"Buildup";"Reader",#N/A,FALSE,"Financials";"Reader",#N/A,FALSE,"Debt &amp; Other"}</definedName>
    <definedName name="HK" hidden="1">{"Reader",#N/A,FALSE,"Summary";"Reader",#N/A,FALSE,"Buildup";"Reader",#N/A,FALSE,"Financials";"Reader",#N/A,FALSE,"Debt &amp; Other"}</definedName>
    <definedName name="hka" localSheetId="7" hidden="1">{"Reader",#N/A,FALSE,"Summary";"Reader",#N/A,FALSE,"Buildup";"Reader",#N/A,FALSE,"Financials";"Reader",#N/A,FALSE,"Debt &amp; Other"}</definedName>
    <definedName name="hka" localSheetId="8" hidden="1">{"Reader",#N/A,FALSE,"Summary";"Reader",#N/A,FALSE,"Buildup";"Reader",#N/A,FALSE,"Financials";"Reader",#N/A,FALSE,"Debt &amp; Other"}</definedName>
    <definedName name="hka" hidden="1">{"Reader",#N/A,FALSE,"Summary";"Reader",#N/A,FALSE,"Buildup";"Reader",#N/A,FALSE,"Financials";"Reader",#N/A,FALSE,"Debt &amp; Other"}</definedName>
    <definedName name="hn.Delete015" hidden="1">#N/A</definedName>
    <definedName name="hn.NoUpload" hidden="1">0</definedName>
    <definedName name="hp" localSheetId="7" hidden="1">{"Reader",#N/A,FALSE,"Summary";"Reader",#N/A,FALSE,"Buildup";"Reader",#N/A,FALSE,"Financials";"Reader",#N/A,FALSE,"Debt &amp; Other"}</definedName>
    <definedName name="hp" localSheetId="8" hidden="1">{"Reader",#N/A,FALSE,"Summary";"Reader",#N/A,FALSE,"Buildup";"Reader",#N/A,FALSE,"Financials";"Reader",#N/A,FALSE,"Debt &amp; Other"}</definedName>
    <definedName name="hp" hidden="1">{"Reader",#N/A,FALSE,"Summary";"Reader",#N/A,FALSE,"Buildup";"Reader",#N/A,FALSE,"Financials";"Reader",#N/A,FALSE,"Debt &amp; Other"}</definedName>
    <definedName name="HTML_CodePage" hidden="1">1252</definedName>
    <definedName name="HTML_Control" localSheetId="7" hidden="1">{"'Sheet1'!$A$1:$J$121"}</definedName>
    <definedName name="HTML_Control" localSheetId="8" hidden="1">{"'Sheet1'!$A$1:$J$121"}</definedName>
    <definedName name="HTML_Control" hidden="1">{"'Sheet1'!$A$1:$J$121"}</definedName>
    <definedName name="html_control_1" localSheetId="7" hidden="1">{"'IG3Q99'!$A$306:$I$356"}</definedName>
    <definedName name="html_control_1" localSheetId="8" hidden="1">{"'IG3Q99'!$A$306:$I$356"}</definedName>
    <definedName name="html_control_1" hidden="1">{"'IG3Q99'!$A$306:$I$356"}</definedName>
    <definedName name="HTML_Control_a" localSheetId="7" hidden="1">{"'IG3Q99'!$A$306:$I$356"}</definedName>
    <definedName name="HTML_Control_a" localSheetId="8" hidden="1">{"'IG3Q99'!$A$306:$I$356"}</definedName>
    <definedName name="HTML_Control_a" hidden="1">{"'IG3Q99'!$A$306:$I$356"}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i8uy" localSheetId="7" hidden="1">{"PA1",#N/A,TRUE,"BORDMW";"pa2",#N/A,TRUE,"BORDMW";"PA3",#N/A,TRUE,"BORDMW";"PA4",#N/A,TRUE,"BORDMW"}</definedName>
    <definedName name="i8uy" localSheetId="8" hidden="1">{"PA1",#N/A,TRUE,"BORDMW";"pa2",#N/A,TRUE,"BORDMW";"PA3",#N/A,TRUE,"BORDMW";"PA4",#N/A,TRUE,"BORDMW"}</definedName>
    <definedName name="i8uy" hidden="1">{"PA1",#N/A,TRUE,"BORDMW";"pa2",#N/A,TRUE,"BORDMW";"PA3",#N/A,TRUE,"BORDMW";"PA4",#N/A,TRUE,"BORDMW"}</definedName>
    <definedName name="iiiii" localSheetId="7" hidden="1">{#N/A,#N/A,FALSE,"Calc";#N/A,#N/A,FALSE,"Sensitivity";#N/A,#N/A,FALSE,"LT Earn.Dil.";#N/A,#N/A,FALSE,"Dil. AVP"}</definedName>
    <definedName name="iiiii" localSheetId="8" hidden="1">{#N/A,#N/A,FALSE,"Calc";#N/A,#N/A,FALSE,"Sensitivity";#N/A,#N/A,FALSE,"LT Earn.Dil.";#N/A,#N/A,FALSE,"Dil. AVP"}</definedName>
    <definedName name="iiiii" hidden="1">{#N/A,#N/A,FALSE,"Calc";#N/A,#N/A,FALSE,"Sensitivity";#N/A,#N/A,FALSE,"LT Earn.Dil.";#N/A,#N/A,FALSE,"Dil. AVP"}</definedName>
    <definedName name="income_satement_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PRICE_TARGET" hidden="1">"c82"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ANGE_AP_BR" hidden="1">"c135"</definedName>
    <definedName name="IQ_CHANGE_AR_BR" hidden="1">"c142"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._FDIC" hidden="1">"c6522"</definedName>
    <definedName name="IQ_CONTRACTS_OTHER_COMMODITIES_EQUITIES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OF_FUNDING_ASSETS_FDIC" hidden="1">"c6725"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COVERAGE_NET_CHARGE_OFFS_FDIC" hidden="1">"c6735"</definedName>
    <definedName name="IQ_EBIT_10K" hidden="1">"IQ_EBIT_10K"</definedName>
    <definedName name="IQ_EBIT_10Q" hidden="1">"IQ_EBIT_10Q"</definedName>
    <definedName name="IQ_EBIT_10Q1" hidden="1">"IQ_EBIT_10Q1"</definedName>
    <definedName name="IQ_EBIT_GROWTH_1" hidden="1">"IQ_EBIT_GROWTH_1"</definedName>
    <definedName name="IQ_EBIT_GROWTH_2" hidden="1">"IQ_EBIT_GROWTH_2"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GROWTH_1" hidden="1">"IQ_EBITDA_GROWTH_1"</definedName>
    <definedName name="IQ_EBITDA_GROWTH_2" hidden="1">"IQ_EBITDA_GROWTH_2"</definedName>
    <definedName name="IQ_EBT_BR" hidden="1">"c378"</definedName>
    <definedName name="IQ_EBT_EXCL_BR" hidden="1">"c381"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ICIENCY_RATIO_FDIC" hidden="1">"c6736"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EST_1" hidden="1">"IQ_EPS_EST_1"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_EPS_SURPRISE" hidden="1">"c1635"</definedName>
    <definedName name="IQ_ESTIMATED_ASSESSABLE_DEPOSITS_FDIC" hidden="1">"c6490"</definedName>
    <definedName name="IQ_ESTIMATED_INSURED_DEPOSITS_FDIC" hidden="1">"c6491"</definedName>
    <definedName name="IQ_EV_OVER_REVENUE_EST" hidden="1">"IQ_EV_OVER_REVENUE_EST"</definedName>
    <definedName name="IQ_EV_OVER_REVENUE_EST_1" hidden="1">"IQ_EV_OVER_REVENUE_EST_1"</definedName>
    <definedName name="IQ_EXPENSE_CODE_" hidden="1">"019802400"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VE_YEAR_FIXED_AND_FLOATING_RATE_FDIC" hidden="1">"c6422"</definedName>
    <definedName name="IQ_FIVE_YEAR_MORTGAGE_PASS_THROUGHS_FDIC" hidden="1">"c6414"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_CONTRACTS_FDIC" hidden="1">"c6517"</definedName>
    <definedName name="IQ_FX_CONTRACTS_SPOT_FDIC" hidden="1">"c6356"</definedName>
    <definedName name="IQ_FY_DATE" hidden="1">"IQ_FY_DATE"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PROVIDED_DIVIDEND" hidden="1">"c19252"</definedName>
    <definedName name="IQ_INDEXCONSTITUENT_CLOSEPRICE" hidden="1">"c19241"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UED_GUARANTEED_US_FDIC" hidden="1">"c6404"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_DATE" hidden="1">"IQ_LTM_DATE"</definedName>
    <definedName name="IQ_LTMMONTH" hidden="1">120000</definedName>
    <definedName name="IQ_MATURITY_ONE_YEAR_LESS_FDIC" hidden="1">"c6425"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RGER_BR" hidden="1">"c715"</definedName>
    <definedName name="IQ_MERGER_RESTRUCTURE_BR" hidden="1">"c721"</definedName>
    <definedName name="IQ_MINORITY_INTEREST_BR" hidden="1">"c729"</definedName>
    <definedName name="IQ_MONEY_MARKET_DEPOSIT_ACCOUNTS_FDIC" hidden="1">"c6553"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41198.5202083333</definedName>
    <definedName name="IQ_NAV_ACT_OR_EST" hidden="1">"c2225"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GROWTH_1" hidden="1">"IQ_NET_INC_GROWTH_1"</definedName>
    <definedName name="IQ_NET_INC_GROWTH_2" hidden="1">"IQ_NET_INC_GROWTH_2"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G_TOTAL_OIL_PRODUCTON" hidden="1">"c2059"</definedName>
    <definedName name="IQ_OPENED55" hidden="1">1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MINING_REVENUE_COAL" hidden="1">"c15931"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INSURED_FDIC" hidden="1">"c6374"</definedName>
    <definedName name="IQ_PERIODDATE_FDIC" hidden="1">"c13646"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RETURN_ASSETS_FDIC" hidden="1">"c6731"</definedName>
    <definedName name="IQ_PRICE_OVER_EPS_EST" hidden="1">"IQ_PRICE_OVER_EPS_EST"</definedName>
    <definedName name="IQ_PRICE_OVER_EPS_EST_1" hidden="1">"IQ_PRICE_OVER_EPS_EST_1"</definedName>
    <definedName name="IQ_PRICEDATETIME" hidden="1">"IQ_PRICEDATETIME"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ALUATION_GAINS_FDIC" hidden="1">"c6428"</definedName>
    <definedName name="IQ_REVALUATION_LOSSES_FDIC" hidden="1">"c6429"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EST_1" hidden="1">"IQ_REVENUE_EST_1"</definedName>
    <definedName name="IQ_REVENUE_GROWTH_1" hidden="1">"IQ_REVENUE_GROWTH_1"</definedName>
    <definedName name="IQ_REVENUE_GROWTH_2" hidden="1">"IQ_REVENUE_GROWTH_2"</definedName>
    <definedName name="IQ_REVOLVING_SECURED_1_–4_NON_ACCRUAL_FFIEC" hidden="1">"c15565"</definedName>
    <definedName name="IQ_RISK_WEIGHTED_ASSETS_FDIC" hidden="1">"c6370"</definedName>
    <definedName name="IQ_ROYALTY_REVENUE_COAL" hidden="1">"c15932"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PENSION_OBLIGATION" hidden="1">"c1292"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MONTH" hidden="1">130000</definedName>
    <definedName name="IS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iuyhg" localSheetId="7" hidden="1">{"sales",#N/A,FALSE,"Sales";"sales existing",#N/A,FALSE,"Sales";"sales rd1",#N/A,FALSE,"Sales";"sales rd2",#N/A,FALSE,"Sales"}</definedName>
    <definedName name="iuyhg" localSheetId="8" hidden="1">{"sales",#N/A,FALSE,"Sales";"sales existing",#N/A,FALSE,"Sales";"sales rd1",#N/A,FALSE,"Sales";"sales rd2",#N/A,FALSE,"Sales"}</definedName>
    <definedName name="iuyhg" hidden="1">{"sales",#N/A,FALSE,"Sales";"sales existing",#N/A,FALSE,"Sales";"sales rd1",#N/A,FALSE,"Sales";"sales rd2",#N/A,FALSE,"Sales"}</definedName>
    <definedName name="Jane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7" hidden="1">{#N/A,#N/A,FALSE,"Summ";#N/A,#N/A,FALSE,"General"}</definedName>
    <definedName name="jfkljsdkljiejgr" localSheetId="8" hidden="1">{#N/A,#N/A,FALSE,"Summ";#N/A,#N/A,FALSE,"General"}</definedName>
    <definedName name="jfkljsdkljiejgr" hidden="1">{#N/A,#N/A,FALSE,"Summ";#N/A,#N/A,FALSE,"General"}</definedName>
    <definedName name="jghjgjgfjg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JJ" localSheetId="7" hidden="1">{"summary1",#N/A,TRUE,"Comps";"summary2",#N/A,TRUE,"Comps";"summary3",#N/A,TRUE,"Comps"}</definedName>
    <definedName name="JJJ" localSheetId="8" hidden="1">{"summary1",#N/A,TRUE,"Comps";"summary2",#N/A,TRUE,"Comps";"summary3",#N/A,TRUE,"Comps"}</definedName>
    <definedName name="JJJ" hidden="1">{"summary1",#N/A,TRUE,"Comps";"summary2",#N/A,TRUE,"Comps";"summary3",#N/A,TRUE,"Comps"}</definedName>
    <definedName name="jk" localSheetId="7" hidden="1">{#N/A,#N/A,FALSE,"FY97";#N/A,#N/A,FALSE,"FY98";#N/A,#N/A,FALSE,"FY99";#N/A,#N/A,FALSE,"FY00";#N/A,#N/A,FALSE,"FY01"}</definedName>
    <definedName name="jk" localSheetId="8" hidden="1">{#N/A,#N/A,FALSE,"FY97";#N/A,#N/A,FALSE,"FY98";#N/A,#N/A,FALSE,"FY99";#N/A,#N/A,FALSE,"FY00";#N/A,#N/A,FALSE,"FY01"}</definedName>
    <definedName name="jk" hidden="1">{#N/A,#N/A,FALSE,"FY97";#N/A,#N/A,FALSE,"FY98";#N/A,#N/A,FALSE,"FY99";#N/A,#N/A,FALSE,"FY00";#N/A,#N/A,FALSE,"FY01"}</definedName>
    <definedName name="k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asy" localSheetId="7" hidden="1">{"Contracts",#N/A,FALSE,"Contracts";"cccont",#N/A,FALSE,"Contracts"}</definedName>
    <definedName name="kasy" localSheetId="8" hidden="1">{"Contracts",#N/A,FALSE,"Contracts";"cccont",#N/A,FALSE,"Contracts"}</definedName>
    <definedName name="kasy" hidden="1">{"Contracts",#N/A,FALSE,"Contracts";"cccont",#N/A,FALSE,"Contracts"}</definedName>
    <definedName name="Kate" localSheetId="7" hidden="1">{"CASHFLOW",#N/A,FALSE,"CF";"TAX",#N/A,FALSE,"CF"}</definedName>
    <definedName name="Kate" localSheetId="8" hidden="1">{"CASHFLOW",#N/A,FALSE,"CF";"TAX",#N/A,FALSE,"CF"}</definedName>
    <definedName name="Kate" hidden="1">{"CASHFLOW",#N/A,FALSE,"CF";"TAX",#N/A,FALSE,"CF"}</definedName>
    <definedName name="kate2" localSheetId="7" hidden="1">{"Contracts",#N/A,FALSE,"Contracts";"cccont",#N/A,FALSE,"Contracts"}</definedName>
    <definedName name="kate2" localSheetId="8" hidden="1">{"Contracts",#N/A,FALSE,"Contracts";"cccont",#N/A,FALSE,"Contracts"}</definedName>
    <definedName name="kate2" hidden="1">{"Contracts",#N/A,FALSE,"Contracts";"cccont",#N/A,FALSE,"Contracts"}</definedName>
    <definedName name="kate3" localSheetId="7" hidden="1">{"BALANCESHEET",#N/A,FALSE,"BS"}</definedName>
    <definedName name="kate3" localSheetId="8" hidden="1">{"BALANCESHEET",#N/A,FALSE,"BS"}</definedName>
    <definedName name="kate3" hidden="1">{"BALANCESHEET",#N/A,FALSE,"BS"}</definedName>
    <definedName name="katie" localSheetId="7" hidden="1">{"CASHFLOW",#N/A,FALSE,"CF";"TAX",#N/A,FALSE,"CF"}</definedName>
    <definedName name="katie" localSheetId="8" hidden="1">{"CASHFLOW",#N/A,FALSE,"CF";"TAX",#N/A,FALSE,"CF"}</definedName>
    <definedName name="katie" hidden="1">{"CASHFLOW",#N/A,FALSE,"CF";"TAX",#N/A,FALSE,"CF"}</definedName>
    <definedName name="key" hidden="1">#N/A</definedName>
    <definedName name="kijh" localSheetId="7" hidden="1">{"FCB_ALL",#N/A,FALSE,"FCB";"GREY_ALL",#N/A,FALSE,"GREY"}</definedName>
    <definedName name="kijh" localSheetId="8" hidden="1">{"FCB_ALL",#N/A,FALSE,"FCB";"GREY_ALL",#N/A,FALSE,"GREY"}</definedName>
    <definedName name="kijh" hidden="1">{"FCB_ALL",#N/A,FALSE,"FCB";"GREY_ALL",#N/A,FALSE,"GREY"}</definedName>
    <definedName name="KIT" localSheetId="7" hidden="1">{"equity comps",#N/A,FALSE,"CS Comps";"equity comps",#N/A,FALSE,"PS Comps";"equity comps",#N/A,FALSE,"GIC_Comps";"equity comps",#N/A,FALSE,"GIC2_Comps"}</definedName>
    <definedName name="KIT" localSheetId="8" hidden="1">{"equity comps",#N/A,FALSE,"CS Comps";"equity comps",#N/A,FALSE,"PS Comps";"equity comps",#N/A,FALSE,"GIC_Comps";"equity comps",#N/A,FALSE,"GIC2_Comps"}</definedName>
    <definedName name="KIT" hidden="1">{"equity comps",#N/A,FALSE,"CS Comps";"equity comps",#N/A,FALSE,"PS Comps";"equity comps",#N/A,FALSE,"GIC_Comps";"equity comps",#N/A,FALSE,"GIC2_Comps"}</definedName>
    <definedName name="kjh" localSheetId="7" hidden="1">{"Area1",#N/A,FALSE,"OREWACC";"Area2",#N/A,FALSE,"OREWACC"}</definedName>
    <definedName name="kjh" localSheetId="8" hidden="1">{"Area1",#N/A,FALSE,"OREWACC";"Area2",#N/A,FALSE,"OREWACC"}</definedName>
    <definedName name="kjh" hidden="1">{"Area1",#N/A,FALSE,"OREWACC";"Area2",#N/A,FALSE,"OREWACC"}</definedName>
    <definedName name="kl" localSheetId="7" hidden="1">{#N/A,#N/A,FALSE,"FY97";#N/A,#N/A,FALSE,"FY98";#N/A,#N/A,FALSE,"FY99";#N/A,#N/A,FALSE,"FY00";#N/A,#N/A,FALSE,"FY01"}</definedName>
    <definedName name="kl" localSheetId="8" hidden="1">{#N/A,#N/A,FALSE,"FY97";#N/A,#N/A,FALSE,"FY98";#N/A,#N/A,FALSE,"FY99";#N/A,#N/A,FALSE,"FY00";#N/A,#N/A,FALSE,"FY01"}</definedName>
    <definedName name="kl" hidden="1">{#N/A,#N/A,FALSE,"FY97";#N/A,#N/A,FALSE,"FY98";#N/A,#N/A,FALSE,"FY99";#N/A,#N/A,FALSE,"FY00";#N/A,#N/A,FALSE,"FY01"}</definedName>
    <definedName name="kol" localSheetId="7" hidden="1">{"away stand alones",#N/A,FALSE,"Target"}</definedName>
    <definedName name="kol" localSheetId="8" hidden="1">{"away stand alones",#N/A,FALSE,"Target"}</definedName>
    <definedName name="kol" hidden="1">{"away stand alones",#N/A,FALSE,"Target"}</definedName>
    <definedName name="l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imcount" hidden="1">1</definedName>
    <definedName name="ljlj" localSheetId="7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jlj" localSheetId="8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jlj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klkl" localSheetId="7" hidden="1">{"consolidated",#N/A,FALSE,"Sheet1";"cms",#N/A,FALSE,"Sheet1";"fse",#N/A,FALSE,"Sheet1"}</definedName>
    <definedName name="lklkl" localSheetId="8" hidden="1">{"consolidated",#N/A,FALSE,"Sheet1";"cms",#N/A,FALSE,"Sheet1";"fse",#N/A,FALSE,"Sheet1"}</definedName>
    <definedName name="lklkl" hidden="1">{"consolidated",#N/A,FALSE,"Sheet1";"cms",#N/A,FALSE,"Sheet1";"fse",#N/A,FALSE,"Sheet1"}</definedName>
    <definedName name="lookup" localSheetId="7" hidden="1">{#N/A,#N/A,FALSE,"Coversheet";#N/A,#N/A,FALSE,"QA"}</definedName>
    <definedName name="lookup" localSheetId="8" hidden="1">{#N/A,#N/A,FALSE,"Coversheet";#N/A,#N/A,FALSE,"QA"}</definedName>
    <definedName name="lookup" hidden="1">{#N/A,#N/A,FALSE,"Coversheet";#N/A,#N/A,FALSE,"QA"}</definedName>
    <definedName name="lsdf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f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Managemnt" localSheetId="7" hidden="1">{#N/A,"Faber45",FALSE,"LBPROFOR";#N/A,"Faber50",FALSE,"LBPROFOR";#N/A,"Faber55",FALSE,"LBPROFOR";#N/A,"Faber60",FALSE,"LBPROFOR"}</definedName>
    <definedName name="Managemnt" localSheetId="8" hidden="1">{#N/A,"Faber45",FALSE,"LBPROFOR";#N/A,"Faber50",FALSE,"LBPROFOR";#N/A,"Faber55",FALSE,"LBPROFOR";#N/A,"Faber60",FALSE,"LBPROFOR"}</definedName>
    <definedName name="Managemnt" hidden="1">{#N/A,"Faber45",FALSE,"LBPROFOR";#N/A,"Faber50",FALSE,"LBPROFOR";#N/A,"Faber55",FALSE,"LBPROFOR";#N/A,"Faber60",FALSE,"LBPROFOR"}</definedName>
    <definedName name="market" localSheetId="7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arket" localSheetId="8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arket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ason?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?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?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hidden="1">{#N/A,#N/A,FALSE,"Data &amp; Key Results";#N/A,#N/A,FALSE,"Summary Template";#N/A,#N/A,FALSE,"Budget";#N/A,#N/A,FALSE,"Present Value Comparison";#N/A,#N/A,FALSE,"Cashflow";#N/A,#N/A,FALSE,"Income";#N/A,#N/A,FALSE,"Inputs"}</definedName>
    <definedName name="Mgmt." localSheetId="7" hidden="1">{#N/A,"Faber45",FALSE,"LBPROFOR";#N/A,"Faber50",FALSE,"LBPROFOR";#N/A,"Faber55",FALSE,"LBPROFOR";#N/A,"Faber60",FALSE,"LBPROFOR"}</definedName>
    <definedName name="Mgmt." localSheetId="8" hidden="1">{#N/A,"Faber45",FALSE,"LBPROFOR";#N/A,"Faber50",FALSE,"LBPROFOR";#N/A,"Faber55",FALSE,"LBPROFOR";#N/A,"Faber60",FALSE,"LBPROFOR"}</definedName>
    <definedName name="Mgmt." hidden="1">{#N/A,"Faber45",FALSE,"LBPROFOR";#N/A,"Faber50",FALSE,"LBPROFOR";#N/A,"Faber55",FALSE,"LBPROFOR";#N/A,"Faber60",FALSE,"LBPROFOR"}</definedName>
    <definedName name="Miller" localSheetId="7" hidden="1">{#N/A,#N/A,FALSE,"Expenditures";#N/A,#N/A,FALSE,"Property Placed In-Service";#N/A,#N/A,FALSE,"CWIP Balances"}</definedName>
    <definedName name="Miller" localSheetId="8" hidden="1">{#N/A,#N/A,FALSE,"Expenditures";#N/A,#N/A,FALSE,"Property Placed In-Service";#N/A,#N/A,FALSE,"CWIP Balances"}</definedName>
    <definedName name="Miller" localSheetId="14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j" localSheetId="7" hidden="1">{#N/A,#N/A,FALSE,"FY97";#N/A,#N/A,FALSE,"FY98";#N/A,#N/A,FALSE,"FY99";#N/A,#N/A,FALSE,"FY00";#N/A,#N/A,FALSE,"FY01"}</definedName>
    <definedName name="mj" localSheetId="8" hidden="1">{#N/A,#N/A,FALSE,"FY97";#N/A,#N/A,FALSE,"FY98";#N/A,#N/A,FALSE,"FY99";#N/A,#N/A,FALSE,"FY00";#N/A,#N/A,FALSE,"FY01"}</definedName>
    <definedName name="mj" hidden="1">{#N/A,#N/A,FALSE,"FY97";#N/A,#N/A,FALSE,"FY98";#N/A,#N/A,FALSE,"FY99";#N/A,#N/A,FALSE,"FY00";#N/A,#N/A,FALSE,"FY01"}</definedName>
    <definedName name="Mktsize" localSheetId="7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ktsize" localSheetId="8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ktsize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mmmm" localSheetId="7" hidden="1">{#N/A,#N/A,FALSE,"Calc";#N/A,#N/A,FALSE,"Sensitivity";#N/A,#N/A,FALSE,"LT Earn.Dil.";#N/A,#N/A,FALSE,"Dil. AVP"}</definedName>
    <definedName name="mmmmm" localSheetId="8" hidden="1">{#N/A,#N/A,FALSE,"Calc";#N/A,#N/A,FALSE,"Sensitivity";#N/A,#N/A,FALSE,"LT Earn.Dil.";#N/A,#N/A,FALSE,"Dil. AVP"}</definedName>
    <definedName name="mmmmm" hidden="1">{#N/A,#N/A,FALSE,"Calc";#N/A,#N/A,FALSE,"Sensitivity";#N/A,#N/A,FALSE,"LT Earn.Dil.";#N/A,#N/A,FALSE,"Dil. AVP"}</definedName>
    <definedName name="name2" localSheetId="7" hidden="1">{#N/A,#N/A,FALSE,"Valuation";#N/A,#N/A,FALSE,"MLP Impact"}</definedName>
    <definedName name="name2" localSheetId="8" hidden="1">{#N/A,#N/A,FALSE,"Valuation";#N/A,#N/A,FALSE,"MLP Impact"}</definedName>
    <definedName name="name2" hidden="1">{#N/A,#N/A,FALSE,"Valuation";#N/A,#N/A,FALSE,"MLP Impact"}</definedName>
    <definedName name="name3" localSheetId="7" hidden="1">{#N/A,#N/A,FALSE,"VOLUMES";#N/A,#N/A,FALSE,"REVENUES";#N/A,#N/A,FALSE,"VALUATION"}</definedName>
    <definedName name="name3" localSheetId="8" hidden="1">{#N/A,#N/A,FALSE,"VOLUMES";#N/A,#N/A,FALSE,"REVENUES";#N/A,#N/A,FALSE,"VALUATION"}</definedName>
    <definedName name="name3" hidden="1">{#N/A,#N/A,FALSE,"VOLUMES";#N/A,#N/A,FALSE,"REVENUES";#N/A,#N/A,FALSE,"VALUATION"}</definedName>
    <definedName name="name4" localSheetId="7" hidden="1">{"SourcesUses",#N/A,TRUE,"CFMODEL";"TransOverview",#N/A,TRUE,"CFMODEL"}</definedName>
    <definedName name="name4" localSheetId="8" hidden="1">{"SourcesUses",#N/A,TRUE,"CFMODEL";"TransOverview",#N/A,TRUE,"CFMODEL"}</definedName>
    <definedName name="name4" hidden="1">{"SourcesUses",#N/A,TRUE,"CFMODEL";"TransOverview",#N/A,TRUE,"CFMODEL"}</definedName>
    <definedName name="new" localSheetId="7" hidden="1">{#N/A,#N/A,FALSE,"Summ";#N/A,#N/A,FALSE,"General"}</definedName>
    <definedName name="new" localSheetId="8" hidden="1">{#N/A,#N/A,FALSE,"Summ";#N/A,#N/A,FALSE,"General"}</definedName>
    <definedName name="new" localSheetId="14" hidden="1">{#N/A,#N/A,FALSE,"Summ";#N/A,#N/A,FALSE,"General"}</definedName>
    <definedName name="new" hidden="1">{#N/A,#N/A,FALSE,"Summ";#N/A,#N/A,FALSE,"General"}</definedName>
    <definedName name="new.Print.var" localSheetId="7" hidden="1">{"var_page",#N/A,FALSE,"template"}</definedName>
    <definedName name="new.Print.var" localSheetId="8" hidden="1">{"var_page",#N/A,FALSE,"template"}</definedName>
    <definedName name="new.Print.var" hidden="1">{"var_page",#N/A,FALSE,"template"}</definedName>
    <definedName name="new.Print_Earn" localSheetId="7" hidden="1">{"by_month",#N/A,TRUE,"template";"destec_month",#N/A,TRUE,"template";"by_quarter",#N/A,TRUE,"template";"destec_quarter",#N/A,TRUE,"template";"by_year",#N/A,TRUE,"template";"destec_annual",#N/A,TRUE,"template"}</definedName>
    <definedName name="new.Print_Earn" localSheetId="8" hidden="1">{"by_month",#N/A,TRUE,"template";"destec_month",#N/A,TRUE,"template";"by_quarter",#N/A,TRUE,"template";"destec_quarter",#N/A,TRUE,"template";"by_year",#N/A,TRUE,"template";"destec_annual",#N/A,TRUE,"template"}</definedName>
    <definedName name="new.Print_Earn" hidden="1">{"by_month",#N/A,TRUE,"template";"destec_month",#N/A,TRUE,"template";"by_quarter",#N/A,TRUE,"template";"destec_quarter",#N/A,TRUE,"template";"by_year",#N/A,TRUE,"template";"destec_annual",#N/A,TRUE,"template"}</definedName>
    <definedName name="newaera" localSheetId="7" hidden="1">{"var_page",#N/A,FALSE,"template"}</definedName>
    <definedName name="newaera" localSheetId="8" hidden="1">{"var_page",#N/A,FALSE,"template"}</definedName>
    <definedName name="newaera" hidden="1">{"var_page",#N/A,FALSE,"template"}</definedName>
    <definedName name="newsdfgrsta" localSheetId="7" hidden="1">{"var_page",#N/A,FALSE,"template"}</definedName>
    <definedName name="newsdfgrsta" localSheetId="8" hidden="1">{"var_page",#N/A,FALSE,"template"}</definedName>
    <definedName name="newsdfgrsta" hidden="1">{"var_page",#N/A,FALSE,"template"}</definedName>
    <definedName name="newtwert" localSheetId="7" hidden="1">{"by_month",#N/A,TRUE,"template";"destec_month",#N/A,TRUE,"template";"by_quarter",#N/A,TRUE,"template";"destec_quarter",#N/A,TRUE,"template";"by_year",#N/A,TRUE,"template";"destec_annual",#N/A,TRUE,"template"}</definedName>
    <definedName name="newtwert" localSheetId="8" hidden="1">{"by_month",#N/A,TRUE,"template";"destec_month",#N/A,TRUE,"template";"by_quarter",#N/A,TRUE,"template";"destec_quarter",#N/A,TRUE,"template";"by_year",#N/A,TRUE,"template";"destec_annual",#N/A,TRUE,"template"}</definedName>
    <definedName name="newtwert" hidden="1">{"by_month",#N/A,TRUE,"template";"destec_month",#N/A,TRUE,"template";"by_quarter",#N/A,TRUE,"template";"destec_quarter",#N/A,TRUE,"template";"by_year",#N/A,TRUE,"template";"destec_annual",#N/A,TRUE,"template"}</definedName>
    <definedName name="newwrn.printall" localSheetId="7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wrn.printall" localSheetId="8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wrn.printall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" localSheetId="7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" localSheetId="8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xxxxx" localSheetId="7" hidden="1">{"var_page",#N/A,FALSE,"template"}</definedName>
    <definedName name="newxxxxxxx" localSheetId="8" hidden="1">{"var_page",#N/A,FALSE,"template"}</definedName>
    <definedName name="newxxxxxxx" hidden="1">{"var_page",#N/A,FALSE,"template"}</definedName>
    <definedName name="newzzzzzz" localSheetId="7" hidden="1">{"var_page",#N/A,FALSE,"template"}</definedName>
    <definedName name="newzzzzzz" localSheetId="8" hidden="1">{"var_page",#N/A,FALSE,"template"}</definedName>
    <definedName name="newzzzzzz" hidden="1">{"var_page",#N/A,FALSE,"template"}</definedName>
    <definedName name="noidea" localSheetId="7" hidden="1">{#N/A,#N/A,FALSE,"Calc";#N/A,#N/A,FALSE,"Sensitivity";#N/A,#N/A,FALSE,"LT Earn.Dil.";#N/A,#N/A,FALSE,"Dil. AVP"}</definedName>
    <definedName name="noidea" localSheetId="8" hidden="1">{#N/A,#N/A,FALSE,"Calc";#N/A,#N/A,FALSE,"Sensitivity";#N/A,#N/A,FALSE,"LT Earn.Dil.";#N/A,#N/A,FALSE,"Dil. AVP"}</definedName>
    <definedName name="noidea" hidden="1">{#N/A,#N/A,FALSE,"Calc";#N/A,#N/A,FALSE,"Sensitivity";#N/A,#N/A,FALSE,"LT Earn.Dil.";#N/A,#N/A,FALSE,"Dil. AVP"}</definedName>
    <definedName name="NOIDEA2" localSheetId="7" hidden="1">{#N/A,#N/A,FALSE,"Calc";#N/A,#N/A,FALSE,"Sensitivity";#N/A,#N/A,FALSE,"LT Earn.Dil.";#N/A,#N/A,FALSE,"Dil. AVP"}</definedName>
    <definedName name="NOIDEA2" localSheetId="8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oku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ku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ku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oooo" localSheetId="7" hidden="1">{#N/A,#N/A,FALSE,"Calc";#N/A,#N/A,FALSE,"Sensitivity";#N/A,#N/A,FALSE,"LT Earn.Dil.";#N/A,#N/A,FALSE,"Dil. AVP"}</definedName>
    <definedName name="ooooo" localSheetId="8" hidden="1">{#N/A,#N/A,FALSE,"Calc";#N/A,#N/A,FALSE,"Sensitivity";#N/A,#N/A,FALSE,"LT Earn.Dil.";#N/A,#N/A,FALSE,"Dil. AVP"}</definedName>
    <definedName name="ooooo" hidden="1">{#N/A,#N/A,FALSE,"Calc";#N/A,#N/A,FALSE,"Sensitivity";#N/A,#N/A,FALSE,"LT Earn.Dil.";#N/A,#N/A,FALSE,"Dil. AVP"}</definedName>
    <definedName name="OP" localSheetId="7" hidden="1">{#N/A,#N/A,FALSE,"Operations";#N/A,#N/A,FALSE,"Financials"}</definedName>
    <definedName name="OP" localSheetId="8" hidden="1">{#N/A,#N/A,FALSE,"Operations";#N/A,#N/A,FALSE,"Financials"}</definedName>
    <definedName name="OP" hidden="1">{#N/A,#N/A,FALSE,"Operations";#N/A,#N/A,FALSE,"Financials"}</definedName>
    <definedName name="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nther_wrn.test1." localSheetId="7" hidden="1">{"Income Statement",#N/A,FALSE,"CFMODEL";"Balance Sheet",#N/A,FALSE,"CFMODEL"}</definedName>
    <definedName name="panther_wrn.test1." localSheetId="8" hidden="1">{"Income Statement",#N/A,FALSE,"CFMODEL";"Balance Sheet",#N/A,FALSE,"CFMODEL"}</definedName>
    <definedName name="panther_wrn.test1." hidden="1">{"Income Statement",#N/A,FALSE,"CFMODEL";"Balance Sheet",#N/A,FALSE,"CFMODEL"}</definedName>
    <definedName name="panther_wrn.test2." localSheetId="7" hidden="1">{"SourcesUses",#N/A,TRUE,"CFMODEL";"TransOverview",#N/A,TRUE,"CFMODEL"}</definedName>
    <definedName name="panther_wrn.test2." localSheetId="8" hidden="1">{"SourcesUses",#N/A,TRUE,"CFMODEL";"TransOverview",#N/A,TRUE,"CFMODEL"}</definedName>
    <definedName name="panther_wrn.test2." hidden="1">{"SourcesUses",#N/A,TRUE,"CFMODEL";"TransOverview",#N/A,TRUE,"CFMODEL"}</definedName>
    <definedName name="panther_wrn.test3." localSheetId="7" hidden="1">{"SourcesUses",#N/A,TRUE,#N/A;"TransOverview",#N/A,TRUE,"CFMODEL"}</definedName>
    <definedName name="panther_wrn.test3." localSheetId="8" hidden="1">{"SourcesUses",#N/A,TRUE,#N/A;"TransOverview",#N/A,TRUE,"CFMODEL"}</definedName>
    <definedName name="panther_wrn.test3." hidden="1">{"SourcesUses",#N/A,TRUE,#N/A;"TransOverview",#N/A,TRUE,"CFMODEL"}</definedName>
    <definedName name="panther_wrn.test4." localSheetId="7" hidden="1">{"SourcesUses",#N/A,TRUE,"FundsFlow";"TransOverview",#N/A,TRUE,"FundsFlow"}</definedName>
    <definedName name="panther_wrn.test4." localSheetId="8" hidden="1">{"SourcesUses",#N/A,TRUE,"FundsFlow";"TransOverview",#N/A,TRUE,"FundsFlow"}</definedName>
    <definedName name="panther_wrn.test4." hidden="1">{"SourcesUses",#N/A,TRUE,"FundsFlow";"TransOverview",#N/A,TRUE,"FundsFlow"}</definedName>
    <definedName name="po" localSheetId="7" hidden="1">{#N/A,#N/A,FALSE,"Calc";#N/A,#N/A,FALSE,"Sensitivity";#N/A,#N/A,FALSE,"LT Earn.Dil.";#N/A,#N/A,FALSE,"Dil. AVP"}</definedName>
    <definedName name="po" localSheetId="8" hidden="1">{#N/A,#N/A,FALSE,"Calc";#N/A,#N/A,FALSE,"Sensitivity";#N/A,#N/A,FALSE,"LT Earn.Dil.";#N/A,#N/A,FALSE,"Dil. AVP"}</definedName>
    <definedName name="po" hidden="1">{#N/A,#N/A,FALSE,"Calc";#N/A,#N/A,FALSE,"Sensitivity";#N/A,#N/A,FALSE,"LT Earn.Dil.";#N/A,#N/A,FALSE,"Dil. AVP"}</definedName>
    <definedName name="poi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i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i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so_wrn.test1." localSheetId="7" hidden="1">{"Income Statement",#N/A,FALSE,"CFMODEL";"Balance Sheet",#N/A,FALSE,"CFMODEL"}</definedName>
    <definedName name="poso_wrn.test1." localSheetId="8" hidden="1">{"Income Statement",#N/A,FALSE,"CFMODEL";"Balance Sheet",#N/A,FALSE,"CFMODEL"}</definedName>
    <definedName name="poso_wrn.test1." hidden="1">{"Income Statement",#N/A,FALSE,"CFMODEL";"Balance Sheet",#N/A,FALSE,"CFMODEL"}</definedName>
    <definedName name="poso_wrn.test2." localSheetId="7" hidden="1">{"SourcesUses",#N/A,TRUE,"CFMODEL";"TransOverview",#N/A,TRUE,"CFMODEL"}</definedName>
    <definedName name="poso_wrn.test2." localSheetId="8" hidden="1">{"SourcesUses",#N/A,TRUE,"CFMODEL";"TransOverview",#N/A,TRUE,"CFMODEL"}</definedName>
    <definedName name="poso_wrn.test2." hidden="1">{"SourcesUses",#N/A,TRUE,"CFMODEL";"TransOverview",#N/A,TRUE,"CFMODEL"}</definedName>
    <definedName name="poso_wrn.test3." localSheetId="7" hidden="1">{"SourcesUses",#N/A,TRUE,#N/A;"TransOverview",#N/A,TRUE,"CFMODEL"}</definedName>
    <definedName name="poso_wrn.test3." localSheetId="8" hidden="1">{"SourcesUses",#N/A,TRUE,#N/A;"TransOverview",#N/A,TRUE,"CFMODEL"}</definedName>
    <definedName name="poso_wrn.test3." hidden="1">{"SourcesUses",#N/A,TRUE,#N/A;"TransOverview",#N/A,TRUE,"CFMODEL"}</definedName>
    <definedName name="poso_wrn.test4." localSheetId="7" hidden="1">{"SourcesUses",#N/A,TRUE,"FundsFlow";"TransOverview",#N/A,TRUE,"FundsFlow"}</definedName>
    <definedName name="poso_wrn.test4." localSheetId="8" hidden="1">{"SourcesUses",#N/A,TRUE,"FundsFlow";"TransOverview",#N/A,TRUE,"FundsFlow"}</definedName>
    <definedName name="poso_wrn.test4." hidden="1">{"SourcesUses",#N/A,TRUE,"FundsFlow";"TransOverview",#N/A,TRUE,"FundsFlow"}</definedName>
    <definedName name="pp" localSheetId="7" hidden="1">{#N/A,#N/A,FALSE,"Calc";#N/A,#N/A,FALSE,"Sensitivity";#N/A,#N/A,FALSE,"LT Earn.Dil.";#N/A,#N/A,FALSE,"Dil. AVP"}</definedName>
    <definedName name="pp" localSheetId="8" hidden="1">{#N/A,#N/A,FALSE,"Calc";#N/A,#N/A,FALSE,"Sensitivity";#N/A,#N/A,FALSE,"LT Earn.Dil.";#N/A,#N/A,FALSE,"Dil. AVP"}</definedName>
    <definedName name="pp" hidden="1">{#N/A,#N/A,FALSE,"Calc";#N/A,#N/A,FALSE,"Sensitivity";#N/A,#N/A,FALSE,"LT Earn.Dil.";#N/A,#N/A,FALSE,"Dil. AVP"}</definedName>
    <definedName name="Presentation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int_CSC_Report_2" localSheetId="7" hidden="1">{"CSC_1",#N/A,FALSE,"CSC Outputs";"CSC_2",#N/A,FALSE,"CSC Outputs"}</definedName>
    <definedName name="Print_CSC_Report_2" localSheetId="8" hidden="1">{"CSC_1",#N/A,FALSE,"CSC Outputs";"CSC_2",#N/A,FALSE,"CSC Outputs"}</definedName>
    <definedName name="Print_CSC_Report_2" hidden="1">{"CSC_1",#N/A,FALSE,"CSC Outputs";"CSC_2",#N/A,FALSE,"CSC Outputs"}</definedName>
    <definedName name="print3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print3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print3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prout" localSheetId="7" hidden="1">{"comp1",#N/A,FALSE,"COMPS";"footnotes",#N/A,FALSE,"COMPS"}</definedName>
    <definedName name="prout" localSheetId="8" hidden="1">{"comp1",#N/A,FALSE,"COMPS";"footnotes",#N/A,FALSE,"COMPS"}</definedName>
    <definedName name="prout" hidden="1">{"comp1",#N/A,FALSE,"COMPS";"footnotes",#N/A,FALSE,"COMPS"}</definedName>
    <definedName name="prtallold1" localSheetId="7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allold1" localSheetId="8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allold1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localSheetId="7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localSheetId="8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yearg" localSheetId="7" hidden="1">{#N/A,#N/A,FALSE,"FY97";#N/A,#N/A,FALSE,"FY98";#N/A,#N/A,FALSE,"FY99";#N/A,#N/A,FALSE,"FY00";#N/A,#N/A,FALSE,"FY01"}</definedName>
    <definedName name="pyearg" localSheetId="8" hidden="1">{#N/A,#N/A,FALSE,"FY97";#N/A,#N/A,FALSE,"FY98";#N/A,#N/A,FALSE,"FY99";#N/A,#N/A,FALSE,"FY00";#N/A,#N/A,FALSE,"FY01"}</definedName>
    <definedName name="pyearg" hidden="1">{#N/A,#N/A,FALSE,"FY97";#N/A,#N/A,FALSE,"FY98";#N/A,#N/A,FALSE,"FY99";#N/A,#N/A,FALSE,"FY00";#N/A,#N/A,FALSE,"FY01"}</definedName>
    <definedName name="q" localSheetId="7" hidden="1">{#N/A,#N/A,FALSE,"Coversheet";#N/A,#N/A,FALSE,"QA"}</definedName>
    <definedName name="q" localSheetId="8" hidden="1">{#N/A,#N/A,FALSE,"Coversheet";#N/A,#N/A,FALSE,"QA"}</definedName>
    <definedName name="q" hidden="1">{#N/A,#N/A,FALSE,"Coversheet";#N/A,#N/A,FALSE,"QA"}</definedName>
    <definedName name="qewreqrqwer" localSheetId="7" hidden="1">{"comp1",#N/A,FALSE,"COMPS";"footnotes",#N/A,FALSE,"COMPS"}</definedName>
    <definedName name="qewreqrqwer" localSheetId="8" hidden="1">{"comp1",#N/A,FALSE,"COMPS";"footnotes",#N/A,FALSE,"COMPS"}</definedName>
    <definedName name="qewreqrqwer" hidden="1">{"comp1",#N/A,FALSE,"COMPS";"footnotes",#N/A,FALSE,"COMPS"}</definedName>
    <definedName name="qq" localSheetId="7" hidden="1">{"equity comps",#N/A,FALSE,"CS Comps";"equity comps",#N/A,FALSE,"PS Comps";"equity comps",#N/A,FALSE,"GIC_Comps";"equity comps",#N/A,FALSE,"GIC2_Comps"}</definedName>
    <definedName name="qq" localSheetId="8" hidden="1">{"equity comps",#N/A,FALSE,"CS Comps";"equity comps",#N/A,FALSE,"PS Comps";"equity comps",#N/A,FALSE,"GIC_Comps";"equity comps",#N/A,FALSE,"GIC2_Comps"}</definedName>
    <definedName name="qq" hidden="1">{"equity comps",#N/A,FALSE,"CS Comps";"equity comps",#N/A,FALSE,"PS Comps";"equity comps",#N/A,FALSE,"GIC_Comps";"equity comps",#N/A,FALSE,"GIC2_Comps"}</definedName>
    <definedName name="qqq" localSheetId="7" hidden="1">{#N/A,#N/A,FALSE,"schA"}</definedName>
    <definedName name="qqq" localSheetId="8" hidden="1">{#N/A,#N/A,FALSE,"schA"}</definedName>
    <definedName name="qqq" localSheetId="14" hidden="1">{#N/A,#N/A,FALSE,"schA"}</definedName>
    <definedName name="qqq" hidden="1">{#N/A,#N/A,FALSE,"schA"}</definedName>
    <definedName name="qqqqqq" localSheetId="7" hidden="1">{"FCB_ALL",#N/A,FALSE,"FCB"}</definedName>
    <definedName name="qqqqqq" localSheetId="8" hidden="1">{"FCB_ALL",#N/A,FALSE,"FCB"}</definedName>
    <definedName name="qqqqqq" hidden="1">{"FCB_ALL",#N/A,FALSE,"FCB"}</definedName>
    <definedName name="qwe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qwe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qwe" hidden="1">{"assumption cash",#N/A,TRUE,"Merger";"has gets cash",#N/A,TRUE,"Merger";"accretion dilution",#N/A,TRUE,"Merger";"comparison credit stats",#N/A,TRUE,"Merger";"pf credit stats",#N/A,TRUE,"Merger";"pf sheets",#N/A,TRUE,"Merger"}</definedName>
    <definedName name="qwer" localSheetId="7" hidden="1">{"hiden",#N/A,FALSE,"14";"hidden",#N/A,FALSE,"16";"hidden",#N/A,FALSE,"18";"hidden",#N/A,FALSE,"20"}</definedName>
    <definedName name="qwer" localSheetId="8" hidden="1">{"hiden",#N/A,FALSE,"14";"hidden",#N/A,FALSE,"16";"hidden",#N/A,FALSE,"18";"hidden",#N/A,FALSE,"20"}</definedName>
    <definedName name="qwer" hidden="1">{"hiden",#N/A,FALSE,"14";"hidden",#N/A,FALSE,"16";"hidden",#N/A,FALSE,"18";"hidden",#N/A,FALSE,"20"}</definedName>
    <definedName name="qwerqewr" localSheetId="7" hidden="1">{#N/A,#N/A,FALSE,"Calc";#N/A,#N/A,FALSE,"Sensitivity";#N/A,#N/A,FALSE,"LT Earn.Dil.";#N/A,#N/A,FALSE,"Dil. AVP"}</definedName>
    <definedName name="qwerqewr" localSheetId="8" hidden="1">{#N/A,#N/A,FALSE,"Calc";#N/A,#N/A,FALSE,"Sensitivity";#N/A,#N/A,FALSE,"LT Earn.Dil.";#N/A,#N/A,FALSE,"Dil. AVP"}</definedName>
    <definedName name="qwerqewr" hidden="1">{#N/A,#N/A,FALSE,"Calc";#N/A,#N/A,FALSE,"Sensitivity";#N/A,#N/A,FALSE,"LT Earn.Dil.";#N/A,#N/A,FALSE,"Dil. AVP"}</definedName>
    <definedName name="qwerqwerq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qwerqwerq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qwerqwerq" hidden="1">{"assumption 50 50",#N/A,TRUE,"Merger";"has gets cash",#N/A,TRUE,"Merger";"accretion dilution",#N/A,TRUE,"Merger";"comparison credit stats",#N/A,TRUE,"Merger";"pf credit stats",#N/A,TRUE,"Merger";"pf sheets",#N/A,TRUE,"Merger"}</definedName>
    <definedName name="reawreqw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awreqw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awreqw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consolidation" localSheetId="7" hidden="1">{"var_page",#N/A,FALSE,"template"}</definedName>
    <definedName name="Reconsolidation" localSheetId="8" hidden="1">{"var_page",#N/A,FALSE,"template"}</definedName>
    <definedName name="Reconsolidation" hidden="1">{"var_page",#N/A,FALSE,"template"}</definedName>
    <definedName name="rrrer" localSheetId="7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rrrer" localSheetId="8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rrrer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rrrr" localSheetId="7" hidden="1">{"comp1",#N/A,FALSE,"COMPS";"footnotes",#N/A,FALSE,"COMPS"}</definedName>
    <definedName name="rrrr" localSheetId="8" hidden="1">{"comp1",#N/A,FALSE,"COMPS";"footnotes",#N/A,FALSE,"COMPS"}</definedName>
    <definedName name="rrrr" hidden="1">{"comp1",#N/A,FALSE,"COMPS";"footnotes",#N/A,FALSE,"COMPS"}</definedName>
    <definedName name="rrrrrr" localSheetId="7" hidden="1">{"SourcesUses",#N/A,TRUE,"FundsFlow";"TransOverview",#N/A,TRUE,"FundsFlow"}</definedName>
    <definedName name="rrrrrr" localSheetId="8" hidden="1">{"SourcesUses",#N/A,TRUE,"FundsFlow";"TransOverview",#N/A,TRUE,"FundsFlow"}</definedName>
    <definedName name="rrrrrr" hidden="1">{"SourcesUses",#N/A,TRUE,"FundsFlow";"TransOverview",#N/A,TRUE,"FundsFlow"}</definedName>
    <definedName name="rty" localSheetId="7" hidden="1">{#N/A,#N/A,TRUE,"Pro Forma";#N/A,#N/A,TRUE,"PF_Bal";#N/A,#N/A,TRUE,"PF_INC";#N/A,#N/A,TRUE,"CBE";#N/A,#N/A,TRUE,"SWK"}</definedName>
    <definedName name="rty" localSheetId="8" hidden="1">{#N/A,#N/A,TRUE,"Pro Forma";#N/A,#N/A,TRUE,"PF_Bal";#N/A,#N/A,TRUE,"PF_INC";#N/A,#N/A,TRUE,"CBE";#N/A,#N/A,TRUE,"SWK"}</definedName>
    <definedName name="rty" hidden="1">{#N/A,#N/A,TRUE,"Pro Forma";#N/A,#N/A,TRUE,"PF_Bal";#N/A,#N/A,TRUE,"PF_INC";#N/A,#N/A,TRUE,"CBE";#N/A,#N/A,TRUE,"SWK"}</definedName>
    <definedName name="saaaaaaaaaaaaaaa" localSheetId="7" hidden="1">{"up stand alones",#N/A,FALSE,"Acquiror"}</definedName>
    <definedName name="saaaaaaaaaaaaaaa" localSheetId="8" hidden="1">{"up stand alones",#N/A,FALSE,"Acquiror"}</definedName>
    <definedName name="saaaaaaaaaaaaaaa" hidden="1">{"up stand alones",#N/A,FALSE,"Acquiror"}</definedName>
    <definedName name="sad" localSheetId="7" hidden="1">{#N/A,#N/A,FALSE,"FY97";#N/A,#N/A,FALSE,"FY98";#N/A,#N/A,FALSE,"FY99";#N/A,#N/A,FALSE,"FY00";#N/A,#N/A,FALSE,"FY01"}</definedName>
    <definedName name="sad" localSheetId="8" hidden="1">{#N/A,#N/A,FALSE,"FY97";#N/A,#N/A,FALSE,"FY98";#N/A,#N/A,FALSE,"FY99";#N/A,#N/A,FALSE,"FY00";#N/A,#N/A,FALSE,"FY01"}</definedName>
    <definedName name="sad" hidden="1">{#N/A,#N/A,FALSE,"FY97";#N/A,#N/A,FALSE,"FY98";#N/A,#N/A,FALSE,"FY99";#N/A,#N/A,FALSE,"FY00";#N/A,#N/A,FALSE,"FY01"}</definedName>
    <definedName name="sadfsdfsdfsaf" localSheetId="7" hidden="1">{"wpocash",#N/A,FALSE,"WPOALLT";"wpoinc",#N/A,FALSE,"WPOALLT";"wpobroad",#N/A,FALSE,"WPOALLT";"wpocable",#N/A,FALSE,"WPOALLT";"wpoexcl",#N/A,FALSE,"WPOALLT";"wponwsweek",#N/A,FALSE,"WPOALLT";"wpopost",#N/A,FALSE,"WPOALLT"}</definedName>
    <definedName name="sadfsdfsdfsaf" localSheetId="8" hidden="1">{"wpocash",#N/A,FALSE,"WPOALLT";"wpoinc",#N/A,FALSE,"WPOALLT";"wpobroad",#N/A,FALSE,"WPOALLT";"wpocable",#N/A,FALSE,"WPOALLT";"wpoexcl",#N/A,FALSE,"WPOALLT";"wponwsweek",#N/A,FALSE,"WPOALLT";"wpopost",#N/A,FALSE,"WPOALLT"}</definedName>
    <definedName name="sadfsdfsdfsaf" hidden="1">{"wpocash",#N/A,FALSE,"WPOALLT";"wpoinc",#N/A,FALSE,"WPOALLT";"wpobroad",#N/A,FALSE,"WPOALLT";"wpocable",#N/A,FALSE,"WPOALLT";"wpoexcl",#N/A,FALSE,"WPOALLT";"wponwsweek",#N/A,FALSE,"WPOALLT";"wpopost",#N/A,FALSE,"WPOALLT"}</definedName>
    <definedName name="sak" localSheetId="7" hidden="1">{"vi1",#N/A,FALSE,"Financial Statements";"vi2",#N/A,FALSE,"Financial Statements";#N/A,#N/A,FALSE,"DCF"}</definedName>
    <definedName name="sak" localSheetId="8" hidden="1">{"vi1",#N/A,FALSE,"Financial Statements";"vi2",#N/A,FALSE,"Financial Statements";#N/A,#N/A,FALSE,"DCF"}</definedName>
    <definedName name="sak" hidden="1">{"vi1",#N/A,FALSE,"Financial Statements";"vi2",#N/A,FALSE,"Financial Statements";#N/A,#N/A,FALSE,"DCF"}</definedName>
    <definedName name="SAPBEXhrIndnt" hidden="1">"Wide"</definedName>
    <definedName name="SAPBEXrevision" hidden="1">12</definedName>
    <definedName name="SAPBEXsysID" hidden="1">"BW1"</definedName>
    <definedName name="SAPBEXwbID" hidden="1">"EXVQ7024UZF98DYY6FAM7GVXF"</definedName>
    <definedName name="SAPsysID" hidden="1">"708C5W7SBKP804JT78WJ0JNKI"</definedName>
    <definedName name="SAPwbID" hidden="1">"ARS"</definedName>
    <definedName name="Scenarios" localSheetId="7" hidden="1">{#N/A,"ICF Downside",FALSE,"Inputs";#N/A,"High Inflation",FALSE,"Inputs"}</definedName>
    <definedName name="Scenarios" localSheetId="8" hidden="1">{#N/A,"ICF Downside",FALSE,"Inputs";#N/A,"High Inflation",FALSE,"Inputs"}</definedName>
    <definedName name="Scenarios" hidden="1">{#N/A,"ICF Downside",FALSE,"Inputs";#N/A,"High Inflation",FALSE,"Inputs"}</definedName>
    <definedName name="sdafsdafsaf" localSheetId="7" hidden="1">{"wpocash",#N/A,FALSE,"WPOALLT";"wpoinc",#N/A,FALSE,"WPOALLT";"wpobroad",#N/A,FALSE,"WPOALLT";"wpocable",#N/A,FALSE,"WPOALLT";"wpoexcl",#N/A,FALSE,"WPOALLT";"wponwsweek",#N/A,FALSE,"WPOALLT";"wpopost",#N/A,FALSE,"WPOALLT"}</definedName>
    <definedName name="sdafsdafsaf" localSheetId="8" hidden="1">{"wpocash",#N/A,FALSE,"WPOALLT";"wpoinc",#N/A,FALSE,"WPOALLT";"wpobroad",#N/A,FALSE,"WPOALLT";"wpocable",#N/A,FALSE,"WPOALLT";"wpoexcl",#N/A,FALSE,"WPOALLT";"wponwsweek",#N/A,FALSE,"WPOALLT";"wpopost",#N/A,FALSE,"WPOALLT"}</definedName>
    <definedName name="sdafsdafsaf" hidden="1">{"wpocash",#N/A,FALSE,"WPOALLT";"wpoinc",#N/A,FALSE,"WPOALLT";"wpobroad",#N/A,FALSE,"WPOALLT";"wpocable",#N/A,FALSE,"WPOALLT";"wpoexcl",#N/A,FALSE,"WPOALLT";"wponwsweek",#N/A,FALSE,"WPOALLT";"wpopost",#N/A,FALSE,"WPOALLT"}</definedName>
    <definedName name="sdc" localSheetId="7" hidden="1">{#N/A,#N/A,TRUE,"ProFormaProfit";#N/A,#N/A,TRUE,"ProFormaCash";#N/A,#N/A,TRUE,"Depreciation";#N/A,#N/A,TRUE,"Assets";#N/A,#N/A,TRUE,"Revenue";#N/A,#N/A,TRUE,"EstimatedPurchase"}</definedName>
    <definedName name="sdc" localSheetId="8" hidden="1">{#N/A,#N/A,TRUE,"ProFormaProfit";#N/A,#N/A,TRUE,"ProFormaCash";#N/A,#N/A,TRUE,"Depreciation";#N/A,#N/A,TRUE,"Assets";#N/A,#N/A,TRUE,"Revenue";#N/A,#N/A,TRUE,"EstimatedPurchase"}</definedName>
    <definedName name="sdc" hidden="1">{#N/A,#N/A,TRUE,"ProFormaProfit";#N/A,#N/A,TRUE,"ProFormaCash";#N/A,#N/A,TRUE,"Depreciation";#N/A,#N/A,TRUE,"Assets";#N/A,#N/A,TRUE,"Revenue";#N/A,#N/A,TRUE,"EstimatedPurchase"}</definedName>
    <definedName name="sdfasdfasdfasdfasdf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asdfasdfasdf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asdfasdfasd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grsta" localSheetId="7" hidden="1">{"var_page",#N/A,FALSE,"template"}</definedName>
    <definedName name="sdfgrsta" localSheetId="8" hidden="1">{"var_page",#N/A,FALSE,"template"}</definedName>
    <definedName name="sdfgrsta" hidden="1">{"var_page",#N/A,FALSE,"template"}</definedName>
    <definedName name="sdfsdffsdfasfsdfsfasfsdfsf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fsdfasfsdfsfasfsdfsf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fsdfasfsdfsfasfsdfs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sdfsafsdf" localSheetId="7" hidden="1">{"FCB_ALL",#N/A,FALSE,"FCB"}</definedName>
    <definedName name="sdfsdfsdfsafsdf" localSheetId="8" hidden="1">{"FCB_ALL",#N/A,FALSE,"FCB"}</definedName>
    <definedName name="sdfsdfsdfsafsdf" hidden="1">{"FCB_ALL",#N/A,FALSE,"FCB"}</definedName>
    <definedName name="sdgdfghfhgfjhgfjhjjjg" localSheetId="7" hidden="1">{"general",#N/A,FALSE,"Assumptions"}</definedName>
    <definedName name="sdgdfghfhgfjhgfjhjjjg" localSheetId="8" hidden="1">{"general",#N/A,FALSE,"Assumptions"}</definedName>
    <definedName name="sdgdfghfhgfjhgfjhjjjg" hidden="1">{"general",#N/A,FALSE,"Assumptions"}</definedName>
    <definedName name="sdhdhfdfhh" localSheetId="7" hidden="1">{#N/A,#N/A,FALSE,"Balance Sheet";#N/A,#N/A,FALSE,"Income Statement";#N/A,#N/A,FALSE,"Changes in Financial Position"}</definedName>
    <definedName name="sdhdhfdfhh" localSheetId="8" hidden="1">{#N/A,#N/A,FALSE,"Balance Sheet";#N/A,#N/A,FALSE,"Income Statement";#N/A,#N/A,FALSE,"Changes in Financial Position"}</definedName>
    <definedName name="sdhdhfdfhh" hidden="1">{#N/A,#N/A,FALSE,"Balance Sheet";#N/A,#N/A,FALSE,"Income Statement";#N/A,#N/A,FALSE,"Changes in Financial Position"}</definedName>
    <definedName name="sdlfhsdlhfkl" localSheetId="7" hidden="1">{#N/A,#N/A,FALSE,"Summ";#N/A,#N/A,FALSE,"General"}</definedName>
    <definedName name="sdlfhsdlhfkl" localSheetId="8" hidden="1">{#N/A,#N/A,FALSE,"Summ";#N/A,#N/A,FALSE,"General"}</definedName>
    <definedName name="sdlfhsdlhfkl" hidden="1">{#N/A,#N/A,FALSE,"Summ";#N/A,#N/A,FALSE,"General"}</definedName>
    <definedName name="sds" localSheetId="7" hidden="1">{#N/A,#N/A,TRUE,"ProFormaProfit";#N/A,#N/A,TRUE,"ProFormaCash";#N/A,#N/A,TRUE,"Depreciation";#N/A,#N/A,TRUE,"Assets";#N/A,#N/A,TRUE,"Revenue";#N/A,#N/A,TRUE,"EstimatedPurchase"}</definedName>
    <definedName name="sds" localSheetId="8" hidden="1">{#N/A,#N/A,TRUE,"ProFormaProfit";#N/A,#N/A,TRUE,"ProFormaCash";#N/A,#N/A,TRUE,"Depreciation";#N/A,#N/A,TRUE,"Assets";#N/A,#N/A,TRUE,"Revenue";#N/A,#N/A,TRUE,"EstimatedPurchase"}</definedName>
    <definedName name="sds" hidden="1">{#N/A,#N/A,TRUE,"ProFormaProfit";#N/A,#N/A,TRUE,"ProFormaCash";#N/A,#N/A,TRUE,"Depreciation";#N/A,#N/A,TRUE,"Assets";#N/A,#N/A,TRUE,"Revenue";#N/A,#N/A,TRUE,"EstimatedPurchase"}</definedName>
    <definedName name="se" localSheetId="7" hidden="1">{"consolidated",#N/A,FALSE,"Sheet1";"cms",#N/A,FALSE,"Sheet1";"fse",#N/A,FALSE,"Sheet1"}</definedName>
    <definedName name="se" localSheetId="8" hidden="1">{"consolidated",#N/A,FALSE,"Sheet1";"cms",#N/A,FALSE,"Sheet1";"fse",#N/A,FALSE,"Sheet1"}</definedName>
    <definedName name="se" hidden="1">{"consolidated",#N/A,FALSE,"Sheet1";"cms",#N/A,FALSE,"Sheet1";"fse",#N/A,FALSE,"Sheet1"}</definedName>
    <definedName name="sencount" hidden="1">1</definedName>
    <definedName name="seven" localSheetId="7" hidden="1">{#N/A,#N/A,FALSE,"CRPT";#N/A,#N/A,FALSE,"TREND";#N/A,#N/A,FALSE,"%Curve"}</definedName>
    <definedName name="seven" localSheetId="8" hidden="1">{#N/A,#N/A,FALSE,"CRPT";#N/A,#N/A,FALSE,"TREND";#N/A,#N/A,FALSE,"%Curve"}</definedName>
    <definedName name="seven" hidden="1">{#N/A,#N/A,FALSE,"CRPT";#N/A,#N/A,FALSE,"TREND";#N/A,#N/A,FALSE,"%Curve"}</definedName>
    <definedName name="sf" localSheetId="7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sf" localSheetId="8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sf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sfds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sfds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sfds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sffsfa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fsfa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fsf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gv" localSheetId="7" hidden="1">{"consolidated",#N/A,FALSE,"Sheet1";"cms",#N/A,FALSE,"Sheet1";"fse",#N/A,FALSE,"Sheet1"}</definedName>
    <definedName name="sfgv" localSheetId="8" hidden="1">{"consolidated",#N/A,FALSE,"Sheet1";"cms",#N/A,FALSE,"Sheet1";"fse",#N/A,FALSE,"Sheet1"}</definedName>
    <definedName name="sfgv" hidden="1">{"consolidated",#N/A,FALSE,"Sheet1";"cms",#N/A,FALSE,"Sheet1";"fse",#N/A,FALSE,"Sheet1"}</definedName>
    <definedName name="sfq" localSheetId="7" hidden="1">{#N/A,#N/A,FALSE,"Calc";#N/A,#N/A,FALSE,"Sensitivity";#N/A,#N/A,FALSE,"LT Earn.Dil.";#N/A,#N/A,FALSE,"Dil. AVP"}</definedName>
    <definedName name="sfq" localSheetId="8" hidden="1">{#N/A,#N/A,FALSE,"Calc";#N/A,#N/A,FALSE,"Sensitivity";#N/A,#N/A,FALSE,"LT Earn.Dil.";#N/A,#N/A,FALSE,"Dil. AVP"}</definedName>
    <definedName name="sfq" hidden="1">{#N/A,#N/A,FALSE,"Calc";#N/A,#N/A,FALSE,"Sensitivity";#N/A,#N/A,FALSE,"LT Earn.Dil.";#N/A,#N/A,FALSE,"Dil. AVP"}</definedName>
    <definedName name="sfs" localSheetId="7" hidden="1">{"comps",#N/A,FALSE,"HANDPACK";"footnotes",#N/A,FALSE,"HANDPACK"}</definedName>
    <definedName name="sfs" localSheetId="8" hidden="1">{"comps",#N/A,FALSE,"HANDPACK";"footnotes",#N/A,FALSE,"HANDPACK"}</definedName>
    <definedName name="sfs" hidden="1">{"comps",#N/A,FALSE,"HANDPACK";"footnotes",#N/A,FALSE,"HANDPACK"}</definedName>
    <definedName name="sgdg" localSheetId="7" hidden="1">{#N/A,#N/A,FALSE,"Calc";#N/A,#N/A,FALSE,"Sensitivity";#N/A,#N/A,FALSE,"LT Earn.Dil.";#N/A,#N/A,FALSE,"Dil. AVP"}</definedName>
    <definedName name="sgdg" localSheetId="8" hidden="1">{#N/A,#N/A,FALSE,"Calc";#N/A,#N/A,FALSE,"Sensitivity";#N/A,#N/A,FALSE,"LT Earn.Dil.";#N/A,#N/A,FALSE,"Dil. AVP"}</definedName>
    <definedName name="sgdg" hidden="1">{#N/A,#N/A,FALSE,"Calc";#N/A,#N/A,FALSE,"Sensitivity";#N/A,#N/A,FALSE,"LT Earn.Dil.";#N/A,#N/A,FALSE,"Dil. AVP"}</definedName>
    <definedName name="sgsx" localSheetId="7" hidden="1">{"consolidated",#N/A,FALSE,"Sheet1";"cms",#N/A,FALSE,"Sheet1";"fse",#N/A,FALSE,"Sheet1"}</definedName>
    <definedName name="sgsx" localSheetId="8" hidden="1">{"consolidated",#N/A,FALSE,"Sheet1";"cms",#N/A,FALSE,"Sheet1";"fse",#N/A,FALSE,"Sheet1"}</definedName>
    <definedName name="sgsx" hidden="1">{"consolidated",#N/A,FALSE,"Sheet1";"cms",#N/A,FALSE,"Sheet1";"fse",#N/A,FALSE,"Sheet1"}</definedName>
    <definedName name="six" localSheetId="7" hidden="1">{#N/A,#N/A,FALSE,"Drill Sites";"WP 212",#N/A,FALSE,"MWAG EOR";"WP 213",#N/A,FALSE,"MWAG EOR";#N/A,#N/A,FALSE,"Misc. Facility";#N/A,#N/A,FALSE,"WWTP"}</definedName>
    <definedName name="six" localSheetId="8" hidden="1">{#N/A,#N/A,FALSE,"Drill Sites";"WP 212",#N/A,FALSE,"MWAG EOR";"WP 213",#N/A,FALSE,"MWAG EOR";#N/A,#N/A,FALSE,"Misc. Facility";#N/A,#N/A,FALSE,"WWTP"}</definedName>
    <definedName name="six" localSheetId="14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adj" localSheetId="0" hidden="1">#REF!</definedName>
    <definedName name="solver_adj" localSheetId="1" hidden="1">#REF!</definedName>
    <definedName name="solver_adj" localSheetId="8" hidden="1">#REF!</definedName>
    <definedName name="solver_adj1" localSheetId="0" hidden="1">#REF!</definedName>
    <definedName name="solver_adj1" localSheetId="1" hidden="1">#REF!</definedName>
    <definedName name="solver_adj1" localSheetId="8" hidden="1">#REF!</definedName>
    <definedName name="solver_eval" hidden="1">0</definedName>
    <definedName name="solver_lin" hidden="1">0</definedName>
    <definedName name="solver_ntri" hidden="1">1000</definedName>
    <definedName name="solver_num" hidden="1">0</definedName>
    <definedName name="solver_opt" localSheetId="0" hidden="1">#REF!</definedName>
    <definedName name="solver_opt" localSheetId="1" hidden="1">#REF!</definedName>
    <definedName name="solver_opt" localSheetId="7" hidden="1">#REF!</definedName>
    <definedName name="solver_opt" localSheetId="8" hidden="1">#REF!</definedName>
    <definedName name="solver_opt1" localSheetId="0" hidden="1">#REF!</definedName>
    <definedName name="solver_opt1" localSheetId="1" hidden="1">#REF!</definedName>
    <definedName name="solver_opt1" localSheetId="8" hidden="1">#REF!</definedName>
    <definedName name="solver_rel1" hidden="1">1</definedName>
    <definedName name="solver_rhs1" hidden="1">0.15</definedName>
    <definedName name="solver_rsmp" hidden="1">1</definedName>
    <definedName name="solver_seed" hidden="1">0</definedName>
    <definedName name="solver_tmp" hidden="1">0.15</definedName>
    <definedName name="solver_typ" hidden="1">3</definedName>
    <definedName name="solver_val" hidden="1">0.6</definedName>
    <definedName name="SPS" localSheetId="7" hidden="1">{#N/A,#N/A,TRUE,"financial";#N/A,#N/A,TRUE,"plants"}</definedName>
    <definedName name="SPS" localSheetId="8" hidden="1">{#N/A,#N/A,TRUE,"financial";#N/A,#N/A,TRUE,"plants"}</definedName>
    <definedName name="SPS" hidden="1">{#N/A,#N/A,TRUE,"financial";#N/A,#N/A,TRUE,"plants"}</definedName>
    <definedName name="ss" localSheetId="7" hidden="1">{#N/A,#N/A,FALSE,"Calc";#N/A,#N/A,FALSE,"Sensitivity";#N/A,#N/A,FALSE,"LT Earn.Dil.";#N/A,#N/A,FALSE,"Dil. AVP"}</definedName>
    <definedName name="ss" localSheetId="8" hidden="1">{#N/A,#N/A,FALSE,"Calc";#N/A,#N/A,FALSE,"Sensitivity";#N/A,#N/A,FALSE,"LT Earn.Dil.";#N/A,#N/A,FALSE,"Dil. AVP"}</definedName>
    <definedName name="ss" hidden="1">{#N/A,#N/A,FALSE,"Calc";#N/A,#N/A,FALSE,"Sensitivity";#N/A,#N/A,FALSE,"LT Earn.Dil.";#N/A,#N/A,FALSE,"Dil. AVP"}</definedName>
    <definedName name="sssss" localSheetId="7" hidden="1">{#N/A,#N/A,FALSE,"Calc";#N/A,#N/A,FALSE,"Sensitivity";#N/A,#N/A,FALSE,"LT Earn.Dil.";#N/A,#N/A,FALSE,"Dil. AVP"}</definedName>
    <definedName name="sssss" localSheetId="8" hidden="1">{#N/A,#N/A,FALSE,"Calc";#N/A,#N/A,FALSE,"Sensitivity";#N/A,#N/A,FALSE,"LT Earn.Dil.";#N/A,#N/A,FALSE,"Dil. AVP"}</definedName>
    <definedName name="sssss" hidden="1">{#N/A,#N/A,FALSE,"Calc";#N/A,#N/A,FALSE,"Sensitivity";#N/A,#N/A,FALSE,"LT Earn.Dil.";#N/A,#N/A,FALSE,"Dil. AVP"}</definedName>
    <definedName name="summary" localSheetId="7" hidden="1">{"Plat Summary",#N/A,FALSE,"PLAT DESIGN"}</definedName>
    <definedName name="summary" localSheetId="8" hidden="1">{"Plat Summary",#N/A,FALSE,"PLAT DESIGN"}</definedName>
    <definedName name="summary" hidden="1">{"Plat Summary",#N/A,FALSE,"PLAT DESIGN"}</definedName>
    <definedName name="summaryYTD" localSheetId="7" hidden="1">{#N/A,#N/A,FALSE,"INC";#N/A,#N/A,FALSE,"incytd";#N/A,#N/A,FALSE,"incmo";#N/A,#N/A,FALSE,"incqtr"}</definedName>
    <definedName name="summaryYTD" localSheetId="8" hidden="1">{#N/A,#N/A,FALSE,"INC";#N/A,#N/A,FALSE,"incytd";#N/A,#N/A,FALSE,"incmo";#N/A,#N/A,FALSE,"incqtr"}</definedName>
    <definedName name="summaryYTD" hidden="1">{#N/A,#N/A,FALSE,"INC";#N/A,#N/A,FALSE,"incytd";#N/A,#N/A,FALSE,"incmo";#N/A,#N/A,FALSE,"incqtr"}</definedName>
    <definedName name="svfs" localSheetId="7" hidden="1">{"comps2",#N/A,FALSE,"AERO";"footnotes",#N/A,FALSE,"AERO"}</definedName>
    <definedName name="svfs" localSheetId="8" hidden="1">{"comps2",#N/A,FALSE,"AERO";"footnotes",#N/A,FALSE,"AERO"}</definedName>
    <definedName name="svfs" hidden="1">{"comps2",#N/A,FALSE,"AERO";"footnotes",#N/A,FALSE,"AERO"}</definedName>
    <definedName name="t" localSheetId="7" hidden="1">{#N/A,#N/A,FALSE,"CESTSUM";#N/A,#N/A,FALSE,"est sum A";#N/A,#N/A,FALSE,"est detail A"}</definedName>
    <definedName name="t" localSheetId="8" hidden="1">{#N/A,#N/A,FALSE,"CESTSUM";#N/A,#N/A,FALSE,"est sum A";#N/A,#N/A,FALSE,"est detail A"}</definedName>
    <definedName name="t" localSheetId="14" hidden="1">{#N/A,#N/A,FALSE,"CESTSUM";#N/A,#N/A,FALSE,"est sum A";#N/A,#N/A,FALSE,"est detail A"}</definedName>
    <definedName name="t" hidden="1">{#N/A,#N/A,FALSE,"CESTSUM";#N/A,#N/A,FALSE,"est sum A";#N/A,#N/A,FALSE,"est detail A"}</definedName>
    <definedName name="tem" localSheetId="7" hidden="1">{#N/A,#N/A,FALSE,"Summ";#N/A,#N/A,FALSE,"General"}</definedName>
    <definedName name="tem" localSheetId="8" hidden="1">{#N/A,#N/A,FALSE,"Summ";#N/A,#N/A,FALSE,"General"}</definedName>
    <definedName name="tem" hidden="1">{#N/A,#N/A,FALSE,"Summ";#N/A,#N/A,FALSE,"General"}</definedName>
    <definedName name="TEMP" localSheetId="7" hidden="1">{#N/A,#N/A,FALSE,"Summ";#N/A,#N/A,FALSE,"General"}</definedName>
    <definedName name="TEMP" localSheetId="8" hidden="1">{#N/A,#N/A,FALSE,"Summ";#N/A,#N/A,FALSE,"General"}</definedName>
    <definedName name="TEMP" localSheetId="14" hidden="1">{#N/A,#N/A,FALSE,"Summ";#N/A,#N/A,FALSE,"General"}</definedName>
    <definedName name="TEMP" hidden="1">{#N/A,#N/A,FALSE,"Summ";#N/A,#N/A,FALSE,"General"}</definedName>
    <definedName name="Temp1" localSheetId="7" hidden="1">{#N/A,#N/A,FALSE,"CESTSUM";#N/A,#N/A,FALSE,"est sum A";#N/A,#N/A,FALSE,"est detail A"}</definedName>
    <definedName name="Temp1" localSheetId="8" hidden="1">{#N/A,#N/A,FALSE,"CESTSUM";#N/A,#N/A,FALSE,"est sum A";#N/A,#N/A,FALSE,"est detail A"}</definedName>
    <definedName name="Temp1" localSheetId="14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7" hidden="1">{#N/A,#N/A,FALSE,"CESTSUM";#N/A,#N/A,FALSE,"est sum A";#N/A,#N/A,FALSE,"est detail A"}</definedName>
    <definedName name="temp2" localSheetId="8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st" localSheetId="7" hidden="1">{"net cf for valuation",#N/A,FALSE,"RangerAm";"nopat stmt",#N/A,FALSE,"RangerAm";"inc stmt",#N/A,FALSE,"RangerAm";"bal sheet",#N/A,FALSE,"RangerAm";"sum ops results",#N/A,FALSE,"RangerAm"}</definedName>
    <definedName name="test" localSheetId="8" hidden="1">{"net cf for valuation",#N/A,FALSE,"RangerAm";"nopat stmt",#N/A,FALSE,"RangerAm";"inc stmt",#N/A,FALSE,"RangerAm";"bal sheet",#N/A,FALSE,"RangerAm";"sum ops results",#N/A,FALSE,"RangerAm"}</definedName>
    <definedName name="test" hidden="1">{"net cf for valuation",#N/A,FALSE,"RangerAm";"nopat stmt",#N/A,FALSE,"RangerAm";"inc stmt",#N/A,FALSE,"RangerAm";"bal sheet",#N/A,FALSE,"RangerAm";"sum ops results",#N/A,FALSE,"RangerAm"}</definedName>
    <definedName name="test3" localSheetId="7" hidden="1">{"Income Statement",#N/A,FALSE,"CFMODEL";"Balance Sheet",#N/A,FALSE,"CFMODEL"}</definedName>
    <definedName name="test3" localSheetId="8" hidden="1">{"Income Statement",#N/A,FALSE,"CFMODEL";"Balance Sheet",#N/A,FALSE,"CFMODEL"}</definedName>
    <definedName name="test3" hidden="1">{"Income Statement",#N/A,FALSE,"CFMODEL";"Balance Sheet",#N/A,FALSE,"CFMODEL"}</definedName>
    <definedName name="TextRefCopyRangeCount" hidden="1">1</definedName>
    <definedName name="thth" localSheetId="7" hidden="1">{#N/A,#N/A,FALSE,"Calc";#N/A,#N/A,FALSE,"Sensitivity";#N/A,#N/A,FALSE,"LT Earn.Dil.";#N/A,#N/A,FALSE,"Dil. AVP"}</definedName>
    <definedName name="thth" localSheetId="8" hidden="1">{#N/A,#N/A,FALSE,"Calc";#N/A,#N/A,FALSE,"Sensitivity";#N/A,#N/A,FALSE,"LT Earn.Dil.";#N/A,#N/A,FALSE,"Dil. AVP"}</definedName>
    <definedName name="thth" hidden="1">{#N/A,#N/A,FALSE,"Calc";#N/A,#N/A,FALSE,"Sensitivity";#N/A,#N/A,FALSE,"LT Earn.Dil.";#N/A,#N/A,FALSE,"Dil. AVP"}</definedName>
    <definedName name="ththt" localSheetId="7" hidden="1">{#N/A,"DR",FALSE,"increm pf";#N/A,"MAMSI",FALSE,"increm pf";#N/A,"MAXI",FALSE,"increm pf";#N/A,"PCAM",FALSE,"increm pf";#N/A,"PHSV",FALSE,"increm pf";#N/A,"SIE",FALSE,"increm pf"}</definedName>
    <definedName name="ththt" localSheetId="8" hidden="1">{#N/A,"DR",FALSE,"increm pf";#N/A,"MAMSI",FALSE,"increm pf";#N/A,"MAXI",FALSE,"increm pf";#N/A,"PCAM",FALSE,"increm pf";#N/A,"PHSV",FALSE,"increm pf";#N/A,"SIE",FALSE,"increm pf"}</definedName>
    <definedName name="ththt" hidden="1">{#N/A,"DR",FALSE,"increm pf";#N/A,"MAMSI",FALSE,"increm pf";#N/A,"MAXI",FALSE,"increm pf";#N/A,"PCAM",FALSE,"increm pf";#N/A,"PHSV",FALSE,"increm pf";#N/A,"SIE",FALSE,"increm pf"}</definedName>
    <definedName name="TP_Footer_Path" hidden="1">"S:\74639\03RET\(417) 2004 Cost Projection\"</definedName>
    <definedName name="TP_Footer_User" hidden="1">"Mary Lou Barrios"</definedName>
    <definedName name="tr" localSheetId="7" hidden="1">{#N/A,#N/A,FALSE,"CESTSUM";#N/A,#N/A,FALSE,"est sum A";#N/A,#N/A,FALSE,"est detail A"}</definedName>
    <definedName name="tr" localSheetId="8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0" hidden="1">#REF!</definedName>
    <definedName name="Transfer" localSheetId="1" hidden="1">#REF!</definedName>
    <definedName name="Transfer" localSheetId="8" hidden="1">#REF!</definedName>
    <definedName name="Transfers" localSheetId="0" hidden="1">#REF!</definedName>
    <definedName name="Transfers" localSheetId="1" hidden="1">#REF!</definedName>
    <definedName name="Transfers" localSheetId="8" hidden="1">#REF!</definedName>
    <definedName name="treretre" localSheetId="7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treretre" localSheetId="8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treretre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tss" localSheetId="7" hidden="1">{#N/A,#N/A,TRUE,"ProFormaProfit";#N/A,#N/A,TRUE,"ProFormaCash";#N/A,#N/A,TRUE,"Depreciation";#N/A,#N/A,TRUE,"Assets";#N/A,#N/A,TRUE,"Revenue";#N/A,#N/A,TRUE,"EstimatedPurchase"}</definedName>
    <definedName name="tss" localSheetId="8" hidden="1">{#N/A,#N/A,TRUE,"ProFormaProfit";#N/A,#N/A,TRUE,"ProFormaCash";#N/A,#N/A,TRUE,"Depreciation";#N/A,#N/A,TRUE,"Assets";#N/A,#N/A,TRUE,"Revenue";#N/A,#N/A,TRUE,"EstimatedPurchase"}</definedName>
    <definedName name="tss" hidden="1">{#N/A,#N/A,TRUE,"ProFormaProfit";#N/A,#N/A,TRUE,"ProFormaCash";#N/A,#N/A,TRUE,"Depreciation";#N/A,#N/A,TRUE,"Assets";#N/A,#N/A,TRUE,"Revenue";#N/A,#N/A,TRUE,"EstimatedPurchase"}</definedName>
    <definedName name="tst" localSheetId="7" hidden="1">{"Income Statement",#N/A,FALSE,"CFMODEL";"Balance Sheet",#N/A,FALSE,"CFMODEL"}</definedName>
    <definedName name="tst" localSheetId="8" hidden="1">{"Income Statement",#N/A,FALSE,"CFMODEL";"Balance Sheet",#N/A,FALSE,"CFMODEL"}</definedName>
    <definedName name="tst" hidden="1">{"Income Statement",#N/A,FALSE,"CFMODEL";"Balance Sheet",#N/A,FALSE,"CFMODEL"}</definedName>
    <definedName name="ttrttr" localSheetId="7" hidden="1">{#N/A,#N/A,FALSE,"FY97";#N/A,#N/A,FALSE,"FY98";#N/A,#N/A,FALSE,"FY99";#N/A,#N/A,FALSE,"FY00";#N/A,#N/A,FALSE,"FY01"}</definedName>
    <definedName name="ttrttr" localSheetId="8" hidden="1">{#N/A,#N/A,FALSE,"FY97";#N/A,#N/A,FALSE,"FY98";#N/A,#N/A,FALSE,"FY99";#N/A,#N/A,FALSE,"FY00";#N/A,#N/A,FALSE,"FY01"}</definedName>
    <definedName name="ttrttr" hidden="1">{#N/A,#N/A,FALSE,"FY97";#N/A,#N/A,FALSE,"FY98";#N/A,#N/A,FALSE,"FY99";#N/A,#N/A,FALSE,"FY00";#N/A,#N/A,FALSE,"FY01"}</definedName>
    <definedName name="ttt" localSheetId="7" hidden="1">{#N/A,#N/A,FALSE,"summ";#N/A,#N/A,FALSE,"q1";#N/A,#N/A,FALSE,"summ_alt";#N/A,#N/A,FALSE,"stock_nozero";#N/A,#N/A,FALSE,"1995"}</definedName>
    <definedName name="ttt" localSheetId="8" hidden="1">{#N/A,#N/A,FALSE,"summ";#N/A,#N/A,FALSE,"q1";#N/A,#N/A,FALSE,"summ_alt";#N/A,#N/A,FALSE,"stock_nozero";#N/A,#N/A,FALSE,"1995"}</definedName>
    <definedName name="ttt" hidden="1">{#N/A,#N/A,FALSE,"summ";#N/A,#N/A,FALSE,"q1";#N/A,#N/A,FALSE,"summ_alt";#N/A,#N/A,FALSE,"stock_nozero";#N/A,#N/A,FALSE,"1995"}</definedName>
    <definedName name="tttt" localSheetId="7" hidden="1">{"Reader",#N/A,FALSE,"Summary";"Reader",#N/A,FALSE,"Buildup";"Reader",#N/A,FALSE,"Financials";"Reader",#N/A,FALSE,"Debt &amp; Other"}</definedName>
    <definedName name="tttt" localSheetId="8" hidden="1">{"Reader",#N/A,FALSE,"Summary";"Reader",#N/A,FALSE,"Buildup";"Reader",#N/A,FALSE,"Financials";"Reader",#N/A,FALSE,"Debt &amp; Other"}</definedName>
    <definedName name="tttt" hidden="1">{"Reader",#N/A,FALSE,"Summary";"Reader",#N/A,FALSE,"Buildup";"Reader",#N/A,FALSE,"Financials";"Reader",#N/A,FALSE,"Debt &amp; Other"}</definedName>
    <definedName name="tut" localSheetId="7" hidden="1">{#N/A,#N/A,TRUE,"ProFormaProfit";#N/A,#N/A,TRUE,"ProFormaCash";#N/A,#N/A,TRUE,"Depreciation";#N/A,#N/A,TRUE,"Assets";#N/A,#N/A,TRUE,"Revenue";#N/A,#N/A,TRUE,"EstimatedPurchase"}</definedName>
    <definedName name="tut" localSheetId="8" hidden="1">{#N/A,#N/A,TRUE,"ProFormaProfit";#N/A,#N/A,TRUE,"ProFormaCash";#N/A,#N/A,TRUE,"Depreciation";#N/A,#N/A,TRUE,"Assets";#N/A,#N/A,TRUE,"Revenue";#N/A,#N/A,TRUE,"EstimatedPurchase"}</definedName>
    <definedName name="tut" hidden="1">{#N/A,#N/A,TRUE,"ProFormaProfit";#N/A,#N/A,TRUE,"ProFormaCash";#N/A,#N/A,TRUE,"Depreciation";#N/A,#N/A,TRUE,"Assets";#N/A,#N/A,TRUE,"Revenue";#N/A,#N/A,TRUE,"EstimatedPurchase"}</definedName>
    <definedName name="twert" localSheetId="7" hidden="1">{"by_month",#N/A,TRUE,"template";"destec_month",#N/A,TRUE,"template";"by_quarter",#N/A,TRUE,"template";"destec_quarter",#N/A,TRUE,"template";"by_year",#N/A,TRUE,"template";"destec_annual",#N/A,TRUE,"template"}</definedName>
    <definedName name="twert" localSheetId="8" hidden="1">{"by_month",#N/A,TRUE,"template";"destec_month",#N/A,TRUE,"template";"by_quarter",#N/A,TRUE,"template";"destec_quarter",#N/A,TRUE,"template";"by_year",#N/A,TRUE,"template";"destec_annual",#N/A,TRUE,"template"}</definedName>
    <definedName name="twert" hidden="1">{"by_month",#N/A,TRUE,"template";"destec_month",#N/A,TRUE,"template";"by_quarter",#N/A,TRUE,"template";"destec_quarter",#N/A,TRUE,"template";"by_year",#N/A,TRUE,"template";"destec_annual",#N/A,TRUE,"template"}</definedName>
    <definedName name="tyty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ty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t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u" localSheetId="7" hidden="1">{"consolidated",#N/A,FALSE,"Sheet1";"cms",#N/A,FALSE,"Sheet1";"fse",#N/A,FALSE,"Sheet1"}</definedName>
    <definedName name="tyu" localSheetId="8" hidden="1">{"consolidated",#N/A,FALSE,"Sheet1";"cms",#N/A,FALSE,"Sheet1";"fse",#N/A,FALSE,"Sheet1"}</definedName>
    <definedName name="tyu" hidden="1">{"consolidated",#N/A,FALSE,"Sheet1";"cms",#N/A,FALSE,"Sheet1";"fse",#N/A,FALSE,"Sheet1"}</definedName>
    <definedName name="u" localSheetId="7" hidden="1">{#N/A,#N/A,FALSE,"Summ";#N/A,#N/A,FALSE,"General"}</definedName>
    <definedName name="u" localSheetId="8" hidden="1">{#N/A,#N/A,FALSE,"Summ";#N/A,#N/A,FALSE,"General"}</definedName>
    <definedName name="u" localSheetId="14" hidden="1">{#N/A,#N/A,FALSE,"Summ";#N/A,#N/A,FALSE,"General"}</definedName>
    <definedName name="u" hidden="1">{#N/A,#N/A,FALSE,"Summ";#N/A,#N/A,FALSE,"General"}</definedName>
    <definedName name="UNI_AA_VERSION" hidden="1">"150.2.0"</definedName>
    <definedName name="UNI_FILT_END" hidden="1">8</definedName>
    <definedName name="UNI_FILT_OFFSPEC" hidden="1">2</definedName>
    <definedName name="UNI_FILT_ONSPEC" hidden="1">1</definedName>
    <definedName name="UNI_FILT_START" hidden="1">4</definedName>
    <definedName name="UNI_NOTHING" hidden="1">0</definedName>
    <definedName name="UNI_PRES_CLOSEST" hidden="1">512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MRECORD" hidden="1">64</definedName>
    <definedName name="UNI_PRES_OUTLIERS" hidden="1">32</definedName>
    <definedName name="UNI_PRES_POST" hidden="1">256</definedName>
    <definedName name="UNI_PRES_PRIOR" hidden="1">2048</definedName>
    <definedName name="UNI_PRES_RECENT" hidden="1">1024</definedName>
    <definedName name="UNI_PRES_STATIC" hidden="1">128</definedName>
    <definedName name="UNI_RET_ATTRIB" hidden="1">64</definedName>
    <definedName name="UNI_RET_CONF" hidden="1">32</definedName>
    <definedName name="UNI_RET_DESC" hidden="1">4</definedName>
    <definedName name="UNI_RET_END" hidden="1">16384</definedName>
    <definedName name="UNI_RET_EQUIP" hidden="1">1</definedName>
    <definedName name="UNI_RET_EVENT" hidden="1">4096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START" hidden="1">8192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u" localSheetId="7" hidden="1">{"away stand alones",#N/A,FALSE,"Target"}</definedName>
    <definedName name="uu" localSheetId="8" hidden="1">{"away stand alones",#N/A,FALSE,"Target"}</definedName>
    <definedName name="uu" hidden="1">{"away stand alones",#N/A,FALSE,"Target"}</definedName>
    <definedName name="v" localSheetId="7" hidden="1">{#N/A,#N/A,FALSE,"Coversheet";#N/A,#N/A,FALSE,"QA"}</definedName>
    <definedName name="v" localSheetId="8" hidden="1">{#N/A,#N/A,FALSE,"Coversheet";#N/A,#N/A,FALSE,"QA"}</definedName>
    <definedName name="v" hidden="1">{#N/A,#N/A,FALSE,"Coversheet";#N/A,#N/A,FALSE,"QA"}</definedName>
    <definedName name="Value" localSheetId="7" hidden="1">{#N/A,#N/A,FALSE,"Summ";#N/A,#N/A,FALSE,"General"}</definedName>
    <definedName name="Value" localSheetId="8" hidden="1">{#N/A,#N/A,FALSE,"Summ";#N/A,#N/A,FALSE,"General"}</definedName>
    <definedName name="Value" hidden="1">{#N/A,#N/A,FALSE,"Summ";#N/A,#N/A,FALSE,"General"}</definedName>
    <definedName name="vcbcvbcv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cbcvbcv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cbcvbcv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o" localSheetId="7" hidden="1">{"consolidated",#N/A,FALSE,"Sheet1";"cms",#N/A,FALSE,"Sheet1";"fse",#N/A,FALSE,"Sheet1"}</definedName>
    <definedName name="vo" localSheetId="8" hidden="1">{"consolidated",#N/A,FALSE,"Sheet1";"cms",#N/A,FALSE,"Sheet1";"fse",#N/A,FALSE,"Sheet1"}</definedName>
    <definedName name="vo" hidden="1">{"consolidated",#N/A,FALSE,"Sheet1";"cms",#N/A,FALSE,"Sheet1";"fse",#N/A,FALSE,"Sheet1"}</definedName>
    <definedName name="vsv" localSheetId="7" hidden="1">{"comp",#N/A,FALSE,"SPEC";"footnotes",#N/A,FALSE,"SPEC"}</definedName>
    <definedName name="vsv" localSheetId="8" hidden="1">{"comp",#N/A,FALSE,"SPEC";"footnotes",#N/A,FALSE,"SPEC"}</definedName>
    <definedName name="vsv" hidden="1">{"comp",#N/A,FALSE,"SPEC";"footnotes",#N/A,FALSE,"SPEC"}</definedName>
    <definedName name="w" localSheetId="7" hidden="1">{#N/A,#N/A,FALSE,"Schedule F";#N/A,#N/A,FALSE,"Schedule G"}</definedName>
    <definedName name="w" localSheetId="8" hidden="1">{#N/A,#N/A,FALSE,"Schedule F";#N/A,#N/A,FALSE,"Schedule G"}</definedName>
    <definedName name="w" hidden="1">{#N/A,#N/A,FALSE,"Schedule F";#N/A,#N/A,FALSE,"Schedule G"}</definedName>
    <definedName name="we" localSheetId="7" hidden="1">{#N/A,#N/A,FALSE,"Pg 6b CustCount_Gas";#N/A,#N/A,FALSE,"QA";#N/A,#N/A,FALSE,"Report";#N/A,#N/A,FALSE,"forecast"}</definedName>
    <definedName name="we" localSheetId="8" hidden="1">{#N/A,#N/A,FALSE,"Pg 6b CustCount_Gas";#N/A,#N/A,FALSE,"QA";#N/A,#N/A,FALSE,"Report";#N/A,#N/A,FALSE,"forecast"}</definedName>
    <definedName name="we" localSheetId="14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fsdfasdf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fsdfasdf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fsdfasdf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re" localSheetId="7" hidden="1">{#N/A,#N/A,FALSE,"EXP97"}</definedName>
    <definedName name="were" localSheetId="8" hidden="1">{#N/A,#N/A,FALSE,"EXP97"}</definedName>
    <definedName name="were" hidden="1">{#N/A,#N/A,FALSE,"EXP97"}</definedName>
    <definedName name="WH" localSheetId="7" hidden="1">{#N/A,#N/A,FALSE,"Coversheet";#N/A,#N/A,FALSE,"QA"}</definedName>
    <definedName name="WH" localSheetId="8" hidden="1">{#N/A,#N/A,FALSE,"Coversheet";#N/A,#N/A,FALSE,"QA"}</definedName>
    <definedName name="WH" hidden="1">{#N/A,#N/A,FALSE,"Coversheet";#N/A,#N/A,FALSE,"QA"}</definedName>
    <definedName name="where" localSheetId="7" hidden="1">{"inputs raw data",#N/A,TRUE,"INPUT"}</definedName>
    <definedName name="where" localSheetId="8" hidden="1">{"inputs raw data",#N/A,TRUE,"INPUT"}</definedName>
    <definedName name="where" hidden="1">{"inputs raw data",#N/A,TRUE,"INPUT"}</definedName>
    <definedName name="wrn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" localSheetId="8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1." localSheetId="7" hidden="1">{#N/A,#N/A,FALSE,"Calc";#N/A,#N/A,FALSE,"Sensitivity";#N/A,#N/A,FALSE,"LT Earn.Dil.";#N/A,#N/A,FALSE,"Dil. AVP"}</definedName>
    <definedName name="wrn.1." localSheetId="8" hidden="1">{#N/A,#N/A,FALSE,"Calc";#N/A,#N/A,FALSE,"Sensitivity";#N/A,#N/A,FALSE,"LT Earn.Dil.";#N/A,#N/A,FALSE,"Dil. AVP"}</definedName>
    <definedName name="wrn.1." hidden="1">{#N/A,#N/A,FALSE,"Calc";#N/A,#N/A,FALSE,"Sensitivity";#N/A,#N/A,FALSE,"LT Earn.Dil.";#N/A,#N/A,FALSE,"Dil. AVP"}</definedName>
    <definedName name="wrn.1._.Bi._.Monthly._.CR." localSheetId="7" hidden="1">{#N/A,#N/A,FALSE,"Drill Sites";"WP 212",#N/A,FALSE,"MWAG EOR";"WP 213",#N/A,FALSE,"MWAG EOR";#N/A,#N/A,FALSE,"Misc. Facility";#N/A,#N/A,FALSE,"WWTP"}</definedName>
    <definedName name="wrn.1._.Bi._.Monthly._.CR." localSheetId="8" hidden="1">{#N/A,#N/A,FALSE,"Drill Sites";"WP 212",#N/A,FALSE,"MWAG EOR";"WP 213",#N/A,FALSE,"MWAG EOR";#N/A,#N/A,FALSE,"Misc. Facility";#N/A,#N/A,FALSE,"WWTP"}</definedName>
    <definedName name="wrn.1._.Bi._.Monthly._.CR." localSheetId="14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7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8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2." localSheetId="7" hidden="1">{#N/A,#N/A,FALSE,"Calc";#N/A,#N/A,FALSE,"Sensitivity";#N/A,#N/A,FALSE,"LT Earn.Dil.";#N/A,#N/A,FALSE,"Dil. AVP"}</definedName>
    <definedName name="WRN.2." localSheetId="8" hidden="1">{#N/A,#N/A,FALSE,"Calc";#N/A,#N/A,FALSE,"Sensitivity";#N/A,#N/A,FALSE,"LT Earn.Dil.";#N/A,#N/A,FALSE,"Dil. AVP"}</definedName>
    <definedName name="WRN.2." hidden="1">{#N/A,#N/A,FALSE,"Calc";#N/A,#N/A,FALSE,"Sensitivity";#N/A,#N/A,FALSE,"LT Earn.Dil.";#N/A,#N/A,FALSE,"Dil. AVP"}</definedName>
    <definedName name="wrn.2._.pagers." localSheetId="7" hidden="1">{"Cover",#N/A,FALSE,"Cover";"Summary",#N/A,FALSE,"Summarpage"}</definedName>
    <definedName name="wrn.2._.pagers." localSheetId="8" hidden="1">{"Cover",#N/A,FALSE,"Cover";"Summary",#N/A,FALSE,"Summarpage"}</definedName>
    <definedName name="wrn.2._.pagers." hidden="1">{"Cover",#N/A,FALSE,"Cover";"Summary",#N/A,FALSE,"Summarpage"}</definedName>
    <definedName name="wrn.20._.year._.indices." localSheetId="7" hidden="1">{#N/A,#N/A,FALSE,"20 yrindrefema";#N/A,#N/A,FALSE,"20yrindloema";#N/A,#N/A,FALSE,"20yrindhiema"}</definedName>
    <definedName name="wrn.20._.year._.indices." localSheetId="8" hidden="1">{#N/A,#N/A,FALSE,"20 yrindrefema";#N/A,#N/A,FALSE,"20yrindloema";#N/A,#N/A,FALSE,"20yrindhiema"}</definedName>
    <definedName name="wrn.20._.year._.indices." hidden="1">{#N/A,#N/A,FALSE,"20 yrindrefema";#N/A,#N/A,FALSE,"20yrindloema";#N/A,#N/A,FALSE,"20yrindhiema"}</definedName>
    <definedName name="wrn.3._.Scenarios." localSheetId="7" hidden="1">{"full model","100% Stock",FALSE,"PROFORMA";"full model","50/50",FALSE,"PROFORMA";"full model","100% Cash",FALSE,"PROFORMA"}</definedName>
    <definedName name="wrn.3._.Scenarios." localSheetId="8" hidden="1">{"full model","100% Stock",FALSE,"PROFORMA";"full model","50/50",FALSE,"PROFORMA";"full model","100% Cash",FALSE,"PROFORMA"}</definedName>
    <definedName name="wrn.3._.Scenarios." hidden="1">{"full model","100% Stock",FALSE,"PROFORMA";"full model","50/50",FALSE,"PROFORMA";"full model","100% Cash",FALSE,"PROFORMA"}</definedName>
    <definedName name="wrn.3cases." localSheetId="7" hidden="1">{#N/A,"Base",FALSE,"Dividend";#N/A,"Conservative",FALSE,"Dividend";#N/A,"Downside",FALSE,"Dividend"}</definedName>
    <definedName name="wrn.3cases." localSheetId="8" hidden="1">{#N/A,"Base",FALSE,"Dividend";#N/A,"Conservative",FALSE,"Dividend";#N/A,"Downside",FALSE,"Dividend"}</definedName>
    <definedName name="wrn.3cases." hidden="1">{#N/A,"Base",FALSE,"Dividend";#N/A,"Conservative",FALSE,"Dividend";#N/A,"Downside",FALSE,"Dividend"}</definedName>
    <definedName name="wrn.50._.50.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AAI." localSheetId="7" hidden="1">{#N/A,#N/A,FALSE,"CRPT";#N/A,#N/A,FALSE,"TREND";#N/A,#N/A,FALSE,"%Curve"}</definedName>
    <definedName name="wrn.AAI." localSheetId="8" hidden="1">{#N/A,#N/A,FALSE,"CRPT";#N/A,#N/A,FALSE,"TREND";#N/A,#N/A,FALSE,"%Curve"}</definedName>
    <definedName name="wrn.AAI." localSheetId="14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7" hidden="1">{#N/A,#N/A,FALSE,"CRPT";#N/A,#N/A,FALSE,"TREND";#N/A,#N/A,FALSE,"% CURVE"}</definedName>
    <definedName name="wrn.AAI._.Report." localSheetId="8" hidden="1">{#N/A,#N/A,FALSE,"CRPT";#N/A,#N/A,FALSE,"TREND";#N/A,#N/A,FALSE,"% CURVE"}</definedName>
    <definedName name="wrn.AAI._.Report." localSheetId="14" hidden="1">{#N/A,#N/A,FALSE,"CRPT";#N/A,#N/A,FALSE,"TREND";#N/A,#N/A,FALSE,"% CURVE"}</definedName>
    <definedName name="wrn.AAI._.Report." hidden="1">{#N/A,#N/A,FALSE,"CRPT";#N/A,#N/A,FALSE,"TREND";#N/A,#N/A,FALSE,"% CURVE"}</definedName>
    <definedName name="wrn.Accounts." localSheetId="7" hidden="1">{"turnover",#N/A,FALSE;"profits",#N/A,FALSE;"cash",#N/A,FALSE}</definedName>
    <definedName name="wrn.Accounts." localSheetId="8" hidden="1">{"turnover",#N/A,FALSE;"profits",#N/A,FALSE;"cash",#N/A,FALSE}</definedName>
    <definedName name="wrn.Accounts." hidden="1">{"turnover",#N/A,FALSE;"profits",#N/A,FALSE;"cash",#N/A,FALSE}</definedName>
    <definedName name="wrn.Accretion." localSheetId="7" hidden="1">{"Accretion",#N/A,FALSE,"Assum"}</definedName>
    <definedName name="wrn.Accretion." localSheetId="8" hidden="1">{"Accretion",#N/A,FALSE,"Assum"}</definedName>
    <definedName name="wrn.Accretion." hidden="1">{"Accretion",#N/A,FALSE,"Assum"}</definedName>
    <definedName name="wrn.adj95." localSheetId="7" hidden="1">{"adj95mult",#N/A,FALSE,"COMPCO";"adj95est",#N/A,FALSE,"COMPCO"}</definedName>
    <definedName name="wrn.adj95." localSheetId="8" hidden="1">{"adj95mult",#N/A,FALSE,"COMPCO";"adj95est",#N/A,FALSE,"COMPCO"}</definedName>
    <definedName name="wrn.adj95." hidden="1">{"adj95mult",#N/A,FALSE,"COMPCO";"adj95est",#N/A,FALSE,"COMPCO"}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N." localSheetId="7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8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7" hidden="1">{"Intermediate Calc.",#N/A,FALSE,"Merger Plan";"Merger Inputs",#N/A,FALSE,"Merger Plan";"PF Analysis",#N/A,FALSE,"Merger Plan"}</definedName>
    <definedName name="wrn.All." localSheetId="8" hidden="1">{"Intermediate Calc.",#N/A,FALSE,"Merger Plan";"Merger Inputs",#N/A,FALSE,"Merger Plan";"PF Analysis",#N/A,FALSE,"Merger Plan"}</definedName>
    <definedName name="wrn.All." hidden="1">{"Intermediate Calc.",#N/A,FALSE,"Merger Plan";"Merger Inputs",#N/A,FALSE,"Merger Plan";"PF Analysis",#N/A,FALSE,"Merger Plan"}</definedName>
    <definedName name="wrn.all._.comps.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input.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rint.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print.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print.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Reports." localSheetId="7" hidden="1">{"BS",#N/A,FALSE,"NGC";"PL",#N/A,FALSE,"NGC";"CF",#N/A,FALSE,"NGC"}</definedName>
    <definedName name="wrn.All._.Reports." localSheetId="8" hidden="1">{"BS",#N/A,FALSE,"NGC";"PL",#N/A,FALSE,"NGC";"CF",#N/A,FALSE,"NGC"}</definedName>
    <definedName name="wrn.All._.Reports." hidden="1">{"BS",#N/A,FALSE,"NGC";"PL",#N/A,FALSE,"NGC";"CF",#N/A,FALSE,"NGC"}</definedName>
    <definedName name="wrn.ALL._.STATEMENTS." localSheetId="7" hidden="1">{"BALANCE SHEET",#N/A,FALSE,"Balance Sheet";"INCOME STATEMENT",#N/A,FALSE,"Income Statement";"STMT OF CASH FLOWS",#N/A,FALSE,"Cash Flows Indirect";"PARTNERS CAPITAL STMT",#N/A,FALSE,"Partners Capital"}</definedName>
    <definedName name="wrn.ALL._.STATEMENTS." localSheetId="8" hidden="1">{"BALANCE SHEET",#N/A,FALSE,"Balance Sheet";"INCOME STATEMENT",#N/A,FALSE,"Income Statement";"STMT OF CASH FLOWS",#N/A,FALSE,"Cash Flows Indirect";"PARTNERS CAPITAL STMT",#N/A,FALSE,"Partners Capital"}</definedName>
    <definedName name="wrn.ALL._.STATEMENTS." hidden="1">{"BALANCE SHEET",#N/A,FALSE,"Balance Sheet";"INCOME STATEMENT",#N/A,FALSE,"Income Statement";"STMT OF CASH FLOWS",#N/A,FALSE,"Cash Flows Indirect";"PARTNERS CAPITAL STMT",#N/A,FALSE,"Partners Capital"}</definedName>
    <definedName name="wrn.All._.Total._.Costsl." localSheetId="7" hidden="1">{"Help Desk",#N/A,FALSE,"Total Costs";"Server Management",#N/A,FALSE,"Total Costs";"Application Management",#N/A,FALSE,"Total Costs"}</definedName>
    <definedName name="wrn.All._.Total._.Costsl." localSheetId="8" hidden="1">{"Help Desk",#N/A,FALSE,"Total Costs";"Server Management",#N/A,FALSE,"Total Costs";"Application Management",#N/A,FALSE,"Total Costs"}</definedName>
    <definedName name="wrn.All._.Total._.Costsl." hidden="1">{"Help Desk",#N/A,FALSE,"Total Costs";"Server Management",#N/A,FALSE,"Total Costs";"Application Management",#N/A,FALSE,"Total Costs"}</definedName>
    <definedName name="wrn.All._.Up." localSheetId="7" hidden="1">{"All Up",#N/A,FALSE,"Feedstock"}</definedName>
    <definedName name="wrn.All._.Up." localSheetId="8" hidden="1">{"All Up",#N/A,FALSE,"Feedstock"}</definedName>
    <definedName name="wrn.All._.Up." hidden="1">{"All Up",#N/A,FALSE,"Feedstock"}</definedName>
    <definedName name="wrn.All._.Worksheets.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localSheetId="8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2" localSheetId="7" hidden="1">{#N/A,#N/A,FALSE,"DCF";#N/A,#N/A,FALSE,"WACC";#N/A,#N/A,FALSE,"Sales_EBIT";#N/A,#N/A,FALSE,"Capex_Depreciation";#N/A,#N/A,FALSE,"WC";#N/A,#N/A,FALSE,"Interest";#N/A,#N/A,FALSE,"Assumptions"}</definedName>
    <definedName name="wrn.all.2" localSheetId="8" hidden="1">{#N/A,#N/A,FALSE,"DCF";#N/A,#N/A,FALSE,"WACC";#N/A,#N/A,FALSE,"Sales_EBIT";#N/A,#N/A,FALSE,"Capex_Depreciation";#N/A,#N/A,FALSE,"WC";#N/A,#N/A,FALSE,"Interest";#N/A,#N/A,FALSE,"Assumptions"}</definedName>
    <definedName name="wrn.all.2" hidden="1">{#N/A,#N/A,FALSE,"DCF";#N/A,#N/A,FALSE,"WACC";#N/A,#N/A,FALSE,"Sales_EBIT";#N/A,#N/A,FALSE,"Capex_Depreciation";#N/A,#N/A,FALSE,"WC";#N/A,#N/A,FALSE,"Interest";#N/A,#N/A,FALSE,"Assumptions"}</definedName>
    <definedName name="wrn.all.new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.new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.new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2." localSheetId="7" hidden="1">{#N/A,#N/A,FALSE,"DCF";#N/A,#N/A,FALSE,"WACC";#N/A,#N/A,FALSE,"Sales_EBIT";#N/A,#N/A,FALSE,"Capex_Depreciation";#N/A,#N/A,FALSE,"WC";#N/A,#N/A,FALSE,"Interest";#N/A,#N/A,FALSE,"Assumptions"}</definedName>
    <definedName name="wrn.ALL2." localSheetId="8" hidden="1">{#N/A,#N/A,FALSE,"DCF";#N/A,#N/A,FALSE,"WACC";#N/A,#N/A,FALSE,"Sales_EBIT";#N/A,#N/A,FALSE,"Capex_Depreciation";#N/A,#N/A,FALSE,"WC";#N/A,#N/A,FALSE,"Interest";#N/A,#N/A,FALSE,"Assumptions"}</definedName>
    <definedName name="wrn.ALL2." hidden="1">{#N/A,#N/A,FALSE,"DCF";#N/A,#N/A,FALSE,"WACC";#N/A,#N/A,FALSE,"Sales_EBIT";#N/A,#N/A,FALSE,"Capex_Depreciation";#N/A,#N/A,FALSE,"WC";#N/A,#N/A,FALSE,"Interest";#N/A,#N/A,FALSE,"Assumptions"}</definedName>
    <definedName name="wrn.all3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4" localSheetId="7" hidden="1">{#N/A,#N/A,FALSE,"ASSUMPTIONS";#N/A,#N/A,FALSE,"Valuation Summary";"page1",#N/A,FALSE,"PRESENTATION";"page2",#N/A,FALSE,"PRESENTATION";#N/A,#N/A,FALSE,"ORIGINAL_ROLLBACK"}</definedName>
    <definedName name="wrn.ALL4" localSheetId="8" hidden="1">{#N/A,#N/A,FALSE,"ASSUMPTIONS";#N/A,#N/A,FALSE,"Valuation Summary";"page1",#N/A,FALSE,"PRESENTATION";"page2",#N/A,FALSE,"PRESENTATION";#N/A,#N/A,FALSE,"ORIGINAL_ROLLBACK"}</definedName>
    <definedName name="wrn.ALL4" hidden="1">{#N/A,#N/A,FALSE,"ASSUMPTIONS";#N/A,#N/A,FALSE,"Valuation Summary";"page1",#N/A,FALSE,"PRESENTATION";"page2",#N/A,FALSE,"PRESENTATION";#N/A,#N/A,FALSE,"ORIGINAL_ROLLBACK"}</definedName>
    <definedName name="wrn.ALL5" localSheetId="7" hidden="1">{#N/A,#N/A,FALSE,"ASSUMPTIONS";#N/A,#N/A,FALSE,"Valuation Summary";"page1",#N/A,FALSE,"PRESENTATION";"page2",#N/A,FALSE,"PRESENTATION";#N/A,#N/A,FALSE,"ORIGINAL_ROLLBACK"}</definedName>
    <definedName name="wrn.ALL5" localSheetId="8" hidden="1">{#N/A,#N/A,FALSE,"ASSUMPTIONS";#N/A,#N/A,FALSE,"Valuation Summary";"page1",#N/A,FALSE,"PRESENTATION";"page2",#N/A,FALSE,"PRESENTATION";#N/A,#N/A,FALSE,"ORIGINAL_ROLLBACK"}</definedName>
    <definedName name="wrn.ALL5" hidden="1">{#N/A,#N/A,FALSE,"ASSUMPTIONS";#N/A,#N/A,FALSE,"Valuation Summary";"page1",#N/A,FALSE,"PRESENTATION";"page2",#N/A,FALSE,"PRESENTATION";#N/A,#N/A,FALSE,"ORIGINAL_ROLLBACK"}</definedName>
    <definedName name="wrn.ALL6" localSheetId="7" hidden="1">{#N/A,#N/A,FALSE,"ASSUMPTIONS";#N/A,#N/A,FALSE,"Valuation Summary";"page1",#N/A,FALSE,"PRESENTATION";"page2",#N/A,FALSE,"PRESENTATION";#N/A,#N/A,FALSE,"ORIGINAL_ROLLBACK"}</definedName>
    <definedName name="wrn.ALL6" localSheetId="8" hidden="1">{#N/A,#N/A,FALSE,"ASSUMPTIONS";#N/A,#N/A,FALSE,"Valuation Summary";"page1",#N/A,FALSE,"PRESENTATION";"page2",#N/A,FALSE,"PRESENTATION";#N/A,#N/A,FALSE,"ORIGINAL_ROLLBACK"}</definedName>
    <definedName name="wrn.ALL6" hidden="1">{#N/A,#N/A,FALSE,"ASSUMPTIONS";#N/A,#N/A,FALSE,"Valuation Summary";"page1",#N/A,FALSE,"PRESENTATION";"page2",#N/A,FALSE,"PRESENTATION";#N/A,#N/A,FALSE,"ORIGINAL_ROLLBACK"}</definedName>
    <definedName name="wrn.ALL8" localSheetId="7" hidden="1">{#N/A,#N/A,FALSE,"ASSUMPTIONS";#N/A,#N/A,FALSE,"Valuation Summary";"page1",#N/A,FALSE,"PRESENTATION";"page2",#N/A,FALSE,"PRESENTATION";#N/A,#N/A,FALSE,"ORIGINAL_ROLLBACK"}</definedName>
    <definedName name="wrn.ALL8" localSheetId="8" hidden="1">{#N/A,#N/A,FALSE,"ASSUMPTIONS";#N/A,#N/A,FALSE,"Valuation Summary";"page1",#N/A,FALSE,"PRESENTATION";"page2",#N/A,FALSE,"PRESENTATION";#N/A,#N/A,FALSE,"ORIGINAL_ROLLBACK"}</definedName>
    <definedName name="wrn.ALL8" hidden="1">{#N/A,#N/A,FALSE,"ASSUMPTIONS";#N/A,#N/A,FALSE,"Valuation Summary";"page1",#N/A,FALSE,"PRESENTATION";"page2",#N/A,FALSE,"PRESENTATION";#N/A,#N/A,FALSE,"ORIGINAL_ROLLBACK"}</definedName>
    <definedName name="wrn.AllDataPages." localSheetId="7" hidden="1">{#N/A,#N/A,FALSE,"Balance Sheet";#N/A,#N/A,FALSE,"Income Statement";#N/A,#N/A,FALSE,"Changes in Financial Position"}</definedName>
    <definedName name="wrn.AllDataPages." localSheetId="8" hidden="1">{#N/A,#N/A,FALSE,"Balance Sheet";#N/A,#N/A,FALSE,"Income Statement";#N/A,#N/A,FALSE,"Changes in Financial Position"}</definedName>
    <definedName name="wrn.AllDataPages." hidden="1">{#N/A,#N/A,FALSE,"Balance Sheet";#N/A,#N/A,FALSE,"Income Statement";#N/A,#N/A,FALSE,"Changes in Financial Position"}</definedName>
    <definedName name="wrn.allpages." localSheetId="7" hidden="1">{#N/A,#N/A,TRUE,"Historicals";#N/A,#N/A,TRUE,"Charts";#N/A,#N/A,TRUE,"Forecasts"}</definedName>
    <definedName name="wrn.allpages." localSheetId="8" hidden="1">{#N/A,#N/A,TRUE,"Historicals";#N/A,#N/A,TRUE,"Charts";#N/A,#N/A,TRUE,"Forecasts"}</definedName>
    <definedName name="wrn.allpages." hidden="1">{#N/A,#N/A,TRUE,"Historicals";#N/A,#N/A,TRUE,"Charts";#N/A,#N/A,TRUE,"Forecasts"}</definedName>
    <definedName name="wrn.ANADARKO." localSheetId="7" hidden="1">{"Table1",#N/A,FALSE,"ANADARKO";"Table2",#N/A,FALSE,"ANADARKO";"Table3",#N/A,FALSE,"ANADARKO";"Table3c",#N/A,FALSE,"ANADARKO";"Table3c2",#N/A,FALSE,"ANADARKO";"Table5",#N/A,FALSE,"ANADARKO"}</definedName>
    <definedName name="wrn.ANADARKO." localSheetId="8" hidden="1">{"Table1",#N/A,FALSE,"ANADARKO";"Table2",#N/A,FALSE,"ANADARKO";"Table3",#N/A,FALSE,"ANADARKO";"Table3c",#N/A,FALSE,"ANADARKO";"Table3c2",#N/A,FALSE,"ANADARKO";"Table5",#N/A,FALSE,"ANADARKO"}</definedName>
    <definedName name="wrn.ANADARKO." hidden="1">{"Table1",#N/A,FALSE,"ANADARKO";"Table2",#N/A,FALSE,"ANADARKO";"Table3",#N/A,FALSE,"ANADARKO";"Table3c",#N/A,FALSE,"ANADARKO";"Table3c2",#N/A,FALSE,"ANADARKO";"Table5",#N/A,FALSE,"ANADARKO"}</definedName>
    <definedName name="wrn.Anvil." localSheetId="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8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4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pplication._.Management._.Total._.Costs." localSheetId="7" hidden="1">{"Application Management",#N/A,FALSE,"Total Costs"}</definedName>
    <definedName name="wrn.Application._.Management._.Total._.Costs." localSheetId="8" hidden="1">{"Application Management",#N/A,FALSE,"Total Costs"}</definedName>
    <definedName name="wrn.Application._.Management._.Total._.Costs." hidden="1">{"Application Management",#N/A,FALSE,"Total Costs"}</definedName>
    <definedName name="wrn.Asia.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sumptions." localSheetId="7" hidden="1">{"Assumptions",#N/A,FALSE,"Assum"}</definedName>
    <definedName name="wrn.Assumptions." localSheetId="8" hidden="1">{"Assumptions",#N/A,FALSE,"Assum"}</definedName>
    <definedName name="wrn.Assumptions." hidden="1">{"Assumptions",#N/A,FALSE,"Assum"}</definedName>
    <definedName name="wrn.Auto._.Comp." localSheetId="7" hidden="1">{#N/A,#N/A,FALSE,"Sheet1"}</definedName>
    <definedName name="wrn.Auto._.Comp." localSheetId="8" hidden="1">{#N/A,#N/A,FALSE,"Sheet1"}</definedName>
    <definedName name="wrn.Auto._.Comp." hidden="1">{#N/A,#N/A,FALSE,"Sheet1"}</definedName>
    <definedName name="wrn.away." localSheetId="7" hidden="1">{"away stand alones",#N/A,FALSE,"Target"}</definedName>
    <definedName name="wrn.away." localSheetId="8" hidden="1">{"away stand alones",#N/A,FALSE,"Target"}</definedName>
    <definedName name="wrn.away." hidden="1">{"away stand alones",#N/A,FALSE,"Target"}</definedName>
    <definedName name="wrn.Back._.Page." localSheetId="7" hidden="1">{"Back Page",#N/A,FALSE,"Front and Back"}</definedName>
    <definedName name="wrn.Back._.Page." localSheetId="8" hidden="1">{"Back Page",#N/A,FALSE,"Front and Back"}</definedName>
    <definedName name="wrn.Back._.Page." hidden="1">{"Back Page",#N/A,FALSE,"Front and Back"}</definedName>
    <definedName name="wrn.Backup._.print." localSheetId="7" hidden="1">{#N/A,#N/A,FALSE,"total";#N/A,#N/A,FALSE,"mine";#N/A,#N/A,FALSE,"admin";#N/A,#N/A,FALSE,"prep";#N/A,#N/A,FALSE,"cons";#N/A,#N/A,FALSE,"backup";#N/A,#N/A,FALSE,"salary";#N/A,#N/A,FALSE,"hourly";#N/A,#N/A,FALSE,"contracts"}</definedName>
    <definedName name="wrn.Backup._.print." localSheetId="8" hidden="1">{#N/A,#N/A,FALSE,"total";#N/A,#N/A,FALSE,"mine";#N/A,#N/A,FALSE,"admin";#N/A,#N/A,FALSE,"prep";#N/A,#N/A,FALSE,"cons";#N/A,#N/A,FALSE,"backup";#N/A,#N/A,FALSE,"salary";#N/A,#N/A,FALSE,"hourly";#N/A,#N/A,FALSE,"contracts"}</definedName>
    <definedName name="wrn.Backup._.print." hidden="1">{#N/A,#N/A,FALSE,"total";#N/A,#N/A,FALSE,"mine";#N/A,#N/A,FALSE,"admin";#N/A,#N/A,FALSE,"prep";#N/A,#N/A,FALSE,"cons";#N/A,#N/A,FALSE,"backup";#N/A,#N/A,FALSE,"salary";#N/A,#N/A,FALSE,"hourly";#N/A,#N/A,FALSE,"contracts"}</definedName>
    <definedName name="wrn.balance._.sheet." localSheetId="7" hidden="1">{"bs",#N/A,FALSE,"SCF"}</definedName>
    <definedName name="wrn.balance._.sheet." localSheetId="8" hidden="1">{"bs",#N/A,FALSE,"SCF"}</definedName>
    <definedName name="wrn.balance._.sheet." hidden="1">{"bs",#N/A,FALSE,"SCF"}</definedName>
    <definedName name="wrn.Basic._.Print._.Value._.MLP." localSheetId="7" hidden="1">{#N/A,#N/A,FALSE,"Valuation";#N/A,#N/A,FALSE,"MLP Impact"}</definedName>
    <definedName name="wrn.Basic._.Print._.Value._.MLP." localSheetId="8" hidden="1">{#N/A,#N/A,FALSE,"Valuation";#N/A,#N/A,FALSE,"MLP Impact"}</definedName>
    <definedName name="wrn.Basic._.Print._.Value._.MLP." hidden="1">{#N/A,#N/A,FALSE,"Valuation";#N/A,#N/A,FALSE,"MLP Impact"}</definedName>
    <definedName name="wrn.Basic._.Report." localSheetId="7" hidden="1">{#N/A,#N/A,FALSE,"Valuation";#N/A,#N/A,FALSE,"Inputs";#N/A,#N/A,FALSE,"Financial Statements";#N/A,#N/A,FALSE,"MLP Impact";#N/A,#N/A,FALSE,"Revenues"}</definedName>
    <definedName name="wrn.Basic._.Report." localSheetId="8" hidden="1">{#N/A,#N/A,FALSE,"Valuation";#N/A,#N/A,FALSE,"Inputs";#N/A,#N/A,FALSE,"Financial Statements";#N/A,#N/A,FALSE,"MLP Impact";#N/A,#N/A,FALSE,"Revenues"}</definedName>
    <definedName name="wrn.Basic._.Report." hidden="1">{#N/A,#N/A,FALSE,"Valuation";#N/A,#N/A,FALSE,"Inputs";#N/A,#N/A,FALSE,"Financial Statements";#N/A,#N/A,FALSE,"MLP Impact";#N/A,#N/A,FALSE,"Revenues"}</definedName>
    <definedName name="wrn.Basic._.Reports." localSheetId="7" hidden="1">{"net cf for valuation",#N/A,FALSE,"RangerAm";"nopat stmt",#N/A,FALSE,"RangerAm";"inc stmt",#N/A,FALSE,"RangerAm";"bal sheet",#N/A,FALSE,"RangerAm";"sum ops results",#N/A,FALSE,"RangerAm"}</definedName>
    <definedName name="wrn.Basic._.Reports." localSheetId="8" hidden="1">{"net cf for valuation",#N/A,FALSE,"RangerAm";"nopat stmt",#N/A,FALSE,"RangerAm";"inc stmt",#N/A,FALSE,"RangerAm";"bal sheet",#N/A,FALSE,"RangerAm";"sum ops results",#N/A,FALSE,"RangerAm"}</definedName>
    <definedName name="wrn.Basic._.Reports." hidden="1">{"net cf for valuation",#N/A,FALSE,"RangerAm";"nopat stmt",#N/A,FALSE,"RangerAm";"inc stmt",#N/A,FALSE,"RangerAm";"bal sheet",#N/A,FALSE,"RangerAm";"sum ops results",#N/A,FALSE,"RangerAm"}</definedName>
    <definedName name="wrn.BidCo." localSheetId="7" hidden="1">{#N/A,#N/A,FALSE,"BidCo Assumptions";#N/A,#N/A,FALSE,"Credit Stats";#N/A,#N/A,FALSE,"Bidco Summary";#N/A,#N/A,FALSE,"BIDCO Consolidated"}</definedName>
    <definedName name="wrn.BidCo." localSheetId="8" hidden="1">{#N/A,#N/A,FALSE,"BidCo Assumptions";#N/A,#N/A,FALSE,"Credit Stats";#N/A,#N/A,FALSE,"Bidco Summary";#N/A,#N/A,FALSE,"BIDCO Consolidated"}</definedName>
    <definedName name="wrn.BidCo." hidden="1">{#N/A,#N/A,FALSE,"BidCo Assumptions";#N/A,#N/A,FALSE,"Credit Stats";#N/A,#N/A,FALSE,"Bidco Summary";#N/A,#N/A,FALSE,"BIDCO Consolidated"}</definedName>
    <definedName name="wrn.BidCo.2" localSheetId="7" hidden="1">{#N/A,#N/A,FALSE,"BidCo Assumptions";#N/A,#N/A,FALSE,"Credit Stats";#N/A,#N/A,FALSE,"Bidco Summary";#N/A,#N/A,FALSE,"BIDCO Consolidated"}</definedName>
    <definedName name="wrn.BidCo.2" localSheetId="8" hidden="1">{#N/A,#N/A,FALSE,"BidCo Assumptions";#N/A,#N/A,FALSE,"Credit Stats";#N/A,#N/A,FALSE,"Bidco Summary";#N/A,#N/A,FALSE,"BIDCO Consolidated"}</definedName>
    <definedName name="wrn.BidCo.2" hidden="1">{#N/A,#N/A,FALSE,"BidCo Assumptions";#N/A,#N/A,FALSE,"Credit Stats";#N/A,#N/A,FALSE,"Bidco Summary";#N/A,#N/A,FALSE,"BIDCO Consolidated"}</definedName>
    <definedName name="wrn.Book." localSheetId="7" hidden="1">{"EVA",#N/A,FALSE,"SMT2";#N/A,#N/A,FALSE,"Summary";#N/A,#N/A,FALSE,"Graphs";#N/A,#N/A,FALSE,"4 Panel"}</definedName>
    <definedName name="wrn.Book." localSheetId="8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brian." localSheetId="7" hidden="1">{#N/A,#N/A,FALSE,"output";#N/A,#N/A,FALSE,"contrib";#N/A,#N/A,FALSE,"profile";#N/A,#N/A,FALSE,"comps"}</definedName>
    <definedName name="wrn.brian." localSheetId="8" hidden="1">{#N/A,#N/A,FALSE,"output";#N/A,#N/A,FALSE,"contrib";#N/A,#N/A,FALSE,"profile";#N/A,#N/A,FALSE,"comps"}</definedName>
    <definedName name="wrn.brian." hidden="1">{#N/A,#N/A,FALSE,"output";#N/A,#N/A,FALSE,"contrib";#N/A,#N/A,FALSE,"profile";#N/A,#N/A,FALSE,"comps"}</definedName>
    <definedName name="wrn.Budget." localSheetId="7" hidden="1">{"Budget",#N/A,FALSE,"Summary"}</definedName>
    <definedName name="wrn.Budget." localSheetId="8" hidden="1">{"Budget",#N/A,FALSE,"Summary"}</definedName>
    <definedName name="wrn.Budget." hidden="1">{"Budget",#N/A,FALSE,"Summary"}</definedName>
    <definedName name="wrn.Buildups." localSheetId="7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8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BV._.Matrix." localSheetId="7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V._.Matrix." localSheetId="8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V._.Matrix.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CAG." localSheetId="7" hidden="1">{#N/A,#N/A,FALSE,"CAG"}</definedName>
    <definedName name="wrn.CAG." localSheetId="8" hidden="1">{#N/A,#N/A,FALSE,"CAG"}</definedName>
    <definedName name="wrn.CAG." hidden="1">{#N/A,#N/A,FALSE,"CAG"}</definedName>
    <definedName name="wrn.calc_all." localSheetId="7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lc_all." localSheetId="8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lc_all.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sh.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OMPCO." localSheetId="7" hidden="1">{"Page1",#N/A,FALSE,"CompCo";"Page2",#N/A,FALSE,"CompCo"}</definedName>
    <definedName name="wrn.COMPCO." localSheetId="8" hidden="1">{"Page1",#N/A,FALSE,"CompCo";"Page2",#N/A,FALSE,"CompCo"}</definedName>
    <definedName name="wrn.COMPCO." hidden="1">{"Page1",#N/A,FALSE,"CompCo";"Page2",#N/A,FALSE,"CompCo"}</definedName>
    <definedName name="wrn.Compco._.Only." localSheetId="7" hidden="1">{"vi1",#N/A,FALSE,"6_30_96";"vi2",#N/A,FALSE,"6_30_96";"vi3",#N/A,FALSE,"6_30_96"}</definedName>
    <definedName name="wrn.Compco._.Only." localSheetId="8" hidden="1">{"vi1",#N/A,FALSE,"6_30_96";"vi2",#N/A,FALSE,"6_30_96";"vi3",#N/A,FALSE,"6_30_96"}</definedName>
    <definedName name="wrn.Compco._.Only." hidden="1">{"vi1",#N/A,FALSE,"6_30_96";"vi2",#N/A,FALSE,"6_30_96";"vi3",#N/A,FALSE,"6_30_96"}</definedName>
    <definedName name="wrn.Complete." localSheetId="7" hidden="1">{#N/A,#N/A,FALSE,"SMT1";#N/A,#N/A,FALSE,"SMT2";#N/A,#N/A,FALSE,"Summary";#N/A,#N/A,FALSE,"Graphs";#N/A,#N/A,FALSE,"4 Panel"}</definedName>
    <definedName name="wrn.Complete." localSheetId="8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7" hidden="1">{#N/A,#N/A,FALSE,"Full";#N/A,#N/A,FALSE,"Half";#N/A,#N/A,FALSE,"Op Expenses";#N/A,#N/A,FALSE,"Cap Charge";#N/A,#N/A,FALSE,"Cost C";#N/A,#N/A,FALSE,"PP&amp;E";#N/A,#N/A,FALSE,"R&amp;D"}</definedName>
    <definedName name="wrn.Complete._.Set." localSheetId="8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LEX." localSheetId="7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." localSheetId="8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.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_BALANCE_SHEET." localSheetId="7" hidden="1">{"BALANCESHEET",#N/A,FALSE,"BS"}</definedName>
    <definedName name="wrn.COMPLEX_BALANCE_SHEET." localSheetId="8" hidden="1">{"BALANCESHEET",#N/A,FALSE,"BS"}</definedName>
    <definedName name="wrn.COMPLEX_BALANCE_SHEET." hidden="1">{"BALANCESHEET",#N/A,FALSE,"BS"}</definedName>
    <definedName name="wrn.COMPLEX_SALES." localSheetId="7" hidden="1">{"Contracts",#N/A,FALSE,"Contracts";"cccont",#N/A,FALSE,"Contracts"}</definedName>
    <definedName name="wrn.COMPLEX_SALES." localSheetId="8" hidden="1">{"Contracts",#N/A,FALSE,"Contracts";"cccont",#N/A,FALSE,"Contracts"}</definedName>
    <definedName name="wrn.COMPLEX_SALES." hidden="1">{"Contracts",#N/A,FALSE,"Contracts";"cccont",#N/A,FALSE,"Contracts"}</definedName>
    <definedName name="wrn.COMPLEX_TAX." localSheetId="7" hidden="1">{"CASHFLOW",#N/A,FALSE,"CF";"TAX",#N/A,FALSE,"CF"}</definedName>
    <definedName name="wrn.COMPLEX_TAX." localSheetId="8" hidden="1">{"CASHFLOW",#N/A,FALSE,"CF";"TAX",#N/A,FALSE,"CF"}</definedName>
    <definedName name="wrn.COMPLEX_TAX." hidden="1">{"CASHFLOW",#N/A,FALSE,"CF";"TAX",#N/A,FALSE,"CF"}</definedName>
    <definedName name="wrn.comps." localSheetId="7" hidden="1">{"comps",#N/A,FALSE,"comps";"notes",#N/A,FALSE,"comps"}</definedName>
    <definedName name="wrn.comps." localSheetId="8" hidden="1">{"comps",#N/A,FALSE,"comps";"notes",#N/A,FALSE,"comps"}</definedName>
    <definedName name="wrn.comps." hidden="1">{"comps",#N/A,FALSE,"comps";"notes",#N/A,FALSE,"comps"}</definedName>
    <definedName name="wrn.Continous._.Page._.Numbers._.DCF." localSheetId="7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8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ribution." localSheetId="7" hidden="1">{#N/A,#N/A,FALSE,"Contribution Analysis"}</definedName>
    <definedName name="wrn.contribution." localSheetId="8" hidden="1">{#N/A,#N/A,FALSE,"Contribution Analysis"}</definedName>
    <definedName name="wrn.contribution." hidden="1">{#N/A,#N/A,FALSE,"Contribution Analysis"}</definedName>
    <definedName name="wrn.cooper." localSheetId="7" hidden="1">{#N/A,#N/A,TRUE,"Pro Forma";#N/A,#N/A,TRUE,"PF_Bal";#N/A,#N/A,TRUE,"PF_INC";#N/A,#N/A,TRUE,"CBE";#N/A,#N/A,TRUE,"SWK"}</definedName>
    <definedName name="wrn.cooper." localSheetId="8" hidden="1">{#N/A,#N/A,TRUE,"Pro Forma";#N/A,#N/A,TRUE,"PF_Bal";#N/A,#N/A,TRUE,"PF_INC";#N/A,#N/A,TRUE,"CBE";#N/A,#N/A,TRUE,"SWK"}</definedName>
    <definedName name="wrn.cooper." hidden="1">{#N/A,#N/A,TRUE,"Pro Forma";#N/A,#N/A,TRUE,"PF_Bal";#N/A,#N/A,TRUE,"PF_INC";#N/A,#N/A,TRUE,"CBE";#N/A,#N/A,TRUE,"SWK"}</definedName>
    <definedName name="wrn.cotop." localSheetId="7" hidden="1">{"ReportTop",#N/A,FALSE,"report top"}</definedName>
    <definedName name="wrn.cotop." localSheetId="8" hidden="1">{"ReportTop",#N/A,FALSE,"report top"}</definedName>
    <definedName name="wrn.cotop." hidden="1">{"ReportTop",#N/A,FALSE,"report top"}</definedName>
    <definedName name="wrn.Cover." localSheetId="7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8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PB." localSheetId="7" hidden="1">{#N/A,#N/A,FALSE,"CPB"}</definedName>
    <definedName name="wrn.CPB." localSheetId="8" hidden="1">{#N/A,#N/A,FALSE,"CPB"}</definedName>
    <definedName name="wrn.CPB." hidden="1">{#N/A,#N/A,FALSE,"CPB"}</definedName>
    <definedName name="wrn.Credit._.Summary." localSheetId="7" hidden="1">{#N/A,#N/A,FALSE,"Credit Summary"}</definedName>
    <definedName name="wrn.Credit._.Summary." localSheetId="8" hidden="1">{#N/A,#N/A,FALSE,"Credit Summary"}</definedName>
    <definedName name="wrn.Credit._.Summary." hidden="1">{#N/A,#N/A,FALSE,"Credit Summary"}</definedName>
    <definedName name="wrn.csc." localSheetId="7" hidden="1">{"orixcsc",#N/A,FALSE,"ORIX CSC";"orixcsc2",#N/A,FALSE,"ORIX CSC"}</definedName>
    <definedName name="wrn.csc." localSheetId="8" hidden="1">{"orixcsc",#N/A,FALSE,"ORIX CSC";"orixcsc2",#N/A,FALSE,"ORIX CSC"}</definedName>
    <definedName name="wrn.csc." hidden="1">{"orixcsc",#N/A,FALSE,"ORIX CSC";"orixcsc2",#N/A,FALSE,"ORIX CSC"}</definedName>
    <definedName name="wrn.csc2." localSheetId="7" hidden="1">{#N/A,#N/A,FALSE,"ORIX CSC"}</definedName>
    <definedName name="wrn.csc2." localSheetId="8" hidden="1">{#N/A,#N/A,FALSE,"ORIX CSC"}</definedName>
    <definedName name="wrn.csc2." hidden="1">{#N/A,#N/A,FALSE,"ORIX CSC"}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7" hidden="1">{#N/A,#N/A,FALSE,"Pg 6b CustCount_Gas";#N/A,#N/A,FALSE,"QA";#N/A,#N/A,FALSE,"Report";#N/A,#N/A,FALSE,"forecast"}</definedName>
    <definedName name="wrn.Customer._.Counts._.Gas." localSheetId="8" hidden="1">{#N/A,#N/A,FALSE,"Pg 6b CustCount_Gas";#N/A,#N/A,FALSE,"QA";#N/A,#N/A,FALSE,"Report";#N/A,#N/A,FALSE,"forecast"}</definedName>
    <definedName name="wrn.Customer._.Counts._.Gas." localSheetId="14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AILY._.SALES." localSheetId="7" hidden="1">{"New York",#N/A,FALSE,"NY";"London Et Al",#N/A,FALSE,"NY";"Cash Balance",#N/A,FALSE,"NY"}</definedName>
    <definedName name="wrn.DAILY._.SALES." localSheetId="8" hidden="1">{"New York",#N/A,FALSE,"NY";"London Et Al",#N/A,FALSE,"NY";"Cash Balance",#N/A,FALSE,"NY"}</definedName>
    <definedName name="wrn.DAILY._.SALES." hidden="1">{"New York",#N/A,FALSE,"NY";"London Et Al",#N/A,FALSE,"NY";"Cash Balance",#N/A,FALSE,"NY"}</definedName>
    <definedName name="wrn.dcf." localSheetId="7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8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Valuation." localSheetId="7" hidden="1">{"value box",#N/A,TRUE,"DPL Inc. Fin Statements";"unlevered free cash flows",#N/A,TRUE,"DPL Inc. Fin Statements"}</definedName>
    <definedName name="wrn.DCF._.Valuation." localSheetId="8" hidden="1">{"value box",#N/A,TRUE,"DPL Inc. Fin Statements";"unlevered free cash flows",#N/A,TRUE,"DPL Inc. Fin Statements"}</definedName>
    <definedName name="wrn.DCF._.Valuation." hidden="1">{"value box",#N/A,TRUE,"DPL Inc. Fin Statements";"unlevered free cash flows",#N/A,TRUE,"DPL Inc. Fin Statements"}</definedName>
    <definedName name="wrn.DCF._.Valuation.2" localSheetId="7" hidden="1">{"value box",#N/A,TRUE,"DPL Inc. Fin Statements";"unlevered free cash flows",#N/A,TRUE,"DPL Inc. Fin Statements"}</definedName>
    <definedName name="wrn.DCF._.Valuation.2" localSheetId="8" hidden="1">{"value box",#N/A,TRUE,"DPL Inc. Fin Statements";"unlevered free cash flows",#N/A,TRUE,"DPL Inc. Fin Statements"}</definedName>
    <definedName name="wrn.DCF._.Valuation.2" hidden="1">{"value box",#N/A,TRUE,"DPL Inc. Fin Statements";"unlevered free cash flows",#N/A,TRUE,"DPL Inc. Fin Statements"}</definedName>
    <definedName name="wrn.DCFEpervier." localSheetId="7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8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ebt." localSheetId="7" hidden="1">{"debt summary",#N/A,FALSE,"Debt";"loan details",#N/A,FALSE,"Debt"}</definedName>
    <definedName name="wrn.Debt." localSheetId="8" hidden="1">{"debt summary",#N/A,FALSE,"Debt";"loan details",#N/A,FALSE,"Debt"}</definedName>
    <definedName name="wrn.Debt." hidden="1">{"debt summary",#N/A,FALSE,"Debt";"loan details",#N/A,FALSE,"Debt"}</definedName>
    <definedName name="wrn.detail." localSheetId="7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8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ed._.P._.and._.L." localSheetId="7" hidden="1">{"P and L Detail Page 1",#N/A,FALSE,"Data";"P and L Detail Page 2",#N/A,FALSE,"Data"}</definedName>
    <definedName name="wrn.Detailed._.P._.and._.L." localSheetId="8" hidden="1">{"P and L Detail Page 1",#N/A,FALSE,"Data";"P and L Detail Page 2",#N/A,FALSE,"Data"}</definedName>
    <definedName name="wrn.Detailed._.P._.and._.L." hidden="1">{"P and L Detail Page 1",#N/A,FALSE,"Data";"P and L Detail Page 2",#N/A,FALSE,"Data"}</definedName>
    <definedName name="wrn.DetailThru2007." localSheetId="7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07." localSheetId="8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07.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15." localSheetId="7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tailThru2015." localSheetId="8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tailThru2015.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vRptMatz." localSheetId="7" hidden="1">{"DevSumm-Matz",#N/A,FALSE,"DevSumm-Matz";"DevSumm-Matz,2",#N/A,FALSE,"DevSumm-Matz";"DevSumm-Matz,3",#N/A,FALSE,"DevSumm-Matz"}</definedName>
    <definedName name="wrn.DevRptMatz." localSheetId="8" hidden="1">{"DevSumm-Matz",#N/A,FALSE,"DevSumm-Matz";"DevSumm-Matz,2",#N/A,FALSE,"DevSumm-Matz";"DevSumm-Matz,3",#N/A,FALSE,"DevSumm-Matz"}</definedName>
    <definedName name="wrn.DevRptMatz." hidden="1">{"DevSumm-Matz",#N/A,FALSE,"DevSumm-Matz";"DevSumm-Matz,2",#N/A,FALSE,"DevSumm-Matz";"DevSumm-Matz,3",#N/A,FALSE,"DevSumm-Matz"}</definedName>
    <definedName name="wrn.dil_anal." localSheetId="7" hidden="1">{"hiden",#N/A,FALSE,"14";"hidden",#N/A,FALSE,"16";"hidden",#N/A,FALSE,"18";"hidden",#N/A,FALSE,"20"}</definedName>
    <definedName name="wrn.dil_anal." localSheetId="8" hidden="1">{"hiden",#N/A,FALSE,"14";"hidden",#N/A,FALSE,"16";"hidden",#N/A,FALSE,"18";"hidden",#N/A,FALSE,"20"}</definedName>
    <definedName name="wrn.dil_anal." hidden="1">{"hiden",#N/A,FALSE,"14";"hidden",#N/A,FALSE,"16";"hidden",#N/A,FALSE,"18";"hidden",#N/A,FALSE,"20"}</definedName>
    <definedName name="wrn.document." localSheetId="7" hidden="1">{"consolidated",#N/A,FALSE,"Sheet1";"cms",#N/A,FALSE,"Sheet1";"fse",#N/A,FALSE,"Sheet1"}</definedName>
    <definedName name="wrn.document." localSheetId="8" hidden="1">{"consolidated",#N/A,FALSE,"Sheet1";"cms",#N/A,FALSE,"Sheet1";"fse",#N/A,FALSE,"Sheet1"}</definedName>
    <definedName name="wrn.document." hidden="1">{"consolidated",#N/A,FALSE,"Sheet1";"cms",#N/A,FALSE,"Sheet1";"fse",#N/A,FALSE,"Sheet1"}</definedName>
    <definedName name="wrn.documentaero." localSheetId="7" hidden="1">{"comps2",#N/A,FALSE,"AERO";"footnotes",#N/A,FALSE,"AERO"}</definedName>
    <definedName name="wrn.documentaero." localSheetId="8" hidden="1">{"comps2",#N/A,FALSE,"AERO";"footnotes",#N/A,FALSE,"AERO"}</definedName>
    <definedName name="wrn.documentaero." hidden="1">{"comps2",#N/A,FALSE,"AERO";"footnotes",#N/A,FALSE,"AERO"}</definedName>
    <definedName name="wrn.documenthand." localSheetId="7" hidden="1">{"comps",#N/A,FALSE,"HANDPACK";"footnotes",#N/A,FALSE,"HANDPACK"}</definedName>
    <definedName name="wrn.documenthand." localSheetId="8" hidden="1">{"comps",#N/A,FALSE,"HANDPACK";"footnotes",#N/A,FALSE,"HANDPACK"}</definedName>
    <definedName name="wrn.documenthand." hidden="1">{"comps",#N/A,FALSE,"HANDPACK";"footnotes",#N/A,FALSE,"HANDPACK"}</definedName>
    <definedName name="wrn.DOLLARS." localSheetId="7" hidden="1">{#N/A,#N/A,FALSE,"CALL BOX";#N/A,#N/A,FALSE,"ISB";#N/A,#N/A,FALSE,"MOBILITY &amp; WITS";#N/A,#N/A,FALSE,"CONSOL WITH OVERLAYS";#N/A,#N/A,FALSE,"overlays";#N/A,#N/A,FALSE,"CONSOL"}</definedName>
    <definedName name="wrn.DOLLARS." localSheetId="8" hidden="1">{#N/A,#N/A,FALSE,"CALL BOX";#N/A,#N/A,FALSE,"ISB";#N/A,#N/A,FALSE,"MOBILITY &amp; WITS";#N/A,#N/A,FALSE,"CONSOL WITH OVERLAYS";#N/A,#N/A,FALSE,"overlays";#N/A,#N/A,FALSE,"CONSOL"}</definedName>
    <definedName name="wrn.DOLLARS." hidden="1">{#N/A,#N/A,FALSE,"CALL BOX";#N/A,#N/A,FALSE,"ISB";#N/A,#N/A,FALSE,"MOBILITY &amp; WITS";#N/A,#N/A,FALSE,"CONSOL WITH OVERLAYS";#N/A,#N/A,FALSE,"overlays";#N/A,#N/A,FALSE,"CONSOL"}</definedName>
    <definedName name="wrn.Earnings._.Model." localSheetId="7" hidden="1">{"income statement",#N/A,TRUE,"Model";"rig build up",#N/A,TRUE,"Model";"rig status and expenses",#N/A,TRUE,"Model"}</definedName>
    <definedName name="wrn.Earnings._.Model." localSheetId="8" hidden="1">{"income statement",#N/A,TRUE,"Model";"rig build up",#N/A,TRUE,"Model";"rig status and expenses",#N/A,TRUE,"Model"}</definedName>
    <definedName name="wrn.Earnings._.Model." hidden="1">{"income statement",#N/A,TRUE,"Model";"rig build up",#N/A,TRUE,"Model";"rig status and expenses",#N/A,TRUE,"Model"}</definedName>
    <definedName name="wrn.Economic._.Value._.Added._.Analysis." localSheetId="7" hidden="1">{"EVA",#N/A,FALSE,"EVA";"WACC",#N/A,FALSE,"WACC"}</definedName>
    <definedName name="wrn.Economic._.Value._.Added._.Analysis." localSheetId="8" hidden="1">{"EVA",#N/A,FALSE,"EVA";"WACC",#N/A,FALSE,"WACC"}</definedName>
    <definedName name="wrn.Economic._.Value._.Added._.Analysis." hidden="1">{"EVA",#N/A,FALSE,"EVA";"WACC",#N/A,FALSE,"WACC"}</definedName>
    <definedName name="wrn.ECR." localSheetId="7" hidden="1">{#N/A,#N/A,FALSE,"schA"}</definedName>
    <definedName name="wrn.ECR." localSheetId="8" hidden="1">{#N/A,#N/A,FALSE,"schA"}</definedName>
    <definedName name="wrn.ECR." localSheetId="14" hidden="1">{#N/A,#N/A,FALSE,"schA"}</definedName>
    <definedName name="wrn.ECR." hidden="1">{#N/A,#N/A,FALSE,"schA"}</definedName>
    <definedName name="wrn.Electric._.Unbundled._.Worksheets." localSheetId="7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wrn.Electric._.Unbundled._.Worksheets." localSheetId="8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wrn.Electric._.Unbundled._.Worksheets.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wrn.equity._.comps." localSheetId="7" hidden="1">{"equity comps",#N/A,FALSE,"CS Comps";"equity comps",#N/A,FALSE,"PS Comps";"equity comps",#N/A,FALSE,"GIC_Comps";"equity comps",#N/A,FALSE,"GIC2_Comps"}</definedName>
    <definedName name="wrn.equity._.comps." localSheetId="8" hidden="1">{"equity comps",#N/A,FALSE,"CS Comps";"equity comps",#N/A,FALSE,"PS Comps";"equity comps",#N/A,FALSE,"GIC_Comps";"equity comps",#N/A,FALSE,"GIC2_Comps"}</definedName>
    <definedName name="wrn.equity._.comps." hidden="1">{"equity comps",#N/A,FALSE,"CS Comps";"equity comps",#N/A,FALSE,"PS Comps";"equity comps",#N/A,FALSE,"GIC_Comps";"equity comps",#N/A,FALSE,"GIC2_Comps"}</definedName>
    <definedName name="wrn.ESTIMATE." localSheetId="7" hidden="1">{#N/A,#N/A,FALSE,"CESTSUM";#N/A,#N/A,FALSE,"est sum A";#N/A,#N/A,FALSE,"est detail A"}</definedName>
    <definedName name="wrn.ESTIMATE." localSheetId="8" hidden="1">{#N/A,#N/A,FALSE,"CESTSUM";#N/A,#N/A,FALSE,"est sum A";#N/A,#N/A,FALSE,"est detail A"}</definedName>
    <definedName name="wrn.ESTIMATE." localSheetId="14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Europe." localSheetId="7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8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FCB." localSheetId="7" hidden="1">{"FCB_ALL",#N/A,FALSE,"FCB"}</definedName>
    <definedName name="wrn.FCB." localSheetId="8" hidden="1">{"FCB_ALL",#N/A,FALSE,"FCB"}</definedName>
    <definedName name="wrn.FCB." hidden="1">{"FCB_ALL",#N/A,FALSE,"FCB"}</definedName>
    <definedName name="wrn.fcb._dcf" localSheetId="7" hidden="1">{"FCB_ALL",#N/A,FALSE,"FCB"}</definedName>
    <definedName name="wrn.fcb._dcf" localSheetId="8" hidden="1">{"FCB_ALL",#N/A,FALSE,"FCB"}</definedName>
    <definedName name="wrn.fcb._dcf" hidden="1">{"FCB_ALL",#N/A,FALSE,"FCB"}</definedName>
    <definedName name="wrn.fcb2" localSheetId="7" hidden="1">{"FCB_ALL",#N/A,FALSE,"FCB"}</definedName>
    <definedName name="wrn.fcb2" localSheetId="8" hidden="1">{"FCB_ALL",#N/A,FALSE,"FCB"}</definedName>
    <definedName name="wrn.fcb2" hidden="1">{"FCB_ALL",#N/A,FALSE,"FCB"}</definedName>
    <definedName name="wrn.fcb2_dcf" localSheetId="7" hidden="1">{"FCB_ALL",#N/A,FALSE,"FCB"}</definedName>
    <definedName name="wrn.fcb2_dcf" localSheetId="8" hidden="1">{"FCB_ALL",#N/A,FALSE,"FCB"}</definedName>
    <definedName name="wrn.fcb2_dcf" hidden="1">{"FCB_ALL",#N/A,FALSE,"FCB"}</definedName>
    <definedName name="wrn.Fcst._.by._.Mon." localSheetId="7" hidden="1">{"Fcst by Mon Full",#N/A,FALSE,"Tot PalmPalm";"Fcst by Mon Full",#N/A,FALSE,"Tot Device";"Fcst by Mon Full",#N/A,FALSE,"Platform";"Fcst by Mon Full",#N/A,FALSE,"Palm.Net";"Fcst by Mon Full",#N/A,FALSE,"Elim"}</definedName>
    <definedName name="wrn.Fcst._.by._.Mon." localSheetId="8" hidden="1">{"Fcst by Mon Full",#N/A,FALSE,"Tot PalmPalm";"Fcst by Mon Full",#N/A,FALSE,"Tot Device";"Fcst by Mon Full",#N/A,FALSE,"Platform";"Fcst by Mon Full",#N/A,FALSE,"Palm.Net";"Fcst by Mon Full",#N/A,FALSE,"Elim"}</definedName>
    <definedName name="wrn.Fcst._.by._.Mon." hidden="1">{"Fcst by Mon Full",#N/A,FALSE,"Tot PalmPalm";"Fcst by Mon Full",#N/A,FALSE,"Tot Device";"Fcst by Mon Full",#N/A,FALSE,"Platform";"Fcst by Mon Full",#N/A,FALSE,"Palm.Net";"Fcst by Mon Full",#N/A,FALSE,"Elim"}</definedName>
    <definedName name="wrn.Fcst._.by._.Qtr." localSheetId="7" hidden="1">{"Fcst by Qtr Full",#N/A,FALSE,"Tot PalmPalm";"Fcst by Qtr Full",#N/A,FALSE,"Tot Device";"Fcst by Qtr Full",#N/A,FALSE,"Platform";"Fcst by Qtr Full",#N/A,FALSE,"Palm.Net";"Fcst by Qtr Full",#N/A,FALSE,"Elim"}</definedName>
    <definedName name="wrn.Fcst._.by._.Qtr." localSheetId="8" hidden="1">{"Fcst by Qtr Full",#N/A,FALSE,"Tot PalmPalm";"Fcst by Qtr Full",#N/A,FALSE,"Tot Device";"Fcst by Qtr Full",#N/A,FALSE,"Platform";"Fcst by Qtr Full",#N/A,FALSE,"Palm.Net";"Fcst by Qtr Full",#N/A,FALSE,"Elim"}</definedName>
    <definedName name="wrn.Fcst._.by._.Qtr." hidden="1">{"Fcst by Qtr Full",#N/A,FALSE,"Tot PalmPalm";"Fcst by Qtr Full",#N/A,FALSE,"Tot Device";"Fcst by Qtr Full",#N/A,FALSE,"Platform";"Fcst by Qtr Full",#N/A,FALSE,"Palm.Net";"Fcst by Qtr Full",#N/A,FALSE,"Elim"}</definedName>
    <definedName name="wrn.Feedstock." localSheetId="7" hidden="1">{"Feedstock",#N/A,FALSE,"Feedstock"}</definedName>
    <definedName name="wrn.Feedstock." localSheetId="8" hidden="1">{"Feedstock",#N/A,FALSE,"Feedstock"}</definedName>
    <definedName name="wrn.Feedstock." hidden="1">{"Feedstock",#N/A,FALSE,"Feedstock"}</definedName>
    <definedName name="wrn.Finacials." localSheetId="7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cials." localSheetId="8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cials.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ncial._.Output." localSheetId="7" hidden="1">{"P and L",#N/A,FALSE,"Financial Output";"Cashflow",#N/A,FALSE,"Financial Output";"Balance Sheet",#N/A,FALSE,"Financial Output"}</definedName>
    <definedName name="wrn.Financial._.Output." localSheetId="8" hidden="1">{"P and L",#N/A,FALSE,"Financial Output";"Cashflow",#N/A,FALSE,"Financial Output";"Balance Sheet",#N/A,FALSE,"Financial Output"}</definedName>
    <definedName name="wrn.Financial._.Output." hidden="1">{"P and L",#N/A,FALSE,"Financial Output";"Cashflow",#N/A,FALSE,"Financial Output";"Balance Sheet",#N/A,FALSE,"Financial Output"}</definedName>
    <definedName name="wrn.Financials." localSheetId="7" hidden="1">{#N/A,#N/A,TRUE,"Income Statement";#N/A,#N/A,TRUE,"Balance Sheet";#N/A,#N/A,TRUE,"Cash Flow"}</definedName>
    <definedName name="wrn.Financials." localSheetId="8" hidden="1">{#N/A,#N/A,TRUE,"Income Statement";#N/A,#N/A,TRUE,"Balance Sheet";#N/A,#N/A,TRUE,"Cash Flow"}</definedName>
    <definedName name="wrn.Financials." hidden="1">{#N/A,#N/A,TRUE,"Income Statement";#N/A,#N/A,TRUE,"Balance Sheet";#N/A,#N/A,TRUE,"Cash Flow"}</definedName>
    <definedName name="wrn.Financials.2" localSheetId="7" hidden="1">{#N/A,#N/A,TRUE,"Income Statement";#N/A,#N/A,TRUE,"Balance Sheet";#N/A,#N/A,TRUE,"Cash Flow"}</definedName>
    <definedName name="wrn.Financials.2" localSheetId="8" hidden="1">{#N/A,#N/A,TRUE,"Income Statement";#N/A,#N/A,TRUE,"Balance Sheet";#N/A,#N/A,TRUE,"Cash Flow"}</definedName>
    <definedName name="wrn.Financials.2" hidden="1">{#N/A,#N/A,TRUE,"Income Statement";#N/A,#N/A,TRUE,"Balance Sheet";#N/A,#N/A,TRUE,"Cash Flow"}</definedName>
    <definedName name="wrn.Financials_long." localSheetId="7" hidden="1">{"IS",#N/A,FALSE,"Financials2 (Expanded)";"bsa",#N/A,FALSE,"Financials2 (Expanded)";"BS",#N/A,FALSE,"Financials2 (Expanded)";"CF",#N/A,FALSE,"Financials2 (Expanded)"}</definedName>
    <definedName name="wrn.Financials_long." localSheetId="8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ve._.Year._.Record." localSheetId="7" hidden="1">{"Five Year Record",#N/A,FALSE,"Front and Back"}</definedName>
    <definedName name="wrn.Five._.Year._.Record." localSheetId="8" hidden="1">{"Five Year Record",#N/A,FALSE,"Front and Back"}</definedName>
    <definedName name="wrn.Five._.Year._.Record." hidden="1">{"Five Year Record",#N/A,FALSE,"Front and Back"}</definedName>
    <definedName name="wrn.FREELANCER." localSheetId="7" hidden="1">{#N/A,#N/A,FALSE,"712";#N/A,#N/A,FALSE,"_718";#N/A,#N/A,FALSE,"724";#N/A,#N/A,FALSE,"_751";#N/A,#N/A,FALSE,"_752";#N/A,#N/A,FALSE,"753";#N/A,#N/A,FALSE,"754";#N/A,#N/A,FALSE,"758";#N/A,#N/A,FALSE,"_761";#N/A,#N/A,FALSE,"_769"}</definedName>
    <definedName name="wrn.FREELANCER." localSheetId="8" hidden="1">{#N/A,#N/A,FALSE,"712";#N/A,#N/A,FALSE,"_718";#N/A,#N/A,FALSE,"724";#N/A,#N/A,FALSE,"_751";#N/A,#N/A,FALSE,"_752";#N/A,#N/A,FALSE,"753";#N/A,#N/A,FALSE,"754";#N/A,#N/A,FALSE,"758";#N/A,#N/A,FALSE,"_761";#N/A,#N/A,FALSE,"_769"}</definedName>
    <definedName name="wrn.FREELANCER." hidden="1">{#N/A,#N/A,FALSE,"712";#N/A,#N/A,FALSE,"_718";#N/A,#N/A,FALSE,"724";#N/A,#N/A,FALSE,"_751";#N/A,#N/A,FALSE,"_752";#N/A,#N/A,FALSE,"753";#N/A,#N/A,FALSE,"754";#N/A,#N/A,FALSE,"758";#N/A,#N/A,FALSE,"_761";#N/A,#N/A,FALSE,"_769"}</definedName>
    <definedName name="wrn.Friendly." localSheetId="7" hidden="1">{#N/A,#N/A,TRUE,"Julio";#N/A,#N/A,TRUE,"Agosto";#N/A,#N/A,TRUE,"BHCo";#N/A,#N/A,TRUE,"Abril";#N/A,#N/A,TRUE,"Pro Forma"}</definedName>
    <definedName name="wrn.Friendly." localSheetId="8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ront._.Page." localSheetId="7" hidden="1">{"Front Page",#N/A,FALSE,"Front and Back"}</definedName>
    <definedName name="wrn.Front._.Page." localSheetId="8" hidden="1">{"Front Page",#N/A,FALSE,"Front and Back"}</definedName>
    <definedName name="wrn.Front._.Page." hidden="1">{"Front Page",#N/A,FALSE,"Front and Back"}</definedName>
    <definedName name="wrn.full." localSheetId="7" hidden="1">{"vi1",#N/A,FALSE,"Pagcc";"vi2",#N/A,FALSE,"Pagcc";"vi3",#N/A,FALSE,"Pagcc";"vi4",#N/A,FALSE,"Pagcc";"vi5",#N/A,FALSE,"Pagcc";#N/A,#N/A,FALSE,"Contribution"}</definedName>
    <definedName name="wrn.full." localSheetId="8" hidden="1">{"vi1",#N/A,FALSE,"Pagcc";"vi2",#N/A,FALSE,"Pagcc";"vi3",#N/A,FALSE,"Pagcc";"vi4",#N/A,FALSE,"Pagcc";"vi5",#N/A,FALSE,"Pagcc";#N/A,#N/A,FALSE,"Contribution"}</definedName>
    <definedName name="wrn.full." hidden="1">{"vi1",#N/A,FALSE,"Pagcc";"vi2",#N/A,FALSE,"Pagcc";"vi3",#N/A,FALSE,"Pagcc";"vi4",#N/A,FALSE,"Pagcc";"vi5",#N/A,FALSE,"Pagcc";#N/A,#N/A,FALSE,"Contribution"}</definedName>
    <definedName name="wrn.Full._.Budget." localSheetId="7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Budget." localSheetId="8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Budget.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Monty." localSheetId="7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8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Pack." localSheetId="7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Pack." localSheetId="8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Pack.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Report." localSheetId="7" hidden="1">{#N/A,#N/A,TRUE,"Income Statement";#N/A,#N/A,TRUE,"Gas Assumptions";#N/A,#N/A,TRUE,"DCF";#N/A,#N/A,TRUE,"Depreciation Matrix";#N/A,#N/A,TRUE,"Matrix";#N/A,#N/A,TRUE,"Matrix_Perpetuity"}</definedName>
    <definedName name="wrn.Full._.Report." localSheetId="8" hidden="1">{#N/A,#N/A,TRUE,"Income Statement";#N/A,#N/A,TRUE,"Gas Assumptions";#N/A,#N/A,TRUE,"DCF";#N/A,#N/A,TRUE,"Depreciation Matrix";#N/A,#N/A,TRUE,"Matrix";#N/A,#N/A,TRUE,"Matrix_Perpetuity"}</definedName>
    <definedName name="wrn.Full._.Report." hidden="1">{#N/A,#N/A,TRUE,"Income Statement";#N/A,#N/A,TRUE,"Gas Assumptions";#N/A,#N/A,TRUE,"DCF";#N/A,#N/A,TRUE,"Depreciation Matrix";#N/A,#N/A,TRUE,"Matrix";#N/A,#N/A,TRUE,"Matrix_Perpetuity"}</definedName>
    <definedName name="wrn.full._.report.2" localSheetId="7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2" localSheetId="8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2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Fincls." localSheetId="7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llFincls." localSheetId="8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llFincls.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ndamental." localSheetId="7" hidden="1">{#N/A,#N/A,TRUE,"CoverPage";#N/A,#N/A,TRUE,"Gas";#N/A,#N/A,TRUE,"Power";#N/A,#N/A,TRUE,"Historical DJ Mthly Prices"}</definedName>
    <definedName name="wrn.Fundamental." localSheetId="8" hidden="1">{#N/A,#N/A,TRUE,"CoverPage";#N/A,#N/A,TRUE,"Gas";#N/A,#N/A,TRUE,"Power";#N/A,#N/A,TRUE,"Historical DJ Mthly Prices"}</definedName>
    <definedName name="wrn.Fundamental." localSheetId="14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7" hidden="1">{#N/A,#N/A,TRUE,"CoverPage";#N/A,#N/A,TRUE,"Gas";#N/A,#N/A,TRUE,"Power";#N/A,#N/A,TRUE,"Historical DJ Mthly Prices"}</definedName>
    <definedName name="wrn.Fundamental2" localSheetId="8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FY96sbp99" localSheetId="7" hidden="1">{#N/A,#N/A,FALSE,"FY97";#N/A,#N/A,FALSE,"FY98";#N/A,#N/A,FALSE,"FY99";#N/A,#N/A,FALSE,"FY00";#N/A,#N/A,FALSE,"FY01"}</definedName>
    <definedName name="wrn.FY96sbp99" localSheetId="8" hidden="1">{#N/A,#N/A,FALSE,"FY97";#N/A,#N/A,FALSE,"FY98";#N/A,#N/A,FALSE,"FY99";#N/A,#N/A,FALSE,"FY00";#N/A,#N/A,FALSE,"FY01"}</definedName>
    <definedName name="wrn.FY96sbp99" hidden="1">{#N/A,#N/A,FALSE,"FY97";#N/A,#N/A,FALSE,"FY98";#N/A,#N/A,FALSE,"FY99";#N/A,#N/A,FALSE,"FY00";#N/A,#N/A,FALSE,"FY01"}</definedName>
    <definedName name="wrn.FY97SBP." localSheetId="7" hidden="1">{#N/A,#N/A,FALSE,"FY97";#N/A,#N/A,FALSE,"FY98";#N/A,#N/A,FALSE,"FY99";#N/A,#N/A,FALSE,"FY00";#N/A,#N/A,FALSE,"FY01"}</definedName>
    <definedName name="wrn.FY97SBP." localSheetId="8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FY97SBP.new" localSheetId="7" hidden="1">{#N/A,#N/A,FALSE,"FY97";#N/A,#N/A,FALSE,"FY98";#N/A,#N/A,FALSE,"FY99";#N/A,#N/A,FALSE,"FY00";#N/A,#N/A,FALSE,"FY01"}</definedName>
    <definedName name="wrn.FY97SBP.new" localSheetId="8" hidden="1">{#N/A,#N/A,FALSE,"FY97";#N/A,#N/A,FALSE,"FY98";#N/A,#N/A,FALSE,"FY99";#N/A,#N/A,FALSE,"FY00";#N/A,#N/A,FALSE,"FY01"}</definedName>
    <definedName name="wrn.FY97SBP.new" hidden="1">{#N/A,#N/A,FALSE,"FY97";#N/A,#N/A,FALSE,"FY98";#N/A,#N/A,FALSE,"FY99";#N/A,#N/A,FALSE,"FY00";#N/A,#N/A,FALSE,"FY01"}</definedName>
    <definedName name="wrn.FY97SBP01" localSheetId="7" hidden="1">{#N/A,#N/A,FALSE,"FY97";#N/A,#N/A,FALSE,"FY98";#N/A,#N/A,FALSE,"FY99";#N/A,#N/A,FALSE,"FY00";#N/A,#N/A,FALSE,"FY01"}</definedName>
    <definedName name="wrn.FY97SBP01" localSheetId="8" hidden="1">{#N/A,#N/A,FALSE,"FY97";#N/A,#N/A,FALSE,"FY98";#N/A,#N/A,FALSE,"FY99";#N/A,#N/A,FALSE,"FY00";#N/A,#N/A,FALSE,"FY01"}</definedName>
    <definedName name="wrn.FY97SBP01" hidden="1">{#N/A,#N/A,FALSE,"FY97";#N/A,#N/A,FALSE,"FY98";#N/A,#N/A,FALSE,"FY99";#N/A,#N/A,FALSE,"FY00";#N/A,#N/A,FALSE,"FY01"}</definedName>
    <definedName name="wrn.FY97SBP2" localSheetId="7" hidden="1">{#N/A,#N/A,FALSE,"FY97";#N/A,#N/A,FALSE,"FY98";#N/A,#N/A,FALSE,"FY99";#N/A,#N/A,FALSE,"FY00";#N/A,#N/A,FALSE,"FY01"}</definedName>
    <definedName name="wrn.FY97SBP2" localSheetId="8" hidden="1">{#N/A,#N/A,FALSE,"FY97";#N/A,#N/A,FALSE,"FY98";#N/A,#N/A,FALSE,"FY99";#N/A,#N/A,FALSE,"FY00";#N/A,#N/A,FALSE,"FY01"}</definedName>
    <definedName name="wrn.FY97SBP2" hidden="1">{#N/A,#N/A,FALSE,"FY97";#N/A,#N/A,FALSE,"FY98";#N/A,#N/A,FALSE,"FY99";#N/A,#N/A,FALSE,"FY00";#N/A,#N/A,FALSE,"FY01"}</definedName>
    <definedName name="wrn.Geographic._.Trends." localSheetId="7" hidden="1">{"Geographic P1",#N/A,FALSE,"Division &amp; Geog"}</definedName>
    <definedName name="wrn.Geographic._.Trends." localSheetId="8" hidden="1">{"Geographic P1",#N/A,FALSE,"Division &amp; Geog"}</definedName>
    <definedName name="wrn.Geographic._.Trends." hidden="1">{"Geographic P1",#N/A,FALSE,"Division &amp; Geog"}</definedName>
    <definedName name="wrn.GIS." localSheetId="7" hidden="1">{#N/A,#N/A,FALSE,"GIS"}</definedName>
    <definedName name="wrn.GIS." localSheetId="8" hidden="1">{#N/A,#N/A,FALSE,"GIS"}</definedName>
    <definedName name="wrn.GIS." hidden="1">{#N/A,#N/A,FALSE,"GIS"}</definedName>
    <definedName name="wrn.HEADCOUNT." localSheetId="7" hidden="1">{#N/A,#N/A,FALSE,"hct call box";#N/A,#N/A,FALSE,"hct isb";#N/A,#N/A,FALSE,"hct mm&amp;wits";#N/A,#N/A,FALSE,"HCT OVERLAY ";#N/A,#N/A,FALSE,"HCT CONSOL W_OVELAY";#N/A,#N/A,FALSE,"HCT TOTAL"}</definedName>
    <definedName name="wrn.HEADCOUNT." localSheetId="8" hidden="1">{#N/A,#N/A,FALSE,"hct call box";#N/A,#N/A,FALSE,"hct isb";#N/A,#N/A,FALSE,"hct mm&amp;wits";#N/A,#N/A,FALSE,"HCT OVERLAY ";#N/A,#N/A,FALSE,"HCT CONSOL W_OVELAY";#N/A,#N/A,FALSE,"HCT TOTAL"}</definedName>
    <definedName name="wrn.HEADCOUNT." hidden="1">{#N/A,#N/A,FALSE,"hct call box";#N/A,#N/A,FALSE,"hct isb";#N/A,#N/A,FALSE,"hct mm&amp;wits";#N/A,#N/A,FALSE,"HCT OVERLAY ";#N/A,#N/A,FALSE,"HCT CONSOL W_OVELAY";#N/A,#N/A,FALSE,"HCT TOTAL"}</definedName>
    <definedName name="wrn.Help._.Desk._.Total._.Costs." localSheetId="7" hidden="1">{"Help Desk",#N/A,FALSE,"Total Costs"}</definedName>
    <definedName name="wrn.Help._.Desk._.Total._.Costs." localSheetId="8" hidden="1">{"Help Desk",#N/A,FALSE,"Total Costs"}</definedName>
    <definedName name="wrn.Help._.Desk._.Total._.Costs." hidden="1">{"Help Desk",#N/A,FALSE,"Total Costs"}</definedName>
    <definedName name="wrn.HNZ." localSheetId="7" hidden="1">{#N/A,#N/A,FALSE,"HNZ"}</definedName>
    <definedName name="wrn.HNZ." localSheetId="8" hidden="1">{#N/A,#N/A,FALSE,"HNZ"}</definedName>
    <definedName name="wrn.HNZ." hidden="1">{#N/A,#N/A,FALSE,"HNZ"}</definedName>
    <definedName name="wrn.IEO." localSheetId="7" hidden="1">{#N/A,#N/A,FALSE,"SUMMARY";#N/A,#N/A,FALSE,"AE7616";#N/A,#N/A,FALSE,"AE7617";#N/A,#N/A,FALSE,"AE7618";#N/A,#N/A,FALSE,"AE7619"}</definedName>
    <definedName name="wrn.IEO." localSheetId="8" hidden="1">{#N/A,#N/A,FALSE,"SUMMARY";#N/A,#N/A,FALSE,"AE7616";#N/A,#N/A,FALSE,"AE7617";#N/A,#N/A,FALSE,"AE7618";#N/A,#N/A,FALSE,"AE7619"}</definedName>
    <definedName name="wrn.IEO." localSheetId="14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lijan._.Print." localSheetId="7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localSheetId="8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centive._.Overhead." localSheetId="7" hidden="1">{#N/A,#N/A,FALSE,"Coversheet";#N/A,#N/A,FALSE,"QA"}</definedName>
    <definedName name="wrn.Incentive._.Overhead." localSheetId="8" hidden="1">{#N/A,#N/A,FALSE,"Coversheet";#N/A,#N/A,FALSE,"QA"}</definedName>
    <definedName name="wrn.Incentive._.Overhead." localSheetId="14" hidden="1">{#N/A,#N/A,FALSE,"Coversheet";#N/A,#N/A,FALSE,"QA"}</definedName>
    <definedName name="wrn.Incentive._.Overhead." hidden="1">{#N/A,#N/A,FALSE,"Coversheet";#N/A,#N/A,FALSE,"QA"}</definedName>
    <definedName name="wrn.income._.statement." localSheetId="7" hidden="1">{"income statement",#N/A,FALSE,"ATLAS-A"}</definedName>
    <definedName name="wrn.income._.statement." localSheetId="8" hidden="1">{"income statement",#N/A,FALSE,"ATLAS-A"}</definedName>
    <definedName name="wrn.income._.statement." hidden="1">{"income statement",#N/A,FALSE,"ATLAS-A"}</definedName>
    <definedName name="wrn.INDEPS." localSheetId="7" hidden="1">{"page1",#N/A,FALSE,"TIND_CC1";"page2",#N/A,FALSE,"TIND_CC1";"page3",#N/A,FALSE,"TIND_CC1";"page4",#N/A,FALSE,"TIND_CC1";"page5",#N/A,FALSE,"TIND_CC1"}</definedName>
    <definedName name="wrn.INDEPS." localSheetId="8" hidden="1">{"page1",#N/A,FALSE,"TIND_CC1";"page2",#N/A,FALSE,"TIND_CC1";"page3",#N/A,FALSE,"TIND_CC1";"page4",#N/A,FALSE,"TIND_CC1";"page5",#N/A,FALSE,"TIND_CC1"}</definedName>
    <definedName name="wrn.INDEPS." hidden="1">{"page1",#N/A,FALSE,"TIND_CC1";"page2",#N/A,FALSE,"TIND_CC1";"page3",#N/A,FALSE,"TIND_CC1";"page4",#N/A,FALSE,"TIND_CC1";"page5",#N/A,FALSE,"TIND_CC1"}</definedName>
    <definedName name="wrn.Industry.xls." localSheetId="7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8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puts." localSheetId="7" hidden="1">{"ABF inputs",#N/A,FALSE,"ABF";"ICI inputs",#N/A,FALSE,"ICI"}</definedName>
    <definedName name="wrn.Inputs." localSheetId="8" hidden="1">{"ABF inputs",#N/A,FALSE,"ABF";"ICI inputs",#N/A,FALSE,"ICI"}</definedName>
    <definedName name="wrn.Inputs." hidden="1">{"ABF inputs",#N/A,FALSE,"ABF";"ICI inputs",#N/A,FALSE,"ICI"}</definedName>
    <definedName name="wrn.Intermediate._.Calc.." localSheetId="7" hidden="1">{"Intermediate Calc.",#N/A,FALSE,"Merger Plan"}</definedName>
    <definedName name="wrn.Intermediate._.Calc.." localSheetId="8" hidden="1">{"Intermediate Calc.",#N/A,FALSE,"Merger Plan"}</definedName>
    <definedName name="wrn.Intermediate._.Calc.." hidden="1">{"Intermediate Calc.",#N/A,FALSE,"Merger Plan"}</definedName>
    <definedName name="wrn.is." localSheetId="7" hidden="1">{#N/A,#N/A,FALSE,"EPDCCon"}</definedName>
    <definedName name="wrn.is." localSheetId="8" hidden="1">{#N/A,#N/A,FALSE,"EPDCCon"}</definedName>
    <definedName name="wrn.is." hidden="1">{#N/A,#N/A,FALSE,"EPDCCon"}</definedName>
    <definedName name="wrn.jcbsum." localSheetId="7" hidden="1">{#N/A,#N/A,FALSE,"Finstmts";#N/A,#N/A,FALSE,"Lost Revenue";#N/A,#N/A,FALSE,"Ratios"}</definedName>
    <definedName name="wrn.jcbsum." localSheetId="8" hidden="1">{#N/A,#N/A,FALSE,"Finstmts";#N/A,#N/A,FALSE,"Lost Revenue";#N/A,#N/A,FALSE,"Ratios"}</definedName>
    <definedName name="wrn.jcbsum." hidden="1">{#N/A,#N/A,FALSE,"Finstmts";#N/A,#N/A,FALSE,"Lost Revenue";#N/A,#N/A,FALSE,"Ratios"}</definedName>
    <definedName name="wrn.K." localSheetId="7" hidden="1">{#N/A,#N/A,FALSE,"K"}</definedName>
    <definedName name="wrn.K." localSheetId="8" hidden="1">{#N/A,#N/A,FALSE,"K"}</definedName>
    <definedName name="wrn.K." hidden="1">{#N/A,#N/A,FALSE,"K"}</definedName>
    <definedName name="wrn.Kenngb." localSheetId="7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enngb." localSheetId="8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enngb.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ons.." localSheetId="7" hidden="1">{"Kons.",#N/A,FALSE,"Kons"}</definedName>
    <definedName name="wrn.Kons.." localSheetId="8" hidden="1">{"Kons.",#N/A,FALSE,"Kons"}</definedName>
    <definedName name="wrn.Kons.." hidden="1">{"Kons.",#N/A,FALSE,"Kons"}</definedName>
    <definedName name="wrn.limit_reports." localSheetId="7" hidden="1">{#N/A,#N/A,FALSE,"Schedule F";#N/A,#N/A,FALSE,"Schedule G"}</definedName>
    <definedName name="wrn.limit_reports." localSheetId="8" hidden="1">{#N/A,#N/A,FALSE,"Schedule F";#N/A,#N/A,FALSE,"Schedule G"}</definedName>
    <definedName name="wrn.limit_reports." localSheetId="14" hidden="1">{#N/A,#N/A,FALSE,"Schedule F";#N/A,#N/A,FALSE,"Schedule G"}</definedName>
    <definedName name="wrn.limit_reports." hidden="1">{#N/A,#N/A,FALSE,"Schedule F";#N/A,#N/A,FALSE,"Schedule G"}</definedName>
    <definedName name="wrn.main." localSheetId="7" hidden="1">{#N/A,#N/A,FALSE,"Finstmts";#N/A,#N/A,FALSE,"O&amp;M and Cap";#N/A,#N/A,FALSE,"Fuel";#N/A,#N/A,FALSE,"Gen Dat";#N/A,#N/A,FALSE,"Lost Revenue";#N/A,#N/A,FALSE,"Ratios"}</definedName>
    <definedName name="wrn.main." localSheetId="8" hidden="1">{#N/A,#N/A,FALSE,"Finstmts";#N/A,#N/A,FALSE,"O&amp;M and Cap";#N/A,#N/A,FALSE,"Fuel";#N/A,#N/A,FALSE,"Gen Dat";#N/A,#N/A,FALSE,"Lost Revenue";#N/A,#N/A,FALSE,"Ratios"}</definedName>
    <definedName name="wrn.main." hidden="1">{#N/A,#N/A,FALSE,"Finstmts";#N/A,#N/A,FALSE,"O&amp;M and Cap";#N/A,#N/A,FALSE,"Fuel";#N/A,#N/A,FALSE,"Gen Dat";#N/A,#N/A,FALSE,"Lost Revenue";#N/A,#N/A,FALSE,"Ratios"}</definedName>
    <definedName name="wrn.MAINTENANCE._.PLAN._.97." localSheetId="7" hidden="1">{"PAGE1_97",#N/A,TRUE,"1997";"PAGE2_97",#N/A,TRUE,"1997";"PAGE3_97",#N/A,TRUE,"1997";"PAGE4_97",#N/A,TRUE,"1997"}</definedName>
    <definedName name="wrn.MAINTENANCE._.PLAN._.97." localSheetId="8" hidden="1">{"PAGE1_97",#N/A,TRUE,"1997";"PAGE2_97",#N/A,TRUE,"1997";"PAGE3_97",#N/A,TRUE,"1997";"PAGE4_97",#N/A,TRUE,"1997"}</definedName>
    <definedName name="wrn.MAINTENANCE._.PLAN._.97." hidden="1">{"PAGE1_97",#N/A,TRUE,"1997";"PAGE2_97",#N/A,TRUE,"1997";"PAGE3_97",#N/A,TRUE,"1997";"PAGE4_97",#N/A,TRUE,"1997"}</definedName>
    <definedName name="wrn.MARGIN_WO_QTR." localSheetId="7" hidden="1">{#N/A,#N/A,FALSE,"Month ";#N/A,#N/A,FALSE,"YTD";#N/A,#N/A,FALSE,"12 mo ended"}</definedName>
    <definedName name="wrn.MARGIN_WO_QTR." localSheetId="8" hidden="1">{#N/A,#N/A,FALSE,"Month ";#N/A,#N/A,FALSE,"YTD";#N/A,#N/A,FALSE,"12 mo ended"}</definedName>
    <definedName name="wrn.MARGIN_WO_QTR." localSheetId="14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ason._.Deliverables.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on._.Deliverables.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on._.Deliverables.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ter." localSheetId="7" hidden="1">{#N/A,#N/A,TRUE,"ProFormaProfit";#N/A,#N/A,TRUE,"ProFormaCash";#N/A,#N/A,TRUE,"Depreciation";#N/A,#N/A,TRUE,"Assets";#N/A,#N/A,TRUE,"Revenue";#N/A,#N/A,TRUE,"EstimatedPurchase"}</definedName>
    <definedName name="wrn.Master." localSheetId="8" hidden="1">{#N/A,#N/A,TRUE,"ProFormaProfit";#N/A,#N/A,TRUE,"ProFormaCash";#N/A,#N/A,TRUE,"Depreciation";#N/A,#N/A,TRUE,"Assets";#N/A,#N/A,TRUE,"Revenue";#N/A,#N/A,TRUE,"EstimatedPurchase"}</definedName>
    <definedName name="wrn.Master." hidden="1">{#N/A,#N/A,TRUE,"ProFormaProfit";#N/A,#N/A,TRUE,"ProFormaCash";#N/A,#N/A,TRUE,"Depreciation";#N/A,#N/A,TRUE,"Assets";#N/A,#N/A,TRUE,"Revenue";#N/A,#N/A,TRUE,"EstimatedPurchase"}</definedName>
    <definedName name="wrn.MCCRK." localSheetId="7" hidden="1">{#N/A,#N/A,FALSE,"MCCRK"}</definedName>
    <definedName name="wrn.MCCRK." localSheetId="8" hidden="1">{#N/A,#N/A,FALSE,"MCCRK"}</definedName>
    <definedName name="wrn.MCCRK." hidden="1">{#N/A,#N/A,FALSE,"MCCRK"}</definedName>
    <definedName name="wrn.memo." localSheetId="7" hidden="1">{#N/A,#N/A,TRUE,"financial";#N/A,#N/A,TRUE,"plants"}</definedName>
    <definedName name="wrn.memo." localSheetId="8" hidden="1">{#N/A,#N/A,TRUE,"financial";#N/A,#N/A,TRUE,"plants"}</definedName>
    <definedName name="wrn.memo." hidden="1">{#N/A,#N/A,TRUE,"financial";#N/A,#N/A,TRUE,"plants"}</definedName>
    <definedName name="wrn.merger." localSheetId="7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8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_.Inputs." localSheetId="7" hidden="1">{"Merger Inputs",#N/A,FALSE,"Merger Plan"}</definedName>
    <definedName name="wrn.Merger._.Inputs." localSheetId="8" hidden="1">{"Merger Inputs",#N/A,FALSE,"Merger Plan"}</definedName>
    <definedName name="wrn.Merger._.Inputs." hidden="1">{"Merger Inputs",#N/A,FALSE,"Merger Plan"}</definedName>
    <definedName name="wrn.merger._.plan._.output." localSheetId="7" hidden="1">{"merger plan output",#N/A,FALSE,"MBIA buys FGIC"}</definedName>
    <definedName name="wrn.merger._.plan._.output." localSheetId="8" hidden="1">{"merger plan output",#N/A,FALSE,"MBIA buys FGIC"}</definedName>
    <definedName name="wrn.merger._.plan._.output." hidden="1">{"merger plan output",#N/A,FALSE,"MBIA buys FGIC"}</definedName>
    <definedName name="wrn.MOBIL." localSheetId="7" hidden="1">{"quarter",#N/A,FALSE,"MOB"}</definedName>
    <definedName name="wrn.MOBIL." localSheetId="8" hidden="1">{"quarter",#N/A,FALSE,"MOB"}</definedName>
    <definedName name="wrn.MOBIL." hidden="1">{"quarter",#N/A,FALSE,"MOB"}</definedName>
    <definedName name="wrn.model._.all._.pages." localSheetId="7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del._.all._.pages." localSheetId="8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del._.all._.pages.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nth._.End._.Print._.Out." localSheetId="7" hidden="1">{"Yen Denominated",#N/A,FALSE,"A-R Aging (JPY)";"Dollar Denominated",#N/A,FALSE,"A-R Aging (JPY)";"Yen Denominated",#N/A,FALSE,"A-R Control (JPY)";"Dollar Denominated",#N/A,FALSE,"A-R Control (JPY)";#N/A,#N/A,FALSE,"A-R Aging (USD)";#N/A,#N/A,FALSE,"A-R Control (USD)";"Aussie Denominated",#N/A,FALSE,"A-R Aging (AUD)";"Dollar Denominated",#N/A,FALSE,"A-R Aging (AUD)";"Aussie Denominated",#N/A,FALSE,"A-R Control (AUD)";"Dollar Denominated",#N/A,FALSE,"A-R Control (AUD)";#N/A,#N/A,FALSE,"A-R Aging Recon.";#N/A,#N/A,FALSE,"A-R Control Recon.";#N/A,#N/A,FALSE,"Cash App (JPY- NAB)";#N/A,#N/A,FALSE,"Cash App (JPY-Citi)";#N/A,#N/A,FALSE,"Cash App (USD)";#N/A,#N/A,FALSE,"Cash App (AUD)";#N/A,#N/A,FALSE,"Cash Disb (AUD)";#N/A,#N/A,FALSE,"Cash Disb (JPY-NAB)";#N/A,#N/A,FALSE,"Cash Disb (JPY-Citi)";#N/A,#N/A,FALSE,"Cash Disb (USD)";#N/A,#N/A,FALSE,"Cash Receipts (AUD)";#N/A,#N/A,FALSE,"Cash Receipts (JPY-NAB)";#N/A,#N/A,FALSE,"Cash Receipts (JPY-Citi)";#N/A,#N/A,FALSE,"Cash Receipts (USD)";#N/A,#N/A,FALSE,"Bank Rec (AUD)";#N/A,#N/A,FALSE,"Bank Rec (JPY-NAB)";#N/A,#N/A,FALSE,"Bank Rec (JPY-Citi)";#N/A,#N/A,FALSE,"Bank Rec (USD)";#N/A,#N/A,FALSE,"Petty Cash (AUD)";#N/A,#N/A,FALSE,"Petty Cash (JPY)";#N/A,#N/A,FALSE,"Head &amp; Ticket Counts";#N/A,#N/A,FALSE,"Payroll"}</definedName>
    <definedName name="wrn.Month._.End._.Print._.Out." localSheetId="8" hidden="1">{"Yen Denominated",#N/A,FALSE,"A-R Aging (JPY)";"Dollar Denominated",#N/A,FALSE,"A-R Aging (JPY)";"Yen Denominated",#N/A,FALSE,"A-R Control (JPY)";"Dollar Denominated",#N/A,FALSE,"A-R Control (JPY)";#N/A,#N/A,FALSE,"A-R Aging (USD)";#N/A,#N/A,FALSE,"A-R Control (USD)";"Aussie Denominated",#N/A,FALSE,"A-R Aging (AUD)";"Dollar Denominated",#N/A,FALSE,"A-R Aging (AUD)";"Aussie Denominated",#N/A,FALSE,"A-R Control (AUD)";"Dollar Denominated",#N/A,FALSE,"A-R Control (AUD)";#N/A,#N/A,FALSE,"A-R Aging Recon.";#N/A,#N/A,FALSE,"A-R Control Recon.";#N/A,#N/A,FALSE,"Cash App (JPY- NAB)";#N/A,#N/A,FALSE,"Cash App (JPY-Citi)";#N/A,#N/A,FALSE,"Cash App (USD)";#N/A,#N/A,FALSE,"Cash App (AUD)";#N/A,#N/A,FALSE,"Cash Disb (AUD)";#N/A,#N/A,FALSE,"Cash Disb (JPY-NAB)";#N/A,#N/A,FALSE,"Cash Disb (JPY-Citi)";#N/A,#N/A,FALSE,"Cash Disb (USD)";#N/A,#N/A,FALSE,"Cash Receipts (AUD)";#N/A,#N/A,FALSE,"Cash Receipts (JPY-NAB)";#N/A,#N/A,FALSE,"Cash Receipts (JPY-Citi)";#N/A,#N/A,FALSE,"Cash Receipts (USD)";#N/A,#N/A,FALSE,"Bank Rec (AUD)";#N/A,#N/A,FALSE,"Bank Rec (JPY-NAB)";#N/A,#N/A,FALSE,"Bank Rec (JPY-Citi)";#N/A,#N/A,FALSE,"Bank Rec (USD)";#N/A,#N/A,FALSE,"Petty Cash (AUD)";#N/A,#N/A,FALSE,"Petty Cash (JPY)";#N/A,#N/A,FALSE,"Head &amp; Ticket Counts";#N/A,#N/A,FALSE,"Payroll"}</definedName>
    <definedName name="wrn.Month._.End._.Print._.Out." hidden="1">{"Yen Denominated",#N/A,FALSE,"A-R Aging (JPY)";"Dollar Denominated",#N/A,FALSE,"A-R Aging (JPY)";"Yen Denominated",#N/A,FALSE,"A-R Control (JPY)";"Dollar Denominated",#N/A,FALSE,"A-R Control (JPY)";#N/A,#N/A,FALSE,"A-R Aging (USD)";#N/A,#N/A,FALSE,"A-R Control (USD)";"Aussie Denominated",#N/A,FALSE,"A-R Aging (AUD)";"Dollar Denominated",#N/A,FALSE,"A-R Aging (AUD)";"Aussie Denominated",#N/A,FALSE,"A-R Control (AUD)";"Dollar Denominated",#N/A,FALSE,"A-R Control (AUD)";#N/A,#N/A,FALSE,"A-R Aging Recon.";#N/A,#N/A,FALSE,"A-R Control Recon.";#N/A,#N/A,FALSE,"Cash App (JPY- NAB)";#N/A,#N/A,FALSE,"Cash App (JPY-Citi)";#N/A,#N/A,FALSE,"Cash App (USD)";#N/A,#N/A,FALSE,"Cash App (AUD)";#N/A,#N/A,FALSE,"Cash Disb (AUD)";#N/A,#N/A,FALSE,"Cash Disb (JPY-NAB)";#N/A,#N/A,FALSE,"Cash Disb (JPY-Citi)";#N/A,#N/A,FALSE,"Cash Disb (USD)";#N/A,#N/A,FALSE,"Cash Receipts (AUD)";#N/A,#N/A,FALSE,"Cash Receipts (JPY-NAB)";#N/A,#N/A,FALSE,"Cash Receipts (JPY-Citi)";#N/A,#N/A,FALSE,"Cash Receipts (USD)";#N/A,#N/A,FALSE,"Bank Rec (AUD)";#N/A,#N/A,FALSE,"Bank Rec (JPY-NAB)";#N/A,#N/A,FALSE,"Bank Rec (JPY-Citi)";#N/A,#N/A,FALSE,"Bank Rec (USD)";#N/A,#N/A,FALSE,"Petty Cash (AUD)";#N/A,#N/A,FALSE,"Petty Cash (JPY)";#N/A,#N/A,FALSE,"Head &amp; Ticket Counts";#N/A,#N/A,FALSE,"Payroll"}</definedName>
    <definedName name="wrn.Monthly._.2002._.Income._.Statement." localSheetId="7" hidden="1">{#N/A,#N/A,FALSE,"INCOME STATEMENT"}</definedName>
    <definedName name="wrn.Monthly._.2002._.Income._.Statement." localSheetId="8" hidden="1">{#N/A,#N/A,FALSE,"INCOME STATEMENT"}</definedName>
    <definedName name="wrn.Monthly._.2002._.Income._.Statement." hidden="1">{#N/A,#N/A,FALSE,"INCOME STATEMENT"}</definedName>
    <definedName name="wrn.Monthly._.no._.Notes." localSheetId="7" hidden="1">{"Without Notes",#N/A,FALSE,"23 Mo Forecast"}</definedName>
    <definedName name="wrn.Monthly._.no._.Notes." localSheetId="8" hidden="1">{"Without Notes",#N/A,FALSE,"23 Mo Forecast"}</definedName>
    <definedName name="wrn.Monthly._.no._.Notes." hidden="1">{"Without Notes",#N/A,FALSE,"23 Mo Forecast"}</definedName>
    <definedName name="wrn.Monthly._.with._.Notes." localSheetId="7" hidden="1">{"With Notes",#N/A,FALSE,"23 Mo Forecast"}</definedName>
    <definedName name="wrn.Monthly._.with._.Notes." localSheetId="8" hidden="1">{"With Notes",#N/A,FALSE,"23 Mo Forecast"}</definedName>
    <definedName name="wrn.Monthly._.with._.Notes." hidden="1">{"With Notes",#N/A,FALSE,"23 Mo Forecast"}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NA." localSheetId="7" hidden="1">{#N/A,#N/A,FALSE,"NA"}</definedName>
    <definedName name="wrn.NA." localSheetId="8" hidden="1">{#N/A,#N/A,FALSE,"NA"}</definedName>
    <definedName name="wrn.NA." hidden="1">{#N/A,#N/A,FALSE,"NA"}</definedName>
    <definedName name="wrn.new." localSheetId="7" hidden="1">{#N/A,#N/A,FALSE,"Impl";#N/A,#N/A,FALSE,"sum";#N/A,#N/A,FALSE,"cat";#N/A,#N/A,FALSE,"cum";#N/A,#N/A,FALSE,"varity";#N/A,#N/A,FALSE,"ddc";#N/A,#N/A,FALSE,"man";#N/A,#N/A,FALSE,"metra";#N/A,#N/A,FALSE,"volvo"}</definedName>
    <definedName name="wrn.new." localSheetId="8" hidden="1">{#N/A,#N/A,FALSE,"Impl";#N/A,#N/A,FALSE,"sum";#N/A,#N/A,FALSE,"cat";#N/A,#N/A,FALSE,"cum";#N/A,#N/A,FALSE,"varity";#N/A,#N/A,FALSE,"ddc";#N/A,#N/A,FALSE,"man";#N/A,#N/A,FALSE,"metra";#N/A,#N/A,FALSE,"volvo"}</definedName>
    <definedName name="wrn.new." hidden="1">{#N/A,#N/A,FALSE,"Impl";#N/A,#N/A,FALSE,"sum";#N/A,#N/A,FALSE,"cat";#N/A,#N/A,FALSE,"cum";#N/A,#N/A,FALSE,"varity";#N/A,#N/A,FALSE,"ddc";#N/A,#N/A,FALSE,"man";#N/A,#N/A,FALSE,"metra";#N/A,#N/A,FALSE,"volvo"}</definedName>
    <definedName name="wrn.NPV._.Matrix." localSheetId="7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PV._.Matrix." localSheetId="8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PV._.Matrix.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Olk._.by._.Qtr." localSheetId="7" hidden="1">{"Olk by Qtr Full",#N/A,FALSE,"Tot PalmPalm";"Olk by Qtr Full",#N/A,FALSE,"Tot Device";"Olk by Qtr Full",#N/A,FALSE,"Platform";"Olk by Qtr Full",#N/A,FALSE,"Palm.Net";"Olk by Qtr Full",#N/A,FALSE,"Elim"}</definedName>
    <definedName name="wrn.Olk._.by._.Qtr." localSheetId="8" hidden="1">{"Olk by Qtr Full",#N/A,FALSE,"Tot PalmPalm";"Olk by Qtr Full",#N/A,FALSE,"Tot Device";"Olk by Qtr Full",#N/A,FALSE,"Platform";"Olk by Qtr Full",#N/A,FALSE,"Palm.Net";"Olk by Qtr Full",#N/A,FALSE,"Elim"}</definedName>
    <definedName name="wrn.Olk._.by._.Qtr." hidden="1">{"Olk by Qtr Full",#N/A,FALSE,"Tot PalmPalm";"Olk by Qtr Full",#N/A,FALSE,"Tot Device";"Olk by Qtr Full",#N/A,FALSE,"Platform";"Olk by Qtr Full",#N/A,FALSE,"Palm.Net";"Olk by Qtr Full",#N/A,FALSE,"Elim"}</definedName>
    <definedName name="wrn.ops._.costs." localSheetId="7" hidden="1">{"page1",#N/A,FALSE,"APCI Operations Detail  ";"page2",#N/A,FALSE,"APCI Operations Detail  ";"page3",#N/A,FALSE,"APCI Operations Detail  ";"page4",#N/A,FALSE,"APCI Operations Detail  "}</definedName>
    <definedName name="wrn.ops._.costs." localSheetId="8" hidden="1">{"page1",#N/A,FALSE,"APCI Operations Detail  ";"page2",#N/A,FALSE,"APCI Operations Detail  ";"page3",#N/A,FALSE,"APCI Operations Detail  ";"page4",#N/A,FALSE,"APCI Operations Detail  "}</definedName>
    <definedName name="wrn.ops._.costs." hidden="1">{"page1",#N/A,FALSE,"APCI Operations Detail  ";"page2",#N/A,FALSE,"APCI Operations Detail  ";"page3",#N/A,FALSE,"APCI Operations Detail  ";"page4",#N/A,FALSE,"APCI Operations Detail  "}</definedName>
    <definedName name="wrn.Output." localSheetId="7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8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aging._.Compco." localSheetId="7" hidden="1">{"financials",#N/A,TRUE,"6_30_96";"footnotes",#N/A,TRUE,"6_30_96";"valuation",#N/A,TRUE,"6_30_96"}</definedName>
    <definedName name="wrn.Paging._.Compco." localSheetId="8" hidden="1">{"financials",#N/A,TRUE,"6_30_96";"footnotes",#N/A,TRUE,"6_30_96";"valuation",#N/A,TRUE,"6_30_96"}</definedName>
    <definedName name="wrn.Paging._.Compco." hidden="1">{"financials",#N/A,TRUE,"6_30_96";"footnotes",#N/A,TRUE,"6_30_96";"valuation",#N/A,TRUE,"6_30_96"}</definedName>
    <definedName name="wrn.PartialFncls." localSheetId="7" hidden="1">{#N/A,#N/A,FALSE,"Income Statement";#N/A,#N/A,FALSE,"Balance Sheet";#N/A,#N/A,FALSE,"Cash Flows";#N/A,#N/A,FALSE,"Ratios"}</definedName>
    <definedName name="wrn.PartialFncls." localSheetId="8" hidden="1">{#N/A,#N/A,FALSE,"Income Statement";#N/A,#N/A,FALSE,"Balance Sheet";#N/A,#N/A,FALSE,"Cash Flows";#N/A,#N/A,FALSE,"Ratios"}</definedName>
    <definedName name="wrn.PartialFncls." hidden="1">{#N/A,#N/A,FALSE,"Income Statement";#N/A,#N/A,FALSE,"Balance Sheet";#N/A,#N/A,FALSE,"Cash Flows";#N/A,#N/A,FALSE,"Ratios"}</definedName>
    <definedName name="wrn.PARTNERS._.CAPITAL._.STMT." localSheetId="7" hidden="1">{"PARTNERS CAPITAL STMT",#N/A,FALSE,"Partners Capital"}</definedName>
    <definedName name="wrn.PARTNERS._.CAPITAL._.STMT." localSheetId="8" hidden="1">{"PARTNERS CAPITAL STMT",#N/A,FALSE,"Partners Capital"}</definedName>
    <definedName name="wrn.PARTNERS._.CAPITAL._.STMT." hidden="1">{"PARTNERS CAPITAL STMT",#N/A,FALSE,"Partners Capital"}</definedName>
    <definedName name="wrn.perimeter._.comp." localSheetId="7" hidden="1">{#N/A,#N/A,TRUE,"comp";#N/A,#N/A,TRUE,"notes"}</definedName>
    <definedName name="wrn.perimeter._.comp." localSheetId="8" hidden="1">{#N/A,#N/A,TRUE,"comp";#N/A,#N/A,TRUE,"notes"}</definedName>
    <definedName name="wrn.perimeter._.comp." hidden="1">{#N/A,#N/A,TRUE,"comp";#N/A,#N/A,TRUE,"notes"}</definedName>
    <definedName name="wrn.PF._.Analysis." localSheetId="7" hidden="1">{"PF Analysis",#N/A,FALSE,"Merger Plan"}</definedName>
    <definedName name="wrn.PF._.Analysis." localSheetId="8" hidden="1">{"PF Analysis",#N/A,FALSE,"Merger Plan"}</definedName>
    <definedName name="wrn.PF._.Analysis." hidden="1">{"PF Analysis",#N/A,FALSE,"Merger Plan"}</definedName>
    <definedName name="wrn.Pianocomp." localSheetId="7" hidden="1">{"page_1",#N/A,TRUE,"Sheet1";"page_2",#N/A,TRUE,"Sheet1";"page_notes",#N/A,TRUE,"Sheet1"}</definedName>
    <definedName name="wrn.Pianocomp." localSheetId="8" hidden="1">{"page_1",#N/A,TRUE,"Sheet1";"page_2",#N/A,TRUE,"Sheet1";"page_notes",#N/A,TRUE,"Sheet1"}</definedName>
    <definedName name="wrn.Pianocomp." hidden="1">{"page_1",#N/A,TRUE,"Sheet1";"page_2",#N/A,TRUE,"Sheet1";"page_notes",#N/A,TRUE,"Sheet1"}</definedName>
    <definedName name="wrn.PL._.and._.99._.forecast." localSheetId="7" hidden="1">{#N/A,#N/A,FALSE,"1999 forecast";#N/A,#N/A,FALSE,"Output"}</definedName>
    <definedName name="wrn.PL._.and._.99._.forecast." localSheetId="8" hidden="1">{#N/A,#N/A,FALSE,"1999 forecast";#N/A,#N/A,FALSE,"Output"}</definedName>
    <definedName name="wrn.PL._.and._.99._.forecast." hidden="1">{#N/A,#N/A,FALSE,"1999 forecast";#N/A,#N/A,FALSE,"Output"}</definedName>
    <definedName name="wrn.PLX." localSheetId="7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LX." localSheetId="8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LX.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RES_OUT." localSheetId="7" hidden="1">{"page1",#N/A,FALSE,"PRESENTATION";"page2",#N/A,FALSE,"PRESENTATION";#N/A,#N/A,FALSE,"Valuation Summary"}</definedName>
    <definedName name="wrn.PRES_OUT." localSheetId="8" hidden="1">{"page1",#N/A,FALSE,"PRESENTATION";"page2",#N/A,FALSE,"PRESENTATION";#N/A,#N/A,FALSE,"Valuation Summary"}</definedName>
    <definedName name="wrn.PRES_OUT." hidden="1">{"page1",#N/A,FALSE,"PRESENTATION";"page2",#N/A,FALSE,"PRESENTATION";#N/A,#N/A,FALSE,"Valuation Summary"}</definedName>
    <definedName name="wrn.PRES_OUT2" localSheetId="7" hidden="1">{"page1",#N/A,FALSE,"PRESENTATION";"page2",#N/A,FALSE,"PRESENTATION";#N/A,#N/A,FALSE,"Valuation Summary"}</definedName>
    <definedName name="wrn.PRES_OUT2" localSheetId="8" hidden="1">{"page1",#N/A,FALSE,"PRESENTATION";"page2",#N/A,FALSE,"PRESENTATION";#N/A,#N/A,FALSE,"Valuation Summary"}</definedName>
    <definedName name="wrn.PRES_OUT2" hidden="1">{"page1",#N/A,FALSE,"PRESENTATION";"page2",#N/A,FALSE,"PRESENTATION";#N/A,#N/A,FALSE,"Valuation Summary"}</definedName>
    <definedName name="wrn.Pres_OUT3" localSheetId="7" hidden="1">{"page1",#N/A,FALSE,"PRESENTATION";"page2",#N/A,FALSE,"PRESENTATION";#N/A,#N/A,FALSE,"Valuation Summary"}</definedName>
    <definedName name="wrn.Pres_OUT3" localSheetId="8" hidden="1">{"page1",#N/A,FALSE,"PRESENTATION";"page2",#N/A,FALSE,"PRESENTATION";#N/A,#N/A,FALSE,"Valuation Summary"}</definedName>
    <definedName name="wrn.Pres_OUT3" hidden="1">{"page1",#N/A,FALSE,"PRESENTATION";"page2",#N/A,FALSE,"PRESENTATION";#N/A,#N/A,FALSE,"Valuation Summary"}</definedName>
    <definedName name="wrn.PRES_OUT4" localSheetId="7" hidden="1">{"page1",#N/A,FALSE,"PRESENTATION";"page2",#N/A,FALSE,"PRESENTATION";#N/A,#N/A,FALSE,"Valuation Summary"}</definedName>
    <definedName name="wrn.PRES_OUT4" localSheetId="8" hidden="1">{"page1",#N/A,FALSE,"PRESENTATION";"page2",#N/A,FALSE,"PRESENTATION";#N/A,#N/A,FALSE,"Valuation Summary"}</definedName>
    <definedName name="wrn.PRES_OUT4" hidden="1">{"page1",#N/A,FALSE,"PRESENTATION";"page2",#N/A,FALSE,"PRESENTATION";#N/A,#N/A,FALSE,"Valuation Summary"}</definedName>
    <definedName name="wrn.PRES_OUT5" localSheetId="7" hidden="1">{"page1",#N/A,FALSE,"PRESENTATION";"page2",#N/A,FALSE,"PRESENTATION";#N/A,#N/A,FALSE,"Valuation Summary"}</definedName>
    <definedName name="wrn.PRES_OUT5" localSheetId="8" hidden="1">{"page1",#N/A,FALSE,"PRESENTATION";"page2",#N/A,FALSE,"PRESENTATION";#N/A,#N/A,FALSE,"Valuation Summary"}</definedName>
    <definedName name="wrn.PRES_OUT5" hidden="1">{"page1",#N/A,FALSE,"PRESENTATION";"page2",#N/A,FALSE,"PRESENTATION";#N/A,#N/A,FALSE,"Valuation Summary"}</definedName>
    <definedName name="wrn.PRES_OUT6" localSheetId="7" hidden="1">{"page1",#N/A,FALSE,"PRESENTATION";"page2",#N/A,FALSE,"PRESENTATION";#N/A,#N/A,FALSE,"Valuation Summary"}</definedName>
    <definedName name="wrn.PRES_OUT6" localSheetId="8" hidden="1">{"page1",#N/A,FALSE,"PRESENTATION";"page2",#N/A,FALSE,"PRESENTATION";#N/A,#N/A,FALSE,"Valuation Summary"}</definedName>
    <definedName name="wrn.PRES_OUT6" hidden="1">{"page1",#N/A,FALSE,"PRESENTATION";"page2",#N/A,FALSE,"PRESENTATION";#N/A,#N/A,FALSE,"Valuation Summary"}</definedName>
    <definedName name="wrn.PRES_OUT8" localSheetId="7" hidden="1">{"page1",#N/A,FALSE,"PRESENTATION";"page2",#N/A,FALSE,"PRESENTATION";#N/A,#N/A,FALSE,"Valuation Summary"}</definedName>
    <definedName name="wrn.PRES_OUT8" localSheetId="8" hidden="1">{"page1",#N/A,FALSE,"PRESENTATION";"page2",#N/A,FALSE,"PRESENTATION";#N/A,#N/A,FALSE,"Valuation Summary"}</definedName>
    <definedName name="wrn.PRES_OUT8" hidden="1">{"page1",#N/A,FALSE,"PRESENTATION";"page2",#N/A,FALSE,"PRESENTATION";#N/A,#N/A,FALSE,"Valuation Summary"}</definedName>
    <definedName name="wrn.Pricing._.Case." localSheetId="7" hidden="1">{#N/A,#N/A,TRUE,"RESULTS";#N/A,#N/A,TRUE,"REV REQUIRE";#N/A,#N/A,TRUE,"RATEBASE";#N/A,#N/A,TRUE,"LEVELIZED"}</definedName>
    <definedName name="wrn.Pricing._.Case." localSheetId="8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7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" localSheetId="7" hidden="1">{"page1",#N/A,FALSE,"Sheet1";"page2",#N/A,FALSE,"Sheet1"}</definedName>
    <definedName name="wrn.print." localSheetId="8" hidden="1">{"page1",#N/A,FALSE,"Sheet1";"page2",#N/A,FALSE,"Sheet1"}</definedName>
    <definedName name="wrn.print." hidden="1">{"page1",#N/A,FALSE,"Sheet1";"page2",#N/A,FALSE,"Sheet1"}</definedName>
    <definedName name="wrn.Print._.All." localSheetId="7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wrn.Print._.All." localSheetId="8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wrn.Print._.All.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wrn.print._.graphs." localSheetId="7" hidden="1">{"cap_structure",#N/A,FALSE,"Graph-Mkt Cap";"price",#N/A,FALSE,"Graph-Price";"ebit",#N/A,FALSE,"Graph-EBITDA";"ebitda",#N/A,FALSE,"Graph-EBITDA"}</definedName>
    <definedName name="wrn.print._.graphs." localSheetId="8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Macro._.2." localSheetId="7" hidden="1">{#N/A,#N/A,FALSE,"Summ";"Sens2",#N/A,FALSE,"PF";"PF Page1",#N/A,FALSE,"PF";"PF Page2",#N/A,FALSE,"PF";"PF Page3",#N/A,FALSE,"PF";"Sens1",#N/A,FALSE,"PF"}</definedName>
    <definedName name="wrn.Print._.Macro._.2." localSheetId="8" hidden="1">{#N/A,#N/A,FALSE,"Summ";"Sens2",#N/A,FALSE,"PF";"PF Page1",#N/A,FALSE,"PF";"PF Page2",#N/A,FALSE,"PF";"PF Page3",#N/A,FALSE,"PF";"Sens1",#N/A,FALSE,"PF"}</definedName>
    <definedName name="wrn.Print._.Macro._.2." hidden="1">{#N/A,#N/A,FALSE,"Summ";"Sens2",#N/A,FALSE,"PF";"PF Page1",#N/A,FALSE,"PF";"PF Page2",#N/A,FALSE,"PF";"PF Page3",#N/A,FALSE,"PF";"Sens1",#N/A,FALSE,"PF"}</definedName>
    <definedName name="wrn.Print._.PNL._.Download." localSheetId="7" hidden="1">{"PNLProjDL",#N/A,FALSE,"PROJCO";"PNLParDL",#N/A,FALSE,"Parent"}</definedName>
    <definedName name="wrn.Print._.PNL._.Download." localSheetId="8" hidden="1">{"PNLProjDL",#N/A,FALSE,"PROJCO";"PNLParDL",#N/A,FALSE,"Parent"}</definedName>
    <definedName name="wrn.Print._.PNL._.Download." hidden="1">{"PNLProjDL",#N/A,FALSE,"PROJCO";"PNLParDL",#N/A,FALSE,"Parent"}</definedName>
    <definedName name="wrn.print._.raw._.data._.entry." localSheetId="7" hidden="1">{"inputs raw data",#N/A,TRUE,"INPUT"}</definedName>
    <definedName name="wrn.print._.raw._.data._.entry." localSheetId="8" hidden="1">{"inputs raw data",#N/A,TRUE,"INPUT"}</definedName>
    <definedName name="wrn.print._.raw._.data._.entry." hidden="1">{"inputs raw data",#N/A,TRUE,"INPUT"}</definedName>
    <definedName name="wrn.print._.summary._.sheets." localSheetId="7" hidden="1">{"summary1",#N/A,TRUE,"Comps";"summary2",#N/A,TRUE,"Comps";"summary3",#N/A,TRUE,"Comps"}</definedName>
    <definedName name="wrn.print._.summary._.sheets." localSheetId="8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.summary._.sheets.2" localSheetId="7" hidden="1">{"summary1",#N/A,TRUE,"Comps";"summary2",#N/A,TRUE,"Comps";"summary3",#N/A,TRUE,"Comps"}</definedName>
    <definedName name="wrn.print._.summary._.sheets.2" localSheetId="8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._.the._.lot." localSheetId="7" hidden="1">{"First Page",#N/A,FALSE,"Surfactants LBO";"Second Page",#N/A,FALSE,"Surfactants LBO"}</definedName>
    <definedName name="wrn.Print._.the._.lot." localSheetId="8" hidden="1">{"First Page",#N/A,FALSE,"Surfactants LBO";"Second Page",#N/A,FALSE,"Surfactants LBO"}</definedName>
    <definedName name="wrn.Print._.the._.lot." hidden="1">{"First Page",#N/A,FALSE,"Surfactants LBO";"Second Page",#N/A,FALSE,"Surfactants LBO"}</definedName>
    <definedName name="wrn.print.1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1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1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_Buyer." localSheetId="7" hidden="1">{#N/A,"DR",FALSE,"increm pf";#N/A,"MAMSI",FALSE,"increm pf";#N/A,"MAXI",FALSE,"increm pf";#N/A,"PCAM",FALSE,"increm pf";#N/A,"PHSV",FALSE,"increm pf";#N/A,"SIE",FALSE,"increm pf"}</definedName>
    <definedName name="wrn.Print_Buyer." localSheetId="8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CSC." localSheetId="7" hidden="1">{"CSC_1",#N/A,FALSE,"CSC Outputs";"CSC_2",#N/A,FALSE,"CSC Outputs"}</definedName>
    <definedName name="wrn.Print_CSC." localSheetId="8" hidden="1">{"CSC_1",#N/A,FALSE,"CSC Outputs";"CSC_2",#N/A,FALSE,"CSC Outputs"}</definedName>
    <definedName name="wrn.Print_CSC." hidden="1">{"CSC_1",#N/A,FALSE,"CSC Outputs";"CSC_2",#N/A,FALSE,"CSC Outputs"}</definedName>
    <definedName name="wrn.Print_Earnings_template." localSheetId="7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localSheetId="8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model." localSheetId="7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model." localSheetId="8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model.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Target." localSheetId="7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8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Var_page." localSheetId="7" hidden="1">{"var_page",#N/A,FALSE,"template"}</definedName>
    <definedName name="wrn.Print_Var_page." localSheetId="8" hidden="1">{"var_page",#N/A,FALSE,"template"}</definedName>
    <definedName name="wrn.Print_Var_page." hidden="1">{"var_page",#N/A,FALSE,"template"}</definedName>
    <definedName name="wrn.print_variance." localSheetId="7" hidden="1">{"var_report",#N/A,FALSE,"template"}</definedName>
    <definedName name="wrn.print_variance." localSheetId="8" hidden="1">{"var_report",#N/A,FALSE,"template"}</definedName>
    <definedName name="wrn.print_variance." hidden="1">{"var_report",#N/A,FALSE,"template"}</definedName>
    <definedName name="wrn.Print_Variance_Page." localSheetId="7" hidden="1">{"variance_page",#N/A,FALSE,"template"}</definedName>
    <definedName name="wrn.Print_Variance_Page." localSheetId="8" hidden="1">{"variance_page",#N/A,FALSE,"template"}</definedName>
    <definedName name="wrn.Print_Variance_Page." hidden="1">{"variance_page",#N/A,FALSE,"template"}</definedName>
    <definedName name="wrn.print1." localSheetId="7" hidden="1">{"assumption1",#N/A,FALSE,"Assumptions";"assumption2",#N/A,FALSE,"Assumptions";"assumption3",#N/A,FALSE,"Assumptions";"prod",#N/A,FALSE,"Financials";"prod2",#N/A,FALSE,"Financials";"pnl",#N/A,FALSE,"Financials";"pnl2",#N/A,FALSE,"Financials";"cash",#N/A,FALSE,"Financials";"cash2",#N/A,FALSE,"Financials"}</definedName>
    <definedName name="wrn.print1." localSheetId="8" hidden="1">{"assumption1",#N/A,FALSE,"Assumptions";"assumption2",#N/A,FALSE,"Assumptions";"assumption3",#N/A,FALSE,"Assumptions";"prod",#N/A,FALSE,"Financials";"prod2",#N/A,FALSE,"Financials";"pnl",#N/A,FALSE,"Financials";"pnl2",#N/A,FALSE,"Financials";"cash",#N/A,FALSE,"Financials";"cash2",#N/A,FALSE,"Financials"}</definedName>
    <definedName name="wrn.print1." hidden="1">{"assumption1",#N/A,FALSE,"Assumptions";"assumption2",#N/A,FALSE,"Assumptions";"assumption3",#N/A,FALSE,"Assumptions";"prod",#N/A,FALSE,"Financials";"prod2",#N/A,FALSE,"Financials";"pnl",#N/A,FALSE,"Financials";"pnl2",#N/A,FALSE,"Financials";"cash",#N/A,FALSE,"Financials";"cash2",#N/A,FALSE,"Financials"}</definedName>
    <definedName name="wrn.print2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." localSheetId="7" hidden="1">{"Intermediate_Calc",#N/A,FALSE,"Branches";"Loan_Deposit_Assum",#N/A,FALSE,"Branches";"Projected_Fin",#N/A,FALSE,"Branches";"Returns",#N/A,FALSE,"Branches";"Sensitivity_Analysis",#N/A,FALSE,"Branches"}</definedName>
    <definedName name="wrn.Print2." localSheetId="8" hidden="1">{"Intermediate_Calc",#N/A,FALSE,"Branches";"Loan_Deposit_Assum",#N/A,FALSE,"Branches";"Projected_Fin",#N/A,FALSE,"Branches";"Returns",#N/A,FALSE,"Branches";"Sensitivity_Analysis",#N/A,FALSE,"Branches"}</definedName>
    <definedName name="wrn.Print2." hidden="1">{"Intermediate_Calc",#N/A,FALSE,"Branches";"Loan_Deposit_Assum",#N/A,FALSE,"Branches";"Projected_Fin",#N/A,FALSE,"Branches";"Returns",#N/A,FALSE,"Branches";"Sensitivity_Analysis",#N/A,FALSE,"Branches"}</definedName>
    <definedName name="wrn.PrintAll." localSheetId="7" hidden="1">{"PA1",#N/A,TRUE,"BORDMW";"pa2",#N/A,TRUE,"BORDMW";"PA3",#N/A,TRUE,"BORDMW";"PA4",#N/A,TRUE,"BORDMW"}</definedName>
    <definedName name="wrn.PrintAll." localSheetId="8" hidden="1">{"PA1",#N/A,TRUE,"BORDMW";"pa2",#N/A,TRUE,"BORDMW";"PA3",#N/A,TRUE,"BORDMW";"PA4",#N/A,TRUE,"BORDMW"}</definedName>
    <definedName name="wrn.PrintAll." hidden="1">{"PA1",#N/A,TRUE,"BORDMW";"pa2",#N/A,TRUE,"BORDMW";"PA3",#N/A,TRUE,"BORDMW";"PA4",#N/A,TRUE,"BORDMW"}</definedName>
    <definedName name="wrn.PrintAll.2" localSheetId="7" hidden="1">{"PA1",#N/A,TRUE,"BORDMW";"pa2",#N/A,TRUE,"BORDMW";"PA3",#N/A,TRUE,"BORDMW";"PA4",#N/A,TRUE,"BORDMW"}</definedName>
    <definedName name="wrn.PrintAll.2" localSheetId="8" hidden="1">{"PA1",#N/A,TRUE,"BORDMW";"pa2",#N/A,TRUE,"BORDMW";"PA3",#N/A,TRUE,"BORDMW";"PA4",#N/A,TRUE,"BORDMW"}</definedName>
    <definedName name="wrn.PrintAll.2" hidden="1">{"PA1",#N/A,TRUE,"BORDMW";"pa2",#N/A,TRUE,"BORDMW";"PA3",#N/A,TRUE,"BORDMW";"PA4",#N/A,TRUE,"BORDMW"}</definedName>
    <definedName name="wrn.Printing._.Report." localSheetId="7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ing._.Report." localSheetId="8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ing._.Report.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REP." localSheetId="7" hidden="1">{"PRINTREP",#N/A,FALSE,"Sheet1"}</definedName>
    <definedName name="wrn.PRINTREP." localSheetId="8" hidden="1">{"PRINTREP",#N/A,FALSE,"Sheet1"}</definedName>
    <definedName name="wrn.PRINTREP." hidden="1">{"PRINTREP",#N/A,FALSE,"Sheet1"}</definedName>
    <definedName name="wrn.Prints" localSheetId="7" hidden="1">{#N/A,#N/A,FALSE,"Traditional COS - 5050";#N/A,#N/A,FALSE,"Traditional Fin. - 5050";#N/A,#N/A,FALSE,"Levelized COS - 5050";#N/A,#N/A,FALSE,"Levelized Fin. - 5050"}</definedName>
    <definedName name="wrn.Prints" localSheetId="8" hidden="1">{#N/A,#N/A,FALSE,"Traditional COS - 5050";#N/A,#N/A,FALSE,"Traditional Fin. - 5050";#N/A,#N/A,FALSE,"Levelized COS - 5050";#N/A,#N/A,FALSE,"Levelized Fin. - 5050"}</definedName>
    <definedName name="wrn.Prints" hidden="1">{#N/A,#N/A,FALSE,"Traditional COS - 5050";#N/A,#N/A,FALSE,"Traditional Fin. - 5050";#N/A,#N/A,FALSE,"Levelized COS - 5050";#N/A,#N/A,FALSE,"Levelized Fin. - 5050"}</definedName>
    <definedName name="wrn.PrintSheets." localSheetId="7" hidden="1">{#N/A,#N/A,FALSE,"Traditional COS - 5050";#N/A,#N/A,FALSE,"Traditional Fin. - 5050";#N/A,#N/A,FALSE,"Levelized COS - 5050";#N/A,#N/A,FALSE,"Levelized Fin. - 5050"}</definedName>
    <definedName name="wrn.PrintSheets." localSheetId="8" hidden="1">{#N/A,#N/A,FALSE,"Traditional COS - 5050";#N/A,#N/A,FALSE,"Traditional Fin. - 5050";#N/A,#N/A,FALSE,"Levelized COS - 5050";#N/A,#N/A,FALSE,"Levelized Fin. - 5050"}</definedName>
    <definedName name="wrn.PrintSheets." hidden="1">{#N/A,#N/A,FALSE,"Traditional COS - 5050";#N/A,#N/A,FALSE,"Traditional Fin. - 5050";#N/A,#N/A,FALSE,"Levelized COS - 5050";#N/A,#N/A,FALSE,"Levelized Fin. - 5050"}</definedName>
    <definedName name="wrn.Project._.Services." localSheetId="7" hidden="1">{#N/A,#N/A,FALSE,"BASE";#N/A,#N/A,FALSE,"LOOPS";#N/A,#N/A,FALSE,"PLC"}</definedName>
    <definedName name="wrn.Project._.Services." localSheetId="8" hidden="1">{#N/A,#N/A,FALSE,"BASE";#N/A,#N/A,FALSE,"LOOPS";#N/A,#N/A,FALSE,"PLC"}</definedName>
    <definedName name="wrn.Project._.Services." localSheetId="14" hidden="1">{#N/A,#N/A,FALSE,"BASE";#N/A,#N/A,FALSE,"LOOPS";#N/A,#N/A,FALSE,"PLC"}</definedName>
    <definedName name="wrn.Project._.Services." hidden="1">{#N/A,#N/A,FALSE,"BASE";#N/A,#N/A,FALSE,"LOOPS";#N/A,#N/A,FALSE,"PLC"}</definedName>
    <definedName name="wrn.Project._.Summary." localSheetId="7" hidden="1">{"Summary",#N/A,FALSE,"MICMULT";"Income Statement",#N/A,FALSE,"MICMULT";"Cash Flows",#N/A,FALSE,"MICMULT"}</definedName>
    <definedName name="wrn.Project._.Summary." localSheetId="8" hidden="1">{"Summary",#N/A,FALSE,"MICMULT";"Income Statement",#N/A,FALSE,"MICMULT";"Cash Flows",#N/A,FALSE,"MICMULT"}</definedName>
    <definedName name="wrn.Project._.Summary." hidden="1">{"Summary",#N/A,FALSE,"MICMULT";"Income Statement",#N/A,FALSE,"MICMULT";"Cash Flows",#N/A,FALSE,"MICMULT"}</definedName>
    <definedName name="wrn.Pulp." localSheetId="7" hidden="1">{"Pulp Production",#N/A,FALSE,"Pulp";"Pulp Earnings",#N/A,FALSE,"Pulp"}</definedName>
    <definedName name="wrn.Pulp." localSheetId="8" hidden="1">{"Pulp Production",#N/A,FALSE,"Pulp";"Pulp Earnings",#N/A,FALSE,"Pulp"}</definedName>
    <definedName name="wrn.Pulp." hidden="1">{"Pulp Production",#N/A,FALSE,"Pulp";"Pulp Earnings",#N/A,FALSE,"Pulp"}</definedName>
    <definedName name="wrn.Rate._.Tables." localSheetId="7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ate._.Tables." localSheetId="8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ate._.Tables.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eader." localSheetId="7" hidden="1">{"Reader",#N/A,FALSE,"Summary";"Reader",#N/A,FALSE,"Buildup";"Reader",#N/A,FALSE,"Financials";"Reader",#N/A,FALSE,"Debt &amp; Other"}</definedName>
    <definedName name="wrn.Reader." localSheetId="8" hidden="1">{"Reader",#N/A,FALSE,"Summary";"Reader",#N/A,FALSE,"Buildup";"Reader",#N/A,FALSE,"Financials";"Reader",#N/A,FALSE,"Debt &amp; Other"}</definedName>
    <definedName name="wrn.Reader." hidden="1">{"Reader",#N/A,FALSE,"Summary";"Reader",#N/A,FALSE,"Buildup";"Reader",#N/A,FALSE,"Financials";"Reader",#N/A,FALSE,"Debt &amp; Other"}</definedName>
    <definedName name="wrn.red_take." localSheetId="7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d_take." localSheetId="8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d_take.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port1." localSheetId="7" hidden="1">{#N/A,#N/A,FALSE,"IS";#N/A,#N/A,FALSE,"BS";#N/A,#N/A,FALSE,"CF";#N/A,#N/A,FALSE,"CE";#N/A,#N/A,FALSE,"Depr";#N/A,#N/A,FALSE,"APAL"}</definedName>
    <definedName name="wrn.Report1." localSheetId="8" hidden="1">{#N/A,#N/A,FALSE,"IS";#N/A,#N/A,FALSE,"BS";#N/A,#N/A,FALSE,"CF";#N/A,#N/A,FALSE,"CE";#N/A,#N/A,FALSE,"Depr";#N/A,#N/A,FALSE,"APAL"}</definedName>
    <definedName name="wrn.Report1." hidden="1">{#N/A,#N/A,FALSE,"IS";#N/A,#N/A,FALSE,"BS";#N/A,#N/A,FALSE,"CF";#N/A,#N/A,FALSE,"CE";#N/A,#N/A,FALSE,"Depr";#N/A,#N/A,FALSE,"APAL"}</definedName>
    <definedName name="wrn.sales." localSheetId="7" hidden="1">{"sales",#N/A,FALSE,"Sales";"sales existing",#N/A,FALSE,"Sales";"sales rd1",#N/A,FALSE,"Sales";"sales rd2",#N/A,FALSE,"Sales"}</definedName>
    <definedName name="wrn.sales." localSheetId="8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ales.2" localSheetId="7" hidden="1">{"sales",#N/A,FALSE,"Sales";"sales existing",#N/A,FALSE,"Sales";"sales rd1",#N/A,FALSE,"Sales";"sales rd2",#N/A,FALSE,"Sales"}</definedName>
    <definedName name="wrn.sales.2" localSheetId="8" hidden="1">{"sales",#N/A,FALSE,"Sales";"sales existing",#N/A,FALSE,"Sales";"sales rd1",#N/A,FALSE,"Sales";"sales rd2",#N/A,FALSE,"Sales"}</definedName>
    <definedName name="wrn.sales.2" hidden="1">{"sales",#N/A,FALSE,"Sales";"sales existing",#N/A,FALSE,"Sales";"sales rd1",#N/A,FALSE,"Sales";"sales rd2",#N/A,FALSE,"Sales"}</definedName>
    <definedName name="wrn.Scenarios." localSheetId="7" hidden="1">{#N/A,"ICF Downside",FALSE,"Inputs";#N/A,"High Inflation",FALSE,"Inputs"}</definedName>
    <definedName name="wrn.Scenarios." localSheetId="8" hidden="1">{#N/A,"ICF Downside",FALSE,"Inputs";#N/A,"High Inflation",FALSE,"Inputs"}</definedName>
    <definedName name="wrn.Scenarios." hidden="1">{#N/A,"ICF Downside",FALSE,"Inputs";#N/A,"High Inflation",FALSE,"Inputs"}</definedName>
    <definedName name="wrn.SCHEDULE." localSheetId="7" hidden="1">{#N/A,#N/A,FALSE,"7617 Fab";#N/A,#N/A,FALSE,"7617 NSK"}</definedName>
    <definedName name="wrn.SCHEDULE." localSheetId="8" hidden="1">{#N/A,#N/A,FALSE,"7617 Fab";#N/A,#N/A,FALSE,"7617 NSK"}</definedName>
    <definedName name="wrn.SCHEDULE." localSheetId="14" hidden="1">{#N/A,#N/A,FALSE,"7617 Fab";#N/A,#N/A,FALSE,"7617 NSK"}</definedName>
    <definedName name="wrn.SCHEDULE." hidden="1">{#N/A,#N/A,FALSE,"7617 Fab";#N/A,#N/A,FALSE,"7617 NSK"}</definedName>
    <definedName name="wrn.sens." localSheetId="7" hidden="1">{#N/A,#N/A,FALSE,"Sensitivities";#N/A,#N/A,FALSE,"Sensitivities2"}</definedName>
    <definedName name="wrn.sens." localSheetId="8" hidden="1">{#N/A,#N/A,FALSE,"Sensitivities";#N/A,#N/A,FALSE,"Sensitivities2"}</definedName>
    <definedName name="wrn.sens." hidden="1">{#N/A,#N/A,FALSE,"Sensitivities";#N/A,#N/A,FALSE,"Sensitivities2"}</definedName>
    <definedName name="wrn.sensitivity._.analyses." localSheetId="7" hidden="1">{"general",#N/A,FALSE,"Assumptions"}</definedName>
    <definedName name="wrn.sensitivity._.analyses." localSheetId="8" hidden="1">{"general",#N/A,FALSE,"Assumptions"}</definedName>
    <definedName name="wrn.sensitivity._.analyses." hidden="1">{"general",#N/A,FALSE,"Assumptions"}</definedName>
    <definedName name="wrn.Server._.Management._.Total._.Costs." localSheetId="7" hidden="1">{"Server Management",#N/A,FALSE,"Total Costs"}</definedName>
    <definedName name="wrn.Server._.Management._.Total._.Costs." localSheetId="8" hidden="1">{"Server Management",#N/A,FALSE,"Total Costs"}</definedName>
    <definedName name="wrn.Server._.Management._.Total._.Costs." hidden="1">{"Server Management",#N/A,FALSE,"Total Costs"}</definedName>
    <definedName name="wrn.SHORT." localSheetId="7" hidden="1">{"CREDIT STATISTICS",#N/A,FALSE,"STATS";"CF_AND_IS",#N/A,FALSE,"PLAN";"BALSHEET",#N/A,FALSE,"BALANCE SHEET"}</definedName>
    <definedName name="wrn.SHORT." localSheetId="8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LB." localSheetId="7" hidden="1">{#N/A,#N/A,FALSE,"SUMMARY";#N/A,#N/A,FALSE,"AE7616";#N/A,#N/A,FALSE,"AE7617";#N/A,#N/A,FALSE,"AE7618";#N/A,#N/A,FALSE,"AE7619";#N/A,#N/A,FALSE,"Target Materials"}</definedName>
    <definedName name="wrn.SLB." localSheetId="8" hidden="1">{#N/A,#N/A,FALSE,"SUMMARY";#N/A,#N/A,FALSE,"AE7616";#N/A,#N/A,FALSE,"AE7617";#N/A,#N/A,FALSE,"AE7618";#N/A,#N/A,FALSE,"AE7619";#N/A,#N/A,FALSE,"Target Materials"}</definedName>
    <definedName name="wrn.SLB." localSheetId="14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7" hidden="1">{#N/A,#N/A,FALSE,"2002 Small Tool OH";#N/A,#N/A,FALSE,"QA"}</definedName>
    <definedName name="wrn.Small._.Tools._.Overhead." localSheetId="8" hidden="1">{#N/A,#N/A,FALSE,"2002 Small Tool OH";#N/A,#N/A,FALSE,"QA"}</definedName>
    <definedName name="wrn.Small._.Tools._.Overhead." localSheetId="14" hidden="1">{#N/A,#N/A,FALSE,"2002 Small Tool OH";#N/A,#N/A,FALSE,"QA"}</definedName>
    <definedName name="wrn.Small._.Tools._.Overhead." hidden="1">{#N/A,#N/A,FALSE,"2002 Small Tool OH";#N/A,#N/A,FALSE,"QA"}</definedName>
    <definedName name="wrn.stand_alone." localSheetId="7" hidden="1">{#N/A,#N/A,FALSE,"CBE";#N/A,#N/A,FALSE,"SWK"}</definedName>
    <definedName name="wrn.stand_alone." localSheetId="8" hidden="1">{#N/A,#N/A,FALSE,"CBE";#N/A,#N/A,FALSE,"SWK"}</definedName>
    <definedName name="wrn.stand_alone." hidden="1">{#N/A,#N/A,FALSE,"CBE";#N/A,#N/A,FALSE,"SWK"}</definedName>
    <definedName name="wrn.STAND_ALONE_BOTH." localSheetId="7" hidden="1">{"FCB_ALL",#N/A,FALSE,"FCB";"GREY_ALL",#N/A,FALSE,"GREY"}</definedName>
    <definedName name="wrn.STAND_ALONE_BOTH." localSheetId="8" hidden="1">{"FCB_ALL",#N/A,FALSE,"FCB";"GREY_ALL",#N/A,FALSE,"GREY"}</definedName>
    <definedName name="wrn.STAND_ALONE_BOTH." hidden="1">{"FCB_ALL",#N/A,FALSE,"FCB";"GREY_ALL",#N/A,FALSE,"GREY"}</definedName>
    <definedName name="wrn.Stand_alone_both._dcf" localSheetId="7" hidden="1">{"FCB_ALL",#N/A,FALSE,"FCB";"GREY_ALL",#N/A,FALSE,"GREY"}</definedName>
    <definedName name="wrn.Stand_alone_both._dcf" localSheetId="8" hidden="1">{"FCB_ALL",#N/A,FALSE,"FCB";"GREY_ALL",#N/A,FALSE,"GREY"}</definedName>
    <definedName name="wrn.Stand_alone_both._dcf" hidden="1">{"FCB_ALL",#N/A,FALSE,"FCB";"GREY_ALL",#N/A,FALSE,"GREY"}</definedName>
    <definedName name="wrn.STMT._.OF._.CASH._.FLOWS." localSheetId="7" hidden="1">{"STMT OF CASH FLOWS",#N/A,FALSE,"Cash Flows Indirect"}</definedName>
    <definedName name="wrn.STMT._.OF._.CASH._.FLOWS." localSheetId="8" hidden="1">{"STMT OF CASH FLOWS",#N/A,FALSE,"Cash Flows Indirect"}</definedName>
    <definedName name="wrn.STMT._.OF._.CASH._.FLOWS." hidden="1">{"STMT OF CASH FLOWS",#N/A,FALSE,"Cash Flows Indirect"}</definedName>
    <definedName name="wrn.summ4." localSheetId="7" hidden="1">{#N/A,#N/A,FALSE,"summ";#N/A,#N/A,FALSE,"q1";#N/A,#N/A,FALSE,"summ_alt";#N/A,#N/A,FALSE,"stock_nozero";#N/A,#N/A,FALSE,"1995"}</definedName>
    <definedName name="wrn.summ4." localSheetId="8" hidden="1">{#N/A,#N/A,FALSE,"summ";#N/A,#N/A,FALSE,"q1";#N/A,#N/A,FALSE,"summ_alt";#N/A,#N/A,FALSE,"stock_nozero";#N/A,#N/A,FALSE,"1995"}</definedName>
    <definedName name="wrn.summ4." hidden="1">{#N/A,#N/A,FALSE,"summ";#N/A,#N/A,FALSE,"q1";#N/A,#N/A,FALSE,"summ_alt";#N/A,#N/A,FALSE,"stock_nozero";#N/A,#N/A,FALSE,"1995"}</definedName>
    <definedName name="wrn.summaries." localSheetId="7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8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y." localSheetId="7" hidden="1">{#N/A,#N/A,FALSE,"Summ";#N/A,#N/A,FALSE,"General"}</definedName>
    <definedName name="wrn.Summary." localSheetId="8" hidden="1">{#N/A,#N/A,FALSE,"Summ";#N/A,#N/A,FALSE,"General"}</definedName>
    <definedName name="wrn.Summary." localSheetId="14" hidden="1">{#N/A,#N/A,FALSE,"Summ";#N/A,#N/A,FALSE,"General"}</definedName>
    <definedName name="wrn.Summary." hidden="1">{#N/A,#N/A,FALSE,"Summ";#N/A,#N/A,FALSE,"General"}</definedName>
    <definedName name="wrn.TB._.ALL._.ACCTS." localSheetId="7" hidden="1">{"BALANCE SHEET ACCTS",#N/A,TRUE,"Working Trial Balance";"INCOME STMT ACCTS",#N/A,TRUE,"Working Trial Balance"}</definedName>
    <definedName name="wrn.TB._.ALL._.ACCTS." localSheetId="8" hidden="1">{"BALANCE SHEET ACCTS",#N/A,TRUE,"Working Trial Balance";"INCOME STMT ACCTS",#N/A,TRUE,"Working Trial Balance"}</definedName>
    <definedName name="wrn.TB._.ALL._.ACCTS." hidden="1">{"BALANCE SHEET ACCTS",#N/A,TRUE,"Working Trial Balance";"INCOME STMT ACCTS",#N/A,TRUE,"Working Trial Balance"}</definedName>
    <definedName name="wrn.TB._.BALANCE._.SHEET." localSheetId="7" hidden="1">{"BALANCE SHEET ACCTS",#N/A,FALSE,"Working Trial Balance"}</definedName>
    <definedName name="wrn.TB._.BALANCE._.SHEET." localSheetId="8" hidden="1">{"BALANCE SHEET ACCTS",#N/A,FALSE,"Working Trial Balance"}</definedName>
    <definedName name="wrn.TB._.BALANCE._.SHEET." hidden="1">{"BALANCE SHEET ACCTS",#N/A,FALSE,"Working Trial Balance"}</definedName>
    <definedName name="wrn.TB._.EXPLANATIONS." localSheetId="7" hidden="1">{"EXPLANATIONS",#N/A,FALSE,"Working Trial Balance"}</definedName>
    <definedName name="wrn.TB._.EXPLANATIONS." localSheetId="8" hidden="1">{"EXPLANATIONS",#N/A,FALSE,"Working Trial Balance"}</definedName>
    <definedName name="wrn.TB._.EXPLANATIONS." hidden="1">{"EXPLANATIONS",#N/A,FALSE,"Working Trial Balance"}</definedName>
    <definedName name="wrn.TB._.INCOME._.STMT." localSheetId="7" hidden="1">{"INCOME STMT ACCTS",#N/A,FALSE,"Working Trial Balance"}</definedName>
    <definedName name="wrn.TB._.INCOME._.STMT." localSheetId="8" hidden="1">{"INCOME STMT ACCTS",#N/A,FALSE,"Working Trial Balance"}</definedName>
    <definedName name="wrn.TB._.INCOME._.STMT." hidden="1">{"INCOME STMT ACCTS",#N/A,FALSE,"Working Trial Balance"}</definedName>
    <definedName name="wrn.Teacher." localSheetId="7" hidden="1">{"Teacher",#N/A,FALSE,"Summary";"Teacher",#N/A,FALSE,"Assumptions";"Teacher",#N/A,FALSE,"Buildup";"Teacher",#N/A,FALSE,"Financials";"Teacher",#N/A,FALSE,"Debt &amp; Other"}</definedName>
    <definedName name="wrn.Teacher." localSheetId="8" hidden="1">{"Teacher",#N/A,FALSE,"Summary";"Teacher",#N/A,FALSE,"Assumptions";"Teacher",#N/A,FALSE,"Buildup";"Teacher",#N/A,FALSE,"Financials";"Teacher",#N/A,FALSE,"Debt &amp; Other"}</definedName>
    <definedName name="wrn.Teacher." hidden="1">{"Teacher",#N/A,FALSE,"Summary";"Teacher",#N/A,FALSE,"Assumptions";"Teacher",#N/A,FALSE,"Buildup";"Teacher",#N/A,FALSE,"Financials";"Teacher",#N/A,FALSE,"Debt &amp; Other"}</definedName>
    <definedName name="wrn.test." localSheetId="7" hidden="1">{"test2",#N/A,TRUE,"Prices"}</definedName>
    <definedName name="wrn.test." localSheetId="8" hidden="1">{"test2",#N/A,TRUE,"Prices"}</definedName>
    <definedName name="wrn.test." hidden="1">{"test2",#N/A,TRUE,"Prices"}</definedName>
    <definedName name="wrn.test1." localSheetId="7" hidden="1">{"Income Statement",#N/A,FALSE,"CFMODEL";"Balance Sheet",#N/A,FALSE,"CFMODEL"}</definedName>
    <definedName name="wrn.test1." localSheetId="8" hidden="1">{"Income Statement",#N/A,FALSE,"CFMODEL";"Balance Sheet",#N/A,FALSE,"CFMODEL"}</definedName>
    <definedName name="wrn.test1." hidden="1">{"Income Statement",#N/A,FALSE,"CFMODEL";"Balance Sheet",#N/A,FALSE,"CFMODEL"}</definedName>
    <definedName name="wrn.test2." localSheetId="7" hidden="1">{"SourcesUses",#N/A,TRUE,"CFMODEL";"TransOverview",#N/A,TRUE,"CFMODEL"}</definedName>
    <definedName name="wrn.test2." localSheetId="8" hidden="1">{"SourcesUses",#N/A,TRUE,"CFMODEL";"TransOverview",#N/A,TRUE,"CFMODEL"}</definedName>
    <definedName name="wrn.test2." hidden="1">{"SourcesUses",#N/A,TRUE,"CFMODEL";"TransOverview",#N/A,TRUE,"CFMODEL"}</definedName>
    <definedName name="wrn.test3." localSheetId="7" hidden="1">{"SourcesUses",#N/A,TRUE,#N/A;"TransOverview",#N/A,TRUE,"CFMODEL"}</definedName>
    <definedName name="wrn.test3." localSheetId="8" hidden="1">{"SourcesUses",#N/A,TRUE,#N/A;"TransOverview",#N/A,TRUE,"CFMODEL"}</definedName>
    <definedName name="wrn.test3." hidden="1">{"SourcesUses",#N/A,TRUE,#N/A;"TransOverview",#N/A,TRUE,"CFMODEL"}</definedName>
    <definedName name="wrn.test4." localSheetId="7" hidden="1">{"SourcesUses",#N/A,TRUE,"FundsFlow";"TransOverview",#N/A,TRUE,"FundsFlow"}</definedName>
    <definedName name="wrn.test4." localSheetId="8" hidden="1">{"SourcesUses",#N/A,TRUE,"FundsFlow";"TransOverview",#N/A,TRUE,"FundsFlow"}</definedName>
    <definedName name="wrn.test4." hidden="1">{"SourcesUses",#N/A,TRUE,"FundsFlow";"TransOverview",#N/A,TRUE,"FundsFlow"}</definedName>
    <definedName name="wrn.test5" localSheetId="7" hidden="1">{"SourcesUses",#N/A,TRUE,"FundsFlow";"TransOverview",#N/A,TRUE,"FundsFlow"}</definedName>
    <definedName name="wrn.test5" localSheetId="8" hidden="1">{"SourcesUses",#N/A,TRUE,"FundsFlow";"TransOverview",#N/A,TRUE,"FundsFlow"}</definedName>
    <definedName name="wrn.test5" hidden="1">{"SourcesUses",#N/A,TRUE,"FundsFlow";"TransOverview",#N/A,TRUE,"FundsFlow"}</definedName>
    <definedName name="wrn.TheWholeEnchilada." localSheetId="7" hidden="1">{"CSheet",#N/A,FALSE,"C";"SmCap",#N/A,FALSE,"VAL1";"GulfCoast",#N/A,FALSE,"VAL1";"nav",#N/A,FALSE,"NAV";"Summary",#N/A,FALSE,"NAV"}</definedName>
    <definedName name="wrn.TheWholeEnchilada." localSheetId="8" hidden="1">{"CSheet",#N/A,FALSE,"C";"SmCap",#N/A,FALSE,"VAL1";"GulfCoast",#N/A,FALSE,"VAL1";"nav",#N/A,FALSE,"NAV";"Summary",#N/A,FALSE,"NAV"}</definedName>
    <definedName name="wrn.TheWholeEnchilada." hidden="1">{"CSheet",#N/A,FALSE,"C";"SmCap",#N/A,FALSE,"VAL1";"GulfCoast",#N/A,FALSE,"VAL1";"nav",#N/A,FALSE,"NAV";"Summary",#N/A,FALSE,"NAV"}</definedName>
    <definedName name="wrn.Thomas_Case." localSheetId="7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8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tal._.current._.scenario." localSheetId="7" hidden="1">{"assumptions",#N/A,TRUE,"assumptions";"PandL",#N/A,TRUE,"Merged entity";"sens",#N/A,TRUE,"assumptions";"pres1",#N/A,TRUE,"for presentation"}</definedName>
    <definedName name="wrn.Total._.current._.scenario." localSheetId="8" hidden="1">{"assumptions",#N/A,TRUE,"assumptions";"PandL",#N/A,TRUE,"Merged entity";"sens",#N/A,TRUE,"assumptions";"pres1",#N/A,TRUE,"for presentation"}</definedName>
    <definedName name="wrn.Total._.current._.scenario." hidden="1">{"assumptions",#N/A,TRUE,"assumptions";"PandL",#N/A,TRUE,"Merged entity";"sens",#N/A,TRUE,"assumptions";"pres1",#N/A,TRUE,"for presentation"}</definedName>
    <definedName name="wrn.TotalBud." localSheetId="7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Bud." localSheetId="8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Bud.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comp." localSheetId="7" hidden="1">{"comp1",#N/A,FALSE,"COMPS";"footnotes",#N/A,FALSE,"COMPS"}</definedName>
    <definedName name="wrn.totalcomp." localSheetId="8" hidden="1">{"comp1",#N/A,FALSE,"COMPS";"footnotes",#N/A,FALSE,"COMPS"}</definedName>
    <definedName name="wrn.totalcomp." hidden="1">{"comp1",#N/A,FALSE,"COMPS";"footnotes",#N/A,FALSE,"COMPS"}</definedName>
    <definedName name="wrn.Trading._.Summary." localSheetId="7" hidden="1">{#N/A,#N/A,FALSE,"Trading Summary"}</definedName>
    <definedName name="wrn.Trading._.Summary." localSheetId="8" hidden="1">{#N/A,#N/A,FALSE,"Trading Summary"}</definedName>
    <definedName name="wrn.Trading._.Summary." hidden="1">{#N/A,#N/A,FALSE,"Trading Summary"}</definedName>
    <definedName name="wrn.trans._.sum." localSheetId="7" hidden="1">{"trans assumptions",#N/A,FALSE,"Merger";"trans accretion",#N/A,FALSE,"Merger"}</definedName>
    <definedName name="wrn.trans._.sum." localSheetId="8" hidden="1">{"trans assumptions",#N/A,FALSE,"Merger";"trans accretion",#N/A,FALSE,"Merger"}</definedName>
    <definedName name="wrn.trans._.sum." hidden="1">{"trans assumptions",#N/A,FALSE,"Merger";"trans accretion",#N/A,FALSE,"Merger"}</definedName>
    <definedName name="wrn.up." localSheetId="7" hidden="1">{"up stand alones",#N/A,FALSE,"Acquiror"}</definedName>
    <definedName name="wrn.up." localSheetId="8" hidden="1">{"up stand alones",#N/A,FALSE,"Acquiror"}</definedName>
    <definedName name="wrn.up." hidden="1">{"up stand alones",#N/A,FALSE,"Acquiror"}</definedName>
    <definedName name="wrn.USIM_Data." localSheetId="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7" hidden="1">{#N/A,#N/A,FALSE,"Expenditures";#N/A,#N/A,FALSE,"Property Placed In-Service";#N/A,#N/A,FALSE,"CWIP Balances"}</definedName>
    <definedName name="wrn.USIM_Data_Abbrev3." localSheetId="8" hidden="1">{#N/A,#N/A,FALSE,"Expenditures";#N/A,#N/A,FALSE,"Property Placed In-Service";#N/A,#N/A,FALSE,"CWIP Balances"}</definedName>
    <definedName name="wrn.USIM_Data_Abbrev3." localSheetId="14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aluation._.Package._.1." localSheetId="7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Package._.1." localSheetId="8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Package._.1.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ERIFY." localSheetId="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8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Wacc." localSheetId="7" hidden="1">{"Area1",#N/A,FALSE,"OREWACC";"Area2",#N/A,FALSE,"OREWACC"}</definedName>
    <definedName name="wrn.Wacc." localSheetId="8" hidden="1">{"Area1",#N/A,FALSE,"OREWACC";"Area2",#N/A,FALSE,"OREWACC"}</definedName>
    <definedName name="wrn.Wacc." hidden="1">{"Area1",#N/A,FALSE,"OREWACC";"Area2",#N/A,FALSE,"OREWACC"}</definedName>
    <definedName name="wrn.Wacc.2" localSheetId="7" hidden="1">{"Area1",#N/A,FALSE,"OREWACC";"Area2",#N/A,FALSE,"OREWACC"}</definedName>
    <definedName name="wrn.Wacc.2" localSheetId="8" hidden="1">{"Area1",#N/A,FALSE,"OREWACC";"Area2",#N/A,FALSE,"OREWACC"}</definedName>
    <definedName name="wrn.Wacc.2" hidden="1">{"Area1",#N/A,FALSE,"OREWACC";"Area2",#N/A,FALSE,"OREWACC"}</definedName>
    <definedName name="wrn.Western._.District._.1997._.Capital._.Budget." localSheetId="7" hidden="1">{#N/A,#N/A,FALSE,"EXP97"}</definedName>
    <definedName name="wrn.Western._.District._.1997._.Capital._.Budget." localSheetId="8" hidden="1">{#N/A,#N/A,FALSE,"EXP97"}</definedName>
    <definedName name="wrn.Western._.District._.1997._.Capital._.Budget." hidden="1">{#N/A,#N/A,FALSE,"EXP97"}</definedName>
    <definedName name="wrn.whole._.document." localSheetId="7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document." localSheetId="8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document.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Shabang." localSheetId="7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holeShabang." localSheetId="8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holeShabang.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poall." localSheetId="7" hidden="1">{"wpocash",#N/A,FALSE,"WPOALLT";"wpoinc",#N/A,FALSE,"WPOALLT";"wpobroad",#N/A,FALSE,"WPOALLT";"wpocable",#N/A,FALSE,"WPOALLT";"wpoexcl",#N/A,FALSE,"WPOALLT";"wponwsweek",#N/A,FALSE,"WPOALLT";"wpopost",#N/A,FALSE,"WPOALLT"}</definedName>
    <definedName name="wrn.wpoall." localSheetId="8" hidden="1">{"wpocash",#N/A,FALSE,"WPOALLT";"wpoinc",#N/A,FALSE,"WPOALLT";"wpobroad",#N/A,FALSE,"WPOALLT";"wpocable",#N/A,FALSE,"WPOALLT";"wpoexcl",#N/A,FALSE,"WPOALLT";"wponwsweek",#N/A,FALSE,"WPOALLT";"wpopost",#N/A,FALSE,"WPOALLT"}</definedName>
    <definedName name="wrn.wpoall." hidden="1">{"wpocash",#N/A,FALSE,"WPOALLT";"wpoinc",#N/A,FALSE,"WPOALLT";"wpobroad",#N/A,FALSE,"WPOALLT";"wpocable",#N/A,FALSE,"WPOALLT";"wpoexcl",#N/A,FALSE,"WPOALLT";"wponwsweek",#N/A,FALSE,"WPOALLT";"wpopost",#N/A,FALSE,"WPOALLT"}</definedName>
    <definedName name="wrn.WWY." localSheetId="7" hidden="1">{#N/A,#N/A,FALSE,"WWY"}</definedName>
    <definedName name="wrn.WWY." localSheetId="8" hidden="1">{#N/A,#N/A,FALSE,"WWY"}</definedName>
    <definedName name="wrn.WWY." hidden="1">{#N/A,#N/A,FALSE,"WWY"}</definedName>
    <definedName name="WRN2.Document" localSheetId="7" hidden="1">{"consolidated",#N/A,FALSE,"Sheet1";"cms",#N/A,FALSE,"Sheet1";"fse",#N/A,FALSE,"Sheet1"}</definedName>
    <definedName name="WRN2.Document" localSheetId="8" hidden="1">{"consolidated",#N/A,FALSE,"Sheet1";"cms",#N/A,FALSE,"Sheet1";"fse",#N/A,FALSE,"Sheet1"}</definedName>
    <definedName name="WRN2.Document" hidden="1">{"consolidated",#N/A,FALSE,"Sheet1";"cms",#N/A,FALSE,"Sheet1";"fse",#N/A,FALSE,"Sheet1"}</definedName>
    <definedName name="wrn3.ALL." localSheetId="7" hidden="1">{#N/A,#N/A,FALSE,"DCF";#N/A,#N/A,FALSE,"WACC";#N/A,#N/A,FALSE,"Sales_EBIT";#N/A,#N/A,FALSE,"Capex_Depreciation";#N/A,#N/A,FALSE,"WC";#N/A,#N/A,FALSE,"Interest";#N/A,#N/A,FALSE,"Assumptions"}</definedName>
    <definedName name="wrn3.ALL." localSheetId="8" hidden="1">{#N/A,#N/A,FALSE,"DCF";#N/A,#N/A,FALSE,"WACC";#N/A,#N/A,FALSE,"Sales_EBIT";#N/A,#N/A,FALSE,"Capex_Depreciation";#N/A,#N/A,FALSE,"WC";#N/A,#N/A,FALSE,"Interest";#N/A,#N/A,FALSE,"Assumptions"}</definedName>
    <definedName name="wrn3.ALL." hidden="1">{#N/A,#N/A,FALSE,"DCF";#N/A,#N/A,FALSE,"WACC";#N/A,#N/A,FALSE,"Sales_EBIT";#N/A,#N/A,FALSE,"Capex_Depreciation";#N/A,#N/A,FALSE,"WC";#N/A,#N/A,FALSE,"Interest";#N/A,#N/A,FALSE,"Assumptions"}</definedName>
    <definedName name="wrnfy97" localSheetId="7" hidden="1">{#N/A,#N/A,FALSE,"FY97";#N/A,#N/A,FALSE,"FY98";#N/A,#N/A,FALSE,"FY99";#N/A,#N/A,FALSE,"FY00";#N/A,#N/A,FALSE,"FY01"}</definedName>
    <definedName name="wrnfy97" localSheetId="8" hidden="1">{#N/A,#N/A,FALSE,"FY97";#N/A,#N/A,FALSE,"FY98";#N/A,#N/A,FALSE,"FY99";#N/A,#N/A,FALSE,"FY00";#N/A,#N/A,FALSE,"FY01"}</definedName>
    <definedName name="wrnfy97" hidden="1">{#N/A,#N/A,FALSE,"FY97";#N/A,#N/A,FALSE,"FY98";#N/A,#N/A,FALSE,"FY99";#N/A,#N/A,FALSE,"FY00";#N/A,#N/A,FALSE,"FY01"}</definedName>
    <definedName name="wt" localSheetId="7" hidden="1">{#N/A,#N/A,FALSE,"FY97";#N/A,#N/A,FALSE,"FY98";#N/A,#N/A,FALSE,"FY99";#N/A,#N/A,FALSE,"FY00";#N/A,#N/A,FALSE,"FY01"}</definedName>
    <definedName name="wt" localSheetId="8" hidden="1">{#N/A,#N/A,FALSE,"FY97";#N/A,#N/A,FALSE,"FY98";#N/A,#N/A,FALSE,"FY99";#N/A,#N/A,FALSE,"FY00";#N/A,#N/A,FALSE,"FY01"}</definedName>
    <definedName name="wt" hidden="1">{#N/A,#N/A,FALSE,"FY97";#N/A,#N/A,FALSE,"FY98";#N/A,#N/A,FALSE,"FY99";#N/A,#N/A,FALSE,"FY00";#N/A,#N/A,FALSE,"FY01"}</definedName>
    <definedName name="wvu.cash." localSheetId="7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cash." localSheetId="8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cash.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inputs._.raw._.data." localSheetId="7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8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rofits." localSheetId="7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profits." localSheetId="8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profits.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summary1." localSheetId="7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8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7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8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7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turnover." localSheetId="7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vu.turnover." localSheetId="8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vu.turnover.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wee" localSheetId="7" hidden="1">{"value box",#N/A,TRUE,"DPL Inc. Fin Statements";"unlevered free cash flows",#N/A,TRUE,"DPL Inc. Fin Statements"}</definedName>
    <definedName name="wwee" localSheetId="8" hidden="1">{"value box",#N/A,TRUE,"DPL Inc. Fin Statements";"unlevered free cash flows",#N/A,TRUE,"DPL Inc. Fin Statements"}</definedName>
    <definedName name="wwee" hidden="1">{"value box",#N/A,TRUE,"DPL Inc. Fin Statements";"unlevered free cash flows",#N/A,TRUE,"DPL Inc. Fin Statements"}</definedName>
    <definedName name="www" localSheetId="7" hidden="1">{#N/A,#N/A,FALSE,"schA"}</definedName>
    <definedName name="www" localSheetId="8" hidden="1">{#N/A,#N/A,FALSE,"schA"}</definedName>
    <definedName name="www" localSheetId="14" hidden="1">{#N/A,#N/A,FALSE,"schA"}</definedName>
    <definedName name="www" hidden="1">{#N/A,#N/A,FALSE,"schA"}</definedName>
    <definedName name="x" localSheetId="7" hidden="1">{#N/A,#N/A,FALSE,"Coversheet";#N/A,#N/A,FALSE,"QA"}</definedName>
    <definedName name="x" localSheetId="8" hidden="1">{#N/A,#N/A,FALSE,"Coversheet";#N/A,#N/A,FALSE,"QA"}</definedName>
    <definedName name="x" hidden="1">{#N/A,#N/A,FALSE,"Coversheet";#N/A,#N/A,FALSE,"QA"}</definedName>
    <definedName name="x.new" localSheetId="7" hidden="1">{#N/A,#N/A,FALSE,"FY97";#N/A,#N/A,FALSE,"FY98";#N/A,#N/A,FALSE,"FY99";#N/A,#N/A,FALSE,"FY00";#N/A,#N/A,FALSE,"FY01"}</definedName>
    <definedName name="x.new" localSheetId="8" hidden="1">{#N/A,#N/A,FALSE,"FY97";#N/A,#N/A,FALSE,"FY98";#N/A,#N/A,FALSE,"FY99";#N/A,#N/A,FALSE,"FY00";#N/A,#N/A,FALSE,"FY01"}</definedName>
    <definedName name="x.new" hidden="1">{#N/A,#N/A,FALSE,"FY97";#N/A,#N/A,FALSE,"FY98";#N/A,#N/A,FALSE,"FY99";#N/A,#N/A,FALSE,"FY00";#N/A,#N/A,FALSE,"FY01"}</definedName>
    <definedName name="Xcel" localSheetId="7" hidden="1">{"by_month",#N/A,TRUE,"template";"destec_month",#N/A,TRUE,"template";"by_quarter",#N/A,TRUE,"template";"destec_quarter",#N/A,TRUE,"template";"by_year",#N/A,TRUE,"template";"destec_annual",#N/A,TRUE,"template"}</definedName>
    <definedName name="Xcel" localSheetId="8" hidden="1">{"by_month",#N/A,TRUE,"template";"destec_month",#N/A,TRUE,"template";"by_quarter",#N/A,TRUE,"template";"destec_quarter",#N/A,TRUE,"template";"by_year",#N/A,TRUE,"template";"destec_annual",#N/A,TRUE,"template"}</definedName>
    <definedName name="Xcel" hidden="1">{"by_month",#N/A,TRUE,"template";"destec_month",#N/A,TRUE,"template";"by_quarter",#N/A,TRUE,"template";"destec_quarter",#N/A,TRUE,"template";"by_year",#N/A,TRUE,"template";"destec_annual",#N/A,TRUE,"template"}</definedName>
    <definedName name="xx" localSheetId="7" hidden="1">{#N/A,#N/A,FALSE,"Balance_Sheet";#N/A,#N/A,FALSE,"income_statement_monthly";#N/A,#N/A,FALSE,"income_statement_Quarter";#N/A,#N/A,FALSE,"income_statement_ytd";#N/A,#N/A,FALSE,"income_statement_12Months"}</definedName>
    <definedName name="xx" localSheetId="8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7" hidden="1">{#N/A,#N/A,FALSE,"Summ";#N/A,#N/A,FALSE,"General"}</definedName>
    <definedName name="xxx" localSheetId="8" hidden="1">{#N/A,#N/A,FALSE,"Summ";#N/A,#N/A,FALSE,"General"}</definedName>
    <definedName name="xxx" hidden="1">{#N/A,#N/A,FALSE,"Summ";#N/A,#N/A,FALSE,"General"}</definedName>
    <definedName name="xxxxx" localSheetId="7" hidden="1">{#N/A,#N/A,FALSE,"Calc";#N/A,#N/A,FALSE,"Sensitivity";#N/A,#N/A,FALSE,"LT Earn.Dil.";#N/A,#N/A,FALSE,"Dil. AVP"}</definedName>
    <definedName name="xxxxx" localSheetId="8" hidden="1">{#N/A,#N/A,FALSE,"Calc";#N/A,#N/A,FALSE,"Sensitivity";#N/A,#N/A,FALSE,"LT Earn.Dil.";#N/A,#N/A,FALSE,"Dil. AVP"}</definedName>
    <definedName name="xxxxx" hidden="1">{#N/A,#N/A,FALSE,"Calc";#N/A,#N/A,FALSE,"Sensitivity";#N/A,#N/A,FALSE,"LT Earn.Dil.";#N/A,#N/A,FALSE,"Dil. AVP"}</definedName>
    <definedName name="xxxxxxxx" localSheetId="7" hidden="1">{"var_page",#N/A,FALSE,"template"}</definedName>
    <definedName name="xxxxxxxx" localSheetId="8" hidden="1">{"var_page",#N/A,FALSE,"template"}</definedName>
    <definedName name="xxxxxxxx" hidden="1">{"var_page",#N/A,FALSE,"template"}</definedName>
    <definedName name="y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2K" localSheetId="7" hidden="1">{"PAGE1_97",#N/A,TRUE,"1997";"PAGE2_97",#N/A,TRUE,"1997";"PAGE3_97",#N/A,TRUE,"1997";"PAGE4_97",#N/A,TRUE,"1997"}</definedName>
    <definedName name="Y2K" localSheetId="8" hidden="1">{"PAGE1_97",#N/A,TRUE,"1997";"PAGE2_97",#N/A,TRUE,"1997";"PAGE3_97",#N/A,TRUE,"1997";"PAGE4_97",#N/A,TRUE,"1997"}</definedName>
    <definedName name="Y2K" hidden="1">{"PAGE1_97",#N/A,TRUE,"1997";"PAGE2_97",#N/A,TRUE,"1997";"PAGE3_97",#N/A,TRUE,"1997";"PAGE4_97",#N/A,TRUE,"1997"}</definedName>
    <definedName name="yuf" localSheetId="7" hidden="1">{#N/A,#N/A,FALSE,"Summ";#N/A,#N/A,FALSE,"General"}</definedName>
    <definedName name="yuf" localSheetId="8" hidden="1">{#N/A,#N/A,FALSE,"Summ";#N/A,#N/A,FALSE,"General"}</definedName>
    <definedName name="yuf" hidden="1">{#N/A,#N/A,FALSE,"Summ";#N/A,#N/A,FALSE,"General"}</definedName>
    <definedName name="yuuuiuy" localSheetId="7" hidden="1">{#N/A,#N/A,FALSE,"Income Statement";#N/A,#N/A,FALSE,"Balance Sheet";#N/A,#N/A,FALSE,"Cash Flows";#N/A,#N/A,FALSE,"Ratios"}</definedName>
    <definedName name="yuuuiuy" localSheetId="8" hidden="1">{#N/A,#N/A,FALSE,"Income Statement";#N/A,#N/A,FALSE,"Balance Sheet";#N/A,#N/A,FALSE,"Cash Flows";#N/A,#N/A,FALSE,"Ratios"}</definedName>
    <definedName name="yuuuiuy" hidden="1">{#N/A,#N/A,FALSE,"Income Statement";#N/A,#N/A,FALSE,"Balance Sheet";#N/A,#N/A,FALSE,"Cash Flows";#N/A,#N/A,FALSE,"Ratios"}</definedName>
    <definedName name="yy" localSheetId="7" hidden="1">{"consolidated",#N/A,FALSE,"Sheet1";"cms",#N/A,FALSE,"Sheet1";"fse",#N/A,FALSE,"Sheet1"}</definedName>
    <definedName name="yy" localSheetId="8" hidden="1">{"consolidated",#N/A,FALSE,"Sheet1";"cms",#N/A,FALSE,"Sheet1";"fse",#N/A,FALSE,"Sheet1"}</definedName>
    <definedName name="yy" hidden="1">{"consolidated",#N/A,FALSE,"Sheet1";"cms",#N/A,FALSE,"Sheet1";"fse",#N/A,FALSE,"Sheet1"}</definedName>
    <definedName name="z" localSheetId="7" hidden="1">{#N/A,#N/A,FALSE,"Coversheet";#N/A,#N/A,FALSE,"QA"}</definedName>
    <definedName name="z" localSheetId="8" hidden="1">{#N/A,#N/A,FALSE,"Coversheet";#N/A,#N/A,FALSE,"QA"}</definedName>
    <definedName name="z" hidden="1">{#N/A,#N/A,FALSE,"Coversheet";#N/A,#N/A,FALSE,"QA"}</definedName>
    <definedName name="zaq" localSheetId="7" hidden="1">{#N/A,#N/A,FALSE,"Calc";#N/A,#N/A,FALSE,"Sensitivity";#N/A,#N/A,FALSE,"LT Earn.Dil.";#N/A,#N/A,FALSE,"Dil. AVP"}</definedName>
    <definedName name="zaq" localSheetId="8" hidden="1">{#N/A,#N/A,FALSE,"Calc";#N/A,#N/A,FALSE,"Sensitivity";#N/A,#N/A,FALSE,"LT Earn.Dil.";#N/A,#N/A,FALSE,"Dil. AVP"}</definedName>
    <definedName name="zaq" hidden="1">{#N/A,#N/A,FALSE,"Calc";#N/A,#N/A,FALSE,"Sensitivity";#N/A,#N/A,FALSE,"LT Earn.Dil.";#N/A,#N/A,FALSE,"Dil. AVP"}</definedName>
    <definedName name="zer" localSheetId="7" hidden="1">{#N/A,#N/A,FALSE,"Calc";#N/A,#N/A,FALSE,"Sensitivity";#N/A,#N/A,FALSE,"LT Earn.Dil.";#N/A,#N/A,FALSE,"Dil. AVP"}</definedName>
    <definedName name="zer" localSheetId="8" hidden="1">{#N/A,#N/A,FALSE,"Calc";#N/A,#N/A,FALSE,"Sensitivity";#N/A,#N/A,FALSE,"LT Earn.Dil.";#N/A,#N/A,FALSE,"Dil. AVP"}</definedName>
    <definedName name="zer" hidden="1">{#N/A,#N/A,FALSE,"Calc";#N/A,#N/A,FALSE,"Sensitivity";#N/A,#N/A,FALSE,"LT Earn.Dil.";#N/A,#N/A,FALSE,"Dil. AVP"}</definedName>
    <definedName name="zzzzz" localSheetId="7" hidden="1">{"var_page",#N/A,FALSE,"template"}</definedName>
    <definedName name="zzzzz" localSheetId="8" hidden="1">{"var_page",#N/A,FALSE,"template"}</definedName>
    <definedName name="zzzzz" hidden="1">{"var_page",#N/A,FALSE,"template"}</definedName>
    <definedName name="zzzzzz" localSheetId="7" hidden="1">{"var_page",#N/A,FALSE,"template"}</definedName>
    <definedName name="zzzzzz" localSheetId="8" hidden="1">{"var_page",#N/A,FALSE,"template"}</definedName>
    <definedName name="zzzzzz" hidden="1">{"var_page",#N/A,FALSE,"template"}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6" i="75" l="1"/>
  <c r="G6" i="75"/>
  <c r="H6" i="75"/>
  <c r="B11" i="75"/>
  <c r="C11" i="75"/>
  <c r="D11" i="75"/>
  <c r="G11" i="75"/>
  <c r="G19" i="75"/>
  <c r="H19" i="75"/>
  <c r="B24" i="75"/>
  <c r="C24" i="75"/>
  <c r="D24" i="75"/>
  <c r="G24" i="75"/>
  <c r="J31" i="75"/>
  <c r="K31" i="75"/>
  <c r="F23" i="70"/>
  <c r="E23" i="70"/>
  <c r="D23" i="70"/>
  <c r="H24" i="75" l="1"/>
  <c r="I19" i="75"/>
  <c r="H11" i="75"/>
  <c r="E11" i="75"/>
  <c r="I6" i="75"/>
  <c r="J19" i="75" l="1"/>
  <c r="I24" i="75"/>
  <c r="I11" i="75"/>
  <c r="J24" i="75" l="1"/>
  <c r="A53" i="77" l="1"/>
  <c r="R27" i="80" l="1"/>
  <c r="T26" i="80"/>
  <c r="S26" i="80"/>
  <c r="R26" i="80"/>
  <c r="Q26" i="80"/>
  <c r="P26" i="80"/>
  <c r="R25" i="80"/>
  <c r="R24" i="80"/>
  <c r="R23" i="80"/>
  <c r="T22" i="80"/>
  <c r="S22" i="80"/>
  <c r="R22" i="80"/>
  <c r="Q22" i="80"/>
  <c r="P22" i="80"/>
  <c r="T21" i="80"/>
  <c r="S21" i="80"/>
  <c r="R21" i="80"/>
  <c r="Q21" i="80"/>
  <c r="P21" i="80"/>
  <c r="R20" i="80"/>
  <c r="S19" i="80"/>
  <c r="R19" i="80"/>
  <c r="P19" i="80"/>
  <c r="T18" i="80"/>
  <c r="S18" i="80"/>
  <c r="R18" i="80"/>
  <c r="Q18" i="80"/>
  <c r="P18" i="80"/>
  <c r="R17" i="80"/>
  <c r="R16" i="80"/>
  <c r="T15" i="80"/>
  <c r="S15" i="80"/>
  <c r="R15" i="80"/>
  <c r="Q15" i="80"/>
  <c r="P15" i="80"/>
  <c r="S14" i="80"/>
  <c r="R14" i="80"/>
  <c r="P14" i="80"/>
  <c r="R13" i="80"/>
  <c r="T12" i="80"/>
  <c r="S12" i="80"/>
  <c r="R12" i="80"/>
  <c r="Q12" i="80"/>
  <c r="P12" i="80"/>
  <c r="S11" i="80"/>
  <c r="R11" i="80"/>
  <c r="P11" i="80"/>
  <c r="T10" i="80"/>
  <c r="S10" i="80"/>
  <c r="R10" i="80"/>
  <c r="Q10" i="80"/>
  <c r="P10" i="80"/>
  <c r="R9" i="80"/>
  <c r="R8" i="80"/>
  <c r="S7" i="80"/>
  <c r="R7" i="80"/>
  <c r="P7" i="80"/>
  <c r="A8" i="80" l="1"/>
  <c r="A9" i="80" s="1"/>
  <c r="A10" i="80" s="1"/>
  <c r="A11" i="80" s="1"/>
  <c r="A12" i="80" s="1"/>
  <c r="A13" i="80" s="1"/>
  <c r="A14" i="80" l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G27" i="65" l="1"/>
  <c r="H27" i="65" l="1"/>
  <c r="G40" i="65"/>
  <c r="B38" i="75" l="1"/>
  <c r="G53" i="65"/>
  <c r="I27" i="65"/>
  <c r="H40" i="65"/>
  <c r="C38" i="75" l="1"/>
  <c r="H53" i="65"/>
  <c r="G38" i="75"/>
  <c r="I40" i="65"/>
  <c r="P198" i="88"/>
  <c r="M184" i="88" s="1"/>
  <c r="O198" i="88"/>
  <c r="O184" i="88" s="1"/>
  <c r="N198" i="88"/>
  <c r="M198" i="88"/>
  <c r="L198" i="88"/>
  <c r="K198" i="88"/>
  <c r="J198" i="88"/>
  <c r="I198" i="88"/>
  <c r="I182" i="88" s="1"/>
  <c r="J40" i="86" s="1"/>
  <c r="H198" i="88"/>
  <c r="G198" i="88"/>
  <c r="G184" i="88" s="1"/>
  <c r="F198" i="88"/>
  <c r="E198" i="88"/>
  <c r="D198" i="88"/>
  <c r="C198" i="88"/>
  <c r="I194" i="88"/>
  <c r="P193" i="88"/>
  <c r="P194" i="88" s="1"/>
  <c r="O193" i="88"/>
  <c r="O194" i="88" s="1"/>
  <c r="N193" i="88"/>
  <c r="N194" i="88" s="1"/>
  <c r="M193" i="88"/>
  <c r="M194" i="88" s="1"/>
  <c r="L193" i="88"/>
  <c r="L194" i="88" s="1"/>
  <c r="K193" i="88"/>
  <c r="K194" i="88" s="1"/>
  <c r="J193" i="88"/>
  <c r="J194" i="88" s="1"/>
  <c r="I193" i="88"/>
  <c r="H193" i="88"/>
  <c r="H194" i="88" s="1"/>
  <c r="G193" i="88"/>
  <c r="G194" i="88" s="1"/>
  <c r="F193" i="88"/>
  <c r="F194" i="88" s="1"/>
  <c r="E193" i="88"/>
  <c r="E194" i="88" s="1"/>
  <c r="D193" i="88"/>
  <c r="D194" i="88" s="1"/>
  <c r="C193" i="88"/>
  <c r="C194" i="88" s="1"/>
  <c r="P186" i="88"/>
  <c r="N184" i="88"/>
  <c r="L184" i="88"/>
  <c r="K184" i="88"/>
  <c r="H184" i="88"/>
  <c r="F184" i="88"/>
  <c r="D184" i="88"/>
  <c r="C184" i="88"/>
  <c r="M183" i="88"/>
  <c r="L183" i="88"/>
  <c r="K183" i="88"/>
  <c r="H183" i="88"/>
  <c r="E183" i="88"/>
  <c r="D183" i="88"/>
  <c r="C183" i="88"/>
  <c r="N182" i="88"/>
  <c r="M182" i="88"/>
  <c r="J182" i="88"/>
  <c r="K40" i="86" s="1"/>
  <c r="H182" i="88"/>
  <c r="F182" i="88"/>
  <c r="E182" i="88"/>
  <c r="O181" i="88"/>
  <c r="P38" i="86" s="1"/>
  <c r="D47" i="65" s="1"/>
  <c r="N181" i="88"/>
  <c r="M181" i="88"/>
  <c r="K181" i="88"/>
  <c r="J181" i="88"/>
  <c r="G181" i="88"/>
  <c r="H38" i="86" s="1"/>
  <c r="F181" i="88"/>
  <c r="E181" i="88"/>
  <c r="C181" i="88"/>
  <c r="R180" i="88"/>
  <c r="R177" i="88"/>
  <c r="O176" i="88"/>
  <c r="N176" i="88"/>
  <c r="M176" i="88"/>
  <c r="L176" i="88"/>
  <c r="K176" i="88"/>
  <c r="J176" i="88"/>
  <c r="I176" i="88"/>
  <c r="H176" i="88"/>
  <c r="G176" i="88"/>
  <c r="F176" i="88"/>
  <c r="E176" i="88"/>
  <c r="D176" i="88"/>
  <c r="C176" i="88"/>
  <c r="O175" i="88"/>
  <c r="N175" i="88"/>
  <c r="M175" i="88"/>
  <c r="L175" i="88"/>
  <c r="K175" i="88"/>
  <c r="J175" i="88"/>
  <c r="I175" i="88"/>
  <c r="H175" i="88"/>
  <c r="G175" i="88"/>
  <c r="F175" i="88"/>
  <c r="E175" i="88"/>
  <c r="D175" i="88"/>
  <c r="C175" i="88"/>
  <c r="R175" i="88" s="1"/>
  <c r="O174" i="88"/>
  <c r="N174" i="88"/>
  <c r="M174" i="88"/>
  <c r="L174" i="88"/>
  <c r="K174" i="88"/>
  <c r="J174" i="88"/>
  <c r="I174" i="88"/>
  <c r="H174" i="88"/>
  <c r="I40" i="86" s="1"/>
  <c r="G174" i="88"/>
  <c r="F174" i="88"/>
  <c r="E174" i="88"/>
  <c r="D174" i="88"/>
  <c r="C174" i="88"/>
  <c r="O173" i="88"/>
  <c r="N173" i="88"/>
  <c r="M173" i="88"/>
  <c r="N38" i="86" s="1"/>
  <c r="L173" i="88"/>
  <c r="K173" i="88"/>
  <c r="J173" i="88"/>
  <c r="I173" i="88"/>
  <c r="H173" i="88"/>
  <c r="G173" i="88"/>
  <c r="F173" i="88"/>
  <c r="E173" i="88"/>
  <c r="F38" i="86" s="1"/>
  <c r="D173" i="88"/>
  <c r="C173" i="88"/>
  <c r="R172" i="88"/>
  <c r="R171" i="88"/>
  <c r="R170" i="88"/>
  <c r="R169" i="88"/>
  <c r="R168" i="88"/>
  <c r="R167" i="88"/>
  <c r="R166" i="88"/>
  <c r="R165" i="88"/>
  <c r="R164" i="88"/>
  <c r="R163" i="88"/>
  <c r="R162" i="88"/>
  <c r="R161" i="88"/>
  <c r="R160" i="88"/>
  <c r="R159" i="88"/>
  <c r="R158" i="88"/>
  <c r="R157" i="88"/>
  <c r="R156" i="88"/>
  <c r="R155" i="88"/>
  <c r="R154" i="88"/>
  <c r="R153" i="88"/>
  <c r="R152" i="88"/>
  <c r="R151" i="88"/>
  <c r="R150" i="88"/>
  <c r="R149" i="88"/>
  <c r="R148" i="88"/>
  <c r="R147" i="88"/>
  <c r="R146" i="88"/>
  <c r="R145" i="88"/>
  <c r="R144" i="88"/>
  <c r="R143" i="88"/>
  <c r="R142" i="88"/>
  <c r="R141" i="88"/>
  <c r="R140" i="88"/>
  <c r="R139" i="88"/>
  <c r="R138" i="88"/>
  <c r="R137" i="88"/>
  <c r="R136" i="88"/>
  <c r="R135" i="88"/>
  <c r="R134" i="88"/>
  <c r="R133" i="88"/>
  <c r="R132" i="88"/>
  <c r="R131" i="88"/>
  <c r="R130" i="88"/>
  <c r="R129" i="88"/>
  <c r="R128" i="88"/>
  <c r="R127" i="88"/>
  <c r="R126" i="88"/>
  <c r="R125" i="88"/>
  <c r="R124" i="88"/>
  <c r="R123" i="88"/>
  <c r="R122" i="88"/>
  <c r="R121" i="88"/>
  <c r="R120" i="88"/>
  <c r="R119" i="88"/>
  <c r="R118" i="88"/>
  <c r="R117" i="88"/>
  <c r="R116" i="88"/>
  <c r="R115" i="88"/>
  <c r="R114" i="88"/>
  <c r="R113" i="88"/>
  <c r="R112" i="88"/>
  <c r="R111" i="88"/>
  <c r="R110" i="88"/>
  <c r="R109" i="88"/>
  <c r="R108" i="88"/>
  <c r="R107" i="88"/>
  <c r="R106" i="88"/>
  <c r="R105" i="88"/>
  <c r="R104" i="88"/>
  <c r="R103" i="88"/>
  <c r="R102" i="88"/>
  <c r="R101" i="88"/>
  <c r="R100" i="88"/>
  <c r="R99" i="88"/>
  <c r="R98" i="88"/>
  <c r="R97" i="88"/>
  <c r="R96" i="88"/>
  <c r="R95" i="88"/>
  <c r="R94" i="88"/>
  <c r="R93" i="88"/>
  <c r="R92" i="88"/>
  <c r="R91" i="88"/>
  <c r="R90" i="88"/>
  <c r="R89" i="88"/>
  <c r="R88" i="88"/>
  <c r="R87" i="88"/>
  <c r="R86" i="88"/>
  <c r="R85" i="88"/>
  <c r="R84" i="88"/>
  <c r="R83" i="88"/>
  <c r="R82" i="88"/>
  <c r="R81" i="88"/>
  <c r="R80" i="88"/>
  <c r="R79" i="88"/>
  <c r="R78" i="88"/>
  <c r="R77" i="88"/>
  <c r="R76" i="88"/>
  <c r="R75" i="88"/>
  <c r="R74" i="88"/>
  <c r="R73" i="88"/>
  <c r="R72" i="88"/>
  <c r="R71" i="88"/>
  <c r="R70" i="88"/>
  <c r="R69" i="88"/>
  <c r="R68" i="88"/>
  <c r="R67" i="88"/>
  <c r="R66" i="88"/>
  <c r="R65" i="88"/>
  <c r="R64" i="88"/>
  <c r="R63" i="88"/>
  <c r="R62" i="88"/>
  <c r="R61" i="88"/>
  <c r="R60" i="88"/>
  <c r="R59" i="88"/>
  <c r="R58" i="88"/>
  <c r="R57" i="88"/>
  <c r="R56" i="88"/>
  <c r="R55" i="88"/>
  <c r="R54" i="88"/>
  <c r="R53" i="88"/>
  <c r="R52" i="88"/>
  <c r="R51" i="88"/>
  <c r="R50" i="88"/>
  <c r="R49" i="88"/>
  <c r="R48" i="88"/>
  <c r="R47" i="88"/>
  <c r="R46" i="88"/>
  <c r="R45" i="88"/>
  <c r="R44" i="88"/>
  <c r="R43" i="88"/>
  <c r="R42" i="88"/>
  <c r="R41" i="88"/>
  <c r="R40" i="88"/>
  <c r="R39" i="88"/>
  <c r="R38" i="88"/>
  <c r="R37" i="88"/>
  <c r="R36" i="88"/>
  <c r="R35" i="88"/>
  <c r="R34" i="88"/>
  <c r="R33" i="88"/>
  <c r="R32" i="88"/>
  <c r="R31" i="88"/>
  <c r="R30" i="88"/>
  <c r="R29" i="88"/>
  <c r="R28" i="88"/>
  <c r="R27" i="88"/>
  <c r="R26" i="88"/>
  <c r="R25" i="88"/>
  <c r="R24" i="88"/>
  <c r="R23" i="88"/>
  <c r="R22" i="88"/>
  <c r="R21" i="88"/>
  <c r="R20" i="88"/>
  <c r="R19" i="88"/>
  <c r="R18" i="88"/>
  <c r="R17" i="88"/>
  <c r="R16" i="88"/>
  <c r="R15" i="88"/>
  <c r="R14" i="88"/>
  <c r="R13" i="88"/>
  <c r="R12" i="88"/>
  <c r="R11" i="88"/>
  <c r="R10" i="88"/>
  <c r="R9" i="88"/>
  <c r="R8" i="88"/>
  <c r="R7" i="88"/>
  <c r="R6" i="88"/>
  <c r="R5" i="88"/>
  <c r="R4" i="88"/>
  <c r="I228" i="87"/>
  <c r="I208" i="87" s="1"/>
  <c r="P227" i="87"/>
  <c r="P228" i="87" s="1"/>
  <c r="O227" i="87"/>
  <c r="O228" i="87" s="1"/>
  <c r="O208" i="87" s="1"/>
  <c r="N227" i="87"/>
  <c r="N228" i="87" s="1"/>
  <c r="N208" i="87" s="1"/>
  <c r="M227" i="87"/>
  <c r="M228" i="87" s="1"/>
  <c r="M208" i="87" s="1"/>
  <c r="L227" i="87"/>
  <c r="L228" i="87" s="1"/>
  <c r="L208" i="87" s="1"/>
  <c r="K227" i="87"/>
  <c r="K228" i="87" s="1"/>
  <c r="K208" i="87" s="1"/>
  <c r="J227" i="87"/>
  <c r="J228" i="87" s="1"/>
  <c r="J208" i="87" s="1"/>
  <c r="I227" i="87"/>
  <c r="H227" i="87"/>
  <c r="H228" i="87" s="1"/>
  <c r="H208" i="87" s="1"/>
  <c r="G227" i="87"/>
  <c r="G228" i="87" s="1"/>
  <c r="G208" i="87" s="1"/>
  <c r="F227" i="87"/>
  <c r="F228" i="87" s="1"/>
  <c r="F208" i="87" s="1"/>
  <c r="E227" i="87"/>
  <c r="E228" i="87" s="1"/>
  <c r="E208" i="87" s="1"/>
  <c r="D227" i="87"/>
  <c r="D228" i="87" s="1"/>
  <c r="D208" i="87" s="1"/>
  <c r="C227" i="87"/>
  <c r="C228" i="87" s="1"/>
  <c r="C208" i="87" s="1"/>
  <c r="I218" i="87"/>
  <c r="P217" i="87"/>
  <c r="P218" i="87" s="1"/>
  <c r="O217" i="87"/>
  <c r="O218" i="87" s="1"/>
  <c r="N217" i="87"/>
  <c r="N218" i="87" s="1"/>
  <c r="M217" i="87"/>
  <c r="M218" i="87" s="1"/>
  <c r="L217" i="87"/>
  <c r="L218" i="87" s="1"/>
  <c r="K217" i="87"/>
  <c r="K218" i="87" s="1"/>
  <c r="J217" i="87"/>
  <c r="J218" i="87" s="1"/>
  <c r="I217" i="87"/>
  <c r="H217" i="87"/>
  <c r="H218" i="87" s="1"/>
  <c r="G217" i="87"/>
  <c r="G218" i="87" s="1"/>
  <c r="F217" i="87"/>
  <c r="F218" i="87" s="1"/>
  <c r="E217" i="87"/>
  <c r="E218" i="87" s="1"/>
  <c r="D217" i="87"/>
  <c r="D218" i="87" s="1"/>
  <c r="C217" i="87"/>
  <c r="C218" i="87" s="1"/>
  <c r="P210" i="87"/>
  <c r="R203" i="87"/>
  <c r="R202" i="87"/>
  <c r="O201" i="87"/>
  <c r="R201" i="87" s="1"/>
  <c r="R200" i="87"/>
  <c r="R199" i="87"/>
  <c r="R197" i="87"/>
  <c r="R196" i="87"/>
  <c r="R195" i="87"/>
  <c r="R194" i="87"/>
  <c r="R193" i="87"/>
  <c r="R192" i="87"/>
  <c r="R191" i="87"/>
  <c r="R190" i="87"/>
  <c r="R189" i="87"/>
  <c r="R188" i="87"/>
  <c r="R187" i="87"/>
  <c r="R186" i="87"/>
  <c r="R185" i="87"/>
  <c r="R184" i="87"/>
  <c r="R183" i="87"/>
  <c r="R182" i="87"/>
  <c r="R181" i="87"/>
  <c r="R180" i="87"/>
  <c r="R179" i="87"/>
  <c r="R178" i="87"/>
  <c r="R177" i="87"/>
  <c r="R176" i="87"/>
  <c r="R175" i="87"/>
  <c r="R174" i="87"/>
  <c r="R173" i="87"/>
  <c r="R172" i="87"/>
  <c r="R171" i="87"/>
  <c r="R170" i="87"/>
  <c r="R169" i="87"/>
  <c r="R168" i="87"/>
  <c r="R167" i="87"/>
  <c r="R166" i="87"/>
  <c r="R165" i="87"/>
  <c r="R164" i="87"/>
  <c r="R163" i="87"/>
  <c r="R162" i="87"/>
  <c r="R161" i="87"/>
  <c r="R160" i="87"/>
  <c r="R159" i="87"/>
  <c r="R158" i="87"/>
  <c r="R157" i="87"/>
  <c r="R156" i="87"/>
  <c r="R155" i="87"/>
  <c r="R154" i="87"/>
  <c r="R153" i="87"/>
  <c r="R152" i="87"/>
  <c r="R151" i="87"/>
  <c r="R150" i="87"/>
  <c r="R149" i="87"/>
  <c r="R148" i="87"/>
  <c r="R147" i="87"/>
  <c r="R146" i="87"/>
  <c r="R145" i="87"/>
  <c r="R144" i="87"/>
  <c r="R143" i="87"/>
  <c r="R142" i="87"/>
  <c r="R141" i="87"/>
  <c r="R140" i="87"/>
  <c r="R139" i="87"/>
  <c r="R138" i="87"/>
  <c r="R137" i="87"/>
  <c r="R136" i="87"/>
  <c r="R135" i="87"/>
  <c r="R134" i="87"/>
  <c r="R133" i="87"/>
  <c r="R132" i="87"/>
  <c r="R131" i="87"/>
  <c r="R130" i="87"/>
  <c r="R129" i="87"/>
  <c r="R128" i="87"/>
  <c r="R127" i="87"/>
  <c r="R126" i="87"/>
  <c r="R125" i="87"/>
  <c r="R124" i="87"/>
  <c r="R123" i="87"/>
  <c r="R122" i="87"/>
  <c r="R121" i="87"/>
  <c r="R120" i="87"/>
  <c r="R119" i="87"/>
  <c r="R118" i="87"/>
  <c r="R117" i="87"/>
  <c r="R116" i="87"/>
  <c r="R115" i="87"/>
  <c r="R114" i="87"/>
  <c r="R113" i="87"/>
  <c r="R112" i="87"/>
  <c r="R111" i="87"/>
  <c r="R110" i="87"/>
  <c r="R109" i="87"/>
  <c r="R108" i="87"/>
  <c r="R107" i="87"/>
  <c r="R106" i="87"/>
  <c r="R105" i="87"/>
  <c r="R104" i="87"/>
  <c r="R103" i="87"/>
  <c r="R102" i="87"/>
  <c r="R101" i="87"/>
  <c r="R100" i="87"/>
  <c r="R99" i="87"/>
  <c r="R98" i="87"/>
  <c r="R97" i="87"/>
  <c r="R96" i="87"/>
  <c r="R95" i="87"/>
  <c r="R94" i="87"/>
  <c r="R93" i="87"/>
  <c r="R92" i="87"/>
  <c r="R91" i="87"/>
  <c r="R90" i="87"/>
  <c r="R89" i="87"/>
  <c r="R88" i="87"/>
  <c r="R87" i="87"/>
  <c r="R86" i="87"/>
  <c r="R85" i="87"/>
  <c r="R84" i="87"/>
  <c r="R83" i="87"/>
  <c r="R82" i="87"/>
  <c r="R81" i="87"/>
  <c r="R80" i="87"/>
  <c r="R79" i="87"/>
  <c r="R78" i="87"/>
  <c r="R77" i="87"/>
  <c r="R76" i="87"/>
  <c r="R75" i="87"/>
  <c r="R74" i="87"/>
  <c r="R73" i="87"/>
  <c r="R72" i="87"/>
  <c r="R71" i="87"/>
  <c r="R70" i="87"/>
  <c r="R69" i="87"/>
  <c r="R68" i="87"/>
  <c r="R67" i="87"/>
  <c r="R66" i="87"/>
  <c r="R65" i="87"/>
  <c r="R64" i="87"/>
  <c r="R63" i="87"/>
  <c r="R62" i="87"/>
  <c r="R61" i="87"/>
  <c r="R60" i="87"/>
  <c r="R59" i="87"/>
  <c r="R58" i="87"/>
  <c r="R57" i="87"/>
  <c r="R56" i="87"/>
  <c r="R55" i="87"/>
  <c r="R54" i="87"/>
  <c r="R53" i="87"/>
  <c r="R52" i="87"/>
  <c r="R51" i="87"/>
  <c r="R50" i="87"/>
  <c r="R49" i="87"/>
  <c r="R48" i="87"/>
  <c r="R47" i="87"/>
  <c r="R46" i="87"/>
  <c r="R45" i="87"/>
  <c r="R44" i="87"/>
  <c r="R43" i="87"/>
  <c r="R42" i="87"/>
  <c r="R41" i="87"/>
  <c r="R40" i="87"/>
  <c r="R39" i="87"/>
  <c r="R38" i="87"/>
  <c r="R37" i="87"/>
  <c r="R36" i="87"/>
  <c r="R35" i="87"/>
  <c r="R34" i="87"/>
  <c r="R33" i="87"/>
  <c r="R32" i="87"/>
  <c r="R31" i="87"/>
  <c r="R30" i="87"/>
  <c r="R29" i="87"/>
  <c r="R28" i="87"/>
  <c r="R27" i="87"/>
  <c r="R26" i="87"/>
  <c r="R25" i="87"/>
  <c r="R24" i="87"/>
  <c r="R23" i="87"/>
  <c r="R22" i="87"/>
  <c r="R21" i="87"/>
  <c r="R20" i="87"/>
  <c r="R19" i="87"/>
  <c r="R18" i="87"/>
  <c r="R17" i="87"/>
  <c r="R16" i="87"/>
  <c r="R15" i="87"/>
  <c r="R14" i="87"/>
  <c r="R13" i="87"/>
  <c r="R12" i="87"/>
  <c r="R11" i="87"/>
  <c r="R10" i="87"/>
  <c r="R9" i="87"/>
  <c r="R8" i="87"/>
  <c r="R7" i="87"/>
  <c r="R6" i="87"/>
  <c r="R5" i="87"/>
  <c r="R4" i="87"/>
  <c r="C42" i="86"/>
  <c r="C41" i="86"/>
  <c r="O40" i="86"/>
  <c r="N40" i="86"/>
  <c r="G40" i="86"/>
  <c r="F40" i="86"/>
  <c r="C40" i="86"/>
  <c r="P39" i="86"/>
  <c r="O39" i="86"/>
  <c r="N39" i="86"/>
  <c r="M39" i="86"/>
  <c r="L39" i="86"/>
  <c r="K39" i="86"/>
  <c r="J39" i="86"/>
  <c r="I39" i="86"/>
  <c r="H39" i="86"/>
  <c r="G39" i="86"/>
  <c r="F39" i="86"/>
  <c r="E39" i="86"/>
  <c r="D39" i="86"/>
  <c r="C39" i="86"/>
  <c r="O38" i="86"/>
  <c r="L38" i="86"/>
  <c r="K38" i="86"/>
  <c r="G38" i="86"/>
  <c r="D38" i="86"/>
  <c r="C38" i="86"/>
  <c r="C29" i="86"/>
  <c r="C28" i="86"/>
  <c r="P27" i="86"/>
  <c r="O27" i="86"/>
  <c r="N27" i="86"/>
  <c r="M27" i="86"/>
  <c r="L27" i="86"/>
  <c r="K27" i="86"/>
  <c r="J27" i="86"/>
  <c r="I27" i="86"/>
  <c r="H27" i="86"/>
  <c r="G27" i="86"/>
  <c r="F27" i="86"/>
  <c r="E27" i="86"/>
  <c r="D27" i="86"/>
  <c r="C27" i="86"/>
  <c r="P26" i="86"/>
  <c r="O26" i="86"/>
  <c r="N26" i="86"/>
  <c r="M26" i="86"/>
  <c r="L26" i="86"/>
  <c r="K26" i="86"/>
  <c r="J26" i="86"/>
  <c r="I26" i="86"/>
  <c r="H26" i="86"/>
  <c r="G26" i="86"/>
  <c r="F26" i="86"/>
  <c r="E26" i="86"/>
  <c r="D26" i="86"/>
  <c r="C26" i="86"/>
  <c r="P25" i="86"/>
  <c r="D9" i="65" s="1"/>
  <c r="O25" i="86"/>
  <c r="N25" i="86"/>
  <c r="M25" i="86"/>
  <c r="L25" i="86"/>
  <c r="K25" i="86"/>
  <c r="J25" i="86"/>
  <c r="I25" i="86"/>
  <c r="H25" i="86"/>
  <c r="G25" i="86"/>
  <c r="F25" i="86"/>
  <c r="E25" i="86"/>
  <c r="D25" i="86"/>
  <c r="C25" i="86"/>
  <c r="D38" i="75" l="1"/>
  <c r="H38" i="75"/>
  <c r="J38" i="75"/>
  <c r="I53" i="65"/>
  <c r="H181" i="88"/>
  <c r="I38" i="86" s="1"/>
  <c r="C182" i="88"/>
  <c r="D40" i="86" s="1"/>
  <c r="K182" i="88"/>
  <c r="L40" i="86" s="1"/>
  <c r="F183" i="88"/>
  <c r="N183" i="88"/>
  <c r="I184" i="88"/>
  <c r="I181" i="88"/>
  <c r="J38" i="86" s="1"/>
  <c r="D182" i="88"/>
  <c r="L182" i="88"/>
  <c r="M40" i="86" s="1"/>
  <c r="G183" i="88"/>
  <c r="O183" i="88"/>
  <c r="J184" i="88"/>
  <c r="C31" i="86"/>
  <c r="C32" i="86" s="1"/>
  <c r="R174" i="88"/>
  <c r="I183" i="88"/>
  <c r="D181" i="88"/>
  <c r="E38" i="86" s="1"/>
  <c r="L181" i="88"/>
  <c r="M38" i="86" s="1"/>
  <c r="G182" i="88"/>
  <c r="H40" i="86" s="1"/>
  <c r="O182" i="88"/>
  <c r="P40" i="86" s="1"/>
  <c r="J183" i="88"/>
  <c r="E184" i="88"/>
  <c r="R184" i="88" s="1"/>
  <c r="R176" i="88"/>
  <c r="O206" i="87"/>
  <c r="P29" i="86" s="1"/>
  <c r="D13" i="65" s="1"/>
  <c r="K206" i="87"/>
  <c r="L29" i="86" s="1"/>
  <c r="G206" i="87"/>
  <c r="H29" i="86" s="1"/>
  <c r="C206" i="87"/>
  <c r="L205" i="87"/>
  <c r="H205" i="87"/>
  <c r="D205" i="87"/>
  <c r="R205" i="87" s="1"/>
  <c r="N206" i="87"/>
  <c r="J206" i="87"/>
  <c r="K29" i="86" s="1"/>
  <c r="K31" i="86" s="1"/>
  <c r="F206" i="87"/>
  <c r="O205" i="87"/>
  <c r="K205" i="87"/>
  <c r="G205" i="87"/>
  <c r="C205" i="87"/>
  <c r="M206" i="87"/>
  <c r="N29" i="86" s="1"/>
  <c r="I206" i="87"/>
  <c r="J29" i="86" s="1"/>
  <c r="E206" i="87"/>
  <c r="N205" i="87"/>
  <c r="O28" i="86" s="1"/>
  <c r="J205" i="87"/>
  <c r="K28" i="86" s="1"/>
  <c r="F205" i="87"/>
  <c r="G28" i="86" s="1"/>
  <c r="L206" i="87"/>
  <c r="M29" i="86" s="1"/>
  <c r="H206" i="87"/>
  <c r="I29" i="86" s="1"/>
  <c r="D206" i="87"/>
  <c r="E29" i="86" s="1"/>
  <c r="M205" i="87"/>
  <c r="I205" i="87"/>
  <c r="E205" i="87"/>
  <c r="F28" i="86" s="1"/>
  <c r="R208" i="87"/>
  <c r="G29" i="86"/>
  <c r="G31" i="86" s="1"/>
  <c r="M179" i="88"/>
  <c r="N42" i="86" s="1"/>
  <c r="I179" i="88"/>
  <c r="J42" i="86" s="1"/>
  <c r="E179" i="88"/>
  <c r="F42" i="86" s="1"/>
  <c r="N178" i="88"/>
  <c r="J178" i="88"/>
  <c r="F178" i="88"/>
  <c r="L179" i="88"/>
  <c r="M42" i="86" s="1"/>
  <c r="H179" i="88"/>
  <c r="I42" i="86" s="1"/>
  <c r="D179" i="88"/>
  <c r="E42" i="86" s="1"/>
  <c r="M178" i="88"/>
  <c r="I178" i="88"/>
  <c r="E178" i="88"/>
  <c r="O179" i="88"/>
  <c r="P42" i="86" s="1"/>
  <c r="D51" i="65" s="1"/>
  <c r="K179" i="88"/>
  <c r="L42" i="86" s="1"/>
  <c r="G179" i="88"/>
  <c r="H42" i="86" s="1"/>
  <c r="C179" i="88"/>
  <c r="L178" i="88"/>
  <c r="M41" i="86" s="1"/>
  <c r="H178" i="88"/>
  <c r="I41" i="86" s="1"/>
  <c r="D178" i="88"/>
  <c r="E41" i="86" s="1"/>
  <c r="N179" i="88"/>
  <c r="O42" i="86" s="1"/>
  <c r="J179" i="88"/>
  <c r="K42" i="86" s="1"/>
  <c r="F179" i="88"/>
  <c r="G42" i="86" s="1"/>
  <c r="O178" i="88"/>
  <c r="P41" i="86" s="1"/>
  <c r="K178" i="88"/>
  <c r="L41" i="86" s="1"/>
  <c r="L44" i="86" s="1"/>
  <c r="G178" i="88"/>
  <c r="H41" i="86" s="1"/>
  <c r="C178" i="88"/>
  <c r="D41" i="86" s="1"/>
  <c r="O29" i="86"/>
  <c r="O31" i="86" s="1"/>
  <c r="R173" i="88"/>
  <c r="R183" i="88"/>
  <c r="C44" i="86"/>
  <c r="C45" i="86" s="1"/>
  <c r="I44" i="86"/>
  <c r="M44" i="86"/>
  <c r="H44" i="86"/>
  <c r="R178" i="88"/>
  <c r="D186" i="88"/>
  <c r="H186" i="88"/>
  <c r="I45" i="86" s="1"/>
  <c r="L186" i="88"/>
  <c r="F210" i="87"/>
  <c r="J210" i="87"/>
  <c r="N210" i="87"/>
  <c r="I38" i="75" l="1"/>
  <c r="K38" i="75"/>
  <c r="R181" i="88"/>
  <c r="R182" i="88"/>
  <c r="E40" i="86"/>
  <c r="E44" i="86" s="1"/>
  <c r="E45" i="86" s="1"/>
  <c r="M45" i="86"/>
  <c r="P44" i="86"/>
  <c r="I186" i="88"/>
  <c r="J41" i="86"/>
  <c r="J44" i="86" s="1"/>
  <c r="J45" i="86" s="1"/>
  <c r="K186" i="88"/>
  <c r="O210" i="87"/>
  <c r="P28" i="86"/>
  <c r="P31" i="86" s="1"/>
  <c r="P32" i="86" s="1"/>
  <c r="D210" i="87"/>
  <c r="E28" i="86"/>
  <c r="E31" i="86" s="1"/>
  <c r="M186" i="88"/>
  <c r="N41" i="86"/>
  <c r="N44" i="86" s="1"/>
  <c r="N45" i="86" s="1"/>
  <c r="F186" i="88"/>
  <c r="G41" i="86"/>
  <c r="G44" i="86" s="1"/>
  <c r="G186" i="88"/>
  <c r="C210" i="87"/>
  <c r="D28" i="86"/>
  <c r="H210" i="87"/>
  <c r="I28" i="86"/>
  <c r="I31" i="86" s="1"/>
  <c r="J186" i="88"/>
  <c r="K41" i="86"/>
  <c r="K44" i="86" s="1"/>
  <c r="K45" i="86" s="1"/>
  <c r="C186" i="88"/>
  <c r="I210" i="87"/>
  <c r="J28" i="86"/>
  <c r="J31" i="86" s="1"/>
  <c r="J32" i="86" s="1"/>
  <c r="E210" i="87"/>
  <c r="F29" i="86"/>
  <c r="F31" i="86" s="1"/>
  <c r="G210" i="87"/>
  <c r="H28" i="86"/>
  <c r="H31" i="86" s="1"/>
  <c r="H32" i="86" s="1"/>
  <c r="L210" i="87"/>
  <c r="M28" i="86"/>
  <c r="M31" i="86" s="1"/>
  <c r="H45" i="86"/>
  <c r="L45" i="86"/>
  <c r="R179" i="88"/>
  <c r="D42" i="86"/>
  <c r="D44" i="86" s="1"/>
  <c r="D45" i="86" s="1"/>
  <c r="E186" i="88"/>
  <c r="F41" i="86"/>
  <c r="F44" i="86" s="1"/>
  <c r="N186" i="88"/>
  <c r="O41" i="86"/>
  <c r="O44" i="86" s="1"/>
  <c r="O186" i="88"/>
  <c r="P45" i="86" s="1"/>
  <c r="M210" i="87"/>
  <c r="N28" i="86"/>
  <c r="N31" i="86" s="1"/>
  <c r="K210" i="87"/>
  <c r="L28" i="86"/>
  <c r="L31" i="86" s="1"/>
  <c r="L32" i="86" s="1"/>
  <c r="R206" i="87"/>
  <c r="D29" i="86"/>
  <c r="G32" i="86"/>
  <c r="K32" i="86"/>
  <c r="O32" i="86"/>
  <c r="L38" i="75" l="1"/>
  <c r="D31" i="86"/>
  <c r="D32" i="86" s="1"/>
  <c r="O45" i="86"/>
  <c r="N32" i="86"/>
  <c r="I32" i="86"/>
  <c r="F45" i="86"/>
  <c r="M32" i="86"/>
  <c r="F32" i="86"/>
  <c r="G45" i="86"/>
  <c r="E32" i="86"/>
  <c r="P1358" i="85"/>
  <c r="N1346" i="85" s="1"/>
  <c r="O38" i="83" s="1"/>
  <c r="O1358" i="85"/>
  <c r="N1358" i="85"/>
  <c r="M1358" i="85"/>
  <c r="L1358" i="85"/>
  <c r="K1358" i="85"/>
  <c r="K1346" i="85" s="1"/>
  <c r="J1358" i="85"/>
  <c r="I1358" i="85"/>
  <c r="H1358" i="85"/>
  <c r="G1358" i="85"/>
  <c r="F1358" i="85"/>
  <c r="E1358" i="85"/>
  <c r="D1358" i="85"/>
  <c r="C1358" i="85"/>
  <c r="P1348" i="85"/>
  <c r="I1345" i="85"/>
  <c r="E1345" i="85"/>
  <c r="O1343" i="85"/>
  <c r="N1343" i="85"/>
  <c r="M1343" i="85"/>
  <c r="L1343" i="85"/>
  <c r="K1343" i="85"/>
  <c r="J1343" i="85"/>
  <c r="I1343" i="85"/>
  <c r="H1343" i="85"/>
  <c r="I35" i="83" s="1"/>
  <c r="G1343" i="85"/>
  <c r="F1343" i="85"/>
  <c r="E1343" i="85"/>
  <c r="D1343" i="85"/>
  <c r="C1343" i="85"/>
  <c r="R1341" i="85"/>
  <c r="R1340" i="85"/>
  <c r="R1339" i="85"/>
  <c r="R1338" i="85"/>
  <c r="R1337" i="85"/>
  <c r="R1336" i="85"/>
  <c r="O1334" i="85"/>
  <c r="N1334" i="85"/>
  <c r="M1334" i="85"/>
  <c r="L1334" i="85"/>
  <c r="K1334" i="85"/>
  <c r="L38" i="83" s="1"/>
  <c r="J1334" i="85"/>
  <c r="I1334" i="85"/>
  <c r="H1334" i="85"/>
  <c r="G1334" i="85"/>
  <c r="F1334" i="85"/>
  <c r="E1334" i="85"/>
  <c r="D1334" i="85"/>
  <c r="C1334" i="85"/>
  <c r="O1333" i="85"/>
  <c r="N1333" i="85"/>
  <c r="M1333" i="85"/>
  <c r="L1333" i="85"/>
  <c r="K1333" i="85"/>
  <c r="J1333" i="85"/>
  <c r="I1333" i="85"/>
  <c r="H1333" i="85"/>
  <c r="G1333" i="85"/>
  <c r="F1333" i="85"/>
  <c r="E1333" i="85"/>
  <c r="D1333" i="85"/>
  <c r="C1333" i="85"/>
  <c r="O1332" i="85"/>
  <c r="N1332" i="85"/>
  <c r="M1332" i="85"/>
  <c r="N36" i="83" s="1"/>
  <c r="L1332" i="85"/>
  <c r="K1332" i="85"/>
  <c r="J1332" i="85"/>
  <c r="I1332" i="85"/>
  <c r="H1332" i="85"/>
  <c r="G1332" i="85"/>
  <c r="F1332" i="85"/>
  <c r="E1332" i="85"/>
  <c r="F36" i="83" s="1"/>
  <c r="D1332" i="85"/>
  <c r="C1332" i="85"/>
  <c r="O1331" i="85"/>
  <c r="N1331" i="85"/>
  <c r="M1331" i="85"/>
  <c r="L1331" i="85"/>
  <c r="K1331" i="85"/>
  <c r="J1331" i="85"/>
  <c r="J1335" i="85" s="1"/>
  <c r="I1331" i="85"/>
  <c r="H1331" i="85"/>
  <c r="G1331" i="85"/>
  <c r="F1331" i="85"/>
  <c r="E1331" i="85"/>
  <c r="D1331" i="85"/>
  <c r="C1331" i="85"/>
  <c r="O1330" i="85"/>
  <c r="P34" i="83" s="1"/>
  <c r="N1330" i="85"/>
  <c r="M1330" i="85"/>
  <c r="L1330" i="85"/>
  <c r="L1335" i="85" s="1"/>
  <c r="K1330" i="85"/>
  <c r="J1330" i="85"/>
  <c r="I1330" i="85"/>
  <c r="H1330" i="85"/>
  <c r="G1330" i="85"/>
  <c r="H34" i="83" s="1"/>
  <c r="F1330" i="85"/>
  <c r="E1330" i="85"/>
  <c r="D1330" i="85"/>
  <c r="D1335" i="85" s="1"/>
  <c r="C1330" i="85"/>
  <c r="R1328" i="85"/>
  <c r="R1327" i="85"/>
  <c r="R1326" i="85"/>
  <c r="R1325" i="85"/>
  <c r="R1324" i="85"/>
  <c r="R1323" i="85"/>
  <c r="R1322" i="85"/>
  <c r="R1321" i="85"/>
  <c r="R1320" i="85"/>
  <c r="R1319" i="85"/>
  <c r="R1318" i="85"/>
  <c r="R1317" i="85"/>
  <c r="R1316" i="85"/>
  <c r="R1315" i="85"/>
  <c r="R1314" i="85"/>
  <c r="R1313" i="85"/>
  <c r="R1312" i="85"/>
  <c r="R1311" i="85"/>
  <c r="R1310" i="85"/>
  <c r="R1309" i="85"/>
  <c r="R1308" i="85"/>
  <c r="R1307" i="85"/>
  <c r="R1306" i="85"/>
  <c r="R1305" i="85"/>
  <c r="R1304" i="85"/>
  <c r="R1303" i="85"/>
  <c r="R1302" i="85"/>
  <c r="R1301" i="85"/>
  <c r="R1300" i="85"/>
  <c r="R1299" i="85"/>
  <c r="R1298" i="85"/>
  <c r="R1297" i="85"/>
  <c r="R1296" i="85"/>
  <c r="R1295" i="85"/>
  <c r="R1294" i="85"/>
  <c r="R1293" i="85"/>
  <c r="R1292" i="85"/>
  <c r="R1291" i="85"/>
  <c r="R1290" i="85"/>
  <c r="R1289" i="85"/>
  <c r="R1288" i="85"/>
  <c r="R1287" i="85"/>
  <c r="R1286" i="85"/>
  <c r="R1285" i="85"/>
  <c r="R1284" i="85"/>
  <c r="R1283" i="85"/>
  <c r="R1282" i="85"/>
  <c r="R1281" i="85"/>
  <c r="R1280" i="85"/>
  <c r="R1279" i="85"/>
  <c r="R1278" i="85"/>
  <c r="R1277" i="85"/>
  <c r="R1276" i="85"/>
  <c r="R1275" i="85"/>
  <c r="R1274" i="85"/>
  <c r="R1273" i="85"/>
  <c r="R1272" i="85"/>
  <c r="R1271" i="85"/>
  <c r="R1270" i="85"/>
  <c r="R1269" i="85"/>
  <c r="R1268" i="85"/>
  <c r="R1267" i="85"/>
  <c r="R1266" i="85"/>
  <c r="R1265" i="85"/>
  <c r="R1264" i="85"/>
  <c r="R1263" i="85"/>
  <c r="R1262" i="85"/>
  <c r="R1261" i="85"/>
  <c r="R1260" i="85"/>
  <c r="R1259" i="85"/>
  <c r="R1258" i="85"/>
  <c r="R1257" i="85"/>
  <c r="R1256" i="85"/>
  <c r="R1255" i="85"/>
  <c r="R1254" i="85"/>
  <c r="R1253" i="85"/>
  <c r="R1252" i="85"/>
  <c r="R1251" i="85"/>
  <c r="R1250" i="85"/>
  <c r="R1249" i="85"/>
  <c r="R1248" i="85"/>
  <c r="R1247" i="85"/>
  <c r="R1246" i="85"/>
  <c r="R1245" i="85"/>
  <c r="R1244" i="85"/>
  <c r="R1243" i="85"/>
  <c r="R1242" i="85"/>
  <c r="R1241" i="85"/>
  <c r="R1240" i="85"/>
  <c r="R1239" i="85"/>
  <c r="R1238" i="85"/>
  <c r="R1237" i="85"/>
  <c r="R1236" i="85"/>
  <c r="R1235" i="85"/>
  <c r="R1234" i="85"/>
  <c r="R1233" i="85"/>
  <c r="R1232" i="85"/>
  <c r="R1231" i="85"/>
  <c r="R1230" i="85"/>
  <c r="R1229" i="85"/>
  <c r="R1228" i="85"/>
  <c r="R1227" i="85"/>
  <c r="R1226" i="85"/>
  <c r="R1225" i="85"/>
  <c r="R1224" i="85"/>
  <c r="R1223" i="85"/>
  <c r="R1222" i="85"/>
  <c r="R1221" i="85"/>
  <c r="R1220" i="85"/>
  <c r="R1219" i="85"/>
  <c r="R1218" i="85"/>
  <c r="R1217" i="85"/>
  <c r="R1216" i="85"/>
  <c r="R1215" i="85"/>
  <c r="R1214" i="85"/>
  <c r="R1213" i="85"/>
  <c r="R1212" i="85"/>
  <c r="R1211" i="85"/>
  <c r="R1210" i="85"/>
  <c r="R1209" i="85"/>
  <c r="R1208" i="85"/>
  <c r="R1207" i="85"/>
  <c r="R1206" i="85"/>
  <c r="R1205" i="85"/>
  <c r="R1204" i="85"/>
  <c r="R1203" i="85"/>
  <c r="R1202" i="85"/>
  <c r="R1201" i="85"/>
  <c r="R1200" i="85"/>
  <c r="R1199" i="85"/>
  <c r="R1198" i="85"/>
  <c r="R1197" i="85"/>
  <c r="R1196" i="85"/>
  <c r="R1195" i="85"/>
  <c r="R1194" i="85"/>
  <c r="R1193" i="85"/>
  <c r="R1192" i="85"/>
  <c r="R1191" i="85"/>
  <c r="R1190" i="85"/>
  <c r="R1189" i="85"/>
  <c r="R1188" i="85"/>
  <c r="R1187" i="85"/>
  <c r="R1186" i="85"/>
  <c r="R1185" i="85"/>
  <c r="R1184" i="85"/>
  <c r="R1183" i="85"/>
  <c r="R1182" i="85"/>
  <c r="R1181" i="85"/>
  <c r="R1180" i="85"/>
  <c r="R1179" i="85"/>
  <c r="R1178" i="85"/>
  <c r="R1177" i="85"/>
  <c r="R1176" i="85"/>
  <c r="R1175" i="85"/>
  <c r="R1174" i="85"/>
  <c r="R1173" i="85"/>
  <c r="R1172" i="85"/>
  <c r="R1171" i="85"/>
  <c r="R1170" i="85"/>
  <c r="R1169" i="85"/>
  <c r="R1168" i="85"/>
  <c r="R1167" i="85"/>
  <c r="R1166" i="85"/>
  <c r="R1165" i="85"/>
  <c r="R1164" i="85"/>
  <c r="R1163" i="85"/>
  <c r="R1162" i="85"/>
  <c r="R1161" i="85"/>
  <c r="R1160" i="85"/>
  <c r="R1159" i="85"/>
  <c r="R1158" i="85"/>
  <c r="R1157" i="85"/>
  <c r="R1156" i="85"/>
  <c r="R1155" i="85"/>
  <c r="R1154" i="85"/>
  <c r="R1153" i="85"/>
  <c r="R1152" i="85"/>
  <c r="R1151" i="85"/>
  <c r="R1150" i="85"/>
  <c r="R1149" i="85"/>
  <c r="R1148" i="85"/>
  <c r="R1147" i="85"/>
  <c r="R1146" i="85"/>
  <c r="R1145" i="85"/>
  <c r="R1144" i="85"/>
  <c r="R1143" i="85"/>
  <c r="R1142" i="85"/>
  <c r="R1141" i="85"/>
  <c r="R1140" i="85"/>
  <c r="R1139" i="85"/>
  <c r="R1138" i="85"/>
  <c r="R1137" i="85"/>
  <c r="R1136" i="85"/>
  <c r="R1135" i="85"/>
  <c r="R1134" i="85"/>
  <c r="R1133" i="85"/>
  <c r="R1132" i="85"/>
  <c r="R1131" i="85"/>
  <c r="R1130" i="85"/>
  <c r="R1129" i="85"/>
  <c r="R1128" i="85"/>
  <c r="R1127" i="85"/>
  <c r="R1126" i="85"/>
  <c r="R1125" i="85"/>
  <c r="R1124" i="85"/>
  <c r="R1123" i="85"/>
  <c r="R1122" i="85"/>
  <c r="R1121" i="85"/>
  <c r="R1120" i="85"/>
  <c r="R1119" i="85"/>
  <c r="R1118" i="85"/>
  <c r="R1117" i="85"/>
  <c r="R1116" i="85"/>
  <c r="R1115" i="85"/>
  <c r="R1114" i="85"/>
  <c r="R1113" i="85"/>
  <c r="R1112" i="85"/>
  <c r="R1111" i="85"/>
  <c r="R1110" i="85"/>
  <c r="R1108" i="85"/>
  <c r="R1107" i="85"/>
  <c r="R1106" i="85"/>
  <c r="R1105" i="85"/>
  <c r="R1104" i="85"/>
  <c r="R1103" i="85"/>
  <c r="R1102" i="85"/>
  <c r="R1101" i="85"/>
  <c r="R1100" i="85"/>
  <c r="R1099" i="85"/>
  <c r="R1098" i="85"/>
  <c r="R1097" i="85"/>
  <c r="R1096" i="85"/>
  <c r="R1095" i="85"/>
  <c r="R1094" i="85"/>
  <c r="R1093" i="85"/>
  <c r="R1092" i="85"/>
  <c r="R1091" i="85"/>
  <c r="R1090" i="85"/>
  <c r="R1089" i="85"/>
  <c r="R1088" i="85"/>
  <c r="R1087" i="85"/>
  <c r="R1086" i="85"/>
  <c r="R1085" i="85"/>
  <c r="R1084" i="85"/>
  <c r="R1083" i="85"/>
  <c r="R1082" i="85"/>
  <c r="R1081" i="85"/>
  <c r="R1080" i="85"/>
  <c r="R1079" i="85"/>
  <c r="R1078" i="85"/>
  <c r="R1077" i="85"/>
  <c r="R1076" i="85"/>
  <c r="R1075" i="85"/>
  <c r="R1074" i="85"/>
  <c r="R1073" i="85"/>
  <c r="R1072" i="85"/>
  <c r="R1071" i="85"/>
  <c r="R1070" i="85"/>
  <c r="R1069" i="85"/>
  <c r="R1068" i="85"/>
  <c r="R1067" i="85"/>
  <c r="R1066" i="85"/>
  <c r="R1065" i="85"/>
  <c r="R1064" i="85"/>
  <c r="R1063" i="85"/>
  <c r="R1062" i="85"/>
  <c r="R1061" i="85"/>
  <c r="R1060" i="85"/>
  <c r="R1059" i="85"/>
  <c r="R1058" i="85"/>
  <c r="R1057" i="85"/>
  <c r="R1056" i="85"/>
  <c r="R1055" i="85"/>
  <c r="R1054" i="85"/>
  <c r="R1053" i="85"/>
  <c r="R1052" i="85"/>
  <c r="R1051" i="85"/>
  <c r="R1050" i="85"/>
  <c r="R1049" i="85"/>
  <c r="R1048" i="85"/>
  <c r="R1047" i="85"/>
  <c r="R1046" i="85"/>
  <c r="R1045" i="85"/>
  <c r="R1044" i="85"/>
  <c r="R1043" i="85"/>
  <c r="R1042" i="85"/>
  <c r="R1041" i="85"/>
  <c r="R1040" i="85"/>
  <c r="R1039" i="85"/>
  <c r="R1038" i="85"/>
  <c r="R1037" i="85"/>
  <c r="R1036" i="85"/>
  <c r="R1035" i="85"/>
  <c r="R1034" i="85"/>
  <c r="R1033" i="85"/>
  <c r="R1032" i="85"/>
  <c r="R1031" i="85"/>
  <c r="R1030" i="85"/>
  <c r="R1029" i="85"/>
  <c r="R1028" i="85"/>
  <c r="R1027" i="85"/>
  <c r="R1026" i="85"/>
  <c r="R1025" i="85"/>
  <c r="R1024" i="85"/>
  <c r="R1023" i="85"/>
  <c r="R1022" i="85"/>
  <c r="R1021" i="85"/>
  <c r="R1020" i="85"/>
  <c r="R1019" i="85"/>
  <c r="R1018" i="85"/>
  <c r="R1017" i="85"/>
  <c r="R1016" i="85"/>
  <c r="R1015" i="85"/>
  <c r="R1014" i="85"/>
  <c r="R1013" i="85"/>
  <c r="R1012" i="85"/>
  <c r="R1011" i="85"/>
  <c r="R1010" i="85"/>
  <c r="R1009" i="85"/>
  <c r="R1008" i="85"/>
  <c r="R1007" i="85"/>
  <c r="R1006" i="85"/>
  <c r="R1005" i="85"/>
  <c r="R1004" i="85"/>
  <c r="R1003" i="85"/>
  <c r="R1002" i="85"/>
  <c r="R1001" i="85"/>
  <c r="R1000" i="85"/>
  <c r="R999" i="85"/>
  <c r="R998" i="85"/>
  <c r="R997" i="85"/>
  <c r="R996" i="85"/>
  <c r="R995" i="85"/>
  <c r="R994" i="85"/>
  <c r="R993" i="85"/>
  <c r="R992" i="85"/>
  <c r="R991" i="85"/>
  <c r="R990" i="85"/>
  <c r="R989" i="85"/>
  <c r="R988" i="85"/>
  <c r="R987" i="85"/>
  <c r="R986" i="85"/>
  <c r="R985" i="85"/>
  <c r="R984" i="85"/>
  <c r="R983" i="85"/>
  <c r="R982" i="85"/>
  <c r="R981" i="85"/>
  <c r="R980" i="85"/>
  <c r="R979" i="85"/>
  <c r="R978" i="85"/>
  <c r="R977" i="85"/>
  <c r="R976" i="85"/>
  <c r="R975" i="85"/>
  <c r="R974" i="85"/>
  <c r="R973" i="85"/>
  <c r="R972" i="85"/>
  <c r="R971" i="85"/>
  <c r="R970" i="85"/>
  <c r="R969" i="85"/>
  <c r="R968" i="85"/>
  <c r="R967" i="85"/>
  <c r="R966" i="85"/>
  <c r="R965" i="85"/>
  <c r="R964" i="85"/>
  <c r="R963" i="85"/>
  <c r="R962" i="85"/>
  <c r="R961" i="85"/>
  <c r="R960" i="85"/>
  <c r="R959" i="85"/>
  <c r="R958" i="85"/>
  <c r="R957" i="85"/>
  <c r="R956" i="85"/>
  <c r="R955" i="85"/>
  <c r="R954" i="85"/>
  <c r="R953" i="85"/>
  <c r="R952" i="85"/>
  <c r="R951" i="85"/>
  <c r="R950" i="85"/>
  <c r="R949" i="85"/>
  <c r="R948" i="85"/>
  <c r="R947" i="85"/>
  <c r="R946" i="85"/>
  <c r="R945" i="85"/>
  <c r="R944" i="85"/>
  <c r="R943" i="85"/>
  <c r="R942" i="85"/>
  <c r="R941" i="85"/>
  <c r="R940" i="85"/>
  <c r="R939" i="85"/>
  <c r="R938" i="85"/>
  <c r="R937" i="85"/>
  <c r="R936" i="85"/>
  <c r="R935" i="85"/>
  <c r="R934" i="85"/>
  <c r="R933" i="85"/>
  <c r="R932" i="85"/>
  <c r="R931" i="85"/>
  <c r="R930" i="85"/>
  <c r="R929" i="85"/>
  <c r="R928" i="85"/>
  <c r="R927" i="85"/>
  <c r="R926" i="85"/>
  <c r="R925" i="85"/>
  <c r="R924" i="85"/>
  <c r="R923" i="85"/>
  <c r="R922" i="85"/>
  <c r="R921" i="85"/>
  <c r="R920" i="85"/>
  <c r="R919" i="85"/>
  <c r="R918" i="85"/>
  <c r="R917" i="85"/>
  <c r="R916" i="85"/>
  <c r="R915" i="85"/>
  <c r="R914" i="85"/>
  <c r="R913" i="85"/>
  <c r="R912" i="85"/>
  <c r="R911" i="85"/>
  <c r="R910" i="85"/>
  <c r="R909" i="85"/>
  <c r="R908" i="85"/>
  <c r="R907" i="85"/>
  <c r="R906" i="85"/>
  <c r="R905" i="85"/>
  <c r="R904" i="85"/>
  <c r="R903" i="85"/>
  <c r="R902" i="85"/>
  <c r="R901" i="85"/>
  <c r="R900" i="85"/>
  <c r="R899" i="85"/>
  <c r="R898" i="85"/>
  <c r="R897" i="85"/>
  <c r="R896" i="85"/>
  <c r="R895" i="85"/>
  <c r="R894" i="85"/>
  <c r="R893" i="85"/>
  <c r="R892" i="85"/>
  <c r="R891" i="85"/>
  <c r="R890" i="85"/>
  <c r="R889" i="85"/>
  <c r="R888" i="85"/>
  <c r="R887" i="85"/>
  <c r="R886" i="85"/>
  <c r="R885" i="85"/>
  <c r="R884" i="85"/>
  <c r="R883" i="85"/>
  <c r="R882" i="85"/>
  <c r="R881" i="85"/>
  <c r="R880" i="85"/>
  <c r="R879" i="85"/>
  <c r="R878" i="85"/>
  <c r="R877" i="85"/>
  <c r="R876" i="85"/>
  <c r="R875" i="85"/>
  <c r="R874" i="85"/>
  <c r="R873" i="85"/>
  <c r="R872" i="85"/>
  <c r="R871" i="85"/>
  <c r="R870" i="85"/>
  <c r="R869" i="85"/>
  <c r="R868" i="85"/>
  <c r="R867" i="85"/>
  <c r="R866" i="85"/>
  <c r="R865" i="85"/>
  <c r="R864" i="85"/>
  <c r="R863" i="85"/>
  <c r="R862" i="85"/>
  <c r="R861" i="85"/>
  <c r="R860" i="85"/>
  <c r="R859" i="85"/>
  <c r="R858" i="85"/>
  <c r="R857" i="85"/>
  <c r="R856" i="85"/>
  <c r="R855" i="85"/>
  <c r="R854" i="85"/>
  <c r="R853" i="85"/>
  <c r="R852" i="85"/>
  <c r="R851" i="85"/>
  <c r="R850" i="85"/>
  <c r="R849" i="85"/>
  <c r="R848" i="85"/>
  <c r="R847" i="85"/>
  <c r="R846" i="85"/>
  <c r="R845" i="85"/>
  <c r="R844" i="85"/>
  <c r="R843" i="85"/>
  <c r="R842" i="85"/>
  <c r="R841" i="85"/>
  <c r="R840" i="85"/>
  <c r="R839" i="85"/>
  <c r="R838" i="85"/>
  <c r="R837" i="85"/>
  <c r="R836" i="85"/>
  <c r="R835" i="85"/>
  <c r="R834" i="85"/>
  <c r="R833" i="85"/>
  <c r="R832" i="85"/>
  <c r="R831" i="85"/>
  <c r="R830" i="85"/>
  <c r="R829" i="85"/>
  <c r="R828" i="85"/>
  <c r="R827" i="85"/>
  <c r="R826" i="85"/>
  <c r="R825" i="85"/>
  <c r="R824" i="85"/>
  <c r="R823" i="85"/>
  <c r="R822" i="85"/>
  <c r="R821" i="85"/>
  <c r="R820" i="85"/>
  <c r="R819" i="85"/>
  <c r="R818" i="85"/>
  <c r="R817" i="85"/>
  <c r="R816" i="85"/>
  <c r="R815" i="85"/>
  <c r="R814" i="85"/>
  <c r="R813" i="85"/>
  <c r="R812" i="85"/>
  <c r="R811" i="85"/>
  <c r="R810" i="85"/>
  <c r="R809" i="85"/>
  <c r="R808" i="85"/>
  <c r="R807" i="85"/>
  <c r="R806" i="85"/>
  <c r="R805" i="85"/>
  <c r="R804" i="85"/>
  <c r="R803" i="85"/>
  <c r="R802" i="85"/>
  <c r="R801" i="85"/>
  <c r="R800" i="85"/>
  <c r="R799" i="85"/>
  <c r="R798" i="85"/>
  <c r="R797" i="85"/>
  <c r="R796" i="85"/>
  <c r="R795" i="85"/>
  <c r="R794" i="85"/>
  <c r="R793" i="85"/>
  <c r="R792" i="85"/>
  <c r="R791" i="85"/>
  <c r="R790" i="85"/>
  <c r="R789" i="85"/>
  <c r="R788" i="85"/>
  <c r="R787" i="85"/>
  <c r="R786" i="85"/>
  <c r="R785" i="85"/>
  <c r="R784" i="85"/>
  <c r="R783" i="85"/>
  <c r="R782" i="85"/>
  <c r="R781" i="85"/>
  <c r="R780" i="85"/>
  <c r="R779" i="85"/>
  <c r="R778" i="85"/>
  <c r="R777" i="85"/>
  <c r="R776" i="85"/>
  <c r="R775" i="85"/>
  <c r="R774" i="85"/>
  <c r="R773" i="85"/>
  <c r="R772" i="85"/>
  <c r="R771" i="85"/>
  <c r="R770" i="85"/>
  <c r="R769" i="85"/>
  <c r="R768" i="85"/>
  <c r="R767" i="85"/>
  <c r="R766" i="85"/>
  <c r="R765" i="85"/>
  <c r="R764" i="85"/>
  <c r="R763" i="85"/>
  <c r="R762" i="85"/>
  <c r="R761" i="85"/>
  <c r="R760" i="85"/>
  <c r="R759" i="85"/>
  <c r="R758" i="85"/>
  <c r="R757" i="85"/>
  <c r="R756" i="85"/>
  <c r="R755" i="85"/>
  <c r="R754" i="85"/>
  <c r="R753" i="85"/>
  <c r="R752" i="85"/>
  <c r="R751" i="85"/>
  <c r="R750" i="85"/>
  <c r="R749" i="85"/>
  <c r="R748" i="85"/>
  <c r="R747" i="85"/>
  <c r="R746" i="85"/>
  <c r="R745" i="85"/>
  <c r="R744" i="85"/>
  <c r="R743" i="85"/>
  <c r="R742" i="85"/>
  <c r="R741" i="85"/>
  <c r="R740" i="85"/>
  <c r="R739" i="85"/>
  <c r="R738" i="85"/>
  <c r="R737" i="85"/>
  <c r="R736" i="85"/>
  <c r="R735" i="85"/>
  <c r="R734" i="85"/>
  <c r="R733" i="85"/>
  <c r="R732" i="85"/>
  <c r="R731" i="85"/>
  <c r="R730" i="85"/>
  <c r="R729" i="85"/>
  <c r="R728" i="85"/>
  <c r="R727" i="85"/>
  <c r="R726" i="85"/>
  <c r="R725" i="85"/>
  <c r="R724" i="85"/>
  <c r="R723" i="85"/>
  <c r="R722" i="85"/>
  <c r="R721" i="85"/>
  <c r="R720" i="85"/>
  <c r="R719" i="85"/>
  <c r="R718" i="85"/>
  <c r="R717" i="85"/>
  <c r="R716" i="85"/>
  <c r="R715" i="85"/>
  <c r="R714" i="85"/>
  <c r="R713" i="85"/>
  <c r="R712" i="85"/>
  <c r="R711" i="85"/>
  <c r="R710" i="85"/>
  <c r="R709" i="85"/>
  <c r="R708" i="85"/>
  <c r="R707" i="85"/>
  <c r="R706" i="85"/>
  <c r="R705" i="85"/>
  <c r="R704" i="85"/>
  <c r="R703" i="85"/>
  <c r="R702" i="85"/>
  <c r="R701" i="85"/>
  <c r="R700" i="85"/>
  <c r="R699" i="85"/>
  <c r="R698" i="85"/>
  <c r="R697" i="85"/>
  <c r="R696" i="85"/>
  <c r="R695" i="85"/>
  <c r="R694" i="85"/>
  <c r="R693" i="85"/>
  <c r="R692" i="85"/>
  <c r="R691" i="85"/>
  <c r="R690" i="85"/>
  <c r="R689" i="85"/>
  <c r="R688" i="85"/>
  <c r="R687" i="85"/>
  <c r="R686" i="85"/>
  <c r="R685" i="85"/>
  <c r="R684" i="85"/>
  <c r="R683" i="85"/>
  <c r="R682" i="85"/>
  <c r="R681" i="85"/>
  <c r="R680" i="85"/>
  <c r="R679" i="85"/>
  <c r="R678" i="85"/>
  <c r="R677" i="85"/>
  <c r="R676" i="85"/>
  <c r="R675" i="85"/>
  <c r="R674" i="85"/>
  <c r="R673" i="85"/>
  <c r="R672" i="85"/>
  <c r="R671" i="85"/>
  <c r="R670" i="85"/>
  <c r="R669" i="85"/>
  <c r="R668" i="85"/>
  <c r="R667" i="85"/>
  <c r="R666" i="85"/>
  <c r="R665" i="85"/>
  <c r="R664" i="85"/>
  <c r="R663" i="85"/>
  <c r="R662" i="85"/>
  <c r="R661" i="85"/>
  <c r="R660" i="85"/>
  <c r="R659" i="85"/>
  <c r="R658" i="85"/>
  <c r="R657" i="85"/>
  <c r="R656" i="85"/>
  <c r="R655" i="85"/>
  <c r="R654" i="85"/>
  <c r="R653" i="85"/>
  <c r="R652" i="85"/>
  <c r="R651" i="85"/>
  <c r="R650" i="85"/>
  <c r="R649" i="85"/>
  <c r="R648" i="85"/>
  <c r="R647" i="85"/>
  <c r="R646" i="85"/>
  <c r="R645" i="85"/>
  <c r="R644" i="85"/>
  <c r="R643" i="85"/>
  <c r="R642" i="85"/>
  <c r="R641" i="85"/>
  <c r="R640" i="85"/>
  <c r="R639" i="85"/>
  <c r="R638" i="85"/>
  <c r="R637" i="85"/>
  <c r="R636" i="85"/>
  <c r="R635" i="85"/>
  <c r="R634" i="85"/>
  <c r="R633" i="85"/>
  <c r="R632" i="85"/>
  <c r="R631" i="85"/>
  <c r="R630" i="85"/>
  <c r="R629" i="85"/>
  <c r="R628" i="85"/>
  <c r="R627" i="85"/>
  <c r="R626" i="85"/>
  <c r="R625" i="85"/>
  <c r="R624" i="85"/>
  <c r="R623" i="85"/>
  <c r="R622" i="85"/>
  <c r="R621" i="85"/>
  <c r="R620" i="85"/>
  <c r="R619" i="85"/>
  <c r="R618" i="85"/>
  <c r="R617" i="85"/>
  <c r="R616" i="85"/>
  <c r="R615" i="85"/>
  <c r="R614" i="85"/>
  <c r="R613" i="85"/>
  <c r="R612" i="85"/>
  <c r="R611" i="85"/>
  <c r="R610" i="85"/>
  <c r="R609" i="85"/>
  <c r="R608" i="85"/>
  <c r="R607" i="85"/>
  <c r="R606" i="85"/>
  <c r="R605" i="85"/>
  <c r="R604" i="85"/>
  <c r="R603" i="85"/>
  <c r="R602" i="85"/>
  <c r="R601" i="85"/>
  <c r="R600" i="85"/>
  <c r="R599" i="85"/>
  <c r="R598" i="85"/>
  <c r="R597" i="85"/>
  <c r="R596" i="85"/>
  <c r="R595" i="85"/>
  <c r="R594" i="85"/>
  <c r="R593" i="85"/>
  <c r="R592" i="85"/>
  <c r="R591" i="85"/>
  <c r="R590" i="85"/>
  <c r="R589" i="85"/>
  <c r="R588" i="85"/>
  <c r="R587" i="85"/>
  <c r="R586" i="85"/>
  <c r="R585" i="85"/>
  <c r="R584" i="85"/>
  <c r="R583" i="85"/>
  <c r="R582" i="85"/>
  <c r="R581" i="85"/>
  <c r="R580" i="85"/>
  <c r="R579" i="85"/>
  <c r="R578" i="85"/>
  <c r="R577" i="85"/>
  <c r="R576" i="85"/>
  <c r="R575" i="85"/>
  <c r="R574" i="85"/>
  <c r="R573" i="85"/>
  <c r="R572" i="85"/>
  <c r="R571" i="85"/>
  <c r="R570" i="85"/>
  <c r="R569" i="85"/>
  <c r="R568" i="85"/>
  <c r="R567" i="85"/>
  <c r="R566" i="85"/>
  <c r="R565" i="85"/>
  <c r="R564" i="85"/>
  <c r="R563" i="85"/>
  <c r="R562" i="85"/>
  <c r="R561" i="85"/>
  <c r="R560" i="85"/>
  <c r="R559" i="85"/>
  <c r="R558" i="85"/>
  <c r="R557" i="85"/>
  <c r="R556" i="85"/>
  <c r="R555" i="85"/>
  <c r="R554" i="85"/>
  <c r="R553" i="85"/>
  <c r="R552" i="85"/>
  <c r="R551" i="85"/>
  <c r="R550" i="85"/>
  <c r="R549" i="85"/>
  <c r="R548" i="85"/>
  <c r="R547" i="85"/>
  <c r="R546" i="85"/>
  <c r="R545" i="85"/>
  <c r="R544" i="85"/>
  <c r="R543" i="85"/>
  <c r="R542" i="85"/>
  <c r="R541" i="85"/>
  <c r="R540" i="85"/>
  <c r="R539" i="85"/>
  <c r="R538" i="85"/>
  <c r="R537" i="85"/>
  <c r="R536" i="85"/>
  <c r="R535" i="85"/>
  <c r="R534" i="85"/>
  <c r="R533" i="85"/>
  <c r="R532" i="85"/>
  <c r="R531" i="85"/>
  <c r="R530" i="85"/>
  <c r="R529" i="85"/>
  <c r="R528" i="85"/>
  <c r="R527" i="85"/>
  <c r="R526" i="85"/>
  <c r="R525" i="85"/>
  <c r="R524" i="85"/>
  <c r="R523" i="85"/>
  <c r="R522" i="85"/>
  <c r="R521" i="85"/>
  <c r="R520" i="85"/>
  <c r="R519" i="85"/>
  <c r="R518" i="85"/>
  <c r="R517" i="85"/>
  <c r="R516" i="85"/>
  <c r="R515" i="85"/>
  <c r="R514" i="85"/>
  <c r="R513" i="85"/>
  <c r="R512" i="85"/>
  <c r="R511" i="85"/>
  <c r="R510" i="85"/>
  <c r="R509" i="85"/>
  <c r="R508" i="85"/>
  <c r="R507" i="85"/>
  <c r="R506" i="85"/>
  <c r="R505" i="85"/>
  <c r="R504" i="85"/>
  <c r="R503" i="85"/>
  <c r="R502" i="85"/>
  <c r="R501" i="85"/>
  <c r="R500" i="85"/>
  <c r="R499" i="85"/>
  <c r="R498" i="85"/>
  <c r="R497" i="85"/>
  <c r="R496" i="85"/>
  <c r="R495" i="85"/>
  <c r="R494" i="85"/>
  <c r="R493" i="85"/>
  <c r="R492" i="85"/>
  <c r="R491" i="85"/>
  <c r="R490" i="85"/>
  <c r="R489" i="85"/>
  <c r="R488" i="85"/>
  <c r="R487" i="85"/>
  <c r="R486" i="85"/>
  <c r="R485" i="85"/>
  <c r="R484" i="85"/>
  <c r="R483" i="85"/>
  <c r="R482" i="85"/>
  <c r="R481" i="85"/>
  <c r="R480" i="85"/>
  <c r="R479" i="85"/>
  <c r="R478" i="85"/>
  <c r="R477" i="85"/>
  <c r="R476" i="85"/>
  <c r="R475" i="85"/>
  <c r="R474" i="85"/>
  <c r="R473" i="85"/>
  <c r="R472" i="85"/>
  <c r="R471" i="85"/>
  <c r="R470" i="85"/>
  <c r="R469" i="85"/>
  <c r="R468" i="85"/>
  <c r="R467" i="85"/>
  <c r="R466" i="85"/>
  <c r="R465" i="85"/>
  <c r="R464" i="85"/>
  <c r="R463" i="85"/>
  <c r="R462" i="85"/>
  <c r="R461" i="85"/>
  <c r="R460" i="85"/>
  <c r="R459" i="85"/>
  <c r="R458" i="85"/>
  <c r="R457" i="85"/>
  <c r="R456" i="85"/>
  <c r="R455" i="85"/>
  <c r="R454" i="85"/>
  <c r="R453" i="85"/>
  <c r="R452" i="85"/>
  <c r="R451" i="85"/>
  <c r="R450" i="85"/>
  <c r="R449" i="85"/>
  <c r="R448" i="85"/>
  <c r="R447" i="85"/>
  <c r="R446" i="85"/>
  <c r="R445" i="85"/>
  <c r="R444" i="85"/>
  <c r="R443" i="85"/>
  <c r="R442" i="85"/>
  <c r="R441" i="85"/>
  <c r="R440" i="85"/>
  <c r="R439" i="85"/>
  <c r="R438" i="85"/>
  <c r="R437" i="85"/>
  <c r="R436" i="85"/>
  <c r="R435" i="85"/>
  <c r="R434" i="85"/>
  <c r="R433" i="85"/>
  <c r="R432" i="85"/>
  <c r="R431" i="85"/>
  <c r="R430" i="85"/>
  <c r="R429" i="85"/>
  <c r="R428" i="85"/>
  <c r="R427" i="85"/>
  <c r="R426" i="85"/>
  <c r="R425" i="85"/>
  <c r="R424" i="85"/>
  <c r="R423" i="85"/>
  <c r="R422" i="85"/>
  <c r="R421" i="85"/>
  <c r="R420" i="85"/>
  <c r="R419" i="85"/>
  <c r="R418" i="85"/>
  <c r="R417" i="85"/>
  <c r="R416" i="85"/>
  <c r="R415" i="85"/>
  <c r="R414" i="85"/>
  <c r="R413" i="85"/>
  <c r="R412" i="85"/>
  <c r="R411" i="85"/>
  <c r="R410" i="85"/>
  <c r="R409" i="85"/>
  <c r="R408" i="85"/>
  <c r="R407" i="85"/>
  <c r="R406" i="85"/>
  <c r="R405" i="85"/>
  <c r="R404" i="85"/>
  <c r="R403" i="85"/>
  <c r="R402" i="85"/>
  <c r="R401" i="85"/>
  <c r="R400" i="85"/>
  <c r="R399" i="85"/>
  <c r="R398" i="85"/>
  <c r="R397" i="85"/>
  <c r="R396" i="85"/>
  <c r="R395" i="85"/>
  <c r="R394" i="85"/>
  <c r="R393" i="85"/>
  <c r="R392" i="85"/>
  <c r="R391" i="85"/>
  <c r="R390" i="85"/>
  <c r="R389" i="85"/>
  <c r="R388" i="85"/>
  <c r="R387" i="85"/>
  <c r="R386" i="85"/>
  <c r="R385" i="85"/>
  <c r="R384" i="85"/>
  <c r="R383" i="85"/>
  <c r="R382" i="85"/>
  <c r="R381" i="85"/>
  <c r="R380" i="85"/>
  <c r="R379" i="85"/>
  <c r="R378" i="85"/>
  <c r="R377" i="85"/>
  <c r="R376" i="85"/>
  <c r="R375" i="85"/>
  <c r="R374" i="85"/>
  <c r="R373" i="85"/>
  <c r="R372" i="85"/>
  <c r="R371" i="85"/>
  <c r="R370" i="85"/>
  <c r="R369" i="85"/>
  <c r="R368" i="85"/>
  <c r="R367" i="85"/>
  <c r="R366" i="85"/>
  <c r="R365" i="85"/>
  <c r="R364" i="85"/>
  <c r="R363" i="85"/>
  <c r="R362" i="85"/>
  <c r="R361" i="85"/>
  <c r="R360" i="85"/>
  <c r="R359" i="85"/>
  <c r="R358" i="85"/>
  <c r="R357" i="85"/>
  <c r="R356" i="85"/>
  <c r="R355" i="85"/>
  <c r="R354" i="85"/>
  <c r="R353" i="85"/>
  <c r="R352" i="85"/>
  <c r="R351" i="85"/>
  <c r="R350" i="85"/>
  <c r="R349" i="85"/>
  <c r="R348" i="85"/>
  <c r="R347" i="85"/>
  <c r="R346" i="85"/>
  <c r="R345" i="85"/>
  <c r="R344" i="85"/>
  <c r="R343" i="85"/>
  <c r="R342" i="85"/>
  <c r="R341" i="85"/>
  <c r="R340" i="85"/>
  <c r="R339" i="85"/>
  <c r="R338" i="85"/>
  <c r="R337" i="85"/>
  <c r="R336" i="85"/>
  <c r="R335" i="85"/>
  <c r="R334" i="85"/>
  <c r="R333" i="85"/>
  <c r="R332" i="85"/>
  <c r="R331" i="85"/>
  <c r="R330" i="85"/>
  <c r="R329" i="85"/>
  <c r="R328" i="85"/>
  <c r="R327" i="85"/>
  <c r="R326" i="85"/>
  <c r="R325" i="85"/>
  <c r="R324" i="85"/>
  <c r="R323" i="85"/>
  <c r="R322" i="85"/>
  <c r="R321" i="85"/>
  <c r="R320" i="85"/>
  <c r="R319" i="85"/>
  <c r="R318" i="85"/>
  <c r="R317" i="85"/>
  <c r="R316" i="85"/>
  <c r="R315" i="85"/>
  <c r="R314" i="85"/>
  <c r="R313" i="85"/>
  <c r="R312" i="85"/>
  <c r="R311" i="85"/>
  <c r="R310" i="85"/>
  <c r="R309" i="85"/>
  <c r="R308" i="85"/>
  <c r="R307" i="85"/>
  <c r="R306" i="85"/>
  <c r="R305" i="85"/>
  <c r="R304" i="85"/>
  <c r="R303" i="85"/>
  <c r="R302" i="85"/>
  <c r="R301" i="85"/>
  <c r="R300" i="85"/>
  <c r="R299" i="85"/>
  <c r="R298" i="85"/>
  <c r="R297" i="85"/>
  <c r="R296" i="85"/>
  <c r="R295" i="85"/>
  <c r="R294" i="85"/>
  <c r="R293" i="85"/>
  <c r="R292" i="85"/>
  <c r="R291" i="85"/>
  <c r="R290" i="85"/>
  <c r="R289" i="85"/>
  <c r="R288" i="85"/>
  <c r="R287" i="85"/>
  <c r="R286" i="85"/>
  <c r="R285" i="85"/>
  <c r="R284" i="85"/>
  <c r="R283" i="85"/>
  <c r="R282" i="85"/>
  <c r="R281" i="85"/>
  <c r="R280" i="85"/>
  <c r="R279" i="85"/>
  <c r="R278" i="85"/>
  <c r="R277" i="85"/>
  <c r="R276" i="85"/>
  <c r="R275" i="85"/>
  <c r="R274" i="85"/>
  <c r="R273" i="85"/>
  <c r="R272" i="85"/>
  <c r="R271" i="85"/>
  <c r="R270" i="85"/>
  <c r="R269" i="85"/>
  <c r="R268" i="85"/>
  <c r="R267" i="85"/>
  <c r="R266" i="85"/>
  <c r="R265" i="85"/>
  <c r="R264" i="85"/>
  <c r="R263" i="85"/>
  <c r="R262" i="85"/>
  <c r="R261" i="85"/>
  <c r="R260" i="85"/>
  <c r="R259" i="85"/>
  <c r="R258" i="85"/>
  <c r="R257" i="85"/>
  <c r="R256" i="85"/>
  <c r="R255" i="85"/>
  <c r="R254" i="85"/>
  <c r="R253" i="85"/>
  <c r="R252" i="85"/>
  <c r="R251" i="85"/>
  <c r="R250" i="85"/>
  <c r="R249" i="85"/>
  <c r="R248" i="85"/>
  <c r="R247" i="85"/>
  <c r="R246" i="85"/>
  <c r="R245" i="85"/>
  <c r="R244" i="85"/>
  <c r="R243" i="85"/>
  <c r="R242" i="85"/>
  <c r="R241" i="85"/>
  <c r="R240" i="85"/>
  <c r="R239" i="85"/>
  <c r="R238" i="85"/>
  <c r="R237" i="85"/>
  <c r="R236" i="85"/>
  <c r="R235" i="85"/>
  <c r="R234" i="85"/>
  <c r="R233" i="85"/>
  <c r="R232" i="85"/>
  <c r="R231" i="85"/>
  <c r="R230" i="85"/>
  <c r="R229" i="85"/>
  <c r="R228" i="85"/>
  <c r="R227" i="85"/>
  <c r="R226" i="85"/>
  <c r="R225" i="85"/>
  <c r="R224" i="85"/>
  <c r="R223" i="85"/>
  <c r="R222" i="85"/>
  <c r="R221" i="85"/>
  <c r="R220" i="85"/>
  <c r="R219" i="85"/>
  <c r="R218" i="85"/>
  <c r="R217" i="85"/>
  <c r="R216" i="85"/>
  <c r="R215" i="85"/>
  <c r="R214" i="85"/>
  <c r="R213" i="85"/>
  <c r="R212" i="85"/>
  <c r="R211" i="85"/>
  <c r="R210" i="85"/>
  <c r="R209" i="85"/>
  <c r="R208" i="85"/>
  <c r="R207" i="85"/>
  <c r="R206" i="85"/>
  <c r="R205" i="85"/>
  <c r="R204" i="85"/>
  <c r="R203" i="85"/>
  <c r="R202" i="85"/>
  <c r="R201" i="85"/>
  <c r="R200" i="85"/>
  <c r="R199" i="85"/>
  <c r="R198" i="85"/>
  <c r="R197" i="85"/>
  <c r="R196" i="85"/>
  <c r="R195" i="85"/>
  <c r="R194" i="85"/>
  <c r="R193" i="85"/>
  <c r="R192" i="85"/>
  <c r="R191" i="85"/>
  <c r="R190" i="85"/>
  <c r="R189" i="85"/>
  <c r="R188" i="85"/>
  <c r="R187" i="85"/>
  <c r="R186" i="85"/>
  <c r="R185" i="85"/>
  <c r="R184" i="85"/>
  <c r="R183" i="85"/>
  <c r="R182" i="85"/>
  <c r="R181" i="85"/>
  <c r="R180" i="85"/>
  <c r="R179" i="85"/>
  <c r="R178" i="85"/>
  <c r="R177" i="85"/>
  <c r="R176" i="85"/>
  <c r="R175" i="85"/>
  <c r="R174" i="85"/>
  <c r="R173" i="85"/>
  <c r="R172" i="85"/>
  <c r="R171" i="85"/>
  <c r="R170" i="85"/>
  <c r="R169" i="85"/>
  <c r="R168" i="85"/>
  <c r="R167" i="85"/>
  <c r="R166" i="85"/>
  <c r="R165" i="85"/>
  <c r="R164" i="85"/>
  <c r="R163" i="85"/>
  <c r="R162" i="85"/>
  <c r="R161" i="85"/>
  <c r="R160" i="85"/>
  <c r="R159" i="85"/>
  <c r="R158" i="85"/>
  <c r="R157" i="85"/>
  <c r="R156" i="85"/>
  <c r="R155" i="85"/>
  <c r="R154" i="85"/>
  <c r="R153" i="85"/>
  <c r="R152" i="85"/>
  <c r="R151" i="85"/>
  <c r="R150" i="85"/>
  <c r="R149" i="85"/>
  <c r="R148" i="85"/>
  <c r="R147" i="85"/>
  <c r="R146" i="85"/>
  <c r="R145" i="85"/>
  <c r="R144" i="85"/>
  <c r="R143" i="85"/>
  <c r="R142" i="85"/>
  <c r="R141" i="85"/>
  <c r="R140" i="85"/>
  <c r="R139" i="85"/>
  <c r="R138" i="85"/>
  <c r="R137" i="85"/>
  <c r="R136" i="85"/>
  <c r="R135" i="85"/>
  <c r="R134" i="85"/>
  <c r="R133" i="85"/>
  <c r="R132" i="85"/>
  <c r="R131" i="85"/>
  <c r="R130" i="85"/>
  <c r="R129" i="85"/>
  <c r="R128" i="85"/>
  <c r="R127" i="85"/>
  <c r="R126" i="85"/>
  <c r="R125" i="85"/>
  <c r="R124" i="85"/>
  <c r="R123" i="85"/>
  <c r="R122" i="85"/>
  <c r="R121" i="85"/>
  <c r="R120" i="85"/>
  <c r="R119" i="85"/>
  <c r="R118" i="85"/>
  <c r="R117" i="85"/>
  <c r="R116" i="85"/>
  <c r="R115" i="85"/>
  <c r="R114" i="85"/>
  <c r="R113" i="85"/>
  <c r="R112" i="85"/>
  <c r="R111" i="85"/>
  <c r="R110" i="85"/>
  <c r="R109" i="85"/>
  <c r="R108" i="85"/>
  <c r="R107" i="85"/>
  <c r="R106" i="85"/>
  <c r="R105" i="85"/>
  <c r="R104" i="85"/>
  <c r="R103" i="85"/>
  <c r="R102" i="85"/>
  <c r="R101" i="85"/>
  <c r="R100" i="85"/>
  <c r="R99" i="85"/>
  <c r="R98" i="85"/>
  <c r="R97" i="85"/>
  <c r="R96" i="85"/>
  <c r="R95" i="85"/>
  <c r="R94" i="85"/>
  <c r="R93" i="85"/>
  <c r="R92" i="85"/>
  <c r="R91" i="85"/>
  <c r="R90" i="85"/>
  <c r="R89" i="85"/>
  <c r="R88" i="85"/>
  <c r="R87" i="85"/>
  <c r="R86" i="85"/>
  <c r="R85" i="85"/>
  <c r="R84" i="85"/>
  <c r="R83" i="85"/>
  <c r="R82" i="85"/>
  <c r="R81" i="85"/>
  <c r="R80" i="85"/>
  <c r="R79" i="85"/>
  <c r="R78" i="85"/>
  <c r="R77" i="85"/>
  <c r="R76" i="85"/>
  <c r="R75" i="85"/>
  <c r="R74" i="85"/>
  <c r="R73" i="85"/>
  <c r="R72" i="85"/>
  <c r="R71" i="85"/>
  <c r="R70" i="85"/>
  <c r="R69" i="85"/>
  <c r="R68" i="85"/>
  <c r="R67" i="85"/>
  <c r="R66" i="85"/>
  <c r="R65" i="85"/>
  <c r="R64" i="85"/>
  <c r="R63" i="85"/>
  <c r="R62" i="85"/>
  <c r="R61" i="85"/>
  <c r="R60" i="85"/>
  <c r="R59" i="85"/>
  <c r="R58" i="85"/>
  <c r="R57" i="85"/>
  <c r="R56" i="85"/>
  <c r="R55" i="85"/>
  <c r="R54" i="85"/>
  <c r="R53" i="85"/>
  <c r="R52" i="85"/>
  <c r="R51" i="85"/>
  <c r="R50" i="85"/>
  <c r="R49" i="85"/>
  <c r="R48" i="85"/>
  <c r="R47" i="85"/>
  <c r="R46" i="85"/>
  <c r="R45" i="85"/>
  <c r="R44" i="85"/>
  <c r="R43" i="85"/>
  <c r="R42" i="85"/>
  <c r="R41" i="85"/>
  <c r="R40" i="85"/>
  <c r="R39" i="85"/>
  <c r="R38" i="85"/>
  <c r="R37" i="85"/>
  <c r="R36" i="85"/>
  <c r="R35" i="85"/>
  <c r="R34" i="85"/>
  <c r="R33" i="85"/>
  <c r="R32" i="85"/>
  <c r="R31" i="85"/>
  <c r="R30" i="85"/>
  <c r="R29" i="85"/>
  <c r="R28" i="85"/>
  <c r="R27" i="85"/>
  <c r="R26" i="85"/>
  <c r="R25" i="85"/>
  <c r="R24" i="85"/>
  <c r="R23" i="85"/>
  <c r="R22" i="85"/>
  <c r="R21" i="85"/>
  <c r="R20" i="85"/>
  <c r="R19" i="85"/>
  <c r="R18" i="85"/>
  <c r="R17" i="85"/>
  <c r="R16" i="85"/>
  <c r="R15" i="85"/>
  <c r="R14" i="85"/>
  <c r="R13" i="85"/>
  <c r="R12" i="85"/>
  <c r="R11" i="85"/>
  <c r="R10" i="85"/>
  <c r="R9" i="85"/>
  <c r="R8" i="85"/>
  <c r="R7" i="85"/>
  <c r="R6" i="85"/>
  <c r="R5" i="85"/>
  <c r="R4" i="85"/>
  <c r="R3" i="85"/>
  <c r="O1467" i="84"/>
  <c r="N1467" i="84"/>
  <c r="M1467" i="84"/>
  <c r="L1467" i="84"/>
  <c r="K1467" i="84"/>
  <c r="J1467" i="84"/>
  <c r="I1467" i="84"/>
  <c r="H1467" i="84"/>
  <c r="G1467" i="84"/>
  <c r="F1467" i="84"/>
  <c r="E1467" i="84"/>
  <c r="D1467" i="84"/>
  <c r="C1467" i="84"/>
  <c r="Q1466" i="84"/>
  <c r="P1466" i="84"/>
  <c r="R1466" i="84" s="1"/>
  <c r="Q1465" i="84"/>
  <c r="P1465" i="84"/>
  <c r="R1465" i="84" s="1"/>
  <c r="Q1464" i="84"/>
  <c r="P1464" i="84"/>
  <c r="R1464" i="84" s="1"/>
  <c r="P1463" i="84"/>
  <c r="R1463" i="84" s="1"/>
  <c r="P1460" i="84"/>
  <c r="P1461" i="84" s="1"/>
  <c r="O1460" i="84"/>
  <c r="N1460" i="84"/>
  <c r="M1460" i="84"/>
  <c r="L1460" i="84"/>
  <c r="K1460" i="84"/>
  <c r="J1460" i="84"/>
  <c r="I1460" i="84"/>
  <c r="H1460" i="84"/>
  <c r="G1460" i="84"/>
  <c r="F1460" i="84"/>
  <c r="E1460" i="84"/>
  <c r="D1460" i="84"/>
  <c r="C1460" i="84"/>
  <c r="R1459" i="84"/>
  <c r="R1458" i="84"/>
  <c r="R1457" i="84"/>
  <c r="R1456" i="84"/>
  <c r="P1454" i="84"/>
  <c r="R1453" i="84"/>
  <c r="O1443" i="84"/>
  <c r="N1443" i="84"/>
  <c r="M1443" i="84"/>
  <c r="L1443" i="84"/>
  <c r="K1443" i="84"/>
  <c r="J1443" i="84"/>
  <c r="I1443" i="84"/>
  <c r="H1443" i="84"/>
  <c r="G1443" i="84"/>
  <c r="F1443" i="84"/>
  <c r="E1443" i="84"/>
  <c r="D1443" i="84"/>
  <c r="C1443" i="84"/>
  <c r="O1442" i="84"/>
  <c r="N1442" i="84"/>
  <c r="M1442" i="84"/>
  <c r="L1442" i="84"/>
  <c r="K1442" i="84"/>
  <c r="J1442" i="84"/>
  <c r="I1442" i="84"/>
  <c r="H1442" i="84"/>
  <c r="I24" i="83" s="1"/>
  <c r="G1442" i="84"/>
  <c r="F1442" i="84"/>
  <c r="E1442" i="84"/>
  <c r="D1442" i="84"/>
  <c r="C1442" i="84"/>
  <c r="O1441" i="84"/>
  <c r="N1441" i="84"/>
  <c r="M1441" i="84"/>
  <c r="M1454" i="84" s="1"/>
  <c r="L1441" i="84"/>
  <c r="K1441" i="84"/>
  <c r="J1441" i="84"/>
  <c r="I1441" i="84"/>
  <c r="H1441" i="84"/>
  <c r="G1441" i="84"/>
  <c r="F1441" i="84"/>
  <c r="E1441" i="84"/>
  <c r="E1454" i="84" s="1"/>
  <c r="D1441" i="84"/>
  <c r="C1441" i="84"/>
  <c r="O1440" i="84"/>
  <c r="O1454" i="84" s="1"/>
  <c r="N1440" i="84"/>
  <c r="N1454" i="84" s="1"/>
  <c r="M1440" i="84"/>
  <c r="L1440" i="84"/>
  <c r="K1440" i="84"/>
  <c r="J1440" i="84"/>
  <c r="J1454" i="84" s="1"/>
  <c r="I1440" i="84"/>
  <c r="H1440" i="84"/>
  <c r="G1440" i="84"/>
  <c r="G1454" i="84" s="1"/>
  <c r="F1440" i="84"/>
  <c r="F1454" i="84" s="1"/>
  <c r="E1440" i="84"/>
  <c r="D1440" i="84"/>
  <c r="C1440" i="84"/>
  <c r="R1438" i="84"/>
  <c r="R1437" i="84"/>
  <c r="R1436" i="84"/>
  <c r="R1435" i="84"/>
  <c r="R1434" i="84"/>
  <c r="R1433" i="84"/>
  <c r="R1431" i="84"/>
  <c r="R1430" i="84"/>
  <c r="R1429" i="84"/>
  <c r="R1428" i="84"/>
  <c r="P1427" i="84"/>
  <c r="P1448" i="84" s="1"/>
  <c r="O1427" i="84"/>
  <c r="R1426" i="84"/>
  <c r="R1425" i="84"/>
  <c r="R1424" i="84"/>
  <c r="R1423" i="84"/>
  <c r="R1422" i="84"/>
  <c r="R1421" i="84"/>
  <c r="R1420" i="84"/>
  <c r="R1419" i="84"/>
  <c r="R1418" i="84"/>
  <c r="R1417" i="84"/>
  <c r="R1416" i="84"/>
  <c r="R1414" i="84"/>
  <c r="R1413" i="84"/>
  <c r="R1412" i="84"/>
  <c r="R1411" i="84"/>
  <c r="R1410" i="84"/>
  <c r="R1409" i="84"/>
  <c r="R1407" i="84"/>
  <c r="R1406" i="84"/>
  <c r="R1405" i="84"/>
  <c r="R1404" i="84"/>
  <c r="R1403" i="84"/>
  <c r="R1402" i="84"/>
  <c r="R1401" i="84"/>
  <c r="R1400" i="84"/>
  <c r="R1399" i="84"/>
  <c r="R1398" i="84"/>
  <c r="R1397" i="84"/>
  <c r="R1396" i="84"/>
  <c r="R1395" i="84"/>
  <c r="R1394" i="84"/>
  <c r="R1393" i="84"/>
  <c r="R1392" i="84"/>
  <c r="R1391" i="84"/>
  <c r="R1390" i="84"/>
  <c r="R1389" i="84"/>
  <c r="R1388" i="84"/>
  <c r="R1387" i="84"/>
  <c r="R1386" i="84"/>
  <c r="R1385" i="84"/>
  <c r="R1384" i="84"/>
  <c r="R1383" i="84"/>
  <c r="R1382" i="84"/>
  <c r="R1381" i="84"/>
  <c r="R1380" i="84"/>
  <c r="R1379" i="84"/>
  <c r="R1378" i="84"/>
  <c r="R1377" i="84"/>
  <c r="R1376" i="84"/>
  <c r="R1375" i="84"/>
  <c r="R1374" i="84"/>
  <c r="R1373" i="84"/>
  <c r="R1372" i="84"/>
  <c r="R1371" i="84"/>
  <c r="R1370" i="84"/>
  <c r="R1369" i="84"/>
  <c r="R1368" i="84"/>
  <c r="R1367" i="84"/>
  <c r="R1366" i="84"/>
  <c r="R1365" i="84"/>
  <c r="R1364" i="84"/>
  <c r="R1363" i="84"/>
  <c r="R1362" i="84"/>
  <c r="R1361" i="84"/>
  <c r="R1360" i="84"/>
  <c r="R1359" i="84"/>
  <c r="R1358" i="84"/>
  <c r="R1357" i="84"/>
  <c r="R1356" i="84"/>
  <c r="R1355" i="84"/>
  <c r="R1354" i="84"/>
  <c r="R1353" i="84"/>
  <c r="R1352" i="84"/>
  <c r="R1351" i="84"/>
  <c r="R1350" i="84"/>
  <c r="R1349" i="84"/>
  <c r="R1348" i="84"/>
  <c r="R1347" i="84"/>
  <c r="R1346" i="84"/>
  <c r="R1345" i="84"/>
  <c r="R1344" i="84"/>
  <c r="R1343" i="84"/>
  <c r="R1342" i="84"/>
  <c r="R1341" i="84"/>
  <c r="R1340" i="84"/>
  <c r="R1339" i="84"/>
  <c r="R1338" i="84"/>
  <c r="R1337" i="84"/>
  <c r="R1336" i="84"/>
  <c r="R1335" i="84"/>
  <c r="R1334" i="84"/>
  <c r="R1333" i="84"/>
  <c r="R1332" i="84"/>
  <c r="R1331" i="84"/>
  <c r="R1330" i="84"/>
  <c r="R1329" i="84"/>
  <c r="R1328" i="84"/>
  <c r="R1327" i="84"/>
  <c r="R1326" i="84"/>
  <c r="R1325" i="84"/>
  <c r="R1324" i="84"/>
  <c r="R1323" i="84"/>
  <c r="R1322" i="84"/>
  <c r="R1321" i="84"/>
  <c r="R1320" i="84"/>
  <c r="R1319" i="84"/>
  <c r="R1318" i="84"/>
  <c r="R1317" i="84"/>
  <c r="R1316" i="84"/>
  <c r="R1315" i="84"/>
  <c r="R1314" i="84"/>
  <c r="R1313" i="84"/>
  <c r="R1312" i="84"/>
  <c r="R1311" i="84"/>
  <c r="R1310" i="84"/>
  <c r="R1309" i="84"/>
  <c r="R1308" i="84"/>
  <c r="R1307" i="84"/>
  <c r="R1306" i="84"/>
  <c r="R1305" i="84"/>
  <c r="R1304" i="84"/>
  <c r="R1303" i="84"/>
  <c r="R1302" i="84"/>
  <c r="R1301" i="84"/>
  <c r="R1300" i="84"/>
  <c r="R1299" i="84"/>
  <c r="R1298" i="84"/>
  <c r="R1297" i="84"/>
  <c r="R1296" i="84"/>
  <c r="R1295" i="84"/>
  <c r="R1294" i="84"/>
  <c r="R1293" i="84"/>
  <c r="R1292" i="84"/>
  <c r="R1291" i="84"/>
  <c r="R1290" i="84"/>
  <c r="R1289" i="84"/>
  <c r="R1288" i="84"/>
  <c r="R1287" i="84"/>
  <c r="R1286" i="84"/>
  <c r="R1285" i="84"/>
  <c r="R1284" i="84"/>
  <c r="R1283" i="84"/>
  <c r="R1282" i="84"/>
  <c r="R1281" i="84"/>
  <c r="R1280" i="84"/>
  <c r="R1279" i="84"/>
  <c r="R1278" i="84"/>
  <c r="R1277" i="84"/>
  <c r="R1276" i="84"/>
  <c r="R1275" i="84"/>
  <c r="R1274" i="84"/>
  <c r="R1273" i="84"/>
  <c r="R1272" i="84"/>
  <c r="R1271" i="84"/>
  <c r="R1270" i="84"/>
  <c r="R1269" i="84"/>
  <c r="R1268" i="84"/>
  <c r="R1267" i="84"/>
  <c r="R1266" i="84"/>
  <c r="R1265" i="84"/>
  <c r="R1264" i="84"/>
  <c r="R1263" i="84"/>
  <c r="R1262" i="84"/>
  <c r="R1261" i="84"/>
  <c r="R1260" i="84"/>
  <c r="R1259" i="84"/>
  <c r="R1258" i="84"/>
  <c r="R1257" i="84"/>
  <c r="R1256" i="84"/>
  <c r="R1255" i="84"/>
  <c r="R1254" i="84"/>
  <c r="R1253" i="84"/>
  <c r="R1252" i="84"/>
  <c r="R1251" i="84"/>
  <c r="R1250" i="84"/>
  <c r="R1249" i="84"/>
  <c r="R1248" i="84"/>
  <c r="R1247" i="84"/>
  <c r="R1246" i="84"/>
  <c r="R1245" i="84"/>
  <c r="R1244" i="84"/>
  <c r="R1243" i="84"/>
  <c r="R1242" i="84"/>
  <c r="R1241" i="84"/>
  <c r="R1240" i="84"/>
  <c r="R1239" i="84"/>
  <c r="R1238" i="84"/>
  <c r="R1237" i="84"/>
  <c r="R1236" i="84"/>
  <c r="R1235" i="84"/>
  <c r="R1234" i="84"/>
  <c r="R1233" i="84"/>
  <c r="R1232" i="84"/>
  <c r="R1231" i="84"/>
  <c r="R1230" i="84"/>
  <c r="R1229" i="84"/>
  <c r="R1228" i="84"/>
  <c r="R1227" i="84"/>
  <c r="R1226" i="84"/>
  <c r="R1225" i="84"/>
  <c r="R1224" i="84"/>
  <c r="R1223" i="84"/>
  <c r="R1222" i="84"/>
  <c r="R1221" i="84"/>
  <c r="R1220" i="84"/>
  <c r="R1219" i="84"/>
  <c r="R1218" i="84"/>
  <c r="R1217" i="84"/>
  <c r="R1216" i="84"/>
  <c r="R1215" i="84"/>
  <c r="R1214" i="84"/>
  <c r="R1213" i="84"/>
  <c r="R1212" i="84"/>
  <c r="R1211" i="84"/>
  <c r="R1210" i="84"/>
  <c r="R1209" i="84"/>
  <c r="R1208" i="84"/>
  <c r="R1207" i="84"/>
  <c r="R1206" i="84"/>
  <c r="R1205" i="84"/>
  <c r="R1204" i="84"/>
  <c r="R1203" i="84"/>
  <c r="R1202" i="84"/>
  <c r="R1201" i="84"/>
  <c r="R1200" i="84"/>
  <c r="R1199" i="84"/>
  <c r="R1198" i="84"/>
  <c r="R1197" i="84"/>
  <c r="R1196" i="84"/>
  <c r="R1195" i="84"/>
  <c r="R1194" i="84"/>
  <c r="R1193" i="84"/>
  <c r="R1192" i="84"/>
  <c r="R1191" i="84"/>
  <c r="R1190" i="84"/>
  <c r="R1189" i="84"/>
  <c r="R1188" i="84"/>
  <c r="R1187" i="84"/>
  <c r="R1186" i="84"/>
  <c r="R1185" i="84"/>
  <c r="R1184" i="84"/>
  <c r="R1183" i="84"/>
  <c r="R1182" i="84"/>
  <c r="R1181" i="84"/>
  <c r="R1180" i="84"/>
  <c r="R1179" i="84"/>
  <c r="R1178" i="84"/>
  <c r="R1177" i="84"/>
  <c r="R1176" i="84"/>
  <c r="R1175" i="84"/>
  <c r="R1174" i="84"/>
  <c r="R1173" i="84"/>
  <c r="R1172" i="84"/>
  <c r="R1171" i="84"/>
  <c r="R1170" i="84"/>
  <c r="R1169" i="84"/>
  <c r="R1168" i="84"/>
  <c r="R1167" i="84"/>
  <c r="R1166" i="84"/>
  <c r="R1165" i="84"/>
  <c r="R1164" i="84"/>
  <c r="R1163" i="84"/>
  <c r="R1162" i="84"/>
  <c r="R1161" i="84"/>
  <c r="R1160" i="84"/>
  <c r="R1159" i="84"/>
  <c r="R1158" i="84"/>
  <c r="R1157" i="84"/>
  <c r="R1156" i="84"/>
  <c r="R1155" i="84"/>
  <c r="R1154" i="84"/>
  <c r="R1153" i="84"/>
  <c r="R1152" i="84"/>
  <c r="R1151" i="84"/>
  <c r="R1150" i="84"/>
  <c r="R1149" i="84"/>
  <c r="R1148" i="84"/>
  <c r="R1147" i="84"/>
  <c r="R1146" i="84"/>
  <c r="R1145" i="84"/>
  <c r="R1144" i="84"/>
  <c r="R1143" i="84"/>
  <c r="R1142" i="84"/>
  <c r="R1141" i="84"/>
  <c r="R1140" i="84"/>
  <c r="R1139" i="84"/>
  <c r="R1138" i="84"/>
  <c r="R1137" i="84"/>
  <c r="R1136" i="84"/>
  <c r="R1135" i="84"/>
  <c r="R1134" i="84"/>
  <c r="R1133" i="84"/>
  <c r="R1132" i="84"/>
  <c r="R1131" i="84"/>
  <c r="R1130" i="84"/>
  <c r="R1129" i="84"/>
  <c r="R1128" i="84"/>
  <c r="R1127" i="84"/>
  <c r="R1126" i="84"/>
  <c r="R1125" i="84"/>
  <c r="R1124" i="84"/>
  <c r="R1123" i="84"/>
  <c r="R1122" i="84"/>
  <c r="R1121" i="84"/>
  <c r="R1120" i="84"/>
  <c r="R1119" i="84"/>
  <c r="R1118" i="84"/>
  <c r="R1117" i="84"/>
  <c r="R1116" i="84"/>
  <c r="R1115" i="84"/>
  <c r="R1114" i="84"/>
  <c r="R1113" i="84"/>
  <c r="R1112" i="84"/>
  <c r="R1111" i="84"/>
  <c r="R1110" i="84"/>
  <c r="R1109" i="84"/>
  <c r="R1108" i="84"/>
  <c r="R1107" i="84"/>
  <c r="R1106" i="84"/>
  <c r="R1105" i="84"/>
  <c r="R1104" i="84"/>
  <c r="R1103" i="84"/>
  <c r="R1102" i="84"/>
  <c r="R1101" i="84"/>
  <c r="R1100" i="84"/>
  <c r="R1099" i="84"/>
  <c r="R1098" i="84"/>
  <c r="R1097" i="84"/>
  <c r="R1096" i="84"/>
  <c r="R1095" i="84"/>
  <c r="R1094" i="84"/>
  <c r="R1093" i="84"/>
  <c r="R1092" i="84"/>
  <c r="R1091" i="84"/>
  <c r="R1090" i="84"/>
  <c r="R1089" i="84"/>
  <c r="R1088" i="84"/>
  <c r="R1087" i="84"/>
  <c r="R1086" i="84"/>
  <c r="R1085" i="84"/>
  <c r="R1084" i="84"/>
  <c r="R1083" i="84"/>
  <c r="R1082" i="84"/>
  <c r="R1081" i="84"/>
  <c r="R1080" i="84"/>
  <c r="R1079" i="84"/>
  <c r="R1078" i="84"/>
  <c r="R1077" i="84"/>
  <c r="R1076" i="84"/>
  <c r="R1075" i="84"/>
  <c r="R1074" i="84"/>
  <c r="R1073" i="84"/>
  <c r="R1072" i="84"/>
  <c r="R1071" i="84"/>
  <c r="R1070" i="84"/>
  <c r="R1069" i="84"/>
  <c r="R1068" i="84"/>
  <c r="R1067" i="84"/>
  <c r="R1066" i="84"/>
  <c r="R1065" i="84"/>
  <c r="R1064" i="84"/>
  <c r="R1063" i="84"/>
  <c r="R1062" i="84"/>
  <c r="R1061" i="84"/>
  <c r="R1060" i="84"/>
  <c r="R1059" i="84"/>
  <c r="R1058" i="84"/>
  <c r="R1057" i="84"/>
  <c r="R1056" i="84"/>
  <c r="R1055" i="84"/>
  <c r="R1054" i="84"/>
  <c r="R1053" i="84"/>
  <c r="R1052" i="84"/>
  <c r="R1051" i="84"/>
  <c r="R1050" i="84"/>
  <c r="R1049" i="84"/>
  <c r="R1048" i="84"/>
  <c r="R1047" i="84"/>
  <c r="R1046" i="84"/>
  <c r="R1045" i="84"/>
  <c r="R1044" i="84"/>
  <c r="R1043" i="84"/>
  <c r="R1042" i="84"/>
  <c r="R1041" i="84"/>
  <c r="R1040" i="84"/>
  <c r="R1039" i="84"/>
  <c r="R1038" i="84"/>
  <c r="R1037" i="84"/>
  <c r="R1036" i="84"/>
  <c r="R1035" i="84"/>
  <c r="R1034" i="84"/>
  <c r="R1033" i="84"/>
  <c r="R1032" i="84"/>
  <c r="R1031" i="84"/>
  <c r="R1030" i="84"/>
  <c r="R1029" i="84"/>
  <c r="R1028" i="84"/>
  <c r="R1027" i="84"/>
  <c r="R1026" i="84"/>
  <c r="R1025" i="84"/>
  <c r="R1024" i="84"/>
  <c r="R1023" i="84"/>
  <c r="R1022" i="84"/>
  <c r="R1021" i="84"/>
  <c r="R1020" i="84"/>
  <c r="R1019" i="84"/>
  <c r="R1018" i="84"/>
  <c r="R1017" i="84"/>
  <c r="R1016" i="84"/>
  <c r="R1015" i="84"/>
  <c r="R1014" i="84"/>
  <c r="R1013" i="84"/>
  <c r="R1012" i="84"/>
  <c r="R1011" i="84"/>
  <c r="R1010" i="84"/>
  <c r="R1009" i="84"/>
  <c r="R1008" i="84"/>
  <c r="R1007" i="84"/>
  <c r="R1006" i="84"/>
  <c r="R1005" i="84"/>
  <c r="R1004" i="84"/>
  <c r="R1003" i="84"/>
  <c r="R1002" i="84"/>
  <c r="R1001" i="84"/>
  <c r="R1000" i="84"/>
  <c r="R999" i="84"/>
  <c r="R998" i="84"/>
  <c r="R997" i="84"/>
  <c r="R996" i="84"/>
  <c r="R995" i="84"/>
  <c r="R994" i="84"/>
  <c r="R993" i="84"/>
  <c r="R992" i="84"/>
  <c r="R991" i="84"/>
  <c r="R990" i="84"/>
  <c r="R989" i="84"/>
  <c r="R988" i="84"/>
  <c r="R987" i="84"/>
  <c r="R986" i="84"/>
  <c r="R985" i="84"/>
  <c r="R984" i="84"/>
  <c r="R983" i="84"/>
  <c r="R982" i="84"/>
  <c r="R981" i="84"/>
  <c r="R980" i="84"/>
  <c r="R979" i="84"/>
  <c r="R978" i="84"/>
  <c r="R977" i="84"/>
  <c r="R976" i="84"/>
  <c r="R975" i="84"/>
  <c r="R974" i="84"/>
  <c r="R973" i="84"/>
  <c r="R972" i="84"/>
  <c r="R971" i="84"/>
  <c r="R970" i="84"/>
  <c r="R969" i="84"/>
  <c r="R968" i="84"/>
  <c r="R967" i="84"/>
  <c r="R966" i="84"/>
  <c r="R965" i="84"/>
  <c r="R964" i="84"/>
  <c r="R963" i="84"/>
  <c r="R962" i="84"/>
  <c r="R961" i="84"/>
  <c r="R960" i="84"/>
  <c r="R959" i="84"/>
  <c r="R958" i="84"/>
  <c r="R957" i="84"/>
  <c r="R956" i="84"/>
  <c r="R955" i="84"/>
  <c r="R954" i="84"/>
  <c r="R953" i="84"/>
  <c r="R952" i="84"/>
  <c r="R951" i="84"/>
  <c r="R950" i="84"/>
  <c r="R949" i="84"/>
  <c r="R948" i="84"/>
  <c r="R947" i="84"/>
  <c r="R946" i="84"/>
  <c r="R945" i="84"/>
  <c r="R944" i="84"/>
  <c r="R943" i="84"/>
  <c r="R942" i="84"/>
  <c r="R941" i="84"/>
  <c r="R940" i="84"/>
  <c r="R939" i="84"/>
  <c r="R938" i="84"/>
  <c r="R937" i="84"/>
  <c r="R936" i="84"/>
  <c r="R935" i="84"/>
  <c r="R934" i="84"/>
  <c r="R933" i="84"/>
  <c r="R932" i="84"/>
  <c r="R931" i="84"/>
  <c r="R930" i="84"/>
  <c r="R929" i="84"/>
  <c r="R928" i="84"/>
  <c r="R927" i="84"/>
  <c r="R926" i="84"/>
  <c r="R925" i="84"/>
  <c r="R924" i="84"/>
  <c r="R923" i="84"/>
  <c r="R922" i="84"/>
  <c r="R921" i="84"/>
  <c r="R920" i="84"/>
  <c r="R919" i="84"/>
  <c r="R918" i="84"/>
  <c r="R917" i="84"/>
  <c r="R916" i="84"/>
  <c r="R915" i="84"/>
  <c r="R914" i="84"/>
  <c r="R913" i="84"/>
  <c r="R912" i="84"/>
  <c r="R911" i="84"/>
  <c r="R910" i="84"/>
  <c r="R909" i="84"/>
  <c r="R908" i="84"/>
  <c r="R907" i="84"/>
  <c r="R906" i="84"/>
  <c r="R905" i="84"/>
  <c r="R904" i="84"/>
  <c r="R903" i="84"/>
  <c r="R902" i="84"/>
  <c r="R901" i="84"/>
  <c r="R900" i="84"/>
  <c r="R899" i="84"/>
  <c r="R898" i="84"/>
  <c r="R897" i="84"/>
  <c r="R896" i="84"/>
  <c r="R895" i="84"/>
  <c r="R894" i="84"/>
  <c r="R893" i="84"/>
  <c r="R892" i="84"/>
  <c r="R891" i="84"/>
  <c r="R890" i="84"/>
  <c r="R889" i="84"/>
  <c r="R888" i="84"/>
  <c r="R887" i="84"/>
  <c r="R886" i="84"/>
  <c r="R885" i="84"/>
  <c r="R884" i="84"/>
  <c r="R883" i="84"/>
  <c r="R882" i="84"/>
  <c r="R881" i="84"/>
  <c r="R880" i="84"/>
  <c r="R879" i="84"/>
  <c r="R878" i="84"/>
  <c r="R877" i="84"/>
  <c r="R876" i="84"/>
  <c r="R875" i="84"/>
  <c r="R874" i="84"/>
  <c r="R873" i="84"/>
  <c r="R872" i="84"/>
  <c r="R871" i="84"/>
  <c r="R870" i="84"/>
  <c r="R869" i="84"/>
  <c r="R868" i="84"/>
  <c r="R867" i="84"/>
  <c r="R866" i="84"/>
  <c r="R865" i="84"/>
  <c r="R864" i="84"/>
  <c r="R863" i="84"/>
  <c r="R862" i="84"/>
  <c r="R861" i="84"/>
  <c r="R860" i="84"/>
  <c r="R859" i="84"/>
  <c r="R858" i="84"/>
  <c r="R857" i="84"/>
  <c r="R856" i="84"/>
  <c r="R855" i="84"/>
  <c r="R854" i="84"/>
  <c r="R853" i="84"/>
  <c r="R852" i="84"/>
  <c r="R851" i="84"/>
  <c r="R850" i="84"/>
  <c r="R849" i="84"/>
  <c r="R848" i="84"/>
  <c r="R847" i="84"/>
  <c r="R846" i="84"/>
  <c r="R845" i="84"/>
  <c r="R844" i="84"/>
  <c r="R843" i="84"/>
  <c r="R842" i="84"/>
  <c r="R841" i="84"/>
  <c r="R840" i="84"/>
  <c r="R839" i="84"/>
  <c r="R838" i="84"/>
  <c r="R837" i="84"/>
  <c r="R836" i="84"/>
  <c r="R835" i="84"/>
  <c r="R834" i="84"/>
  <c r="R833" i="84"/>
  <c r="R832" i="84"/>
  <c r="R831" i="84"/>
  <c r="R830" i="84"/>
  <c r="R829" i="84"/>
  <c r="R828" i="84"/>
  <c r="R827" i="84"/>
  <c r="R826" i="84"/>
  <c r="R825" i="84"/>
  <c r="R824" i="84"/>
  <c r="R823" i="84"/>
  <c r="R822" i="84"/>
  <c r="R821" i="84"/>
  <c r="R820" i="84"/>
  <c r="R819" i="84"/>
  <c r="R818" i="84"/>
  <c r="R817" i="84"/>
  <c r="R816" i="84"/>
  <c r="R815" i="84"/>
  <c r="R814" i="84"/>
  <c r="R813" i="84"/>
  <c r="R812" i="84"/>
  <c r="R811" i="84"/>
  <c r="R810" i="84"/>
  <c r="R809" i="84"/>
  <c r="R808" i="84"/>
  <c r="R807" i="84"/>
  <c r="R806" i="84"/>
  <c r="R805" i="84"/>
  <c r="R804" i="84"/>
  <c r="R803" i="84"/>
  <c r="R802" i="84"/>
  <c r="R801" i="84"/>
  <c r="R800" i="84"/>
  <c r="R799" i="84"/>
  <c r="R798" i="84"/>
  <c r="R797" i="84"/>
  <c r="R796" i="84"/>
  <c r="R795" i="84"/>
  <c r="R794" i="84"/>
  <c r="R793" i="84"/>
  <c r="R792" i="84"/>
  <c r="R791" i="84"/>
  <c r="R790" i="84"/>
  <c r="R789" i="84"/>
  <c r="R788" i="84"/>
  <c r="R787" i="84"/>
  <c r="R786" i="84"/>
  <c r="R785" i="84"/>
  <c r="R784" i="84"/>
  <c r="R783" i="84"/>
  <c r="R782" i="84"/>
  <c r="R781" i="84"/>
  <c r="R780" i="84"/>
  <c r="R779" i="84"/>
  <c r="R778" i="84"/>
  <c r="R777" i="84"/>
  <c r="R776" i="84"/>
  <c r="R775" i="84"/>
  <c r="R774" i="84"/>
  <c r="R773" i="84"/>
  <c r="R772" i="84"/>
  <c r="R771" i="84"/>
  <c r="R770" i="84"/>
  <c r="R769" i="84"/>
  <c r="R768" i="84"/>
  <c r="R767" i="84"/>
  <c r="R766" i="84"/>
  <c r="R765" i="84"/>
  <c r="R764" i="84"/>
  <c r="R763" i="84"/>
  <c r="R762" i="84"/>
  <c r="R761" i="84"/>
  <c r="R760" i="84"/>
  <c r="R759" i="84"/>
  <c r="R758" i="84"/>
  <c r="R757" i="84"/>
  <c r="R756" i="84"/>
  <c r="R755" i="84"/>
  <c r="R754" i="84"/>
  <c r="R753" i="84"/>
  <c r="R752" i="84"/>
  <c r="R751" i="84"/>
  <c r="R750" i="84"/>
  <c r="R749" i="84"/>
  <c r="R748" i="84"/>
  <c r="R747" i="84"/>
  <c r="R746" i="84"/>
  <c r="R745" i="84"/>
  <c r="R744" i="84"/>
  <c r="R743" i="84"/>
  <c r="R742" i="84"/>
  <c r="R741" i="84"/>
  <c r="R740" i="84"/>
  <c r="R739" i="84"/>
  <c r="R738" i="84"/>
  <c r="R737" i="84"/>
  <c r="R736" i="84"/>
  <c r="R735" i="84"/>
  <c r="R734" i="84"/>
  <c r="R733" i="84"/>
  <c r="R732" i="84"/>
  <c r="R731" i="84"/>
  <c r="R730" i="84"/>
  <c r="R729" i="84"/>
  <c r="R728" i="84"/>
  <c r="R727" i="84"/>
  <c r="R726" i="84"/>
  <c r="R725" i="84"/>
  <c r="R724" i="84"/>
  <c r="R723" i="84"/>
  <c r="R722" i="84"/>
  <c r="R721" i="84"/>
  <c r="R720" i="84"/>
  <c r="R719" i="84"/>
  <c r="R718" i="84"/>
  <c r="R717" i="84"/>
  <c r="R716" i="84"/>
  <c r="R715" i="84"/>
  <c r="R714" i="84"/>
  <c r="R713" i="84"/>
  <c r="R712" i="84"/>
  <c r="R711" i="84"/>
  <c r="R710" i="84"/>
  <c r="R709" i="84"/>
  <c r="R708" i="84"/>
  <c r="R707" i="84"/>
  <c r="R706" i="84"/>
  <c r="R705" i="84"/>
  <c r="R704" i="84"/>
  <c r="R703" i="84"/>
  <c r="R702" i="84"/>
  <c r="R701" i="84"/>
  <c r="R700" i="84"/>
  <c r="R699" i="84"/>
  <c r="R698" i="84"/>
  <c r="R697" i="84"/>
  <c r="R696" i="84"/>
  <c r="R695" i="84"/>
  <c r="R694" i="84"/>
  <c r="R693" i="84"/>
  <c r="R692" i="84"/>
  <c r="R691" i="84"/>
  <c r="R690" i="84"/>
  <c r="R689" i="84"/>
  <c r="R688" i="84"/>
  <c r="R687" i="84"/>
  <c r="R686" i="84"/>
  <c r="R685" i="84"/>
  <c r="R684" i="84"/>
  <c r="R683" i="84"/>
  <c r="R682" i="84"/>
  <c r="R681" i="84"/>
  <c r="R680" i="84"/>
  <c r="R679" i="84"/>
  <c r="R678" i="84"/>
  <c r="R677" i="84"/>
  <c r="R676" i="84"/>
  <c r="R675" i="84"/>
  <c r="R674" i="84"/>
  <c r="R673" i="84"/>
  <c r="R672" i="84"/>
  <c r="R671" i="84"/>
  <c r="R670" i="84"/>
  <c r="R669" i="84"/>
  <c r="R668" i="84"/>
  <c r="R667" i="84"/>
  <c r="R666" i="84"/>
  <c r="R665" i="84"/>
  <c r="R664" i="84"/>
  <c r="R663" i="84"/>
  <c r="R662" i="84"/>
  <c r="R661" i="84"/>
  <c r="R660" i="84"/>
  <c r="R659" i="84"/>
  <c r="R658" i="84"/>
  <c r="R657" i="84"/>
  <c r="R656" i="84"/>
  <c r="R655" i="84"/>
  <c r="R654" i="84"/>
  <c r="R653" i="84"/>
  <c r="R652" i="84"/>
  <c r="R651" i="84"/>
  <c r="R650" i="84"/>
  <c r="R649" i="84"/>
  <c r="R648" i="84"/>
  <c r="R647" i="84"/>
  <c r="R646" i="84"/>
  <c r="R645" i="84"/>
  <c r="R644" i="84"/>
  <c r="R643" i="84"/>
  <c r="R642" i="84"/>
  <c r="R641" i="84"/>
  <c r="R640" i="84"/>
  <c r="R639" i="84"/>
  <c r="R638" i="84"/>
  <c r="R637" i="84"/>
  <c r="R636" i="84"/>
  <c r="R635" i="84"/>
  <c r="R634" i="84"/>
  <c r="R633" i="84"/>
  <c r="R632" i="84"/>
  <c r="R631" i="84"/>
  <c r="R630" i="84"/>
  <c r="R629" i="84"/>
  <c r="R628" i="84"/>
  <c r="R627" i="84"/>
  <c r="R626" i="84"/>
  <c r="R625" i="84"/>
  <c r="R624" i="84"/>
  <c r="R623" i="84"/>
  <c r="R622" i="84"/>
  <c r="R621" i="84"/>
  <c r="R620" i="84"/>
  <c r="R619" i="84"/>
  <c r="R618" i="84"/>
  <c r="R617" i="84"/>
  <c r="R616" i="84"/>
  <c r="R615" i="84"/>
  <c r="R614" i="84"/>
  <c r="R613" i="84"/>
  <c r="R612" i="84"/>
  <c r="R611" i="84"/>
  <c r="R610" i="84"/>
  <c r="R609" i="84"/>
  <c r="R608" i="84"/>
  <c r="R607" i="84"/>
  <c r="R606" i="84"/>
  <c r="R605" i="84"/>
  <c r="R604" i="84"/>
  <c r="R603" i="84"/>
  <c r="R602" i="84"/>
  <c r="R601" i="84"/>
  <c r="R600" i="84"/>
  <c r="R599" i="84"/>
  <c r="R598" i="84"/>
  <c r="R597" i="84"/>
  <c r="R596" i="84"/>
  <c r="R595" i="84"/>
  <c r="R594" i="84"/>
  <c r="R593" i="84"/>
  <c r="R592" i="84"/>
  <c r="R591" i="84"/>
  <c r="R590" i="84"/>
  <c r="R589" i="84"/>
  <c r="R588" i="84"/>
  <c r="R587" i="84"/>
  <c r="R586" i="84"/>
  <c r="R585" i="84"/>
  <c r="R584" i="84"/>
  <c r="R583" i="84"/>
  <c r="R582" i="84"/>
  <c r="R581" i="84"/>
  <c r="R580" i="84"/>
  <c r="R579" i="84"/>
  <c r="R578" i="84"/>
  <c r="R577" i="84"/>
  <c r="R576" i="84"/>
  <c r="R575" i="84"/>
  <c r="R574" i="84"/>
  <c r="R573" i="84"/>
  <c r="R572" i="84"/>
  <c r="R571" i="84"/>
  <c r="R570" i="84"/>
  <c r="R569" i="84"/>
  <c r="R568" i="84"/>
  <c r="R567" i="84"/>
  <c r="R566" i="84"/>
  <c r="R565" i="84"/>
  <c r="R564" i="84"/>
  <c r="R563" i="84"/>
  <c r="R562" i="84"/>
  <c r="R561" i="84"/>
  <c r="R560" i="84"/>
  <c r="R559" i="84"/>
  <c r="R558" i="84"/>
  <c r="R557" i="84"/>
  <c r="R556" i="84"/>
  <c r="R555" i="84"/>
  <c r="R554" i="84"/>
  <c r="R553" i="84"/>
  <c r="R552" i="84"/>
  <c r="R551" i="84"/>
  <c r="R550" i="84"/>
  <c r="R549" i="84"/>
  <c r="R548" i="84"/>
  <c r="R547" i="84"/>
  <c r="R546" i="84"/>
  <c r="R545" i="84"/>
  <c r="R544" i="84"/>
  <c r="R543" i="84"/>
  <c r="R542" i="84"/>
  <c r="R541" i="84"/>
  <c r="R540" i="84"/>
  <c r="R539" i="84"/>
  <c r="R538" i="84"/>
  <c r="R537" i="84"/>
  <c r="R536" i="84"/>
  <c r="R535" i="84"/>
  <c r="R534" i="84"/>
  <c r="R533" i="84"/>
  <c r="R532" i="84"/>
  <c r="R531" i="84"/>
  <c r="R530" i="84"/>
  <c r="R529" i="84"/>
  <c r="R528" i="84"/>
  <c r="R527" i="84"/>
  <c r="R526" i="84"/>
  <c r="R525" i="84"/>
  <c r="R524" i="84"/>
  <c r="R523" i="84"/>
  <c r="R522" i="84"/>
  <c r="R521" i="84"/>
  <c r="R520" i="84"/>
  <c r="R519" i="84"/>
  <c r="R518" i="84"/>
  <c r="R517" i="84"/>
  <c r="R516" i="84"/>
  <c r="R515" i="84"/>
  <c r="R514" i="84"/>
  <c r="R513" i="84"/>
  <c r="R512" i="84"/>
  <c r="R511" i="84"/>
  <c r="R510" i="84"/>
  <c r="R509" i="84"/>
  <c r="R508" i="84"/>
  <c r="R507" i="84"/>
  <c r="R506" i="84"/>
  <c r="R505" i="84"/>
  <c r="R504" i="84"/>
  <c r="R503" i="84"/>
  <c r="R502" i="84"/>
  <c r="R501" i="84"/>
  <c r="R500" i="84"/>
  <c r="R499" i="84"/>
  <c r="R498" i="84"/>
  <c r="R497" i="84"/>
  <c r="R496" i="84"/>
  <c r="R495" i="84"/>
  <c r="R494" i="84"/>
  <c r="R493" i="84"/>
  <c r="R492" i="84"/>
  <c r="R491" i="84"/>
  <c r="R490" i="84"/>
  <c r="R489" i="84"/>
  <c r="R488" i="84"/>
  <c r="R487" i="84"/>
  <c r="R486" i="84"/>
  <c r="R485" i="84"/>
  <c r="R484" i="84"/>
  <c r="R483" i="84"/>
  <c r="R482" i="84"/>
  <c r="R481" i="84"/>
  <c r="R480" i="84"/>
  <c r="R479" i="84"/>
  <c r="R478" i="84"/>
  <c r="R477" i="84"/>
  <c r="R476" i="84"/>
  <c r="R475" i="84"/>
  <c r="R474" i="84"/>
  <c r="R473" i="84"/>
  <c r="R472" i="84"/>
  <c r="R471" i="84"/>
  <c r="R470" i="84"/>
  <c r="R469" i="84"/>
  <c r="R468" i="84"/>
  <c r="R467" i="84"/>
  <c r="R466" i="84"/>
  <c r="R465" i="84"/>
  <c r="R464" i="84"/>
  <c r="R463" i="84"/>
  <c r="R462" i="84"/>
  <c r="R461" i="84"/>
  <c r="R460" i="84"/>
  <c r="R459" i="84"/>
  <c r="R458" i="84"/>
  <c r="R457" i="84"/>
  <c r="R456" i="84"/>
  <c r="R455" i="84"/>
  <c r="R454" i="84"/>
  <c r="R453" i="84"/>
  <c r="R452" i="84"/>
  <c r="R451" i="84"/>
  <c r="R450" i="84"/>
  <c r="R449" i="84"/>
  <c r="R448" i="84"/>
  <c r="R447" i="84"/>
  <c r="R446" i="84"/>
  <c r="R445" i="84"/>
  <c r="R444" i="84"/>
  <c r="R443" i="84"/>
  <c r="R442" i="84"/>
  <c r="R441" i="84"/>
  <c r="R440" i="84"/>
  <c r="R439" i="84"/>
  <c r="R438" i="84"/>
  <c r="R437" i="84"/>
  <c r="R436" i="84"/>
  <c r="R435" i="84"/>
  <c r="R434" i="84"/>
  <c r="R433" i="84"/>
  <c r="R432" i="84"/>
  <c r="R431" i="84"/>
  <c r="R430" i="84"/>
  <c r="R429" i="84"/>
  <c r="R428" i="84"/>
  <c r="R427" i="84"/>
  <c r="R426" i="84"/>
  <c r="R425" i="84"/>
  <c r="R424" i="84"/>
  <c r="R423" i="84"/>
  <c r="R422" i="84"/>
  <c r="R421" i="84"/>
  <c r="R420" i="84"/>
  <c r="R419" i="84"/>
  <c r="R418" i="84"/>
  <c r="R417" i="84"/>
  <c r="R416" i="84"/>
  <c r="R415" i="84"/>
  <c r="R414" i="84"/>
  <c r="R413" i="84"/>
  <c r="R412" i="84"/>
  <c r="R411" i="84"/>
  <c r="R410" i="84"/>
  <c r="R409" i="84"/>
  <c r="R408" i="84"/>
  <c r="R407" i="84"/>
  <c r="R406" i="84"/>
  <c r="R405" i="84"/>
  <c r="R404" i="84"/>
  <c r="R403" i="84"/>
  <c r="R402" i="84"/>
  <c r="R401" i="84"/>
  <c r="R400" i="84"/>
  <c r="R399" i="84"/>
  <c r="R398" i="84"/>
  <c r="R397" i="84"/>
  <c r="R396" i="84"/>
  <c r="R395" i="84"/>
  <c r="R394" i="84"/>
  <c r="R393" i="84"/>
  <c r="R392" i="84"/>
  <c r="R391" i="84"/>
  <c r="R390" i="84"/>
  <c r="R389" i="84"/>
  <c r="R388" i="84"/>
  <c r="R387" i="84"/>
  <c r="R386" i="84"/>
  <c r="R385" i="84"/>
  <c r="R384" i="84"/>
  <c r="R383" i="84"/>
  <c r="R382" i="84"/>
  <c r="R381" i="84"/>
  <c r="R380" i="84"/>
  <c r="R379" i="84"/>
  <c r="R378" i="84"/>
  <c r="R377" i="84"/>
  <c r="R376" i="84"/>
  <c r="R375" i="84"/>
  <c r="R374" i="84"/>
  <c r="R373" i="84"/>
  <c r="R372" i="84"/>
  <c r="R371" i="84"/>
  <c r="R370" i="84"/>
  <c r="R369" i="84"/>
  <c r="R368" i="84"/>
  <c r="R367" i="84"/>
  <c r="R366" i="84"/>
  <c r="R365" i="84"/>
  <c r="R364" i="84"/>
  <c r="R363" i="84"/>
  <c r="R362" i="84"/>
  <c r="R361" i="84"/>
  <c r="R360" i="84"/>
  <c r="R359" i="84"/>
  <c r="R358" i="84"/>
  <c r="R357" i="84"/>
  <c r="R356" i="84"/>
  <c r="R355" i="84"/>
  <c r="R354" i="84"/>
  <c r="R353" i="84"/>
  <c r="R352" i="84"/>
  <c r="R351" i="84"/>
  <c r="R350" i="84"/>
  <c r="R349" i="84"/>
  <c r="R348" i="84"/>
  <c r="R347" i="84"/>
  <c r="R346" i="84"/>
  <c r="R345" i="84"/>
  <c r="R344" i="84"/>
  <c r="R343" i="84"/>
  <c r="R342" i="84"/>
  <c r="R341" i="84"/>
  <c r="R340" i="84"/>
  <c r="R339" i="84"/>
  <c r="R338" i="84"/>
  <c r="R337" i="84"/>
  <c r="R336" i="84"/>
  <c r="R335" i="84"/>
  <c r="R334" i="84"/>
  <c r="R333" i="84"/>
  <c r="R332" i="84"/>
  <c r="R331" i="84"/>
  <c r="R330" i="84"/>
  <c r="R329" i="84"/>
  <c r="R328" i="84"/>
  <c r="R327" i="84"/>
  <c r="R326" i="84"/>
  <c r="R325" i="84"/>
  <c r="R324" i="84"/>
  <c r="R323" i="84"/>
  <c r="R322" i="84"/>
  <c r="R321" i="84"/>
  <c r="R320" i="84"/>
  <c r="R319" i="84"/>
  <c r="R318" i="84"/>
  <c r="R317" i="84"/>
  <c r="R316" i="84"/>
  <c r="R315" i="84"/>
  <c r="R314" i="84"/>
  <c r="R313" i="84"/>
  <c r="R312" i="84"/>
  <c r="R311" i="84"/>
  <c r="R310" i="84"/>
  <c r="R309" i="84"/>
  <c r="R308" i="84"/>
  <c r="R307" i="84"/>
  <c r="R306" i="84"/>
  <c r="R305" i="84"/>
  <c r="R304" i="84"/>
  <c r="R303" i="84"/>
  <c r="R302" i="84"/>
  <c r="R301" i="84"/>
  <c r="R300" i="84"/>
  <c r="R299" i="84"/>
  <c r="R298" i="84"/>
  <c r="R297" i="84"/>
  <c r="R296" i="84"/>
  <c r="R295" i="84"/>
  <c r="R294" i="84"/>
  <c r="R293" i="84"/>
  <c r="R292" i="84"/>
  <c r="R291" i="84"/>
  <c r="R290" i="84"/>
  <c r="R289" i="84"/>
  <c r="R288" i="84"/>
  <c r="R287" i="84"/>
  <c r="R286" i="84"/>
  <c r="R285" i="84"/>
  <c r="R284" i="84"/>
  <c r="R283" i="84"/>
  <c r="R282" i="84"/>
  <c r="R281" i="84"/>
  <c r="R280" i="84"/>
  <c r="R279" i="84"/>
  <c r="R278" i="84"/>
  <c r="R277" i="84"/>
  <c r="R276" i="84"/>
  <c r="R275" i="84"/>
  <c r="R274" i="84"/>
  <c r="R273" i="84"/>
  <c r="R272" i="84"/>
  <c r="R271" i="84"/>
  <c r="R270" i="84"/>
  <c r="R269" i="84"/>
  <c r="R268" i="84"/>
  <c r="R267" i="84"/>
  <c r="R266" i="84"/>
  <c r="R265" i="84"/>
  <c r="R264" i="84"/>
  <c r="R263" i="84"/>
  <c r="R262" i="84"/>
  <c r="R261" i="84"/>
  <c r="R260" i="84"/>
  <c r="R259" i="84"/>
  <c r="R258" i="84"/>
  <c r="R257" i="84"/>
  <c r="R256" i="84"/>
  <c r="R255" i="84"/>
  <c r="R254" i="84"/>
  <c r="R253" i="84"/>
  <c r="R252" i="84"/>
  <c r="R251" i="84"/>
  <c r="R250" i="84"/>
  <c r="R249" i="84"/>
  <c r="R248" i="84"/>
  <c r="R247" i="84"/>
  <c r="R246" i="84"/>
  <c r="R245" i="84"/>
  <c r="R244" i="84"/>
  <c r="R243" i="84"/>
  <c r="R242" i="84"/>
  <c r="R241" i="84"/>
  <c r="R240" i="84"/>
  <c r="R239" i="84"/>
  <c r="R238" i="84"/>
  <c r="R237" i="84"/>
  <c r="R236" i="84"/>
  <c r="R235" i="84"/>
  <c r="R234" i="84"/>
  <c r="R233" i="84"/>
  <c r="R232" i="84"/>
  <c r="R231" i="84"/>
  <c r="R230" i="84"/>
  <c r="R229" i="84"/>
  <c r="R228" i="84"/>
  <c r="R227" i="84"/>
  <c r="R226" i="84"/>
  <c r="R225" i="84"/>
  <c r="R224" i="84"/>
  <c r="R223" i="84"/>
  <c r="R222" i="84"/>
  <c r="R221" i="84"/>
  <c r="R220" i="84"/>
  <c r="R219" i="84"/>
  <c r="R218" i="84"/>
  <c r="R217" i="84"/>
  <c r="R216" i="84"/>
  <c r="R215" i="84"/>
  <c r="R214" i="84"/>
  <c r="R213" i="84"/>
  <c r="R212" i="84"/>
  <c r="R211" i="84"/>
  <c r="R210" i="84"/>
  <c r="R209" i="84"/>
  <c r="R208" i="84"/>
  <c r="R207" i="84"/>
  <c r="R206" i="84"/>
  <c r="R205" i="84"/>
  <c r="R204" i="84"/>
  <c r="R203" i="84"/>
  <c r="R202" i="84"/>
  <c r="R201" i="84"/>
  <c r="R200" i="84"/>
  <c r="R199" i="84"/>
  <c r="R198" i="84"/>
  <c r="R197" i="84"/>
  <c r="R196" i="84"/>
  <c r="R195" i="84"/>
  <c r="R194" i="84"/>
  <c r="R193" i="84"/>
  <c r="R192" i="84"/>
  <c r="R191" i="84"/>
  <c r="R190" i="84"/>
  <c r="R189" i="84"/>
  <c r="R188" i="84"/>
  <c r="R187" i="84"/>
  <c r="R186" i="84"/>
  <c r="R185" i="84"/>
  <c r="R184" i="84"/>
  <c r="R183" i="84"/>
  <c r="R182" i="84"/>
  <c r="R181" i="84"/>
  <c r="R180" i="84"/>
  <c r="R179" i="84"/>
  <c r="R178" i="84"/>
  <c r="R177" i="84"/>
  <c r="R176" i="84"/>
  <c r="R175" i="84"/>
  <c r="R174" i="84"/>
  <c r="R173" i="84"/>
  <c r="R172" i="84"/>
  <c r="R171" i="84"/>
  <c r="R170" i="84"/>
  <c r="R169" i="84"/>
  <c r="R168" i="84"/>
  <c r="R167" i="84"/>
  <c r="R166" i="84"/>
  <c r="R165" i="84"/>
  <c r="R164" i="84"/>
  <c r="R163" i="84"/>
  <c r="R162" i="84"/>
  <c r="R161" i="84"/>
  <c r="R160" i="84"/>
  <c r="R159" i="84"/>
  <c r="R158" i="84"/>
  <c r="R157" i="84"/>
  <c r="R156" i="84"/>
  <c r="R155" i="84"/>
  <c r="R154" i="84"/>
  <c r="R153" i="84"/>
  <c r="R152" i="84"/>
  <c r="R151" i="84"/>
  <c r="R150" i="84"/>
  <c r="R149" i="84"/>
  <c r="R148" i="84"/>
  <c r="R147" i="84"/>
  <c r="R146" i="84"/>
  <c r="R145" i="84"/>
  <c r="R144" i="84"/>
  <c r="R143" i="84"/>
  <c r="R142" i="84"/>
  <c r="R141" i="84"/>
  <c r="R140" i="84"/>
  <c r="R139" i="84"/>
  <c r="R138" i="84"/>
  <c r="R137" i="84"/>
  <c r="R136" i="84"/>
  <c r="R135" i="84"/>
  <c r="R134" i="84"/>
  <c r="R133" i="84"/>
  <c r="R132" i="84"/>
  <c r="R131" i="84"/>
  <c r="R130" i="84"/>
  <c r="R129" i="84"/>
  <c r="R128" i="84"/>
  <c r="R127" i="84"/>
  <c r="R126" i="84"/>
  <c r="R125" i="84"/>
  <c r="R124" i="84"/>
  <c r="R123" i="84"/>
  <c r="R122" i="84"/>
  <c r="R121" i="84"/>
  <c r="R120" i="84"/>
  <c r="R119" i="84"/>
  <c r="R118" i="84"/>
  <c r="R117" i="84"/>
  <c r="R116" i="84"/>
  <c r="R115" i="84"/>
  <c r="R114" i="84"/>
  <c r="R113" i="84"/>
  <c r="R112" i="84"/>
  <c r="R111" i="84"/>
  <c r="R110" i="84"/>
  <c r="R109" i="84"/>
  <c r="R108" i="84"/>
  <c r="R107" i="84"/>
  <c r="R106" i="84"/>
  <c r="R105" i="84"/>
  <c r="R104" i="84"/>
  <c r="R103" i="84"/>
  <c r="R102" i="84"/>
  <c r="R101" i="84"/>
  <c r="R100" i="84"/>
  <c r="R99" i="84"/>
  <c r="R98" i="84"/>
  <c r="R97" i="84"/>
  <c r="R96" i="84"/>
  <c r="R95" i="84"/>
  <c r="R94" i="84"/>
  <c r="R93" i="84"/>
  <c r="R92" i="84"/>
  <c r="R91" i="84"/>
  <c r="R90" i="84"/>
  <c r="R89" i="84"/>
  <c r="R88" i="84"/>
  <c r="R87" i="84"/>
  <c r="R86" i="84"/>
  <c r="R85" i="84"/>
  <c r="R84" i="84"/>
  <c r="R83" i="84"/>
  <c r="R82" i="84"/>
  <c r="R81" i="84"/>
  <c r="R80" i="84"/>
  <c r="R79" i="84"/>
  <c r="R78" i="84"/>
  <c r="R77" i="84"/>
  <c r="R76" i="84"/>
  <c r="R75" i="84"/>
  <c r="R74" i="84"/>
  <c r="R73" i="84"/>
  <c r="R72" i="84"/>
  <c r="R71" i="84"/>
  <c r="R70" i="84"/>
  <c r="R69" i="84"/>
  <c r="R68" i="84"/>
  <c r="R67" i="84"/>
  <c r="R66" i="84"/>
  <c r="R65" i="84"/>
  <c r="R64" i="84"/>
  <c r="R63" i="84"/>
  <c r="R62" i="84"/>
  <c r="R61" i="84"/>
  <c r="R60" i="84"/>
  <c r="R59" i="84"/>
  <c r="R58" i="84"/>
  <c r="R57" i="84"/>
  <c r="R56" i="84"/>
  <c r="R55" i="84"/>
  <c r="R54" i="84"/>
  <c r="R53" i="84"/>
  <c r="R52" i="84"/>
  <c r="R51" i="84"/>
  <c r="R50" i="84"/>
  <c r="R49" i="84"/>
  <c r="R48" i="84"/>
  <c r="R47" i="84"/>
  <c r="R46" i="84"/>
  <c r="R45" i="84"/>
  <c r="R44" i="84"/>
  <c r="R43" i="84"/>
  <c r="R42" i="84"/>
  <c r="R41" i="84"/>
  <c r="R40" i="84"/>
  <c r="R39" i="84"/>
  <c r="R38" i="84"/>
  <c r="R37" i="84"/>
  <c r="R36" i="84"/>
  <c r="R35" i="84"/>
  <c r="R34" i="84"/>
  <c r="R33" i="84"/>
  <c r="R32" i="84"/>
  <c r="R31" i="84"/>
  <c r="R30" i="84"/>
  <c r="R29" i="84"/>
  <c r="R28" i="84"/>
  <c r="R27" i="84"/>
  <c r="R26" i="84"/>
  <c r="R25" i="84"/>
  <c r="R24" i="84"/>
  <c r="R23" i="84"/>
  <c r="R22" i="84"/>
  <c r="R21" i="84"/>
  <c r="R20" i="84"/>
  <c r="R19" i="84"/>
  <c r="R18" i="84"/>
  <c r="R17" i="84"/>
  <c r="R16" i="84"/>
  <c r="R15" i="84"/>
  <c r="R14" i="84"/>
  <c r="R13" i="84"/>
  <c r="R12" i="84"/>
  <c r="R11" i="84"/>
  <c r="R10" i="84"/>
  <c r="R9" i="84"/>
  <c r="R8" i="84"/>
  <c r="R7" i="84"/>
  <c r="R6" i="84"/>
  <c r="R5" i="84"/>
  <c r="R4" i="84"/>
  <c r="C38" i="83"/>
  <c r="J37" i="83"/>
  <c r="F37" i="83"/>
  <c r="C37" i="83"/>
  <c r="P36" i="83"/>
  <c r="O36" i="83"/>
  <c r="M36" i="83"/>
  <c r="L36" i="83"/>
  <c r="K36" i="83"/>
  <c r="J36" i="83"/>
  <c r="I36" i="83"/>
  <c r="H36" i="83"/>
  <c r="G36" i="83"/>
  <c r="E36" i="83"/>
  <c r="D36" i="83"/>
  <c r="C36" i="83"/>
  <c r="P35" i="83"/>
  <c r="D47" i="66" s="1"/>
  <c r="O35" i="83"/>
  <c r="N35" i="83"/>
  <c r="M35" i="83"/>
  <c r="L35" i="83"/>
  <c r="J35" i="83"/>
  <c r="H35" i="83"/>
  <c r="G35" i="83"/>
  <c r="F35" i="83"/>
  <c r="E35" i="83"/>
  <c r="D35" i="83"/>
  <c r="C35" i="83"/>
  <c r="O34" i="83"/>
  <c r="N34" i="83"/>
  <c r="M34" i="83"/>
  <c r="L34" i="83"/>
  <c r="K34" i="83"/>
  <c r="J34" i="83"/>
  <c r="I34" i="83"/>
  <c r="G34" i="83"/>
  <c r="F34" i="83"/>
  <c r="E34" i="83"/>
  <c r="D34" i="83"/>
  <c r="C34" i="83"/>
  <c r="C26" i="83"/>
  <c r="C25" i="83"/>
  <c r="P24" i="83"/>
  <c r="O24" i="83"/>
  <c r="N24" i="83"/>
  <c r="M24" i="83"/>
  <c r="L24" i="83"/>
  <c r="K24" i="83"/>
  <c r="J24" i="83"/>
  <c r="H24" i="83"/>
  <c r="G24" i="83"/>
  <c r="F24" i="83"/>
  <c r="E24" i="83"/>
  <c r="D24" i="83"/>
  <c r="C24" i="83"/>
  <c r="P23" i="83"/>
  <c r="D9" i="66" s="1"/>
  <c r="O23" i="83"/>
  <c r="M23" i="83"/>
  <c r="L23" i="83"/>
  <c r="K23" i="83"/>
  <c r="J23" i="83"/>
  <c r="I23" i="83"/>
  <c r="H23" i="83"/>
  <c r="G23" i="83"/>
  <c r="E23" i="83"/>
  <c r="D23" i="83"/>
  <c r="C23" i="83"/>
  <c r="P22" i="83"/>
  <c r="O22" i="83"/>
  <c r="N22" i="83"/>
  <c r="M22" i="83"/>
  <c r="L22" i="83"/>
  <c r="J22" i="83"/>
  <c r="I22" i="83"/>
  <c r="H22" i="83"/>
  <c r="G22" i="83"/>
  <c r="F22" i="83"/>
  <c r="E22" i="83"/>
  <c r="D22" i="83"/>
  <c r="C22" i="83"/>
  <c r="M38" i="75" l="1"/>
  <c r="D38" i="83"/>
  <c r="R1441" i="84"/>
  <c r="R1332" i="85"/>
  <c r="C1454" i="84"/>
  <c r="K1454" i="84"/>
  <c r="R1443" i="84"/>
  <c r="H1335" i="85"/>
  <c r="R1334" i="85"/>
  <c r="C28" i="83"/>
  <c r="F23" i="83"/>
  <c r="N23" i="83"/>
  <c r="D1454" i="84"/>
  <c r="L1454" i="84"/>
  <c r="I1335" i="85"/>
  <c r="R1331" i="85"/>
  <c r="M1345" i="85"/>
  <c r="N37" i="83" s="1"/>
  <c r="K35" i="83"/>
  <c r="R1442" i="84"/>
  <c r="R1343" i="85"/>
  <c r="C1346" i="85"/>
  <c r="K22" i="83"/>
  <c r="I1454" i="84"/>
  <c r="C1335" i="85"/>
  <c r="K1335" i="85"/>
  <c r="F1335" i="85"/>
  <c r="N1335" i="85"/>
  <c r="R1333" i="85"/>
  <c r="G1346" i="85"/>
  <c r="H38" i="83" s="1"/>
  <c r="H1454" i="84"/>
  <c r="E1335" i="85"/>
  <c r="M1335" i="85"/>
  <c r="O1346" i="85"/>
  <c r="P38" i="83" s="1"/>
  <c r="D50" i="66" s="1"/>
  <c r="R1330" i="85"/>
  <c r="R1427" i="84"/>
  <c r="R1440" i="84"/>
  <c r="O1446" i="84"/>
  <c r="Q1463" i="84"/>
  <c r="P1467" i="84"/>
  <c r="Q1460" i="84" s="1"/>
  <c r="G1335" i="85"/>
  <c r="G1348" i="85" s="1"/>
  <c r="O1335" i="85"/>
  <c r="O1348" i="85" s="1"/>
  <c r="F1345" i="85"/>
  <c r="G37" i="83" s="1"/>
  <c r="J1345" i="85"/>
  <c r="K37" i="83" s="1"/>
  <c r="N1345" i="85"/>
  <c r="O37" i="83" s="1"/>
  <c r="D1346" i="85"/>
  <c r="E38" i="83" s="1"/>
  <c r="H1346" i="85"/>
  <c r="I38" i="83" s="1"/>
  <c r="L1346" i="85"/>
  <c r="M38" i="83" s="1"/>
  <c r="O1445" i="84"/>
  <c r="C1345" i="85"/>
  <c r="G1345" i="85"/>
  <c r="H37" i="83" s="1"/>
  <c r="K1345" i="85"/>
  <c r="L37" i="83" s="1"/>
  <c r="O1345" i="85"/>
  <c r="P37" i="83" s="1"/>
  <c r="E1346" i="85"/>
  <c r="F38" i="83" s="1"/>
  <c r="I1346" i="85"/>
  <c r="J38" i="83" s="1"/>
  <c r="J40" i="83" s="1"/>
  <c r="M1346" i="85"/>
  <c r="N38" i="83" s="1"/>
  <c r="N40" i="83" s="1"/>
  <c r="F40" i="83"/>
  <c r="D1345" i="85"/>
  <c r="E37" i="83" s="1"/>
  <c r="E40" i="83" s="1"/>
  <c r="H1345" i="85"/>
  <c r="I37" i="83" s="1"/>
  <c r="I40" i="83" s="1"/>
  <c r="L1345" i="85"/>
  <c r="M37" i="83" s="1"/>
  <c r="F1346" i="85"/>
  <c r="G38" i="83" s="1"/>
  <c r="G40" i="83" s="1"/>
  <c r="J1346" i="85"/>
  <c r="K38" i="83" s="1"/>
  <c r="K40" i="83" s="1"/>
  <c r="C40" i="83"/>
  <c r="C41" i="83" s="1"/>
  <c r="O40" i="83"/>
  <c r="H40" i="83"/>
  <c r="L40" i="83"/>
  <c r="P40" i="83"/>
  <c r="D8" i="66"/>
  <c r="M40" i="83" l="1"/>
  <c r="R1345" i="85"/>
  <c r="D37" i="83"/>
  <c r="D40" i="83" s="1"/>
  <c r="P26" i="83"/>
  <c r="D12" i="66" s="1"/>
  <c r="N1446" i="84"/>
  <c r="N1348" i="85"/>
  <c r="O41" i="83" s="1"/>
  <c r="K1348" i="85"/>
  <c r="I1348" i="85"/>
  <c r="J41" i="83" s="1"/>
  <c r="E1348" i="85"/>
  <c r="F41" i="83" s="1"/>
  <c r="N1445" i="84"/>
  <c r="P25" i="83"/>
  <c r="J1348" i="85"/>
  <c r="K41" i="83" s="1"/>
  <c r="H1348" i="85"/>
  <c r="I41" i="83" s="1"/>
  <c r="D1348" i="85"/>
  <c r="E41" i="83" s="1"/>
  <c r="P41" i="83"/>
  <c r="L41" i="83"/>
  <c r="F1348" i="85"/>
  <c r="G41" i="83" s="1"/>
  <c r="R1346" i="85"/>
  <c r="O1448" i="84"/>
  <c r="L1348" i="85"/>
  <c r="M41" i="83" s="1"/>
  <c r="H41" i="83"/>
  <c r="O1461" i="84"/>
  <c r="M1348" i="85"/>
  <c r="N41" i="83" s="1"/>
  <c r="C1348" i="85"/>
  <c r="P28" i="83" l="1"/>
  <c r="N1461" i="84"/>
  <c r="M1446" i="84"/>
  <c r="O26" i="83"/>
  <c r="D41" i="83"/>
  <c r="P29" i="83"/>
  <c r="O25" i="83"/>
  <c r="M1445" i="84"/>
  <c r="N1448" i="84"/>
  <c r="L1445" i="84" l="1"/>
  <c r="N25" i="83"/>
  <c r="M1461" i="84"/>
  <c r="M1448" i="84"/>
  <c r="O28" i="83"/>
  <c r="O29" i="83" s="1"/>
  <c r="L1446" i="84"/>
  <c r="N26" i="83"/>
  <c r="N28" i="83" l="1"/>
  <c r="L1461" i="84"/>
  <c r="L1448" i="84"/>
  <c r="M25" i="83"/>
  <c r="K1445" i="84"/>
  <c r="M26" i="83"/>
  <c r="K1446" i="84"/>
  <c r="N29" i="83"/>
  <c r="L25" i="83" l="1"/>
  <c r="J1445" i="84"/>
  <c r="K1461" i="84"/>
  <c r="K1448" i="84"/>
  <c r="M28" i="83"/>
  <c r="M29" i="83" s="1"/>
  <c r="J1446" i="84"/>
  <c r="L26" i="83"/>
  <c r="I1446" i="84" l="1"/>
  <c r="K26" i="83"/>
  <c r="J1461" i="84"/>
  <c r="K25" i="83"/>
  <c r="J1448" i="84"/>
  <c r="I1445" i="84"/>
  <c r="L28" i="83"/>
  <c r="L29" i="83" s="1"/>
  <c r="K28" i="83" l="1"/>
  <c r="K29" i="83" s="1"/>
  <c r="I1448" i="84"/>
  <c r="H1445" i="84"/>
  <c r="J25" i="83"/>
  <c r="I1461" i="84"/>
  <c r="H1446" i="84"/>
  <c r="J26" i="83"/>
  <c r="J28" i="83" l="1"/>
  <c r="H1461" i="84"/>
  <c r="G1445" i="84"/>
  <c r="I25" i="83"/>
  <c r="H1448" i="84"/>
  <c r="I26" i="83"/>
  <c r="G1446" i="84"/>
  <c r="J29" i="83"/>
  <c r="I28" i="83" l="1"/>
  <c r="I29" i="83" s="1"/>
  <c r="H26" i="83"/>
  <c r="F1446" i="84"/>
  <c r="F1445" i="84"/>
  <c r="G1461" i="84"/>
  <c r="G1448" i="84"/>
  <c r="H25" i="83"/>
  <c r="F1461" i="84" l="1"/>
  <c r="F1448" i="84"/>
  <c r="G25" i="83"/>
  <c r="E1445" i="84"/>
  <c r="H28" i="83"/>
  <c r="H29" i="83" s="1"/>
  <c r="E1446" i="84"/>
  <c r="G26" i="83"/>
  <c r="G28" i="83" l="1"/>
  <c r="G29" i="83" s="1"/>
  <c r="D1446" i="84"/>
  <c r="F26" i="83"/>
  <c r="E1448" i="84"/>
  <c r="F25" i="83"/>
  <c r="E1461" i="84"/>
  <c r="D1445" i="84"/>
  <c r="C1445" i="84" l="1"/>
  <c r="D1448" i="84"/>
  <c r="E25" i="83"/>
  <c r="D1461" i="84"/>
  <c r="C1446" i="84"/>
  <c r="D26" i="83" s="1"/>
  <c r="E26" i="83"/>
  <c r="F28" i="83"/>
  <c r="F29" i="83" s="1"/>
  <c r="E28" i="83" l="1"/>
  <c r="E29" i="83"/>
  <c r="C1461" i="84"/>
  <c r="C1448" i="84"/>
  <c r="D25" i="83"/>
  <c r="D28" i="83" s="1"/>
  <c r="A36" i="82"/>
  <c r="A35" i="82"/>
  <c r="A34" i="82"/>
  <c r="A33" i="82"/>
  <c r="A32" i="82"/>
  <c r="A31" i="82"/>
  <c r="A30" i="82"/>
  <c r="A29" i="82"/>
  <c r="A28" i="82"/>
  <c r="A27" i="82"/>
  <c r="A26" i="82"/>
  <c r="A25" i="82"/>
  <c r="A24" i="82"/>
  <c r="A23" i="82"/>
  <c r="A22" i="82"/>
  <c r="A18" i="82"/>
  <c r="A17" i="82"/>
  <c r="A16" i="82"/>
  <c r="A15" i="82"/>
  <c r="A14" i="82"/>
  <c r="A13" i="82"/>
  <c r="A12" i="82"/>
  <c r="A11" i="82"/>
  <c r="A10" i="82"/>
  <c r="A9" i="82"/>
  <c r="A8" i="82"/>
  <c r="A7" i="82"/>
  <c r="A6" i="82"/>
  <c r="A5" i="82"/>
  <c r="A4" i="82"/>
  <c r="D29" i="83" l="1"/>
  <c r="D37" i="82"/>
  <c r="D19" i="82"/>
  <c r="D39" i="82" l="1"/>
  <c r="D34" i="65" l="1"/>
  <c r="D35" i="65"/>
  <c r="D38" i="65"/>
  <c r="D39" i="65"/>
  <c r="D52" i="65" l="1"/>
  <c r="J64" i="65" l="1"/>
  <c r="G26" i="65"/>
  <c r="B38" i="66"/>
  <c r="B51" i="66" s="1"/>
  <c r="I25" i="66"/>
  <c r="H25" i="66"/>
  <c r="G39" i="65" l="1"/>
  <c r="J25" i="66"/>
  <c r="G76" i="65"/>
  <c r="H26" i="65"/>
  <c r="B10" i="75" l="1"/>
  <c r="B37" i="75"/>
  <c r="H39" i="65"/>
  <c r="G88" i="65"/>
  <c r="H76" i="65"/>
  <c r="I26" i="65"/>
  <c r="G52" i="65"/>
  <c r="G37" i="75" s="1"/>
  <c r="B23" i="75" l="1"/>
  <c r="G23" i="75" s="1"/>
  <c r="C37" i="75"/>
  <c r="C10" i="75"/>
  <c r="J26" i="65"/>
  <c r="H88" i="65"/>
  <c r="I76" i="65"/>
  <c r="I39" i="65"/>
  <c r="D37" i="75" s="1"/>
  <c r="H52" i="65"/>
  <c r="D10" i="75" l="1"/>
  <c r="H10" i="75" s="1"/>
  <c r="C23" i="75"/>
  <c r="H37" i="75"/>
  <c r="J37" i="75"/>
  <c r="G10" i="75"/>
  <c r="K37" i="75"/>
  <c r="J39" i="65"/>
  <c r="J76" i="65"/>
  <c r="I52" i="65"/>
  <c r="I88" i="65"/>
  <c r="D39" i="66"/>
  <c r="G26" i="66"/>
  <c r="D23" i="75" l="1"/>
  <c r="E10" i="75"/>
  <c r="H23" i="75"/>
  <c r="I23" i="75" s="1"/>
  <c r="I37" i="75"/>
  <c r="I10" i="75"/>
  <c r="H26" i="66"/>
  <c r="G76" i="66"/>
  <c r="G39" i="66"/>
  <c r="L37" i="75" l="1"/>
  <c r="J23" i="75"/>
  <c r="I26" i="66"/>
  <c r="B38" i="76"/>
  <c r="J26" i="66"/>
  <c r="G52" i="66"/>
  <c r="H76" i="66"/>
  <c r="H39" i="66"/>
  <c r="M37" i="75" l="1"/>
  <c r="I76" i="66"/>
  <c r="I39" i="66"/>
  <c r="C38" i="76"/>
  <c r="H52" i="66"/>
  <c r="J39" i="66"/>
  <c r="G38" i="76"/>
  <c r="G88" i="66"/>
  <c r="B11" i="76"/>
  <c r="C11" i="76"/>
  <c r="D38" i="76" l="1"/>
  <c r="D11" i="76"/>
  <c r="J76" i="66"/>
  <c r="I52" i="66"/>
  <c r="H88" i="66"/>
  <c r="B24" i="76"/>
  <c r="C24" i="76" l="1"/>
  <c r="I88" i="66"/>
  <c r="D34" i="66"/>
  <c r="D24" i="76" l="1"/>
  <c r="D37" i="66"/>
  <c r="M31" i="71" l="1"/>
  <c r="L31" i="71"/>
  <c r="K31" i="71"/>
  <c r="J31" i="71"/>
  <c r="M19" i="71"/>
  <c r="L19" i="71"/>
  <c r="K19" i="71"/>
  <c r="J19" i="71"/>
  <c r="H10" i="71"/>
  <c r="H22" i="71" s="1"/>
  <c r="H15" i="80"/>
  <c r="J43" i="71" l="1"/>
  <c r="H23" i="71"/>
  <c r="L35" i="71" l="1"/>
  <c r="K43" i="71"/>
  <c r="H24" i="71"/>
  <c r="H25" i="71" l="1"/>
  <c r="M35" i="71"/>
  <c r="L43" i="71"/>
  <c r="M43" i="71" l="1"/>
  <c r="H26" i="71"/>
  <c r="H27" i="71" l="1"/>
  <c r="H28" i="71" l="1"/>
  <c r="H29" i="71" l="1"/>
  <c r="H30" i="71" l="1"/>
  <c r="H31" i="71" l="1"/>
  <c r="H34" i="71"/>
  <c r="H35" i="71" l="1"/>
  <c r="H36" i="71" s="1"/>
  <c r="H37" i="71" s="1"/>
  <c r="H38" i="71" s="1"/>
  <c r="H39" i="71" s="1"/>
  <c r="H40" i="71" s="1"/>
  <c r="H41" i="71" s="1"/>
  <c r="H42" i="71" s="1"/>
  <c r="H43" i="71" s="1"/>
  <c r="C40" i="71"/>
  <c r="D40" i="71"/>
  <c r="E40" i="71"/>
  <c r="F40" i="71"/>
  <c r="AA31" i="71" l="1"/>
  <c r="T31" i="71"/>
  <c r="T19" i="71"/>
  <c r="S31" i="71"/>
  <c r="S19" i="71"/>
  <c r="R31" i="71"/>
  <c r="R35" i="71" s="1"/>
  <c r="R19" i="71"/>
  <c r="AA19" i="71"/>
  <c r="V10" i="71"/>
  <c r="V22" i="71" s="1"/>
  <c r="Q19" i="71"/>
  <c r="Q31" i="71"/>
  <c r="O10" i="71"/>
  <c r="O22" i="71" s="1"/>
  <c r="C23" i="71" l="1"/>
  <c r="C31" i="71" s="1"/>
  <c r="C29" i="70"/>
  <c r="C11" i="71"/>
  <c r="D11" i="71"/>
  <c r="D23" i="71"/>
  <c r="E11" i="71"/>
  <c r="E23" i="71"/>
  <c r="F11" i="71"/>
  <c r="F23" i="71"/>
  <c r="Z31" i="71"/>
  <c r="S35" i="71"/>
  <c r="T35" i="71" s="1"/>
  <c r="X19" i="71"/>
  <c r="X31" i="71"/>
  <c r="Y31" i="71"/>
  <c r="Z19" i="71"/>
  <c r="Y19" i="71"/>
  <c r="V23" i="71"/>
  <c r="O23" i="71"/>
  <c r="O24" i="71" s="1"/>
  <c r="Q43" i="71"/>
  <c r="C35" i="70"/>
  <c r="X36" i="71"/>
  <c r="C36" i="71" s="1"/>
  <c r="X38" i="71"/>
  <c r="C38" i="71" s="1"/>
  <c r="X35" i="71"/>
  <c r="C35" i="71" s="1"/>
  <c r="X39" i="71"/>
  <c r="X37" i="71"/>
  <c r="X41" i="71"/>
  <c r="C37" i="71" l="1"/>
  <c r="Y37" i="71"/>
  <c r="X43" i="71"/>
  <c r="X48" i="71" s="1"/>
  <c r="C39" i="71"/>
  <c r="Y39" i="71"/>
  <c r="D35" i="70"/>
  <c r="Y35" i="71"/>
  <c r="D35" i="71" s="1"/>
  <c r="Y36" i="71"/>
  <c r="C41" i="71"/>
  <c r="Y41" i="71"/>
  <c r="Y38" i="71"/>
  <c r="V24" i="71"/>
  <c r="E31" i="71"/>
  <c r="R43" i="71"/>
  <c r="O25" i="71"/>
  <c r="T43" i="71"/>
  <c r="S43" i="71"/>
  <c r="D31" i="71"/>
  <c r="C19" i="71"/>
  <c r="F19" i="71"/>
  <c r="C17" i="70"/>
  <c r="D17" i="70"/>
  <c r="E17" i="70"/>
  <c r="F17" i="70"/>
  <c r="J56" i="65"/>
  <c r="Y43" i="71" l="1"/>
  <c r="Z36" i="71"/>
  <c r="D36" i="71"/>
  <c r="Z38" i="71"/>
  <c r="D38" i="71"/>
  <c r="Z41" i="71"/>
  <c r="D41" i="71"/>
  <c r="Z37" i="71"/>
  <c r="D37" i="71"/>
  <c r="Z35" i="71"/>
  <c r="E35" i="71" s="1"/>
  <c r="Z39" i="71"/>
  <c r="D39" i="71"/>
  <c r="V25" i="71"/>
  <c r="V26" i="71" s="1"/>
  <c r="O26" i="71"/>
  <c r="AA35" i="71" l="1"/>
  <c r="F35" i="71" s="1"/>
  <c r="AA37" i="71"/>
  <c r="F37" i="71" s="1"/>
  <c r="E37" i="71"/>
  <c r="AA38" i="71"/>
  <c r="F38" i="71" s="1"/>
  <c r="E38" i="71"/>
  <c r="AA39" i="71"/>
  <c r="F39" i="71" s="1"/>
  <c r="E39" i="71"/>
  <c r="Z43" i="71"/>
  <c r="AA41" i="71"/>
  <c r="F41" i="71" s="1"/>
  <c r="E41" i="71"/>
  <c r="AA36" i="71"/>
  <c r="F36" i="71" s="1"/>
  <c r="E36" i="71"/>
  <c r="V27" i="71"/>
  <c r="V28" i="71" s="1"/>
  <c r="O27" i="71"/>
  <c r="AA43" i="71" l="1"/>
  <c r="V29" i="71"/>
  <c r="O28" i="71"/>
  <c r="O29" i="71" s="1"/>
  <c r="V30" i="71" l="1"/>
  <c r="V34" i="71" s="1"/>
  <c r="O30" i="71"/>
  <c r="O34" i="71" s="1"/>
  <c r="V31" i="71" l="1"/>
  <c r="V35" i="71" s="1"/>
  <c r="V36" i="71" s="1"/>
  <c r="V37" i="71" s="1"/>
  <c r="V38" i="71" s="1"/>
  <c r="V39" i="71" s="1"/>
  <c r="V40" i="71" s="1"/>
  <c r="V41" i="71" s="1"/>
  <c r="V42" i="71" s="1"/>
  <c r="V43" i="71" s="1"/>
  <c r="O31" i="71"/>
  <c r="O35" i="71" l="1"/>
  <c r="O36" i="71" s="1"/>
  <c r="O37" i="71" l="1"/>
  <c r="O38" i="71" s="1"/>
  <c r="O39" i="71" s="1"/>
  <c r="O40" i="71" s="1"/>
  <c r="O41" i="71" s="1"/>
  <c r="O42" i="71" s="1"/>
  <c r="O43" i="71" s="1"/>
  <c r="D98" i="78" l="1"/>
  <c r="C98" i="78"/>
  <c r="C97" i="78"/>
  <c r="F95" i="78"/>
  <c r="E95" i="78"/>
  <c r="D95" i="78"/>
  <c r="C95" i="78"/>
  <c r="A90" i="78"/>
  <c r="A98" i="78" s="1"/>
  <c r="A89" i="78"/>
  <c r="A97" i="78" s="1"/>
  <c r="A88" i="78"/>
  <c r="A96" i="78" s="1"/>
  <c r="F87" i="78"/>
  <c r="E87" i="78"/>
  <c r="D87" i="78"/>
  <c r="C87" i="78"/>
  <c r="A79" i="78"/>
  <c r="A78" i="78"/>
  <c r="A77" i="78"/>
  <c r="F75" i="78"/>
  <c r="E75" i="78"/>
  <c r="D75" i="78"/>
  <c r="C75" i="78"/>
  <c r="E73" i="78"/>
  <c r="E72" i="78"/>
  <c r="D72" i="78"/>
  <c r="A67" i="78"/>
  <c r="A66" i="78"/>
  <c r="A65" i="78"/>
  <c r="F63" i="78"/>
  <c r="E63" i="78"/>
  <c r="D63" i="78"/>
  <c r="C63" i="78"/>
  <c r="E61" i="78"/>
  <c r="E60" i="78"/>
  <c r="D60" i="78"/>
  <c r="B45" i="78"/>
  <c r="E44" i="78"/>
  <c r="E43" i="78"/>
  <c r="D43" i="78"/>
  <c r="E42" i="78"/>
  <c r="D42" i="78"/>
  <c r="C42" i="78"/>
  <c r="D89" i="77"/>
  <c r="C89" i="77"/>
  <c r="C88" i="77"/>
  <c r="F86" i="77"/>
  <c r="E86" i="77"/>
  <c r="D86" i="77"/>
  <c r="C86" i="77"/>
  <c r="A81" i="77"/>
  <c r="A89" i="77" s="1"/>
  <c r="A80" i="77"/>
  <c r="A88" i="77" s="1"/>
  <c r="A79" i="77"/>
  <c r="A87" i="77" s="1"/>
  <c r="F78" i="77"/>
  <c r="E78" i="77"/>
  <c r="D78" i="77"/>
  <c r="C78" i="77"/>
  <c r="A68" i="77"/>
  <c r="A67" i="77"/>
  <c r="A66" i="77"/>
  <c r="F64" i="77"/>
  <c r="E64" i="77"/>
  <c r="D64" i="77"/>
  <c r="C64" i="77"/>
  <c r="E62" i="77"/>
  <c r="E61" i="77"/>
  <c r="D61" i="77"/>
  <c r="A56" i="77"/>
  <c r="A55" i="77"/>
  <c r="A54" i="77"/>
  <c r="F52" i="77"/>
  <c r="E52" i="77"/>
  <c r="D52" i="77"/>
  <c r="C52" i="77"/>
  <c r="E50" i="77"/>
  <c r="E49" i="77"/>
  <c r="D49" i="77"/>
  <c r="E38" i="77"/>
  <c r="D38" i="77"/>
  <c r="E39" i="77" l="1"/>
  <c r="C45" i="78"/>
  <c r="D45" i="78"/>
  <c r="F43" i="78"/>
  <c r="E45" i="78"/>
  <c r="F42" i="78"/>
  <c r="F44" i="78"/>
  <c r="I63" i="66" l="1"/>
  <c r="H63" i="66"/>
  <c r="G63" i="66"/>
  <c r="G75" i="66" s="1"/>
  <c r="I75" i="66"/>
  <c r="H75" i="66"/>
  <c r="F45" i="78"/>
  <c r="D37" i="69" l="1"/>
  <c r="E37" i="69"/>
  <c r="F37" i="69"/>
  <c r="C37" i="69"/>
  <c r="F16" i="69"/>
  <c r="E16" i="69"/>
  <c r="F17" i="69" s="1"/>
  <c r="D16" i="69"/>
  <c r="E17" i="69" s="1"/>
  <c r="C16" i="69"/>
  <c r="D17" i="69" l="1"/>
  <c r="B37" i="69"/>
  <c r="F38" i="69" l="1"/>
  <c r="F24" i="69" s="1"/>
  <c r="F39" i="69"/>
  <c r="F31" i="69" s="1"/>
  <c r="E38" i="69"/>
  <c r="C38" i="69"/>
  <c r="D38" i="69"/>
  <c r="D24" i="69" s="1"/>
  <c r="D39" i="69"/>
  <c r="D31" i="69" s="1"/>
  <c r="G24" i="76"/>
  <c r="H11" i="76"/>
  <c r="G11" i="76"/>
  <c r="E11" i="76"/>
  <c r="I11" i="76" l="1"/>
  <c r="H24" i="76"/>
  <c r="C39" i="69"/>
  <c r="C43" i="71"/>
  <c r="E39" i="69"/>
  <c r="E31" i="69" s="1"/>
  <c r="E24" i="69"/>
  <c r="K30" i="74"/>
  <c r="K29" i="74"/>
  <c r="K28" i="74"/>
  <c r="L27" i="74"/>
  <c r="Q15" i="74" s="1"/>
  <c r="Q16" i="74" s="1"/>
  <c r="Q17" i="74" s="1"/>
  <c r="Q18" i="74" s="1"/>
  <c r="K27" i="74"/>
  <c r="K26" i="74"/>
  <c r="K25" i="74"/>
  <c r="K24" i="74"/>
  <c r="K23" i="74"/>
  <c r="K22" i="74"/>
  <c r="K21" i="74"/>
  <c r="K20" i="74"/>
  <c r="K19" i="74"/>
  <c r="K18" i="74"/>
  <c r="K17" i="74"/>
  <c r="K16" i="74"/>
  <c r="K15" i="74"/>
  <c r="K14" i="74"/>
  <c r="K13" i="74"/>
  <c r="A30" i="74"/>
  <c r="A29" i="74"/>
  <c r="A28" i="74"/>
  <c r="B27" i="74"/>
  <c r="G15" i="74" s="1"/>
  <c r="A27" i="74"/>
  <c r="A26" i="74"/>
  <c r="A25" i="74"/>
  <c r="A24" i="74"/>
  <c r="A23" i="74"/>
  <c r="A22" i="74"/>
  <c r="A21" i="74"/>
  <c r="A20" i="74"/>
  <c r="A19" i="74"/>
  <c r="A18" i="74"/>
  <c r="A17" i="74"/>
  <c r="A16" i="74"/>
  <c r="A15" i="74"/>
  <c r="A14" i="74"/>
  <c r="A13" i="74"/>
  <c r="G16" i="74" l="1"/>
  <c r="F15" i="74"/>
  <c r="Q19" i="74"/>
  <c r="F16" i="74" l="1"/>
  <c r="G17" i="74"/>
  <c r="Q20" i="74"/>
  <c r="G18" i="74" l="1"/>
  <c r="F17" i="74"/>
  <c r="Q21" i="74"/>
  <c r="F18" i="74" l="1"/>
  <c r="G19" i="74"/>
  <c r="Q22" i="74"/>
  <c r="F19" i="74" l="1"/>
  <c r="G20" i="74"/>
  <c r="Q23" i="74"/>
  <c r="F20" i="74" l="1"/>
  <c r="G21" i="74"/>
  <c r="Q24" i="74"/>
  <c r="F21" i="74" l="1"/>
  <c r="G22" i="74"/>
  <c r="Q25" i="74"/>
  <c r="F22" i="74" l="1"/>
  <c r="G23" i="74"/>
  <c r="Q26" i="74"/>
  <c r="G24" i="74" l="1"/>
  <c r="F23" i="74"/>
  <c r="D38" i="70"/>
  <c r="C39" i="70"/>
  <c r="D39" i="70" s="1"/>
  <c r="C37" i="70"/>
  <c r="D37" i="70" s="1"/>
  <c r="C36" i="70"/>
  <c r="D36" i="70" s="1"/>
  <c r="D19" i="71"/>
  <c r="A10" i="71"/>
  <c r="A22" i="71" s="1"/>
  <c r="A8" i="70"/>
  <c r="F33" i="69"/>
  <c r="F34" i="69" s="1"/>
  <c r="E33" i="69"/>
  <c r="E34" i="69" s="1"/>
  <c r="D33" i="69"/>
  <c r="D34" i="69" s="1"/>
  <c r="C33" i="69"/>
  <c r="E38" i="70" l="1"/>
  <c r="F24" i="74"/>
  <c r="G25" i="74"/>
  <c r="E35" i="70"/>
  <c r="C41" i="70"/>
  <c r="X49" i="71" s="1"/>
  <c r="X50" i="71" s="1"/>
  <c r="D29" i="70"/>
  <c r="E29" i="70"/>
  <c r="F29" i="70"/>
  <c r="A23" i="71"/>
  <c r="F31" i="71"/>
  <c r="E19" i="71"/>
  <c r="A20" i="70"/>
  <c r="D92" i="65"/>
  <c r="F35" i="70" l="1"/>
  <c r="F38" i="70"/>
  <c r="G26" i="74"/>
  <c r="F26" i="74" s="1"/>
  <c r="F25" i="74"/>
  <c r="D43" i="71"/>
  <c r="E39" i="70"/>
  <c r="E37" i="70"/>
  <c r="F37" i="70" s="1"/>
  <c r="D41" i="70"/>
  <c r="E36" i="70"/>
  <c r="A24" i="71"/>
  <c r="A21" i="70"/>
  <c r="D91" i="66"/>
  <c r="A22" i="70" l="1"/>
  <c r="A23" i="70" s="1"/>
  <c r="E43" i="71"/>
  <c r="F36" i="70"/>
  <c r="E41" i="70"/>
  <c r="F39" i="70"/>
  <c r="A25" i="71"/>
  <c r="A24" i="70" l="1"/>
  <c r="A25" i="70" s="1"/>
  <c r="F43" i="71"/>
  <c r="F41" i="70"/>
  <c r="A26" i="71"/>
  <c r="A27" i="71" s="1"/>
  <c r="A28" i="71" l="1"/>
  <c r="A29" i="71" s="1"/>
  <c r="A26" i="70"/>
  <c r="A27" i="70" l="1"/>
  <c r="A30" i="71"/>
  <c r="A34" i="71" s="1"/>
  <c r="A28" i="70"/>
  <c r="A31" i="71" l="1"/>
  <c r="A35" i="71" s="1"/>
  <c r="A36" i="71" s="1"/>
  <c r="A29" i="70"/>
  <c r="A32" i="70"/>
  <c r="D79" i="66"/>
  <c r="D67" i="66"/>
  <c r="D80" i="65"/>
  <c r="A33" i="70" l="1"/>
  <c r="A34" i="70" s="1"/>
  <c r="A35" i="70" s="1"/>
  <c r="A37" i="71"/>
  <c r="A38" i="71" s="1"/>
  <c r="A39" i="71" s="1"/>
  <c r="A36" i="70" l="1"/>
  <c r="A37" i="70" s="1"/>
  <c r="A38" i="70" s="1"/>
  <c r="A40" i="71"/>
  <c r="A41" i="71" s="1"/>
  <c r="A42" i="71" s="1"/>
  <c r="A43" i="71" s="1"/>
  <c r="A39" i="70"/>
  <c r="A40" i="70" s="1"/>
  <c r="A41" i="70" s="1"/>
  <c r="G87" i="66"/>
  <c r="B10" i="76"/>
  <c r="C10" i="76"/>
  <c r="J63" i="66"/>
  <c r="G13" i="66"/>
  <c r="E22" i="65"/>
  <c r="G22" i="65" l="1"/>
  <c r="H22" i="65" s="1"/>
  <c r="H87" i="66"/>
  <c r="D10" i="76"/>
  <c r="G10" i="76"/>
  <c r="C23" i="76"/>
  <c r="J75" i="66"/>
  <c r="B50" i="76"/>
  <c r="G50" i="76"/>
  <c r="J38" i="76"/>
  <c r="H38" i="76"/>
  <c r="H13" i="66"/>
  <c r="G10" i="65"/>
  <c r="A18" i="66"/>
  <c r="A17" i="66"/>
  <c r="A7" i="66"/>
  <c r="A18" i="65"/>
  <c r="A8" i="65"/>
  <c r="G72" i="65" l="1"/>
  <c r="G46" i="75"/>
  <c r="B46" i="75"/>
  <c r="I22" i="65"/>
  <c r="G35" i="65"/>
  <c r="H10" i="76"/>
  <c r="I38" i="76"/>
  <c r="H72" i="65"/>
  <c r="H35" i="65"/>
  <c r="D23" i="76"/>
  <c r="I87" i="66"/>
  <c r="H23" i="76"/>
  <c r="E10" i="76"/>
  <c r="I13" i="66"/>
  <c r="C50" i="76"/>
  <c r="H10" i="65"/>
  <c r="A8" i="66"/>
  <c r="A9" i="66" s="1"/>
  <c r="A9" i="65"/>
  <c r="I10" i="76" l="1"/>
  <c r="I72" i="65"/>
  <c r="J22" i="65"/>
  <c r="B33" i="75"/>
  <c r="I35" i="65"/>
  <c r="J35" i="65" s="1"/>
  <c r="C46" i="75"/>
  <c r="C33" i="75"/>
  <c r="D50" i="76"/>
  <c r="K50" i="76" s="1"/>
  <c r="G48" i="65"/>
  <c r="I23" i="76"/>
  <c r="L38" i="76"/>
  <c r="J23" i="76"/>
  <c r="J13" i="66"/>
  <c r="I10" i="65"/>
  <c r="D46" i="75" s="1"/>
  <c r="J50" i="76"/>
  <c r="H50" i="76"/>
  <c r="A10" i="66"/>
  <c r="A11" i="66" s="1"/>
  <c r="A10" i="65"/>
  <c r="G33" i="75" l="1"/>
  <c r="K46" i="75"/>
  <c r="H33" i="75"/>
  <c r="J33" i="75"/>
  <c r="H46" i="75"/>
  <c r="J46" i="75"/>
  <c r="D33" i="75"/>
  <c r="M38" i="76"/>
  <c r="K13" i="66"/>
  <c r="I50" i="76"/>
  <c r="H48" i="65"/>
  <c r="J10" i="65"/>
  <c r="A12" i="66"/>
  <c r="A13" i="66" s="1"/>
  <c r="A11" i="65"/>
  <c r="I33" i="75" l="1"/>
  <c r="K33" i="75"/>
  <c r="I46" i="75"/>
  <c r="I48" i="65"/>
  <c r="K10" i="65"/>
  <c r="L50" i="76"/>
  <c r="A14" i="66"/>
  <c r="A12" i="65"/>
  <c r="L46" i="75" l="1"/>
  <c r="M46" i="75" s="1"/>
  <c r="L33" i="75"/>
  <c r="M50" i="76"/>
  <c r="A15" i="66"/>
  <c r="A13" i="65"/>
  <c r="M33" i="75" l="1"/>
  <c r="A14" i="65"/>
  <c r="A15" i="65" s="1"/>
  <c r="A16" i="66"/>
  <c r="A16" i="65" l="1"/>
  <c r="A17" i="65" l="1"/>
  <c r="A19" i="66" l="1"/>
  <c r="A20" i="66" l="1"/>
  <c r="A21" i="66" s="1"/>
  <c r="A22" i="66" s="1"/>
  <c r="A23" i="66" s="1"/>
  <c r="A24" i="66" s="1"/>
  <c r="A25" i="66" s="1"/>
  <c r="A26" i="66" l="1"/>
  <c r="A27" i="66" s="1"/>
  <c r="A28" i="66" l="1"/>
  <c r="A29" i="66" s="1"/>
  <c r="A32" i="66" s="1"/>
  <c r="A33" i="66" s="1"/>
  <c r="A34" i="66" s="1"/>
  <c r="A35" i="66" s="1"/>
  <c r="A36" i="66" s="1"/>
  <c r="A57" i="66" l="1"/>
  <c r="A37" i="66"/>
  <c r="A38" i="66" s="1"/>
  <c r="A39" i="66" s="1"/>
  <c r="A20" i="65"/>
  <c r="A21" i="65" s="1"/>
  <c r="A22" i="65" s="1"/>
  <c r="A23" i="65" s="1"/>
  <c r="A24" i="65" s="1"/>
  <c r="A25" i="65" s="1"/>
  <c r="A26" i="65" l="1"/>
  <c r="A27" i="65" s="1"/>
  <c r="A40" i="66"/>
  <c r="A41" i="66" s="1"/>
  <c r="A42" i="66" s="1"/>
  <c r="A45" i="66" s="1"/>
  <c r="A28" i="65" l="1"/>
  <c r="A29" i="65" s="1"/>
  <c r="A30" i="65" s="1"/>
  <c r="A46" i="66"/>
  <c r="A47" i="66" s="1"/>
  <c r="A33" i="65" l="1"/>
  <c r="A34" i="65" s="1"/>
  <c r="A58" i="65"/>
  <c r="A48" i="66"/>
  <c r="A49" i="66" s="1"/>
  <c r="A35" i="65" l="1"/>
  <c r="A36" i="65" s="1"/>
  <c r="A37" i="65" s="1"/>
  <c r="A38" i="65" s="1"/>
  <c r="A50" i="66"/>
  <c r="A51" i="66" s="1"/>
  <c r="A39" i="65" l="1"/>
  <c r="A40" i="65" s="1"/>
  <c r="A41" i="65" s="1"/>
  <c r="A42" i="65" s="1"/>
  <c r="A43" i="65" s="1"/>
  <c r="A46" i="65" s="1"/>
  <c r="A47" i="65" s="1"/>
  <c r="A48" i="65" s="1"/>
  <c r="A49" i="65" s="1"/>
  <c r="A50" i="65" s="1"/>
  <c r="A51" i="65" s="1"/>
  <c r="A52" i="66"/>
  <c r="A53" i="66" s="1"/>
  <c r="A52" i="65" l="1"/>
  <c r="A53" i="65" s="1"/>
  <c r="A54" i="65" s="1"/>
  <c r="A54" i="66"/>
  <c r="A55" i="66" s="1"/>
  <c r="A55" i="65" l="1"/>
  <c r="A56" i="65" s="1"/>
  <c r="A59" i="65" s="1"/>
  <c r="A58" i="66"/>
  <c r="A59" i="66" s="1"/>
  <c r="A60" i="66" s="1"/>
  <c r="A61" i="66" s="1"/>
  <c r="A62" i="66" s="1"/>
  <c r="A63" i="66" s="1"/>
  <c r="A60" i="65" l="1"/>
  <c r="A61" i="65" s="1"/>
  <c r="A62" i="65" s="1"/>
  <c r="A63" i="65" s="1"/>
  <c r="A64" i="66"/>
  <c r="A65" i="66" s="1"/>
  <c r="A64" i="65" l="1"/>
  <c r="A65" i="65" s="1"/>
  <c r="A66" i="65" s="1"/>
  <c r="A67" i="65" s="1"/>
  <c r="A66" i="66"/>
  <c r="A67" i="66" s="1"/>
  <c r="A69" i="66" s="1"/>
  <c r="A70" i="66" s="1"/>
  <c r="A71" i="66" s="1"/>
  <c r="A72" i="66" s="1"/>
  <c r="A73" i="66" s="1"/>
  <c r="A74" i="66" s="1"/>
  <c r="A75" i="66" s="1"/>
  <c r="A68" i="65" l="1"/>
  <c r="A70" i="65" s="1"/>
  <c r="A71" i="65" s="1"/>
  <c r="A72" i="65" s="1"/>
  <c r="A73" i="65" s="1"/>
  <c r="A74" i="65" s="1"/>
  <c r="A75" i="65" s="1"/>
  <c r="A76" i="65" s="1"/>
  <c r="A77" i="65" s="1"/>
  <c r="A76" i="66"/>
  <c r="A77" i="66" s="1"/>
  <c r="A78" i="65" l="1"/>
  <c r="A79" i="65" s="1"/>
  <c r="A80" i="65" s="1"/>
  <c r="A82" i="65" s="1"/>
  <c r="A78" i="66"/>
  <c r="A79" i="66" s="1"/>
  <c r="A81" i="66" s="1"/>
  <c r="A82" i="66" s="1"/>
  <c r="A83" i="66" s="1"/>
  <c r="A84" i="66" s="1"/>
  <c r="A85" i="66" s="1"/>
  <c r="A86" i="66" s="1"/>
  <c r="A87" i="66" s="1"/>
  <c r="A88" i="66" s="1"/>
  <c r="A89" i="66" s="1"/>
  <c r="A90" i="66" s="1"/>
  <c r="A91" i="66" s="1"/>
  <c r="A83" i="65" l="1"/>
  <c r="A84" i="65" s="1"/>
  <c r="A85" i="65" s="1"/>
  <c r="A86" i="65" l="1"/>
  <c r="A87" i="65" s="1"/>
  <c r="A88" i="65" l="1"/>
  <c r="A89" i="65" s="1"/>
  <c r="A90" i="65" s="1"/>
  <c r="A91" i="65" s="1"/>
  <c r="A92" i="65" s="1"/>
  <c r="I24" i="76" l="1"/>
  <c r="J24" i="76" l="1"/>
  <c r="G84" i="65"/>
  <c r="H84" i="65" l="1"/>
  <c r="I84" i="65" l="1"/>
  <c r="J60" i="65"/>
  <c r="J72" i="65" l="1"/>
  <c r="J55" i="66" l="1"/>
  <c r="E15" i="80" l="1"/>
  <c r="G14" i="65" l="1"/>
  <c r="B50" i="75" l="1"/>
  <c r="G50" i="75"/>
  <c r="H14" i="65"/>
  <c r="C50" i="75" s="1"/>
  <c r="B31" i="77"/>
  <c r="E27" i="65"/>
  <c r="H50" i="75" l="1"/>
  <c r="J50" i="75"/>
  <c r="I14" i="65"/>
  <c r="D50" i="75" s="1"/>
  <c r="E31" i="77"/>
  <c r="D31" i="77"/>
  <c r="C31" i="77"/>
  <c r="B32" i="77"/>
  <c r="B33" i="77" l="1"/>
  <c r="I50" i="75"/>
  <c r="K50" i="75"/>
  <c r="J14" i="65"/>
  <c r="D32" i="77"/>
  <c r="E32" i="77"/>
  <c r="F31" i="77"/>
  <c r="C34" i="77"/>
  <c r="E33" i="77" l="1"/>
  <c r="B34" i="77"/>
  <c r="L50" i="75"/>
  <c r="G65" i="65"/>
  <c r="K14" i="65"/>
  <c r="D34" i="77"/>
  <c r="F32" i="77"/>
  <c r="M50" i="75" l="1"/>
  <c r="F33" i="77"/>
  <c r="F34" i="77" s="1"/>
  <c r="E34" i="77"/>
  <c r="I65" i="65" s="1"/>
  <c r="H65" i="65"/>
  <c r="J65" i="65" l="1"/>
  <c r="G11" i="80"/>
  <c r="D11" i="80" l="1"/>
  <c r="D40" i="65" l="1"/>
  <c r="G89" i="65" l="1"/>
  <c r="J27" i="65"/>
  <c r="H89" i="65" l="1"/>
  <c r="I89" i="65" l="1"/>
  <c r="J77" i="65"/>
  <c r="J40" i="65"/>
  <c r="D38" i="66" l="1"/>
  <c r="G38" i="66" l="1"/>
  <c r="I38" i="66"/>
  <c r="D51" i="66"/>
  <c r="D37" i="76" l="1"/>
  <c r="K37" i="76" s="1"/>
  <c r="D46" i="66"/>
  <c r="G51" i="66"/>
  <c r="H38" i="66"/>
  <c r="B37" i="76"/>
  <c r="C37" i="76" l="1"/>
  <c r="H51" i="66"/>
  <c r="G37" i="76"/>
  <c r="J38" i="66"/>
  <c r="H37" i="76" l="1"/>
  <c r="J37" i="76"/>
  <c r="I51" i="66"/>
  <c r="I37" i="76" l="1"/>
  <c r="L37" i="76" l="1"/>
  <c r="M37" i="76" l="1"/>
  <c r="C53" i="77" l="1"/>
  <c r="D64" i="78"/>
  <c r="D53" i="77"/>
  <c r="C64" i="78"/>
  <c r="E64" i="78" l="1"/>
  <c r="F76" i="78"/>
  <c r="E53" i="77" l="1"/>
  <c r="F65" i="77"/>
  <c r="F64" i="78"/>
  <c r="F53" i="77" l="1"/>
  <c r="D41" i="65" l="1"/>
  <c r="D40" i="66"/>
  <c r="D10" i="66"/>
  <c r="D35" i="66" l="1"/>
  <c r="D36" i="65"/>
  <c r="H42" i="65" l="1"/>
  <c r="C40" i="75" s="1"/>
  <c r="G52" i="75" l="1"/>
  <c r="D12" i="65"/>
  <c r="H40" i="75"/>
  <c r="J40" i="75"/>
  <c r="D41" i="66"/>
  <c r="C52" i="75"/>
  <c r="B67" i="77"/>
  <c r="G42" i="65"/>
  <c r="G55" i="65" s="1"/>
  <c r="D11" i="65"/>
  <c r="D17" i="65" s="1"/>
  <c r="D19" i="65" s="1"/>
  <c r="B52" i="75"/>
  <c r="B66" i="77"/>
  <c r="J16" i="65"/>
  <c r="K16" i="65" s="1"/>
  <c r="D52" i="75"/>
  <c r="B68" i="77"/>
  <c r="E68" i="77" s="1"/>
  <c r="D50" i="65"/>
  <c r="H41" i="66"/>
  <c r="F68" i="77" l="1"/>
  <c r="C40" i="76"/>
  <c r="H40" i="76" s="1"/>
  <c r="D11" i="66"/>
  <c r="D16" i="66" s="1"/>
  <c r="D18" i="66" s="1"/>
  <c r="G52" i="76"/>
  <c r="C51" i="76"/>
  <c r="B54" i="78"/>
  <c r="D42" i="65"/>
  <c r="K52" i="75"/>
  <c r="B64" i="78"/>
  <c r="B79" i="78"/>
  <c r="E79" i="78" s="1"/>
  <c r="D52" i="76"/>
  <c r="K52" i="76" s="1"/>
  <c r="B78" i="78"/>
  <c r="C52" i="76"/>
  <c r="B53" i="78"/>
  <c r="B51" i="76"/>
  <c r="J14" i="66"/>
  <c r="G51" i="76"/>
  <c r="D49" i="66"/>
  <c r="J40" i="76"/>
  <c r="E66" i="77"/>
  <c r="C66" i="77"/>
  <c r="D66" i="77"/>
  <c r="B40" i="75"/>
  <c r="D49" i="65"/>
  <c r="D56" i="65" s="1"/>
  <c r="D58" i="65" s="1"/>
  <c r="D48" i="66"/>
  <c r="D67" i="77"/>
  <c r="E67" i="77"/>
  <c r="D51" i="76"/>
  <c r="K51" i="76" s="1"/>
  <c r="B55" i="78"/>
  <c r="E55" i="78" s="1"/>
  <c r="B53" i="77"/>
  <c r="B69" i="77"/>
  <c r="G41" i="66"/>
  <c r="H55" i="65"/>
  <c r="G40" i="75"/>
  <c r="H52" i="75"/>
  <c r="J52" i="75"/>
  <c r="J15" i="66"/>
  <c r="B77" i="78"/>
  <c r="B52" i="76"/>
  <c r="D36" i="66"/>
  <c r="B80" i="78" l="1"/>
  <c r="D55" i="66"/>
  <c r="D57" i="66" s="1"/>
  <c r="F79" i="78"/>
  <c r="F55" i="78"/>
  <c r="G54" i="66"/>
  <c r="G40" i="76" s="1"/>
  <c r="I40" i="76" s="1"/>
  <c r="K15" i="66"/>
  <c r="K14" i="66"/>
  <c r="I52" i="75"/>
  <c r="L52" i="75" s="1"/>
  <c r="E69" i="77"/>
  <c r="F66" i="77"/>
  <c r="C69" i="77"/>
  <c r="B51" i="75"/>
  <c r="B42" i="77"/>
  <c r="J15" i="65"/>
  <c r="K15" i="65" s="1"/>
  <c r="G51" i="75"/>
  <c r="E53" i="78"/>
  <c r="D53" i="78"/>
  <c r="B56" i="78"/>
  <c r="C53" i="78"/>
  <c r="H52" i="76"/>
  <c r="J52" i="76"/>
  <c r="I40" i="75"/>
  <c r="E78" i="78"/>
  <c r="D78" i="78"/>
  <c r="B40" i="76"/>
  <c r="H51" i="76"/>
  <c r="J51" i="76"/>
  <c r="F67" i="77"/>
  <c r="D37" i="65"/>
  <c r="D43" i="65" s="1"/>
  <c r="D30" i="65"/>
  <c r="B44" i="77"/>
  <c r="E44" i="77" s="1"/>
  <c r="D51" i="75"/>
  <c r="B43" i="77"/>
  <c r="C51" i="75"/>
  <c r="C77" i="78"/>
  <c r="D77" i="78"/>
  <c r="E77" i="78"/>
  <c r="D69" i="77"/>
  <c r="E54" i="78"/>
  <c r="D54" i="78"/>
  <c r="H54" i="66" l="1"/>
  <c r="D44" i="65"/>
  <c r="H67" i="65"/>
  <c r="H79" i="65" s="1"/>
  <c r="C13" i="75" s="1"/>
  <c r="G13" i="75" s="1"/>
  <c r="G67" i="65"/>
  <c r="G79" i="65" s="1"/>
  <c r="I67" i="65"/>
  <c r="F44" i="77"/>
  <c r="F54" i="78"/>
  <c r="M52" i="75"/>
  <c r="I52" i="76"/>
  <c r="I51" i="76"/>
  <c r="D56" i="78"/>
  <c r="E56" i="78"/>
  <c r="F77" i="78"/>
  <c r="C80" i="78"/>
  <c r="F78" i="78"/>
  <c r="H51" i="75"/>
  <c r="J51" i="75"/>
  <c r="D43" i="77"/>
  <c r="E43" i="77"/>
  <c r="K51" i="75"/>
  <c r="F69" i="77"/>
  <c r="E80" i="78"/>
  <c r="D80" i="78"/>
  <c r="F53" i="78"/>
  <c r="C56" i="78"/>
  <c r="B45" i="77"/>
  <c r="E42" i="77"/>
  <c r="C42" i="77"/>
  <c r="D42" i="77"/>
  <c r="J67" i="65" l="1"/>
  <c r="D45" i="77"/>
  <c r="I66" i="66"/>
  <c r="H66" i="66"/>
  <c r="H78" i="66" s="1"/>
  <c r="H65" i="66"/>
  <c r="I65" i="66"/>
  <c r="F56" i="78"/>
  <c r="G65" i="66"/>
  <c r="G66" i="66"/>
  <c r="I51" i="75"/>
  <c r="L51" i="75" s="1"/>
  <c r="M51" i="75" s="1"/>
  <c r="L51" i="76"/>
  <c r="M51" i="76"/>
  <c r="L52" i="76"/>
  <c r="H26" i="75"/>
  <c r="F43" i="77"/>
  <c r="I41" i="66"/>
  <c r="J28" i="66"/>
  <c r="C45" i="77"/>
  <c r="F42" i="77"/>
  <c r="I78" i="66"/>
  <c r="E45" i="77"/>
  <c r="B13" i="75"/>
  <c r="F80" i="78"/>
  <c r="J65" i="66" l="1"/>
  <c r="J66" i="66"/>
  <c r="I66" i="65"/>
  <c r="F45" i="77"/>
  <c r="G66" i="65"/>
  <c r="H66" i="65"/>
  <c r="G78" i="66"/>
  <c r="B13" i="76" s="1"/>
  <c r="D13" i="76"/>
  <c r="H13" i="76" s="1"/>
  <c r="C13" i="76"/>
  <c r="M52" i="76"/>
  <c r="H91" i="65"/>
  <c r="B26" i="75"/>
  <c r="D40" i="76"/>
  <c r="K40" i="76" s="1"/>
  <c r="J41" i="66"/>
  <c r="I54" i="66"/>
  <c r="I42" i="65"/>
  <c r="J29" i="65"/>
  <c r="I79" i="65"/>
  <c r="J78" i="66" l="1"/>
  <c r="J66" i="65"/>
  <c r="E13" i="76"/>
  <c r="G13" i="76"/>
  <c r="I13" i="76" s="1"/>
  <c r="L40" i="76"/>
  <c r="D40" i="75"/>
  <c r="J42" i="65"/>
  <c r="I55" i="65"/>
  <c r="G26" i="75"/>
  <c r="C26" i="75"/>
  <c r="I91" i="65"/>
  <c r="B26" i="76"/>
  <c r="G26" i="76" s="1"/>
  <c r="H90" i="66"/>
  <c r="D13" i="75"/>
  <c r="J79" i="65"/>
  <c r="H26" i="76" l="1"/>
  <c r="I26" i="76" s="1"/>
  <c r="D26" i="75"/>
  <c r="M40" i="76"/>
  <c r="I26" i="75"/>
  <c r="H13" i="75"/>
  <c r="E13" i="75"/>
  <c r="C26" i="76"/>
  <c r="I90" i="66"/>
  <c r="K40" i="75"/>
  <c r="D26" i="76" l="1"/>
  <c r="J26" i="76"/>
  <c r="L40" i="75"/>
  <c r="I13" i="75"/>
  <c r="J26" i="75" l="1"/>
  <c r="M40" i="75"/>
  <c r="G41" i="65" l="1"/>
  <c r="G78" i="65"/>
  <c r="G40" i="66"/>
  <c r="G77" i="66"/>
  <c r="G89" i="66" l="1"/>
  <c r="B12" i="76"/>
  <c r="B39" i="76"/>
  <c r="G53" i="66"/>
  <c r="B12" i="75"/>
  <c r="G90" i="65"/>
  <c r="B39" i="75"/>
  <c r="G54" i="65"/>
  <c r="G39" i="76" l="1"/>
  <c r="G39" i="75"/>
  <c r="B25" i="75"/>
  <c r="B25" i="76"/>
  <c r="G25" i="76" s="1"/>
  <c r="G25" i="75" l="1"/>
  <c r="H41" i="65" l="1"/>
  <c r="H78" i="65"/>
  <c r="H40" i="66"/>
  <c r="H77" i="66"/>
  <c r="C39" i="76" l="1"/>
  <c r="H53" i="66"/>
  <c r="C12" i="75"/>
  <c r="H90" i="65"/>
  <c r="C12" i="76"/>
  <c r="H89" i="66"/>
  <c r="C39" i="75"/>
  <c r="H54" i="65"/>
  <c r="G12" i="75" l="1"/>
  <c r="H39" i="75"/>
  <c r="J39" i="75"/>
  <c r="C25" i="76"/>
  <c r="H39" i="76"/>
  <c r="J39" i="76"/>
  <c r="G12" i="76"/>
  <c r="H25" i="76"/>
  <c r="C25" i="75"/>
  <c r="H25" i="75" l="1"/>
  <c r="I25" i="75" s="1"/>
  <c r="I39" i="75"/>
  <c r="I39" i="76"/>
  <c r="I25" i="76"/>
  <c r="I40" i="66" l="1"/>
  <c r="I77" i="66"/>
  <c r="J27" i="66"/>
  <c r="I41" i="65" l="1"/>
  <c r="I78" i="65"/>
  <c r="J28" i="65"/>
  <c r="D12" i="76"/>
  <c r="J77" i="66"/>
  <c r="I89" i="66"/>
  <c r="D39" i="76"/>
  <c r="J40" i="66"/>
  <c r="I53" i="66"/>
  <c r="K39" i="76" l="1"/>
  <c r="D25" i="76"/>
  <c r="D12" i="75"/>
  <c r="J78" i="65"/>
  <c r="I90" i="65"/>
  <c r="H12" i="76"/>
  <c r="E12" i="76"/>
  <c r="D39" i="75"/>
  <c r="J41" i="65"/>
  <c r="I54" i="65"/>
  <c r="H12" i="75" l="1"/>
  <c r="E12" i="75"/>
  <c r="D25" i="75"/>
  <c r="K39" i="75"/>
  <c r="I12" i="76"/>
  <c r="L39" i="76"/>
  <c r="L39" i="75" l="1"/>
  <c r="M39" i="76"/>
  <c r="I12" i="75"/>
  <c r="J25" i="76"/>
  <c r="M39" i="75" l="1"/>
  <c r="J25" i="75"/>
  <c r="T14" i="80" l="1"/>
  <c r="S24" i="80" l="1"/>
  <c r="H24" i="80"/>
  <c r="T24" i="80" s="1"/>
  <c r="D33" i="66" l="1"/>
  <c r="D29" i="66"/>
  <c r="D42" i="66" l="1"/>
  <c r="D43" i="66" s="1"/>
  <c r="Q14" i="80" l="1"/>
  <c r="E24" i="80" l="1"/>
  <c r="Q24" i="80" s="1"/>
  <c r="P24" i="80"/>
  <c r="D32" i="65" l="1"/>
  <c r="D31" i="66" l="1"/>
  <c r="E22" i="66" l="1"/>
  <c r="G22" i="66" s="1"/>
  <c r="G10" i="66"/>
  <c r="B47" i="76" l="1"/>
  <c r="B31" i="78"/>
  <c r="H10" i="66"/>
  <c r="G47" i="76"/>
  <c r="G35" i="66"/>
  <c r="H22" i="66"/>
  <c r="H35" i="66" s="1"/>
  <c r="C34" i="76" s="1"/>
  <c r="I22" i="66" l="1"/>
  <c r="I35" i="66" s="1"/>
  <c r="D34" i="76" s="1"/>
  <c r="K34" i="76" s="1"/>
  <c r="B34" i="76"/>
  <c r="G48" i="66"/>
  <c r="J35" i="66"/>
  <c r="I10" i="66"/>
  <c r="B32" i="78"/>
  <c r="C47" i="76"/>
  <c r="C31" i="78"/>
  <c r="D31" i="78"/>
  <c r="E31" i="78"/>
  <c r="J34" i="76"/>
  <c r="H34" i="76"/>
  <c r="J22" i="66"/>
  <c r="D47" i="76" l="1"/>
  <c r="K47" i="76" s="1"/>
  <c r="B33" i="78"/>
  <c r="E33" i="78" s="1"/>
  <c r="F33" i="78" s="1"/>
  <c r="G9" i="66"/>
  <c r="E21" i="66"/>
  <c r="G21" i="66" s="1"/>
  <c r="G12" i="66"/>
  <c r="E24" i="66"/>
  <c r="G24" i="66" s="1"/>
  <c r="E23" i="66"/>
  <c r="G23" i="66" s="1"/>
  <c r="G11" i="66"/>
  <c r="E32" i="78"/>
  <c r="D32" i="78"/>
  <c r="F32" i="78" s="1"/>
  <c r="H48" i="66"/>
  <c r="I48" i="66" s="1"/>
  <c r="G34" i="76"/>
  <c r="I34" i="76" s="1"/>
  <c r="L34" i="76" s="1"/>
  <c r="M34" i="76" s="1"/>
  <c r="C34" i="78"/>
  <c r="G60" i="66" s="1"/>
  <c r="F31" i="78"/>
  <c r="J47" i="76"/>
  <c r="H47" i="76"/>
  <c r="I47" i="76" s="1"/>
  <c r="D34" i="78"/>
  <c r="H60" i="66" s="1"/>
  <c r="H72" i="66" s="1"/>
  <c r="C7" i="76" s="1"/>
  <c r="G7" i="76" s="1"/>
  <c r="J10" i="66"/>
  <c r="K10" i="66" s="1"/>
  <c r="B34" i="78" l="1"/>
  <c r="G9" i="65"/>
  <c r="E21" i="65"/>
  <c r="G21" i="65" s="1"/>
  <c r="H23" i="66"/>
  <c r="H36" i="66" s="1"/>
  <c r="C35" i="76" s="1"/>
  <c r="G36" i="66"/>
  <c r="G13" i="65"/>
  <c r="E25" i="65"/>
  <c r="G25" i="65" s="1"/>
  <c r="G72" i="66"/>
  <c r="H24" i="66"/>
  <c r="H37" i="66" s="1"/>
  <c r="C36" i="76" s="1"/>
  <c r="G37" i="66"/>
  <c r="B65" i="78"/>
  <c r="B48" i="76"/>
  <c r="G48" i="76"/>
  <c r="H11" i="66"/>
  <c r="G49" i="76"/>
  <c r="H12" i="66"/>
  <c r="I12" i="66" s="1"/>
  <c r="B49" i="76"/>
  <c r="B88" i="78"/>
  <c r="G34" i="66"/>
  <c r="H21" i="66"/>
  <c r="H34" i="66" s="1"/>
  <c r="C33" i="76" s="1"/>
  <c r="I21" i="66"/>
  <c r="I34" i="66" s="1"/>
  <c r="D33" i="76" s="1"/>
  <c r="K33" i="76" s="1"/>
  <c r="J21" i="66"/>
  <c r="E20" i="66"/>
  <c r="G20" i="66" s="1"/>
  <c r="G8" i="66"/>
  <c r="H9" i="66"/>
  <c r="B20" i="78"/>
  <c r="G46" i="76"/>
  <c r="B46" i="76"/>
  <c r="H20" i="76"/>
  <c r="I7" i="76"/>
  <c r="F34" i="78"/>
  <c r="G12" i="65"/>
  <c r="E24" i="65"/>
  <c r="G24" i="65" s="1"/>
  <c r="L47" i="76"/>
  <c r="M47" i="76" s="1"/>
  <c r="E34" i="78"/>
  <c r="I60" i="66" s="1"/>
  <c r="I72" i="66" s="1"/>
  <c r="D7" i="76" s="1"/>
  <c r="H7" i="76" s="1"/>
  <c r="E20" i="78" l="1"/>
  <c r="D20" i="78"/>
  <c r="C20" i="78"/>
  <c r="E65" i="78"/>
  <c r="C65" i="78"/>
  <c r="D65" i="78"/>
  <c r="G45" i="76"/>
  <c r="H8" i="66"/>
  <c r="B45" i="76"/>
  <c r="B53" i="76" s="1"/>
  <c r="G16" i="66"/>
  <c r="B9" i="78"/>
  <c r="J12" i="66"/>
  <c r="K12" i="66" s="1"/>
  <c r="D49" i="76"/>
  <c r="K49" i="76" s="1"/>
  <c r="B90" i="78"/>
  <c r="E90" i="78" s="1"/>
  <c r="F90" i="78" s="1"/>
  <c r="G49" i="75"/>
  <c r="H13" i="65"/>
  <c r="I13" i="65" s="1"/>
  <c r="B79" i="77"/>
  <c r="B49" i="75"/>
  <c r="G29" i="66"/>
  <c r="H20" i="66"/>
  <c r="I20" i="66" s="1"/>
  <c r="J20" i="66" s="1"/>
  <c r="G33" i="66"/>
  <c r="C49" i="76"/>
  <c r="B89" i="78"/>
  <c r="I24" i="66"/>
  <c r="I37" i="66" s="1"/>
  <c r="D36" i="76" s="1"/>
  <c r="K36" i="76" s="1"/>
  <c r="I23" i="66"/>
  <c r="I36" i="66" s="1"/>
  <c r="D35" i="76" s="1"/>
  <c r="K35" i="76" s="1"/>
  <c r="H24" i="65"/>
  <c r="H37" i="65" s="1"/>
  <c r="C35" i="75" s="1"/>
  <c r="G37" i="65"/>
  <c r="D88" i="78"/>
  <c r="C88" i="78"/>
  <c r="E88" i="78"/>
  <c r="G50" i="66"/>
  <c r="B36" i="76"/>
  <c r="H36" i="76"/>
  <c r="J36" i="76"/>
  <c r="B54" i="77"/>
  <c r="G48" i="75"/>
  <c r="B48" i="75"/>
  <c r="H12" i="65"/>
  <c r="I12" i="65" s="1"/>
  <c r="J33" i="76"/>
  <c r="H33" i="76"/>
  <c r="I11" i="66"/>
  <c r="B66" i="78"/>
  <c r="C48" i="76"/>
  <c r="J60" i="66"/>
  <c r="G34" i="65"/>
  <c r="H21" i="65"/>
  <c r="I21" i="65"/>
  <c r="G38" i="65"/>
  <c r="H25" i="65"/>
  <c r="H38" i="65" s="1"/>
  <c r="C36" i="75" s="1"/>
  <c r="I25" i="65"/>
  <c r="I38" i="65" s="1"/>
  <c r="D36" i="75" s="1"/>
  <c r="K36" i="75" s="1"/>
  <c r="I9" i="66"/>
  <c r="B21" i="78"/>
  <c r="C46" i="76"/>
  <c r="G49" i="66"/>
  <c r="B35" i="76"/>
  <c r="J9" i="66"/>
  <c r="K9" i="66" s="1"/>
  <c r="H35" i="76"/>
  <c r="J35" i="76"/>
  <c r="G47" i="66"/>
  <c r="B33" i="76"/>
  <c r="J34" i="66"/>
  <c r="J72" i="66"/>
  <c r="G84" i="66"/>
  <c r="B7" i="76"/>
  <c r="E7" i="76" s="1"/>
  <c r="B45" i="75"/>
  <c r="G45" i="75"/>
  <c r="H9" i="65"/>
  <c r="B9" i="77"/>
  <c r="I9" i="65"/>
  <c r="J9" i="65"/>
  <c r="K9" i="65" s="1"/>
  <c r="I24" i="65" l="1"/>
  <c r="B91" i="78"/>
  <c r="D48" i="75"/>
  <c r="K48" i="75" s="1"/>
  <c r="B56" i="77"/>
  <c r="E56" i="77" s="1"/>
  <c r="F56" i="77" s="1"/>
  <c r="J12" i="65"/>
  <c r="K12" i="65" s="1"/>
  <c r="B36" i="75"/>
  <c r="G51" i="65"/>
  <c r="J38" i="65"/>
  <c r="B67" i="78"/>
  <c r="D48" i="76"/>
  <c r="K48" i="76" s="1"/>
  <c r="J11" i="66"/>
  <c r="K11" i="66" s="1"/>
  <c r="D54" i="77"/>
  <c r="C54" i="77"/>
  <c r="E54" i="77"/>
  <c r="C91" i="78"/>
  <c r="G62" i="66" s="1"/>
  <c r="F88" i="78"/>
  <c r="D89" i="78"/>
  <c r="E89" i="78"/>
  <c r="J24" i="66"/>
  <c r="C68" i="78"/>
  <c r="G61" i="66" s="1"/>
  <c r="F65" i="78"/>
  <c r="J36" i="75"/>
  <c r="H36" i="75"/>
  <c r="D68" i="78"/>
  <c r="H61" i="66" s="1"/>
  <c r="H73" i="66" s="1"/>
  <c r="C8" i="76" s="1"/>
  <c r="D45" i="75"/>
  <c r="B11" i="77"/>
  <c r="H49" i="66"/>
  <c r="I49" i="66" s="1"/>
  <c r="G35" i="76"/>
  <c r="I35" i="76" s="1"/>
  <c r="L35" i="76" s="1"/>
  <c r="M35" i="76" s="1"/>
  <c r="J49" i="76"/>
  <c r="H49" i="76"/>
  <c r="I49" i="76" s="1"/>
  <c r="L49" i="76" s="1"/>
  <c r="M49" i="76" s="1"/>
  <c r="C79" i="77"/>
  <c r="E79" i="77"/>
  <c r="D79" i="77"/>
  <c r="B96" i="78"/>
  <c r="E9" i="78"/>
  <c r="D9" i="78"/>
  <c r="D96" i="78" s="1"/>
  <c r="C9" i="78"/>
  <c r="H48" i="76"/>
  <c r="I48" i="76" s="1"/>
  <c r="J48" i="76"/>
  <c r="J36" i="66"/>
  <c r="D66" i="78"/>
  <c r="E66" i="78"/>
  <c r="J13" i="65"/>
  <c r="K13" i="65" s="1"/>
  <c r="B81" i="77"/>
  <c r="E81" i="77" s="1"/>
  <c r="F81" i="77" s="1"/>
  <c r="D49" i="75"/>
  <c r="K49" i="75" s="1"/>
  <c r="C49" i="75"/>
  <c r="B80" i="77"/>
  <c r="B82" i="77" s="1"/>
  <c r="G33" i="76"/>
  <c r="I33" i="76" s="1"/>
  <c r="L33" i="76" s="1"/>
  <c r="M33" i="76" s="1"/>
  <c r="H47" i="66"/>
  <c r="I47" i="66" s="1"/>
  <c r="J37" i="66"/>
  <c r="I29" i="66"/>
  <c r="I33" i="66"/>
  <c r="C23" i="78"/>
  <c r="G59" i="66" s="1"/>
  <c r="F20" i="78"/>
  <c r="G30" i="66"/>
  <c r="G43" i="66"/>
  <c r="C9" i="77"/>
  <c r="E9" i="77"/>
  <c r="D9" i="77"/>
  <c r="J46" i="76"/>
  <c r="H46" i="76"/>
  <c r="I46" i="76" s="1"/>
  <c r="C45" i="75"/>
  <c r="B10" i="77"/>
  <c r="B12" i="77" s="1"/>
  <c r="E21" i="78"/>
  <c r="D21" i="78"/>
  <c r="D46" i="76"/>
  <c r="K46" i="76" s="1"/>
  <c r="B22" i="78"/>
  <c r="G47" i="65"/>
  <c r="B32" i="75"/>
  <c r="B35" i="75"/>
  <c r="G50" i="65"/>
  <c r="B32" i="76"/>
  <c r="B41" i="76" s="1"/>
  <c r="G46" i="66"/>
  <c r="G42" i="66"/>
  <c r="I8" i="66"/>
  <c r="H16" i="66"/>
  <c r="B10" i="78"/>
  <c r="C45" i="76"/>
  <c r="H84" i="66"/>
  <c r="B20" i="76"/>
  <c r="G20" i="76" s="1"/>
  <c r="I20" i="76" s="1"/>
  <c r="J20" i="76" s="1"/>
  <c r="E91" i="78"/>
  <c r="I62" i="66" s="1"/>
  <c r="I74" i="66" s="1"/>
  <c r="D9" i="76" s="1"/>
  <c r="H9" i="76" s="1"/>
  <c r="J23" i="66"/>
  <c r="J29" i="66" s="1"/>
  <c r="J21" i="65"/>
  <c r="I34" i="65"/>
  <c r="G17" i="66"/>
  <c r="B54" i="76"/>
  <c r="H34" i="65"/>
  <c r="J25" i="65"/>
  <c r="B55" i="77"/>
  <c r="C48" i="75"/>
  <c r="G36" i="76"/>
  <c r="I36" i="76" s="1"/>
  <c r="L36" i="76" s="1"/>
  <c r="M36" i="76" s="1"/>
  <c r="H50" i="66"/>
  <c r="I50" i="66" s="1"/>
  <c r="J35" i="75"/>
  <c r="H35" i="75"/>
  <c r="H33" i="66"/>
  <c r="J33" i="66" s="1"/>
  <c r="J42" i="66" s="1"/>
  <c r="H29" i="66"/>
  <c r="G53" i="76"/>
  <c r="F21" i="78" l="1"/>
  <c r="I37" i="65"/>
  <c r="J24" i="65"/>
  <c r="H48" i="75"/>
  <c r="I48" i="75" s="1"/>
  <c r="J48" i="75"/>
  <c r="D91" i="78"/>
  <c r="H62" i="66" s="1"/>
  <c r="H74" i="66" s="1"/>
  <c r="C9" i="76" s="1"/>
  <c r="F89" i="78"/>
  <c r="F91" i="78" s="1"/>
  <c r="E67" i="78"/>
  <c r="F67" i="78" s="1"/>
  <c r="B68" i="78"/>
  <c r="H43" i="66"/>
  <c r="H30" i="66"/>
  <c r="J8" i="66"/>
  <c r="D45" i="76"/>
  <c r="B11" i="78"/>
  <c r="I16" i="66"/>
  <c r="I30" i="66" s="1"/>
  <c r="I42" i="66"/>
  <c r="D32" i="76"/>
  <c r="C96" i="78"/>
  <c r="F9" i="78"/>
  <c r="C12" i="78"/>
  <c r="G58" i="66" s="1"/>
  <c r="G74" i="66"/>
  <c r="D55" i="77"/>
  <c r="D57" i="77" s="1"/>
  <c r="H62" i="65" s="1"/>
  <c r="H74" i="65" s="1"/>
  <c r="C8" i="75" s="1"/>
  <c r="E55" i="77"/>
  <c r="E57" i="77" s="1"/>
  <c r="I62" i="65" s="1"/>
  <c r="I74" i="65" s="1"/>
  <c r="D8" i="75" s="1"/>
  <c r="H8" i="75" s="1"/>
  <c r="D12" i="77"/>
  <c r="H59" i="65" s="1"/>
  <c r="I43" i="66"/>
  <c r="B57" i="77"/>
  <c r="H51" i="65"/>
  <c r="I51" i="65" s="1"/>
  <c r="G36" i="75"/>
  <c r="I36" i="75" s="1"/>
  <c r="L36" i="75" s="1"/>
  <c r="M36" i="75" s="1"/>
  <c r="L48" i="76"/>
  <c r="M48" i="76" s="1"/>
  <c r="F79" i="77"/>
  <c r="C82" i="77"/>
  <c r="G63" i="65" s="1"/>
  <c r="G32" i="75"/>
  <c r="H47" i="65"/>
  <c r="E96" i="78"/>
  <c r="H50" i="65"/>
  <c r="I50" i="65" s="1"/>
  <c r="G35" i="75"/>
  <c r="I35" i="75" s="1"/>
  <c r="K45" i="75"/>
  <c r="G71" i="66"/>
  <c r="G56" i="66"/>
  <c r="B42" i="76"/>
  <c r="C20" i="76"/>
  <c r="I84" i="66"/>
  <c r="D20" i="76" s="1"/>
  <c r="H46" i="66"/>
  <c r="G55" i="66"/>
  <c r="G32" i="76"/>
  <c r="E22" i="78"/>
  <c r="F22" i="78" s="1"/>
  <c r="F23" i="78" s="1"/>
  <c r="B23" i="78"/>
  <c r="H45" i="75"/>
  <c r="J45" i="75"/>
  <c r="C12" i="77"/>
  <c r="G59" i="65" s="1"/>
  <c r="F9" i="77"/>
  <c r="F66" i="78"/>
  <c r="G73" i="66"/>
  <c r="F54" i="77"/>
  <c r="C57" i="77"/>
  <c r="G62" i="65" s="1"/>
  <c r="E10" i="78"/>
  <c r="E97" i="78" s="1"/>
  <c r="B97" i="78"/>
  <c r="D10" i="78"/>
  <c r="H49" i="75"/>
  <c r="I49" i="75" s="1"/>
  <c r="J49" i="75"/>
  <c r="G8" i="76"/>
  <c r="H21" i="76"/>
  <c r="H42" i="66"/>
  <c r="C32" i="76"/>
  <c r="C32" i="75"/>
  <c r="H17" i="66"/>
  <c r="D23" i="78"/>
  <c r="H59" i="66" s="1"/>
  <c r="H71" i="66" s="1"/>
  <c r="C6" i="76" s="1"/>
  <c r="G6" i="76" s="1"/>
  <c r="J34" i="65"/>
  <c r="D32" i="75"/>
  <c r="E82" i="77"/>
  <c r="I63" i="65" s="1"/>
  <c r="I75" i="65" s="1"/>
  <c r="D9" i="75" s="1"/>
  <c r="H9" i="75" s="1"/>
  <c r="E10" i="77"/>
  <c r="D10" i="77"/>
  <c r="J45" i="76"/>
  <c r="J53" i="76" s="1"/>
  <c r="H45" i="76"/>
  <c r="C53" i="76"/>
  <c r="C54" i="76" s="1"/>
  <c r="L46" i="76"/>
  <c r="M46" i="76" s="1"/>
  <c r="D80" i="77"/>
  <c r="F80" i="77" s="1"/>
  <c r="E80" i="77"/>
  <c r="E11" i="77"/>
  <c r="F82" i="77" l="1"/>
  <c r="L49" i="75"/>
  <c r="M49" i="75" s="1"/>
  <c r="F68" i="78"/>
  <c r="E12" i="77"/>
  <c r="I59" i="65" s="1"/>
  <c r="I71" i="65" s="1"/>
  <c r="E68" i="78"/>
  <c r="I61" i="66" s="1"/>
  <c r="I73" i="66" s="1"/>
  <c r="D8" i="76" s="1"/>
  <c r="H8" i="76" s="1"/>
  <c r="I8" i="76" s="1"/>
  <c r="D35" i="75"/>
  <c r="K35" i="75" s="1"/>
  <c r="L35" i="75" s="1"/>
  <c r="M35" i="75" s="1"/>
  <c r="J37" i="65"/>
  <c r="I17" i="66"/>
  <c r="D82" i="77"/>
  <c r="H63" i="65" s="1"/>
  <c r="H75" i="65" s="1"/>
  <c r="C9" i="75" s="1"/>
  <c r="G9" i="75" s="1"/>
  <c r="K32" i="76"/>
  <c r="K41" i="76" s="1"/>
  <c r="D41" i="76"/>
  <c r="D42" i="76" s="1"/>
  <c r="H32" i="76"/>
  <c r="H41" i="76" s="1"/>
  <c r="C41" i="76"/>
  <c r="H42" i="76" s="1"/>
  <c r="J32" i="76"/>
  <c r="J41" i="76" s="1"/>
  <c r="F55" i="77"/>
  <c r="E23" i="78"/>
  <c r="I59" i="66" s="1"/>
  <c r="H71" i="65"/>
  <c r="H53" i="76"/>
  <c r="I45" i="76"/>
  <c r="K54" i="76"/>
  <c r="K32" i="75"/>
  <c r="G74" i="65"/>
  <c r="J62" i="65"/>
  <c r="G71" i="65"/>
  <c r="H55" i="66"/>
  <c r="I46" i="66"/>
  <c r="I55" i="66" s="1"/>
  <c r="J62" i="66"/>
  <c r="D12" i="78"/>
  <c r="H58" i="66" s="1"/>
  <c r="F10" i="78"/>
  <c r="D97" i="78"/>
  <c r="B6" i="76"/>
  <c r="G83" i="66"/>
  <c r="G9" i="76"/>
  <c r="I9" i="76" s="1"/>
  <c r="H22" i="76"/>
  <c r="G8" i="75"/>
  <c r="I8" i="75" s="1"/>
  <c r="J61" i="66"/>
  <c r="I47" i="65"/>
  <c r="G70" i="66"/>
  <c r="G67" i="66"/>
  <c r="G80" i="66" s="1"/>
  <c r="D53" i="76"/>
  <c r="D54" i="76" s="1"/>
  <c r="K45" i="76"/>
  <c r="K53" i="76" s="1"/>
  <c r="H32" i="75"/>
  <c r="I32" i="75" s="1"/>
  <c r="J32" i="75"/>
  <c r="G41" i="76"/>
  <c r="F11" i="77"/>
  <c r="F57" i="77"/>
  <c r="H22" i="75"/>
  <c r="I9" i="75"/>
  <c r="F10" i="77"/>
  <c r="H19" i="76"/>
  <c r="J73" i="66"/>
  <c r="B8" i="76"/>
  <c r="E8" i="76" s="1"/>
  <c r="I45" i="75"/>
  <c r="K8" i="66"/>
  <c r="J16" i="66"/>
  <c r="K16" i="66" s="1"/>
  <c r="L48" i="75"/>
  <c r="M48" i="75" s="1"/>
  <c r="J74" i="66"/>
  <c r="G86" i="66"/>
  <c r="B9" i="76"/>
  <c r="E9" i="76" s="1"/>
  <c r="B98" i="78"/>
  <c r="B99" i="78" s="1"/>
  <c r="E11" i="78"/>
  <c r="H56" i="66"/>
  <c r="I56" i="66" s="1"/>
  <c r="E12" i="78"/>
  <c r="I58" i="66" s="1"/>
  <c r="G75" i="65"/>
  <c r="J63" i="65"/>
  <c r="J43" i="66"/>
  <c r="C99" i="78"/>
  <c r="F96" i="78"/>
  <c r="B12" i="78"/>
  <c r="K42" i="76" l="1"/>
  <c r="J59" i="65"/>
  <c r="F12" i="77"/>
  <c r="B9" i="75"/>
  <c r="E9" i="75" s="1"/>
  <c r="G87" i="65"/>
  <c r="J75" i="65"/>
  <c r="F97" i="78"/>
  <c r="D99" i="78"/>
  <c r="H68" i="66" s="1"/>
  <c r="B5" i="75"/>
  <c r="G83" i="65"/>
  <c r="J71" i="65"/>
  <c r="I70" i="66"/>
  <c r="I67" i="66"/>
  <c r="I80" i="66" s="1"/>
  <c r="H85" i="66"/>
  <c r="B21" i="76"/>
  <c r="G21" i="76" s="1"/>
  <c r="I21" i="76" s="1"/>
  <c r="J21" i="76" s="1"/>
  <c r="H21" i="75"/>
  <c r="I32" i="76"/>
  <c r="C42" i="76"/>
  <c r="I71" i="66"/>
  <c r="J59" i="66"/>
  <c r="H83" i="66"/>
  <c r="B19" i="76"/>
  <c r="G19" i="76" s="1"/>
  <c r="I19" i="76" s="1"/>
  <c r="L45" i="76"/>
  <c r="L53" i="76" s="1"/>
  <c r="I53" i="76"/>
  <c r="J58" i="66"/>
  <c r="G79" i="66"/>
  <c r="G82" i="66"/>
  <c r="J70" i="66"/>
  <c r="B5" i="76"/>
  <c r="H86" i="66"/>
  <c r="B22" i="76"/>
  <c r="G22" i="76" s="1"/>
  <c r="I22" i="76" s="1"/>
  <c r="J22" i="76" s="1"/>
  <c r="H67" i="66"/>
  <c r="H80" i="66" s="1"/>
  <c r="H70" i="66"/>
  <c r="B8" i="75"/>
  <c r="E8" i="75" s="1"/>
  <c r="J74" i="65"/>
  <c r="C5" i="75"/>
  <c r="F11" i="78"/>
  <c r="F12" i="78" s="1"/>
  <c r="E98" i="78"/>
  <c r="G68" i="66"/>
  <c r="L45" i="75"/>
  <c r="M45" i="75" s="1"/>
  <c r="L32" i="75"/>
  <c r="M32" i="75" s="1"/>
  <c r="D5" i="75"/>
  <c r="M45" i="76" l="1"/>
  <c r="M53" i="76" s="1"/>
  <c r="G5" i="75"/>
  <c r="H18" i="75" s="1"/>
  <c r="I41" i="76"/>
  <c r="L32" i="76"/>
  <c r="L41" i="76" s="1"/>
  <c r="M32" i="76"/>
  <c r="M41" i="76" s="1"/>
  <c r="B14" i="76"/>
  <c r="E5" i="75"/>
  <c r="H86" i="65"/>
  <c r="B21" i="75"/>
  <c r="G21" i="75" s="1"/>
  <c r="I21" i="75" s="1"/>
  <c r="J21" i="75" s="1"/>
  <c r="G91" i="66"/>
  <c r="D44" i="71" s="1"/>
  <c r="H82" i="66"/>
  <c r="B18" i="76"/>
  <c r="Y32" i="71"/>
  <c r="Y33" i="71" s="1"/>
  <c r="D32" i="71"/>
  <c r="D33" i="71" s="1"/>
  <c r="I79" i="66"/>
  <c r="D5" i="76"/>
  <c r="B22" i="75"/>
  <c r="G22" i="75" s="1"/>
  <c r="I22" i="75" s="1"/>
  <c r="J22" i="75" s="1"/>
  <c r="H87" i="65"/>
  <c r="H5" i="75"/>
  <c r="I86" i="66"/>
  <c r="D22" i="76" s="1"/>
  <c r="C22" i="76"/>
  <c r="H83" i="65"/>
  <c r="B18" i="75"/>
  <c r="I85" i="66"/>
  <c r="D21" i="76" s="1"/>
  <c r="C21" i="76"/>
  <c r="H79" i="66"/>
  <c r="C5" i="76"/>
  <c r="I83" i="66"/>
  <c r="D19" i="76" s="1"/>
  <c r="C19" i="76"/>
  <c r="F98" i="78"/>
  <c r="F99" i="78" s="1"/>
  <c r="E99" i="78"/>
  <c r="I68" i="66" s="1"/>
  <c r="J67" i="66"/>
  <c r="J80" i="66" s="1"/>
  <c r="D6" i="76"/>
  <c r="J71" i="66"/>
  <c r="J79" i="66" s="1"/>
  <c r="F32" i="71" l="1"/>
  <c r="F33" i="71" s="1"/>
  <c r="AA32" i="71"/>
  <c r="AA33" i="71" s="1"/>
  <c r="B15" i="76"/>
  <c r="E32" i="71"/>
  <c r="E33" i="71" s="1"/>
  <c r="Z32" i="71"/>
  <c r="Z33" i="71" s="1"/>
  <c r="G18" i="75"/>
  <c r="G5" i="76"/>
  <c r="C14" i="76"/>
  <c r="B27" i="76"/>
  <c r="G18" i="76"/>
  <c r="H5" i="76"/>
  <c r="D14" i="76"/>
  <c r="H15" i="76" s="1"/>
  <c r="C21" i="75"/>
  <c r="I86" i="65"/>
  <c r="D21" i="75" s="1"/>
  <c r="C18" i="75"/>
  <c r="I83" i="65"/>
  <c r="C22" i="75"/>
  <c r="I87" i="65"/>
  <c r="D22" i="75" s="1"/>
  <c r="D45" i="71"/>
  <c r="B28" i="76" s="1"/>
  <c r="Y44" i="71"/>
  <c r="Y45" i="71" s="1"/>
  <c r="I5" i="75"/>
  <c r="H6" i="76"/>
  <c r="I6" i="76" s="1"/>
  <c r="J19" i="76" s="1"/>
  <c r="E6" i="76"/>
  <c r="H91" i="66"/>
  <c r="E44" i="71" s="1"/>
  <c r="I82" i="66"/>
  <c r="C18" i="76"/>
  <c r="C27" i="76" s="1"/>
  <c r="E5" i="76"/>
  <c r="C15" i="76" l="1"/>
  <c r="H14" i="76"/>
  <c r="N23" i="74" s="1"/>
  <c r="H18" i="76"/>
  <c r="H27" i="76" s="1"/>
  <c r="G14" i="76"/>
  <c r="N15" i="74" s="1"/>
  <c r="I5" i="76"/>
  <c r="I14" i="76" s="1"/>
  <c r="I91" i="66"/>
  <c r="F44" i="71" s="1"/>
  <c r="D18" i="76"/>
  <c r="D27" i="76" s="1"/>
  <c r="N24" i="74"/>
  <c r="R23" i="74"/>
  <c r="D18" i="75"/>
  <c r="Z44" i="71"/>
  <c r="Z45" i="71" s="1"/>
  <c r="E45" i="71"/>
  <c r="C28" i="76" s="1"/>
  <c r="I18" i="75"/>
  <c r="J18" i="75" s="1"/>
  <c r="G27" i="76"/>
  <c r="I28" i="76" s="1"/>
  <c r="I18" i="76"/>
  <c r="E14" i="76"/>
  <c r="G15" i="76"/>
  <c r="I15" i="76" s="1"/>
  <c r="H28" i="76"/>
  <c r="D15" i="76"/>
  <c r="F45" i="71" l="1"/>
  <c r="D28" i="76" s="1"/>
  <c r="AA44" i="71"/>
  <c r="AA45" i="71" s="1"/>
  <c r="N25" i="74"/>
  <c r="R24" i="74"/>
  <c r="N16" i="74"/>
  <c r="R15" i="74"/>
  <c r="J18" i="76"/>
  <c r="I27" i="76"/>
  <c r="N17" i="74" l="1"/>
  <c r="R16" i="74"/>
  <c r="N26" i="74"/>
  <c r="R26" i="74" s="1"/>
  <c r="R25" i="74"/>
  <c r="J27" i="76"/>
  <c r="O14" i="74"/>
  <c r="J28" i="76"/>
  <c r="S14" i="74" l="1"/>
  <c r="S15" i="74" s="1"/>
  <c r="S16" i="74" s="1"/>
  <c r="O15" i="74"/>
  <c r="O16" i="74" s="1"/>
  <c r="O17" i="74" s="1"/>
  <c r="N18" i="74"/>
  <c r="R17" i="74"/>
  <c r="O18" i="74" l="1"/>
  <c r="R18" i="74"/>
  <c r="N19" i="74"/>
  <c r="O19" i="74"/>
  <c r="S17" i="74"/>
  <c r="S18" i="74" s="1"/>
  <c r="N20" i="74" l="1"/>
  <c r="R19" i="74"/>
  <c r="S19" i="74"/>
  <c r="N21" i="74" l="1"/>
  <c r="R20" i="74"/>
  <c r="S20" i="74"/>
  <c r="O20" i="74"/>
  <c r="O21" i="74" s="1"/>
  <c r="N22" i="74" l="1"/>
  <c r="O22" i="74" s="1"/>
  <c r="O23" i="74" s="1"/>
  <c r="O24" i="74" s="1"/>
  <c r="O25" i="74" s="1"/>
  <c r="O26" i="74" s="1"/>
  <c r="O29" i="74" s="1"/>
  <c r="R21" i="74"/>
  <c r="S21" i="74" s="1"/>
  <c r="R22" i="74" l="1"/>
  <c r="R27" i="74" s="1"/>
  <c r="N27" i="74"/>
  <c r="S22" i="74" l="1"/>
  <c r="S23" i="74" s="1"/>
  <c r="S24" i="74" s="1"/>
  <c r="S25" i="74" s="1"/>
  <c r="S26" i="74" s="1"/>
  <c r="S29" i="74" s="1"/>
  <c r="K27" i="76" s="1"/>
  <c r="E23" i="65" l="1"/>
  <c r="G23" i="65" s="1"/>
  <c r="G11" i="65"/>
  <c r="L25" i="76"/>
  <c r="L19" i="76"/>
  <c r="L21" i="76"/>
  <c r="K28" i="76"/>
  <c r="L18" i="76"/>
  <c r="L27" i="76" s="1"/>
  <c r="L23" i="76"/>
  <c r="L22" i="76"/>
  <c r="L20" i="76"/>
  <c r="L24" i="76"/>
  <c r="L26" i="76"/>
  <c r="K19" i="76" l="1"/>
  <c r="K24" i="76"/>
  <c r="K23" i="76"/>
  <c r="K25" i="76"/>
  <c r="K26" i="76"/>
  <c r="K20" i="76"/>
  <c r="K22" i="76"/>
  <c r="K21" i="76"/>
  <c r="K18" i="76"/>
  <c r="H11" i="65"/>
  <c r="B47" i="75"/>
  <c r="B53" i="75" s="1"/>
  <c r="B20" i="77"/>
  <c r="G47" i="75"/>
  <c r="G17" i="65"/>
  <c r="H23" i="65"/>
  <c r="G36" i="65"/>
  <c r="G30" i="65"/>
  <c r="H36" i="65" l="1"/>
  <c r="H30" i="65"/>
  <c r="G44" i="65"/>
  <c r="G31" i="65"/>
  <c r="I11" i="65"/>
  <c r="C47" i="75"/>
  <c r="B21" i="77"/>
  <c r="H17" i="65"/>
  <c r="B54" i="75"/>
  <c r="G18" i="65"/>
  <c r="G53" i="75"/>
  <c r="C20" i="77"/>
  <c r="D20" i="77"/>
  <c r="E20" i="77"/>
  <c r="B87" i="77"/>
  <c r="I23" i="65"/>
  <c r="J23" i="65" s="1"/>
  <c r="J30" i="65" s="1"/>
  <c r="G49" i="65"/>
  <c r="B34" i="75"/>
  <c r="B41" i="75" s="1"/>
  <c r="G43" i="65"/>
  <c r="D21" i="77" l="1"/>
  <c r="E21" i="77"/>
  <c r="E88" i="77" s="1"/>
  <c r="B88" i="77"/>
  <c r="C23" i="77"/>
  <c r="G61" i="65" s="1"/>
  <c r="F20" i="77"/>
  <c r="C87" i="77"/>
  <c r="H18" i="65"/>
  <c r="I18" i="65" s="1"/>
  <c r="H31" i="65"/>
  <c r="H44" i="65"/>
  <c r="B42" i="75"/>
  <c r="G57" i="65"/>
  <c r="E87" i="77"/>
  <c r="D87" i="77"/>
  <c r="D23" i="77"/>
  <c r="H61" i="65" s="1"/>
  <c r="H47" i="75"/>
  <c r="J47" i="75"/>
  <c r="J53" i="75" s="1"/>
  <c r="C53" i="75"/>
  <c r="C54" i="75" s="1"/>
  <c r="B22" i="77"/>
  <c r="D47" i="75"/>
  <c r="I17" i="65"/>
  <c r="J11" i="65"/>
  <c r="H49" i="65"/>
  <c r="G34" i="75"/>
  <c r="G56" i="65"/>
  <c r="I36" i="65"/>
  <c r="I30" i="65"/>
  <c r="C34" i="75"/>
  <c r="H43" i="65"/>
  <c r="K47" i="75" l="1"/>
  <c r="K53" i="75" s="1"/>
  <c r="D53" i="75"/>
  <c r="D54" i="75" s="1"/>
  <c r="H53" i="75"/>
  <c r="I47" i="75"/>
  <c r="H73" i="65"/>
  <c r="H68" i="65"/>
  <c r="H81" i="65" s="1"/>
  <c r="H34" i="75"/>
  <c r="H41" i="75" s="1"/>
  <c r="J34" i="75"/>
  <c r="J41" i="75" s="1"/>
  <c r="C41" i="75"/>
  <c r="C42" i="75" s="1"/>
  <c r="F87" i="77"/>
  <c r="C90" i="77"/>
  <c r="G41" i="75"/>
  <c r="I49" i="65"/>
  <c r="I56" i="65" s="1"/>
  <c r="H56" i="65"/>
  <c r="J17" i="65"/>
  <c r="K17" i="65" s="1"/>
  <c r="K11" i="65"/>
  <c r="G73" i="65"/>
  <c r="G68" i="65"/>
  <c r="G81" i="65" s="1"/>
  <c r="I44" i="65"/>
  <c r="J44" i="65" s="1"/>
  <c r="I31" i="65"/>
  <c r="E22" i="77"/>
  <c r="B89" i="77"/>
  <c r="B90" i="77" s="1"/>
  <c r="B23" i="77"/>
  <c r="H57" i="65"/>
  <c r="D34" i="75"/>
  <c r="I43" i="65"/>
  <c r="J36" i="65"/>
  <c r="J43" i="65" s="1"/>
  <c r="K54" i="75"/>
  <c r="F21" i="77"/>
  <c r="D88" i="77"/>
  <c r="F88" i="77" s="1"/>
  <c r="I57" i="65" l="1"/>
  <c r="C7" i="75"/>
  <c r="H80" i="65"/>
  <c r="E30" i="70" s="1"/>
  <c r="E31" i="70" s="1"/>
  <c r="K34" i="75"/>
  <c r="K41" i="75" s="1"/>
  <c r="K42" i="75" s="1"/>
  <c r="D41" i="75"/>
  <c r="D42" i="75" s="1"/>
  <c r="D90" i="77"/>
  <c r="H69" i="65" s="1"/>
  <c r="I34" i="75"/>
  <c r="G69" i="65"/>
  <c r="L47" i="75"/>
  <c r="L53" i="75" s="1"/>
  <c r="M47" i="75"/>
  <c r="M53" i="75" s="1"/>
  <c r="I53" i="75"/>
  <c r="F22" i="77"/>
  <c r="F23" i="77" s="1"/>
  <c r="E89" i="77"/>
  <c r="E23" i="77"/>
  <c r="I61" i="65" s="1"/>
  <c r="G85" i="65"/>
  <c r="B7" i="75"/>
  <c r="B14" i="75" s="1"/>
  <c r="G80" i="65"/>
  <c r="D30" i="70" s="1"/>
  <c r="D31" i="70" s="1"/>
  <c r="H85" i="65" l="1"/>
  <c r="B20" i="75"/>
  <c r="G92" i="65"/>
  <c r="D42" i="70" s="1"/>
  <c r="D43" i="70" s="1"/>
  <c r="I73" i="65"/>
  <c r="I68" i="65"/>
  <c r="I81" i="65" s="1"/>
  <c r="J61" i="65"/>
  <c r="J68" i="65" s="1"/>
  <c r="J81" i="65" s="1"/>
  <c r="F89" i="77"/>
  <c r="F90" i="77" s="1"/>
  <c r="E90" i="77"/>
  <c r="I69" i="65" s="1"/>
  <c r="L34" i="75"/>
  <c r="L41" i="75" s="1"/>
  <c r="M34" i="75"/>
  <c r="M41" i="75" s="1"/>
  <c r="I41" i="75"/>
  <c r="B15" i="75"/>
  <c r="G7" i="75"/>
  <c r="H20" i="75"/>
  <c r="H27" i="75" s="1"/>
  <c r="C14" i="75"/>
  <c r="D7" i="75" l="1"/>
  <c r="I80" i="65"/>
  <c r="F30" i="70" s="1"/>
  <c r="F31" i="70" s="1"/>
  <c r="J73" i="65"/>
  <c r="J80" i="65" s="1"/>
  <c r="G14" i="75"/>
  <c r="D15" i="74" s="1"/>
  <c r="G20" i="75"/>
  <c r="B27" i="75"/>
  <c r="B28" i="75" s="1"/>
  <c r="G15" i="75"/>
  <c r="H28" i="75"/>
  <c r="C15" i="75"/>
  <c r="I85" i="65"/>
  <c r="C20" i="75"/>
  <c r="C27" i="75" s="1"/>
  <c r="H92" i="65"/>
  <c r="E42" i="70" s="1"/>
  <c r="E43" i="70" s="1"/>
  <c r="C28" i="75" s="1"/>
  <c r="H7" i="75" l="1"/>
  <c r="D14" i="75"/>
  <c r="H15" i="75" s="1"/>
  <c r="E7" i="75"/>
  <c r="E14" i="75" s="1"/>
  <c r="I20" i="75"/>
  <c r="G27" i="75"/>
  <c r="I28" i="75" s="1"/>
  <c r="I15" i="75"/>
  <c r="D16" i="74"/>
  <c r="H15" i="74"/>
  <c r="D20" i="75"/>
  <c r="D27" i="75" s="1"/>
  <c r="I92" i="65"/>
  <c r="F42" i="70" s="1"/>
  <c r="F43" i="70" s="1"/>
  <c r="D28" i="75" s="1"/>
  <c r="D15" i="75"/>
  <c r="H16" i="74" l="1"/>
  <c r="D17" i="74"/>
  <c r="I27" i="75"/>
  <c r="H14" i="75"/>
  <c r="D23" i="74" s="1"/>
  <c r="I7" i="75"/>
  <c r="I14" i="75" s="1"/>
  <c r="J20" i="75" l="1"/>
  <c r="D24" i="74"/>
  <c r="H23" i="74"/>
  <c r="J28" i="75"/>
  <c r="E14" i="74"/>
  <c r="H17" i="74"/>
  <c r="D18" i="74"/>
  <c r="D19" i="74" l="1"/>
  <c r="H18" i="74"/>
  <c r="H24" i="74"/>
  <c r="D25" i="74"/>
  <c r="I14" i="74"/>
  <c r="I15" i="74" s="1"/>
  <c r="I16" i="74" s="1"/>
  <c r="I17" i="74" s="1"/>
  <c r="I18" i="74" s="1"/>
  <c r="E15" i="74"/>
  <c r="E16" i="74" s="1"/>
  <c r="E17" i="74" s="1"/>
  <c r="E18" i="74" s="1"/>
  <c r="E19" i="74" s="1"/>
  <c r="J27" i="75"/>
  <c r="H25" i="74" l="1"/>
  <c r="D26" i="74"/>
  <c r="H26" i="74" s="1"/>
  <c r="H19" i="74"/>
  <c r="D20" i="74"/>
  <c r="E20" i="74" s="1"/>
  <c r="D21" i="74" l="1"/>
  <c r="H20" i="74"/>
  <c r="I19" i="74"/>
  <c r="I20" i="74" l="1"/>
  <c r="D22" i="74"/>
  <c r="H21" i="74"/>
  <c r="I21" i="74" s="1"/>
  <c r="E21" i="74"/>
  <c r="E22" i="74" s="1"/>
  <c r="E23" i="74" s="1"/>
  <c r="E24" i="74" s="1"/>
  <c r="E25" i="74" s="1"/>
  <c r="E26" i="74" s="1"/>
  <c r="E29" i="74" s="1"/>
  <c r="H22" i="74" l="1"/>
  <c r="H27" i="74" s="1"/>
  <c r="D27" i="74"/>
  <c r="I22" i="74" l="1"/>
  <c r="I23" i="74" s="1"/>
  <c r="I24" i="74" s="1"/>
  <c r="I25" i="74" s="1"/>
  <c r="I26" i="74" s="1"/>
  <c r="I29" i="74" s="1"/>
  <c r="K27" i="75" s="1"/>
  <c r="L20" i="75" l="1"/>
  <c r="L24" i="75"/>
  <c r="K28" i="75"/>
  <c r="L19" i="75"/>
  <c r="L22" i="75"/>
  <c r="L21" i="75"/>
  <c r="L26" i="75"/>
  <c r="L23" i="75"/>
  <c r="L18" i="75"/>
  <c r="L25" i="75"/>
  <c r="K23" i="75" l="1"/>
  <c r="K19" i="75"/>
  <c r="K25" i="75"/>
  <c r="K24" i="75"/>
  <c r="K26" i="75"/>
  <c r="K21" i="75"/>
  <c r="K22" i="75"/>
  <c r="K18" i="75"/>
  <c r="K20" i="75"/>
  <c r="L27" i="75"/>
  <c r="P23" i="80" l="1"/>
  <c r="D25" i="80"/>
  <c r="D8" i="80" l="1"/>
  <c r="D27" i="80"/>
  <c r="P25" i="80"/>
  <c r="P27" i="80" l="1"/>
  <c r="D13" i="80"/>
  <c r="D9" i="80"/>
  <c r="P9" i="80" s="1"/>
  <c r="P8" i="80"/>
  <c r="P13" i="80" l="1"/>
  <c r="D16" i="80"/>
  <c r="D20" i="80" l="1"/>
  <c r="P20" i="80" s="1"/>
  <c r="D17" i="80"/>
  <c r="P17" i="80" s="1"/>
  <c r="P16" i="80"/>
  <c r="E25" i="80" l="1"/>
  <c r="Q23" i="80"/>
  <c r="Q25" i="80" l="1"/>
  <c r="E27" i="80"/>
  <c r="E8" i="80"/>
  <c r="Q8" i="80" s="1"/>
  <c r="E13" i="80" l="1"/>
  <c r="Q27" i="80"/>
  <c r="Q13" i="80" l="1"/>
  <c r="Q7" i="80" l="1"/>
  <c r="E11" i="80"/>
  <c r="E9" i="80"/>
  <c r="Q9" i="80" s="1"/>
  <c r="Q11" i="80" l="1"/>
  <c r="E16" i="80"/>
  <c r="E17" i="80" l="1"/>
  <c r="Q17" i="80" s="1"/>
  <c r="Q16" i="80"/>
  <c r="Q19" i="80" l="1"/>
  <c r="E20" i="80"/>
  <c r="Q20" i="80" s="1"/>
  <c r="G25" i="80" l="1"/>
  <c r="S23" i="80"/>
  <c r="G27" i="80" l="1"/>
  <c r="G8" i="80"/>
  <c r="S25" i="80"/>
  <c r="G9" i="80" l="1"/>
  <c r="S9" i="80" s="1"/>
  <c r="S8" i="80"/>
  <c r="G13" i="80"/>
  <c r="S27" i="80"/>
  <c r="S13" i="80" l="1"/>
  <c r="G16" i="80"/>
  <c r="T23" i="80"/>
  <c r="H25" i="80"/>
  <c r="H27" i="80" l="1"/>
  <c r="H8" i="80"/>
  <c r="T8" i="80" s="1"/>
  <c r="T25" i="80"/>
  <c r="S16" i="80"/>
  <c r="G17" i="80"/>
  <c r="S17" i="80" s="1"/>
  <c r="G20" i="80"/>
  <c r="S20" i="80" s="1"/>
  <c r="T27" i="80" l="1"/>
  <c r="H13" i="80"/>
  <c r="T13" i="80" l="1"/>
  <c r="H11" i="80" l="1"/>
  <c r="H9" i="80"/>
  <c r="T9" i="80" s="1"/>
  <c r="T7" i="80"/>
  <c r="H16" i="80" l="1"/>
  <c r="T11" i="80"/>
  <c r="H17" i="80" l="1"/>
  <c r="T17" i="80" s="1"/>
  <c r="T16" i="80"/>
  <c r="T19" i="80" l="1"/>
  <c r="H20" i="80"/>
  <c r="T20" i="80" s="1"/>
</calcChain>
</file>

<file path=xl/sharedStrings.xml><?xml version="1.0" encoding="utf-8"?>
<sst xmlns="http://schemas.openxmlformats.org/spreadsheetml/2006/main" count="10358" uniqueCount="1904">
  <si>
    <t>ELECTRIC</t>
  </si>
  <si>
    <t>Total</t>
  </si>
  <si>
    <t>GAS</t>
  </si>
  <si>
    <t>NO.</t>
  </si>
  <si>
    <t>Electric</t>
  </si>
  <si>
    <t>Gas</t>
  </si>
  <si>
    <t>Production</t>
  </si>
  <si>
    <t>Transmission</t>
  </si>
  <si>
    <t>Distribution</t>
  </si>
  <si>
    <t>G</t>
  </si>
  <si>
    <t>ck</t>
  </si>
  <si>
    <t>a</t>
  </si>
  <si>
    <t>b</t>
  </si>
  <si>
    <t>c</t>
  </si>
  <si>
    <t>GTZ</t>
  </si>
  <si>
    <t>Expense</t>
  </si>
  <si>
    <t>Intangible Plant</t>
  </si>
  <si>
    <t>General Plant</t>
  </si>
  <si>
    <t>Gross Plant</t>
  </si>
  <si>
    <t>Accumulated</t>
  </si>
  <si>
    <t>TOTAL</t>
  </si>
  <si>
    <t>AMI</t>
  </si>
  <si>
    <t xml:space="preserve">Electric </t>
  </si>
  <si>
    <t>CRM</t>
  </si>
  <si>
    <t>Taxes</t>
  </si>
  <si>
    <t>Row</t>
  </si>
  <si>
    <t>Activity</t>
  </si>
  <si>
    <t xml:space="preserve">GAS </t>
  </si>
  <si>
    <t>Escalation Factor annual</t>
  </si>
  <si>
    <t>2018 EOP CBR</t>
  </si>
  <si>
    <t>Tax Depreciation</t>
  </si>
  <si>
    <t>ADIT</t>
  </si>
  <si>
    <t>Gross timing difference</t>
  </si>
  <si>
    <t xml:space="preserve">2018 EOP </t>
  </si>
  <si>
    <t>DIT</t>
  </si>
  <si>
    <t>MACRS 20</t>
  </si>
  <si>
    <t>S/L  3</t>
  </si>
  <si>
    <t>MACRS 7</t>
  </si>
  <si>
    <t>S/L 3</t>
  </si>
  <si>
    <t>common</t>
  </si>
  <si>
    <t>elect ami</t>
  </si>
  <si>
    <t>elect dist</t>
  </si>
  <si>
    <t>elect general</t>
  </si>
  <si>
    <t>elect generation</t>
  </si>
  <si>
    <t>electric intangible</t>
  </si>
  <si>
    <t>electric trans</t>
  </si>
  <si>
    <t>non-ops</t>
  </si>
  <si>
    <t>gas ami</t>
  </si>
  <si>
    <t>gas dist</t>
  </si>
  <si>
    <t>gas general</t>
  </si>
  <si>
    <t>gas intangible</t>
  </si>
  <si>
    <t>DIT Expense</t>
  </si>
  <si>
    <t>prorated</t>
  </si>
  <si>
    <t xml:space="preserve">DETERMINATION OF RATE YEAR DEFERRED FEDERAL INCOME TAX  </t>
  </si>
  <si>
    <t>RATE YEAR MAY 2020 to APRIL 30, 2021</t>
  </si>
  <si>
    <t>DFIT arising from Depreciation Expense</t>
  </si>
  <si>
    <t>AMA Calculation</t>
  </si>
  <si>
    <t>IRS Calculation</t>
  </si>
  <si>
    <t>Days in</t>
  </si>
  <si>
    <t>Month</t>
  </si>
  <si>
    <t>Deferred Tax</t>
  </si>
  <si>
    <t>Deferred</t>
  </si>
  <si>
    <t># Days</t>
  </si>
  <si>
    <t>Total Days</t>
  </si>
  <si>
    <t>IRS</t>
  </si>
  <si>
    <t>Cum IRS</t>
  </si>
  <si>
    <t>Ended</t>
  </si>
  <si>
    <t>to include</t>
  </si>
  <si>
    <t>in Period</t>
  </si>
  <si>
    <t>Amount</t>
  </si>
  <si>
    <t>Balance</t>
  </si>
  <si>
    <t>d = prior</t>
  </si>
  <si>
    <t>e =</t>
  </si>
  <si>
    <t>f = col. a row 28</t>
  </si>
  <si>
    <t>h = prior</t>
  </si>
  <si>
    <t>month - col c</t>
  </si>
  <si>
    <t>f - sum a +1</t>
  </si>
  <si>
    <t>month - col g</t>
  </si>
  <si>
    <t>Average of the Monthly Averages</t>
  </si>
  <si>
    <r>
      <t xml:space="preserve">g = e </t>
    </r>
    <r>
      <rPr>
        <sz val="10"/>
        <rFont val="Symbol"/>
        <family val="1"/>
        <charset val="2"/>
      </rPr>
      <t>¸</t>
    </r>
    <r>
      <rPr>
        <sz val="10"/>
        <rFont val="Arial"/>
        <family val="2"/>
      </rPr>
      <t xml:space="preserve"> f x c</t>
    </r>
  </si>
  <si>
    <t>May-Dec 2020</t>
  </si>
  <si>
    <t>Jan-Apr 2021</t>
  </si>
  <si>
    <t>Rate Year</t>
  </si>
  <si>
    <t>2019 Bal</t>
  </si>
  <si>
    <t>2020 Jan-April</t>
  </si>
  <si>
    <t>April 2020 Bal</t>
  </si>
  <si>
    <t xml:space="preserve">Fed </t>
  </si>
  <si>
    <t>Allocated Common</t>
  </si>
  <si>
    <t>PT RPT 257</t>
  </si>
  <si>
    <t>MACRS 5</t>
  </si>
  <si>
    <t>MACRS 20 - Production</t>
  </si>
  <si>
    <t>Vintages</t>
  </si>
  <si>
    <t>Basis</t>
  </si>
  <si>
    <t>MACRS 20 - Distribution</t>
  </si>
  <si>
    <t>MACRS 20 - CRM</t>
  </si>
  <si>
    <t>MACRS 5 -AMI</t>
  </si>
  <si>
    <t>SL 3 - Intangible Plant</t>
  </si>
  <si>
    <t>SL 3 - GTZ</t>
  </si>
  <si>
    <t>MACRS 7 - General Plant</t>
  </si>
  <si>
    <t>GRAND TOTAL</t>
  </si>
  <si>
    <t>MACRS 20 - Transmission</t>
  </si>
  <si>
    <t>s/L 3</t>
  </si>
  <si>
    <t>TEST YEAR</t>
  </si>
  <si>
    <t>RATE YEAR</t>
  </si>
  <si>
    <t>ptnoi</t>
  </si>
  <si>
    <t>CIT</t>
  </si>
  <si>
    <t>F/T</t>
  </si>
  <si>
    <t>tax benefit of interest</t>
  </si>
  <si>
    <t>other</t>
  </si>
  <si>
    <t>total tax</t>
  </si>
  <si>
    <t>per attrition model</t>
  </si>
  <si>
    <t>diff</t>
  </si>
  <si>
    <t>rate base</t>
  </si>
  <si>
    <t>interest rate</t>
  </si>
  <si>
    <t>Book Reserve</t>
  </si>
  <si>
    <t>BOOK DEPR</t>
  </si>
  <si>
    <t>April 2021 Bal</t>
  </si>
  <si>
    <t>Removed Colstrip 1&amp;2 From Prodution</t>
  </si>
  <si>
    <t>Colstrip 1&amp;2 Only</t>
  </si>
  <si>
    <t>Total with Colstrip 1&amp;2</t>
  </si>
  <si>
    <t>GROSS PLANT</t>
  </si>
  <si>
    <t>Colstrip 3&amp;4 book depr acceleration</t>
  </si>
  <si>
    <t xml:space="preserve"> GROSS PLANT ADDS</t>
  </si>
  <si>
    <t>AMA</t>
  </si>
  <si>
    <t>May 2020 Bal</t>
  </si>
  <si>
    <t>Book Depreciation incremental</t>
  </si>
  <si>
    <t>Book Depreciation per calendar year</t>
  </si>
  <si>
    <t>ARO &amp; Acq. Adj.</t>
  </si>
  <si>
    <t>PSE 2019 GRC</t>
  </si>
  <si>
    <t xml:space="preserve">Attrition Model - Income Tax </t>
  </si>
  <si>
    <t xml:space="preserve">Colstrip </t>
  </si>
  <si>
    <t>Colstrip</t>
  </si>
  <si>
    <t>TOTAL ACTIVITY</t>
  </si>
  <si>
    <t>Tax Depreciation Incremental</t>
  </si>
  <si>
    <t>DIT Incremental</t>
  </si>
  <si>
    <t>Current Approved Annual Rate</t>
  </si>
  <si>
    <t>Test Year Deprec Expense</t>
  </si>
  <si>
    <t>RBxFERC</t>
  </si>
  <si>
    <t>Row Labels Total</t>
  </si>
  <si>
    <t>Colstrip 3 and 4:</t>
  </si>
  <si>
    <t>E311 STM Str/Impv, Colstrip 3 Total</t>
  </si>
  <si>
    <t>E311 STM Str/Impv, Colstrip 3-4 Com Total</t>
  </si>
  <si>
    <t>E311 STM Str/Impv, Colstrip 4 Total</t>
  </si>
  <si>
    <t>E312 STM Boiler, Colstrip 3 Total</t>
  </si>
  <si>
    <t>E312 STM Boiler, Colstrip 3-4 Com Total</t>
  </si>
  <si>
    <t>E312 STM Boiler, Colstrip 4 Total</t>
  </si>
  <si>
    <t>E314 STM Turbogen, Colstrip 3 Total</t>
  </si>
  <si>
    <t>E314 STM Turbogen, Colstrip 4 Total</t>
  </si>
  <si>
    <t>E315 STM Accessory, Colstrip 3 Total</t>
  </si>
  <si>
    <t>E315 STM Accessory, Colstrip 3-4 Cm Total</t>
  </si>
  <si>
    <t>E315 STM Accessory, Colstrip 4 Total</t>
  </si>
  <si>
    <t>E316 STM Misc, Colstrip 1-4 Com Total</t>
  </si>
  <si>
    <t>E316 STM Misc, Colstrip 3 Total</t>
  </si>
  <si>
    <t>E316 STM Misc, Colstrip 3-4 Com Total</t>
  </si>
  <si>
    <t>E316 STM Misc, Colstrip 4 Total</t>
  </si>
  <si>
    <t>Colstrip 1 and 2:</t>
  </si>
  <si>
    <t>E311 STM Str/Impv, Colstrip 1 Total</t>
  </si>
  <si>
    <t>Combined</t>
  </si>
  <si>
    <t>Description</t>
  </si>
  <si>
    <t>AMA Gross Plant</t>
  </si>
  <si>
    <t>With Bonus</t>
  </si>
  <si>
    <t>Total Production</t>
  </si>
  <si>
    <t>P</t>
  </si>
  <si>
    <t>T</t>
  </si>
  <si>
    <t>D</t>
  </si>
  <si>
    <t>I</t>
  </si>
  <si>
    <t>Total Plant in Service</t>
  </si>
  <si>
    <t>Depreciation</t>
  </si>
  <si>
    <t>4 Factor</t>
  </si>
  <si>
    <t>depr_group</t>
  </si>
  <si>
    <t>description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</si>
  <si>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</si>
  <si>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</si>
  <si>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</si>
  <si>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</si>
  <si>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</si>
  <si>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</si>
  <si>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</si>
  <si>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</si>
  <si>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</si>
  <si>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</si>
  <si>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</si>
  <si>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</si>
  <si>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</si>
  <si>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avg_of_avgs</t>
  </si>
  <si>
    <t>Category</t>
  </si>
  <si>
    <t>Check</t>
  </si>
  <si>
    <t>E3171 STM ARO Steam Production</t>
  </si>
  <si>
    <t>Steam Generation Plant</t>
  </si>
  <si>
    <t xml:space="preserve">E3170 STM ARO Steam Prd </t>
  </si>
  <si>
    <t>E316 STM Misc, Sumas OP-NSC</t>
  </si>
  <si>
    <t>E316 STM Misc, Sumas OP</t>
  </si>
  <si>
    <t xml:space="preserve">E316 STM Misc, Sumas </t>
  </si>
  <si>
    <t>E316 STM Misc, Mint Farm OP-NSC</t>
  </si>
  <si>
    <t>E316 STM Misc, Mint Farm OP</t>
  </si>
  <si>
    <t>E316 STM Misc, Mint Farm</t>
  </si>
  <si>
    <t>E316 STM Misc, Goldendale OP-NSC</t>
  </si>
  <si>
    <t>E316 STM Misc, Goldendale OP</t>
  </si>
  <si>
    <t>E316 STM Misc, Goldendale</t>
  </si>
  <si>
    <t>E316 STM Misc, Fred 1/APC-NSC</t>
  </si>
  <si>
    <t>E316 STM Misc, Fred 1/APC</t>
  </si>
  <si>
    <t>E316 STM Misc, Ferndale-NSC</t>
  </si>
  <si>
    <t>E316 STM Misc, Ferndale</t>
  </si>
  <si>
    <t>E316 STM Misc, Encogen-RET</t>
  </si>
  <si>
    <t>E316 STM Misc, Colstrip 4-NSC</t>
  </si>
  <si>
    <t>E316 STM Misc, Colstrip 4</t>
  </si>
  <si>
    <t>E316 STM Misc, Colstrip 3-NSC</t>
  </si>
  <si>
    <t>E316 STM Misc, Colstrip 3-4 Com-NSC</t>
  </si>
  <si>
    <t>E316 STM Misc, Colstrip 3-4 Com</t>
  </si>
  <si>
    <t>Capital Lease, Fredonia-RETIRED</t>
  </si>
  <si>
    <t>Capital Lease, FredoniaSalesTax-RET</t>
  </si>
  <si>
    <t>Capital Lease, Whitehorn-RETIRED</t>
  </si>
  <si>
    <t>E310 STM Land, Centralia-inactive</t>
  </si>
  <si>
    <t>E310 STM Land, Colstrip 1</t>
  </si>
  <si>
    <t>E310 STM Land, Colstrip 1-2 Com</t>
  </si>
  <si>
    <t>E310 STM Land, Colstrip 2</t>
  </si>
  <si>
    <t>E310 STM Land, Colstrip 3</t>
  </si>
  <si>
    <t>E310 STM Land, Colstrip 3-4 Com</t>
  </si>
  <si>
    <t>E310 STM Land, Colstrip 4</t>
  </si>
  <si>
    <t>E310 STM Land, Epcor CoGen</t>
  </si>
  <si>
    <t>E311 STM Str/Imprv, Mint Farm</t>
  </si>
  <si>
    <t>E311 STM Str/Imprv, Mint Farm OP</t>
  </si>
  <si>
    <t>E311 STM Str/Imprv, Mint OP-NSC</t>
  </si>
  <si>
    <t xml:space="preserve">E311 STM Str/Imprv, Sumas </t>
  </si>
  <si>
    <t>E311 STM Str/Imprv, Sumas OP</t>
  </si>
  <si>
    <t>E311 STM Str/Imprv, Sumas OP-NSC</t>
  </si>
  <si>
    <t>E311 STM Str/Impv, Colstrip 1</t>
  </si>
  <si>
    <t>E311 STM Str/Impv, Colstrip 1-2 Com</t>
  </si>
  <si>
    <t>E311 STM Str/Impv, Colstrip 1-NSC</t>
  </si>
  <si>
    <t>E311 STM Str/Impv, Colstrip 2</t>
  </si>
  <si>
    <t>E311 STM Str/Impv, Colstrip 2-NSC</t>
  </si>
  <si>
    <t>E311 STM Str/Impv, Colstrip 3</t>
  </si>
  <si>
    <t>E311 STM Str/Impv, Colstrip 3-4 Com</t>
  </si>
  <si>
    <t>E311 STM Str/Impv, Colstrip 3-NSC</t>
  </si>
  <si>
    <t>E311 STM Str/Impv, Colstrip 4</t>
  </si>
  <si>
    <t>E311 STM Str/Impv, Colstrip 4-NSC</t>
  </si>
  <si>
    <t>E311 STM Str/Impv, Colstrip1-2 -NSC</t>
  </si>
  <si>
    <t>E311 STM Str/Impv, Colstrip3-4 -NSC</t>
  </si>
  <si>
    <t>E311 STM Str/Impv, ColstripCMM-RET</t>
  </si>
  <si>
    <t>E311 STM Str/Impv, Encogen-RET</t>
  </si>
  <si>
    <t>E311 STM Str/Impv, Ferndale</t>
  </si>
  <si>
    <t>E311 STM Str/Impv, Ferndale-NSC</t>
  </si>
  <si>
    <t>E311 STM Str/Impv, Fred 1/APC</t>
  </si>
  <si>
    <t>E311 STM Str/Impv, Fred 1/APC-NSC</t>
  </si>
  <si>
    <t>E311 STM Str/Impv, Goldendale</t>
  </si>
  <si>
    <t>E311 STM Str/Impv, Goldendale O-NSC</t>
  </si>
  <si>
    <t>E311 STM Str/Impv, Goldendale OP</t>
  </si>
  <si>
    <t>E311 STM Str/Impv,Centralia-inactiv</t>
  </si>
  <si>
    <t>E312 STM Boiler, Centralia-inactive</t>
  </si>
  <si>
    <t>E312 STM Boiler, Colstrip 1</t>
  </si>
  <si>
    <t>E312 STM Boiler, Colstrip 1-2 Com</t>
  </si>
  <si>
    <t>E312 STM Boiler, Colstrip 1-NSC</t>
  </si>
  <si>
    <t>E312 STM Boiler, Colstrip 2</t>
  </si>
  <si>
    <t>E312 STM Boiler, Colstrip 2-NSC</t>
  </si>
  <si>
    <t>E312 STM Boiler, Colstrip 3</t>
  </si>
  <si>
    <t>E312 STM Boiler, Colstrip 3-4 Com</t>
  </si>
  <si>
    <t>E312 STM Boiler, Colstrip 3-NSC</t>
  </si>
  <si>
    <t>E312 STM Boiler, Colstrip 4</t>
  </si>
  <si>
    <t>E312 STM Boiler, Colstrip 4-NSC</t>
  </si>
  <si>
    <t>E312 STM Boiler, Colstrip1-2 Co-NSC</t>
  </si>
  <si>
    <t>E312 STM Boiler, Colstrip3-4 Co-NSC</t>
  </si>
  <si>
    <t>E312 STM Boiler, Encogen</t>
  </si>
  <si>
    <t>E312 STM Boiler, Encogen-NSC</t>
  </si>
  <si>
    <t>E312 STM Boiler, Ferndale</t>
  </si>
  <si>
    <t>E312 STM Boiler, Ferndale-NSC</t>
  </si>
  <si>
    <t>E312 STM Boiler, Fred 1/APC</t>
  </si>
  <si>
    <t>E312 STM Boiler, Fred 1/APC-NSC</t>
  </si>
  <si>
    <t>E312 STM Boiler, Goldendale</t>
  </si>
  <si>
    <t>E312 STM Boiler, Goldendale OP</t>
  </si>
  <si>
    <t>E312 STM Boiler, Goldendale OP-NSC</t>
  </si>
  <si>
    <t xml:space="preserve">E312 STM Boiler, Mint Farm </t>
  </si>
  <si>
    <t>E312 STM Boiler, Mint Farm OP</t>
  </si>
  <si>
    <t>E312 STM Boiler, Mint Farm OP-NSC</t>
  </si>
  <si>
    <t xml:space="preserve">E312 STM Boiler, Sumas </t>
  </si>
  <si>
    <t>E312 STM Boiler, Sumas OP</t>
  </si>
  <si>
    <t>E312 STM Boiler, Sumas OP-NSC</t>
  </si>
  <si>
    <t>E314 DONOTUSE-Frederickson</t>
  </si>
  <si>
    <t>E314 STM Turbogen, Colstrip 1</t>
  </si>
  <si>
    <t>E314 STM Turbogen, Colstrip 1-2 Com</t>
  </si>
  <si>
    <t>E314 STM Turbogen, Colstrip 1-NSC</t>
  </si>
  <si>
    <t>E314 STM Turbogen, Colstrip 2</t>
  </si>
  <si>
    <t>E314 STM Turbogen, Colstrip 2-NSC</t>
  </si>
  <si>
    <t>E314 STM Turbogen, Colstrip 3</t>
  </si>
  <si>
    <t>E314 STM Turbogen, Colstrip 3-4-RET</t>
  </si>
  <si>
    <t>E314 STM Turbogen, Colstrip 3-NSC</t>
  </si>
  <si>
    <t>E314 STM Turbogen, Colstrip 4</t>
  </si>
  <si>
    <t>E314 STM Turbogen, Colstrip 4-NSC</t>
  </si>
  <si>
    <t>E314 STM Turbogen, Colstrip1-2 -NSC</t>
  </si>
  <si>
    <t>E314 STM Turbogen, Encogen</t>
  </si>
  <si>
    <t>E314 STM Turbogen, Encogen-NSC</t>
  </si>
  <si>
    <t>E314 STM Turbogen, Ferndale</t>
  </si>
  <si>
    <t>E314 STM Turbogen, Ferndale-NSC</t>
  </si>
  <si>
    <t>E314 STM Turbogen, Fred 1/APC</t>
  </si>
  <si>
    <t>E314 STM Turbogen, Fred 1/APC-NSC</t>
  </si>
  <si>
    <t>E314 STM Turbogen, Goldendale</t>
  </si>
  <si>
    <t>E314 STM Turbogen, Goldendale O-NSC</t>
  </si>
  <si>
    <t>E314 STM Turbogen, Goldendale OP</t>
  </si>
  <si>
    <t>E314 STM Turbogen, Mint Farm</t>
  </si>
  <si>
    <t>E314 STM Turbogen, Mint Farm OP</t>
  </si>
  <si>
    <t>E314 STM Turbogen, Mint Farm OP-NSC</t>
  </si>
  <si>
    <t xml:space="preserve">E314 STM Turbogen, Sumas </t>
  </si>
  <si>
    <t>E314 STM Turbogen, Sumas OP</t>
  </si>
  <si>
    <t>E314 STM Turbogen, Sumas OP-NSC</t>
  </si>
  <si>
    <t>E314 STM Turbogen,Centralia-inactiv</t>
  </si>
  <si>
    <t>E315 STM Accessory, Colstrip 1</t>
  </si>
  <si>
    <t>E315 STM Accessory, Colstrip 1-2 Cm</t>
  </si>
  <si>
    <t>E315 STM Accessory, Colstrip 1-NSC</t>
  </si>
  <si>
    <t>E315 STM Accessory, Colstrip 2</t>
  </si>
  <si>
    <t>E315 STM Accessory, Colstrip 2-NSC</t>
  </si>
  <si>
    <t>E315 STM Accessory, Colstrip 3</t>
  </si>
  <si>
    <t>E315 STM Accessory, Colstrip 3-4 Cm</t>
  </si>
  <si>
    <t>E315 STM Accessory, Colstrip 3-NSC</t>
  </si>
  <si>
    <t>E315 STM Accessory, Colstrip 4</t>
  </si>
  <si>
    <t>E315 STM Accessory, Colstrip 4-NSC</t>
  </si>
  <si>
    <t>E315 STM Accessory, Colstrip1-2-NSC</t>
  </si>
  <si>
    <t>E315 STM Accessory, Colstrip3-4-NSC</t>
  </si>
  <si>
    <t>E315 STM Accessory, Encogen</t>
  </si>
  <si>
    <t>E315 STM Accessory, Encogen-NSC</t>
  </si>
  <si>
    <t>E315 STM Accessory, Ferndale</t>
  </si>
  <si>
    <t>E315 STM Accessory, Ferndale-NSC</t>
  </si>
  <si>
    <t>E315 STM Accessory, Fred 1/APC</t>
  </si>
  <si>
    <t>E315 STM Accessory, Fred 1/APC-NSC</t>
  </si>
  <si>
    <t>E315 STM Accessory, Goldendale</t>
  </si>
  <si>
    <t>E315 STM Accessory, Goldendale -NSC</t>
  </si>
  <si>
    <t>E315 STM Accessory, Goldendale OP</t>
  </si>
  <si>
    <t xml:space="preserve">E315 STM Accessory, Mint Farm </t>
  </si>
  <si>
    <t>E315 STM Accessory, Mint Farm OP</t>
  </si>
  <si>
    <t>E315 STM Accessory, Mint OP-NSC</t>
  </si>
  <si>
    <t>E315 STM Accessory, Sumas</t>
  </si>
  <si>
    <t>E315 STM Accessory, Sumas OP</t>
  </si>
  <si>
    <t>E315 STM Accessory, Sumas OP-NSC</t>
  </si>
  <si>
    <t>E315 STM Accessory,Centralia-inacti</t>
  </si>
  <si>
    <t>E316 STM Misc, Centralia-inactive</t>
  </si>
  <si>
    <t>E316 STM Misc, Colstrip 1</t>
  </si>
  <si>
    <t>E316 STM Misc, Colstrip 1-2 Com</t>
  </si>
  <si>
    <t>E316 STM Misc, Colstrip 1-2 Com-NSC</t>
  </si>
  <si>
    <t>E316 STM Misc, Colstrip 1-4 Com</t>
  </si>
  <si>
    <t>E316 STM Misc, Colstrip 1-4 Com-NSC</t>
  </si>
  <si>
    <t>E316 STM Misc, Colstrip 1-NSC</t>
  </si>
  <si>
    <t>E316 STM Misc, Colstrip 2</t>
  </si>
  <si>
    <t>E316 STM Misc, Colstrip 2-NSC</t>
  </si>
  <si>
    <t>E316 STM Misc, Colstrip 3</t>
  </si>
  <si>
    <t>Tax only - WR Reg Asset</t>
  </si>
  <si>
    <t>Hydro Generation Plant</t>
  </si>
  <si>
    <t>Tax only - WR Prelim Survey</t>
  </si>
  <si>
    <t>E337 HYD ARO Hydro Production</t>
  </si>
  <si>
    <t>E336 HYD RR/Bridges, Upper Baker</t>
  </si>
  <si>
    <t>E336 HYD RR/Bridges, Upper Bake-NSC</t>
  </si>
  <si>
    <t>E336 HYD RR/Bridges, Snoqualmie 2</t>
  </si>
  <si>
    <t>E336 HYD RR/Bridges, Snoqualmie 1</t>
  </si>
  <si>
    <t>E336 HYD RR/Bridges, Snoq Park-NSC</t>
  </si>
  <si>
    <t>E336 HYD RR/Bridges, Snoq Park</t>
  </si>
  <si>
    <t>E336 HYD RR/Bridges, Snoq 2-NSC</t>
  </si>
  <si>
    <t>E336 HYD RR/Bridges, Snoq 2 - 2-NSC</t>
  </si>
  <si>
    <t>E336 HYD RR/Bridges, Snoq 2 - 2013</t>
  </si>
  <si>
    <t>E336 HYD RR/Bridges, Snoq 1-NSC</t>
  </si>
  <si>
    <t>E336 HYD RR/Bridges, Snoq 1 - 2-NSC</t>
  </si>
  <si>
    <t>E336 HYD RR/Bridges, Snoq 1 - 2013</t>
  </si>
  <si>
    <t>E336 HYD RR/Bridges, Skook-RET</t>
  </si>
  <si>
    <t>E336 HYD RR/Bridges, Nooksack-RET</t>
  </si>
  <si>
    <t>E336 HYD RR/Bridges, Lower Baker</t>
  </si>
  <si>
    <t>E336 HYD RR/Bridges, Lower Bake-NSC</t>
  </si>
  <si>
    <t>E336 HYD RR/Bridges, LB-2013-NSC</t>
  </si>
  <si>
    <t>E336 HYD RR/Bridges, LB-2013</t>
  </si>
  <si>
    <t>E336 HYD RR/Bridges, Electron-RET</t>
  </si>
  <si>
    <t>E336 HYD RR/Br, White River-NOTUSED</t>
  </si>
  <si>
    <t>E3351 HYD StaMainTools,Electron-RET</t>
  </si>
  <si>
    <t>E3351 HYD Sta Main Tools, SnoqP-NSC</t>
  </si>
  <si>
    <t>E3351 HYD Sta Main Tools, Snoq2-NSC</t>
  </si>
  <si>
    <t>E3351 HYD Sta Main Tools, Snoq Park</t>
  </si>
  <si>
    <t>E3351 HYD Sta Main Tools, Snoq 2</t>
  </si>
  <si>
    <t>E3351 HYD Sta Main Tools, Snoq 1</t>
  </si>
  <si>
    <t>E3351 HYD Sta Main Tools, Lwer -NSC</t>
  </si>
  <si>
    <t>E3351 HYD Sta Main Tools, Lwer Bker</t>
  </si>
  <si>
    <t>E3351 HYD Sta Main Tools, LB-20-NSC</t>
  </si>
  <si>
    <t>E3351 HYD Sta Main Tools, LB-2013</t>
  </si>
  <si>
    <t>E3351 HYD Sta Main Tool, Upper -NSC</t>
  </si>
  <si>
    <t>E3351 HYD Sta Main Tool, Upper Bker</t>
  </si>
  <si>
    <t>E3351 HYD Sta Main Tool, UB Resort</t>
  </si>
  <si>
    <t>E3351 HYD Sta Main Tool, UB Res-NSC</t>
  </si>
  <si>
    <t>E3351 HYD Sta Main Tool, UB Hat-NSC</t>
  </si>
  <si>
    <t>E3351 HYD Sta Main Tool, UB Hatch</t>
  </si>
  <si>
    <t>E3351 HYD S/M/Tools, Snoq2-2013-NSC</t>
  </si>
  <si>
    <t>E3351 HYD S/M/Tools, Snoq1-2013-NSC</t>
  </si>
  <si>
    <t>E3351 HYD S/M/Tools, Snoq 2-2013</t>
  </si>
  <si>
    <t>E3351 HYD S/M/Tools, Snoq 1-2013</t>
  </si>
  <si>
    <t>E335 HYD Misc, White River-NOTUSED</t>
  </si>
  <si>
    <t>E335 HYD Misc, Upper Baker-NSC</t>
  </si>
  <si>
    <t>E335 HYD Misc, Upper Baker</t>
  </si>
  <si>
    <t>E335 HYD Misc, UB Koma Kulshan-NSC</t>
  </si>
  <si>
    <t>E335 HYD Misc, UB Koma Kulshan</t>
  </si>
  <si>
    <t>E335 HYD Misc, UB Hatchery-NSC</t>
  </si>
  <si>
    <t>E335 HYD Misc, UB Hatchery</t>
  </si>
  <si>
    <t>E335 HYD Misc, Snoqualmie 2-NSC</t>
  </si>
  <si>
    <t>E335 HYD Misc, Snoqualmie 2</t>
  </si>
  <si>
    <t>E335 HYD Misc, Snoqualmie 1-NSC</t>
  </si>
  <si>
    <t>E335 HYD Misc, Snoqualmie 1</t>
  </si>
  <si>
    <t>E335 HYD Misc, Snoq Park-NSC</t>
  </si>
  <si>
    <t>E335 HYD Misc, Snoq Park</t>
  </si>
  <si>
    <t>E335 HYD Misc, Snoq 2 - 2013-NSC</t>
  </si>
  <si>
    <t>E335 HYD Misc, Snoq 2 - 2013</t>
  </si>
  <si>
    <t>E335 HYD Misc, Snoq 1 - 2013-NSC</t>
  </si>
  <si>
    <t>E335 HYD Misc, Snoq 1 - 2013</t>
  </si>
  <si>
    <t>E335 HYD Misc, Lower Baker-NSC</t>
  </si>
  <si>
    <t>E335 HYD Misc, Lower Baker FSC-NSC</t>
  </si>
  <si>
    <t>E335 HYD Misc, Lower Baker FSC</t>
  </si>
  <si>
    <t>E335 HYD Misc, Lower Baker</t>
  </si>
  <si>
    <t>E335 HYD Misc, LB-2013-NSC</t>
  </si>
  <si>
    <t>E335 HYD Misc, LB-2013</t>
  </si>
  <si>
    <t>E335 HYD Misc, Electron-RET</t>
  </si>
  <si>
    <t>E334 HYD Accessory, Upper Baker-NSC</t>
  </si>
  <si>
    <t>E334 HYD Accessory, Upper Baker</t>
  </si>
  <si>
    <t>E334 HYD Accessory, Snoqualmie 2</t>
  </si>
  <si>
    <t>E334 HYD Accessory, Snoqualmie 1</t>
  </si>
  <si>
    <t>E334 HYD Accessory, Snoq Park-NSC</t>
  </si>
  <si>
    <t>E334 HYD Accessory, Snoq Park</t>
  </si>
  <si>
    <t>E334 HYD Accessory, Snoq 2-NSC</t>
  </si>
  <si>
    <t>E334 HYD Accessory, Snoq 2 - 20-NSC</t>
  </si>
  <si>
    <t>E334 HYD Accessory, Snoq 2 - 2013</t>
  </si>
  <si>
    <t>E334 HYD Accessory, Snoq 1-NSC</t>
  </si>
  <si>
    <t>E334 HYD Accessory, Snoq 1 - 20-NSC</t>
  </si>
  <si>
    <t>E334 HYD Accessory, Snoq 1 - 2013</t>
  </si>
  <si>
    <t>E334 HYD Accessory, Skookumchuck</t>
  </si>
  <si>
    <t>E334 HYD Accessory, Lower Baker-NSC</t>
  </si>
  <si>
    <t>E334 HYD Accessory, Lower Baker</t>
  </si>
  <si>
    <t>E334 HYD Accessory, LB-2013-NSC</t>
  </si>
  <si>
    <t>E334 HYD Accessory, LB-2013</t>
  </si>
  <si>
    <t>E334 HYD Accessory, Electron-RET</t>
  </si>
  <si>
    <t>E334 HYD Acc, White River-NOTUSED</t>
  </si>
  <si>
    <t>E333 HYD Wtrwhl/Trbn, Upper Bak-NSC</t>
  </si>
  <si>
    <t>E333 HYD Wtrwhl/Trbn, Upper Baker</t>
  </si>
  <si>
    <t>E333 HYD Wtrwhl/Trbn, Snoqualmie 2</t>
  </si>
  <si>
    <t>E333 HYD Wtrwhl/Trbn, Snoqualmie 1</t>
  </si>
  <si>
    <t>E333 HYD Wtrwhl/Trbn, Snoq Park-NSC</t>
  </si>
  <si>
    <t>E333 HYD Wtrwhl/Trbn, Snoq Park</t>
  </si>
  <si>
    <t>E333 HYD Wtrwhl/Trbn, Snoq 2-NSC</t>
  </si>
  <si>
    <t>E333 HYD Wtrwhl/Trbn, Snoq 2-20-NSC</t>
  </si>
  <si>
    <t>E333 HYD Wtrwhl/Trbn, Snoq 2-2013</t>
  </si>
  <si>
    <t>E333 HYD Wtrwhl/Trbn, Snoq 1-NSC</t>
  </si>
  <si>
    <t>E333 HYD Wtrwhl/Trbn, Snoq 1-20-NSC</t>
  </si>
  <si>
    <t>E333 HYD Wtrwhl/Trbn, Snoq 1-2013</t>
  </si>
  <si>
    <t>E333 HYD Wtrwhl/Trbn, Skookumchuck</t>
  </si>
  <si>
    <t>E333 HYD Wtrwhl/Trbn, Lower Bak-NSC</t>
  </si>
  <si>
    <t>E333 HYD Wtrwhl/Trbn, Lower Baker</t>
  </si>
  <si>
    <t>E333 HYD Wtrwhl/Trbn, LB-2013-NSC</t>
  </si>
  <si>
    <t>E333 HYD Wtrwhl/Trbn, LB-2013</t>
  </si>
  <si>
    <t>E333 HYD Wtrwhl/Trbn, Electron-RET</t>
  </si>
  <si>
    <t>E333 HYD W/T-, White River-NOTUSED</t>
  </si>
  <si>
    <t>E332 RETIRED UB FishHatch2011</t>
  </si>
  <si>
    <t>E332 RETIRED LBAdultFishTr2011</t>
  </si>
  <si>
    <t>E332 HYD Res/Dam/Wwy,Electron-RET</t>
  </si>
  <si>
    <t>E332 HYD Res/Dam/Wwy, Upper Bak-NSC</t>
  </si>
  <si>
    <t>E332 HYD Res/Dam/Wwy, Upper Baker</t>
  </si>
  <si>
    <t>E332 HYD Res/Dam/Wwy, UB FSC-NSC</t>
  </si>
  <si>
    <t>E332 HYD Res/Dam/Wwy, UB FSC</t>
  </si>
  <si>
    <t>E332 HYD Res/Dam/Wwy, Snoqualmie 2</t>
  </si>
  <si>
    <t>E332 HYD Res/Dam/Wwy, Snoqualmie 1</t>
  </si>
  <si>
    <t>E332 HYD Res/Dam/Wwy, Snoq 2-NSC</t>
  </si>
  <si>
    <t>E332 HYD Res/Dam/Wwy, Snoq 1-NSC</t>
  </si>
  <si>
    <t>E332 HYD Res/Dam/Wwy, Skook-RET</t>
  </si>
  <si>
    <t>E332 HYD Res/Dam/Wwy, Lower Bak-NSC</t>
  </si>
  <si>
    <t>E332 HYD Res/Dam/Wwy, Lower Baker</t>
  </si>
  <si>
    <t>E332 HYD Res/Dam/Wwy, LB-2013-NSC</t>
  </si>
  <si>
    <t>E332 HYD Res/Dam/Wwy, LB-2013</t>
  </si>
  <si>
    <t>E332 HYD Res/Dam/Wwy, LB FSC-NSC</t>
  </si>
  <si>
    <t>E332 HYD Res/Dam/Wwy, LB FSC</t>
  </si>
  <si>
    <t>E332 HYD R/D/W,UB FishHatch2010-NSC</t>
  </si>
  <si>
    <t>E332 HYD R/D/W,UB FishHatch2010</t>
  </si>
  <si>
    <t>E332 HYD R/D/W,LBAdultFishTr2010</t>
  </si>
  <si>
    <t>E332 HYD R/D/W, White River-NOTUSED</t>
  </si>
  <si>
    <t>E332 HYD R/D/W, Snoq 2 - 2013-NSC</t>
  </si>
  <si>
    <t>E332 HYD R/D/W, Snoq 2 - 2013</t>
  </si>
  <si>
    <t>E332 HYD R/D/W, Snoq 1 - 2013-NSC</t>
  </si>
  <si>
    <t>E332 HYD R/D/W, Snoq 1 - 2013</t>
  </si>
  <si>
    <t>E332 102 HYD Electron Sale-RET</t>
  </si>
  <si>
    <t>E331 RETIRED UB FishHatchery2011</t>
  </si>
  <si>
    <t>E331 RETIRED  LB AdultFishTrap2011</t>
  </si>
  <si>
    <t>E331 HYD Str/Impv, White R-NOTUSED</t>
  </si>
  <si>
    <t>E331 HYD Str/Impv, Upper Baker-NSC</t>
  </si>
  <si>
    <t>E331 HYD Str/Impv, Upper Baker</t>
  </si>
  <si>
    <t>E331 HYD Str/Impv, UB Koma Kuls-NSC</t>
  </si>
  <si>
    <t>E331 HYD Str/Impv, UB Koma Kulshan</t>
  </si>
  <si>
    <t>E331 HYD Str/Impv, Snoqualmie 2-NSC</t>
  </si>
  <si>
    <t>E331 HYD Str/Impv, Snoqualmie 2</t>
  </si>
  <si>
    <t>E331 HYD Str/Impv, Snoqualmie 1-NSC</t>
  </si>
  <si>
    <t>E331 HYD Str/Impv, Snoqualmie 1</t>
  </si>
  <si>
    <t>E331 HYD Str/Impv, Snoq Park-NSC</t>
  </si>
  <si>
    <t>E331 HYD Str/Impv, Snoq Park</t>
  </si>
  <si>
    <t>E331 HYD Str/Impv, Snoq 2 - 201-NSC</t>
  </si>
  <si>
    <t>E331 HYD Str/Impv, Snoq 2 - 2013</t>
  </si>
  <si>
    <t>E331 HYD Str/Impv, Snoq 1 - 201-NSC</t>
  </si>
  <si>
    <t>E331 HYD Str/Impv, Snoq 1 - 2013</t>
  </si>
  <si>
    <t>E331 HYD Str/Impv, Skook-RET</t>
  </si>
  <si>
    <t>E331 HYD Str/Impv, Nooksack-RET</t>
  </si>
  <si>
    <t>E331 HYD Str/Impv, Lower Baker-NSC</t>
  </si>
  <si>
    <t>E331 HYD Str/Impv, Lower Baker</t>
  </si>
  <si>
    <t>E331 HYD Str/Impv, LB-2013-NSC</t>
  </si>
  <si>
    <t>E331 HYD Str/Impv, LB-2013</t>
  </si>
  <si>
    <t>E331 HYD Str/Impv, Electron-RET</t>
  </si>
  <si>
    <t>E331 HYD S/I, UB FishHatchery20-NSC</t>
  </si>
  <si>
    <t>E331 HYD S/I, UB FishHatchery2010</t>
  </si>
  <si>
    <t>E331 HYD S/I, LB AdultFishTrap2010</t>
  </si>
  <si>
    <t>E331 DONOTUSE, Snoq Park</t>
  </si>
  <si>
    <t>E3302 HYD Electron-DONOTUSE</t>
  </si>
  <si>
    <t>E33010 HYD Easements, Snoqualmie 1</t>
  </si>
  <si>
    <t>E3301 105 HYD Easements</t>
  </si>
  <si>
    <t>E3300 HYD Land, White River</t>
  </si>
  <si>
    <t>E3300 HYD Land, Upper Baker</t>
  </si>
  <si>
    <t>E3300 HYD Land, Snoqualmie 1</t>
  </si>
  <si>
    <t>E3300 HYD Land, Skookumchuck</t>
  </si>
  <si>
    <t>E3300 HYD Land, Nooksack</t>
  </si>
  <si>
    <t>E3300 HYD Land, Lower Baker</t>
  </si>
  <si>
    <t>E3300 HYD Land, Electron</t>
  </si>
  <si>
    <t>E3300 105 HYD Land, White River</t>
  </si>
  <si>
    <t>E348 PRD Energy Storage Equipment</t>
  </si>
  <si>
    <t>Other Production Plant</t>
  </si>
  <si>
    <t>E348 PRD Energy Storage Equipme-NSC</t>
  </si>
  <si>
    <t xml:space="preserve">E347 PRD ARO, Other Prod </t>
  </si>
  <si>
    <t>E34611 PRD Sta Main Tools,WildHorse</t>
  </si>
  <si>
    <t>E34611 PRD Sta Main Tools,WildH-NSC</t>
  </si>
  <si>
    <t>E34611 PRD Sta Main Tools, LSR-NSC</t>
  </si>
  <si>
    <t>E34611 PRD Sta Main Tools, LSR</t>
  </si>
  <si>
    <t>E34611 PRD Sta Main Tools, Hopk-NSC</t>
  </si>
  <si>
    <t>E34611 PRD Sta Main Tools, Hopkins</t>
  </si>
  <si>
    <t>E3461 PRD Sta MainTools,Frederi-NSC</t>
  </si>
  <si>
    <t>E3461 PRD Sta MainTools,Frederickso</t>
  </si>
  <si>
    <t>E3461 PRD Sta MainTools,Fred1/Epcor</t>
  </si>
  <si>
    <t>E3461 PRD Sta MainTools,Fred1/E-NSC</t>
  </si>
  <si>
    <t>E3461 PRD Sta MainTools,Crystal-NSC</t>
  </si>
  <si>
    <t>E3461 PRD Sta MainTools,Crystal Mtn</t>
  </si>
  <si>
    <t xml:space="preserve">E3461 PRD Sta MainTools, Whitehorn </t>
  </si>
  <si>
    <t>E3461 PRD Sta MainTools, Whiteh-NSC</t>
  </si>
  <si>
    <t>E3461 PRD Sta Main Tools,Golden-NSC</t>
  </si>
  <si>
    <t>E3461 PRD Sta Main Tools,Goldendale</t>
  </si>
  <si>
    <t>E3461 PRD Sta Main Tools, Sumas-NSC</t>
  </si>
  <si>
    <t>E3461 PRD Sta Main Tools, Sumas</t>
  </si>
  <si>
    <t>E3461 PRD Sta Main Tools, Mint-NSC</t>
  </si>
  <si>
    <t>E3461 PRD Sta Main Tools, Mint Farm</t>
  </si>
  <si>
    <t>E3461 PRD Sta Main Tools, Fredo-NSC</t>
  </si>
  <si>
    <t>E3461 PRD Sta Main Tools, Fredonia</t>
  </si>
  <si>
    <t>E3461 PRD Sta Main Tools, Fernd-NSC</t>
  </si>
  <si>
    <t>E3461 PRD Sta Main Tools, Ferndale</t>
  </si>
  <si>
    <t>E3461 PRD Sta Main Tools, Encog-NSC</t>
  </si>
  <si>
    <t>E3461 PRD Sta Main Tools, Encogen</t>
  </si>
  <si>
    <t>E3461 105 Sta Main Tools, Frederick</t>
  </si>
  <si>
    <t>E34601 PRD Other, Wld Hrs Expan-NSC</t>
  </si>
  <si>
    <t>E34601 PRD Other, Wild Horse-NSC</t>
  </si>
  <si>
    <t>E34601 PRD Other, Wild Horse Expan</t>
  </si>
  <si>
    <t>E34601 PRD Other, Wild Horse</t>
  </si>
  <si>
    <t>E34601 PRD Other, LSR-NSC</t>
  </si>
  <si>
    <t>E34601 PRD Other, LSR</t>
  </si>
  <si>
    <t>E34601 PRD Other, Hopkins Ridge-NSC</t>
  </si>
  <si>
    <t>E34601 PRD Other, Hopkins Ridge</t>
  </si>
  <si>
    <t>E346 PRD Other, Whitehorn 2-3 Com</t>
  </si>
  <si>
    <t>E346 PRD Other, Whitehorn 2-3 C-NSC</t>
  </si>
  <si>
    <t>E346 PRD Other, Whitehorn 1-RET</t>
  </si>
  <si>
    <t>E346 PRD Other, Sumas OP-NSC</t>
  </si>
  <si>
    <t>E346 PRD Other, Sumas OP</t>
  </si>
  <si>
    <t xml:space="preserve">E346 PRD Other, Sumas </t>
  </si>
  <si>
    <t>E346 PRD Other, South Whidbey-RET</t>
  </si>
  <si>
    <t>E346 PRD Other, Mint Farm OP-NSC</t>
  </si>
  <si>
    <t>E346 PRD Other, Mint Farm OP</t>
  </si>
  <si>
    <t xml:space="preserve">E346 PRD Other, Mint Farm </t>
  </si>
  <si>
    <t>E346 PRD Other, Goldendale OP-NSC</t>
  </si>
  <si>
    <t>E346 PRD Other, Goldendale OP</t>
  </si>
  <si>
    <t>E346 PRD Other, Goldendale</t>
  </si>
  <si>
    <t>E346 PRD Other, Fredonia 3&amp;4 OP-NSC</t>
  </si>
  <si>
    <t>E346 PRD Other, Fredonia 3&amp;4 OP</t>
  </si>
  <si>
    <t>E346 PRD Other, Fredonia</t>
  </si>
  <si>
    <t>E346 PRD Other, Frederickson-NSC</t>
  </si>
  <si>
    <t>E346 PRD Other, Frederickson</t>
  </si>
  <si>
    <t>E346 PRD Other, Ferndale-NSC</t>
  </si>
  <si>
    <t>E346 PRD Other, Ferndale</t>
  </si>
  <si>
    <t>E346 PRD Other, Encogen-NSC</t>
  </si>
  <si>
    <t>E346 PRD Other, Encogen</t>
  </si>
  <si>
    <t>E346 PRD Other, Crystal Mtn-RET</t>
  </si>
  <si>
    <t>E34501 PRD Accessory,Wld HrsWin-NSC</t>
  </si>
  <si>
    <t>E34501 PRD Accessory,Wld Hrs Ex-NSC</t>
  </si>
  <si>
    <t>E34501 PRD Accessory,WildHorseSolar</t>
  </si>
  <si>
    <t>E34501 PRD Accessory,WildHorseS-NSC</t>
  </si>
  <si>
    <t>E34501 PRD Accessory,Wild HorseWind</t>
  </si>
  <si>
    <t>E34501 PRD Accessory,Wild Horse Exp</t>
  </si>
  <si>
    <t>E34501 PRD Accessory, LSR-NSC</t>
  </si>
  <si>
    <t>E34501 PRD Accessory, LSR</t>
  </si>
  <si>
    <t>E34501 PRD Accessory, Hopkins Ridge</t>
  </si>
  <si>
    <t>E34501 PRD Accessory, Hop Ridge-NSC</t>
  </si>
  <si>
    <t>E345 PRD Accessory, Whitehorn 2-NSC</t>
  </si>
  <si>
    <t>E345 PRD Accessory, Whitehorn 2-3 C</t>
  </si>
  <si>
    <t>E345 PRD Accessory, Whitehorn 1_RET</t>
  </si>
  <si>
    <t>E345 PRD Accessory, Sumas OP-NSC</t>
  </si>
  <si>
    <t>E345 PRD Accessory, Sumas OP</t>
  </si>
  <si>
    <t>E345 PRD Accessory, Sumas</t>
  </si>
  <si>
    <t>E345 PRD Accessory, Mint OP-NSC</t>
  </si>
  <si>
    <t>E345 PRD Accessory, Mint Farm OP</t>
  </si>
  <si>
    <t>E345 PRD Accessory, Mint Farm</t>
  </si>
  <si>
    <t>E345 PRD Accessory, Goldendale OP</t>
  </si>
  <si>
    <t>E345 PRD Accessory, Goldendale -NSC</t>
  </si>
  <si>
    <t>E345 PRD Accessory, Goldendale</t>
  </si>
  <si>
    <t>E345 PRD Accessory, Fredonia-NSC</t>
  </si>
  <si>
    <t>E345 PRD Accessory, Fredonia 3&amp;-NSC</t>
  </si>
  <si>
    <t>E345 PRD Accessory, Fredonia 3&amp;4 OP</t>
  </si>
  <si>
    <t>E345 PRD Accessory, Fredonia</t>
  </si>
  <si>
    <t>E345 PRD Accessory, Frederickso-NSC</t>
  </si>
  <si>
    <t>E345 PRD Accessory, Frederickson</t>
  </si>
  <si>
    <t>E345 PRD Accessory, Fred 1/APC-NSC</t>
  </si>
  <si>
    <t>E345 PRD Accessory, Fred 1/APC</t>
  </si>
  <si>
    <t>E345 PRD Accessory, Ferndale-NSC</t>
  </si>
  <si>
    <t>E345 PRD Accessory, Ferndale</t>
  </si>
  <si>
    <t>E345 PRD Accessory, Encogen-NSC</t>
  </si>
  <si>
    <t>E345 PRD Accessory, Encogen</t>
  </si>
  <si>
    <t>E345 PRD Accessory, Cystal Mtn-NSC</t>
  </si>
  <si>
    <t>E345 PRD Accessory, Cystal Mtn</t>
  </si>
  <si>
    <t>E345 102 PRD Accessory, Epcor CoG</t>
  </si>
  <si>
    <t>E34420 PRD Gen, Sumas-NSC</t>
  </si>
  <si>
    <t>E34420 PRD Gen, Sumas OP</t>
  </si>
  <si>
    <t xml:space="preserve">E34420 PRD Gen, Sumas </t>
  </si>
  <si>
    <t>E34420 PRD Gen, Mint Farm OP-NSC</t>
  </si>
  <si>
    <t>E34420 PRD Gen, Mint Farm OP</t>
  </si>
  <si>
    <t>E34420 PRD Gen, Mint Farm</t>
  </si>
  <si>
    <t>E34420 PRD Gen, Goldendale-NSC</t>
  </si>
  <si>
    <t>E34420 PRD Gen, Goldendale OP</t>
  </si>
  <si>
    <t>E34420 PRD Gen, Goldendale</t>
  </si>
  <si>
    <t>E34420 PRD Gen, Fred 1/APC-NSC</t>
  </si>
  <si>
    <t>E34420 PRD Gen, Fred 1/APC</t>
  </si>
  <si>
    <t>E34420 PRD Gen, Ferndale-NSC</t>
  </si>
  <si>
    <t xml:space="preserve">E34420 PRD Gen, Ferndale </t>
  </si>
  <si>
    <t>E34420 PRD Gen, Encogen-NSC</t>
  </si>
  <si>
    <t>E34420 PRD Gen, Encogen</t>
  </si>
  <si>
    <t>E3441 PRD Gen LH, Whitehorn-DONOTUS</t>
  </si>
  <si>
    <t>E3441 PRD Gen LH, Fredonia-RETIRED</t>
  </si>
  <si>
    <t>E34401 PRD Gen,Wld Hrs Expansio-NSC</t>
  </si>
  <si>
    <t>E34401 PRD Gen,Wild Horse Expansion</t>
  </si>
  <si>
    <t>E34401 PRD Gen, Wld Hrs Solar-NSC</t>
  </si>
  <si>
    <t>E34401 PRD Gen, Wild Horse Wind-NSC</t>
  </si>
  <si>
    <t>E34401 PRD Gen, Wild Horse Wind</t>
  </si>
  <si>
    <t>E34401 PRD Gen, Wild Horse Solar</t>
  </si>
  <si>
    <t>E34401 PRD Gen, LSR-NSC</t>
  </si>
  <si>
    <t>E34401 PRD Gen, LSR</t>
  </si>
  <si>
    <t>E34401 PRD Gen, Hopkins Ridge-NSC</t>
  </si>
  <si>
    <t>E34401 PRD Gen, Hopkins Ridge</t>
  </si>
  <si>
    <t>E34401 PRD Gen, Hopkins Expansion</t>
  </si>
  <si>
    <t>E34401 PRD Gen, Hopkins Expansi-NSC</t>
  </si>
  <si>
    <t>E3440 PRD Gen, Whitehorn 2-3 Co-NSC</t>
  </si>
  <si>
    <t>E3440 PRD Gen, Whitehorn 2-3 Com</t>
  </si>
  <si>
    <t>E3440 PRD Gen, Whitehorn 2&amp;3 purch</t>
  </si>
  <si>
    <t>E3440 PRD Gen, Whitehorn 2&amp;3 pu-NSC</t>
  </si>
  <si>
    <t>E3440 PRD Gen, Whitehorn 1-RET</t>
  </si>
  <si>
    <t>E3440 PRD Gen, South Whidbey-RET</t>
  </si>
  <si>
    <t>E3440 PRD Gen, Fredonia 3&amp;4 OP-NSC</t>
  </si>
  <si>
    <t>E3440 PRD Gen, Fredonia 3&amp;4 OP</t>
  </si>
  <si>
    <t>E3440 PRD Gen, Fredonia</t>
  </si>
  <si>
    <t>E3440 PRD Gen, Frederickson-NSC</t>
  </si>
  <si>
    <t>E3440 PRD Gen, Frederickson</t>
  </si>
  <si>
    <t>E3440 PRD Gen, Crystal Mtn-NSC</t>
  </si>
  <si>
    <t>E3440 PRD Gen, Crystal Mtn</t>
  </si>
  <si>
    <t>E3440 102 PRD Gen, Goldendale</t>
  </si>
  <si>
    <t>E342 PRD Fuel Holder, Whitehorn-NSC</t>
  </si>
  <si>
    <t>E342 PRD Fuel Holder, Whitehorn 2-3</t>
  </si>
  <si>
    <t>E342 PRD Fuel Holder, WH 1-RET</t>
  </si>
  <si>
    <t>E342 PRD Fuel Holder, Sumas OP-NSC</t>
  </si>
  <si>
    <t>E342 PRD Fuel Holder, Sumas OP</t>
  </si>
  <si>
    <t xml:space="preserve">E342 PRD Fuel Holder, Sumas </t>
  </si>
  <si>
    <t>E342 PRD Fuel Holder, South WHB-RET</t>
  </si>
  <si>
    <t>E342 PRD Fuel Holder, Mint OP-NSC</t>
  </si>
  <si>
    <t>E342 PRD Fuel Holder, Mint Farm OP</t>
  </si>
  <si>
    <t xml:space="preserve">E342 PRD Fuel Holder, Mint Farm </t>
  </si>
  <si>
    <t>E342 PRD Fuel Holder, Goldendale OP</t>
  </si>
  <si>
    <t>E342 PRD Fuel Holder, Goldendale</t>
  </si>
  <si>
    <t>E342 PRD Fuel Holder, Fredonia</t>
  </si>
  <si>
    <t>E342 PRD Fuel Holder, Frederickson</t>
  </si>
  <si>
    <t>E342 PRD Fuel Holder, Frederick-NSC</t>
  </si>
  <si>
    <t>E342 PRD Fuel Holder, Fred 1/AP-NSC</t>
  </si>
  <si>
    <t>E342 PRD Fuel Holder, Fred 1/APC</t>
  </si>
  <si>
    <t>E342 PRD Fuel Holder, Ferndale-NSC</t>
  </si>
  <si>
    <t>E342 PRD Fuel Holder, Ferndale</t>
  </si>
  <si>
    <t>E342 PRD Fuel Holder, Encogen-NSC</t>
  </si>
  <si>
    <t>E342 PRD Fuel Holder, Encogen</t>
  </si>
  <si>
    <t>E342 PRD Fuel Holder, Cystal Mt-NSC</t>
  </si>
  <si>
    <t>E342 PRD Fuel Holder, Cystal Mtn</t>
  </si>
  <si>
    <t>E342 PRD Fuel Hldr, Gldndale OP-NSC</t>
  </si>
  <si>
    <t>E342 PRD Fuel Hldr, Fredonia 3&amp;-NSC</t>
  </si>
  <si>
    <t>E342 PRD Fuel Hldr, Fredonia 3&amp;4 OP</t>
  </si>
  <si>
    <t>E3411 PRD LH Impv, Whitehorn-DONOTU</t>
  </si>
  <si>
    <t>E34101 PRD Str/Impv,Wld Hrs Exp-NSC</t>
  </si>
  <si>
    <t>E34101 PRD Str/Impv,Wild Horse Expa</t>
  </si>
  <si>
    <t>E34101 PRD Str/Impv, Wild Horse-NSC</t>
  </si>
  <si>
    <t>E34101 PRD Str/Impv, Wild Horse</t>
  </si>
  <si>
    <t>E34101 PRD Str/Impv, LSR-NSC</t>
  </si>
  <si>
    <t>E34101 PRD Str/Impv, LSR</t>
  </si>
  <si>
    <t>E34101 PRD Str/Impv, Hopkins Ridge</t>
  </si>
  <si>
    <t>E34101 PRD Str/Impv, Hop Ridge-NSC</t>
  </si>
  <si>
    <t>E3410 PRD Str/Impv, Whitehorn 2-NSC</t>
  </si>
  <si>
    <t>E3410 PRD Str/Impv, Whitehorn 2-3Cm</t>
  </si>
  <si>
    <t>E3410 PRD Str/Impv, Whitehorn 1-RET</t>
  </si>
  <si>
    <t>E3410 PRD Str/Impv, Sumas OP-NSC</t>
  </si>
  <si>
    <t>E3410 PRD Str/Impv, Sumas OP</t>
  </si>
  <si>
    <t xml:space="preserve">E3410 PRD Str/Impv, Sumas </t>
  </si>
  <si>
    <t>E3410 PRD Str/Impv, S Whidbey-RET</t>
  </si>
  <si>
    <t>E3410 PRD Str/Impv, Mint OP-NSC</t>
  </si>
  <si>
    <t>E3410 PRD Str/Impv, Mint Farm OP</t>
  </si>
  <si>
    <t>E3410 PRD Str/Impv, Mint Farm</t>
  </si>
  <si>
    <t>E3410 PRD Str/Impv, Goldendale OP</t>
  </si>
  <si>
    <t>E3410 PRD Str/Impv, Goldendale -NSC</t>
  </si>
  <si>
    <t>E3410 PRD Str/Impv, Goldendale</t>
  </si>
  <si>
    <t>E3410 PRD Str/Impv, Fredonia 3&amp;-NSC</t>
  </si>
  <si>
    <t>E3410 PRD Str/Impv, Fredonia 3&amp;4 OP</t>
  </si>
  <si>
    <t>E3410 PRD Str/Impv, Fredonia</t>
  </si>
  <si>
    <t>E3410 PRD Str/Impv, Frederickso-NSC</t>
  </si>
  <si>
    <t>E3410 PRD Str/Impv, Frederickson</t>
  </si>
  <si>
    <t>E3410 PRD Str/Impv, Fred 1/APC-NSC</t>
  </si>
  <si>
    <t>E3410 PRD Str/Impv, Fred 1/APC</t>
  </si>
  <si>
    <t>E3410 PRD Str/Impv, Ferndale-NSC</t>
  </si>
  <si>
    <t>E3410 PRD Str/Impv, Ferndale</t>
  </si>
  <si>
    <t>E3410 PRD Str/Impv, Encogen-NSC</t>
  </si>
  <si>
    <t>E3410 PRD Str/Impv, Encogen</t>
  </si>
  <si>
    <t>E3410 PRD Str/Impv, Crystal Mtn-NSC</t>
  </si>
  <si>
    <t>E3410 PRD Str/Impv, Crystal Mtn</t>
  </si>
  <si>
    <t>E3401 PRD Easements, Fredonia</t>
  </si>
  <si>
    <t>E3400 PRD Land, Wild Horse</t>
  </si>
  <si>
    <t>E3400 PRD Land, Whitehorn 2-3 Com</t>
  </si>
  <si>
    <t>E3400 PRD Land, Whitehorn 1</t>
  </si>
  <si>
    <t>E3400 PRD Land, Whiskey Ridge Wind</t>
  </si>
  <si>
    <t xml:space="preserve">E3400 PRD Land, Sumas </t>
  </si>
  <si>
    <t>E3400 PRD Land, South Whidbey</t>
  </si>
  <si>
    <t>E3400 PRD Land, Mint Farm</t>
  </si>
  <si>
    <t>E3400 PRD Land, Lower Snake River</t>
  </si>
  <si>
    <t>E3400 PRD Land, Hopkins Ridge</t>
  </si>
  <si>
    <t>E3400 PRD Land, Goldendale OP</t>
  </si>
  <si>
    <t>E3400 PRD Land, Goldendale</t>
  </si>
  <si>
    <t>E3400 PRD Land, Fredonia</t>
  </si>
  <si>
    <t>E3400 PRD Land, Frederickson</t>
  </si>
  <si>
    <t>E3400 PRD Land, Freddy1/Epcor</t>
  </si>
  <si>
    <t>E3400 PRD Land, Encogen</t>
  </si>
  <si>
    <t>Tax only - Milwaukee Acq Adj</t>
  </si>
  <si>
    <t>Transmission Plant - Electric</t>
  </si>
  <si>
    <t>E35999 (GIF) Rds/Trail, LSR-NSC</t>
  </si>
  <si>
    <t>E35999 (GIF) Rds/Trail, LSR</t>
  </si>
  <si>
    <t>E35999 (GIF) Rd/Trail, Upper Ba-NSC</t>
  </si>
  <si>
    <t>E35999 (GIF) Rd/Trail, Upper Baker</t>
  </si>
  <si>
    <t>E3599 TSM ARO Transmission</t>
  </si>
  <si>
    <t>E3597 TSM Roads/Trails, Upper B-NSC</t>
  </si>
  <si>
    <t>E3597 TSM Roads/Trails, Upper Baker</t>
  </si>
  <si>
    <t>E3597 TSM Roads/Trails, Baker Com</t>
  </si>
  <si>
    <t>E3597 TSM Roads/Trails, Baker C-NSC</t>
  </si>
  <si>
    <t>E3597 TSM Roads &amp; Trails</t>
  </si>
  <si>
    <t>E3596 TSM Roads &amp; Trails-RET</t>
  </si>
  <si>
    <t>E3590 TSM Roads, Upper Baker-RET</t>
  </si>
  <si>
    <t>E3590 TSM Roads, Colstrip3-4 Co-NSC</t>
  </si>
  <si>
    <t>E3590 TSM Roads, Colstrip1-2 Co-NSC</t>
  </si>
  <si>
    <t>E3590 TSM Roads, Colstrip 3-4 Com</t>
  </si>
  <si>
    <t>E3590 TSM Roads, Colstrip 1-2 Com</t>
  </si>
  <si>
    <t>E3590 TSM Roads, Baker Common-RET</t>
  </si>
  <si>
    <t>E3590 TSM Roads, 3rd AC Line-NSC</t>
  </si>
  <si>
    <t>E3590 TSM Roads, 3rd AC Line</t>
  </si>
  <si>
    <t>E3590 TSM Roads &amp; Trails</t>
  </si>
  <si>
    <t>E3589 (GIF)U/G Cond,TLN-WHDE@plt</t>
  </si>
  <si>
    <t>E3589 (GIF)U/G Cond,TLN-WHDE@pl-NSC</t>
  </si>
  <si>
    <t>E3589 (GIF)U/G Cond,TLN-WHD@plnt</t>
  </si>
  <si>
    <t>E3589 (GIF)U/G Cond,TLN-WHD@pln-NSC</t>
  </si>
  <si>
    <t>E3589 (GIF)U/G Cond,TLN-HPK@plt-NSC</t>
  </si>
  <si>
    <t>E3589 (GIF)U/G Cond,TLN-HPK@plt</t>
  </si>
  <si>
    <t>E3589 (GIF) UG Conductor, LSR-NSC</t>
  </si>
  <si>
    <t>E3589 (GIF) UG Conductor, LSR</t>
  </si>
  <si>
    <t>E3589 (GIF) U/G Cond, Fred 1/AP-NSC</t>
  </si>
  <si>
    <t>E3589 (GIF) U/G Cond, Fred 1/APC</t>
  </si>
  <si>
    <t>E3587 TSM U/G Conductor/Devices</t>
  </si>
  <si>
    <t>E3587 TSM U/G Cond, Koma Kulsha-NSC</t>
  </si>
  <si>
    <t>E3587 TSM U/G Cond, Koma Kulshan</t>
  </si>
  <si>
    <t>E3586 TSM U/G Conductor/Dev-RET</t>
  </si>
  <si>
    <t>E358 TSM U/G Conductor&amp;Devices-RET</t>
  </si>
  <si>
    <t xml:space="preserve">E358 TSM U/G COND, WDH-RET </t>
  </si>
  <si>
    <t>E358 TSM U/G Cond, Fred 1/APC-RET</t>
  </si>
  <si>
    <t>E3579 (GIF)U/G Conduit,TLN-WHD@plnt</t>
  </si>
  <si>
    <t>E3579 (GIF)U/G Conduit,TLN-WHD@-NSC</t>
  </si>
  <si>
    <t>E3579 (GIF) UG Conduit, LSR-NSC</t>
  </si>
  <si>
    <t>E3579 (GIF) UG Conduit, LSR</t>
  </si>
  <si>
    <t>E3577 TSM U/G Conduit, Koma Kuls</t>
  </si>
  <si>
    <t>E3577 TSM U/G Conduit, Koma Kul-NSC</t>
  </si>
  <si>
    <t>E3577 TSM U/G Conduit</t>
  </si>
  <si>
    <t>E3576 TSM U/G Conduit-RET</t>
  </si>
  <si>
    <t>E357 TSM U/G Conduit-RET</t>
  </si>
  <si>
    <t>E357 TSM U/G Conduit WH-NOTUSED</t>
  </si>
  <si>
    <t>E3569 (GIF) O/H Conductor, LSR-NSC</t>
  </si>
  <si>
    <t>E3569 (GIF) O/H Conductor, LSR</t>
  </si>
  <si>
    <t>E3569 (GIF) O/H Cond, Wld Hrs-NSC</t>
  </si>
  <si>
    <t>E3569 (GIF) O/H Cond, Wild Horse</t>
  </si>
  <si>
    <t>E3569 (GIF) O/H Cond, Upper Bak-NSC</t>
  </si>
  <si>
    <t>E3569 (GIF) O/H Cond, Upper Baker</t>
  </si>
  <si>
    <t>E3569 (GIF) O/H Cond, TLN-HPK@p-NSC</t>
  </si>
  <si>
    <t>E3569 (GIF) O/H Cond, TLN-HPK@plant</t>
  </si>
  <si>
    <t>E3569 (GIF) O/H Cond, Sumas-NSC</t>
  </si>
  <si>
    <t>E3569 (GIF) O/H Cond, Sumas</t>
  </si>
  <si>
    <t>E3569 (GIF) O/H Cond, Snoqualmie 2</t>
  </si>
  <si>
    <t>E3569 (GIF) O/H Cond, Snoqualmie 1</t>
  </si>
  <si>
    <t>E3569 (GIF) O/H Cond, Snoq 2-NSC</t>
  </si>
  <si>
    <t>E3569 (GIF) O/H Cond, Snoq 1-NSC</t>
  </si>
  <si>
    <t>E3569 (GIF) O/H Cond, Scl-Tolt-NSC</t>
  </si>
  <si>
    <t>E3569 (GIF) O/H Cond, Scl-Tolt</t>
  </si>
  <si>
    <t>E3569 (GIF) O/H Cond, Poison Spring</t>
  </si>
  <si>
    <t>E3569 (GIF) O/H Cond, Poison Sp-NSC</t>
  </si>
  <si>
    <t>E3569 (GIF) O/H Cond, Lower Bak-NSC</t>
  </si>
  <si>
    <t>E3569 (GIF) O/H Cond, Lower Baker</t>
  </si>
  <si>
    <t>E3569 (GIF) O/H Cond, Hopkins-NSC</t>
  </si>
  <si>
    <t>E3569 (GIF) O/H Cond, Hopkins</t>
  </si>
  <si>
    <t>E3569 (GIF) O/H Cond, Electron-RET</t>
  </si>
  <si>
    <t>E3569 (GIF) O/H Cond, Colstrip3-NSC</t>
  </si>
  <si>
    <t>E3569 (GIF) O/H Cond, Colstrip1-NSC</t>
  </si>
  <si>
    <t>E3569 (GIF) O/H Cond, Colstrip 3-4</t>
  </si>
  <si>
    <t>E3569 (GIF) O/H Cond, Colstrip 1-2</t>
  </si>
  <si>
    <t>E3567 TSM O/H Cov-Ber-DONOTUSE</t>
  </si>
  <si>
    <t>E3567 TSM O/H Conductor/Devices-NSC</t>
  </si>
  <si>
    <t>E3567 TSM O/H Conductor/Devices</t>
  </si>
  <si>
    <t>E3567 TSM O/H Cond, Upper Baker-NSC</t>
  </si>
  <si>
    <t>E3567 TSM O/H Cond, Upper Baker</t>
  </si>
  <si>
    <t>E3567 TSM O/H Cond, Sumas OP-NSC</t>
  </si>
  <si>
    <t>E3567 TSM O/H Cond, Sumas OP</t>
  </si>
  <si>
    <t xml:space="preserve">E3567 TSM O/H Cond, Sumas </t>
  </si>
  <si>
    <t>E3567 TSM O/H Cond, Snoqualmie 2</t>
  </si>
  <si>
    <t>E3567 TSM O/H Cond, Snoqualmie 1</t>
  </si>
  <si>
    <t>E3567 TSM O/H Cond, Snoq 2-NSC</t>
  </si>
  <si>
    <t>E3567 TSM O/H Cond, Snoq 1-NSC</t>
  </si>
  <si>
    <t>E3567 TSM O/H Cond, Lower Baker-NSC</t>
  </si>
  <si>
    <t>E3567 TSM O/H Cond, Lower Baker</t>
  </si>
  <si>
    <t>E3567 TSM O/H Cond, Hopkins Ridge</t>
  </si>
  <si>
    <t>E3567 TSM O/H Cond, Hop Ridge-NSC</t>
  </si>
  <si>
    <t>E3567 TSM O/H Cond, Baker Commo-NSC</t>
  </si>
  <si>
    <t>E3567 TSM O/H Cond, Baker Common</t>
  </si>
  <si>
    <t>E3567 105 TSM O/H Conductor/Dev-NSC</t>
  </si>
  <si>
    <t>E3567 105 TSM O/H Conductor/Devices</t>
  </si>
  <si>
    <t>E3566 TSM O/H Conductor/Devices-NSC</t>
  </si>
  <si>
    <t>E3566 TSM O/H Conductor/Devices</t>
  </si>
  <si>
    <t>E356 TSM O/H Cov-Ber NOT USED</t>
  </si>
  <si>
    <t>E356 TSM O/H Conductor &amp; Devices</t>
  </si>
  <si>
    <t>E356 TSM O/H Conductor &amp; Device-NSC</t>
  </si>
  <si>
    <t>E356 TSM O/H Cond, Wld Hrs-Wind-NSC</t>
  </si>
  <si>
    <t>E356 TSM O/H Cond, Wind Ridge-NonPr</t>
  </si>
  <si>
    <t>E356 TSM O/H Cond, Wind Ridge-N-NSC</t>
  </si>
  <si>
    <t>E356 TSM O/H Cond, Wild Horse-WindR</t>
  </si>
  <si>
    <t>E356 TSM O/H Cond, Wild Horse-NSC</t>
  </si>
  <si>
    <t>E356 TSM O/H Cond, Wild Horse</t>
  </si>
  <si>
    <t>E356 TSM O/H Cond, Upper Baker-RET</t>
  </si>
  <si>
    <t>E356 TSM O/H Cond, Snoqualmie 2-NSC</t>
  </si>
  <si>
    <t>E356 TSM O/H Cond, Snoqualmie 2</t>
  </si>
  <si>
    <t>E356 TSM O/H Cond, Snoqualmie 1-NSC</t>
  </si>
  <si>
    <t>E356 TSM O/H Cond, Snoqualmie 1</t>
  </si>
  <si>
    <t>E356 TSM O/H Cond, N Intertie-NSC</t>
  </si>
  <si>
    <t>E356 TSM O/H Cond, N Intertie</t>
  </si>
  <si>
    <t>E356 TSM O/H Cond, Mint Farm-NSC</t>
  </si>
  <si>
    <t>E356 TSM O/H Cond, Mint Farm OP-NSC</t>
  </si>
  <si>
    <t>E356 TSM O/H Cond, Mint Farm OP</t>
  </si>
  <si>
    <t xml:space="preserve">E356 TSM O/H Cond, Mint Farm </t>
  </si>
  <si>
    <t>E356 TSM O/H Cond, Lower Baker-RET</t>
  </si>
  <si>
    <t>E356 TSM O/H Cond, Colstrip3-4 -NSC</t>
  </si>
  <si>
    <t>E356 TSM O/H Cond, Colstrip1-2 -NSC</t>
  </si>
  <si>
    <t>E356 TSM O/H Cond, Colstrip 3-4 Com</t>
  </si>
  <si>
    <t>E356 TSM O/H Cond, Colstrip 1-2 Com</t>
  </si>
  <si>
    <t>E356 TSM O/H Cond, Baker Common</t>
  </si>
  <si>
    <t>E356 TSM O/H Cond, 3rd AC Line-NSC</t>
  </si>
  <si>
    <t>E356 TSM O/H Cond, 3rd AC Line</t>
  </si>
  <si>
    <t>E3559 (GIF) TSM Poles, LSR-NSC</t>
  </si>
  <si>
    <t>E3559 (GIF) TSM Poles, LSR</t>
  </si>
  <si>
    <t>E3559 (GIF) Poles, Wild Horse-NSC</t>
  </si>
  <si>
    <t>E3559 (GIF) Poles, Wild Horse</t>
  </si>
  <si>
    <t>E3559 (GIF) Poles, Upper Baker-NSC</t>
  </si>
  <si>
    <t>E3559 (GIF) Poles, Upper Baker</t>
  </si>
  <si>
    <t>E3559 (GIF) Poles, TLN-HPK@plant</t>
  </si>
  <si>
    <t>E3559 (GIF) Poles, TLN-HPK@plan-NSC</t>
  </si>
  <si>
    <t>E3559 (GIF) Poles, Sumas-NSC</t>
  </si>
  <si>
    <t>E3559 (GIF) Poles, Sumas</t>
  </si>
  <si>
    <t>E3559 (GIF) Poles, Snoqualmie 2-NSC</t>
  </si>
  <si>
    <t>E3559 (GIF) Poles, Snoqualmie 2</t>
  </si>
  <si>
    <t>E3559 (GIF) Poles, Snoqualmie 1-NSC</t>
  </si>
  <si>
    <t>E3559 (GIF) Poles, Snoqualmie 1</t>
  </si>
  <si>
    <t>E3559 (GIF) Poles, Scl-Tolt-NSC</t>
  </si>
  <si>
    <t>E3559 (GIF) Poles, Scl-Tolt</t>
  </si>
  <si>
    <t>E3559 (GIF) Poles, Poison Sprin-NSC</t>
  </si>
  <si>
    <t>E3559 (GIF) Poles, Poison Spring</t>
  </si>
  <si>
    <t>E3559 (GIF) Poles, Lower Baker-NSC</t>
  </si>
  <si>
    <t>E3559 (GIF) Poles, Lower Baker</t>
  </si>
  <si>
    <t>E3559 (GIF) Poles, Hopkins Ridge</t>
  </si>
  <si>
    <t>E3559 (GIF) Poles, Hop Ridge-NSC</t>
  </si>
  <si>
    <t>E3559 (GIF) Poles, Electron-RET</t>
  </si>
  <si>
    <t>E3559 (GIF) Poles, Colstrip 3-4-NSC</t>
  </si>
  <si>
    <t>E3559 (GIF) Poles, Colstrip 3-4</t>
  </si>
  <si>
    <t>E3559 (GIF) Poles, Colstrip 1-2-NSC</t>
  </si>
  <si>
    <t>E3559 (GIF) Poles, Colstrip 1-2</t>
  </si>
  <si>
    <t>E3557 TSM Poles-NSC</t>
  </si>
  <si>
    <t>E3557 TSM Poles, Upper Baker-NSC</t>
  </si>
  <si>
    <t>E3557 TSM Poles, Upper Baker</t>
  </si>
  <si>
    <t>E3557 TSM Poles, Sumas</t>
  </si>
  <si>
    <t>E3557 TSM Poles, Snoqualmie 2-NSC</t>
  </si>
  <si>
    <t>E3557 TSM Poles, Snoqualmie 2</t>
  </si>
  <si>
    <t>E3557 TSM Poles, Lower Baker-NSC</t>
  </si>
  <si>
    <t>E3557 TSM Poles, Lower Baker</t>
  </si>
  <si>
    <t>E3557 TSM Poles, Hopkins Ridge-NSC</t>
  </si>
  <si>
    <t>E3557 TSM Poles, Hopkins Ridge</t>
  </si>
  <si>
    <t>E3557 TSM Poles, Cov-Ber DONOTUSE</t>
  </si>
  <si>
    <t>E3557 TSM Poles, Baker Common-NSC</t>
  </si>
  <si>
    <t>E3557 TSM Poles, Baker Common</t>
  </si>
  <si>
    <t xml:space="preserve">E3557 TSM Poles </t>
  </si>
  <si>
    <t>E3557 105 TSM Poles-NSC</t>
  </si>
  <si>
    <t>E3557 105 TSM Poles</t>
  </si>
  <si>
    <t>E3556 TSM Poles-NSC</t>
  </si>
  <si>
    <t xml:space="preserve">E3556 TSM Poles </t>
  </si>
  <si>
    <t>E355 TSM Poles, Wld Hrs-WindRid-NSC</t>
  </si>
  <si>
    <t>E355 TSM Poles, Wind Ridge-NonProje</t>
  </si>
  <si>
    <t>E355 TSM Poles, Wind Ridge-NonP-NSC</t>
  </si>
  <si>
    <t>E355 TSM Poles, Wild Horse-WindRidg</t>
  </si>
  <si>
    <t>E355 TSM Poles, Wild Horse-NSC</t>
  </si>
  <si>
    <t>E355 TSM Poles, Wild Horse</t>
  </si>
  <si>
    <t>E355 TSM Poles, Upper Baker-RET</t>
  </si>
  <si>
    <t>E355 TSM Poles, Snoqualmie 2-NSC</t>
  </si>
  <si>
    <t>E355 TSM Poles, Snoqualmie 2</t>
  </si>
  <si>
    <t>E355 TSM Poles, Snoqualmie 1-RET</t>
  </si>
  <si>
    <t>E355 TSM Poles, N Intertie-NSC</t>
  </si>
  <si>
    <t>E355 TSM Poles, N Intertie</t>
  </si>
  <si>
    <t>E355 TSM Poles, Lower Baker-RET</t>
  </si>
  <si>
    <t>E355 TSM Poles, Cov-Ber NOT USED</t>
  </si>
  <si>
    <t>E355 TSM Poles, Colstrip3-4 Com-NSC</t>
  </si>
  <si>
    <t>E355 TSM Poles, Colstrip1-2 Com-NSC</t>
  </si>
  <si>
    <t>E355 TSM Poles, Colstrip 3-4 Com</t>
  </si>
  <si>
    <t>E355 TSM Poles, Colstrip 1-2 Com</t>
  </si>
  <si>
    <t>E355 TSM Poles, Baker Common</t>
  </si>
  <si>
    <t>E355 TSM Poles, 3rd AC Line-NSC</t>
  </si>
  <si>
    <t>E355 TSM Poles, 3rd AC Line</t>
  </si>
  <si>
    <t>E355 TSM Poles &amp; Fixtures-NSC</t>
  </si>
  <si>
    <t>E355 TSM Poles &amp; Fixtures</t>
  </si>
  <si>
    <t>E3549 (GIF) Twr/Fixt, LSR-NSC</t>
  </si>
  <si>
    <t>E3549 (GIF) Twr/Fixt, LSR</t>
  </si>
  <si>
    <t>E3549 (GIF) Twr/Fixt, Ferndale-NSC</t>
  </si>
  <si>
    <t>E3549 (GIF) Twr/Fixt, Ferndale</t>
  </si>
  <si>
    <t>E3549 (GIF) Twr/Fixt, Colstrip3-NSC</t>
  </si>
  <si>
    <t>E3549 (GIF) Twr/Fixt, Colstrip1-NSC</t>
  </si>
  <si>
    <t>E3549 (GIF) Twr/Fixt, Colstrip 3-4</t>
  </si>
  <si>
    <t xml:space="preserve">E3549 (GIF) Twr/Fixt, Colstrip 1-2 </t>
  </si>
  <si>
    <t>E3547 TSM Towers/Fixtures</t>
  </si>
  <si>
    <t>E3547 TSM Towers, Hopkins Ridge-NSC</t>
  </si>
  <si>
    <t>E3547 TSM Towers, Hopkins Ridge</t>
  </si>
  <si>
    <t>E3546 TSM Towers/Fixtures-RET</t>
  </si>
  <si>
    <t>E354 TSM Twr/Fixt, WR-NonPr-NOTUSED</t>
  </si>
  <si>
    <t>E354 TSM Twr/Fixt, WH-WindR-RET</t>
  </si>
  <si>
    <t>E354 TSM Twr/Fixt, N Intertie-NSC</t>
  </si>
  <si>
    <t>E354 TSM Twr/Fixt, N Intertie</t>
  </si>
  <si>
    <t>E354 TSM Twr/Fixt, Mint Farm-NSC</t>
  </si>
  <si>
    <t xml:space="preserve">E354 TSM Twr/Fixt, Mint Farm </t>
  </si>
  <si>
    <t>E354 TSM Twr/Fixt, MF OP-NOTUSED</t>
  </si>
  <si>
    <t>E354 TSM Twr/Fixt, Colstrip3-4 -NSC</t>
  </si>
  <si>
    <t>E354 TSM Twr/Fixt, Colstrip1-2 -NSC</t>
  </si>
  <si>
    <t>E354 TSM Twr/Fixt, Colstrip 3-4 Com</t>
  </si>
  <si>
    <t>E354 TSM Twr/Fixt, Colstrip 1-2 Com</t>
  </si>
  <si>
    <t>E354 TSM Twr/Fixt, 3rd AC Line-NSC</t>
  </si>
  <si>
    <t>E354 TSM Twr/Fixt, 3rd AC Line</t>
  </si>
  <si>
    <t>E354 TSM Towers &amp; Fixtures</t>
  </si>
  <si>
    <t>E354 TSM Poles, Mint Farm OP</t>
  </si>
  <si>
    <t xml:space="preserve">E354 TSM Poles, Mint Farm </t>
  </si>
  <si>
    <t>E3539 (GIF) Sta Eq, Wld Hrs Exp-NSC</t>
  </si>
  <si>
    <t>E3539 (GIF) Sta Eq, WindRid NonProj</t>
  </si>
  <si>
    <t>E3539 (GIF) Sta Eq, WindRid Non-NSC</t>
  </si>
  <si>
    <t>E3539 (GIF) Sta Eq, Wind Ridge-NSC</t>
  </si>
  <si>
    <t>E3539 (GIF) Sta Eq, Wind Ridge</t>
  </si>
  <si>
    <t>E3539 (GIF) Sta Eq, Wild Horse-NSC</t>
  </si>
  <si>
    <t>E3539 (GIF) Sta Eq, Wild Horse Exp</t>
  </si>
  <si>
    <t xml:space="preserve">E3539 (GIF) Sta Eq, Wild Horse </t>
  </si>
  <si>
    <t>E3539 (GIF) Sta Eq, Wild H sub@plt</t>
  </si>
  <si>
    <t>E3539 (GIF) Sta Eq, Wild H sub@-NSC</t>
  </si>
  <si>
    <t>E3539 (GIF) Sta Eq, Whitehorn-NSC</t>
  </si>
  <si>
    <t>E3539 (GIF) Sta Eq, Whitehorn</t>
  </si>
  <si>
    <t>E3539 (GIF) Sta Eq, WHDE sub@pl-NSC</t>
  </si>
  <si>
    <t>E3539 (GIF) Sta Eq, WHDE sub@plant</t>
  </si>
  <si>
    <t>E3539 (GIF) Sta Eq, Upper Baker-NSC</t>
  </si>
  <si>
    <t>E3539 (GIF) Sta Eq, Upper Baker</t>
  </si>
  <si>
    <t>E3539 (GIF) Sta Eq, Texaco West-NSC</t>
  </si>
  <si>
    <t>E3539 (GIF) Sta Eq, Texaco West</t>
  </si>
  <si>
    <t>E3539 (GIF) Sta Eq, Terrell-NSC</t>
  </si>
  <si>
    <t>E3539 (GIF) Sta Eq, Terrell</t>
  </si>
  <si>
    <t>E3539 (GIF) Sta Eq, Sumas OP-SM-NSC</t>
  </si>
  <si>
    <t>E3539 (GIF) Sta Eq, Sumas OP-SMC</t>
  </si>
  <si>
    <t>E3539 (GIF) Sta Eq, SUB-BRL4-20-NSC</t>
  </si>
  <si>
    <t>E3539 (GIF) Sta Eq, SUB-BRL4-2013</t>
  </si>
  <si>
    <t>E3539 (GIF) Sta Eq, Stillwater-NSC</t>
  </si>
  <si>
    <t>E3539 (GIF) Sta Eq, Stillwater</t>
  </si>
  <si>
    <t>E3539 (GIF) Sta Eq, Snoqualmie Sw</t>
  </si>
  <si>
    <t>E3539 (GIF) Sta Eq, Snoqualmie 2</t>
  </si>
  <si>
    <t>E3539 (GIF) Sta Eq, Snoq Sw-NSC</t>
  </si>
  <si>
    <t>E3539 (GIF) Sta Eq, Snoq 2-NSC</t>
  </si>
  <si>
    <t>E3539 (GIF) Sta Eq, Snoq 2-2013-NSC</t>
  </si>
  <si>
    <t>E3539 (GIF) Sta Eq, Snoq 2-2013</t>
  </si>
  <si>
    <t>E3539 (GIF) Sta Eq, Snoq 1-2013-NSC</t>
  </si>
  <si>
    <t>E3539 (GIF) Sta Eq, Snoq 1-2013</t>
  </si>
  <si>
    <t>E3539 (GIF) Sta Eq, Shannon-NSC</t>
  </si>
  <si>
    <t>E3539 (GIF) Sta Eq, Shannon</t>
  </si>
  <si>
    <t>E3539 (GIF) Sta Eq, Poison Spri-NSC</t>
  </si>
  <si>
    <t>E3539 (GIF) Sta Eq, Poison Spring</t>
  </si>
  <si>
    <t>E3539 (GIF) Sta Eq, Nooksack-NSC</t>
  </si>
  <si>
    <t>E3539 (GIF) Sta Eq, Nooksack</t>
  </si>
  <si>
    <t>E3539 (GIF) Sta Eq, Mint Farm-NSC</t>
  </si>
  <si>
    <t>E3539 (GIF) Sta Eq, Mint Farm</t>
  </si>
  <si>
    <t>E3539 (GIF) Sta Eq, LSR-NSC</t>
  </si>
  <si>
    <t>E3539 (GIF) Sta Eq, LSR</t>
  </si>
  <si>
    <t>E3539 (GIF) Sta Eq, Lower Baker-NSC</t>
  </si>
  <si>
    <t>E3539 (GIF) Sta Eq, Lower Baker</t>
  </si>
  <si>
    <t>E3539 (GIF) Sta Eq, LB#4 -2013-NSC</t>
  </si>
  <si>
    <t>E3539 (GIF) Sta Eq, LB#4 -2013</t>
  </si>
  <si>
    <t>E3539 (GIF) Sta Eq, HPK sub@plant</t>
  </si>
  <si>
    <t>E3539 (GIF) Sta Eq, HPK sub@pla-NSC</t>
  </si>
  <si>
    <t>E3539 (GIF) Sta Eq, Hopkins Ridge</t>
  </si>
  <si>
    <t>E3539 (GIF) Sta Eq, Hop Ridge-NSC</t>
  </si>
  <si>
    <t>E3539 (GIF) Sta Eq, Goldendale-NSC</t>
  </si>
  <si>
    <t>E3539 (GIF) Sta Eq, Goldendale</t>
  </si>
  <si>
    <t>E3539 (GIF) Sta Eq, Fredonia 3&amp;-NSC</t>
  </si>
  <si>
    <t>E3539 (GIF) Sta Eq, Fredonia 3&amp;4</t>
  </si>
  <si>
    <t>E3539 (GIF) Sta Eq, Fredonia 1&amp;-NSC</t>
  </si>
  <si>
    <t>E3539 (GIF) Sta Eq, Fredonia 1&amp;2</t>
  </si>
  <si>
    <t>E3539 (GIF) Sta Eq, Frederickso-NSC</t>
  </si>
  <si>
    <t>E3539 (GIF) Sta Eq, Frederickson</t>
  </si>
  <si>
    <t>E3539 (GIF) Sta Eq, Fred 1/APC-NSC</t>
  </si>
  <si>
    <t>E3539 (GIF) Sta Eq, Fred 1/APC</t>
  </si>
  <si>
    <t>E3539 (GIF) Sta Eq, Ferndale-NSC</t>
  </si>
  <si>
    <t>E3539 (GIF) Sta Eq, Ferndale</t>
  </si>
  <si>
    <t>E3539 (GIF) Sta Eq, Encogen-NSC</t>
  </si>
  <si>
    <t>E3539 (GIF) Sta Eq, Encogen</t>
  </si>
  <si>
    <t>E3539 (GIF) Sta Eq, Electron-RET</t>
  </si>
  <si>
    <t>E3539 (GIF) Sta Eq, Electron He-NSC</t>
  </si>
  <si>
    <t>E3539 (GIF) Sta Eq, Electron Height</t>
  </si>
  <si>
    <t>E3539 (GIF) Sta Eq, Colstrip3-4-NSC</t>
  </si>
  <si>
    <t>E3539 (GIF) Sta Eq, Colstrip1-2-NSC</t>
  </si>
  <si>
    <t xml:space="preserve">E3539 (GIF) Sta Eq, Colstrip 3-4 </t>
  </si>
  <si>
    <t>E3539 (GIF) Sta Eq, Colstrip 1-2</t>
  </si>
  <si>
    <t>E3539 (GIF) Sta Eq, Baker River-NSC</t>
  </si>
  <si>
    <t>E3539 (GIF) Sta Eq, Baker River Sw</t>
  </si>
  <si>
    <t>E3539 (GIF) Sta Eq, Arco Centra-NSC</t>
  </si>
  <si>
    <t>E3539 (GIF) Sta Eq, Arco Central</t>
  </si>
  <si>
    <t>E3538 (LIF) Sta Eq, Sub-Txe-NSC</t>
  </si>
  <si>
    <t>E3538 (LIF) Sta Eq, Sub-Txe</t>
  </si>
  <si>
    <t>E3537 TSM Substation Equipment-NSC</t>
  </si>
  <si>
    <t>E3537 TSM Substation Equipment</t>
  </si>
  <si>
    <t>E3537 TSM Sub Eq, Sumas OP-SMS-NSC</t>
  </si>
  <si>
    <t>E3537 TSM Sub Eq, Sumas OP-SMS</t>
  </si>
  <si>
    <t>E3537 TSM Sub Eq, Sumas OP-SMC-NSC</t>
  </si>
  <si>
    <t>E3537 TSM Sub Eq, Sumas OP-SMC</t>
  </si>
  <si>
    <t>E3537 TSM Sta Eq, Wld Hrs Solar-NSC</t>
  </si>
  <si>
    <t>E3537 TSM Sta Eq, Wild Horse Solar</t>
  </si>
  <si>
    <t>E3537 TSM Sta Eq, Upper Baker-NSC</t>
  </si>
  <si>
    <t>E3537 TSM Sta Eq, Upper Baker</t>
  </si>
  <si>
    <t>E3537 TSM Sta Eq, Sumas SMS</t>
  </si>
  <si>
    <t xml:space="preserve">E3537 TSM Sta Eq, Sumas SMC </t>
  </si>
  <si>
    <t>E3537 TSM Sta Eq, Snoqualmie 2-NSC</t>
  </si>
  <si>
    <t>E3537 TSM Sta Eq, Snoqualmie 2</t>
  </si>
  <si>
    <t>E3537 TSM Sta Eq, Snoqualmie 1-NSC</t>
  </si>
  <si>
    <t>E3537 TSM Sta Eq, Snoqualmie 1</t>
  </si>
  <si>
    <t>E3537 TSM Sta Eq, Mint Farm-NSC</t>
  </si>
  <si>
    <t>E3537 TSM Sta Eq, Mint Farm OP-NSC</t>
  </si>
  <si>
    <t>E3537 TSM Sta Eq, Mint Farm OP</t>
  </si>
  <si>
    <t xml:space="preserve">E3537 TSM Sta Eq, Mint Farm </t>
  </si>
  <si>
    <t>E3537 TSM Sta Eq, Lower Baker-NSC</t>
  </si>
  <si>
    <t>E3537 TSM Sta Eq, Lower Baker</t>
  </si>
  <si>
    <t>E3537 TSM Sta Eq, Hopkins Ridge-NSC</t>
  </si>
  <si>
    <t>E3537 TSM Sta Eq, Hopkins Ridge Exp</t>
  </si>
  <si>
    <t>E3537 TSM Sta Eq, Hopkins Ridge</t>
  </si>
  <si>
    <t>E3537 TSM Sta Eq, Hop Ridge Exp-NSC</t>
  </si>
  <si>
    <t>E3537 TSM Sta Eq, Goldendale OP-NSC</t>
  </si>
  <si>
    <t>E3537 TSM Sta Eq, Goldendale OP</t>
  </si>
  <si>
    <t>E3537 TSM Sta Eq, Goldendale</t>
  </si>
  <si>
    <t>E3537 TSM Sta Eq, Fredonia3&amp;4 OP</t>
  </si>
  <si>
    <t>E3537 TSM Sta Eq, Fredonia3&amp;4 O-NSC</t>
  </si>
  <si>
    <t>E3537 TSM Sta Eq, Encogen-NSC</t>
  </si>
  <si>
    <t>E3537 TSM Sta Eq, Encogen</t>
  </si>
  <si>
    <t>E3537 TSM Sta Eq, Baker Common</t>
  </si>
  <si>
    <t>E3537 TSM Poles, Sumas OP-NSC</t>
  </si>
  <si>
    <t>E3537 TSM Poles, Sumas OP</t>
  </si>
  <si>
    <t>E3537 DONOTUSE, Sub, Waterfront</t>
  </si>
  <si>
    <t>E3537 DONOTUSE, Sub, Vitulli</t>
  </si>
  <si>
    <t>E3537 DONOTUSE, Sub, Texaco W</t>
  </si>
  <si>
    <t>E3537 DONOTUSE, Sub, Paccar</t>
  </si>
  <si>
    <t>E3537 DONOTUSE, Sub, Olym Rntn</t>
  </si>
  <si>
    <t>E3537 DONOTUSE, Sub, Olym Avon</t>
  </si>
  <si>
    <t>E3537 DONOTUSE, Sub, MillerBay</t>
  </si>
  <si>
    <t>E3537 DONOTUSE, Sub, LiquidAir</t>
  </si>
  <si>
    <t>E3537 DONOTUSE, Sub, Clover V</t>
  </si>
  <si>
    <t>E3537 DONOTUSE, Sub, Capitol</t>
  </si>
  <si>
    <t>E3537 DONOTUSE, Sub, BoeingRen</t>
  </si>
  <si>
    <t>E3537 DONOTUSE, Sub, Arco S</t>
  </si>
  <si>
    <t>E3537 DONOTUSE, Sub, Arco N</t>
  </si>
  <si>
    <t>E3537 DONOTUSE, Sub, Arco C</t>
  </si>
  <si>
    <t>E3537 DONOTUSE, Sub, Alpac</t>
  </si>
  <si>
    <t xml:space="preserve">E3537 DONOTUSE, Cov-Ber </t>
  </si>
  <si>
    <t>E3537 DONOTUSE Sub, Texaco E</t>
  </si>
  <si>
    <t>E3537 DONOTUSE Sub, Fairchild</t>
  </si>
  <si>
    <t>E3536 TSM Substation Equipment-NSC</t>
  </si>
  <si>
    <t>E3536 TSM Substation Equipment</t>
  </si>
  <si>
    <t>E3536 TSM Sta Eq, Wld Hrs Solar-NSC</t>
  </si>
  <si>
    <t>E3536 TSM Sta Eq, Wild Horse Solar</t>
  </si>
  <si>
    <t>E3536 TSM Sta Eq, Upper Baker-NSC</t>
  </si>
  <si>
    <t>E3536 TSM Sta Eq, Upper Baker</t>
  </si>
  <si>
    <t>E3536 TSM Sta Eq, Sumas SMS-NSC</t>
  </si>
  <si>
    <t>E3536 TSM Sta Eq, Sumas SMS</t>
  </si>
  <si>
    <t>E3536 TSM Sta Eq, Sumas SMC-NSC</t>
  </si>
  <si>
    <t xml:space="preserve">E3536 TSM Sta Eq, Sumas SMC </t>
  </si>
  <si>
    <t>E3536 TSM Sta Eq, Snoqualmie 2-NSC</t>
  </si>
  <si>
    <t>E3536 TSM Sta Eq, Snoqualmie 2</t>
  </si>
  <si>
    <t>E3536 TSM Sta Eq, Snoqualmie 1-NSC</t>
  </si>
  <si>
    <t>E3536 TSM Sta Eq, Snoqualmie 1</t>
  </si>
  <si>
    <t>E3536 TSM Sta Eq, Mint Farm-NSC</t>
  </si>
  <si>
    <t xml:space="preserve">E3536 TSM Sta Eq, Mint Farm </t>
  </si>
  <si>
    <t>E3536 TSM Sta Eq, Lower Baker-NSC</t>
  </si>
  <si>
    <t>E3536 TSM Sta Eq, Lower Baker</t>
  </si>
  <si>
    <t>E3536 TSM Sta Eq, Hopkins Ridge-NSC</t>
  </si>
  <si>
    <t>E3536 TSM Sta Eq, Hopkins Ridge Exp</t>
  </si>
  <si>
    <t>E3536 TSM Sta Eq, Hopkins Ridge</t>
  </si>
  <si>
    <t>E3536 TSM Sta Eq, Hop Ridge Exp-NSC</t>
  </si>
  <si>
    <t>E3536 TSM Sta Eq, Goldendale-NSC</t>
  </si>
  <si>
    <t>E3536 TSM Sta Eq, Goldendale</t>
  </si>
  <si>
    <t>E3536 TSM Sta Eq, Fredonia3&amp;4 OP</t>
  </si>
  <si>
    <t>E3536 TSM Sta Eq, Fredonia3&amp;4 O-NSC</t>
  </si>
  <si>
    <t>E3536 TSM Sta Eq, Encogen-NSC</t>
  </si>
  <si>
    <t>E3536 TSM Sta Eq, Encogen</t>
  </si>
  <si>
    <t>E3536 TSM Sta Eq, Baker Common</t>
  </si>
  <si>
    <t>E353 WILD HORSE SUB@PLANT</t>
  </si>
  <si>
    <t xml:space="preserve">E353 WILD HORSE EXP SUB@PLANT </t>
  </si>
  <si>
    <t xml:space="preserve">E353 WILD HORSE EXP SUB </t>
  </si>
  <si>
    <t>E353 TSM Station Equipment-NSC</t>
  </si>
  <si>
    <t>E353 TSM Station Equipment</t>
  </si>
  <si>
    <t>E353 TSM Sta Eq, Wind Ridge-NonProj</t>
  </si>
  <si>
    <t>E353 TSM Sta Eq, Wild Horse-WindRid</t>
  </si>
  <si>
    <t>E353 TSM Sta Eq, Wild Horse</t>
  </si>
  <si>
    <t>E353 TSM Sta Eq, Upper Baker-RET</t>
  </si>
  <si>
    <t>E353 TSM Sta Eq, Snoqualmie 2-RET</t>
  </si>
  <si>
    <t>E353 TSM Sta Eq, Snoqualmie 1</t>
  </si>
  <si>
    <t>E353 TSM Sta Eq, Mint Farm OP</t>
  </si>
  <si>
    <t>E353 TSM Sta Eq, Mint Farm</t>
  </si>
  <si>
    <t>E353 TSM Sta Eq, Lower Baker-RET</t>
  </si>
  <si>
    <t>E353 TSM Sta Eq, Fredonia 1&amp;2 OP</t>
  </si>
  <si>
    <t>E353 TSM Sta Eq, Fred 1/APC</t>
  </si>
  <si>
    <t>E353 TSM Sta Eq, Cov-Ber NOT USED</t>
  </si>
  <si>
    <t xml:space="preserve">E353 TSM Sta Eq, Colstrip 3-4 </t>
  </si>
  <si>
    <t>E353 TSM Sta Eq, Colstrip 1-2 Com</t>
  </si>
  <si>
    <t>E353 TSM Sta Eq, Baker Common-RET</t>
  </si>
  <si>
    <t>E353 TSM Sta Eq, 3rd AC Line</t>
  </si>
  <si>
    <t>E353 TSM Sta Eq LSR</t>
  </si>
  <si>
    <t>E353 TEST DO NOT USE</t>
  </si>
  <si>
    <t>E353 HOPKINS SUB@PLANT</t>
  </si>
  <si>
    <t>E353 105 TSM Station Equipment</t>
  </si>
  <si>
    <t>E3529 (GIF) Struc/Improv, White-NSC</t>
  </si>
  <si>
    <t>E3529 (GIF) Struc/Improv, Whitehorn</t>
  </si>
  <si>
    <t>E3529 (GIF) Struc/Improv, Snoq#2</t>
  </si>
  <si>
    <t>E3529 (GIF) Struc/Improv, Snoq#1</t>
  </si>
  <si>
    <t>E3529 (GIF) Struc/Improv, Mint-NSC</t>
  </si>
  <si>
    <t>E3529 (GIF) Struc/Improv, Mint Farm</t>
  </si>
  <si>
    <t>E3529 (GIF) Struc/Improv, LSR-NSC</t>
  </si>
  <si>
    <t>E3529 (GIF) Struc/Improv, LSR</t>
  </si>
  <si>
    <t>E3529 (GIF) Struc/Improv, Fernd-NSC</t>
  </si>
  <si>
    <t>E3529 (GIF) Struc/Improv, Ferndale</t>
  </si>
  <si>
    <t>E3529 (GIF) Str/Impr, Fredonia -NSC</t>
  </si>
  <si>
    <t>E3529 (GIF) Str/Impr, Fredonia 1&amp;2</t>
  </si>
  <si>
    <t>E3527 TSM Structures &amp; Improvem-NSC</t>
  </si>
  <si>
    <t>E3527 TSM Structures &amp; Improvement</t>
  </si>
  <si>
    <t>E3527 TSM Str/Impv, Baker Common</t>
  </si>
  <si>
    <t>E3527 DONOTUSE Sub Texaco West</t>
  </si>
  <si>
    <t>E3527 DONOTUSE Sub Arco South</t>
  </si>
  <si>
    <t>E3527 DONOTUSE Sub Arco North</t>
  </si>
  <si>
    <t>E3526 TSM Structures &amp; Improvem-NSC</t>
  </si>
  <si>
    <t>E3526 TSM Structures &amp; Improvement</t>
  </si>
  <si>
    <t>E3526 105 TSM Structure &amp; Improve</t>
  </si>
  <si>
    <t>E352 TSM Structures &amp; Improvement</t>
  </si>
  <si>
    <t>E352 TSM Str/Impv, Mint Farm-NSC</t>
  </si>
  <si>
    <t>E352 TSM Str/Impv, Mint Farm OP-NSC</t>
  </si>
  <si>
    <t>E352 TSM Str/Impv, Mint Farm OP</t>
  </si>
  <si>
    <t xml:space="preserve">E352 TSM Str/Impv, Mint Farm </t>
  </si>
  <si>
    <t>E352 TSM Str/Impv, Colstrip3-4 -NSC</t>
  </si>
  <si>
    <t>E352 TSM Str/Impv, Colstrip 3-4 Com</t>
  </si>
  <si>
    <t>E352 TSM Str/Impv, Bkr Common-RET</t>
  </si>
  <si>
    <t>E352 TSM Str/Impv, 3rd AC Line-NSC</t>
  </si>
  <si>
    <t>E352 TSM Str/Impv, 3rd AC Line</t>
  </si>
  <si>
    <t>E35099 (GIF) Easement, Wild Horse</t>
  </si>
  <si>
    <t>E35099 (GIF) Easement, Upper Baker</t>
  </si>
  <si>
    <t>E35099 (GIF) Easement, Poison Sprin</t>
  </si>
  <si>
    <t>E35099 (GIF) Easement, LSR</t>
  </si>
  <si>
    <t>E35099 (GIF) Easement, Hopkins</t>
  </si>
  <si>
    <t>E35099 (GIF) Easement, Colstrip 1-2</t>
  </si>
  <si>
    <t>E3509 (GIF) Land, Wild Horse</t>
  </si>
  <si>
    <t>E3507 TSM Land &amp; Land Rights</t>
  </si>
  <si>
    <t>E3507 105 TSM Land &amp; Land Rights</t>
  </si>
  <si>
    <t>E3506 TSM Land &amp; Land Rights</t>
  </si>
  <si>
    <t>E3506 105 TSM Land &amp; Land Rights</t>
  </si>
  <si>
    <t>E35017 TSM Easements, Upper Baker</t>
  </si>
  <si>
    <t>E35017 TSM Easements, Baker Com</t>
  </si>
  <si>
    <t>E35017 TSM Easements</t>
  </si>
  <si>
    <t>E35017 DONOTUSE, Alpac</t>
  </si>
  <si>
    <t>E35017 105 TSM Easements</t>
  </si>
  <si>
    <t>E35016 TSM Easements</t>
  </si>
  <si>
    <t>E35016 105 TSM Easements</t>
  </si>
  <si>
    <t>E35010 TSM Easement,Wild Horse-Proj</t>
  </si>
  <si>
    <t>E35010 TSM Easement,Wild Horse-NonP</t>
  </si>
  <si>
    <t>E35010 TSM Easement,Colstrip 3-4Com</t>
  </si>
  <si>
    <t>E35010 TSM Easement,Colstrip 1-2Com</t>
  </si>
  <si>
    <t>E35010 TSM Easement</t>
  </si>
  <si>
    <t>E3501 TSM Easement, Upper Bkr- RET</t>
  </si>
  <si>
    <t>E3501 TSM Easement, Bkr Common-RET</t>
  </si>
  <si>
    <t>E3501 105 TSM Easement</t>
  </si>
  <si>
    <t>E3500 TSM Land, Wind Ridge</t>
  </si>
  <si>
    <t>E3500 TSM Land, Wild Horse</t>
  </si>
  <si>
    <t>E3500 TSM Land, N Intertie</t>
  </si>
  <si>
    <t>E3500 TSM Land, Colstrip</t>
  </si>
  <si>
    <t>E3500 TSM Land, Baker</t>
  </si>
  <si>
    <t>E3500 TSM Land, 3rd AC</t>
  </si>
  <si>
    <t>E3500 TSM Land &amp; Land Rights</t>
  </si>
  <si>
    <t>E3500 105 TSM Land &amp; Land Rights</t>
  </si>
  <si>
    <t>Tax only - Dupont Acq Adj</t>
  </si>
  <si>
    <t>Distribution Plant - Electric</t>
  </si>
  <si>
    <t>E374 DST ARO Distribution</t>
  </si>
  <si>
    <t>E373 DST Street Lighting &amp; Sign-NSC</t>
  </si>
  <si>
    <t>E373 DST Street Lighting &amp; Signal</t>
  </si>
  <si>
    <t>E3722 DST Water Htr, 15 yr-NOTUSED</t>
  </si>
  <si>
    <t>E3721 DST Water Hter, 10 yr-NOTUSED</t>
  </si>
  <si>
    <t>E3720 DST Leased on Cust Prem-RET</t>
  </si>
  <si>
    <t>E371 DST Install on Cust Prem-RET</t>
  </si>
  <si>
    <t>E3701 DST Meters AMI-NSC</t>
  </si>
  <si>
    <t>E3701 DST Meters AMI</t>
  </si>
  <si>
    <t>E370 DST Meters AMR-NSC</t>
  </si>
  <si>
    <t>E370 DST Meters AMR</t>
  </si>
  <si>
    <t>E370 105 DST AMI Meters</t>
  </si>
  <si>
    <t>E369 DST Services-NSC</t>
  </si>
  <si>
    <t>E369 DST Services</t>
  </si>
  <si>
    <t>E368 DST Line Transformers-NSC</t>
  </si>
  <si>
    <t>E368 DST Line Transformers</t>
  </si>
  <si>
    <t>E3670 DST U/G Conductor/Devices</t>
  </si>
  <si>
    <t>E3670 DST U/G Cond, Wld Hrs Exp-NSC</t>
  </si>
  <si>
    <t>E3670 DST U/G Cond, Wild Horse-NSC</t>
  </si>
  <si>
    <t>E3670 DST U/G Cond, Wild Horse Exp</t>
  </si>
  <si>
    <t>E3670 DST U/G Cond, Wild Horse</t>
  </si>
  <si>
    <t>E3670 DST U/G Cond, LSR-NSC</t>
  </si>
  <si>
    <t>E3670 DST U/G Cond, LSR</t>
  </si>
  <si>
    <t>E3670 DST U/G Cond, Hopkins Ridge</t>
  </si>
  <si>
    <t>E3670 DST U/G Cond, Hop Ridge-NSC</t>
  </si>
  <si>
    <t>E3660 DST U/G Conduit, LSR-NSC</t>
  </si>
  <si>
    <t>E3660 DST U/G Conduit, LSR</t>
  </si>
  <si>
    <t>E3660 DST U/G Conduit, HopkinsR-NSC</t>
  </si>
  <si>
    <t>E3660 DST U/G Conduit, HopkinsRidge</t>
  </si>
  <si>
    <t>E3660 DST U/G Conduit</t>
  </si>
  <si>
    <t>E3660 DST U/G Cond,Wld HrsWind-NSC</t>
  </si>
  <si>
    <t>E3660 DST U/G Cond,Wld Hrs Sola-NSC</t>
  </si>
  <si>
    <t>E3660 DST U/G Cond,Wld Hrs Expa-NSC</t>
  </si>
  <si>
    <t>E3660 DST U/G Cond,Wild HorseWind</t>
  </si>
  <si>
    <t>E3660 DST U/G Cond,Wild Horse Solar</t>
  </si>
  <si>
    <t>E3660 DST U/G Cond,Wild Horse Expan</t>
  </si>
  <si>
    <t>E3650 DST O/H Conductor/Devices-NSC</t>
  </si>
  <si>
    <t>E3650 DST O/H Conductor/Devices</t>
  </si>
  <si>
    <t>E3650 DST O/H Cond, WildHorse Solar</t>
  </si>
  <si>
    <t>E3650 DST O/H Cond, WildHorse Expan</t>
  </si>
  <si>
    <t>E3650 DST O/H Cond, Wild Horse</t>
  </si>
  <si>
    <t>E3650 DST O/H Cond, LSR</t>
  </si>
  <si>
    <t>E3650 DST O/H Cond, Hopkins Ridge</t>
  </si>
  <si>
    <t>E3650 105 DST O/H Conductor/Devices</t>
  </si>
  <si>
    <t>E3640 DST Poles/Towers/Fixtures</t>
  </si>
  <si>
    <t>E3640 DST Poles, Wld Hrs Solar-NSC</t>
  </si>
  <si>
    <t>E3640 DST Poles, Wld Hrs Expan-NSC</t>
  </si>
  <si>
    <t>E3640 DST Poles, Wild Horse-NSC</t>
  </si>
  <si>
    <t>E3640 DST Poles, Wild Horse Solar</t>
  </si>
  <si>
    <t>E3640 DST Poles, Wild Horse Expan</t>
  </si>
  <si>
    <t>E3640 DST Poles, Wild Horse</t>
  </si>
  <si>
    <t>E3640 DST Poles, LSR-NSC</t>
  </si>
  <si>
    <t>E3640 DST Poles, LSR</t>
  </si>
  <si>
    <t>E3640 DST Poles, Hopkins Ridge-NSC</t>
  </si>
  <si>
    <t>E3640 DST Poles, Hopkins Ridge</t>
  </si>
  <si>
    <t>E3630 DST Battery Storage Equip-NSC</t>
  </si>
  <si>
    <t>E3630 DST Battery Storage Equipment</t>
  </si>
  <si>
    <t>E3620 DST Substation Equipment-NSC</t>
  </si>
  <si>
    <t>E3620 DST Substation Equipment</t>
  </si>
  <si>
    <t>E3620 DST Sub@Plant WildHorse Expan</t>
  </si>
  <si>
    <t>E3620 DST Sub Eq Wild Horse Solar</t>
  </si>
  <si>
    <t>E3620 DST Sub Eq Wild Horse Expan</t>
  </si>
  <si>
    <t>E3620 DST Sub Eq LSR</t>
  </si>
  <si>
    <t>E3620 DONOTUSE, Weyerhauser</t>
  </si>
  <si>
    <t>E3620 DONOTUSE, Waterfront</t>
  </si>
  <si>
    <t>E3620 DONOTUSE, Vituilli</t>
  </si>
  <si>
    <t>E3620 DONOTUSE, Viking</t>
  </si>
  <si>
    <t>E3620 DONOTUSE, Texaco West</t>
  </si>
  <si>
    <t>E3620 DONOTUSE, Texaco East</t>
  </si>
  <si>
    <t>E3620 DONOTUSE, Roeder</t>
  </si>
  <si>
    <t>E3620 DONOTUSE, Poulsbo</t>
  </si>
  <si>
    <t>E3620 DONOTUSE, Paccar</t>
  </si>
  <si>
    <t>E3620 DONOTUSE, Olympic Vail</t>
  </si>
  <si>
    <t>E3620 DONOTUSE, Olympic Rntn</t>
  </si>
  <si>
    <t>E3620 DONOTUSE, Olympic Mobl</t>
  </si>
  <si>
    <t>E3620 DONOTUSE, Olympic Bayv</t>
  </si>
  <si>
    <t>E3620 DONOTUSE, Olympic Avon</t>
  </si>
  <si>
    <t>E3620 DONOTUSE, Miller Bay</t>
  </si>
  <si>
    <t>E3620 DONOTUSE, Liquid Air</t>
  </si>
  <si>
    <t>E3620 DONOTUSE, Fairchild</t>
  </si>
  <si>
    <t>E3620 DONOTUSE, Crescent Hbr</t>
  </si>
  <si>
    <t>E3620 DONOTUSE, Clover Vally</t>
  </si>
  <si>
    <t>E3620 DONOTUSE, Capitol</t>
  </si>
  <si>
    <t>E3620 DONOTUSE, Arco South</t>
  </si>
  <si>
    <t>E3620 DONOTUSE, Arco North</t>
  </si>
  <si>
    <t>E3620 DONOTUSE, Arco Central</t>
  </si>
  <si>
    <t>E3620 DONOTUSE, Alpac</t>
  </si>
  <si>
    <t>E3620 105 DST Substation Equipment</t>
  </si>
  <si>
    <t>E3620 102 DST Substation Equipment</t>
  </si>
  <si>
    <t>E3610 DST Structures &amp; Improvem-NSC</t>
  </si>
  <si>
    <t>E3610 DST Structures &amp; Improvement</t>
  </si>
  <si>
    <t>E3610 DONOTUSE, Waterfront</t>
  </si>
  <si>
    <t>E3610 DONOTUSE, Vitulli</t>
  </si>
  <si>
    <t>E3610 DONOTUSE, Viking</t>
  </si>
  <si>
    <t>E3610 DONOTUSE, Texaco East</t>
  </si>
  <si>
    <t>E3610 DONOTUSE, Texaco</t>
  </si>
  <si>
    <t>E3610 DONOTUSE, Paccar</t>
  </si>
  <si>
    <t>E3610 DONOTUSE, Miller Bay</t>
  </si>
  <si>
    <t>E3610 DONOTUSE, Clover Valley</t>
  </si>
  <si>
    <t>E3610 DONOTUSE, Capitol</t>
  </si>
  <si>
    <t>E3610 DONOTUSE, Arco Central</t>
  </si>
  <si>
    <t>E3610 DONOTUSE, Alpac</t>
  </si>
  <si>
    <t>E3603 DONOTUSE 105 HV DST TLN-0105</t>
  </si>
  <si>
    <t>E3603 DONOTUSE 105 HV DST TLN-0022</t>
  </si>
  <si>
    <t>E3603 DONOTUSE 105 HV DST SUB-BKB</t>
  </si>
  <si>
    <t>E36010 DST Easements, Hopkins Ridge</t>
  </si>
  <si>
    <t>E36010 DST Easements</t>
  </si>
  <si>
    <t>E3601 DONOTUSE, Sub, Vitulli</t>
  </si>
  <si>
    <t>E3601 105 DST Easements</t>
  </si>
  <si>
    <t>E3600 DST Land, Sub, Vitulli</t>
  </si>
  <si>
    <t>E3600 DST Land, Sub, Viking</t>
  </si>
  <si>
    <t>E3600 DST Land, Sub, Sumas Generati</t>
  </si>
  <si>
    <t>E3600 DST Land, Sub, Poulsbo</t>
  </si>
  <si>
    <t>E3600 DST Land, Sub, Paccar</t>
  </si>
  <si>
    <t>E3600 DST Land, Sub, Miller Bay</t>
  </si>
  <si>
    <t>E3600 DST Land, Sub, Crescent Harbr</t>
  </si>
  <si>
    <t>E3600 DST Land, Sub, Capitol</t>
  </si>
  <si>
    <t>E3600 DST Land, Sub, Alpac</t>
  </si>
  <si>
    <t>E3600 DST Land &amp; Land Rights</t>
  </si>
  <si>
    <t>E3600 105 DST Land &amp; Land Rights</t>
  </si>
  <si>
    <t>Intangible Plant, Electric</t>
  </si>
  <si>
    <t>E303 INT Whitehorn 2 &amp; 3-NSC</t>
  </si>
  <si>
    <t xml:space="preserve">E303 INT Whitehorn 2 &amp; 3 </t>
  </si>
  <si>
    <t>E303 INT Rock Island Expansion-RET</t>
  </si>
  <si>
    <t>E303 INT Rock Island Expansion-NSC</t>
  </si>
  <si>
    <t>E301 INT Organization</t>
  </si>
  <si>
    <t>E301 INT Organization-NSC</t>
  </si>
  <si>
    <t>E302 INT Franchises</t>
  </si>
  <si>
    <t>E302 INT Franchises, Baker Project</t>
  </si>
  <si>
    <t xml:space="preserve">E302 INT Franchises, Snoqualmie </t>
  </si>
  <si>
    <t>E303 105  INT LSR Dev Rights-NSC</t>
  </si>
  <si>
    <t>E303 105  INT Misc Intangibles</t>
  </si>
  <si>
    <t>E303 INT Enc Waste Wtr Fee-DONOTUSE</t>
  </si>
  <si>
    <t>E303 INT LSR -DONOTUSE</t>
  </si>
  <si>
    <t>E303 INT Misc Intangible Plant</t>
  </si>
  <si>
    <t>E303 INT Misc Intangible Plant-NSC</t>
  </si>
  <si>
    <t xml:space="preserve">E399 GEN ARO General Plant </t>
  </si>
  <si>
    <t>General Plant, Electric</t>
  </si>
  <si>
    <t>E3981 GEN Misc Equipment- RET</t>
  </si>
  <si>
    <t>E3980 GEN Misc Equipment, UBK-NSC</t>
  </si>
  <si>
    <t>E3980 GEN Misc Equipment, UBK</t>
  </si>
  <si>
    <t>E3980 GEN Misc Equipment, Sumas-NSC</t>
  </si>
  <si>
    <t>E3980 GEN Misc Equipment, Sumas</t>
  </si>
  <si>
    <t>E3980 GEN Misc Equipment, old-NSC</t>
  </si>
  <si>
    <t>E3980 GEN Misc Equipment, old</t>
  </si>
  <si>
    <t>E3980 GEN Misc Equipment, new-NSC</t>
  </si>
  <si>
    <t>E3980 GEN Misc Equipment, new</t>
  </si>
  <si>
    <t>E3980 GEN Misc Equip, Frederick-NSC</t>
  </si>
  <si>
    <t>E3980 GEN Misc Equip, Frederick</t>
  </si>
  <si>
    <t>E3980 GEN Misc Equip, Encogen-NSC</t>
  </si>
  <si>
    <t>E3980 GEN Misc Equip, Encogen</t>
  </si>
  <si>
    <t>E3973 GEN Portable Radio Eq- RET</t>
  </si>
  <si>
    <t>E3971 GEN Mobile Communicat-RET</t>
  </si>
  <si>
    <t>E3970 GEN CommEq, Wld Hrs old-NSC</t>
  </si>
  <si>
    <t>E3970 GEN CommEq, Wld Hrs new-NSC</t>
  </si>
  <si>
    <t>E3970 GEN CommEq, Wild Horse old</t>
  </si>
  <si>
    <t>E3970 GEN CommEq, Wild Horse new</t>
  </si>
  <si>
    <t>E3970 GEN CommEq, UBK-NSC</t>
  </si>
  <si>
    <t>E3970 GEN CommEq, UBK</t>
  </si>
  <si>
    <t>E3970 GEN CommEq, SumasOPold-RET</t>
  </si>
  <si>
    <t>E3970 GEN CommEq, Sumas new-NSC</t>
  </si>
  <si>
    <t>E3970 GEN CommEq, Sumas new</t>
  </si>
  <si>
    <t>E3970 GEN CommEq, Snoq 2-2013-NSC</t>
  </si>
  <si>
    <t>E3970 GEN CommEq, Snoq 2-2013</t>
  </si>
  <si>
    <t>E3970 GEN CommEq, Snoq 1-2013-NSC</t>
  </si>
  <si>
    <t>E3970 GEN CommEq, Snoq 1-2013</t>
  </si>
  <si>
    <t>E3970 GEN CommEq, Mint Farm-NSC</t>
  </si>
  <si>
    <t>E3970 GEN CommEq, Mint Farm</t>
  </si>
  <si>
    <t>E3970 GEN CommEq, MFT OP-NSC</t>
  </si>
  <si>
    <t>E3970 GEN CommEq, MFT OP</t>
  </si>
  <si>
    <t>E3970 GEN CommEq, LSR-NSC</t>
  </si>
  <si>
    <t>E3970 GEN CommEq, LSR</t>
  </si>
  <si>
    <t>E3970 GEN CommEq, LB#4-2013-NSC</t>
  </si>
  <si>
    <t>E3970 GEN CommEq, LB#4-2013</t>
  </si>
  <si>
    <t>E3970 GEN CommEq, LB #3-NSC</t>
  </si>
  <si>
    <t>E3970 GEN CommEq, LB #3</t>
  </si>
  <si>
    <t>E3970 GEN CommEq, Hopkins Ridge old</t>
  </si>
  <si>
    <t>E3970 GEN CommEq, Hopkins Ridge new</t>
  </si>
  <si>
    <t>E3970 GEN CommEq, Hopkins Exp-NSC</t>
  </si>
  <si>
    <t>E3970 GEN CommEq, Hopkins Exp</t>
  </si>
  <si>
    <t>E3970 GEN CommEq, Hop Ridge old-NSC</t>
  </si>
  <si>
    <t>E3970 GEN CommEq, Hop Ridge new-NSC</t>
  </si>
  <si>
    <t>E3970 GEN CommEq, Goldendale new</t>
  </si>
  <si>
    <t>E3970 GEN CommEq, Goldendale ne-NSC</t>
  </si>
  <si>
    <t>E3970 GEN CommEq, GLD OP old-NSC</t>
  </si>
  <si>
    <t>E3970 GEN CommEq, GLD OP old</t>
  </si>
  <si>
    <t>E3970 GEN CommEq, Frederickson-NSC</t>
  </si>
  <si>
    <t>E3970 GEN CommEq, Frederickson</t>
  </si>
  <si>
    <t>E3970 GEN CommEq, Fred 1/APC ol-NSC</t>
  </si>
  <si>
    <t>E3970 GEN CommEq, Fred 1/APC old</t>
  </si>
  <si>
    <t>E3970 GEN CommEq, Fred 1/APC new</t>
  </si>
  <si>
    <t>E3970 GEN CommEq, Fred 1/APC ne-NSC</t>
  </si>
  <si>
    <t>E3970 GEN CommEq, Encogen</t>
  </si>
  <si>
    <t>E3970 GEN CommEq, ENC new</t>
  </si>
  <si>
    <t>E3970 GEN CommEq, Colstrip3-4 n-NSC</t>
  </si>
  <si>
    <t>E3970 GEN CommEq, Colstrip1-4 o-NSC</t>
  </si>
  <si>
    <t>E3970 GEN CommEq, Colstrip1-4 n-NSC</t>
  </si>
  <si>
    <t>E3970 GEN CommEq, Colstrip1-2 o-NSC</t>
  </si>
  <si>
    <t>E3970 GEN CommEq, Colstrip1-2 n-NSC</t>
  </si>
  <si>
    <t>E3970 GEN CommEq, Colstrip 3-4 new</t>
  </si>
  <si>
    <t>E3970 GEN CommEq, Colstrip 1-4 old</t>
  </si>
  <si>
    <t>E3970 GEN CommEq, Colstrip 1-4 new</t>
  </si>
  <si>
    <t>E3970 GEN CommEq, Colstrip 1-2 old</t>
  </si>
  <si>
    <t>E3970 GEN CommEq, Colstrip 1-2 new</t>
  </si>
  <si>
    <t>E3970 GEN CommEq, 3rd AC old-NSC</t>
  </si>
  <si>
    <t>E3970 GEN CommEq, 3rd AC old</t>
  </si>
  <si>
    <t>E3970 GEN CommEq, 3rd AC new-NSC</t>
  </si>
  <si>
    <t>E3970 GEN CommEq, 3rd AC new</t>
  </si>
  <si>
    <t>E3970 GEN Comm Equip, Snoqualmie 1</t>
  </si>
  <si>
    <t>E3970 GEN Comm Equip, Snoq 1-NSC</t>
  </si>
  <si>
    <t>E3970 GEN Comm Equip, old-NSC</t>
  </si>
  <si>
    <t>E3970 GEN Comm Equip, old</t>
  </si>
  <si>
    <t>E3970 GEN Comm Equip, new</t>
  </si>
  <si>
    <t>E3970 DONOTUSE, Waterfront</t>
  </si>
  <si>
    <t>E3970 DONOTUSE, Vitulli</t>
  </si>
  <si>
    <t>E3970 DONOTUSE, Texaco West</t>
  </si>
  <si>
    <t>E3970 DONOTUSE, Texaco East</t>
  </si>
  <si>
    <t>E3970 DONOTUSE, Poulsbo</t>
  </si>
  <si>
    <t>E3970 DONOTUSE, Paccar</t>
  </si>
  <si>
    <t>E3970 DONOTUSE, Olymp Avon</t>
  </si>
  <si>
    <t>E3970 DONOTUSE, Crescent Hbr</t>
  </si>
  <si>
    <t xml:space="preserve">E3970 DONOTUSE, Cov-Ber </t>
  </si>
  <si>
    <t>E3970 DONOTUSE, Clover Vally</t>
  </si>
  <si>
    <t>E3970 DONOTUSE, Boeing Rentn</t>
  </si>
  <si>
    <t>E3970 DONOTUSE, Arco South</t>
  </si>
  <si>
    <t>E3970 DONOTUSE, Arco North</t>
  </si>
  <si>
    <t>E3970 DONOTUSE, Arco Central</t>
  </si>
  <si>
    <t>E3970 DONOTUSE, Alpac</t>
  </si>
  <si>
    <t>E396 GEN PwrOp Equp, Colstrip4-NSC</t>
  </si>
  <si>
    <t>E396 GEN PwrOp Equp, Colstrip3-NSC</t>
  </si>
  <si>
    <t>E396 GEN PwrOp Equp, Colstrip2-NSC</t>
  </si>
  <si>
    <t>E396 GEN PwrOp Equp, Colstrip1-NSC</t>
  </si>
  <si>
    <t>E396 GEN Power-Op Equip, old-RET</t>
  </si>
  <si>
    <t>E396 GEN Power-Op Equip, new</t>
  </si>
  <si>
    <t>E396 GEN Power-Op Equip, Colstrip 4</t>
  </si>
  <si>
    <t>E396 GEN Power-Op Equip, Colstrip 3</t>
  </si>
  <si>
    <t>E396 GEN Power-Op Equip, Colstrip 2</t>
  </si>
  <si>
    <t>E396 GEN Power-Op Equip, Colstrip 1</t>
  </si>
  <si>
    <t>E3951 GEN Laboratory Equip - RET</t>
  </si>
  <si>
    <t>E3950 GEN Laboratory Equip, old-NSC</t>
  </si>
  <si>
    <t>E3950 GEN Laboratory Equip, old</t>
  </si>
  <si>
    <t>E3950 GEN Laboratory Equip, new-NSC</t>
  </si>
  <si>
    <t>E3950 GEN Laboratory Equip, new</t>
  </si>
  <si>
    <t>E3942 GEN Tools/Garage/Shop-RET</t>
  </si>
  <si>
    <t>E3941 GEN Tools/Garage/Shop- RET</t>
  </si>
  <si>
    <t>E3940 GEN Tools/Garage/Shop, ol-NSC</t>
  </si>
  <si>
    <t>E3940 GEN Tools/Garage/Shop, old</t>
  </si>
  <si>
    <t>E3940 GEN Tools/Garage/Shop, new</t>
  </si>
  <si>
    <t>E3940 GEN Tools/Garage/Shop, ne-NSC</t>
  </si>
  <si>
    <t>E3940 GEN Tools/Garage, MTF new-NSC</t>
  </si>
  <si>
    <t>E3940 GEN Tools/Garage, MTF new</t>
  </si>
  <si>
    <t>E3940 GEN Tools/Garage,  MTF OP-NSC</t>
  </si>
  <si>
    <t>E3940 GEN Tools/Garage,  MTF OP</t>
  </si>
  <si>
    <t>E3940 GEN Tools, Colstrip 4-NSC</t>
  </si>
  <si>
    <t>E3940 GEN Tools, Colstrip 4</t>
  </si>
  <si>
    <t>E3940 GEN Tools, Colstrip 3-NSC</t>
  </si>
  <si>
    <t>E3940 GEN Tools, Colstrip 3</t>
  </si>
  <si>
    <t>E3940 GEN Tools, Colstrip 2-NSC</t>
  </si>
  <si>
    <t>E3940 GEN Tools, Colstrip 2</t>
  </si>
  <si>
    <t>E3940 GEN Tools, Colstrip 1-NSC</t>
  </si>
  <si>
    <t>E3940 GEN Tools, Colstrip 1</t>
  </si>
  <si>
    <t>E3940 GEN Tools LSR-NSC</t>
  </si>
  <si>
    <t>E3940 GEN Tools LSR</t>
  </si>
  <si>
    <t>E3940 GEN Tools Hopkins Ridge, new</t>
  </si>
  <si>
    <t>E3940 GEN Tools Hop Ridge, new-NSC</t>
  </si>
  <si>
    <t>E3931 GEN Stores Equip&gt;$20K-RET</t>
  </si>
  <si>
    <t>E3930 GEN Stores Equip, old-NSC</t>
  </si>
  <si>
    <t>E3930 GEN Stores Equip, old</t>
  </si>
  <si>
    <t>E3930 GEN Stores Equip, new</t>
  </si>
  <si>
    <t>E392 GEN Transp Eq, Encogen old-NSC</t>
  </si>
  <si>
    <t>E392 GEN Transp Eq, Encogen old</t>
  </si>
  <si>
    <t>E392 GEN Trans Equip, Snoq Park-NSC</t>
  </si>
  <si>
    <t>E392 GEN Trans Equip, Snoq Park</t>
  </si>
  <si>
    <t>E392 GEN Trans Equip, old-NSC</t>
  </si>
  <si>
    <t>E392 GEN Trans Equip, old</t>
  </si>
  <si>
    <t>E392 GEN Trans Equip, new</t>
  </si>
  <si>
    <t>E392 GEN Trans Equip, Colstrip4-NSC</t>
  </si>
  <si>
    <t>E392 GEN Trans Equip, Colstrip3-NSC</t>
  </si>
  <si>
    <t>E392 GEN Trans Equip, Colstrip2-NSC</t>
  </si>
  <si>
    <t>E392 GEN Trans Equip, Colstrip1-NSC</t>
  </si>
  <si>
    <t>E392 GEN Trans Equip, Colstrip 4</t>
  </si>
  <si>
    <t>E392 GEN Trans Equip, Colstrip 3</t>
  </si>
  <si>
    <t>E392 GEN Trans Equip, Colstrip 2</t>
  </si>
  <si>
    <t>E392 GEN Trans Equip, Colstrip 1</t>
  </si>
  <si>
    <t>E3914 GEN Computer Equip- RET</t>
  </si>
  <si>
    <t>E3913 GEN Printers, new-NSC</t>
  </si>
  <si>
    <t>E3913 GEN Printers, new</t>
  </si>
  <si>
    <t>E3912 GEN Computer Equip, UBK-NSC</t>
  </si>
  <si>
    <t>E3912 GEN Computer Equip, UBK</t>
  </si>
  <si>
    <t>E3912 GEN Computer Eq, Wld Hrs-NSC</t>
  </si>
  <si>
    <t>E3912 GEN Computer Eq, Wild Hrs-NSC</t>
  </si>
  <si>
    <t>E3912 GEN Computer Eq, Wild Hrs Exp</t>
  </si>
  <si>
    <t>E3912 GEN Computer Eq, Wild Horse</t>
  </si>
  <si>
    <t>E3912 GEN Computer Eq, WHH #2-3-NSC</t>
  </si>
  <si>
    <t>E3912 GEN Computer Eq, WHH #2-3</t>
  </si>
  <si>
    <t>E3912 GEN Computer Eq, Sumas-NSC</t>
  </si>
  <si>
    <t>E3912 GEN Computer Eq, Sumas OP-RET</t>
  </si>
  <si>
    <t>E3912 GEN Computer Eq, Sumas</t>
  </si>
  <si>
    <t>E3912 GEN Computer Eq, Snoqualmie 2</t>
  </si>
  <si>
    <t>E3912 GEN Computer Eq, Snoqualmie 1</t>
  </si>
  <si>
    <t>E3912 GEN Computer Eq, old-RETIRED</t>
  </si>
  <si>
    <t>E3912 GEN Computer Eq, new-NSC</t>
  </si>
  <si>
    <t>E3912 GEN Computer Eq, new</t>
  </si>
  <si>
    <t>E3912 GEN Computer Eq, MTF OP-NSC</t>
  </si>
  <si>
    <t>E3912 GEN Computer Eq, MTF OP</t>
  </si>
  <si>
    <t>E3912 GEN Computer Eq, Mint-NSC</t>
  </si>
  <si>
    <t>E3912 GEN Computer Eq, Mint Farm</t>
  </si>
  <si>
    <t>E3912 GEN Computer Eq, LSR-NSC</t>
  </si>
  <si>
    <t>E3912 GEN Computer Eq, LSR</t>
  </si>
  <si>
    <t>E3912 GEN Computer Eq, LBK FSC-NSC</t>
  </si>
  <si>
    <t>E3912 GEN Computer Eq, LBK FSC</t>
  </si>
  <si>
    <t>E3912 GEN Computer Eq, LB#4-201-NSC</t>
  </si>
  <si>
    <t>E3912 GEN Computer Eq, LB#4-2013</t>
  </si>
  <si>
    <t>E3912 GEN Computer Eq, HPK Ridg-NSC</t>
  </si>
  <si>
    <t>E3912 GEN Computer Eq, HPK Ridge</t>
  </si>
  <si>
    <t>E3912 GEN Computer Eq, Goldenda-NSC</t>
  </si>
  <si>
    <t>E3912 GEN Computer Eq, Goldendale</t>
  </si>
  <si>
    <t>E3912 GEN Computer Eq, Fredonia-NSC</t>
  </si>
  <si>
    <t>E3912 GEN Computer Eq, Fredonia</t>
  </si>
  <si>
    <t>E3912 GEN Computer Eq, Frederic-NSC</t>
  </si>
  <si>
    <t>E3912 GEN Computer Eq, Frederickson</t>
  </si>
  <si>
    <t>E3912 GEN Computer Eq, Fred 1/APC</t>
  </si>
  <si>
    <t>E3912 GEN Computer Eq, Encogen-NSC</t>
  </si>
  <si>
    <t>E3912 GEN Computer Eq, Encogen</t>
  </si>
  <si>
    <t>E3912 GEN Computer Eq, DO NOT USED</t>
  </si>
  <si>
    <t>E3911 GEN Office Furn &amp; Eq, UBK-NSC</t>
  </si>
  <si>
    <t>E3911 GEN Office Furn &amp; Eq, UBK</t>
  </si>
  <si>
    <t>E3911 GEN Office Furn &amp; Eq, old-NSC</t>
  </si>
  <si>
    <t>E3911 GEN Office Furn &amp; Eq, old</t>
  </si>
  <si>
    <t>E3911 GEN Office Furn &amp; Eq, new</t>
  </si>
  <si>
    <t>E3911 GEN Office Furn &amp; Eq, Gol-NSC</t>
  </si>
  <si>
    <t>E3911 GEN Office Furn &amp; Eq, Gold</t>
  </si>
  <si>
    <t>E3911 GEN Office F&amp;E, Snoqualmie 1</t>
  </si>
  <si>
    <t>E3911 GEN Office F&amp;E, Snoq 2-20-NSC</t>
  </si>
  <si>
    <t>E3911 GEN Office F&amp;E, Snoq 2-2013</t>
  </si>
  <si>
    <t>E3911 GEN Office F&amp;E, Snoq 1-NSC</t>
  </si>
  <si>
    <t>E3911 GEN Office F&amp;E, Snoq 1-20-NSC</t>
  </si>
  <si>
    <t>E3911 GEN Office F&amp;E, Snoq 1-2013</t>
  </si>
  <si>
    <t>E3911 GEN Office F&amp;E, LBK #3</t>
  </si>
  <si>
    <t>E3911 GEN Office F&amp;E, GLD OP ol-NSC</t>
  </si>
  <si>
    <t>E3911 GEN Office F&amp;E, GLD OP old</t>
  </si>
  <si>
    <t>E3911 GEN Off Furn &amp; Eq,Sumas-NSC</t>
  </si>
  <si>
    <t>E3911 GEN Off Furn &amp; Eq,Sumas</t>
  </si>
  <si>
    <t>E3911 GEN Off Furn &amp; Eq, WildHorse</t>
  </si>
  <si>
    <t>E3911 GEN Off Furn &amp; Eq, WildHo-NSC</t>
  </si>
  <si>
    <t>E3911 GEN Off Furn &amp; Eq, MTF OP-NSC</t>
  </si>
  <si>
    <t>E3911 GEN Off Furn &amp; Eq, MTF OP</t>
  </si>
  <si>
    <t>E3911 GEN Off Furn &amp; Eq, Mint-NSC</t>
  </si>
  <si>
    <t>E3911 GEN Off Furn &amp; Eq, Mint Farm</t>
  </si>
  <si>
    <t>E3911 GEN Off Furn &amp; Eq, LSR-NSC</t>
  </si>
  <si>
    <t>E3911 GEN Off Furn &amp; Eq, LSR</t>
  </si>
  <si>
    <t>E3911 GEN Off F&amp;E Sumas OP old-NSC</t>
  </si>
  <si>
    <t>E3911 GEN Off F&amp;E Sumas OP old</t>
  </si>
  <si>
    <t>E3910 GEN Office Furn &amp; Eq-RET</t>
  </si>
  <si>
    <t>E3910 GEN Office Furn &amp; Eq, Enc-RET</t>
  </si>
  <si>
    <t>E3910 GEN Off Fur &amp; Eq, F1/Ep-RET</t>
  </si>
  <si>
    <t>E3901 GEN LH, Pt Townsend-RETIRED</t>
  </si>
  <si>
    <t>E3901 GEN LH, Pomeroy - RETIRED</t>
  </si>
  <si>
    <t>E3901 GEN LH, Oak Harbor - RETIRED</t>
  </si>
  <si>
    <t>E3901 GEN LH, Expired</t>
  </si>
  <si>
    <t>E3901 GEN LH, Dayton-NSC</t>
  </si>
  <si>
    <t>E3901 GEN LH, Dayton</t>
  </si>
  <si>
    <t>E3901 GEN LH, Bellingham-NSC</t>
  </si>
  <si>
    <t>E3901 GEN LH, Bellingham</t>
  </si>
  <si>
    <t>E3900 GEN Structures &amp; Improvem-NSC</t>
  </si>
  <si>
    <t>E3900 GEN Structures &amp; Improvement</t>
  </si>
  <si>
    <t>E3900 GEN Str/Impv, Wildhorse-NSC</t>
  </si>
  <si>
    <t>E3900 GEN Str/Impv, Wildhorse</t>
  </si>
  <si>
    <t>E3900 GEN Str/Impv, Colstrip3-4-NSC</t>
  </si>
  <si>
    <t>E3900 GEN Str/Impv, Colstrip 3-4</t>
  </si>
  <si>
    <t>E3900 GEN Str&amp;Impv, Burlington/Skag</t>
  </si>
  <si>
    <t>E3900 GEN Str&amp;Impv, Burlington/-NSC</t>
  </si>
  <si>
    <t>E3900 DONOTUSE, Whidbey Svc Ctr</t>
  </si>
  <si>
    <t>E3900 DONOTUSE, Vashon Svc Ctr</t>
  </si>
  <si>
    <t>E3900 DONOTUSE, Skagit Svc Ctr</t>
  </si>
  <si>
    <t>E3900 DONOTUSE, Shuffleton Subs</t>
  </si>
  <si>
    <t>E3900 DONOTUSE, Redmond Svc Ctr</t>
  </si>
  <si>
    <t>E3900 DONOTUSE, Puyallup Bus Of</t>
  </si>
  <si>
    <t>E3900 DONOTUSE, Pt Townsend Svc</t>
  </si>
  <si>
    <t>E3900 DONOTUSE, Poulsbo Svc Ctr</t>
  </si>
  <si>
    <t>E3900 DONOTUSE, Mount Vernon BO</t>
  </si>
  <si>
    <t>E3900 DONOTUSE, Lakewood Svc Ct</t>
  </si>
  <si>
    <t>E3900 DONOTUSE, Kitsap Svc Ctr</t>
  </si>
  <si>
    <t>E3900 DONOTUSE, Frederickson</t>
  </si>
  <si>
    <t>E3900 DONOTUSE, Bellingham SvcC</t>
  </si>
  <si>
    <t>E389 GEN Land &amp; Land Rights</t>
  </si>
  <si>
    <t>E389 105 GEN Land &amp; Land Rights</t>
  </si>
  <si>
    <t>Add in Misc amount to reconcile</t>
  </si>
  <si>
    <t>Electric - Plant Acq Adj. Milwaukee RR</t>
  </si>
  <si>
    <t>Electric - Plant Acq Adj. DuPont</t>
  </si>
  <si>
    <t>Acquisition Adjustment - Encogen</t>
  </si>
  <si>
    <t>Acquisition Adjustment - Mint Farm</t>
  </si>
  <si>
    <t>Acquistion Adjustment - Whitehorn</t>
  </si>
  <si>
    <t>Acquistion Adjustment - Ferndale</t>
  </si>
  <si>
    <t>ARO-Electric Colstrip 1 &amp; 2 ash pond ca</t>
  </si>
  <si>
    <t>ARO-Electric Colstrip 3 &amp; 4 ash pond ca</t>
  </si>
  <si>
    <t>ARO-Hopkins Ridge</t>
  </si>
  <si>
    <t>ARO - Transmission Wood Poles</t>
  </si>
  <si>
    <t>ARO - Distribution Wood Poles</t>
  </si>
  <si>
    <t>ARO - Lower Snake River Wind Facility</t>
  </si>
  <si>
    <t>ARO - Meteorological Tower Long Term</t>
  </si>
  <si>
    <t>ARO - Asbestos Electric</t>
  </si>
  <si>
    <t>ARO - Electric Shuffelton Harbor Lease to</t>
  </si>
  <si>
    <t>ARO - Transmission Wood Poles to Short Term</t>
  </si>
  <si>
    <t>ARO - Distribution Wood Poles Short Term</t>
  </si>
  <si>
    <t>ARO - East Building ARO COMMON</t>
  </si>
  <si>
    <t>Colstrip 1 &amp;2</t>
  </si>
  <si>
    <t>Colstrip 3 &amp; 4</t>
  </si>
  <si>
    <t>23001141</t>
  </si>
  <si>
    <t>ARO - Crystal Mountain Generator Site</t>
  </si>
  <si>
    <t>23001231</t>
  </si>
  <si>
    <t>ARO - Ferndale - Long Term</t>
  </si>
  <si>
    <t>PSE Building (A) - Landlord Incentives</t>
  </si>
  <si>
    <t>PSE Building (B) - Landlord Incentives</t>
  </si>
  <si>
    <t>PSE Building (B) - Landlord Incentives - Floor 4</t>
  </si>
  <si>
    <t>Bothel Data Center Landlord Incentives</t>
  </si>
  <si>
    <t>Redmond West Tenant Improvement (New in May 2018)</t>
  </si>
  <si>
    <t>Redmond West Tenant Improvement</t>
  </si>
  <si>
    <t>General</t>
  </si>
  <si>
    <t>Common</t>
  </si>
  <si>
    <t>Common Intangible</t>
  </si>
  <si>
    <t>Common General</t>
  </si>
  <si>
    <t>Grand Total</t>
  </si>
  <si>
    <t>To Be Allocated</t>
  </si>
  <si>
    <t>ARO - Electric Short Term</t>
  </si>
  <si>
    <t>Allocated to Electric</t>
  </si>
  <si>
    <t>Common Plant in Service</t>
  </si>
  <si>
    <t>Common Plant _Manual Adj</t>
  </si>
  <si>
    <t xml:space="preserve">Common Plant Held for Future </t>
  </si>
  <si>
    <t>Common Plant not Classified</t>
  </si>
  <si>
    <t>Full SAP Balance</t>
  </si>
  <si>
    <t>Ck</t>
  </si>
  <si>
    <t>108-TGrant RCW 80.84</t>
  </si>
  <si>
    <t>108TGrant ARC RCW 80.84</t>
  </si>
  <si>
    <t>108TGrant ARO RCW 80.84</t>
  </si>
  <si>
    <t>108 ARC Depr Offset</t>
  </si>
  <si>
    <t>108T Grant ARC Contra</t>
  </si>
  <si>
    <t>ARC Accum Depr Contra</t>
  </si>
  <si>
    <t>108 ARO Accr Offset</t>
  </si>
  <si>
    <t>108T Grant Accr (ARO) Contra</t>
  </si>
  <si>
    <t>ARC accumulated depreciation since 12/19/17</t>
  </si>
  <si>
    <t>Intangible</t>
  </si>
  <si>
    <t>Accum Amort Acq Adj. Milwaukee RR - Elec</t>
  </si>
  <si>
    <t>Accum Amort Acq Adj. DuPont - Electric</t>
  </si>
  <si>
    <t>Accumulated Amort Acqu Adj. - Encogen</t>
  </si>
  <si>
    <t>11500041</t>
  </si>
  <si>
    <t>Accum Amort Acquis Adjust - Mint Farm</t>
  </si>
  <si>
    <t>Accum Amort Acquis Adjust- Whitehorn</t>
  </si>
  <si>
    <t>Accum Amort Acquis Adjust- Ferndale</t>
  </si>
  <si>
    <t>Common-RWIP-RET1 C.O.R./Salvage PP</t>
  </si>
  <si>
    <t>Elec-RWIP-CED3 C.O.R./Salvage-PP</t>
  </si>
  <si>
    <t>split by funtionalized category below</t>
  </si>
  <si>
    <t>Comon -Accum Depreciation -PP</t>
  </si>
  <si>
    <t>Common Plant - Manual Adjustments</t>
  </si>
  <si>
    <t>Common-Accum Amortization - PP</t>
  </si>
  <si>
    <t>Total X 4 Factor</t>
  </si>
  <si>
    <t>4  factor</t>
  </si>
  <si>
    <t>G320 PRD Other Equipment-NSC</t>
  </si>
  <si>
    <t>Mfg Gas Production Plant</t>
  </si>
  <si>
    <t>G320 PRD Other Equipment</t>
  </si>
  <si>
    <t>G311 PRD Liquid Gas Equipment-RET</t>
  </si>
  <si>
    <t>G311 PRD Liq Gas Equip, Swarr-NSC</t>
  </si>
  <si>
    <t>G311 PRD Liq Gas Equip, Swarr</t>
  </si>
  <si>
    <t>G311 PRD Liq Gas Equip, Diering-NSC</t>
  </si>
  <si>
    <t>G311 PRD Liq Gas Equip, Dieringer</t>
  </si>
  <si>
    <t>G305 PRD Structures&amp;Improvement-RET</t>
  </si>
  <si>
    <t>G305 PRD Str/Impv, Swarr-NSC</t>
  </si>
  <si>
    <t>G305 PRD Str/Impv, Swarr</t>
  </si>
  <si>
    <t>G305 PRD Str/Impv, Dieringer-NSC</t>
  </si>
  <si>
    <t>G305 PRD Str/Impv, Dieringer</t>
  </si>
  <si>
    <t>G304 PRD Land &amp; Land Rights</t>
  </si>
  <si>
    <t>G3649 PRD ARO LNG</t>
  </si>
  <si>
    <t>Natural Gas Production Plant</t>
  </si>
  <si>
    <t>G357 UGS Other Equipment-NSC</t>
  </si>
  <si>
    <t>Underground Storage</t>
  </si>
  <si>
    <t>G357 UGS Other Equipment</t>
  </si>
  <si>
    <t>G356 UGS Purification Equipment-NSC</t>
  </si>
  <si>
    <t>G356 UGS Purification Equipment</t>
  </si>
  <si>
    <t>G355 UGS Regulating Station-NSC</t>
  </si>
  <si>
    <t>G355 UGS Regulating Station</t>
  </si>
  <si>
    <t>G354 UGS Compressor Station-NSC</t>
  </si>
  <si>
    <t>G354 UGS Compressor Station</t>
  </si>
  <si>
    <t>G353 UGS Lines-NSC</t>
  </si>
  <si>
    <t>G353 UGS Lines</t>
  </si>
  <si>
    <t>G3523 UGS Cushion Gas-NSC</t>
  </si>
  <si>
    <t>G3523 UGS Cushion Gas</t>
  </si>
  <si>
    <t>G3522 UGS Reservoirs-NSC</t>
  </si>
  <si>
    <t>G3522 UGS Reservoirs</t>
  </si>
  <si>
    <t>G3520 UGS Wells-NSC</t>
  </si>
  <si>
    <t>G3520 UGS Wells</t>
  </si>
  <si>
    <t>G3514 UGS Other Structures-NSC</t>
  </si>
  <si>
    <t>G3514 UGS Other Structures</t>
  </si>
  <si>
    <t>G3513 UGS Regulator Sta Structures</t>
  </si>
  <si>
    <t>G3513 UGS Regulator Sta Structu-NSC</t>
  </si>
  <si>
    <t>G3512 UGS Compressor Sta Structures</t>
  </si>
  <si>
    <t>G3512 UGS Compressor Sta Struct-NSC</t>
  </si>
  <si>
    <t>G3511 UGS Well Structures-NSC</t>
  </si>
  <si>
    <t>G3511 UGS Well Structures</t>
  </si>
  <si>
    <t>G3504 UGS Easement</t>
  </si>
  <si>
    <t>G3502 UGS Right of Way-NSC</t>
  </si>
  <si>
    <t>G3502 UGS Right of Way</t>
  </si>
  <si>
    <t>G350 UGS Land &amp; Land Rights</t>
  </si>
  <si>
    <t>G363 OSP Purification Equipment-NSC</t>
  </si>
  <si>
    <t>Other Storage Plant</t>
  </si>
  <si>
    <t>G363 OSP Purification Equipment</t>
  </si>
  <si>
    <t>G362 OSP Gas Holders-NSC</t>
  </si>
  <si>
    <t>G362 OSP Gas Holders</t>
  </si>
  <si>
    <t>G361 OSP Structures &amp; Improvements</t>
  </si>
  <si>
    <t>G361 OSP Structures &amp; Improveme-NSC</t>
  </si>
  <si>
    <t>G360 OSP Land &amp; Land Rights</t>
  </si>
  <si>
    <t>G3644 LNG Transportation Equipm-NSC</t>
  </si>
  <si>
    <t>Liq Nat Gas Term &amp; Proces</t>
  </si>
  <si>
    <t>G3644 LNG Transportation Equipment</t>
  </si>
  <si>
    <t>G3644 105 LNG Transportation Equip</t>
  </si>
  <si>
    <t>N3649 PRD ARO PLNG</t>
  </si>
  <si>
    <t>G388 DST ARO Distribution</t>
  </si>
  <si>
    <t>Distribution Plant - Gas</t>
  </si>
  <si>
    <t>G387 DST Other Equipment-NSC</t>
  </si>
  <si>
    <t>G387 DST Other Equipment</t>
  </si>
  <si>
    <t>G3869 DST Circulating Heaters-RET</t>
  </si>
  <si>
    <t>G3868 DST ResWtrHtr, Pipe&amp;Vent-RET</t>
  </si>
  <si>
    <t>G3867 DST Com C Burner, P&amp;V-RET</t>
  </si>
  <si>
    <t>G3867 DST Com C B, P&amp;V &lt; 1994-RET</t>
  </si>
  <si>
    <t>G3866 DST Res C B, Pipe &amp; Vent-RET</t>
  </si>
  <si>
    <t>G3865 DST Com Conv Burner-NSC</t>
  </si>
  <si>
    <t>G3865 DST Com Conv Burner</t>
  </si>
  <si>
    <t>G3864 DST Com Wtr Htr, P&amp;V-RET</t>
  </si>
  <si>
    <t>G3863 DST Res Conv Burner-NSC</t>
  </si>
  <si>
    <t>G3863 DST Res Conv Burner</t>
  </si>
  <si>
    <t>G3862 DST ResWaterHeater &lt; 1994-RET</t>
  </si>
  <si>
    <t>G3862 DST Res Water Heater-NSC</t>
  </si>
  <si>
    <t>G3862 DST Res Water Heater</t>
  </si>
  <si>
    <t>G3861 DST Com Water Heater&lt;1994-RET</t>
  </si>
  <si>
    <t>G3861 DST Com Water Heater</t>
  </si>
  <si>
    <t>G38601 DST CNG Kent station-NSC</t>
  </si>
  <si>
    <t>G38601 DST CNG Kent station</t>
  </si>
  <si>
    <t>G385 DST Industrial M&amp;R Sta Eq-NSC</t>
  </si>
  <si>
    <t>G385 DST Industrial M&amp;R Sta Eq</t>
  </si>
  <si>
    <t>G384 DST House Regulator Instal-NSC</t>
  </si>
  <si>
    <t>G384 DST House Regulator Installs</t>
  </si>
  <si>
    <t>G383 DST House Regulators-NSC</t>
  </si>
  <si>
    <t>G383 DST House Regulators</t>
  </si>
  <si>
    <t>G3823 DST Module Installations,-NSC</t>
  </si>
  <si>
    <t>G3823 DST Module Installations, AMR</t>
  </si>
  <si>
    <t>G3822 DST Module Installations,-NSC</t>
  </si>
  <si>
    <t>G3822 DST Module Installations, AMI</t>
  </si>
  <si>
    <t>G3821 DST MeterInstall AMI-DONOTUSE</t>
  </si>
  <si>
    <t>G3820 DST Meter Installations (-NSC</t>
  </si>
  <si>
    <t>G3820 DST Meter Installations (AMR)</t>
  </si>
  <si>
    <t>G3813 DST Modules, AMR-NSC</t>
  </si>
  <si>
    <t>G3813 DST Modules, AMR</t>
  </si>
  <si>
    <t>G3812 DST Modules, AMI-NSC</t>
  </si>
  <si>
    <t>G3812 DST Modules, AMI</t>
  </si>
  <si>
    <t>G3811 DST Meters, AMI-DONOTUSE</t>
  </si>
  <si>
    <t>G3811 105 DST AMI Modules</t>
  </si>
  <si>
    <t>G3810 DST Meters (AMR)-NSC</t>
  </si>
  <si>
    <t>G3810 DST Meters (AMR)</t>
  </si>
  <si>
    <t>G3805 DST Services, Copper-RET</t>
  </si>
  <si>
    <t>G3804 DST Services, Bare Steel-RET</t>
  </si>
  <si>
    <t>G3803 DST Services, Steel Wrapp-NSC</t>
  </si>
  <si>
    <t>G3803 DST Services, Steel Wrapped</t>
  </si>
  <si>
    <t>G3802 DST Services, Plastic-NSC</t>
  </si>
  <si>
    <t>G3802 DST Services, Plastic</t>
  </si>
  <si>
    <t>G3801 DST Services, Cathodic Protec</t>
  </si>
  <si>
    <t>G3801 DST Services, Cathodic Pr-NSC</t>
  </si>
  <si>
    <t>G3800 DST Services-DO NOT USE</t>
  </si>
  <si>
    <t>G3781 DST Measuring &amp; Reg Sta, Tran</t>
  </si>
  <si>
    <t>G3781 DST Measuring &amp; Reg Sta, -NSC</t>
  </si>
  <si>
    <t>G3780 DST Measuring &amp; Reg Station</t>
  </si>
  <si>
    <t>G3780 DST Measuring &amp; Reg Stati-NSC</t>
  </si>
  <si>
    <t>G3767 DST Mains,FrmTrans, B St-RET</t>
  </si>
  <si>
    <t>G3766 DST Mains, Trans, Everett-NSC</t>
  </si>
  <si>
    <t>G3766 DST Mains, Trans, Everett</t>
  </si>
  <si>
    <t>G3766 DST Mains, Frm Trans, St Wrap</t>
  </si>
  <si>
    <t>G3765 DST Mains, Cathodic Prote-NSC</t>
  </si>
  <si>
    <t>G3765 DST Mains, Cathodic Protectio</t>
  </si>
  <si>
    <t>G3764 DST Mains, WrapStl, Evert-RET</t>
  </si>
  <si>
    <t>G3764 DST Mains, Wrapped Steel</t>
  </si>
  <si>
    <t>G3764 DST Mains, Wrap Stl, Kitt-NSC</t>
  </si>
  <si>
    <t>G3764 DST Mains, Wrap Stl, Kittitas</t>
  </si>
  <si>
    <t>G3763 DST Mains, Bare Steel-RET</t>
  </si>
  <si>
    <t>G3762 DST Mains, Plastic-NSC</t>
  </si>
  <si>
    <t>G3762 DST Mains, Plastic</t>
  </si>
  <si>
    <t>G3761 DST Mains, Cast Iron</t>
  </si>
  <si>
    <t>G3760 DST Mains-NOTUSED</t>
  </si>
  <si>
    <t>G3751 DST Structures &amp; Imprv, Trans</t>
  </si>
  <si>
    <t>G3751 DST Structures &amp; Imprv, T-NSC</t>
  </si>
  <si>
    <t>G3750 DST Structures &amp; Improvem-NSC</t>
  </si>
  <si>
    <t>G3750 DST Structures &amp; Improvements</t>
  </si>
  <si>
    <t>G3750 DONOTUSE, North Oper Ctr</t>
  </si>
  <si>
    <t>G3750 DONOTUSE, North Oper Base</t>
  </si>
  <si>
    <t>G3750 DONOTUSE, Georgetown Oper</t>
  </si>
  <si>
    <t>G3750 DONOTUSE, Everett OprBase</t>
  </si>
  <si>
    <t>G3750 Centralia Office-RET</t>
  </si>
  <si>
    <t>G3743 DST Easements, Trans, Everett</t>
  </si>
  <si>
    <t>G3743 DST Easements, From Transmsn</t>
  </si>
  <si>
    <t>G3742 DST Easements, Everett-Delta</t>
  </si>
  <si>
    <t>G3742 DST Easements</t>
  </si>
  <si>
    <t>G3742 105 DST Easements</t>
  </si>
  <si>
    <t>G3741 DST Land, Trans, Everett-Delt</t>
  </si>
  <si>
    <t>G3741 DST Land &amp; Land Rights, Trans</t>
  </si>
  <si>
    <t>G3740 DST Land &amp; Land Rights</t>
  </si>
  <si>
    <t>G3740 105 DST Land &amp; Land Rights</t>
  </si>
  <si>
    <t>MISC ADDED TO DISTRIBUTION</t>
  </si>
  <si>
    <t>G303 INT Misc Intangible Plant</t>
  </si>
  <si>
    <t xml:space="preserve">Intangible Plant, Gas </t>
  </si>
  <si>
    <t>G302 INT Franchises &amp; Consents</t>
  </si>
  <si>
    <t>G301 INT Organization-NSC</t>
  </si>
  <si>
    <t>G301 INT Organization</t>
  </si>
  <si>
    <t>G399 GEN Other Tangible Property</t>
  </si>
  <si>
    <t>General Plant, Gas</t>
  </si>
  <si>
    <t>G399 GEN Other Tangible Propert-NSC</t>
  </si>
  <si>
    <t>G3981 GEN Misc Equipment &gt; $20K</t>
  </si>
  <si>
    <t>G3980 GEN Misc Equip, old-NSC</t>
  </si>
  <si>
    <t>G3980 GEN Misc Equip, old</t>
  </si>
  <si>
    <t>G3980 GEN Misc Equip, new</t>
  </si>
  <si>
    <t>G3972 GEN Telecommunications Eq</t>
  </si>
  <si>
    <t>G3971 GEN Mobile Comm Eq</t>
  </si>
  <si>
    <t>G3970 GEN Comm Equip, old-NSC</t>
  </si>
  <si>
    <t>G3970 GEN Comm Equip, old</t>
  </si>
  <si>
    <t>G3970 GEN Comm Equip, new</t>
  </si>
  <si>
    <t>G396 GEN Power Op Equip, old-NSC</t>
  </si>
  <si>
    <t>G396 GEN Power Op Equip, old</t>
  </si>
  <si>
    <t>G396 GEN Power Op Equip, new</t>
  </si>
  <si>
    <t>G3951 GEN Laboratory Equip &gt; $20K</t>
  </si>
  <si>
    <t>G3950 GEN Laboratory Equip, old-NSC</t>
  </si>
  <si>
    <t>G3950 GEN Laboratory Equip, old</t>
  </si>
  <si>
    <t>G3950 GEN Laboratory Equip, new</t>
  </si>
  <si>
    <t>G3943 GEN Tools, From G387 &lt; $20K</t>
  </si>
  <si>
    <t>G3942 GEN Tools, 5 yrs</t>
  </si>
  <si>
    <t>G3941 GEN Tools/Garage/Shop &gt; $20K</t>
  </si>
  <si>
    <t>G3940 GEN Tools/Garage/Shop, ol-NSC</t>
  </si>
  <si>
    <t>G3940 GEN Tools/Garage/Shop, old</t>
  </si>
  <si>
    <t>G3940 GEN Tools/Garage/Shop, new</t>
  </si>
  <si>
    <t>G3931 GEN Stores Equipment &gt; $20K</t>
  </si>
  <si>
    <t>G3930 GEN Stores Equip, old-NSC</t>
  </si>
  <si>
    <t>G3930 GEN Stores Equip, old</t>
  </si>
  <si>
    <t>G3930 GEN Stores Equip, new</t>
  </si>
  <si>
    <t>G392 GEN Trans Equip, old-NSC</t>
  </si>
  <si>
    <t>G392 GEN Trans Equip, old</t>
  </si>
  <si>
    <t>G392 GEN Trans Equip, new</t>
  </si>
  <si>
    <t>G3916 GEN Data Equipment</t>
  </si>
  <si>
    <t>G3915 GEN Network Equipment</t>
  </si>
  <si>
    <t>G3914 GEN Computer Equip- RETIRED</t>
  </si>
  <si>
    <t>G3913 GEN Printers, new-NSC</t>
  </si>
  <si>
    <t>G3913 GEN Printers, new</t>
  </si>
  <si>
    <t>G3912 GEN Computer Eq, old -RETIRED</t>
  </si>
  <si>
    <t>G3912 GEN Computer Eq, new</t>
  </si>
  <si>
    <t>G3911 GEN Office Furn &amp; Eq, old-NSC</t>
  </si>
  <si>
    <t>G3911 GEN Office Furn &amp; Eq, old</t>
  </si>
  <si>
    <t>G3911 GEN Office Furn &amp; Eq, new</t>
  </si>
  <si>
    <t>G3910 inactive</t>
  </si>
  <si>
    <t>G390 GEN Structures &amp; Improvements</t>
  </si>
  <si>
    <t>G390 Centralia Business Office-NSC</t>
  </si>
  <si>
    <t>G390 Centralia Business Office</t>
  </si>
  <si>
    <t>G390 105 GEN Structure  &amp; Improv</t>
  </si>
  <si>
    <t>G390 105 GEN Structure  &amp; Impro-NSC</t>
  </si>
  <si>
    <t>G389 GEN Land &amp; Land Rights</t>
  </si>
  <si>
    <t>G389 105 GEN Land &amp; Land Rights</t>
  </si>
  <si>
    <t>ARO - Gas Mains</t>
  </si>
  <si>
    <t>ARO - Gas Short Term</t>
  </si>
  <si>
    <t>East Building ARO - Common</t>
  </si>
  <si>
    <t>23002072</t>
  </si>
  <si>
    <t>ARO - Gas Mains - Short Term</t>
  </si>
  <si>
    <t>ARO Tacoma LNG</t>
  </si>
  <si>
    <t>Common - Plant in Service - PP</t>
  </si>
  <si>
    <t>Common Plant In service - Manual Adjustments</t>
  </si>
  <si>
    <t>Common - Plant Held for Future Use - PP</t>
  </si>
  <si>
    <t>Common - Plant - NOT CLASSIFIED - PP</t>
  </si>
  <si>
    <t>Before apply 4 factor</t>
  </si>
  <si>
    <t>After Apply 4 Factor</t>
  </si>
  <si>
    <t>After apply 4 factor</t>
  </si>
  <si>
    <t>Landlord Incentive Bldg B - Floor 4</t>
  </si>
  <si>
    <t xml:space="preserve">MISCELLANEOUS </t>
  </si>
  <si>
    <t xml:space="preserve">Gas-RWIP-RET1 C.O.R./Salvage PP    </t>
  </si>
  <si>
    <t>Common Depr Reserve - Manual Adjustments</t>
  </si>
  <si>
    <t>AMA vs. EOP</t>
  </si>
  <si>
    <t>check</t>
  </si>
  <si>
    <t>deduct interest</t>
  </si>
  <si>
    <t>Unprotected EDIT Reversal</t>
  </si>
  <si>
    <t>AMA v2</t>
  </si>
  <si>
    <t>E311 STM Str/Impv, Colstrip 1-2 Com Total</t>
  </si>
  <si>
    <t>E311 STM Str/Impv, Colstrip 2 Total</t>
  </si>
  <si>
    <t>E312 STM Boiler, Colstrip 1 Total</t>
  </si>
  <si>
    <t>E312 STM Boiler, Colstrip 1-2 Com Total</t>
  </si>
  <si>
    <t>E312 STM Boiler, Colstrip 2 Total</t>
  </si>
  <si>
    <t>E314 STM Turbogen, Colstrip 1 Total</t>
  </si>
  <si>
    <t>E314 STM Turbogen, Colstrip 1-2 Com Total</t>
  </si>
  <si>
    <t>E314 STM Turbogen, Colstrip 2 Total</t>
  </si>
  <si>
    <t>E315 STM Accessory, Colstrip 1 Total</t>
  </si>
  <si>
    <t>E315 STM Accessory, Colstrip 1-2 Cm Total</t>
  </si>
  <si>
    <t>E315 STM Accessory, Colstrip 2 Total</t>
  </si>
  <si>
    <t>E316 STM Misc, Colstrip 1 Total</t>
  </si>
  <si>
    <t>E316 STM Misc, Colstrip 1-2 Com Total</t>
  </si>
  <si>
    <t>E316 STM Misc, Colstrip 2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</si>
</sst>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1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0.0%"/>
    <numFmt numFmtId="166" formatCode="0.0"/>
    <numFmt numFmtId="167" formatCode="_(* #,##0_);_(* \(#,##0\);_(* &quot;-&quot;??_);_(@_)"/>
    <numFmt numFmtId="168" formatCode="_(&quot;$&quot;* #,##0_);_(&quot;$&quot;* \(#,##0\);_(&quot;$&quot;* &quot;-&quot;??_);_(@_)"/>
    <numFmt numFmtId="169" formatCode="0.0000%"/>
    <numFmt numFmtId="170" formatCode="0.000000"/>
    <numFmt numFmtId="171" formatCode="_(* #,##0.00000_);_(* \(#,##0.00000\);_(* &quot;-&quot;??_);_(@_)"/>
    <numFmt numFmtId="172" formatCode="0000000"/>
    <numFmt numFmtId="173" formatCode="0.000%"/>
    <numFmt numFmtId="174" formatCode="[$-409]mmm\-yy;@"/>
    <numFmt numFmtId="175" formatCode="0.0000000"/>
    <numFmt numFmtId="176" formatCode="_-* ###0_-;\(###0\);_-* &quot;–&quot;_-;_-@_-"/>
    <numFmt numFmtId="177" formatCode="_-* #,###_-;\(#,###\);_-* &quot;–&quot;_-;_-@_-"/>
    <numFmt numFmtId="178" formatCode="_-\ #,##0.0_-;\(#,##0.0\);_-* &quot;–&quot;_-;_-@_-"/>
    <numFmt numFmtId="179" formatCode="d\.mmm\.yy"/>
    <numFmt numFmtId="180" formatCode="0.000_)"/>
    <numFmt numFmtId="181" formatCode="_-* #,##0.00_-;\-* #,##0.00_-;_-* &quot;-&quot;??_-;_-@_-"/>
    <numFmt numFmtId="182" formatCode="_-* #,##0.00\ _D_M_-;\-* #,##0.00\ _D_M_-;_-* &quot;-&quot;??\ _D_M_-;_-@_-"/>
    <numFmt numFmtId="183" formatCode="#."/>
    <numFmt numFmtId="184" formatCode="#,##0.0"/>
    <numFmt numFmtId="185" formatCode="_-* #,##0.00\ &quot;DM&quot;_-;\-* #,##0.00\ &quot;DM&quot;_-;_-* &quot;-&quot;??\ &quot;DM&quot;_-;_-@_-"/>
    <numFmt numFmtId="186" formatCode="_(* ###0_);_(* \(###0\);_(* &quot;-&quot;_);_(@_)"/>
    <numFmt numFmtId="187" formatCode="m/d/yy\ h:mm"/>
    <numFmt numFmtId="188" formatCode="_([$€-2]* #,##0.00_);_([$€-2]* \(#,##0.00\);_([$€-2]* &quot;-&quot;??_)"/>
    <numFmt numFmtId="189" formatCode="mmm\-yyyy"/>
    <numFmt numFmtId="190" formatCode="&quot;$&quot;#,##0;\-&quot;$&quot;#,##0"/>
    <numFmt numFmtId="191" formatCode="#,##0_);\-#,##0_);\-_)"/>
    <numFmt numFmtId="192" formatCode="#,##0.00_);\-#,##0.00_);\-_)"/>
    <numFmt numFmtId="193" formatCode="_(&quot;$&quot;* #,##0.000_);_(&quot;$&quot;* \(#,##0.000\);_(&quot;$&quot;* &quot;-&quot;??_);_(@_)"/>
    <numFmt numFmtId="194" formatCode="mmmm\ d\,\ yyyy"/>
    <numFmt numFmtId="195" formatCode="0.00\ ;\-0.00\ ;&quot;- &quot;"/>
    <numFmt numFmtId="196" formatCode="_(&quot;$&quot;* #,##0.0000_);_(&quot;$&quot;* \(#,##0.0000\);_(&quot;$&quot;* &quot;-&quot;????_);_(@_)"/>
    <numFmt numFmtId="197" formatCode="_(* #,##0.0_);_(* \(#,##0.0\);_(* &quot;-&quot;_);_(@_)"/>
    <numFmt numFmtId="198" formatCode="#,##0.0_);\-#,##0.0_);\-_)"/>
    <numFmt numFmtId="199" formatCode="0.00000%"/>
    <numFmt numFmtId="200" formatCode="mmm\ dd\,\ yyyy"/>
    <numFmt numFmtId="201" formatCode="yyyy"/>
    <numFmt numFmtId="202" formatCode="&quot;$&quot;#,##0.00"/>
    <numFmt numFmtId="203" formatCode="0.00\ "/>
    <numFmt numFmtId="204" formatCode="0000"/>
    <numFmt numFmtId="205" formatCode="000000"/>
    <numFmt numFmtId="206" formatCode="#,##0.0_);[Red]\(#,##0.0\)"/>
    <numFmt numFmtId="207" formatCode="m/d/yy\ h:mm\ AM/PM"/>
    <numFmt numFmtId="208" formatCode="_(&quot;$&quot;* #,##0.0_);_(&quot;$&quot;* \(#,##0.0\);_(&quot;$&quot;* &quot;-&quot;??_);_(@_)"/>
    <numFmt numFmtId="209" formatCode="_(&quot;$&quot;* #,##0.000000_);_(&quot;$&quot;* \(#,##0.000000\);_(&quot;$&quot;* &quot;-&quot;??????_);_(@_)"/>
    <numFmt numFmtId="210" formatCode="&quot;$&quot;#,"/>
    <numFmt numFmtId="211" formatCode="0.00_);\(0.00\)"/>
    <numFmt numFmtId="212" formatCode="0.00_)"/>
    <numFmt numFmtId="213" formatCode="#,##0.00\ ;\(#,##0.00\)"/>
    <numFmt numFmtId="214" formatCode="0\ &quot; HR&quot;"/>
    <numFmt numFmtId="215" formatCode="#,##0.000_);[Red]\(#,##0.000\)"/>
    <numFmt numFmtId="216" formatCode="&quot;$&quot;#,##0.000_);[Red]\(&quot;$&quot;#,##0.000\)"/>
    <numFmt numFmtId="217" formatCode="_(* #,##0.0_);_(* \(#,##0.0\);_(* &quot;-&quot;??_);_(@_)"/>
    <numFmt numFmtId="218" formatCode="0.0000"/>
    <numFmt numFmtId="219" formatCode="&quot;Check=&gt;&quot;\ 0.00"/>
  </numFmts>
  <fonts count="1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i/>
      <sz val="14"/>
      <color theme="1"/>
      <name val="Calibri"/>
      <family val="2"/>
      <scheme val="minor"/>
    </font>
    <font>
      <b/>
      <sz val="8"/>
      <name val="Arial"/>
      <family val="2"/>
    </font>
    <font>
      <sz val="8"/>
      <name val="Helv"/>
    </font>
    <font>
      <sz val="8"/>
      <color rgb="FFFF000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name val="Geneva"/>
    </font>
    <font>
      <sz val="10"/>
      <color indexed="8"/>
      <name val="Calibri"/>
      <family val="2"/>
    </font>
    <font>
      <sz val="8"/>
      <color indexed="10"/>
      <name val="Arial"/>
      <family val="2"/>
    </font>
    <font>
      <sz val="11"/>
      <color theme="1"/>
      <name val="Calibri"/>
      <family val="2"/>
    </font>
    <font>
      <b/>
      <sz val="11"/>
      <color indexed="8"/>
      <name val="Calibri"/>
      <family val="2"/>
    </font>
    <font>
      <b/>
      <sz val="18"/>
      <color theme="3"/>
      <name val="Calibri Light"/>
      <family val="2"/>
      <scheme val="major"/>
    </font>
    <font>
      <sz val="12"/>
      <name val="Times New Roman"/>
      <family val="1"/>
    </font>
    <font>
      <b/>
      <u val="double"/>
      <sz val="14"/>
      <name val="Arial MT"/>
    </font>
    <font>
      <b/>
      <sz val="14"/>
      <name val="Arial MT"/>
    </font>
    <font>
      <sz val="10"/>
      <color indexed="8"/>
      <name val="Arial"/>
      <family val="2"/>
    </font>
    <font>
      <sz val="11"/>
      <color indexed="63"/>
      <name val="Calibri"/>
      <family val="2"/>
    </font>
    <font>
      <sz val="11"/>
      <color indexed="60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sz val="10"/>
      <color indexed="8"/>
      <name val="MS Sans Serif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1"/>
      <name val="univers (E1)"/>
    </font>
    <font>
      <sz val="10"/>
      <name val="Helv"/>
    </font>
    <font>
      <b/>
      <sz val="10"/>
      <name val="Arial Unicode MS"/>
      <family val="2"/>
    </font>
    <font>
      <sz val="12"/>
      <color indexed="24"/>
      <name val="Arial"/>
      <family val="2"/>
    </font>
    <font>
      <sz val="12"/>
      <name val="Times"/>
      <family val="1"/>
    </font>
    <font>
      <sz val="12"/>
      <name val="TIMES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i/>
      <sz val="10"/>
      <color indexed="23"/>
      <name val="Arial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9"/>
      <color indexed="13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3"/>
      <name val="Calibri"/>
      <family val="2"/>
    </font>
    <font>
      <sz val="11"/>
      <color rgb="FF9C6500"/>
      <name val="Calibri"/>
      <family val="2"/>
      <scheme val="minor"/>
    </font>
    <font>
      <sz val="7"/>
      <name val="Small Fonts"/>
      <family val="2"/>
    </font>
    <font>
      <sz val="10"/>
      <name val="MS Sans Serif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11"/>
      <color indexed="63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b/>
      <sz val="8"/>
      <color indexed="18"/>
      <name val="Arial"/>
      <family val="2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2"/>
      <color indexed="18"/>
      <name val="Arial"/>
      <family val="2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sz val="11"/>
      <color indexed="10"/>
      <name val="Calibri"/>
      <family val="2"/>
    </font>
    <font>
      <sz val="8"/>
      <name val="Antique Olive"/>
      <family val="2"/>
    </font>
    <font>
      <sz val="8"/>
      <name val="Geneva"/>
      <family val="2"/>
    </font>
    <font>
      <sz val="11"/>
      <color theme="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theme="0"/>
      <name val="Calibri"/>
      <family val="2"/>
    </font>
    <font>
      <sz val="10"/>
      <color theme="1"/>
      <name val="Calibri"/>
      <family val="2"/>
    </font>
    <font>
      <sz val="10"/>
      <name val="Calibri"/>
      <family val="2"/>
    </font>
    <font>
      <sz val="12"/>
      <color indexed="8"/>
      <name val="Arial"/>
      <family val="2"/>
    </font>
    <font>
      <sz val="8"/>
      <color indexed="8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2"/>
      <name val="Arial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1"/>
      <color rgb="FF9C6500"/>
      <name val="Calibri"/>
      <family val="2"/>
    </font>
    <font>
      <b/>
      <i/>
      <sz val="16"/>
      <name val="Helv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12"/>
      <color indexed="10"/>
      <name val="TIMES"/>
    </font>
    <font>
      <sz val="12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i/>
      <sz val="12"/>
      <color indexed="12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libri Light"/>
      <family val="2"/>
      <scheme val="major"/>
    </font>
    <font>
      <b/>
      <sz val="18"/>
      <color indexed="43"/>
      <name val="Cambria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sz val="10"/>
      <name val="Symbol"/>
      <family val="1"/>
      <charset val="2"/>
    </font>
    <font>
      <sz val="8"/>
      <color theme="1"/>
      <name val="Calibri"/>
      <family val="2"/>
      <scheme val="minor"/>
    </font>
    <font>
      <b/>
      <u/>
      <sz val="10"/>
      <color rgb="FF0000FF"/>
      <name val="Arial"/>
      <family val="2"/>
    </font>
    <font>
      <b/>
      <sz val="10"/>
      <color rgb="FF0000FF"/>
      <name val="Arial"/>
      <family val="2"/>
    </font>
    <font>
      <u/>
      <sz val="10"/>
      <name val="Arial"/>
      <family val="2"/>
    </font>
    <font>
      <b/>
      <sz val="10"/>
      <color rgb="FFFF0000"/>
      <name val="Arial"/>
      <family val="2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b/>
      <u/>
      <sz val="10"/>
      <name val="Arial"/>
      <family val="2"/>
    </font>
    <font>
      <sz val="8"/>
      <color rgb="FF0000FF"/>
      <name val="Arial"/>
      <family val="2"/>
    </font>
    <font>
      <sz val="9"/>
      <name val="Arial"/>
      <family val="2"/>
    </font>
    <font>
      <sz val="9"/>
      <color rgb="FF0000FF"/>
      <name val="Arial"/>
      <family val="2"/>
    </font>
    <font>
      <b/>
      <sz val="11"/>
      <color rgb="FF0000FF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color rgb="FF0000FF"/>
      <name val="Arial"/>
      <family val="2"/>
    </font>
    <font>
      <b/>
      <sz val="9"/>
      <color theme="1"/>
      <name val="Arial"/>
      <family val="2"/>
    </font>
    <font>
      <sz val="11"/>
      <color rgb="FF0000FF"/>
      <name val="Calibri"/>
      <family val="2"/>
      <scheme val="minor"/>
    </font>
    <font>
      <b/>
      <sz val="10"/>
      <color theme="1"/>
      <name val="Arial"/>
      <family val="2"/>
    </font>
  </fonts>
  <fills count="13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25"/>
        <bgColor indexed="64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55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lightDown">
        <fgColor indexed="22"/>
        <bgColor indexed="23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9999"/>
        <bgColor indexed="64"/>
      </patternFill>
    </fill>
  </fills>
  <borders count="10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1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4589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170" fontId="11" fillId="0" borderId="0">
      <alignment horizontal="left" wrapText="1"/>
    </xf>
    <xf numFmtId="0" fontId="13" fillId="0" borderId="0"/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0" fontId="19" fillId="4" borderId="0" applyNumberFormat="0" applyBorder="0" applyAlignment="0" applyProtection="0"/>
    <xf numFmtId="44" fontId="28" fillId="0" borderId="0" applyFont="0" applyFill="0" applyBorder="0" applyAlignment="0" applyProtection="0"/>
    <xf numFmtId="38" fontId="29" fillId="35" borderId="0" applyNumberFormat="0" applyBorder="0" applyAlignment="0" applyProtection="0"/>
    <xf numFmtId="0" fontId="30" fillId="0" borderId="0" applyFont="0">
      <alignment horizontal="centerContinuous"/>
    </xf>
    <xf numFmtId="0" fontId="31" fillId="0" borderId="0">
      <alignment horizontal="centerContinuous"/>
    </xf>
    <xf numFmtId="0" fontId="29" fillId="0" borderId="0"/>
    <xf numFmtId="10" fontId="29" fillId="34" borderId="7" applyNumberFormat="0" applyBorder="0" applyAlignment="0" applyProtection="0"/>
    <xf numFmtId="0" fontId="20" fillId="6" borderId="23" applyNumberFormat="0" applyAlignment="0" applyProtection="0"/>
    <xf numFmtId="172" fontId="32" fillId="0" borderId="0"/>
    <xf numFmtId="0" fontId="33" fillId="0" borderId="0"/>
    <xf numFmtId="0" fontId="34" fillId="0" borderId="0"/>
    <xf numFmtId="10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70" fontId="7" fillId="0" borderId="0">
      <alignment horizontal="left" wrapText="1"/>
    </xf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5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38" fillId="0" borderId="0"/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3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3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38" fillId="0" borderId="0"/>
    <xf numFmtId="0" fontId="3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0" fontId="39" fillId="0" borderId="33"/>
    <xf numFmtId="0" fontId="40" fillId="0" borderId="0"/>
    <xf numFmtId="0" fontId="28" fillId="36" borderId="0" applyNumberFormat="0" applyBorder="0" applyAlignment="0" applyProtection="0"/>
    <xf numFmtId="0" fontId="41" fillId="37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42" fillId="38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39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41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43" fillId="40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41" borderId="0" applyNumberFormat="0" applyBorder="0" applyAlignment="0" applyProtection="0"/>
    <xf numFmtId="0" fontId="41" fillId="42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42" fillId="43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1" fillId="42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3" fillId="44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5" borderId="0" applyNumberFormat="0" applyBorder="0" applyAlignment="0" applyProtection="0"/>
    <xf numFmtId="0" fontId="41" fillId="46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42" fillId="46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46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41" fillId="46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43" fillId="44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7" borderId="0" applyNumberFormat="0" applyBorder="0" applyAlignment="0" applyProtection="0"/>
    <xf numFmtId="0" fontId="41" fillId="38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42" fillId="38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4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1" fillId="38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3" fillId="40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35" fillId="27" borderId="0" applyNumberFormat="0" applyBorder="0" applyAlignment="0" applyProtection="0"/>
    <xf numFmtId="0" fontId="41" fillId="39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41" fillId="39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43" fillId="49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3" borderId="0" applyNumberFormat="0" applyBorder="0" applyAlignment="0" applyProtection="0"/>
    <xf numFmtId="0" fontId="41" fillId="41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41" fillId="4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43" fillId="44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42" fillId="51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3" fillId="49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35" fillId="16" borderId="0" applyNumberFormat="0" applyBorder="0" applyAlignment="0" applyProtection="0"/>
    <xf numFmtId="0" fontId="41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41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43" fillId="44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52" borderId="0" applyNumberFormat="0" applyBorder="0" applyAlignment="0" applyProtection="0"/>
    <xf numFmtId="0" fontId="41" fillId="53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42" fillId="54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" fillId="54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41" fillId="53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43" fillId="44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47" borderId="0" applyNumberFormat="0" applyBorder="0" applyAlignment="0" applyProtection="0"/>
    <xf numFmtId="0" fontId="41" fillId="51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42" fillId="51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41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1" fillId="51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3" fillId="40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3" fillId="4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55" borderId="0" applyNumberFormat="0" applyBorder="0" applyAlignment="0" applyProtection="0"/>
    <xf numFmtId="0" fontId="41" fillId="43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42" fillId="43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1" fillId="46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41" fillId="43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43" fillId="44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6" fillId="48" borderId="0" applyNumberFormat="0" applyBorder="0" applyAlignment="0" applyProtection="0"/>
    <xf numFmtId="0" fontId="26" fillId="13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5" fillId="50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6" fillId="13" borderId="0" applyNumberFormat="0" applyBorder="0" applyAlignment="0" applyProtection="0"/>
    <xf numFmtId="0" fontId="44" fillId="56" borderId="0" applyNumberFormat="0" applyBorder="0" applyAlignment="0" applyProtection="0"/>
    <xf numFmtId="0" fontId="45" fillId="50" borderId="0" applyNumberFormat="0" applyBorder="0" applyAlignment="0" applyProtection="0"/>
    <xf numFmtId="0" fontId="26" fillId="57" borderId="0" applyNumberFormat="0" applyBorder="0" applyAlignment="0" applyProtection="0"/>
    <xf numFmtId="0" fontId="26" fillId="1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5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17" borderId="0" applyNumberFormat="0" applyBorder="0" applyAlignment="0" applyProtection="0"/>
    <xf numFmtId="0" fontId="44" fillId="42" borderId="0" applyNumberFormat="0" applyBorder="0" applyAlignment="0" applyProtection="0"/>
    <xf numFmtId="0" fontId="45" fillId="42" borderId="0" applyNumberFormat="0" applyBorder="0" applyAlignment="0" applyProtection="0"/>
    <xf numFmtId="0" fontId="26" fillId="55" borderId="0" applyNumberFormat="0" applyBorder="0" applyAlignment="0" applyProtection="0"/>
    <xf numFmtId="0" fontId="26" fillId="21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5" fillId="53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26" fillId="21" borderId="0" applyNumberFormat="0" applyBorder="0" applyAlignment="0" applyProtection="0"/>
    <xf numFmtId="0" fontId="44" fillId="52" borderId="0" applyNumberFormat="0" applyBorder="0" applyAlignment="0" applyProtection="0"/>
    <xf numFmtId="0" fontId="45" fillId="53" borderId="0" applyNumberFormat="0" applyBorder="0" applyAlignment="0" applyProtection="0"/>
    <xf numFmtId="0" fontId="26" fillId="41" borderId="0" applyNumberFormat="0" applyBorder="0" applyAlignment="0" applyProtection="0"/>
    <xf numFmtId="0" fontId="26" fillId="25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5" fillId="51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26" fillId="25" borderId="0" applyNumberFormat="0" applyBorder="0" applyAlignment="0" applyProtection="0"/>
    <xf numFmtId="0" fontId="44" fillId="58" borderId="0" applyNumberFormat="0" applyBorder="0" applyAlignment="0" applyProtection="0"/>
    <xf numFmtId="0" fontId="45" fillId="51" borderId="0" applyNumberFormat="0" applyBorder="0" applyAlignment="0" applyProtection="0"/>
    <xf numFmtId="0" fontId="26" fillId="48" borderId="0" applyNumberFormat="0" applyBorder="0" applyAlignment="0" applyProtection="0"/>
    <xf numFmtId="0" fontId="26" fillId="2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5" fillId="50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6" fillId="29" borderId="0" applyNumberFormat="0" applyBorder="0" applyAlignment="0" applyProtection="0"/>
    <xf numFmtId="0" fontId="44" fillId="59" borderId="0" applyNumberFormat="0" applyBorder="0" applyAlignment="0" applyProtection="0"/>
    <xf numFmtId="0" fontId="45" fillId="50" borderId="0" applyNumberFormat="0" applyBorder="0" applyAlignment="0" applyProtection="0"/>
    <xf numFmtId="0" fontId="26" fillId="42" borderId="0" applyNumberFormat="0" applyBorder="0" applyAlignment="0" applyProtection="0"/>
    <xf numFmtId="0" fontId="26" fillId="33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5" fillId="43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26" fillId="33" borderId="0" applyNumberFormat="0" applyBorder="0" applyAlignment="0" applyProtection="0"/>
    <xf numFmtId="0" fontId="44" fillId="60" borderId="0" applyNumberFormat="0" applyBorder="0" applyAlignment="0" applyProtection="0"/>
    <xf numFmtId="0" fontId="45" fillId="43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44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44" fillId="66" borderId="0" applyNumberFormat="0" applyBorder="0" applyAlignment="0" applyProtection="0"/>
    <xf numFmtId="0" fontId="44" fillId="65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44" fillId="66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44" fillId="69" borderId="0" applyNumberFormat="0" applyBorder="0" applyAlignment="0" applyProtection="0"/>
    <xf numFmtId="0" fontId="26" fillId="57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44" fillId="70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44" fillId="74" borderId="0" applyNumberFormat="0" applyBorder="0" applyAlignment="0" applyProtection="0"/>
    <xf numFmtId="0" fontId="26" fillId="55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44" fillId="69" borderId="0" applyNumberFormat="0" applyBorder="0" applyAlignment="0" applyProtection="0"/>
    <xf numFmtId="0" fontId="44" fillId="53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44" fillId="69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44" fillId="74" borderId="0" applyNumberFormat="0" applyBorder="0" applyAlignment="0" applyProtection="0"/>
    <xf numFmtId="0" fontId="26" fillId="50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44" fillId="75" borderId="0" applyNumberFormat="0" applyBorder="0" applyAlignment="0" applyProtection="0"/>
    <xf numFmtId="0" fontId="44" fillId="58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44" fillId="75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44" fillId="6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6" fillId="26" borderId="0" applyNumberFormat="0" applyBorder="0" applyAlignment="0" applyProtection="0"/>
    <xf numFmtId="0" fontId="44" fillId="59" borderId="0" applyNumberFormat="0" applyBorder="0" applyAlignment="0" applyProtection="0"/>
    <xf numFmtId="0" fontId="44" fillId="76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76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44" fillId="78" borderId="0" applyNumberFormat="0" applyBorder="0" applyAlignment="0" applyProtection="0"/>
    <xf numFmtId="0" fontId="26" fillId="70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44" fillId="79" borderId="0" applyNumberFormat="0" applyBorder="0" applyAlignment="0" applyProtection="0"/>
    <xf numFmtId="0" fontId="44" fillId="57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44" fillId="79" borderId="0" applyNumberFormat="0" applyBorder="0" applyAlignment="0" applyProtection="0"/>
    <xf numFmtId="0" fontId="19" fillId="4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7" fillId="68" borderId="0" applyNumberFormat="0" applyBorder="0" applyAlignment="0" applyProtection="0"/>
    <xf numFmtId="0" fontId="46" fillId="41" borderId="0" applyNumberFormat="0" applyBorder="0" applyAlignment="0" applyProtection="0"/>
    <xf numFmtId="0" fontId="28" fillId="0" borderId="0"/>
    <xf numFmtId="0" fontId="14" fillId="0" borderId="0"/>
    <xf numFmtId="0" fontId="28" fillId="0" borderId="0"/>
    <xf numFmtId="0" fontId="47" fillId="68" borderId="0" applyNumberFormat="0" applyBorder="0" applyAlignment="0" applyProtection="0"/>
    <xf numFmtId="1" fontId="48" fillId="80" borderId="30" applyNumberFormat="0" applyBorder="0" applyAlignment="0">
      <alignment horizontal="center" vertical="top" wrapText="1"/>
      <protection hidden="1"/>
    </xf>
    <xf numFmtId="0" fontId="28" fillId="0" borderId="0"/>
    <xf numFmtId="0" fontId="29" fillId="0" borderId="0">
      <alignment vertical="center"/>
    </xf>
    <xf numFmtId="0" fontId="49" fillId="0" borderId="13">
      <alignment horizontal="left" vertical="center"/>
    </xf>
    <xf numFmtId="176" fontId="50" fillId="0" borderId="0">
      <alignment horizontal="right" vertical="center"/>
    </xf>
    <xf numFmtId="177" fontId="29" fillId="0" borderId="0">
      <alignment horizontal="right" vertical="center"/>
    </xf>
    <xf numFmtId="177" fontId="49" fillId="0" borderId="0">
      <alignment horizontal="right" vertical="center"/>
    </xf>
    <xf numFmtId="178" fontId="29" fillId="0" borderId="0" applyFont="0" applyFill="0" applyBorder="0" applyAlignment="0" applyProtection="0">
      <alignment horizontal="right"/>
    </xf>
    <xf numFmtId="0" fontId="10" fillId="0" borderId="0">
      <alignment vertical="center"/>
    </xf>
    <xf numFmtId="179" fontId="51" fillId="0" borderId="0" applyFill="0" applyBorder="0" applyAlignment="0"/>
    <xf numFmtId="0" fontId="28" fillId="0" borderId="0"/>
    <xf numFmtId="179" fontId="51" fillId="0" borderId="0" applyFill="0" applyBorder="0" applyAlignment="0"/>
    <xf numFmtId="0" fontId="28" fillId="0" borderId="0"/>
    <xf numFmtId="0" fontId="52" fillId="81" borderId="34" applyNumberFormat="0" applyAlignment="0" applyProtection="0"/>
    <xf numFmtId="41" fontId="7" fillId="34" borderId="0"/>
    <xf numFmtId="0" fontId="22" fillId="7" borderId="23" applyNumberFormat="0" applyAlignment="0" applyProtection="0"/>
    <xf numFmtId="0" fontId="28" fillId="0" borderId="0"/>
    <xf numFmtId="0" fontId="28" fillId="0" borderId="0"/>
    <xf numFmtId="0" fontId="14" fillId="0" borderId="0"/>
    <xf numFmtId="0" fontId="22" fillId="7" borderId="23" applyNumberFormat="0" applyAlignment="0" applyProtection="0"/>
    <xf numFmtId="0" fontId="28" fillId="0" borderId="0"/>
    <xf numFmtId="0" fontId="52" fillId="81" borderId="34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24" fillId="8" borderId="26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3" fillId="69" borderId="35" applyNumberFormat="0" applyAlignment="0" applyProtection="0"/>
    <xf numFmtId="0" fontId="28" fillId="0" borderId="0"/>
    <xf numFmtId="0" fontId="28" fillId="0" borderId="0"/>
    <xf numFmtId="0" fontId="28" fillId="0" borderId="0"/>
    <xf numFmtId="0" fontId="53" fillId="69" borderId="35" applyNumberFormat="0" applyAlignment="0" applyProtection="0"/>
    <xf numFmtId="41" fontId="7" fillId="35" borderId="0"/>
    <xf numFmtId="0" fontId="28" fillId="0" borderId="0"/>
    <xf numFmtId="0" fontId="28" fillId="0" borderId="0"/>
    <xf numFmtId="0" fontId="28" fillId="0" borderId="0"/>
    <xf numFmtId="1" fontId="54" fillId="0" borderId="6">
      <alignment vertical="top"/>
    </xf>
    <xf numFmtId="166" fontId="10" fillId="0" borderId="0" applyBorder="0">
      <alignment horizontal="right"/>
    </xf>
    <xf numFmtId="166" fontId="10" fillId="0" borderId="4" applyAlignment="0">
      <alignment horizontal="right"/>
    </xf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56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" fontId="5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43" fontId="41" fillId="0" borderId="0" applyFont="0" applyFill="0" applyBorder="0" applyAlignment="0" applyProtection="0"/>
    <xf numFmtId="17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5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57" fillId="0" borderId="0"/>
    <xf numFmtId="0" fontId="57" fillId="0" borderId="0"/>
    <xf numFmtId="0" fontId="60" fillId="0" borderId="0"/>
    <xf numFmtId="0" fontId="61" fillId="0" borderId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183" fontId="63" fillId="0" borderId="0">
      <protection locked="0"/>
    </xf>
    <xf numFmtId="0" fontId="60" fillId="0" borderId="0"/>
    <xf numFmtId="0" fontId="61" fillId="0" borderId="0"/>
    <xf numFmtId="0" fontId="64" fillId="0" borderId="0"/>
    <xf numFmtId="0" fontId="65" fillId="0" borderId="0" applyNumberFormat="0" applyAlignment="0">
      <alignment horizontal="left"/>
    </xf>
    <xf numFmtId="0" fontId="65" fillId="0" borderId="0" applyNumberFormat="0" applyAlignment="0">
      <alignment horizontal="left"/>
    </xf>
    <xf numFmtId="0" fontId="65" fillId="0" borderId="0" applyNumberFormat="0" applyAlignment="0">
      <alignment horizontal="left"/>
    </xf>
    <xf numFmtId="0" fontId="66" fillId="0" borderId="0" applyNumberFormat="0" applyAlignment="0"/>
    <xf numFmtId="0" fontId="66" fillId="0" borderId="0" applyNumberFormat="0" applyAlignment="0"/>
    <xf numFmtId="0" fontId="66" fillId="0" borderId="0" applyNumberFormat="0" applyAlignment="0"/>
    <xf numFmtId="184" fontId="67" fillId="0" borderId="0"/>
    <xf numFmtId="0" fontId="57" fillId="0" borderId="0"/>
    <xf numFmtId="0" fontId="60" fillId="0" borderId="0"/>
    <xf numFmtId="0" fontId="61" fillId="0" borderId="0"/>
    <xf numFmtId="0" fontId="57" fillId="0" borderId="0"/>
    <xf numFmtId="0" fontId="60" fillId="0" borderId="0"/>
    <xf numFmtId="0" fontId="61" fillId="0" borderId="0"/>
    <xf numFmtId="42" fontId="7" fillId="0" borderId="0" applyFont="0" applyFill="0" applyBorder="0" applyAlignment="0" applyProtection="0"/>
    <xf numFmtId="8" fontId="56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5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185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9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187" fontId="7" fillId="0" borderId="0" applyFont="0" applyFill="0" applyBorder="0" applyAlignment="0" applyProtection="0">
      <alignment wrapText="1"/>
    </xf>
    <xf numFmtId="187" fontId="7" fillId="0" borderId="0" applyFont="0" applyFill="0" applyBorder="0" applyAlignment="0" applyProtection="0">
      <alignment wrapText="1"/>
    </xf>
    <xf numFmtId="0" fontId="28" fillId="0" borderId="0"/>
    <xf numFmtId="0" fontId="36" fillId="82" borderId="0" applyNumberFormat="0" applyBorder="0" applyAlignment="0" applyProtection="0"/>
    <xf numFmtId="0" fontId="36" fillId="83" borderId="0" applyNumberFormat="0" applyBorder="0" applyAlignment="0" applyProtection="0"/>
    <xf numFmtId="0" fontId="36" fillId="84" borderId="0" applyNumberFormat="0" applyBorder="0" applyAlignment="0" applyProtection="0"/>
    <xf numFmtId="170" fontId="7" fillId="0" borderId="0"/>
    <xf numFmtId="17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25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9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69" fillId="0" borderId="0" applyNumberFormat="0" applyFill="0" applyBorder="0" applyAlignment="0" applyProtection="0"/>
    <xf numFmtId="1" fontId="70" fillId="85" borderId="31" applyNumberFormat="0" applyBorder="0" applyAlignment="0">
      <alignment horizontal="centerContinuous" vertical="center"/>
      <protection locked="0"/>
    </xf>
    <xf numFmtId="2" fontId="59" fillId="0" borderId="0" applyFont="0" applyFill="0" applyBorder="0" applyAlignment="0" applyProtection="0"/>
    <xf numFmtId="2" fontId="59" fillId="0" borderId="0" applyFont="0" applyFill="0" applyBorder="0" applyAlignment="0" applyProtection="0"/>
    <xf numFmtId="2" fontId="59" fillId="0" borderId="0" applyFont="0" applyFill="0" applyBorder="0" applyAlignment="0" applyProtection="0"/>
    <xf numFmtId="0" fontId="57" fillId="0" borderId="0"/>
    <xf numFmtId="0" fontId="71" fillId="0" borderId="0" applyNumberFormat="0" applyFill="0" applyBorder="0" applyAlignment="0" applyProtection="0">
      <alignment vertical="top"/>
      <protection locked="0"/>
    </xf>
    <xf numFmtId="184" fontId="29" fillId="0" borderId="0"/>
    <xf numFmtId="178" fontId="72" fillId="0" borderId="0">
      <alignment horizontal="right"/>
    </xf>
    <xf numFmtId="0" fontId="73" fillId="0" borderId="0">
      <alignment vertical="center"/>
    </xf>
    <xf numFmtId="0" fontId="74" fillId="0" borderId="0">
      <alignment horizontal="right"/>
    </xf>
    <xf numFmtId="177" fontId="75" fillId="0" borderId="0">
      <alignment horizontal="right" vertical="center"/>
    </xf>
    <xf numFmtId="177" fontId="72" fillId="0" borderId="0" applyFill="0" applyBorder="0">
      <alignment horizontal="right" vertical="center"/>
    </xf>
    <xf numFmtId="0" fontId="14" fillId="0" borderId="0"/>
    <xf numFmtId="0" fontId="18" fillId="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6" fillId="86" borderId="0" applyNumberFormat="0" applyBorder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76" fillId="86" borderId="0" applyNumberFormat="0" applyBorder="0" applyAlignment="0" applyProtection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30" fillId="0" borderId="32" applyNumberFormat="0" applyAlignment="0" applyProtection="0">
      <alignment horizontal="left"/>
    </xf>
    <xf numFmtId="0" fontId="28" fillId="0" borderId="0"/>
    <xf numFmtId="0" fontId="30" fillId="0" borderId="32" applyNumberFormat="0" applyAlignment="0" applyProtection="0">
      <alignment horizontal="left"/>
    </xf>
    <xf numFmtId="0" fontId="30" fillId="0" borderId="32" applyNumberFormat="0" applyAlignment="0" applyProtection="0">
      <alignment horizontal="left"/>
    </xf>
    <xf numFmtId="0" fontId="28" fillId="0" borderId="0"/>
    <xf numFmtId="0" fontId="30" fillId="0" borderId="5">
      <alignment horizontal="left"/>
    </xf>
    <xf numFmtId="0" fontId="28" fillId="0" borderId="0"/>
    <xf numFmtId="0" fontId="30" fillId="0" borderId="5">
      <alignment horizontal="left"/>
    </xf>
    <xf numFmtId="0" fontId="30" fillId="0" borderId="5">
      <alignment horizontal="left"/>
    </xf>
    <xf numFmtId="0" fontId="28" fillId="0" borderId="0"/>
    <xf numFmtId="0" fontId="77" fillId="80" borderId="0" applyNumberFormat="0" applyBorder="0" applyAlignment="0">
      <protection hidden="1"/>
    </xf>
    <xf numFmtId="0" fontId="59" fillId="0" borderId="0" applyNumberFormat="0" applyFill="0" applyBorder="0" applyAlignment="0" applyProtection="0"/>
    <xf numFmtId="0" fontId="15" fillId="0" borderId="20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5" fillId="0" borderId="20" applyNumberFormat="0" applyFill="0" applyAlignment="0" applyProtection="0"/>
    <xf numFmtId="0" fontId="59" fillId="0" borderId="0" applyNumberFormat="0" applyFill="0" applyBorder="0" applyAlignment="0" applyProtection="0"/>
    <xf numFmtId="0" fontId="78" fillId="0" borderId="36" applyNumberFormat="0" applyFill="0" applyAlignment="0" applyProtection="0"/>
    <xf numFmtId="0" fontId="28" fillId="0" borderId="0"/>
    <xf numFmtId="0" fontId="59" fillId="0" borderId="0" applyNumberFormat="0" applyFill="0" applyBorder="0" applyAlignment="0" applyProtection="0"/>
    <xf numFmtId="0" fontId="14" fillId="0" borderId="0"/>
    <xf numFmtId="0" fontId="28" fillId="0" borderId="0"/>
    <xf numFmtId="0" fontId="78" fillId="0" borderId="36" applyNumberFormat="0" applyFill="0" applyAlignment="0" applyProtection="0"/>
    <xf numFmtId="0" fontId="59" fillId="0" borderId="0" applyNumberFormat="0" applyFill="0" applyBorder="0" applyAlignment="0" applyProtection="0"/>
    <xf numFmtId="0" fontId="16" fillId="0" borderId="21" applyNumberFormat="0" applyFill="0" applyAlignment="0" applyProtection="0"/>
    <xf numFmtId="0" fontId="28" fillId="0" borderId="0"/>
    <xf numFmtId="0" fontId="14" fillId="0" borderId="0"/>
    <xf numFmtId="0" fontId="28" fillId="0" borderId="0"/>
    <xf numFmtId="0" fontId="16" fillId="0" borderId="21" applyNumberFormat="0" applyFill="0" applyAlignment="0" applyProtection="0"/>
    <xf numFmtId="0" fontId="59" fillId="0" borderId="0" applyNumberFormat="0" applyFill="0" applyBorder="0" applyAlignment="0" applyProtection="0"/>
    <xf numFmtId="0" fontId="79" fillId="0" borderId="37" applyNumberFormat="0" applyFill="0" applyAlignment="0" applyProtection="0"/>
    <xf numFmtId="0" fontId="28" fillId="0" borderId="0"/>
    <xf numFmtId="0" fontId="59" fillId="0" borderId="0" applyNumberFormat="0" applyFill="0" applyBorder="0" applyAlignment="0" applyProtection="0"/>
    <xf numFmtId="0" fontId="14" fillId="0" borderId="0"/>
    <xf numFmtId="0" fontId="28" fillId="0" borderId="0"/>
    <xf numFmtId="0" fontId="79" fillId="0" borderId="37" applyNumberFormat="0" applyFill="0" applyAlignment="0" applyProtection="0"/>
    <xf numFmtId="0" fontId="28" fillId="0" borderId="0"/>
    <xf numFmtId="0" fontId="17" fillId="0" borderId="2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0" fillId="0" borderId="38" applyNumberFormat="0" applyFill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80" fillId="0" borderId="38" applyNumberFormat="0" applyFill="0" applyAlignment="0" applyProtection="0"/>
    <xf numFmtId="0" fontId="28" fillId="0" borderId="0"/>
    <xf numFmtId="0" fontId="1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0" fillId="0" borderId="0" applyNumberFormat="0" applyFill="0" applyBorder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80" fillId="0" borderId="0" applyNumberFormat="0" applyFill="0" applyBorder="0" applyAlignment="0" applyProtection="0"/>
    <xf numFmtId="38" fontId="10" fillId="0" borderId="0"/>
    <xf numFmtId="0" fontId="28" fillId="0" borderId="0"/>
    <xf numFmtId="38" fontId="10" fillId="0" borderId="0"/>
    <xf numFmtId="38" fontId="10" fillId="0" borderId="0"/>
    <xf numFmtId="40" fontId="10" fillId="0" borderId="0"/>
    <xf numFmtId="0" fontId="28" fillId="0" borderId="0"/>
    <xf numFmtId="40" fontId="10" fillId="0" borderId="0"/>
    <xf numFmtId="40" fontId="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14" fillId="0" borderId="0"/>
    <xf numFmtId="0" fontId="14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1" fillId="78" borderId="34" applyNumberFormat="0" applyAlignment="0" applyProtection="0"/>
    <xf numFmtId="0" fontId="14" fillId="0" borderId="0"/>
    <xf numFmtId="0" fontId="28" fillId="0" borderId="0"/>
    <xf numFmtId="0" fontId="28" fillId="0" borderId="0"/>
    <xf numFmtId="0" fontId="81" fillId="78" borderId="34" applyNumberFormat="0" applyAlignment="0" applyProtection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41" fontId="82" fillId="87" borderId="39">
      <alignment horizontal="left"/>
      <protection locked="0"/>
    </xf>
    <xf numFmtId="0" fontId="28" fillId="0" borderId="0"/>
    <xf numFmtId="10" fontId="82" fillId="87" borderId="39">
      <alignment horizontal="right"/>
      <protection locked="0"/>
    </xf>
    <xf numFmtId="0" fontId="28" fillId="0" borderId="0"/>
    <xf numFmtId="0" fontId="28" fillId="0" borderId="0"/>
    <xf numFmtId="0" fontId="28" fillId="0" borderId="0"/>
    <xf numFmtId="0" fontId="29" fillId="35" borderId="0"/>
    <xf numFmtId="0" fontId="29" fillId="35" borderId="0"/>
    <xf numFmtId="0" fontId="28" fillId="0" borderId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0" fontId="28" fillId="0" borderId="0"/>
    <xf numFmtId="0" fontId="23" fillId="0" borderId="2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4" fillId="0" borderId="40" applyNumberFormat="0" applyFill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84" fillId="0" borderId="40" applyNumberFormat="0" applyFill="0" applyAlignment="0" applyProtection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44" fontId="8" fillId="0" borderId="19" applyNumberFormat="0" applyFont="0" applyAlignment="0">
      <alignment horizontal="center"/>
    </xf>
    <xf numFmtId="0" fontId="28" fillId="0" borderId="0"/>
    <xf numFmtId="44" fontId="8" fillId="0" borderId="19" applyNumberFormat="0" applyFont="0" applyAlignment="0">
      <alignment horizontal="center"/>
    </xf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44" fontId="8" fillId="0" borderId="18" applyNumberFormat="0" applyFont="0" applyAlignment="0">
      <alignment horizontal="center"/>
    </xf>
    <xf numFmtId="0" fontId="28" fillId="0" borderId="0"/>
    <xf numFmtId="44" fontId="8" fillId="0" borderId="18" applyNumberFormat="0" applyFont="0" applyAlignment="0">
      <alignment horizontal="center"/>
    </xf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28" fillId="0" borderId="0"/>
    <xf numFmtId="189" fontId="29" fillId="88" borderId="0">
      <alignment horizontal="center"/>
    </xf>
    <xf numFmtId="0" fontId="14" fillId="0" borderId="0"/>
    <xf numFmtId="0" fontId="85" fillId="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3" fillId="78" borderId="0" applyNumberFormat="0" applyBorder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43" fillId="78" borderId="0" applyNumberFormat="0" applyBorder="0" applyAlignment="0" applyProtection="0"/>
    <xf numFmtId="37" fontId="86" fillId="0" borderId="0"/>
    <xf numFmtId="37" fontId="86" fillId="0" borderId="0"/>
    <xf numFmtId="37" fontId="86" fillId="0" borderId="0"/>
    <xf numFmtId="190" fontId="7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19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190" fontId="7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2" fontId="32" fillId="0" borderId="0"/>
    <xf numFmtId="191" fontId="29" fillId="0" borderId="0"/>
    <xf numFmtId="192" fontId="29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168" fontId="7" fillId="0" borderId="0">
      <alignment horizontal="left" wrapText="1"/>
    </xf>
    <xf numFmtId="0" fontId="35" fillId="0" borderId="0"/>
    <xf numFmtId="0" fontId="1" fillId="0" borderId="0"/>
    <xf numFmtId="0" fontId="35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7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0" fontId="7" fillId="0" borderId="0"/>
    <xf numFmtId="0" fontId="35" fillId="0" borderId="0"/>
    <xf numFmtId="0" fontId="7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8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8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87" fillId="0" borderId="0">
      <alignment vertical="top"/>
    </xf>
    <xf numFmtId="0" fontId="35" fillId="0" borderId="0"/>
    <xf numFmtId="170" fontId="7" fillId="0" borderId="0">
      <alignment horizontal="left" wrapText="1"/>
    </xf>
    <xf numFmtId="0" fontId="35" fillId="0" borderId="0"/>
    <xf numFmtId="0" fontId="7" fillId="0" borderId="0"/>
    <xf numFmtId="0" fontId="35" fillId="0" borderId="0"/>
    <xf numFmtId="0" fontId="7" fillId="0" borderId="0"/>
    <xf numFmtId="168" fontId="7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57" fillId="0" borderId="0"/>
    <xf numFmtId="0" fontId="35" fillId="0" borderId="0"/>
    <xf numFmtId="0" fontId="1" fillId="0" borderId="0"/>
    <xf numFmtId="0" fontId="1" fillId="0" borderId="0"/>
    <xf numFmtId="0" fontId="68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171" fontId="7" fillId="0" borderId="0">
      <alignment horizontal="left" wrapText="1"/>
    </xf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193" fontId="7" fillId="0" borderId="0">
      <alignment horizontal="left" wrapText="1"/>
    </xf>
    <xf numFmtId="0" fontId="35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35" fillId="0" borderId="0"/>
    <xf numFmtId="170" fontId="7" fillId="0" borderId="0">
      <alignment horizontal="left" wrapText="1"/>
    </xf>
    <xf numFmtId="0" fontId="35" fillId="0" borderId="0"/>
    <xf numFmtId="0" fontId="7" fillId="0" borderId="0"/>
    <xf numFmtId="0" fontId="35" fillId="0" borderId="0"/>
    <xf numFmtId="170" fontId="7" fillId="0" borderId="0">
      <alignment horizontal="left" wrapText="1"/>
    </xf>
    <xf numFmtId="0" fontId="35" fillId="0" borderId="0"/>
    <xf numFmtId="0" fontId="7" fillId="0" borderId="0"/>
    <xf numFmtId="0" fontId="7" fillId="0" borderId="0">
      <alignment wrapText="1"/>
    </xf>
    <xf numFmtId="0" fontId="35" fillId="0" borderId="0"/>
    <xf numFmtId="0" fontId="7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170" fontId="7" fillId="0" borderId="0">
      <alignment horizontal="left" wrapText="1"/>
    </xf>
    <xf numFmtId="0" fontId="88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89" fillId="0" borderId="0"/>
    <xf numFmtId="0" fontId="1" fillId="0" borderId="0"/>
    <xf numFmtId="194" fontId="7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7" fillId="0" borderId="0"/>
    <xf numFmtId="0" fontId="28" fillId="9" borderId="27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9" borderId="27" applyNumberFormat="0" applyFont="0" applyAlignment="0" applyProtection="0"/>
    <xf numFmtId="0" fontId="35" fillId="0" borderId="0"/>
    <xf numFmtId="0" fontId="35" fillId="0" borderId="0"/>
    <xf numFmtId="0" fontId="28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77" borderId="41" applyNumberFormat="0" applyFont="0" applyAlignment="0" applyProtection="0"/>
    <xf numFmtId="0" fontId="28" fillId="46" borderId="41" applyNumberFormat="0" applyFont="0" applyAlignment="0" applyProtection="0"/>
    <xf numFmtId="0" fontId="28" fillId="9" borderId="27" applyNumberFormat="0" applyFont="0" applyAlignment="0" applyProtection="0"/>
    <xf numFmtId="0" fontId="1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9" borderId="27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9" borderId="27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7" fillId="77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21" fillId="7" borderId="24" applyNumberFormat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90" fillId="81" borderId="42" applyNumberFormat="0" applyAlignment="0" applyProtection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90" fillId="81" borderId="42" applyNumberFormat="0" applyAlignment="0" applyProtection="0"/>
    <xf numFmtId="0" fontId="57" fillId="0" borderId="0"/>
    <xf numFmtId="0" fontId="1" fillId="0" borderId="0"/>
    <xf numFmtId="0" fontId="35" fillId="0" borderId="0"/>
    <xf numFmtId="0" fontId="1" fillId="0" borderId="0"/>
    <xf numFmtId="0" fontId="57" fillId="0" borderId="0"/>
    <xf numFmtId="0" fontId="1" fillId="0" borderId="0"/>
    <xf numFmtId="0" fontId="35" fillId="0" borderId="0"/>
    <xf numFmtId="0" fontId="1" fillId="0" borderId="0"/>
    <xf numFmtId="0" fontId="60" fillId="0" borderId="0"/>
    <xf numFmtId="0" fontId="1" fillId="0" borderId="0"/>
    <xf numFmtId="0" fontId="35" fillId="0" borderId="0"/>
    <xf numFmtId="0" fontId="1" fillId="0" borderId="0"/>
    <xf numFmtId="10" fontId="7" fillId="0" borderId="0" applyFont="0" applyFill="0" applyBorder="0" applyAlignment="0" applyProtection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9" fontId="56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9" fontId="7" fillId="0" borderId="0" applyFont="0" applyFill="0" applyBorder="0" applyAlignment="0" applyProtection="0"/>
    <xf numFmtId="0" fontId="1" fillId="0" borderId="0"/>
    <xf numFmtId="0" fontId="3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35" fillId="0" borderId="0"/>
    <xf numFmtId="9" fontId="1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1" fillId="0" borderId="0" applyFont="0" applyFill="0" applyBorder="0" applyAlignment="0" applyProtection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9" fontId="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35" fillId="0" borderId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41" fontId="7" fillId="89" borderId="39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195" fontId="91" fillId="35" borderId="0" applyBorder="0" applyAlignment="0">
      <protection hidden="1"/>
    </xf>
    <xf numFmtId="1" fontId="91" fillId="35" borderId="0">
      <alignment horizontal="center"/>
    </xf>
    <xf numFmtId="0" fontId="87" fillId="0" borderId="0" applyNumberFormat="0" applyFont="0" applyFill="0" applyBorder="0" applyAlignment="0" applyProtection="0">
      <alignment horizontal="left"/>
    </xf>
    <xf numFmtId="0" fontId="1" fillId="0" borderId="0"/>
    <xf numFmtId="0" fontId="35" fillId="0" borderId="0"/>
    <xf numFmtId="0" fontId="1" fillId="0" borderId="0"/>
    <xf numFmtId="15" fontId="8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4" fontId="8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92" fillId="0" borderId="4">
      <alignment horizontal="center"/>
    </xf>
    <xf numFmtId="0" fontId="1" fillId="0" borderId="0"/>
    <xf numFmtId="0" fontId="35" fillId="0" borderId="0"/>
    <xf numFmtId="0" fontId="1" fillId="0" borderId="0"/>
    <xf numFmtId="3" fontId="8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87" fillId="90" borderId="0" applyNumberFormat="0" applyFont="0" applyBorder="0" applyAlignment="0" applyProtection="0"/>
    <xf numFmtId="0" fontId="1" fillId="0" borderId="0"/>
    <xf numFmtId="0" fontId="35" fillId="0" borderId="0"/>
    <xf numFmtId="0" fontId="1" fillId="0" borderId="0"/>
    <xf numFmtId="0" fontId="60" fillId="0" borderId="0"/>
    <xf numFmtId="0" fontId="1" fillId="0" borderId="0"/>
    <xf numFmtId="0" fontId="35" fillId="0" borderId="0"/>
    <xf numFmtId="0" fontId="1" fillId="0" borderId="0"/>
    <xf numFmtId="3" fontId="93" fillId="0" borderId="0" applyFill="0" applyBorder="0" applyAlignment="0" applyProtection="0"/>
    <xf numFmtId="0" fontId="94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3" fontId="93" fillId="0" borderId="0" applyFill="0" applyBorder="0" applyAlignment="0" applyProtection="0"/>
    <xf numFmtId="42" fontId="7" fillId="34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42" fontId="7" fillId="34" borderId="3">
      <alignment vertical="center"/>
    </xf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8" fillId="34" borderId="1" applyNumberFormat="0">
      <alignment horizontal="center" vertical="center" wrapText="1"/>
    </xf>
    <xf numFmtId="0" fontId="8" fillId="34" borderId="1" applyNumberFormat="0">
      <alignment horizontal="center" vertical="center" wrapText="1"/>
    </xf>
    <xf numFmtId="0" fontId="35" fillId="0" borderId="0"/>
    <xf numFmtId="0" fontId="1" fillId="0" borderId="0"/>
    <xf numFmtId="10" fontId="7" fillId="34" borderId="0"/>
    <xf numFmtId="10" fontId="7" fillId="34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196" fontId="7" fillId="34" borderId="0"/>
    <xf numFmtId="196" fontId="7" fillId="34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42" fontId="7" fillId="34" borderId="0"/>
    <xf numFmtId="167" fontId="10" fillId="0" borderId="0" applyBorder="0" applyAlignment="0"/>
    <xf numFmtId="0" fontId="1" fillId="0" borderId="0"/>
    <xf numFmtId="0" fontId="35" fillId="0" borderId="0"/>
    <xf numFmtId="42" fontId="7" fillId="34" borderId="2">
      <alignment horizontal="left"/>
    </xf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196" fontId="95" fillId="34" borderId="2">
      <alignment horizontal="left"/>
    </xf>
    <xf numFmtId="0" fontId="1" fillId="0" borderId="0"/>
    <xf numFmtId="0" fontId="1" fillId="0" borderId="0"/>
    <xf numFmtId="0" fontId="35" fillId="0" borderId="0"/>
    <xf numFmtId="0" fontId="1" fillId="0" borderId="0"/>
    <xf numFmtId="167" fontId="10" fillId="0" borderId="0" applyBorder="0" applyAlignment="0"/>
    <xf numFmtId="14" fontId="11" fillId="0" borderId="0" applyNumberFormat="0" applyFill="0" applyBorder="0" applyAlignment="0" applyProtection="0">
      <alignment horizontal="left"/>
    </xf>
    <xf numFmtId="0" fontId="1" fillId="0" borderId="0"/>
    <xf numFmtId="0" fontId="35" fillId="0" borderId="0"/>
    <xf numFmtId="0" fontId="1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198" fontId="96" fillId="0" borderId="0"/>
    <xf numFmtId="4" fontId="41" fillId="87" borderId="42" applyNumberFormat="0" applyProtection="0">
      <alignment vertical="center"/>
    </xf>
    <xf numFmtId="0" fontId="1" fillId="0" borderId="0"/>
    <xf numFmtId="0" fontId="35" fillId="0" borderId="0"/>
    <xf numFmtId="4" fontId="97" fillId="54" borderId="43" applyNumberFormat="0" applyProtection="0">
      <alignment vertical="center"/>
    </xf>
    <xf numFmtId="4" fontId="98" fillId="87" borderId="42" applyNumberFormat="0" applyProtection="0">
      <alignment vertical="center"/>
    </xf>
    <xf numFmtId="0" fontId="1" fillId="0" borderId="0"/>
    <xf numFmtId="0" fontId="35" fillId="0" borderId="0"/>
    <xf numFmtId="4" fontId="99" fillId="54" borderId="43" applyNumberFormat="0" applyProtection="0">
      <alignment vertical="center"/>
    </xf>
    <xf numFmtId="4" fontId="41" fillId="87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97" fillId="54" borderId="43" applyNumberFormat="0" applyProtection="0">
      <alignment horizontal="left" vertical="center" indent="1"/>
    </xf>
    <xf numFmtId="4" fontId="41" fillId="87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97" fillId="54" borderId="43" applyNumberFormat="0" applyProtection="0">
      <alignment horizontal="left" vertical="top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97" fillId="37" borderId="0" applyNumberFormat="0" applyProtection="0">
      <alignment horizontal="left" vertical="center" indent="1"/>
    </xf>
    <xf numFmtId="4" fontId="41" fillId="92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41" borderId="43" applyNumberFormat="0" applyProtection="0">
      <alignment horizontal="right" vertical="center"/>
    </xf>
    <xf numFmtId="4" fontId="41" fillId="93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42" borderId="43" applyNumberFormat="0" applyProtection="0">
      <alignment horizontal="right" vertical="center"/>
    </xf>
    <xf numFmtId="4" fontId="41" fillId="94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70" borderId="43" applyNumberFormat="0" applyProtection="0">
      <alignment horizontal="right" vertical="center"/>
    </xf>
    <xf numFmtId="4" fontId="41" fillId="95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5" borderId="43" applyNumberFormat="0" applyProtection="0">
      <alignment horizontal="right" vertical="center"/>
    </xf>
    <xf numFmtId="4" fontId="41" fillId="96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60" borderId="43" applyNumberFormat="0" applyProtection="0">
      <alignment horizontal="right" vertical="center"/>
    </xf>
    <xf numFmtId="4" fontId="41" fillId="97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7" borderId="43" applyNumberFormat="0" applyProtection="0">
      <alignment horizontal="right" vertical="center"/>
    </xf>
    <xf numFmtId="4" fontId="41" fillId="98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3" borderId="43" applyNumberFormat="0" applyProtection="0">
      <alignment horizontal="right" vertical="center"/>
    </xf>
    <xf numFmtId="4" fontId="41" fillId="99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100" borderId="43" applyNumberFormat="0" applyProtection="0">
      <alignment horizontal="right" vertical="center"/>
    </xf>
    <xf numFmtId="4" fontId="41" fillId="101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2" borderId="43" applyNumberFormat="0" applyProtection="0">
      <alignment horizontal="right" vertical="center"/>
    </xf>
    <xf numFmtId="4" fontId="97" fillId="102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97" fillId="103" borderId="44" applyNumberFormat="0" applyProtection="0">
      <alignment horizontal="left" vertical="center" indent="1"/>
    </xf>
    <xf numFmtId="4" fontId="41" fillId="85" borderId="45" applyNumberFormat="0" applyProtection="0">
      <alignment horizontal="left" vertical="center" indent="1"/>
    </xf>
    <xf numFmtId="0" fontId="1" fillId="0" borderId="0"/>
    <xf numFmtId="0" fontId="35" fillId="0" borderId="0"/>
    <xf numFmtId="4" fontId="41" fillId="104" borderId="0" applyNumberFormat="0" applyProtection="0">
      <alignment horizontal="left" vertical="center" indent="1"/>
    </xf>
    <xf numFmtId="4" fontId="100" fillId="105" borderId="0" applyNumberFormat="0" applyProtection="0">
      <alignment horizontal="left" vertical="center" indent="1"/>
    </xf>
    <xf numFmtId="0" fontId="1" fillId="0" borderId="0"/>
    <xf numFmtId="0" fontId="35" fillId="0" borderId="0"/>
    <xf numFmtId="4" fontId="100" fillId="50" borderId="0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37" borderId="43" applyNumberFormat="0" applyProtection="0">
      <alignment horizontal="right" vertical="center"/>
    </xf>
    <xf numFmtId="4" fontId="41" fillId="85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104" borderId="0" applyNumberFormat="0" applyProtection="0">
      <alignment horizontal="left" vertical="center" indent="1"/>
    </xf>
    <xf numFmtId="4" fontId="41" fillId="104" borderId="0" applyNumberFormat="0" applyProtection="0">
      <alignment horizontal="left" vertical="center" indent="1"/>
    </xf>
    <xf numFmtId="4" fontId="41" fillId="106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37" borderId="0" applyNumberFormat="0" applyProtection="0">
      <alignment horizontal="left" vertical="center" indent="1"/>
    </xf>
    <xf numFmtId="4" fontId="41" fillId="37" borderId="0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50" borderId="43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50" borderId="43" applyNumberFormat="0" applyProtection="0">
      <alignment horizontal="left" vertical="top" indent="1"/>
    </xf>
    <xf numFmtId="0" fontId="7" fillId="107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7" borderId="43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7" borderId="43" applyNumberFormat="0" applyProtection="0">
      <alignment horizontal="left" vertical="top" indent="1"/>
    </xf>
    <xf numFmtId="0" fontId="7" fillId="35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9" borderId="43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9" borderId="43" applyNumberFormat="0" applyProtection="0">
      <alignment horizontal="left" vertical="top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104" borderId="43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104" borderId="43" applyNumberFormat="0" applyProtection="0">
      <alignment horizontal="left" vertical="top" indent="1"/>
    </xf>
    <xf numFmtId="0" fontId="7" fillId="38" borderId="7" applyNumberFormat="0">
      <protection locked="0"/>
    </xf>
    <xf numFmtId="0" fontId="7" fillId="38" borderId="7" applyNumberFormat="0">
      <protection locked="0"/>
    </xf>
    <xf numFmtId="0" fontId="10" fillId="50" borderId="46" applyBorder="0"/>
    <xf numFmtId="4" fontId="41" fillId="88" borderId="42" applyNumberFormat="0" applyProtection="0">
      <alignment vertical="center"/>
    </xf>
    <xf numFmtId="0" fontId="1" fillId="0" borderId="0"/>
    <xf numFmtId="0" fontId="35" fillId="0" borderId="0"/>
    <xf numFmtId="4" fontId="41" fillId="46" borderId="43" applyNumberFormat="0" applyProtection="0">
      <alignment vertical="center"/>
    </xf>
    <xf numFmtId="4" fontId="98" fillId="88" borderId="42" applyNumberFormat="0" applyProtection="0">
      <alignment vertical="center"/>
    </xf>
    <xf numFmtId="0" fontId="1" fillId="0" borderId="0"/>
    <xf numFmtId="0" fontId="35" fillId="0" borderId="0"/>
    <xf numFmtId="4" fontId="98" fillId="46" borderId="43" applyNumberFormat="0" applyProtection="0">
      <alignment vertical="center"/>
    </xf>
    <xf numFmtId="4" fontId="41" fillId="88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46" borderId="43" applyNumberFormat="0" applyProtection="0">
      <alignment horizontal="left" vertical="center" indent="1"/>
    </xf>
    <xf numFmtId="4" fontId="41" fillId="88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41" fillId="46" borderId="43" applyNumberFormat="0" applyProtection="0">
      <alignment horizontal="left" vertical="top" indent="1"/>
    </xf>
    <xf numFmtId="4" fontId="41" fillId="85" borderId="42" applyNumberFormat="0" applyProtection="0">
      <alignment horizontal="right" vertical="center"/>
    </xf>
    <xf numFmtId="0" fontId="1" fillId="0" borderId="0"/>
    <xf numFmtId="0" fontId="35" fillId="0" borderId="0"/>
    <xf numFmtId="0" fontId="1" fillId="0" borderId="0"/>
    <xf numFmtId="0" fontId="35" fillId="0" borderId="0"/>
    <xf numFmtId="4" fontId="41" fillId="104" borderId="43" applyNumberFormat="0" applyProtection="0">
      <alignment horizontal="right" vertical="center"/>
    </xf>
    <xf numFmtId="4" fontId="98" fillId="85" borderId="42" applyNumberFormat="0" applyProtection="0">
      <alignment horizontal="right" vertical="center"/>
    </xf>
    <xf numFmtId="0" fontId="1" fillId="0" borderId="0"/>
    <xf numFmtId="0" fontId="35" fillId="0" borderId="0"/>
    <xf numFmtId="4" fontId="98" fillId="104" borderId="43" applyNumberFormat="0" applyProtection="0">
      <alignment horizontal="right" vertical="center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37" borderId="43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41" fillId="37" borderId="43" applyNumberFormat="0" applyProtection="0">
      <alignment horizontal="left" vertical="top" indent="1"/>
    </xf>
    <xf numFmtId="0" fontId="101" fillId="0" borderId="0"/>
    <xf numFmtId="0" fontId="1" fillId="0" borderId="0"/>
    <xf numFmtId="0" fontId="35" fillId="0" borderId="0"/>
    <xf numFmtId="4" fontId="102" fillId="108" borderId="0" applyNumberFormat="0" applyProtection="0">
      <alignment horizontal="left" vertical="center" indent="1"/>
    </xf>
    <xf numFmtId="0" fontId="29" fillId="44" borderId="7"/>
    <xf numFmtId="0" fontId="29" fillId="44" borderId="7"/>
    <xf numFmtId="4" fontId="103" fillId="85" borderId="42" applyNumberFormat="0" applyProtection="0">
      <alignment horizontal="right" vertical="center"/>
    </xf>
    <xf numFmtId="0" fontId="1" fillId="0" borderId="0"/>
    <xf numFmtId="0" fontId="35" fillId="0" borderId="0"/>
    <xf numFmtId="4" fontId="103" fillId="104" borderId="43" applyNumberFormat="0" applyProtection="0">
      <alignment horizontal="right" vertical="center"/>
    </xf>
    <xf numFmtId="39" fontId="7" fillId="109" borderId="0"/>
    <xf numFmtId="39" fontId="7" fillId="109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04" fillId="0" borderId="0" applyNumberFormat="0" applyFill="0" applyBorder="0" applyAlignment="0" applyProtection="0"/>
    <xf numFmtId="38" fontId="29" fillId="0" borderId="47"/>
    <xf numFmtId="38" fontId="29" fillId="0" borderId="47"/>
    <xf numFmtId="0" fontId="1" fillId="0" borderId="0"/>
    <xf numFmtId="0" fontId="35" fillId="0" borderId="0"/>
    <xf numFmtId="38" fontId="29" fillId="0" borderId="47"/>
    <xf numFmtId="0" fontId="1" fillId="0" borderId="0"/>
    <xf numFmtId="0" fontId="35" fillId="0" borderId="0"/>
    <xf numFmtId="38" fontId="29" fillId="0" borderId="47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38" fontId="29" fillId="0" borderId="47"/>
    <xf numFmtId="38" fontId="10" fillId="0" borderId="2"/>
    <xf numFmtId="0" fontId="1" fillId="0" borderId="0"/>
    <xf numFmtId="0" fontId="1" fillId="0" borderId="0"/>
    <xf numFmtId="0" fontId="35" fillId="0" borderId="0"/>
    <xf numFmtId="0" fontId="1" fillId="0" borderId="0"/>
    <xf numFmtId="39" fontId="11" fillId="110" borderId="0"/>
    <xf numFmtId="0" fontId="1" fillId="0" borderId="0"/>
    <xf numFmtId="0" fontId="35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167" fontId="7" fillId="0" borderId="0">
      <alignment horizontal="left" wrapText="1"/>
    </xf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193" fontId="7" fillId="0" borderId="0">
      <alignment horizontal="left" wrapText="1"/>
    </xf>
    <xf numFmtId="196" fontId="7" fillId="0" borderId="0">
      <alignment horizontal="left" wrapText="1"/>
    </xf>
    <xf numFmtId="196" fontId="7" fillId="0" borderId="0">
      <alignment horizontal="left" wrapText="1"/>
    </xf>
    <xf numFmtId="0" fontId="35" fillId="0" borderId="0"/>
    <xf numFmtId="170" fontId="7" fillId="0" borderId="0">
      <alignment horizontal="left" wrapText="1"/>
    </xf>
    <xf numFmtId="196" fontId="7" fillId="0" borderId="0">
      <alignment horizontal="left" wrapText="1"/>
    </xf>
    <xf numFmtId="0" fontId="1" fillId="0" borderId="0"/>
    <xf numFmtId="0" fontId="35" fillId="0" borderId="0"/>
    <xf numFmtId="196" fontId="7" fillId="0" borderId="0">
      <alignment horizontal="left" wrapText="1"/>
    </xf>
    <xf numFmtId="0" fontId="35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1" fillId="0" borderId="0"/>
    <xf numFmtId="0" fontId="35" fillId="0" borderId="0"/>
    <xf numFmtId="193" fontId="7" fillId="0" borderId="0">
      <alignment horizontal="left" wrapText="1"/>
    </xf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199" fontId="7" fillId="0" borderId="0">
      <alignment horizontal="left" wrapText="1"/>
    </xf>
    <xf numFmtId="199" fontId="7" fillId="0" borderId="0">
      <alignment horizontal="left" wrapText="1"/>
    </xf>
    <xf numFmtId="0" fontId="1" fillId="0" borderId="0"/>
    <xf numFmtId="0" fontId="35" fillId="0" borderId="0"/>
    <xf numFmtId="199" fontId="7" fillId="0" borderId="0">
      <alignment horizontal="left" wrapText="1"/>
    </xf>
    <xf numFmtId="0" fontId="1" fillId="0" borderId="0"/>
    <xf numFmtId="0" fontId="35" fillId="0" borderId="0"/>
    <xf numFmtId="199" fontId="7" fillId="0" borderId="0">
      <alignment horizontal="left" wrapText="1"/>
    </xf>
    <xf numFmtId="0" fontId="1" fillId="0" borderId="0"/>
    <xf numFmtId="0" fontId="35" fillId="0" borderId="0"/>
    <xf numFmtId="165" fontId="7" fillId="0" borderId="0">
      <alignment horizontal="left" wrapText="1"/>
    </xf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7" fillId="111" borderId="0" applyNumberFormat="0" applyBorder="0">
      <alignment horizontal="center" wrapText="1"/>
    </xf>
    <xf numFmtId="0" fontId="1" fillId="0" borderId="0"/>
    <xf numFmtId="0" fontId="7" fillId="112" borderId="48" applyNumberFormat="0">
      <alignment wrapText="1"/>
    </xf>
    <xf numFmtId="0" fontId="1" fillId="0" borderId="0"/>
    <xf numFmtId="0" fontId="7" fillId="112" borderId="0" applyNumberFormat="0" applyBorder="0">
      <alignment wrapText="1"/>
    </xf>
    <xf numFmtId="0" fontId="1" fillId="0" borderId="0"/>
    <xf numFmtId="0" fontId="7" fillId="0" borderId="0" applyNumberFormat="0" applyFill="0" applyBorder="0" applyProtection="0">
      <alignment horizontal="right" wrapText="1"/>
    </xf>
    <xf numFmtId="0" fontId="1" fillId="0" borderId="0"/>
    <xf numFmtId="200" fontId="7" fillId="0" borderId="0" applyFill="0" applyBorder="0" applyAlignment="0" applyProtection="0">
      <alignment wrapText="1"/>
    </xf>
    <xf numFmtId="0" fontId="1" fillId="0" borderId="0"/>
    <xf numFmtId="201" fontId="7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 applyNumberFormat="0" applyFill="0" applyBorder="0">
      <alignment horizontal="right" wrapText="1"/>
    </xf>
    <xf numFmtId="0" fontId="1" fillId="0" borderId="0"/>
    <xf numFmtId="17" fontId="7" fillId="0" borderId="0" applyFill="0" applyBorder="0">
      <alignment horizontal="righ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198" fontId="105" fillId="0" borderId="0"/>
    <xf numFmtId="184" fontId="30" fillId="0" borderId="0"/>
    <xf numFmtId="0" fontId="35" fillId="0" borderId="0"/>
    <xf numFmtId="0" fontId="35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198" fontId="108" fillId="113" borderId="0" applyFont="0" applyBorder="0" applyAlignment="0">
      <alignment vertical="top" wrapText="1"/>
    </xf>
    <xf numFmtId="198" fontId="109" fillId="113" borderId="49" applyBorder="0">
      <alignment horizontal="right" vertical="top" wrapText="1"/>
    </xf>
    <xf numFmtId="0" fontId="35" fillId="0" borderId="0"/>
    <xf numFmtId="0" fontId="37" fillId="0" borderId="0" applyNumberForma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04" fillId="0" borderId="0" applyNumberForma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104" fillId="0" borderId="0" applyNumberFormat="0" applyFill="0" applyBorder="0" applyAlignment="0" applyProtection="0"/>
    <xf numFmtId="202" fontId="110" fillId="34" borderId="0">
      <alignment horizontal="left" vertical="center"/>
    </xf>
    <xf numFmtId="0" fontId="1" fillId="0" borderId="0"/>
    <xf numFmtId="0" fontId="1" fillId="0" borderId="0"/>
    <xf numFmtId="0" fontId="35" fillId="0" borderId="0"/>
    <xf numFmtId="0" fontId="1" fillId="0" borderId="0"/>
    <xf numFmtId="0" fontId="8" fillId="34" borderId="0">
      <alignment horizontal="left" wrapText="1"/>
    </xf>
    <xf numFmtId="0" fontId="8" fillId="34" borderId="0">
      <alignment horizontal="left" wrapText="1"/>
    </xf>
    <xf numFmtId="0" fontId="35" fillId="0" borderId="0"/>
    <xf numFmtId="0" fontId="1" fillId="0" borderId="0"/>
    <xf numFmtId="0" fontId="111" fillId="0" borderId="0">
      <alignment horizontal="left" vertical="center"/>
    </xf>
    <xf numFmtId="0" fontId="1" fillId="0" borderId="0"/>
    <xf numFmtId="0" fontId="35" fillId="0" borderId="0"/>
    <xf numFmtId="0" fontId="1" fillId="0" borderId="0"/>
    <xf numFmtId="166" fontId="112" fillId="0" borderId="0"/>
    <xf numFmtId="0" fontId="59" fillId="0" borderId="50" applyNumberFormat="0" applyFont="0" applyFill="0" applyAlignment="0" applyProtection="0"/>
    <xf numFmtId="0" fontId="3" fillId="0" borderId="28" applyNumberFormat="0" applyFill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" fillId="0" borderId="28" applyNumberFormat="0" applyFill="0" applyAlignment="0" applyProtection="0"/>
    <xf numFmtId="0" fontId="1" fillId="0" borderId="0"/>
    <xf numFmtId="0" fontId="35" fillId="0" borderId="0"/>
    <xf numFmtId="0" fontId="1" fillId="0" borderId="0"/>
    <xf numFmtId="0" fontId="36" fillId="0" borderId="51" applyNumberFormat="0" applyFill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6" fillId="0" borderId="51" applyNumberFormat="0" applyFill="0" applyAlignment="0" applyProtection="0"/>
    <xf numFmtId="0" fontId="60" fillId="0" borderId="52"/>
    <xf numFmtId="0" fontId="1" fillId="0" borderId="0"/>
    <xf numFmtId="0" fontId="35" fillId="0" borderId="0"/>
    <xf numFmtId="0" fontId="1" fillId="0" borderId="0"/>
    <xf numFmtId="166" fontId="10" fillId="0" borderId="53"/>
    <xf numFmtId="191" fontId="54" fillId="0" borderId="53" applyAlignment="0"/>
    <xf numFmtId="192" fontId="54" fillId="0" borderId="53" applyAlignment="0"/>
    <xf numFmtId="198" fontId="54" fillId="0" borderId="53" applyAlignment="0">
      <alignment horizontal="right"/>
    </xf>
    <xf numFmtId="203" fontId="91" fillId="35" borderId="30" applyBorder="0">
      <alignment horizontal="right" vertical="center"/>
      <protection locked="0"/>
    </xf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13" fillId="0" borderId="0" applyNumberForma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13" fillId="0" borderId="0" applyNumberFormat="0" applyFill="0" applyBorder="0" applyAlignment="0" applyProtection="0"/>
    <xf numFmtId="1" fontId="7" fillId="0" borderId="0">
      <alignment horizontal="center"/>
    </xf>
    <xf numFmtId="1" fontId="7" fillId="0" borderId="0">
      <alignment horizontal="center"/>
    </xf>
    <xf numFmtId="0" fontId="4" fillId="0" borderId="0"/>
    <xf numFmtId="170" fontId="11" fillId="0" borderId="0">
      <alignment horizontal="left" wrapText="1"/>
    </xf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7" fillId="0" borderId="0">
      <alignment horizontal="left" wrapText="1"/>
    </xf>
    <xf numFmtId="199" fontId="11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>
      <alignment horizontal="left" wrapText="1"/>
    </xf>
    <xf numFmtId="0" fontId="28" fillId="0" borderId="0"/>
    <xf numFmtId="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5" fontId="7" fillId="0" borderId="0">
      <alignment horizontal="left" wrapText="1"/>
    </xf>
    <xf numFmtId="0" fontId="28" fillId="0" borderId="0"/>
    <xf numFmtId="175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5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3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3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3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204" fontId="114" fillId="0" borderId="0">
      <alignment horizontal="left"/>
    </xf>
    <xf numFmtId="205" fontId="115" fillId="0" borderId="0">
      <alignment horizontal="left"/>
    </xf>
    <xf numFmtId="0" fontId="28" fillId="0" borderId="0"/>
    <xf numFmtId="0" fontId="35" fillId="11" borderId="0" applyNumberFormat="0" applyBorder="0" applyAlignment="0" applyProtection="0"/>
    <xf numFmtId="0" fontId="7" fillId="0" borderId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1" borderId="0" applyNumberFormat="0" applyBorder="0" applyAlignment="0" applyProtection="0"/>
    <xf numFmtId="0" fontId="7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" fillId="3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8" fillId="0" borderId="0"/>
    <xf numFmtId="0" fontId="7" fillId="0" borderId="0"/>
    <xf numFmtId="0" fontId="1" fillId="39" borderId="0" applyNumberFormat="0" applyBorder="0" applyAlignment="0" applyProtection="0"/>
    <xf numFmtId="0" fontId="28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7" fillId="0" borderId="0"/>
    <xf numFmtId="0" fontId="28" fillId="36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1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28" fillId="36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1" borderId="0" applyNumberFormat="0" applyBorder="0" applyAlignment="0" applyProtection="0"/>
    <xf numFmtId="0" fontId="43" fillId="4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1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1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1" borderId="0" applyNumberFormat="0" applyBorder="0" applyAlignment="0" applyProtection="0"/>
    <xf numFmtId="0" fontId="7" fillId="0" borderId="0"/>
    <xf numFmtId="0" fontId="28" fillId="0" borderId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1" borderId="0" applyNumberFormat="0" applyBorder="0" applyAlignment="0" applyProtection="0"/>
    <xf numFmtId="0" fontId="28" fillId="0" borderId="0"/>
    <xf numFmtId="0" fontId="35" fillId="11" borderId="0" applyNumberFormat="0" applyBorder="0" applyAlignment="0" applyProtection="0"/>
    <xf numFmtId="0" fontId="28" fillId="0" borderId="0"/>
    <xf numFmtId="0" fontId="7" fillId="0" borderId="0"/>
    <xf numFmtId="0" fontId="35" fillId="11" borderId="0" applyNumberFormat="0" applyBorder="0" applyAlignment="0" applyProtection="0"/>
    <xf numFmtId="0" fontId="28" fillId="0" borderId="0"/>
    <xf numFmtId="0" fontId="35" fillId="15" borderId="0" applyNumberFormat="0" applyBorder="0" applyAlignment="0" applyProtection="0"/>
    <xf numFmtId="0" fontId="7" fillId="0" borderId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5" borderId="0" applyNumberFormat="0" applyBorder="0" applyAlignment="0" applyProtection="0"/>
    <xf numFmtId="0" fontId="7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" fillId="4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8" fillId="0" borderId="0"/>
    <xf numFmtId="0" fontId="7" fillId="0" borderId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7" fillId="0" borderId="0"/>
    <xf numFmtId="0" fontId="28" fillId="41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5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5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5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5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5" borderId="0" applyNumberFormat="0" applyBorder="0" applyAlignment="0" applyProtection="0"/>
    <xf numFmtId="0" fontId="7" fillId="0" borderId="0"/>
    <xf numFmtId="0" fontId="28" fillId="0" borderId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5" borderId="0" applyNumberFormat="0" applyBorder="0" applyAlignment="0" applyProtection="0"/>
    <xf numFmtId="0" fontId="28" fillId="0" borderId="0"/>
    <xf numFmtId="0" fontId="35" fillId="15" borderId="0" applyNumberFormat="0" applyBorder="0" applyAlignment="0" applyProtection="0"/>
    <xf numFmtId="0" fontId="28" fillId="0" borderId="0"/>
    <xf numFmtId="0" fontId="7" fillId="0" borderId="0"/>
    <xf numFmtId="0" fontId="35" fillId="15" borderId="0" applyNumberFormat="0" applyBorder="0" applyAlignment="0" applyProtection="0"/>
    <xf numFmtId="0" fontId="28" fillId="0" borderId="0"/>
    <xf numFmtId="0" fontId="35" fillId="19" borderId="0" applyNumberFormat="0" applyBorder="0" applyAlignment="0" applyProtection="0"/>
    <xf numFmtId="0" fontId="7" fillId="0" borderId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9" borderId="0" applyNumberFormat="0" applyBorder="0" applyAlignment="0" applyProtection="0"/>
    <xf numFmtId="0" fontId="7" fillId="0" borderId="0"/>
    <xf numFmtId="0" fontId="28" fillId="45" borderId="0" applyNumberFormat="0" applyBorder="0" applyAlignment="0" applyProtection="0"/>
    <xf numFmtId="0" fontId="28" fillId="0" borderId="0"/>
    <xf numFmtId="0" fontId="28" fillId="0" borderId="0"/>
    <xf numFmtId="0" fontId="1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8" fillId="0" borderId="0"/>
    <xf numFmtId="0" fontId="7" fillId="0" borderId="0"/>
    <xf numFmtId="0" fontId="1" fillId="46" borderId="0" applyNumberFormat="0" applyBorder="0" applyAlignment="0" applyProtection="0"/>
    <xf numFmtId="0" fontId="28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28" fillId="45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9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28" fillId="45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9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9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9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9" borderId="0" applyNumberFormat="0" applyBorder="0" applyAlignment="0" applyProtection="0"/>
    <xf numFmtId="0" fontId="7" fillId="0" borderId="0"/>
    <xf numFmtId="0" fontId="28" fillId="0" borderId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/>
    <xf numFmtId="0" fontId="35" fillId="19" borderId="0" applyNumberFormat="0" applyBorder="0" applyAlignment="0" applyProtection="0"/>
    <xf numFmtId="0" fontId="28" fillId="0" borderId="0"/>
    <xf numFmtId="0" fontId="7" fillId="0" borderId="0"/>
    <xf numFmtId="0" fontId="35" fillId="19" borderId="0" applyNumberFormat="0" applyBorder="0" applyAlignment="0" applyProtection="0"/>
    <xf numFmtId="0" fontId="28" fillId="0" borderId="0"/>
    <xf numFmtId="0" fontId="35" fillId="23" borderId="0" applyNumberFormat="0" applyBorder="0" applyAlignment="0" applyProtection="0"/>
    <xf numFmtId="0" fontId="7" fillId="0" borderId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3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28" fillId="0" borderId="0"/>
    <xf numFmtId="0" fontId="1" fillId="4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0" borderId="0"/>
    <xf numFmtId="0" fontId="7" fillId="0" borderId="0"/>
    <xf numFmtId="0" fontId="1" fillId="43" borderId="0" applyNumberFormat="0" applyBorder="0" applyAlignment="0" applyProtection="0"/>
    <xf numFmtId="0" fontId="28" fillId="4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28" fillId="47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3" borderId="0" applyNumberFormat="0" applyBorder="0" applyAlignment="0" applyProtection="0"/>
    <xf numFmtId="0" fontId="43" fillId="4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3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3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3" borderId="0" applyNumberFormat="0" applyBorder="0" applyAlignment="0" applyProtection="0"/>
    <xf numFmtId="0" fontId="7" fillId="0" borderId="0"/>
    <xf numFmtId="0" fontId="28" fillId="0" borderId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/>
    <xf numFmtId="0" fontId="35" fillId="23" borderId="0" applyNumberFormat="0" applyBorder="0" applyAlignment="0" applyProtection="0"/>
    <xf numFmtId="0" fontId="28" fillId="0" borderId="0"/>
    <xf numFmtId="0" fontId="7" fillId="0" borderId="0"/>
    <xf numFmtId="0" fontId="35" fillId="23" borderId="0" applyNumberFormat="0" applyBorder="0" applyAlignment="0" applyProtection="0"/>
    <xf numFmtId="0" fontId="28" fillId="0" borderId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7" fillId="0" borderId="0"/>
    <xf numFmtId="0" fontId="28" fillId="48" borderId="0" applyNumberFormat="0" applyBorder="0" applyAlignment="0" applyProtection="0"/>
    <xf numFmtId="0" fontId="28" fillId="0" borderId="0"/>
    <xf numFmtId="0" fontId="28" fillId="0" borderId="0"/>
    <xf numFmtId="0" fontId="1" fillId="2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48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1" fillId="27" borderId="0" applyNumberFormat="0" applyBorder="0" applyAlignment="0" applyProtection="0"/>
    <xf numFmtId="0" fontId="28" fillId="0" borderId="0"/>
    <xf numFmtId="0" fontId="28" fillId="0" borderId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28" fillId="0" borderId="0"/>
    <xf numFmtId="0" fontId="28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35" fillId="27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7" fillId="0" borderId="0"/>
    <xf numFmtId="0" fontId="28" fillId="0" borderId="0"/>
    <xf numFmtId="0" fontId="35" fillId="27" borderId="0" applyNumberFormat="0" applyBorder="0" applyAlignment="0" applyProtection="0"/>
    <xf numFmtId="0" fontId="28" fillId="0" borderId="0"/>
    <xf numFmtId="0" fontId="7" fillId="0" borderId="0"/>
    <xf numFmtId="0" fontId="35" fillId="27" borderId="0" applyNumberFormat="0" applyBorder="0" applyAlignment="0" applyProtection="0"/>
    <xf numFmtId="0" fontId="28" fillId="0" borderId="0"/>
    <xf numFmtId="0" fontId="35" fillId="31" borderId="0" applyNumberFormat="0" applyBorder="0" applyAlignment="0" applyProtection="0"/>
    <xf numFmtId="0" fontId="7" fillId="0" borderId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1" borderId="0" applyNumberFormat="0" applyBorder="0" applyAlignment="0" applyProtection="0"/>
    <xf numFmtId="0" fontId="7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8" fillId="0" borderId="0"/>
    <xf numFmtId="0" fontId="7" fillId="0" borderId="0"/>
    <xf numFmtId="0" fontId="1" fillId="46" borderId="0" applyNumberFormat="0" applyBorder="0" applyAlignment="0" applyProtection="0"/>
    <xf numFmtId="0" fontId="28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28" fillId="43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1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28" fillId="43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1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31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31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31" borderId="0" applyNumberFormat="0" applyBorder="0" applyAlignment="0" applyProtection="0"/>
    <xf numFmtId="0" fontId="7" fillId="0" borderId="0"/>
    <xf numFmtId="0" fontId="28" fillId="0" borderId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/>
    <xf numFmtId="0" fontId="35" fillId="31" borderId="0" applyNumberFormat="0" applyBorder="0" applyAlignment="0" applyProtection="0"/>
    <xf numFmtId="0" fontId="28" fillId="0" borderId="0"/>
    <xf numFmtId="0" fontId="7" fillId="0" borderId="0"/>
    <xf numFmtId="0" fontId="35" fillId="31" borderId="0" applyNumberFormat="0" applyBorder="0" applyAlignment="0" applyProtection="0"/>
    <xf numFmtId="0" fontId="28" fillId="0" borderId="0"/>
    <xf numFmtId="0" fontId="35" fillId="12" borderId="0" applyNumberFormat="0" applyBorder="0" applyAlignment="0" applyProtection="0"/>
    <xf numFmtId="0" fontId="7" fillId="0" borderId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2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1" fillId="4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28" fillId="0" borderId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2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2" borderId="0" applyNumberFormat="0" applyBorder="0" applyAlignment="0" applyProtection="0"/>
    <xf numFmtId="0" fontId="43" fillId="4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2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2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2" borderId="0" applyNumberFormat="0" applyBorder="0" applyAlignment="0" applyProtection="0"/>
    <xf numFmtId="0" fontId="7" fillId="0" borderId="0"/>
    <xf numFmtId="0" fontId="28" fillId="0" borderId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0" borderId="0"/>
    <xf numFmtId="0" fontId="35" fillId="12" borderId="0" applyNumberFormat="0" applyBorder="0" applyAlignment="0" applyProtection="0"/>
    <xf numFmtId="0" fontId="28" fillId="0" borderId="0"/>
    <xf numFmtId="0" fontId="7" fillId="0" borderId="0"/>
    <xf numFmtId="0" fontId="35" fillId="12" borderId="0" applyNumberFormat="0" applyBorder="0" applyAlignment="0" applyProtection="0"/>
    <xf numFmtId="0" fontId="28" fillId="0" borderId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7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" fillId="1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42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1" fillId="16" borderId="0" applyNumberFormat="0" applyBorder="0" applyAlignment="0" applyProtection="0"/>
    <xf numFmtId="0" fontId="28" fillId="0" borderId="0"/>
    <xf numFmtId="0" fontId="28" fillId="0" borderId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28" fillId="0" borderId="0"/>
    <xf numFmtId="0" fontId="2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35" fillId="16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7" fillId="0" borderId="0"/>
    <xf numFmtId="0" fontId="28" fillId="0" borderId="0"/>
    <xf numFmtId="0" fontId="35" fillId="16" borderId="0" applyNumberFormat="0" applyBorder="0" applyAlignment="0" applyProtection="0"/>
    <xf numFmtId="0" fontId="28" fillId="0" borderId="0"/>
    <xf numFmtId="0" fontId="7" fillId="0" borderId="0"/>
    <xf numFmtId="0" fontId="35" fillId="16" borderId="0" applyNumberFormat="0" applyBorder="0" applyAlignment="0" applyProtection="0"/>
    <xf numFmtId="0" fontId="28" fillId="0" borderId="0"/>
    <xf numFmtId="0" fontId="35" fillId="20" borderId="0" applyNumberFormat="0" applyBorder="0" applyAlignment="0" applyProtection="0"/>
    <xf numFmtId="0" fontId="7" fillId="0" borderId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0" borderId="0" applyNumberFormat="0" applyBorder="0" applyAlignment="0" applyProtection="0"/>
    <xf numFmtId="0" fontId="7" fillId="0" borderId="0"/>
    <xf numFmtId="0" fontId="28" fillId="52" borderId="0" applyNumberFormat="0" applyBorder="0" applyAlignment="0" applyProtection="0"/>
    <xf numFmtId="0" fontId="28" fillId="0" borderId="0"/>
    <xf numFmtId="0" fontId="28" fillId="0" borderId="0"/>
    <xf numFmtId="0" fontId="1" fillId="5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8" fillId="0" borderId="0"/>
    <xf numFmtId="0" fontId="7" fillId="0" borderId="0"/>
    <xf numFmtId="0" fontId="1" fillId="54" borderId="0" applyNumberFormat="0" applyBorder="0" applyAlignment="0" applyProtection="0"/>
    <xf numFmtId="0" fontId="28" fillId="52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" fillId="0" borderId="0"/>
    <xf numFmtId="0" fontId="28" fillId="52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0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28" fillId="52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0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0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0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0" borderId="0" applyNumberFormat="0" applyBorder="0" applyAlignment="0" applyProtection="0"/>
    <xf numFmtId="0" fontId="7" fillId="0" borderId="0"/>
    <xf numFmtId="0" fontId="28" fillId="0" borderId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0" borderId="0"/>
    <xf numFmtId="0" fontId="35" fillId="20" borderId="0" applyNumberFormat="0" applyBorder="0" applyAlignment="0" applyProtection="0"/>
    <xf numFmtId="0" fontId="28" fillId="0" borderId="0"/>
    <xf numFmtId="0" fontId="7" fillId="0" borderId="0"/>
    <xf numFmtId="0" fontId="35" fillId="20" borderId="0" applyNumberFormat="0" applyBorder="0" applyAlignment="0" applyProtection="0"/>
    <xf numFmtId="0" fontId="28" fillId="0" borderId="0"/>
    <xf numFmtId="0" fontId="35" fillId="24" borderId="0" applyNumberFormat="0" applyBorder="0" applyAlignment="0" applyProtection="0"/>
    <xf numFmtId="0" fontId="7" fillId="0" borderId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4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28" fillId="0" borderId="0"/>
    <xf numFmtId="0" fontId="1" fillId="4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8" fillId="0" borderId="0"/>
    <xf numFmtId="0" fontId="7" fillId="0" borderId="0"/>
    <xf numFmtId="0" fontId="1" fillId="41" borderId="0" applyNumberFormat="0" applyBorder="0" applyAlignment="0" applyProtection="0"/>
    <xf numFmtId="0" fontId="28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4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28" fillId="47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4" borderId="0" applyNumberFormat="0" applyBorder="0" applyAlignment="0" applyProtection="0"/>
    <xf numFmtId="0" fontId="43" fillId="4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4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4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4" borderId="0" applyNumberFormat="0" applyBorder="0" applyAlignment="0" applyProtection="0"/>
    <xf numFmtId="0" fontId="7" fillId="0" borderId="0"/>
    <xf numFmtId="0" fontId="28" fillId="0" borderId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/>
    <xf numFmtId="0" fontId="35" fillId="24" borderId="0" applyNumberFormat="0" applyBorder="0" applyAlignment="0" applyProtection="0"/>
    <xf numFmtId="0" fontId="28" fillId="0" borderId="0"/>
    <xf numFmtId="0" fontId="7" fillId="0" borderId="0"/>
    <xf numFmtId="0" fontId="35" fillId="24" borderId="0" applyNumberFormat="0" applyBorder="0" applyAlignment="0" applyProtection="0"/>
    <xf numFmtId="0" fontId="28" fillId="0" borderId="0"/>
    <xf numFmtId="0" fontId="35" fillId="28" borderId="0" applyNumberFormat="0" applyBorder="0" applyAlignment="0" applyProtection="0"/>
    <xf numFmtId="0" fontId="7" fillId="0" borderId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8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1" fillId="4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28" fillId="0" borderId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8" borderId="0" applyNumberFormat="0" applyBorder="0" applyAlignment="0" applyProtection="0"/>
    <xf numFmtId="0" fontId="43" fillId="4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8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8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8" borderId="0" applyNumberFormat="0" applyBorder="0" applyAlignment="0" applyProtection="0"/>
    <xf numFmtId="0" fontId="7" fillId="0" borderId="0"/>
    <xf numFmtId="0" fontId="28" fillId="0" borderId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0" borderId="0"/>
    <xf numFmtId="0" fontId="35" fillId="28" borderId="0" applyNumberFormat="0" applyBorder="0" applyAlignment="0" applyProtection="0"/>
    <xf numFmtId="0" fontId="28" fillId="0" borderId="0"/>
    <xf numFmtId="0" fontId="7" fillId="0" borderId="0"/>
    <xf numFmtId="0" fontId="35" fillId="28" borderId="0" applyNumberFormat="0" applyBorder="0" applyAlignment="0" applyProtection="0"/>
    <xf numFmtId="0" fontId="28" fillId="0" borderId="0"/>
    <xf numFmtId="0" fontId="35" fillId="32" borderId="0" applyNumberFormat="0" applyBorder="0" applyAlignment="0" applyProtection="0"/>
    <xf numFmtId="0" fontId="7" fillId="0" borderId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2" borderId="0" applyNumberFormat="0" applyBorder="0" applyAlignment="0" applyProtection="0"/>
    <xf numFmtId="0" fontId="7" fillId="0" borderId="0"/>
    <xf numFmtId="0" fontId="28" fillId="55" borderId="0" applyNumberFormat="0" applyBorder="0" applyAlignment="0" applyProtection="0"/>
    <xf numFmtId="0" fontId="28" fillId="0" borderId="0"/>
    <xf numFmtId="0" fontId="28" fillId="0" borderId="0"/>
    <xf numFmtId="0" fontId="1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8" fillId="0" borderId="0"/>
    <xf numFmtId="0" fontId="7" fillId="0" borderId="0"/>
    <xf numFmtId="0" fontId="1" fillId="46" borderId="0" applyNumberFormat="0" applyBorder="0" applyAlignment="0" applyProtection="0"/>
    <xf numFmtId="0" fontId="28" fillId="5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28" fillId="55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2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28" fillId="55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2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32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32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32" borderId="0" applyNumberFormat="0" applyBorder="0" applyAlignment="0" applyProtection="0"/>
    <xf numFmtId="0" fontId="7" fillId="0" borderId="0"/>
    <xf numFmtId="0" fontId="28" fillId="0" borderId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/>
    <xf numFmtId="0" fontId="35" fillId="32" borderId="0" applyNumberFormat="0" applyBorder="0" applyAlignment="0" applyProtection="0"/>
    <xf numFmtId="0" fontId="28" fillId="0" borderId="0"/>
    <xf numFmtId="0" fontId="7" fillId="0" borderId="0"/>
    <xf numFmtId="0" fontId="35" fillId="3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6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6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8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28" fillId="0" borderId="0"/>
    <xf numFmtId="0" fontId="26" fillId="48" borderId="0" applyNumberFormat="0" applyBorder="0" applyAlignment="0" applyProtection="0"/>
    <xf numFmtId="0" fontId="7" fillId="0" borderId="0"/>
    <xf numFmtId="0" fontId="26" fillId="48" borderId="0" applyNumberFormat="0" applyBorder="0" applyAlignment="0" applyProtection="0"/>
    <xf numFmtId="0" fontId="44" fillId="56" borderId="0" applyNumberFormat="0" applyBorder="0" applyAlignment="0" applyProtection="0"/>
    <xf numFmtId="0" fontId="7" fillId="0" borderId="0"/>
    <xf numFmtId="0" fontId="28" fillId="49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1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1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42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42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8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28" fillId="0" borderId="0"/>
    <xf numFmtId="0" fontId="26" fillId="57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44" fillId="42" borderId="0" applyNumberFormat="0" applyBorder="0" applyAlignment="0" applyProtection="0"/>
    <xf numFmtId="0" fontId="7" fillId="0" borderId="0"/>
    <xf numFmtId="0" fontId="28" fillId="11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1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1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2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2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8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28" fillId="0" borderId="0"/>
    <xf numFmtId="0" fontId="26" fillId="55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44" fillId="52" borderId="0" applyNumberFormat="0" applyBorder="0" applyAlignment="0" applyProtection="0"/>
    <xf numFmtId="0" fontId="7" fillId="0" borderId="0"/>
    <xf numFmtId="0" fontId="28" fillId="11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1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28" fillId="0" borderId="0"/>
    <xf numFmtId="0" fontId="26" fillId="41" borderId="0" applyNumberFormat="0" applyBorder="0" applyAlignment="0" applyProtection="0"/>
    <xf numFmtId="0" fontId="28" fillId="0" borderId="0"/>
    <xf numFmtId="0" fontId="7" fillId="0" borderId="0"/>
    <xf numFmtId="0" fontId="26" fillId="41" borderId="0" applyNumberFormat="0" applyBorder="0" applyAlignment="0" applyProtection="0"/>
    <xf numFmtId="0" fontId="28" fillId="0" borderId="0"/>
    <xf numFmtId="0" fontId="28" fillId="0" borderId="0"/>
    <xf numFmtId="0" fontId="26" fillId="41" borderId="0" applyNumberFormat="0" applyBorder="0" applyAlignment="0" applyProtection="0"/>
    <xf numFmtId="0" fontId="7" fillId="0" borderId="0"/>
    <xf numFmtId="0" fontId="26" fillId="41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28" fillId="6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8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28" fillId="0" borderId="0"/>
    <xf numFmtId="0" fontId="26" fillId="48" borderId="0" applyNumberFormat="0" applyBorder="0" applyAlignment="0" applyProtection="0"/>
    <xf numFmtId="0" fontId="7" fillId="0" borderId="0"/>
    <xf numFmtId="0" fontId="26" fillId="48" borderId="0" applyNumberFormat="0" applyBorder="0" applyAlignment="0" applyProtection="0"/>
    <xf numFmtId="0" fontId="44" fillId="59" borderId="0" applyNumberFormat="0" applyBorder="0" applyAlignment="0" applyProtection="0"/>
    <xf numFmtId="0" fontId="7" fillId="0" borderId="0"/>
    <xf numFmtId="0" fontId="28" fillId="49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9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60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6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8" fillId="0" borderId="0"/>
    <xf numFmtId="0" fontId="26" fillId="42" borderId="0" applyNumberFormat="0" applyBorder="0" applyAlignment="0" applyProtection="0"/>
    <xf numFmtId="0" fontId="28" fillId="0" borderId="0"/>
    <xf numFmtId="0" fontId="7" fillId="0" borderId="0"/>
    <xf numFmtId="0" fontId="26" fillId="42" borderId="0" applyNumberFormat="0" applyBorder="0" applyAlignment="0" applyProtection="0"/>
    <xf numFmtId="0" fontId="28" fillId="0" borderId="0"/>
    <xf numFmtId="0" fontId="28" fillId="0" borderId="0"/>
    <xf numFmtId="0" fontId="26" fillId="42" borderId="0" applyNumberFormat="0" applyBorder="0" applyAlignment="0" applyProtection="0"/>
    <xf numFmtId="0" fontId="7" fillId="0" borderId="0"/>
    <xf numFmtId="0" fontId="26" fillId="42" borderId="0" applyNumberFormat="0" applyBorder="0" applyAlignment="0" applyProtection="0"/>
    <xf numFmtId="0" fontId="44" fillId="60" borderId="0" applyNumberFormat="0" applyBorder="0" applyAlignment="0" applyProtection="0"/>
    <xf numFmtId="0" fontId="7" fillId="0" borderId="0"/>
    <xf numFmtId="0" fontId="28" fillId="5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3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3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3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61" borderId="0" applyNumberFormat="0" applyBorder="0" applyAlignment="0" applyProtection="0"/>
    <xf numFmtId="0" fontId="7" fillId="0" borderId="0"/>
    <xf numFmtId="0" fontId="28" fillId="62" borderId="0" applyNumberFormat="0" applyBorder="0" applyAlignment="0" applyProtection="0"/>
    <xf numFmtId="0" fontId="7" fillId="0" borderId="0"/>
    <xf numFmtId="0" fontId="44" fillId="63" borderId="0" applyNumberFormat="0" applyBorder="0" applyAlignment="0" applyProtection="0"/>
    <xf numFmtId="0" fontId="7" fillId="0" borderId="0"/>
    <xf numFmtId="0" fontId="26" fillId="10" borderId="0" applyNumberFormat="0" applyBorder="0" applyAlignment="0" applyProtection="0"/>
    <xf numFmtId="0" fontId="28" fillId="0" borderId="0"/>
    <xf numFmtId="0" fontId="26" fillId="1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1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65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6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6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28" fillId="0" borderId="0"/>
    <xf numFmtId="0" fontId="26" fillId="64" borderId="0" applyNumberFormat="0" applyBorder="0" applyAlignment="0" applyProtection="0"/>
    <xf numFmtId="0" fontId="28" fillId="0" borderId="0"/>
    <xf numFmtId="0" fontId="7" fillId="0" borderId="0"/>
    <xf numFmtId="0" fontId="11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7" fillId="0" borderId="0"/>
    <xf numFmtId="0" fontId="26" fillId="64" borderId="0" applyNumberFormat="0" applyBorder="0" applyAlignment="0" applyProtection="0"/>
    <xf numFmtId="0" fontId="28" fillId="0" borderId="0"/>
    <xf numFmtId="0" fontId="28" fillId="0" borderId="0"/>
    <xf numFmtId="0" fontId="26" fillId="64" borderId="0" applyNumberFormat="0" applyBorder="0" applyAlignment="0" applyProtection="0"/>
    <xf numFmtId="0" fontId="7" fillId="0" borderId="0"/>
    <xf numFmtId="0" fontId="26" fillId="64" borderId="0" applyNumberFormat="0" applyBorder="0" applyAlignment="0" applyProtection="0"/>
    <xf numFmtId="0" fontId="44" fillId="65" borderId="0" applyNumberFormat="0" applyBorder="0" applyAlignment="0" applyProtection="0"/>
    <xf numFmtId="0" fontId="7" fillId="0" borderId="0"/>
    <xf numFmtId="0" fontId="26" fillId="64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8" fillId="0" borderId="0"/>
    <xf numFmtId="0" fontId="26" fillId="10" borderId="0" applyNumberFormat="0" applyBorder="0" applyAlignment="0" applyProtection="0"/>
    <xf numFmtId="0" fontId="28" fillId="0" borderId="0"/>
    <xf numFmtId="0" fontId="7" fillId="0" borderId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0" borderId="0" applyNumberFormat="0" applyBorder="0" applyAlignment="0" applyProtection="0"/>
    <xf numFmtId="0" fontId="44" fillId="65" borderId="0" applyNumberFormat="0" applyBorder="0" applyAlignment="0" applyProtection="0"/>
    <xf numFmtId="0" fontId="7" fillId="0" borderId="0"/>
    <xf numFmtId="0" fontId="44" fillId="65" borderId="0" applyNumberFormat="0" applyBorder="0" applyAlignment="0" applyProtection="0"/>
    <xf numFmtId="0" fontId="7" fillId="0" borderId="0"/>
    <xf numFmtId="0" fontId="7" fillId="0" borderId="0"/>
    <xf numFmtId="0" fontId="44" fillId="65" borderId="0" applyNumberFormat="0" applyBorder="0" applyAlignment="0" applyProtection="0"/>
    <xf numFmtId="0" fontId="7" fillId="0" borderId="0"/>
    <xf numFmtId="0" fontId="28" fillId="67" borderId="0" applyNumberFormat="0" applyBorder="0" applyAlignment="0" applyProtection="0"/>
    <xf numFmtId="0" fontId="7" fillId="0" borderId="0"/>
    <xf numFmtId="0" fontId="28" fillId="68" borderId="0" applyNumberFormat="0" applyBorder="0" applyAlignment="0" applyProtection="0"/>
    <xf numFmtId="0" fontId="7" fillId="0" borderId="0"/>
    <xf numFmtId="0" fontId="44" fillId="69" borderId="0" applyNumberFormat="0" applyBorder="0" applyAlignment="0" applyProtection="0"/>
    <xf numFmtId="0" fontId="7" fillId="0" borderId="0"/>
    <xf numFmtId="0" fontId="26" fillId="14" borderId="0" applyNumberFormat="0" applyBorder="0" applyAlignment="0" applyProtection="0"/>
    <xf numFmtId="0" fontId="28" fillId="0" borderId="0"/>
    <xf numFmtId="0" fontId="26" fillId="14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1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8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11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28" fillId="0" borderId="0"/>
    <xf numFmtId="0" fontId="26" fillId="57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44" fillId="70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8" fillId="0" borderId="0"/>
    <xf numFmtId="0" fontId="26" fillId="14" borderId="0" applyNumberFormat="0" applyBorder="0" applyAlignment="0" applyProtection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4" borderId="0" applyNumberFormat="0" applyBorder="0" applyAlignment="0" applyProtection="0"/>
    <xf numFmtId="0" fontId="44" fillId="70" borderId="0" applyNumberFormat="0" applyBorder="0" applyAlignment="0" applyProtection="0"/>
    <xf numFmtId="0" fontId="7" fillId="0" borderId="0"/>
    <xf numFmtId="0" fontId="44" fillId="70" borderId="0" applyNumberFormat="0" applyBorder="0" applyAlignment="0" applyProtection="0"/>
    <xf numFmtId="0" fontId="7" fillId="0" borderId="0"/>
    <xf numFmtId="0" fontId="7" fillId="0" borderId="0"/>
    <xf numFmtId="0" fontId="44" fillId="70" borderId="0" applyNumberFormat="0" applyBorder="0" applyAlignment="0" applyProtection="0"/>
    <xf numFmtId="0" fontId="7" fillId="0" borderId="0"/>
    <xf numFmtId="0" fontId="28" fillId="72" borderId="0" applyNumberFormat="0" applyBorder="0" applyAlignment="0" applyProtection="0"/>
    <xf numFmtId="0" fontId="7" fillId="0" borderId="0"/>
    <xf numFmtId="0" fontId="28" fillId="73" borderId="0" applyNumberFormat="0" applyBorder="0" applyAlignment="0" applyProtection="0"/>
    <xf numFmtId="0" fontId="7" fillId="0" borderId="0"/>
    <xf numFmtId="0" fontId="44" fillId="74" borderId="0" applyNumberFormat="0" applyBorder="0" applyAlignment="0" applyProtection="0"/>
    <xf numFmtId="0" fontId="7" fillId="0" borderId="0"/>
    <xf numFmtId="0" fontId="26" fillId="18" borderId="0" applyNumberFormat="0" applyBorder="0" applyAlignment="0" applyProtection="0"/>
    <xf numFmtId="0" fontId="28" fillId="0" borderId="0"/>
    <xf numFmtId="0" fontId="26" fillId="18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18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3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8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11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28" fillId="0" borderId="0"/>
    <xf numFmtId="0" fontId="26" fillId="55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44" fillId="53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8" fillId="0" borderId="0"/>
    <xf numFmtId="0" fontId="26" fillId="18" borderId="0" applyNumberFormat="0" applyBorder="0" applyAlignment="0" applyProtection="0"/>
    <xf numFmtId="0" fontId="28" fillId="0" borderId="0"/>
    <xf numFmtId="0" fontId="7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8" borderId="0" applyNumberFormat="0" applyBorder="0" applyAlignment="0" applyProtection="0"/>
    <xf numFmtId="0" fontId="44" fillId="53" borderId="0" applyNumberFormat="0" applyBorder="0" applyAlignment="0" applyProtection="0"/>
    <xf numFmtId="0" fontId="7" fillId="0" borderId="0"/>
    <xf numFmtId="0" fontId="44" fillId="53" borderId="0" applyNumberFormat="0" applyBorder="0" applyAlignment="0" applyProtection="0"/>
    <xf numFmtId="0" fontId="7" fillId="0" borderId="0"/>
    <xf numFmtId="0" fontId="7" fillId="0" borderId="0"/>
    <xf numFmtId="0" fontId="44" fillId="53" borderId="0" applyNumberFormat="0" applyBorder="0" applyAlignment="0" applyProtection="0"/>
    <xf numFmtId="0" fontId="7" fillId="0" borderId="0"/>
    <xf numFmtId="0" fontId="28" fillId="73" borderId="0" applyNumberFormat="0" applyBorder="0" applyAlignment="0" applyProtection="0"/>
    <xf numFmtId="0" fontId="7" fillId="0" borderId="0"/>
    <xf numFmtId="0" fontId="28" fillId="74" borderId="0" applyNumberFormat="0" applyBorder="0" applyAlignment="0" applyProtection="0"/>
    <xf numFmtId="0" fontId="7" fillId="0" borderId="0"/>
    <xf numFmtId="0" fontId="44" fillId="74" borderId="0" applyNumberFormat="0" applyBorder="0" applyAlignment="0" applyProtection="0"/>
    <xf numFmtId="0" fontId="7" fillId="0" borderId="0"/>
    <xf numFmtId="0" fontId="26" fillId="22" borderId="0" applyNumberFormat="0" applyBorder="0" applyAlignment="0" applyProtection="0"/>
    <xf numFmtId="0" fontId="28" fillId="0" borderId="0"/>
    <xf numFmtId="0" fontId="26" fillId="22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2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8" fillId="0" borderId="0"/>
    <xf numFmtId="0" fontId="26" fillId="50" borderId="0" applyNumberFormat="0" applyBorder="0" applyAlignment="0" applyProtection="0"/>
    <xf numFmtId="0" fontId="28" fillId="0" borderId="0"/>
    <xf numFmtId="0" fontId="7" fillId="0" borderId="0"/>
    <xf numFmtId="0" fontId="11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26" fillId="50" borderId="0" applyNumberFormat="0" applyBorder="0" applyAlignment="0" applyProtection="0"/>
    <xf numFmtId="0" fontId="28" fillId="0" borderId="0"/>
    <xf numFmtId="0" fontId="28" fillId="0" borderId="0"/>
    <xf numFmtId="0" fontId="26" fillId="50" borderId="0" applyNumberFormat="0" applyBorder="0" applyAlignment="0" applyProtection="0"/>
    <xf numFmtId="0" fontId="7" fillId="0" borderId="0"/>
    <xf numFmtId="0" fontId="26" fillId="50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26" fillId="5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8" fillId="0" borderId="0"/>
    <xf numFmtId="0" fontId="26" fillId="22" borderId="0" applyNumberFormat="0" applyBorder="0" applyAlignment="0" applyProtection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2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28" fillId="61" borderId="0" applyNumberFormat="0" applyBorder="0" applyAlignment="0" applyProtection="0"/>
    <xf numFmtId="0" fontId="7" fillId="0" borderId="0"/>
    <xf numFmtId="0" fontId="28" fillId="62" borderId="0" applyNumberFormat="0" applyBorder="0" applyAlignment="0" applyProtection="0"/>
    <xf numFmtId="0" fontId="7" fillId="0" borderId="0"/>
    <xf numFmtId="0" fontId="44" fillId="62" borderId="0" applyNumberFormat="0" applyBorder="0" applyAlignment="0" applyProtection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26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6" fillId="2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8" fillId="0" borderId="0"/>
    <xf numFmtId="0" fontId="28" fillId="0" borderId="0"/>
    <xf numFmtId="0" fontId="26" fillId="26" borderId="0" applyNumberFormat="0" applyBorder="0" applyAlignment="0" applyProtection="0"/>
    <xf numFmtId="0" fontId="44" fillId="5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44" fillId="59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6" borderId="0" applyNumberFormat="0" applyBorder="0" applyAlignment="0" applyProtection="0"/>
    <xf numFmtId="0" fontId="28" fillId="0" borderId="0"/>
    <xf numFmtId="0" fontId="26" fillId="26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6" borderId="0" applyNumberFormat="0" applyBorder="0" applyAlignment="0" applyProtection="0"/>
    <xf numFmtId="0" fontId="26" fillId="26" borderId="0" applyNumberFormat="0" applyBorder="0" applyAlignment="0" applyProtection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28" fillId="77" borderId="0" applyNumberFormat="0" applyBorder="0" applyAlignment="0" applyProtection="0"/>
    <xf numFmtId="0" fontId="7" fillId="0" borderId="0"/>
    <xf numFmtId="0" fontId="28" fillId="68" borderId="0" applyNumberFormat="0" applyBorder="0" applyAlignment="0" applyProtection="0"/>
    <xf numFmtId="0" fontId="7" fillId="0" borderId="0"/>
    <xf numFmtId="0" fontId="44" fillId="78" borderId="0" applyNumberFormat="0" applyBorder="0" applyAlignment="0" applyProtection="0"/>
    <xf numFmtId="0" fontId="7" fillId="0" borderId="0"/>
    <xf numFmtId="0" fontId="26" fillId="30" borderId="0" applyNumberFormat="0" applyBorder="0" applyAlignment="0" applyProtection="0"/>
    <xf numFmtId="0" fontId="28" fillId="0" borderId="0"/>
    <xf numFmtId="0" fontId="26" fillId="3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3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7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28" fillId="0" borderId="0"/>
    <xf numFmtId="0" fontId="26" fillId="70" borderId="0" applyNumberFormat="0" applyBorder="0" applyAlignment="0" applyProtection="0"/>
    <xf numFmtId="0" fontId="28" fillId="0" borderId="0"/>
    <xf numFmtId="0" fontId="7" fillId="0" borderId="0"/>
    <xf numFmtId="0" fontId="11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7" fillId="0" borderId="0"/>
    <xf numFmtId="0" fontId="26" fillId="70" borderId="0" applyNumberFormat="0" applyBorder="0" applyAlignment="0" applyProtection="0"/>
    <xf numFmtId="0" fontId="28" fillId="0" borderId="0"/>
    <xf numFmtId="0" fontId="28" fillId="0" borderId="0"/>
    <xf numFmtId="0" fontId="26" fillId="70" borderId="0" applyNumberFormat="0" applyBorder="0" applyAlignment="0" applyProtection="0"/>
    <xf numFmtId="0" fontId="7" fillId="0" borderId="0"/>
    <xf numFmtId="0" fontId="26" fillId="70" borderId="0" applyNumberFormat="0" applyBorder="0" applyAlignment="0" applyProtection="0"/>
    <xf numFmtId="0" fontId="44" fillId="57" borderId="0" applyNumberFormat="0" applyBorder="0" applyAlignment="0" applyProtection="0"/>
    <xf numFmtId="0" fontId="7" fillId="0" borderId="0"/>
    <xf numFmtId="0" fontId="26" fillId="7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8" fillId="0" borderId="0"/>
    <xf numFmtId="0" fontId="26" fillId="30" borderId="0" applyNumberFormat="0" applyBorder="0" applyAlignment="0" applyProtection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30" borderId="0" applyNumberFormat="0" applyBorder="0" applyAlignment="0" applyProtection="0"/>
    <xf numFmtId="0" fontId="44" fillId="57" borderId="0" applyNumberFormat="0" applyBorder="0" applyAlignment="0" applyProtection="0"/>
    <xf numFmtId="0" fontId="7" fillId="0" borderId="0"/>
    <xf numFmtId="0" fontId="44" fillId="57" borderId="0" applyNumberFormat="0" applyBorder="0" applyAlignment="0" applyProtection="0"/>
    <xf numFmtId="0" fontId="7" fillId="0" borderId="0"/>
    <xf numFmtId="0" fontId="7" fillId="0" borderId="0"/>
    <xf numFmtId="0" fontId="44" fillId="57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6" fillId="41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9" fillId="4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6" fillId="41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28" fillId="0" borderId="0"/>
    <xf numFmtId="0" fontId="19" fillId="47" borderId="0" applyNumberFormat="0" applyBorder="0" applyAlignment="0" applyProtection="0"/>
    <xf numFmtId="0" fontId="28" fillId="0" borderId="0"/>
    <xf numFmtId="0" fontId="7" fillId="0" borderId="0"/>
    <xf numFmtId="0" fontId="19" fillId="47" borderId="0" applyNumberFormat="0" applyBorder="0" applyAlignment="0" applyProtection="0"/>
    <xf numFmtId="0" fontId="28" fillId="0" borderId="0"/>
    <xf numFmtId="0" fontId="28" fillId="0" borderId="0"/>
    <xf numFmtId="0" fontId="19" fillId="47" borderId="0" applyNumberFormat="0" applyBorder="0" applyAlignment="0" applyProtection="0"/>
    <xf numFmtId="0" fontId="7" fillId="0" borderId="0"/>
    <xf numFmtId="0" fontId="19" fillId="47" borderId="0" applyNumberFormat="0" applyBorder="0" applyAlignment="0" applyProtection="0"/>
    <xf numFmtId="0" fontId="46" fillId="41" borderId="0" applyNumberFormat="0" applyBorder="0" applyAlignment="0" applyProtection="0"/>
    <xf numFmtId="0" fontId="7" fillId="0" borderId="0"/>
    <xf numFmtId="0" fontId="117" fillId="5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9" fillId="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19" fillId="4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8" fillId="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115" fillId="0" borderId="0" applyFont="0" applyFill="0" applyBorder="0" applyAlignment="0" applyProtection="0">
      <alignment horizontal="right"/>
    </xf>
    <xf numFmtId="0" fontId="115" fillId="0" borderId="0" applyFont="0" applyFill="0" applyBorder="0" applyAlignment="0" applyProtection="0">
      <alignment horizontal="right"/>
    </xf>
    <xf numFmtId="179" fontId="51" fillId="0" borderId="0" applyFill="0" applyBorder="0" applyAlignment="0"/>
    <xf numFmtId="0" fontId="28" fillId="0" borderId="0"/>
    <xf numFmtId="0" fontId="28" fillId="0" borderId="0"/>
    <xf numFmtId="0" fontId="7" fillId="0" borderId="0"/>
    <xf numFmtId="0" fontId="7" fillId="0" borderId="0"/>
    <xf numFmtId="0" fontId="51" fillId="0" borderId="0" applyFill="0" applyBorder="0" applyAlignment="0"/>
    <xf numFmtId="0" fontId="28" fillId="0" borderId="0"/>
    <xf numFmtId="0" fontId="7" fillId="0" borderId="0"/>
    <xf numFmtId="179" fontId="51" fillId="0" borderId="0" applyFill="0" applyBorder="0" applyAlignment="0"/>
    <xf numFmtId="0" fontId="28" fillId="0" borderId="0"/>
    <xf numFmtId="0" fontId="7" fillId="0" borderId="0"/>
    <xf numFmtId="0" fontId="7" fillId="0" borderId="0"/>
    <xf numFmtId="179" fontId="51" fillId="0" borderId="0" applyFill="0" applyBorder="0" applyAlignment="0"/>
    <xf numFmtId="0" fontId="28" fillId="0" borderId="0"/>
    <xf numFmtId="0" fontId="28" fillId="0" borderId="0"/>
    <xf numFmtId="0" fontId="7" fillId="0" borderId="0"/>
    <xf numFmtId="0" fontId="28" fillId="0" borderId="0"/>
    <xf numFmtId="179" fontId="51" fillId="0" borderId="0" applyFill="0" applyBorder="0" applyAlignment="0"/>
    <xf numFmtId="0" fontId="28" fillId="0" borderId="0"/>
    <xf numFmtId="0" fontId="7" fillId="0" borderId="0"/>
    <xf numFmtId="41" fontId="7" fillId="34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119" fillId="51" borderId="34" applyNumberFormat="0" applyAlignment="0" applyProtection="0"/>
    <xf numFmtId="0" fontId="119" fillId="51" borderId="34" applyNumberFormat="0" applyAlignment="0" applyProtection="0"/>
    <xf numFmtId="0" fontId="7" fillId="0" borderId="0"/>
    <xf numFmtId="0" fontId="119" fillId="51" borderId="34" applyNumberFormat="0" applyAlignment="0" applyProtection="0"/>
    <xf numFmtId="0" fontId="7" fillId="0" borderId="0"/>
    <xf numFmtId="41" fontId="7" fillId="34" borderId="0"/>
    <xf numFmtId="0" fontId="28" fillId="0" borderId="0"/>
    <xf numFmtId="0" fontId="119" fillId="51" borderId="34" applyNumberFormat="0" applyAlignment="0" applyProtection="0"/>
    <xf numFmtId="0" fontId="7" fillId="0" borderId="0"/>
    <xf numFmtId="41" fontId="7" fillId="34" borderId="0"/>
    <xf numFmtId="0" fontId="120" fillId="38" borderId="23" applyNumberFormat="0" applyAlignment="0" applyProtection="0"/>
    <xf numFmtId="0" fontId="28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120" fillId="38" borderId="23" applyNumberFormat="0" applyAlignment="0" applyProtection="0"/>
    <xf numFmtId="0" fontId="7" fillId="0" borderId="0"/>
    <xf numFmtId="0" fontId="120" fillId="38" borderId="23" applyNumberFormat="0" applyAlignment="0" applyProtection="0"/>
    <xf numFmtId="41" fontId="7" fillId="34" borderId="0"/>
    <xf numFmtId="0" fontId="7" fillId="0" borderId="0"/>
    <xf numFmtId="0" fontId="7" fillId="0" borderId="0"/>
    <xf numFmtId="0" fontId="7" fillId="0" borderId="0"/>
    <xf numFmtId="41" fontId="7" fillId="34" borderId="0"/>
    <xf numFmtId="41" fontId="7" fillId="34" borderId="0"/>
    <xf numFmtId="0" fontId="7" fillId="0" borderId="0"/>
    <xf numFmtId="41" fontId="7" fillId="34" borderId="0"/>
    <xf numFmtId="0" fontId="28" fillId="0" borderId="0"/>
    <xf numFmtId="0" fontId="28" fillId="0" borderId="0"/>
    <xf numFmtId="0" fontId="22" fillId="7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22" fillId="7" borderId="23" applyNumberFormat="0" applyAlignment="0" applyProtection="0"/>
    <xf numFmtId="0" fontId="7" fillId="0" borderId="0"/>
    <xf numFmtId="41" fontId="7" fillId="34" borderId="0"/>
    <xf numFmtId="0" fontId="28" fillId="0" borderId="0"/>
    <xf numFmtId="0" fontId="120" fillId="38" borderId="23" applyNumberFormat="0" applyAlignment="0" applyProtection="0"/>
    <xf numFmtId="0" fontId="119" fillId="51" borderId="34" applyNumberFormat="0" applyAlignment="0" applyProtection="0"/>
    <xf numFmtId="0" fontId="7" fillId="0" borderId="0"/>
    <xf numFmtId="0" fontId="120" fillId="38" borderId="23" applyNumberFormat="0" applyAlignment="0" applyProtection="0"/>
    <xf numFmtId="0" fontId="7" fillId="0" borderId="0"/>
    <xf numFmtId="0" fontId="120" fillId="38" borderId="23" applyNumberFormat="0" applyAlignment="0" applyProtection="0"/>
    <xf numFmtId="0" fontId="28" fillId="0" borderId="0"/>
    <xf numFmtId="0" fontId="28" fillId="0" borderId="0"/>
    <xf numFmtId="0" fontId="121" fillId="38" borderId="34" applyNumberFormat="0" applyAlignment="0" applyProtection="0"/>
    <xf numFmtId="0" fontId="7" fillId="0" borderId="0"/>
    <xf numFmtId="0" fontId="120" fillId="38" borderId="23" applyNumberFormat="0" applyAlignment="0" applyProtection="0"/>
    <xf numFmtId="0" fontId="28" fillId="0" borderId="0"/>
    <xf numFmtId="0" fontId="14" fillId="0" borderId="0"/>
    <xf numFmtId="0" fontId="22" fillId="7" borderId="23" applyNumberFormat="0" applyAlignment="0" applyProtection="0"/>
    <xf numFmtId="0" fontId="28" fillId="0" borderId="0"/>
    <xf numFmtId="0" fontId="22" fillId="7" borderId="23" applyNumberFormat="0" applyAlignment="0" applyProtection="0"/>
    <xf numFmtId="0" fontId="7" fillId="0" borderId="0"/>
    <xf numFmtId="0" fontId="7" fillId="0" borderId="0"/>
    <xf numFmtId="41" fontId="7" fillId="34" borderId="0"/>
    <xf numFmtId="41" fontId="7" fillId="34" borderId="0"/>
    <xf numFmtId="0" fontId="7" fillId="0" borderId="0"/>
    <xf numFmtId="0" fontId="7" fillId="0" borderId="0"/>
    <xf numFmtId="0" fontId="7" fillId="0" borderId="0"/>
    <xf numFmtId="41" fontId="7" fillId="34" borderId="0"/>
    <xf numFmtId="41" fontId="7" fillId="34" borderId="0"/>
    <xf numFmtId="0" fontId="7" fillId="0" borderId="0"/>
    <xf numFmtId="0" fontId="7" fillId="0" borderId="0"/>
    <xf numFmtId="41" fontId="7" fillId="34" borderId="0"/>
    <xf numFmtId="41" fontId="7" fillId="34" borderId="0"/>
    <xf numFmtId="41" fontId="7" fillId="34" borderId="0"/>
    <xf numFmtId="0" fontId="28" fillId="0" borderId="0"/>
    <xf numFmtId="0" fontId="7" fillId="0" borderId="0"/>
    <xf numFmtId="41" fontId="7" fillId="34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4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2" fillId="7" borderId="23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41" fontId="7" fillId="34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119" fillId="51" borderId="34" applyNumberFormat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3" fillId="116" borderId="35" applyNumberFormat="0" applyAlignment="0" applyProtection="0"/>
    <xf numFmtId="0" fontId="53" fillId="116" borderId="35" applyNumberFormat="0" applyAlignment="0" applyProtection="0"/>
    <xf numFmtId="0" fontId="53" fillId="116" borderId="35" applyNumberFormat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53" fillId="116" borderId="35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4" fillId="8" borderId="26" applyNumberFormat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53" fillId="116" borderId="35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4" fillId="8" borderId="26" applyNumberFormat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53" fillId="116" borderId="35" applyNumberFormat="0" applyAlignment="0" applyProtection="0"/>
    <xf numFmtId="0" fontId="53" fillId="116" borderId="35" applyNumberFormat="0" applyAlignment="0" applyProtection="0"/>
    <xf numFmtId="0" fontId="7" fillId="0" borderId="0"/>
    <xf numFmtId="0" fontId="36" fillId="65" borderId="5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22" fillId="8" borderId="26" applyNumberFormat="0" applyAlignment="0" applyProtection="0"/>
    <xf numFmtId="0" fontId="28" fillId="0" borderId="0"/>
    <xf numFmtId="0" fontId="122" fillId="8" borderId="26" applyNumberFormat="0" applyAlignment="0" applyProtection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41" fontId="1" fillId="0" borderId="0" applyFont="0" applyFill="0" applyBorder="0" applyAlignment="0" applyProtection="0"/>
    <xf numFmtId="41" fontId="123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" fontId="56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43" fontId="124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58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3" fontId="5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43" fontId="8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87" fillId="0" borderId="0" applyFont="0" applyFill="0" applyBorder="0" applyAlignment="0" applyProtection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3" fontId="5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1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7" fillId="0" borderId="0"/>
    <xf numFmtId="43" fontId="1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64" fontId="7" fillId="0" borderId="0" applyFont="0" applyFill="0" applyBorder="0" applyAlignment="0" applyProtection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4" fontId="56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174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1" fillId="0" borderId="0" applyFont="0" applyFill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1" fillId="0" borderId="0" applyFont="0" applyFill="0" applyBorder="0" applyAlignment="0" applyProtection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28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28" fillId="0" borderId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7" fillId="0" borderId="0"/>
    <xf numFmtId="0" fontId="28" fillId="0" borderId="0"/>
    <xf numFmtId="43" fontId="125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125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125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35" fillId="0" borderId="0" applyFont="0" applyFill="0" applyBorder="0" applyAlignment="0" applyProtection="0"/>
    <xf numFmtId="0" fontId="28" fillId="0" borderId="0"/>
    <xf numFmtId="43" fontId="3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11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28" fillId="0" borderId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3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7" fillId="0" borderId="0"/>
    <xf numFmtId="0" fontId="7" fillId="0" borderId="0"/>
    <xf numFmtId="3" fontId="5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65" fillId="0" borderId="0" applyNumberFormat="0" applyAlignment="0">
      <alignment horizontal="left"/>
    </xf>
    <xf numFmtId="0" fontId="7" fillId="0" borderId="0"/>
    <xf numFmtId="0" fontId="7" fillId="0" borderId="0"/>
    <xf numFmtId="0" fontId="65" fillId="0" borderId="0" applyNumberFormat="0" applyAlignment="0">
      <alignment horizontal="left"/>
    </xf>
    <xf numFmtId="0" fontId="7" fillId="0" borderId="0"/>
    <xf numFmtId="0" fontId="7" fillId="0" borderId="0"/>
    <xf numFmtId="0" fontId="7" fillId="0" borderId="0"/>
    <xf numFmtId="0" fontId="65" fillId="0" borderId="0" applyNumberFormat="0" applyAlignment="0">
      <alignment horizontal="left"/>
    </xf>
    <xf numFmtId="0" fontId="7" fillId="0" borderId="0"/>
    <xf numFmtId="0" fontId="28" fillId="0" borderId="0"/>
    <xf numFmtId="0" fontId="65" fillId="0" borderId="0" applyNumberFormat="0" applyAlignment="0">
      <alignment horizontal="left"/>
    </xf>
    <xf numFmtId="0" fontId="7" fillId="0" borderId="0"/>
    <xf numFmtId="0" fontId="66" fillId="0" borderId="0" applyNumberFormat="0" applyAlignment="0"/>
    <xf numFmtId="0" fontId="7" fillId="0" borderId="0"/>
    <xf numFmtId="0" fontId="7" fillId="0" borderId="0"/>
    <xf numFmtId="0" fontId="66" fillId="0" borderId="0" applyNumberFormat="0" applyAlignment="0"/>
    <xf numFmtId="0" fontId="7" fillId="0" borderId="0"/>
    <xf numFmtId="0" fontId="7" fillId="0" borderId="0"/>
    <xf numFmtId="0" fontId="7" fillId="0" borderId="0"/>
    <xf numFmtId="0" fontId="66" fillId="0" borderId="0" applyNumberFormat="0" applyAlignment="0"/>
    <xf numFmtId="0" fontId="7" fillId="0" borderId="0"/>
    <xf numFmtId="0" fontId="28" fillId="0" borderId="0"/>
    <xf numFmtId="0" fontId="66" fillId="0" borderId="0" applyNumberFormat="0" applyAlignment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68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6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44" fontId="6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6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126" fillId="0" borderId="0" applyFont="0" applyFill="0" applyBorder="0" applyAlignment="0" applyProtection="0"/>
    <xf numFmtId="0" fontId="28" fillId="0" borderId="0"/>
    <xf numFmtId="0" fontId="7" fillId="0" borderId="0"/>
    <xf numFmtId="44" fontId="126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8" fontId="57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8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8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87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4" fontId="125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56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0" fontId="7" fillId="0" borderId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0" fontId="7" fillId="0" borderId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8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207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28" fillId="0" borderId="0"/>
    <xf numFmtId="20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20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59" fillId="0" borderId="0" applyFont="0" applyFill="0" applyBorder="0" applyAlignment="0" applyProtection="0"/>
    <xf numFmtId="0" fontId="7" fillId="0" borderId="0"/>
    <xf numFmtId="0" fontId="7" fillId="0" borderId="0"/>
    <xf numFmtId="0" fontId="5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59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36" fillId="82" borderId="0" applyNumberFormat="0" applyBorder="0" applyAlignment="0" applyProtection="0"/>
    <xf numFmtId="0" fontId="7" fillId="0" borderId="0"/>
    <xf numFmtId="0" fontId="36" fillId="83" borderId="0" applyNumberFormat="0" applyBorder="0" applyAlignment="0" applyProtection="0"/>
    <xf numFmtId="0" fontId="7" fillId="0" borderId="0"/>
    <xf numFmtId="0" fontId="36" fillId="8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28" fillId="0" borderId="0"/>
    <xf numFmtId="170" fontId="7" fillId="0" borderId="0"/>
    <xf numFmtId="170" fontId="7" fillId="0" borderId="0"/>
    <xf numFmtId="0" fontId="7" fillId="0" borderId="0"/>
    <xf numFmtId="170" fontId="7" fillId="0" borderId="0"/>
    <xf numFmtId="170" fontId="7" fillId="0" borderId="0"/>
    <xf numFmtId="0" fontId="28" fillId="0" borderId="0"/>
    <xf numFmtId="0" fontId="7" fillId="0" borderId="0"/>
    <xf numFmtId="17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170" fontId="7" fillId="0" borderId="0"/>
    <xf numFmtId="0" fontId="28" fillId="0" borderId="0"/>
    <xf numFmtId="0" fontId="7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170" fontId="7" fillId="0" borderId="0"/>
    <xf numFmtId="170" fontId="7" fillId="0" borderId="0"/>
    <xf numFmtId="0" fontId="7" fillId="0" borderId="0"/>
    <xf numFmtId="0" fontId="7" fillId="0" borderId="0"/>
    <xf numFmtId="0" fontId="7" fillId="0" borderId="0"/>
    <xf numFmtId="170" fontId="7" fillId="0" borderId="0"/>
    <xf numFmtId="170" fontId="7" fillId="0" borderId="0"/>
    <xf numFmtId="0" fontId="7" fillId="0" borderId="0"/>
    <xf numFmtId="0" fontId="7" fillId="0" borderId="0"/>
    <xf numFmtId="170" fontId="7" fillId="0" borderId="0"/>
    <xf numFmtId="170" fontId="7" fillId="0" borderId="0"/>
    <xf numFmtId="17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17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17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170" fontId="7" fillId="0" borderId="0"/>
    <xf numFmtId="0" fontId="28" fillId="0" borderId="0"/>
    <xf numFmtId="170" fontId="7" fillId="0" borderId="0"/>
    <xf numFmtId="0" fontId="28" fillId="0" borderId="0"/>
    <xf numFmtId="17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7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5" fillId="0" borderId="0" applyNumberForma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5" fillId="0" borderId="0" applyNumberFormat="0" applyFill="0" applyBorder="0" applyAlignment="0" applyProtection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128" fillId="0" borderId="0" applyNumberForma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29" fillId="0" borderId="0" applyNumberFormat="0" applyFill="0" applyBorder="0" applyAlignment="0" applyProtection="0"/>
    <xf numFmtId="0" fontId="28" fillId="0" borderId="0"/>
    <xf numFmtId="0" fontId="28" fillId="0" borderId="0"/>
    <xf numFmtId="0" fontId="129" fillId="0" borderId="0" applyNumberFormat="0" applyFill="0" applyBorder="0" applyAlignment="0" applyProtection="0"/>
    <xf numFmtId="2" fontId="59" fillId="0" borderId="0" applyFont="0" applyFill="0" applyBorder="0" applyAlignment="0" applyProtection="0"/>
    <xf numFmtId="0" fontId="7" fillId="0" borderId="0"/>
    <xf numFmtId="0" fontId="7" fillId="0" borderId="0"/>
    <xf numFmtId="2" fontId="5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2" fontId="59" fillId="0" borderId="0" applyFont="0" applyFill="0" applyBorder="0" applyAlignment="0" applyProtection="0"/>
    <xf numFmtId="0" fontId="7" fillId="0" borderId="0"/>
    <xf numFmtId="2" fontId="130" fillId="0" borderId="0" applyFill="0" applyBorder="0" applyAlignment="0" applyProtection="0"/>
    <xf numFmtId="0" fontId="7" fillId="0" borderId="0"/>
    <xf numFmtId="0" fontId="28" fillId="0" borderId="0"/>
    <xf numFmtId="2" fontId="59" fillId="0" borderId="0" applyFont="0" applyFill="0" applyBorder="0" applyAlignment="0" applyProtection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6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6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76" fillId="45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8" fillId="4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6" fillId="4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28" fillId="0" borderId="0"/>
    <xf numFmtId="0" fontId="18" fillId="48" borderId="0" applyNumberFormat="0" applyBorder="0" applyAlignment="0" applyProtection="0"/>
    <xf numFmtId="0" fontId="28" fillId="0" borderId="0"/>
    <xf numFmtId="0" fontId="7" fillId="0" borderId="0"/>
    <xf numFmtId="0" fontId="18" fillId="48" borderId="0" applyNumberFormat="0" applyBorder="0" applyAlignment="0" applyProtection="0"/>
    <xf numFmtId="0" fontId="28" fillId="0" borderId="0"/>
    <xf numFmtId="0" fontId="28" fillId="0" borderId="0"/>
    <xf numFmtId="0" fontId="18" fillId="48" borderId="0" applyNumberFormat="0" applyBorder="0" applyAlignment="0" applyProtection="0"/>
    <xf numFmtId="0" fontId="7" fillId="0" borderId="0"/>
    <xf numFmtId="0" fontId="18" fillId="48" borderId="0" applyNumberFormat="0" applyBorder="0" applyAlignment="0" applyProtection="0"/>
    <xf numFmtId="0" fontId="76" fillId="45" borderId="0" applyNumberFormat="0" applyBorder="0" applyAlignment="0" applyProtection="0"/>
    <xf numFmtId="0" fontId="7" fillId="0" borderId="0"/>
    <xf numFmtId="0" fontId="131" fillId="4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8" fillId="3" borderId="0" applyNumberFormat="0" applyBorder="0" applyAlignment="0" applyProtection="0"/>
    <xf numFmtId="0" fontId="28" fillId="0" borderId="0"/>
    <xf numFmtId="0" fontId="76" fillId="45" borderId="0" applyNumberFormat="0" applyBorder="0" applyAlignment="0" applyProtection="0"/>
    <xf numFmtId="0" fontId="28" fillId="0" borderId="0"/>
    <xf numFmtId="0" fontId="18" fillId="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32" fillId="3" borderId="0" applyNumberFormat="0" applyBorder="0" applyAlignment="0" applyProtection="0"/>
    <xf numFmtId="0" fontId="28" fillId="0" borderId="0"/>
    <xf numFmtId="0" fontId="18" fillId="3" borderId="0" applyNumberFormat="0" applyBorder="0" applyAlignment="0" applyProtection="0"/>
    <xf numFmtId="0" fontId="132" fillId="3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38" fontId="7" fillId="35" borderId="0" applyNumberFormat="0" applyBorder="0" applyAlignment="0" applyProtection="0"/>
    <xf numFmtId="0" fontId="28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8" fontId="29" fillId="35" borderId="0" applyNumberFormat="0" applyBorder="0" applyAlignment="0" applyProtection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38" fontId="7" fillId="35" borderId="0" applyNumberFormat="0" applyBorder="0" applyAlignment="0" applyProtection="0"/>
    <xf numFmtId="0" fontId="28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8" fontId="29" fillId="35" borderId="0" applyNumberFormat="0" applyBorder="0" applyAlignment="0" applyProtection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7" fillId="0" borderId="0"/>
    <xf numFmtId="38" fontId="29" fillId="35" borderId="0" applyNumberFormat="0" applyBorder="0" applyAlignment="0" applyProtection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38" fontId="7" fillId="35" borderId="0" applyNumberFormat="0" applyBorder="0" applyAlignment="0" applyProtection="0"/>
    <xf numFmtId="0" fontId="28" fillId="0" borderId="0"/>
    <xf numFmtId="38" fontId="29" fillId="35" borderId="0" applyNumberFormat="0" applyBorder="0" applyAlignment="0" applyProtection="0"/>
    <xf numFmtId="38" fontId="7" fillId="3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208" fontId="31" fillId="0" borderId="0" applyNumberFormat="0" applyFill="0" applyBorder="0" applyProtection="0">
      <alignment horizontal="right"/>
    </xf>
    <xf numFmtId="0" fontId="30" fillId="0" borderId="32" applyNumberFormat="0" applyAlignment="0" applyProtection="0">
      <alignment horizontal="left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30" fillId="0" borderId="32" applyNumberFormat="0" applyAlignment="0" applyProtection="0">
      <alignment horizontal="left"/>
    </xf>
    <xf numFmtId="0" fontId="7" fillId="0" borderId="0"/>
    <xf numFmtId="0" fontId="7" fillId="0" borderId="0"/>
    <xf numFmtId="0" fontId="30" fillId="0" borderId="32" applyNumberFormat="0" applyAlignment="0" applyProtection="0">
      <alignment horizontal="left"/>
    </xf>
    <xf numFmtId="0" fontId="7" fillId="0" borderId="0"/>
    <xf numFmtId="0" fontId="7" fillId="0" borderId="0"/>
    <xf numFmtId="0" fontId="7" fillId="0" borderId="0"/>
    <xf numFmtId="0" fontId="28" fillId="0" borderId="0"/>
    <xf numFmtId="0" fontId="30" fillId="0" borderId="32" applyNumberFormat="0" applyAlignment="0" applyProtection="0">
      <alignment horizontal="left"/>
    </xf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30" fillId="0" borderId="5">
      <alignment horizontal="left"/>
    </xf>
    <xf numFmtId="0" fontId="30" fillId="0" borderId="5">
      <alignment horizontal="left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5">
      <alignment horizontal="left"/>
    </xf>
    <xf numFmtId="0" fontId="30" fillId="0" borderId="5">
      <alignment horizontal="left"/>
    </xf>
    <xf numFmtId="0" fontId="7" fillId="0" borderId="0"/>
    <xf numFmtId="0" fontId="30" fillId="0" borderId="5">
      <alignment horizontal="left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5">
      <alignment horizontal="left"/>
    </xf>
    <xf numFmtId="0" fontId="30" fillId="0" borderId="5">
      <alignment horizontal="left"/>
    </xf>
    <xf numFmtId="0" fontId="7" fillId="0" borderId="0"/>
    <xf numFmtId="0" fontId="28" fillId="0" borderId="0"/>
    <xf numFmtId="0" fontId="30" fillId="0" borderId="5">
      <alignment horizontal="left"/>
    </xf>
    <xf numFmtId="0" fontId="7" fillId="0" borderId="0"/>
    <xf numFmtId="0" fontId="7" fillId="0" borderId="0"/>
    <xf numFmtId="0" fontId="133" fillId="0" borderId="5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33" fillId="0" borderId="5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8" fillId="0" borderId="56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8" fillId="0" borderId="56" applyNumberFormat="0" applyFill="0" applyAlignment="0" applyProtection="0"/>
    <xf numFmtId="0" fontId="7" fillId="0" borderId="0"/>
    <xf numFmtId="0" fontId="7" fillId="0" borderId="0"/>
    <xf numFmtId="0" fontId="134" fillId="0" borderId="56" applyNumberFormat="0" applyFill="0" applyAlignment="0" applyProtection="0"/>
    <xf numFmtId="0" fontId="78" fillId="0" borderId="56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8" fillId="0" borderId="56" applyNumberFormat="0" applyFill="0" applyAlignment="0" applyProtection="0"/>
    <xf numFmtId="0" fontId="134" fillId="0" borderId="56" applyNumberFormat="0" applyFill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5" fillId="0" borderId="20" applyNumberFormat="0" applyFill="0" applyAlignment="0" applyProtection="0"/>
    <xf numFmtId="0" fontId="28" fillId="0" borderId="0"/>
    <xf numFmtId="0" fontId="15" fillId="0" borderId="20" applyNumberFormat="0" applyFill="0" applyAlignment="0" applyProtection="0"/>
    <xf numFmtId="0" fontId="7" fillId="0" borderId="0"/>
    <xf numFmtId="0" fontId="78" fillId="0" borderId="56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8" fillId="0" borderId="56" applyNumberFormat="0" applyFill="0" applyAlignment="0" applyProtection="0"/>
    <xf numFmtId="0" fontId="28" fillId="0" borderId="0"/>
    <xf numFmtId="0" fontId="14" fillId="0" borderId="0"/>
    <xf numFmtId="0" fontId="7" fillId="0" borderId="0"/>
    <xf numFmtId="0" fontId="134" fillId="0" borderId="56" applyNumberFormat="0" applyFill="0" applyAlignment="0" applyProtection="0"/>
    <xf numFmtId="0" fontId="15" fillId="0" borderId="20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15" fillId="0" borderId="20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28" fillId="0" borderId="0"/>
    <xf numFmtId="0" fontId="15" fillId="0" borderId="20" applyNumberFormat="0" applyFill="0" applyAlignment="0" applyProtection="0"/>
    <xf numFmtId="0" fontId="135" fillId="0" borderId="20" applyNumberFormat="0" applyFill="0" applyAlignment="0" applyProtection="0"/>
    <xf numFmtId="0" fontId="78" fillId="0" borderId="56" applyNumberFormat="0" applyFill="0" applyAlignment="0" applyProtection="0"/>
    <xf numFmtId="0" fontId="7" fillId="0" borderId="0"/>
    <xf numFmtId="0" fontId="7" fillId="0" borderId="0"/>
    <xf numFmtId="0" fontId="136" fillId="0" borderId="37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36" fillId="0" borderId="37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9" fillId="0" borderId="57" applyNumberFormat="0" applyFill="0" applyAlignment="0" applyProtection="0"/>
    <xf numFmtId="0" fontId="28" fillId="0" borderId="0"/>
    <xf numFmtId="0" fontId="14" fillId="0" borderId="0"/>
    <xf numFmtId="0" fontId="7" fillId="0" borderId="0"/>
    <xf numFmtId="0" fontId="7" fillId="0" borderId="0"/>
    <xf numFmtId="0" fontId="79" fillId="0" borderId="57" applyNumberFormat="0" applyFill="0" applyAlignment="0" applyProtection="0"/>
    <xf numFmtId="0" fontId="7" fillId="0" borderId="0"/>
    <xf numFmtId="0" fontId="7" fillId="0" borderId="0"/>
    <xf numFmtId="0" fontId="137" fillId="0" borderId="57" applyNumberFormat="0" applyFill="0" applyAlignment="0" applyProtection="0"/>
    <xf numFmtId="0" fontId="79" fillId="0" borderId="57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9" fillId="0" borderId="57" applyNumberFormat="0" applyFill="0" applyAlignment="0" applyProtection="0"/>
    <xf numFmtId="0" fontId="137" fillId="0" borderId="57" applyNumberFormat="0" applyFill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6" fillId="0" borderId="21" applyNumberFormat="0" applyFill="0" applyAlignment="0" applyProtection="0"/>
    <xf numFmtId="0" fontId="28" fillId="0" borderId="0"/>
    <xf numFmtId="0" fontId="16" fillId="0" borderId="21" applyNumberFormat="0" applyFill="0" applyAlignment="0" applyProtection="0"/>
    <xf numFmtId="0" fontId="7" fillId="0" borderId="0"/>
    <xf numFmtId="0" fontId="79" fillId="0" borderId="57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9" fillId="0" borderId="57" applyNumberFormat="0" applyFill="0" applyAlignment="0" applyProtection="0"/>
    <xf numFmtId="0" fontId="28" fillId="0" borderId="0"/>
    <xf numFmtId="0" fontId="14" fillId="0" borderId="0"/>
    <xf numFmtId="0" fontId="7" fillId="0" borderId="0"/>
    <xf numFmtId="0" fontId="137" fillId="0" borderId="57" applyNumberFormat="0" applyFill="0" applyAlignment="0" applyProtection="0"/>
    <xf numFmtId="0" fontId="16" fillId="0" borderId="21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16" fillId="0" borderId="21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28" fillId="0" borderId="0"/>
    <xf numFmtId="0" fontId="16" fillId="0" borderId="21" applyNumberFormat="0" applyFill="0" applyAlignment="0" applyProtection="0"/>
    <xf numFmtId="0" fontId="138" fillId="0" borderId="21" applyNumberFormat="0" applyFill="0" applyAlignment="0" applyProtection="0"/>
    <xf numFmtId="0" fontId="79" fillId="0" borderId="57" applyNumberFormat="0" applyFill="0" applyAlignment="0" applyProtection="0"/>
    <xf numFmtId="0" fontId="7" fillId="0" borderId="0"/>
    <xf numFmtId="0" fontId="7" fillId="0" borderId="0"/>
    <xf numFmtId="0" fontId="139" fillId="0" borderId="58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39" fillId="0" borderId="58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39" fillId="0" borderId="58" applyNumberFormat="0" applyFill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80" fillId="0" borderId="59" applyNumberFormat="0" applyFill="0" applyAlignment="0" applyProtection="0"/>
    <xf numFmtId="0" fontId="28" fillId="0" borderId="0"/>
    <xf numFmtId="0" fontId="7" fillId="0" borderId="0"/>
    <xf numFmtId="0" fontId="80" fillId="0" borderId="60" applyNumberFormat="0" applyFill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139" fillId="0" borderId="58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80" fillId="0" borderId="59" applyNumberFormat="0" applyFill="0" applyAlignment="0" applyProtection="0"/>
    <xf numFmtId="0" fontId="140" fillId="0" borderId="59" applyNumberFormat="0" applyFill="0" applyAlignment="0" applyProtection="0"/>
    <xf numFmtId="0" fontId="28" fillId="0" borderId="0"/>
    <xf numFmtId="0" fontId="7" fillId="0" borderId="0"/>
    <xf numFmtId="0" fontId="140" fillId="0" borderId="59" applyNumberFormat="0" applyFill="0" applyAlignment="0" applyProtection="0"/>
    <xf numFmtId="0" fontId="28" fillId="0" borderId="0"/>
    <xf numFmtId="0" fontId="7" fillId="0" borderId="0"/>
    <xf numFmtId="0" fontId="80" fillId="0" borderId="59" applyNumberFormat="0" applyFill="0" applyAlignment="0" applyProtection="0"/>
    <xf numFmtId="0" fontId="28" fillId="0" borderId="0"/>
    <xf numFmtId="0" fontId="28" fillId="0" borderId="0"/>
    <xf numFmtId="0" fontId="80" fillId="0" borderId="59" applyNumberFormat="0" applyFill="0" applyAlignment="0" applyProtection="0"/>
    <xf numFmtId="0" fontId="7" fillId="0" borderId="0"/>
    <xf numFmtId="0" fontId="140" fillId="0" borderId="59" applyNumberFormat="0" applyFill="0" applyAlignment="0" applyProtection="0"/>
    <xf numFmtId="0" fontId="139" fillId="0" borderId="58" applyNumberFormat="0" applyFill="0" applyAlignment="0" applyProtection="0"/>
    <xf numFmtId="0" fontId="7" fillId="0" borderId="0"/>
    <xf numFmtId="0" fontId="141" fillId="0" borderId="61" applyNumberFormat="0" applyFill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7" fillId="0" borderId="22" applyNumberFormat="0" applyFill="0" applyAlignment="0" applyProtection="0"/>
    <xf numFmtId="0" fontId="28" fillId="0" borderId="0"/>
    <xf numFmtId="0" fontId="139" fillId="0" borderId="58" applyNumberFormat="0" applyFill="0" applyAlignment="0" applyProtection="0"/>
    <xf numFmtId="0" fontId="28" fillId="0" borderId="0"/>
    <xf numFmtId="0" fontId="17" fillId="0" borderId="22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142" fillId="0" borderId="22" applyNumberFormat="0" applyFill="0" applyAlignment="0" applyProtection="0"/>
    <xf numFmtId="0" fontId="28" fillId="0" borderId="0"/>
    <xf numFmtId="0" fontId="17" fillId="0" borderId="22" applyNumberFormat="0" applyFill="0" applyAlignment="0" applyProtection="0"/>
    <xf numFmtId="0" fontId="142" fillId="0" borderId="22" applyNumberFormat="0" applyFill="0" applyAlignment="0" applyProtection="0"/>
    <xf numFmtId="0" fontId="7" fillId="0" borderId="0"/>
    <xf numFmtId="0" fontId="139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139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39" fillId="0" borderId="0" applyNumberForma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80" fillId="0" borderId="0" applyNumberFormat="0" applyFill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139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8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28" fillId="0" borderId="0"/>
    <xf numFmtId="0" fontId="7" fillId="0" borderId="0"/>
    <xf numFmtId="0" fontId="140" fillId="0" borderId="0" applyNumberFormat="0" applyFill="0" applyBorder="0" applyAlignment="0" applyProtection="0"/>
    <xf numFmtId="0" fontId="28" fillId="0" borderId="0"/>
    <xf numFmtId="0" fontId="7" fillId="0" borderId="0"/>
    <xf numFmtId="0" fontId="80" fillId="0" borderId="0" applyNumberFormat="0" applyFill="0" applyBorder="0" applyAlignment="0" applyProtection="0"/>
    <xf numFmtId="0" fontId="28" fillId="0" borderId="0"/>
    <xf numFmtId="0" fontId="28" fillId="0" borderId="0"/>
    <xf numFmtId="0" fontId="80" fillId="0" borderId="0" applyNumberFormat="0" applyFill="0" applyBorder="0" applyAlignment="0" applyProtection="0"/>
    <xf numFmtId="0" fontId="7" fillId="0" borderId="0"/>
    <xf numFmtId="0" fontId="140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" fillId="0" borderId="0"/>
    <xf numFmtId="0" fontId="141" fillId="0" borderId="0" applyNumberForma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7" fillId="0" borderId="0" applyNumberFormat="0" applyFill="0" applyBorder="0" applyAlignment="0" applyProtection="0"/>
    <xf numFmtId="0" fontId="28" fillId="0" borderId="0"/>
    <xf numFmtId="0" fontId="139" fillId="0" borderId="0" applyNumberFormat="0" applyFill="0" applyBorder="0" applyAlignment="0" applyProtection="0"/>
    <xf numFmtId="0" fontId="28" fillId="0" borderId="0"/>
    <xf numFmtId="0" fontId="17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142" fillId="0" borderId="0" applyNumberFormat="0" applyFill="0" applyBorder="0" applyAlignment="0" applyProtection="0"/>
    <xf numFmtId="0" fontId="28" fillId="0" borderId="0"/>
    <xf numFmtId="0" fontId="17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77" fillId="80" borderId="0" applyNumberFormat="0" applyBorder="0" applyAlignment="0">
      <protection hidden="1"/>
    </xf>
    <xf numFmtId="38" fontId="10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38" fontId="10" fillId="0" borderId="0"/>
    <xf numFmtId="0" fontId="7" fillId="0" borderId="0"/>
    <xf numFmtId="0" fontId="7" fillId="0" borderId="0"/>
    <xf numFmtId="38" fontId="10" fillId="0" borderId="0"/>
    <xf numFmtId="0" fontId="7" fillId="0" borderId="0"/>
    <xf numFmtId="0" fontId="7" fillId="0" borderId="0"/>
    <xf numFmtId="0" fontId="7" fillId="0" borderId="0"/>
    <xf numFmtId="0" fontId="28" fillId="0" borderId="0"/>
    <xf numFmtId="38" fontId="10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0" fontId="10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40" fontId="10" fillId="0" borderId="0"/>
    <xf numFmtId="0" fontId="7" fillId="0" borderId="0"/>
    <xf numFmtId="0" fontId="7" fillId="0" borderId="0"/>
    <xf numFmtId="40" fontId="10" fillId="0" borderId="0"/>
    <xf numFmtId="0" fontId="7" fillId="0" borderId="0"/>
    <xf numFmtId="0" fontId="7" fillId="0" borderId="0"/>
    <xf numFmtId="0" fontId="7" fillId="0" borderId="0"/>
    <xf numFmtId="0" fontId="28" fillId="0" borderId="0"/>
    <xf numFmtId="40" fontId="10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3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14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28" fillId="0" borderId="0"/>
    <xf numFmtId="10" fontId="7" fillId="34" borderId="7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0" fontId="7" fillId="34" borderId="7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10" fontId="7" fillId="34" borderId="7" applyNumberFormat="0" applyBorder="0" applyAlignment="0" applyProtection="0"/>
    <xf numFmtId="0" fontId="7" fillId="0" borderId="0"/>
    <xf numFmtId="0" fontId="28" fillId="0" borderId="0"/>
    <xf numFmtId="0" fontId="7" fillId="0" borderId="0"/>
    <xf numFmtId="10" fontId="29" fillId="34" borderId="7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7" fillId="34" borderId="7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0" fillId="6" borderId="23" applyNumberFormat="0" applyAlignment="0" applyProtection="0"/>
    <xf numFmtId="0" fontId="145" fillId="43" borderId="3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6" fillId="6" borderId="23" applyNumberFormat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145" fillId="43" borderId="34" applyNumberFormat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0" fillId="54" borderId="23" applyNumberFormat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28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145" fillId="54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6" fillId="6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145" fillId="43" borderId="34" applyNumberFormat="0" applyAlignment="0" applyProtection="0"/>
    <xf numFmtId="0" fontId="28" fillId="0" borderId="0"/>
    <xf numFmtId="0" fontId="146" fillId="6" borderId="23" applyNumberFormat="0" applyAlignment="0" applyProtection="0"/>
    <xf numFmtId="0" fontId="145" fillId="43" borderId="34" applyNumberFormat="0" applyAlignment="0" applyProtection="0"/>
    <xf numFmtId="0" fontId="28" fillId="0" borderId="0"/>
    <xf numFmtId="0" fontId="28" fillId="0" borderId="0"/>
    <xf numFmtId="0" fontId="146" fillId="6" borderId="23" applyNumberFormat="0" applyAlignment="0" applyProtection="0"/>
    <xf numFmtId="0" fontId="145" fillId="43" borderId="34" applyNumberFormat="0" applyAlignment="0" applyProtection="0"/>
    <xf numFmtId="0" fontId="28" fillId="0" borderId="0"/>
    <xf numFmtId="0" fontId="28" fillId="0" borderId="0"/>
    <xf numFmtId="0" fontId="20" fillId="6" borderId="23" applyNumberFormat="0" applyAlignment="0" applyProtection="0"/>
    <xf numFmtId="0" fontId="145" fillId="43" borderId="34" applyNumberFormat="0" applyAlignment="0" applyProtection="0"/>
    <xf numFmtId="0" fontId="28" fillId="0" borderId="0"/>
    <xf numFmtId="0" fontId="20" fillId="6" borderId="23" applyNumberFormat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0" fillId="54" borderId="23" applyNumberFormat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54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20" fillId="54" borderId="23" applyNumberFormat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145" fillId="54" borderId="34" applyNumberFormat="0" applyAlignment="0" applyProtection="0"/>
    <xf numFmtId="0" fontId="20" fillId="6" borderId="23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0" fillId="54" borderId="23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0" fillId="54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6" fillId="6" borderId="23" applyNumberFormat="0" applyAlignment="0" applyProtection="0"/>
    <xf numFmtId="0" fontId="146" fillId="6" borderId="23" applyNumberFormat="0" applyAlignment="0" applyProtection="0"/>
    <xf numFmtId="0" fontId="20" fillId="6" borderId="23" applyNumberFormat="0" applyAlignment="0" applyProtection="0"/>
    <xf numFmtId="0" fontId="20" fillId="6" borderId="23" applyNumberFormat="0" applyAlignment="0" applyProtection="0"/>
    <xf numFmtId="0" fontId="145" fillId="43" borderId="34" applyNumberFormat="0" applyAlignment="0" applyProtection="0"/>
    <xf numFmtId="0" fontId="7" fillId="0" borderId="0"/>
    <xf numFmtId="41" fontId="82" fillId="87" borderId="39">
      <alignment horizontal="lef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82" fillId="87" borderId="39">
      <alignment horizontal="lef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82" fillId="87" borderId="39">
      <alignment horizontal="righ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82" fillId="87" borderId="39">
      <alignment horizontal="righ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9" fillId="35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9" fillId="35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9" fillId="35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3" fontId="83" fillId="0" borderId="0" applyFill="0" applyBorder="0" applyAlignment="0" applyProtection="0"/>
    <xf numFmtId="0" fontId="7" fillId="0" borderId="0"/>
    <xf numFmtId="0" fontId="7" fillId="0" borderId="0"/>
    <xf numFmtId="3" fontId="83" fillId="0" borderId="0" applyFill="0" applyBorder="0" applyAlignment="0" applyProtection="0"/>
    <xf numFmtId="0" fontId="7" fillId="0" borderId="0"/>
    <xf numFmtId="0" fontId="7" fillId="0" borderId="0"/>
    <xf numFmtId="3" fontId="83" fillId="0" borderId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147" fillId="0" borderId="6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47" fillId="0" borderId="6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47" fillId="0" borderId="62" applyNumberFormat="0" applyFill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13" fillId="0" borderId="63" applyNumberFormat="0" applyFill="0" applyAlignment="0" applyProtection="0"/>
    <xf numFmtId="0" fontId="28" fillId="0" borderId="0"/>
    <xf numFmtId="0" fontId="7" fillId="0" borderId="0"/>
    <xf numFmtId="0" fontId="23" fillId="0" borderId="25" applyNumberFormat="0" applyFill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147" fillId="0" borderId="62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113" fillId="0" borderId="63" applyNumberFormat="0" applyFill="0" applyAlignment="0" applyProtection="0"/>
    <xf numFmtId="0" fontId="148" fillId="0" borderId="63" applyNumberFormat="0" applyFill="0" applyAlignment="0" applyProtection="0"/>
    <xf numFmtId="0" fontId="28" fillId="0" borderId="0"/>
    <xf numFmtId="0" fontId="7" fillId="0" borderId="0"/>
    <xf numFmtId="0" fontId="148" fillId="0" borderId="63" applyNumberFormat="0" applyFill="0" applyAlignment="0" applyProtection="0"/>
    <xf numFmtId="0" fontId="28" fillId="0" borderId="0"/>
    <xf numFmtId="0" fontId="7" fillId="0" borderId="0"/>
    <xf numFmtId="0" fontId="113" fillId="0" borderId="63" applyNumberFormat="0" applyFill="0" applyAlignment="0" applyProtection="0"/>
    <xf numFmtId="0" fontId="28" fillId="0" borderId="0"/>
    <xf numFmtId="0" fontId="28" fillId="0" borderId="0"/>
    <xf numFmtId="0" fontId="113" fillId="0" borderId="63" applyNumberFormat="0" applyFill="0" applyAlignment="0" applyProtection="0"/>
    <xf numFmtId="0" fontId="7" fillId="0" borderId="0"/>
    <xf numFmtId="0" fontId="148" fillId="0" borderId="63" applyNumberFormat="0" applyFill="0" applyAlignment="0" applyProtection="0"/>
    <xf numFmtId="0" fontId="147" fillId="0" borderId="62" applyNumberFormat="0" applyFill="0" applyAlignment="0" applyProtection="0"/>
    <xf numFmtId="0" fontId="7" fillId="0" borderId="0"/>
    <xf numFmtId="0" fontId="149" fillId="0" borderId="64" applyNumberFormat="0" applyFill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3" fillId="0" borderId="25" applyNumberFormat="0" applyFill="0" applyAlignment="0" applyProtection="0"/>
    <xf numFmtId="0" fontId="28" fillId="0" borderId="0"/>
    <xf numFmtId="0" fontId="147" fillId="0" borderId="62" applyNumberFormat="0" applyFill="0" applyAlignment="0" applyProtection="0"/>
    <xf numFmtId="0" fontId="28" fillId="0" borderId="0"/>
    <xf numFmtId="0" fontId="23" fillId="0" borderId="25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150" fillId="0" borderId="25" applyNumberFormat="0" applyFill="0" applyAlignment="0" applyProtection="0"/>
    <xf numFmtId="0" fontId="28" fillId="0" borderId="0"/>
    <xf numFmtId="0" fontId="23" fillId="0" borderId="25" applyNumberFormat="0" applyFill="0" applyAlignment="0" applyProtection="0"/>
    <xf numFmtId="0" fontId="150" fillId="0" borderId="25" applyNumberFormat="0" applyFill="0" applyAlignment="0" applyProtection="0"/>
    <xf numFmtId="0" fontId="7" fillId="0" borderId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44" fontId="8" fillId="0" borderId="19" applyNumberFormat="0" applyFont="0" applyAlignment="0">
      <alignment horizontal="center"/>
    </xf>
    <xf numFmtId="0" fontId="7" fillId="0" borderId="0"/>
    <xf numFmtId="0" fontId="7" fillId="0" borderId="0"/>
    <xf numFmtId="44" fontId="8" fillId="0" borderId="19" applyNumberFormat="0" applyFont="0" applyAlignment="0">
      <alignment horizontal="center"/>
    </xf>
    <xf numFmtId="0" fontId="7" fillId="0" borderId="0"/>
    <xf numFmtId="0" fontId="7" fillId="0" borderId="0"/>
    <xf numFmtId="0" fontId="7" fillId="0" borderId="0"/>
    <xf numFmtId="0" fontId="28" fillId="0" borderId="0"/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44" fontId="8" fillId="0" borderId="18" applyNumberFormat="0" applyFont="0" applyAlignment="0">
      <alignment horizontal="center"/>
    </xf>
    <xf numFmtId="0" fontId="7" fillId="0" borderId="0"/>
    <xf numFmtId="0" fontId="7" fillId="0" borderId="0"/>
    <xf numFmtId="44" fontId="8" fillId="0" borderId="18" applyNumberFormat="0" applyFont="0" applyAlignment="0">
      <alignment horizontal="center"/>
    </xf>
    <xf numFmtId="0" fontId="7" fillId="0" borderId="0"/>
    <xf numFmtId="0" fontId="7" fillId="0" borderId="0"/>
    <xf numFmtId="0" fontId="7" fillId="0" borderId="0"/>
    <xf numFmtId="0" fontId="28" fillId="0" borderId="0"/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43" fillId="5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43" fillId="5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43" fillId="54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51" fillId="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3" fillId="54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52" fillId="54" borderId="0" applyNumberFormat="0" applyBorder="0" applyAlignment="0" applyProtection="0"/>
    <xf numFmtId="0" fontId="152" fillId="54" borderId="0" applyNumberFormat="0" applyBorder="0" applyAlignment="0" applyProtection="0"/>
    <xf numFmtId="0" fontId="28" fillId="0" borderId="0"/>
    <xf numFmtId="0" fontId="151" fillId="5" borderId="0" applyNumberFormat="0" applyBorder="0" applyAlignment="0" applyProtection="0"/>
    <xf numFmtId="0" fontId="28" fillId="0" borderId="0"/>
    <xf numFmtId="0" fontId="7" fillId="0" borderId="0"/>
    <xf numFmtId="0" fontId="151" fillId="5" borderId="0" applyNumberFormat="0" applyBorder="0" applyAlignment="0" applyProtection="0"/>
    <xf numFmtId="0" fontId="28" fillId="0" borderId="0"/>
    <xf numFmtId="0" fontId="28" fillId="0" borderId="0"/>
    <xf numFmtId="0" fontId="151" fillId="5" borderId="0" applyNumberFormat="0" applyBorder="0" applyAlignment="0" applyProtection="0"/>
    <xf numFmtId="0" fontId="7" fillId="0" borderId="0"/>
    <xf numFmtId="0" fontId="151" fillId="5" borderId="0" applyNumberFormat="0" applyBorder="0" applyAlignment="0" applyProtection="0"/>
    <xf numFmtId="0" fontId="43" fillId="54" borderId="0" applyNumberFormat="0" applyBorder="0" applyAlignment="0" applyProtection="0"/>
    <xf numFmtId="0" fontId="7" fillId="0" borderId="0"/>
    <xf numFmtId="0" fontId="113" fillId="5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85" fillId="5" borderId="0" applyNumberFormat="0" applyBorder="0" applyAlignment="0" applyProtection="0"/>
    <xf numFmtId="0" fontId="28" fillId="0" borderId="0"/>
    <xf numFmtId="0" fontId="43" fillId="54" borderId="0" applyNumberFormat="0" applyBorder="0" applyAlignment="0" applyProtection="0"/>
    <xf numFmtId="0" fontId="28" fillId="0" borderId="0"/>
    <xf numFmtId="0" fontId="85" fillId="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53" fillId="5" borderId="0" applyNumberFormat="0" applyBorder="0" applyAlignment="0" applyProtection="0"/>
    <xf numFmtId="0" fontId="28" fillId="0" borderId="0"/>
    <xf numFmtId="0" fontId="85" fillId="5" borderId="0" applyNumberFormat="0" applyBorder="0" applyAlignment="0" applyProtection="0"/>
    <xf numFmtId="0" fontId="153" fillId="5" borderId="0" applyNumberFormat="0" applyBorder="0" applyAlignment="0" applyProtection="0"/>
    <xf numFmtId="37" fontId="86" fillId="0" borderId="0"/>
    <xf numFmtId="0" fontId="7" fillId="0" borderId="0"/>
    <xf numFmtId="0" fontId="7" fillId="0" borderId="0"/>
    <xf numFmtId="37" fontId="86" fillId="0" borderId="0"/>
    <xf numFmtId="0" fontId="7" fillId="0" borderId="0"/>
    <xf numFmtId="0" fontId="7" fillId="0" borderId="0"/>
    <xf numFmtId="0" fontId="7" fillId="0" borderId="0"/>
    <xf numFmtId="37" fontId="86" fillId="0" borderId="0"/>
    <xf numFmtId="0" fontId="7" fillId="0" borderId="0"/>
    <xf numFmtId="0" fontId="28" fillId="0" borderId="0"/>
    <xf numFmtId="37" fontId="86" fillId="0" borderId="0"/>
    <xf numFmtId="0" fontId="7" fillId="0" borderId="0"/>
    <xf numFmtId="209" fontId="11" fillId="0" borderId="0"/>
    <xf numFmtId="0" fontId="1" fillId="0" borderId="0"/>
    <xf numFmtId="210" fontId="7" fillId="0" borderId="0"/>
    <xf numFmtId="209" fontId="11" fillId="0" borderId="0"/>
    <xf numFmtId="211" fontId="7" fillId="0" borderId="0"/>
    <xf numFmtId="211" fontId="7" fillId="0" borderId="0"/>
    <xf numFmtId="211" fontId="7" fillId="0" borderId="0"/>
    <xf numFmtId="211" fontId="7" fillId="0" borderId="0"/>
    <xf numFmtId="211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190" fontId="7" fillId="0" borderId="0"/>
    <xf numFmtId="212" fontId="7" fillId="0" borderId="0"/>
    <xf numFmtId="0" fontId="7" fillId="0" borderId="0"/>
    <xf numFmtId="19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190" fontId="7" fillId="0" borderId="0"/>
    <xf numFmtId="212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7" fillId="0" borderId="0"/>
    <xf numFmtId="0" fontId="7" fillId="0" borderId="0"/>
    <xf numFmtId="0" fontId="1" fillId="0" borderId="0"/>
    <xf numFmtId="211" fontId="7" fillId="0" borderId="0"/>
    <xf numFmtId="212" fontId="154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213" fontId="7" fillId="0" borderId="0"/>
    <xf numFmtId="0" fontId="1" fillId="0" borderId="0"/>
    <xf numFmtId="213" fontId="7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0" fontId="7" fillId="0" borderId="0"/>
    <xf numFmtId="212" fontId="154" fillId="0" borderId="0"/>
    <xf numFmtId="0" fontId="1" fillId="0" borderId="0"/>
    <xf numFmtId="213" fontId="7" fillId="0" borderId="0"/>
    <xf numFmtId="0" fontId="1" fillId="0" borderId="0"/>
    <xf numFmtId="0" fontId="1" fillId="0" borderId="0"/>
    <xf numFmtId="0" fontId="7" fillId="0" borderId="0"/>
    <xf numFmtId="214" fontId="7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211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212" fontId="154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2" fontId="32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37" fontId="7" fillId="0" borderId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37" fontId="7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>
      <alignment wrapText="1"/>
    </xf>
    <xf numFmtId="0" fontId="7" fillId="0" borderId="0"/>
    <xf numFmtId="0" fontId="7" fillId="0" borderId="0"/>
    <xf numFmtId="0" fontId="7" fillId="0" borderId="0">
      <alignment wrapText="1"/>
    </xf>
    <xf numFmtId="0" fontId="7" fillId="0" borderId="0">
      <alignment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8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168" fontId="7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wrapText="1"/>
    </xf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3" fillId="0" borderId="0"/>
    <xf numFmtId="170" fontId="11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11" fillId="0" borderId="0">
      <alignment horizontal="left" wrapText="1"/>
    </xf>
    <xf numFmtId="170" fontId="11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190" fontId="11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190" fontId="11" fillId="0" borderId="0">
      <alignment horizontal="left" wrapText="1"/>
    </xf>
    <xf numFmtId="0" fontId="35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0" fontId="11" fillId="0" borderId="0">
      <alignment horizontal="left" wrapText="1"/>
    </xf>
    <xf numFmtId="0" fontId="7" fillId="0" borderId="0">
      <alignment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0" fontId="11" fillId="0" borderId="0">
      <alignment horizontal="left" wrapText="1"/>
    </xf>
    <xf numFmtId="0" fontId="7" fillId="0" borderId="0"/>
    <xf numFmtId="0" fontId="7" fillId="0" borderId="0">
      <alignment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0" fontId="11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90" fontId="11" fillId="0" borderId="0">
      <alignment horizontal="left" wrapText="1"/>
    </xf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190" fontId="11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wrapText="1"/>
    </xf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89" fontId="11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21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35" fillId="0" borderId="0"/>
    <xf numFmtId="0" fontId="1" fillId="0" borderId="0"/>
    <xf numFmtId="0" fontId="7" fillId="0" borderId="0"/>
    <xf numFmtId="0" fontId="7" fillId="0" borderId="0"/>
    <xf numFmtId="0" fontId="87" fillId="0" borderId="0"/>
    <xf numFmtId="0" fontId="1" fillId="0" borderId="0"/>
    <xf numFmtId="0" fontId="1" fillId="0" borderId="0"/>
    <xf numFmtId="0" fontId="7" fillId="0" borderId="0"/>
    <xf numFmtId="0" fontId="87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7" fillId="0" borderId="0"/>
    <xf numFmtId="0" fontId="87" fillId="0" borderId="0"/>
    <xf numFmtId="0" fontId="7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7" fillId="0" borderId="0"/>
    <xf numFmtId="0" fontId="8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68" fillId="0" borderId="0"/>
    <xf numFmtId="0" fontId="7" fillId="0" borderId="0"/>
    <xf numFmtId="189" fontId="11" fillId="0" borderId="0">
      <alignment horizontal="left" wrapText="1"/>
    </xf>
    <xf numFmtId="0" fontId="7" fillId="0" borderId="0"/>
    <xf numFmtId="0" fontId="7" fillId="0" borderId="0"/>
    <xf numFmtId="0" fontId="6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9" fontId="7" fillId="0" borderId="0">
      <alignment horizontal="left" wrapText="1"/>
    </xf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216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28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6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42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168" fontId="7" fillId="0" borderId="0">
      <alignment horizontal="left" wrapText="1"/>
    </xf>
    <xf numFmtId="0" fontId="1" fillId="0" borderId="0"/>
    <xf numFmtId="0" fontId="7" fillId="0" borderId="0">
      <alignment horizontal="left" wrapText="1"/>
    </xf>
    <xf numFmtId="0" fontId="7" fillId="0" borderId="0"/>
    <xf numFmtId="0" fontId="1" fillId="0" borderId="0"/>
    <xf numFmtId="189" fontId="11" fillId="0" borderId="0">
      <alignment horizontal="left" wrapText="1"/>
    </xf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89" fontId="11" fillId="0" borderId="0">
      <alignment horizontal="left" wrapText="1"/>
    </xf>
    <xf numFmtId="0" fontId="7" fillId="0" borderId="0"/>
    <xf numFmtId="0" fontId="7" fillId="0" borderId="0"/>
    <xf numFmtId="168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8" fontId="7" fillId="0" borderId="0">
      <alignment horizontal="left" wrapText="1"/>
    </xf>
    <xf numFmtId="193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168" fontId="7" fillId="0" borderId="0">
      <alignment horizontal="left" wrapText="1"/>
    </xf>
    <xf numFmtId="0" fontId="1" fillId="0" borderId="0"/>
    <xf numFmtId="0" fontId="7" fillId="0" borderId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68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68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68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189" fontId="11" fillId="0" borderId="0">
      <alignment horizontal="left" wrapText="1"/>
    </xf>
    <xf numFmtId="0" fontId="1" fillId="0" borderId="0"/>
    <xf numFmtId="0" fontId="1" fillId="0" borderId="0"/>
    <xf numFmtId="0" fontId="35" fillId="0" borderId="0"/>
    <xf numFmtId="0" fontId="1" fillId="0" borderId="0"/>
    <xf numFmtId="0" fontId="7" fillId="0" borderId="0"/>
    <xf numFmtId="0" fontId="11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>
      <alignment wrapText="1"/>
    </xf>
    <xf numFmtId="0" fontId="35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155" fillId="0" borderId="0"/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7" fillId="0" borderId="0"/>
    <xf numFmtId="39" fontId="156" fillId="0" borderId="0" applyNumberFormat="0" applyFill="0" applyBorder="0" applyAlignment="0" applyProtection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7" fillId="0" borderId="0"/>
    <xf numFmtId="0" fontId="7" fillId="0" borderId="0"/>
    <xf numFmtId="39" fontId="156" fillId="0" borderId="0" applyNumberFormat="0" applyFill="0" applyBorder="0" applyAlignment="0" applyProtection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87" fillId="0" borderId="0"/>
    <xf numFmtId="0" fontId="7" fillId="0" borderId="0"/>
    <xf numFmtId="0" fontId="87" fillId="0" borderId="0"/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87" fillId="0" borderId="0"/>
    <xf numFmtId="0" fontId="7" fillId="0" borderId="0"/>
    <xf numFmtId="0" fontId="7" fillId="0" borderId="0"/>
    <xf numFmtId="0" fontId="8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>
      <alignment wrapText="1"/>
    </xf>
    <xf numFmtId="0" fontId="1" fillId="0" borderId="0"/>
    <xf numFmtId="0" fontId="7" fillId="0" borderId="0">
      <alignment wrapText="1"/>
    </xf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170" fontId="11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87" fillId="0" borderId="0"/>
    <xf numFmtId="170" fontId="7" fillId="0" borderId="0">
      <alignment horizontal="left" wrapText="1"/>
    </xf>
    <xf numFmtId="0" fontId="7" fillId="0" borderId="0"/>
    <xf numFmtId="0" fontId="8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8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217" fontId="11" fillId="0" borderId="0">
      <alignment horizontal="left" wrapText="1"/>
    </xf>
    <xf numFmtId="0" fontId="1" fillId="0" borderId="0"/>
    <xf numFmtId="0" fontId="1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7" fontId="11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>
      <alignment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15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15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5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28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>
      <alignment wrapText="1"/>
    </xf>
    <xf numFmtId="0" fontId="1" fillId="0" borderId="0"/>
    <xf numFmtId="0" fontId="7" fillId="0" borderId="0">
      <alignment wrapText="1"/>
    </xf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>
      <alignment horizontal="left" wrapText="1"/>
    </xf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46" borderId="41" applyNumberFormat="0" applyFont="0" applyAlignment="0" applyProtection="0"/>
    <xf numFmtId="0" fontId="28" fillId="9" borderId="27" applyNumberFormat="0" applyFont="0" applyAlignment="0" applyProtection="0"/>
    <xf numFmtId="0" fontId="28" fillId="9" borderId="27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28" fillId="9" borderId="27" applyNumberFormat="0" applyFont="0" applyAlignment="0" applyProtection="0"/>
    <xf numFmtId="0" fontId="7" fillId="0" borderId="0"/>
    <xf numFmtId="0" fontId="11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9" borderId="27" applyNumberFormat="0" applyFont="0" applyAlignment="0" applyProtection="0"/>
    <xf numFmtId="0" fontId="1" fillId="0" borderId="0"/>
    <xf numFmtId="0" fontId="1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1" fillId="46" borderId="41" applyNumberFormat="0" applyFont="0" applyAlignment="0" applyProtection="0"/>
    <xf numFmtId="0" fontId="28" fillId="9" borderId="27" applyNumberFormat="0" applyFont="0" applyAlignment="0" applyProtection="0"/>
    <xf numFmtId="0" fontId="1" fillId="0" borderId="0"/>
    <xf numFmtId="0" fontId="7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7" fillId="44" borderId="65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28" fillId="9" borderId="27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28" fillId="9" borderId="27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46" borderId="41" applyNumberFormat="0" applyFont="0" applyAlignment="0" applyProtection="0"/>
    <xf numFmtId="0" fontId="1" fillId="9" borderId="27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1" fillId="0" borderId="0"/>
    <xf numFmtId="0" fontId="1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46" borderId="41" applyNumberFormat="0" applyFont="0" applyAlignment="0" applyProtection="0"/>
    <xf numFmtId="0" fontId="1" fillId="0" borderId="0"/>
    <xf numFmtId="0" fontId="7" fillId="0" borderId="0"/>
    <xf numFmtId="0" fontId="7" fillId="46" borderId="41" applyNumberFormat="0" applyFont="0" applyAlignment="0" applyProtection="0"/>
    <xf numFmtId="0" fontId="1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35" fillId="9" borderId="27" applyNumberFormat="0" applyFont="0" applyAlignment="0" applyProtection="0"/>
    <xf numFmtId="0" fontId="35" fillId="9" borderId="27" applyNumberFormat="0" applyFont="0" applyAlignment="0" applyProtection="0"/>
    <xf numFmtId="0" fontId="7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28" fillId="9" borderId="27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46" borderId="41" applyNumberFormat="0" applyFont="0" applyAlignment="0" applyProtection="0"/>
    <xf numFmtId="0" fontId="28" fillId="9" borderId="27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7" applyNumberFormat="0" applyFont="0" applyAlignment="0" applyProtection="0"/>
    <xf numFmtId="0" fontId="28" fillId="9" borderId="27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90" fillId="51" borderId="42" applyNumberFormat="0" applyAlignment="0" applyProtection="0"/>
    <xf numFmtId="0" fontId="90" fillId="51" borderId="42" applyNumberFormat="0" applyAlignment="0" applyProtection="0"/>
    <xf numFmtId="0" fontId="7" fillId="0" borderId="0"/>
    <xf numFmtId="0" fontId="90" fillId="51" borderId="42" applyNumberFormat="0" applyAlignment="0" applyProtection="0"/>
    <xf numFmtId="0" fontId="7" fillId="0" borderId="0"/>
    <xf numFmtId="0" fontId="1" fillId="0" borderId="0"/>
    <xf numFmtId="0" fontId="1" fillId="0" borderId="0"/>
    <xf numFmtId="0" fontId="90" fillId="51" borderId="42" applyNumberFormat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1" fillId="38" borderId="24" applyNumberFormat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90" fillId="51" borderId="42" applyNumberFormat="0" applyAlignment="0" applyProtection="0"/>
    <xf numFmtId="0" fontId="1" fillId="0" borderId="0"/>
    <xf numFmtId="0" fontId="90" fillId="38" borderId="42" applyNumberForma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90" fillId="38" borderId="42" applyNumberFormat="0" applyAlignment="0" applyProtection="0"/>
    <xf numFmtId="0" fontId="90" fillId="38" borderId="42" applyNumberFormat="0" applyAlignment="0" applyProtection="0"/>
    <xf numFmtId="0" fontId="90" fillId="51" borderId="42" applyNumberFormat="0" applyAlignment="0" applyProtection="0"/>
    <xf numFmtId="0" fontId="7" fillId="0" borderId="0"/>
    <xf numFmtId="0" fontId="21" fillId="38" borderId="24" applyNumberFormat="0" applyAlignment="0" applyProtection="0"/>
    <xf numFmtId="0" fontId="1" fillId="0" borderId="0"/>
    <xf numFmtId="0" fontId="1" fillId="0" borderId="0"/>
    <xf numFmtId="0" fontId="90" fillId="51" borderId="42" applyNumberFormat="0" applyAlignment="0" applyProtection="0"/>
    <xf numFmtId="0" fontId="90" fillId="51" borderId="42" applyNumberFormat="0" applyAlignment="0" applyProtection="0"/>
    <xf numFmtId="0" fontId="21" fillId="38" borderId="24" applyNumberFormat="0" applyAlignment="0" applyProtection="0"/>
    <xf numFmtId="0" fontId="21" fillId="38" borderId="24" applyNumberFormat="0" applyAlignment="0" applyProtection="0"/>
    <xf numFmtId="0" fontId="7" fillId="0" borderId="0"/>
    <xf numFmtId="0" fontId="7" fillId="0" borderId="0"/>
    <xf numFmtId="0" fontId="7" fillId="0" borderId="0"/>
    <xf numFmtId="0" fontId="90" fillId="51" borderId="42" applyNumberForma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58" fillId="117" borderId="66" applyNumberForma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21" fillId="7" borderId="24" applyNumberFormat="0" applyAlignment="0" applyProtection="0"/>
    <xf numFmtId="0" fontId="1" fillId="0" borderId="0"/>
    <xf numFmtId="0" fontId="7" fillId="0" borderId="0"/>
    <xf numFmtId="0" fontId="90" fillId="51" borderId="42" applyNumberFormat="0" applyAlignment="0" applyProtection="0"/>
    <xf numFmtId="0" fontId="7" fillId="0" borderId="0"/>
    <xf numFmtId="0" fontId="7" fillId="0" borderId="0"/>
    <xf numFmtId="0" fontId="90" fillId="51" borderId="42" applyNumberFormat="0" applyAlignment="0" applyProtection="0"/>
    <xf numFmtId="0" fontId="1" fillId="0" borderId="0"/>
    <xf numFmtId="0" fontId="159" fillId="7" borderId="24" applyNumberFormat="0" applyAlignment="0" applyProtection="0"/>
    <xf numFmtId="0" fontId="1" fillId="0" borderId="0"/>
    <xf numFmtId="0" fontId="21" fillId="7" borderId="24" applyNumberFormat="0" applyAlignment="0" applyProtection="0"/>
    <xf numFmtId="0" fontId="57" fillId="0" borderId="0"/>
    <xf numFmtId="0" fontId="1" fillId="0" borderId="0"/>
    <xf numFmtId="0" fontId="1" fillId="0" borderId="0"/>
    <xf numFmtId="0" fontId="7" fillId="0" borderId="0"/>
    <xf numFmtId="0" fontId="57" fillId="0" borderId="0"/>
    <xf numFmtId="0" fontId="1" fillId="0" borderId="0"/>
    <xf numFmtId="0" fontId="7" fillId="0" borderId="0"/>
    <xf numFmtId="0" fontId="57" fillId="0" borderId="0"/>
    <xf numFmtId="0" fontId="1" fillId="0" borderId="0"/>
    <xf numFmtId="0" fontId="1" fillId="0" borderId="0"/>
    <xf numFmtId="0" fontId="7" fillId="0" borderId="0"/>
    <xf numFmtId="0" fontId="57" fillId="0" borderId="0"/>
    <xf numFmtId="0" fontId="1" fillId="0" borderId="0"/>
    <xf numFmtId="0" fontId="7" fillId="0" borderId="0"/>
    <xf numFmtId="0" fontId="61" fillId="0" borderId="0"/>
    <xf numFmtId="0" fontId="60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60" fillId="0" borderId="0"/>
    <xf numFmtId="0" fontId="1" fillId="0" borderId="0"/>
    <xf numFmtId="0" fontId="60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39"/>
    <xf numFmtId="9" fontId="28" fillId="0" borderId="0" applyFont="0" applyFill="0" applyBorder="0" applyAlignment="0" applyProtection="0"/>
    <xf numFmtId="0" fontId="7" fillId="0" borderId="0"/>
    <xf numFmtId="10" fontId="7" fillId="0" borderId="39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10" fontId="7" fillId="0" borderId="39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126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12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126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12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2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8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9" fontId="8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0" fontId="35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9" fontId="1" fillId="0" borderId="0" applyFont="0" applyFill="0" applyBorder="0" applyAlignment="0" applyProtection="0"/>
    <xf numFmtId="0" fontId="1" fillId="0" borderId="0"/>
    <xf numFmtId="0" fontId="7" fillId="0" borderId="0"/>
    <xf numFmtId="9" fontId="124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8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8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8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10" fontId="7" fillId="0" borderId="39"/>
    <xf numFmtId="0" fontId="7" fillId="0" borderId="0"/>
    <xf numFmtId="10" fontId="7" fillId="0" borderId="39"/>
    <xf numFmtId="0" fontId="1" fillId="0" borderId="0"/>
    <xf numFmtId="9" fontId="35" fillId="0" borderId="0" applyFont="0" applyFill="0" applyBorder="0" applyAlignment="0" applyProtection="0"/>
    <xf numFmtId="9" fontId="12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10" fontId="7" fillId="0" borderId="39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10" fontId="7" fillId="0" borderId="39"/>
    <xf numFmtId="10" fontId="7" fillId="0" borderId="39"/>
    <xf numFmtId="9" fontId="28" fillId="0" borderId="0" applyFont="0" applyFill="0" applyBorder="0" applyAlignment="0" applyProtection="0"/>
    <xf numFmtId="10" fontId="7" fillId="0" borderId="39"/>
    <xf numFmtId="0" fontId="7" fillId="0" borderId="0"/>
    <xf numFmtId="10" fontId="7" fillId="0" borderId="39"/>
    <xf numFmtId="9" fontId="1" fillId="0" borderId="0" applyFont="0" applyFill="0" applyBorder="0" applyAlignment="0" applyProtection="0"/>
    <xf numFmtId="10" fontId="7" fillId="0" borderId="39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39"/>
    <xf numFmtId="9" fontId="1" fillId="0" borderId="0" applyFont="0" applyFill="0" applyBorder="0" applyAlignment="0" applyProtection="0"/>
    <xf numFmtId="10" fontId="7" fillId="0" borderId="39"/>
    <xf numFmtId="0" fontId="7" fillId="0" borderId="0"/>
    <xf numFmtId="10" fontId="7" fillId="0" borderId="39"/>
    <xf numFmtId="0" fontId="1" fillId="0" borderId="0"/>
    <xf numFmtId="10" fontId="7" fillId="0" borderId="39"/>
    <xf numFmtId="0" fontId="7" fillId="0" borderId="0"/>
    <xf numFmtId="10" fontId="7" fillId="0" borderId="39"/>
    <xf numFmtId="10" fontId="7" fillId="0" borderId="39"/>
    <xf numFmtId="9" fontId="1" fillId="0" borderId="0" applyFont="0" applyFill="0" applyBorder="0" applyAlignment="0" applyProtection="0"/>
    <xf numFmtId="0" fontId="7" fillId="0" borderId="0"/>
    <xf numFmtId="10" fontId="7" fillId="0" borderId="39"/>
    <xf numFmtId="9" fontId="1" fillId="0" borderId="0" applyFont="0" applyFill="0" applyBorder="0" applyAlignment="0" applyProtection="0"/>
    <xf numFmtId="10" fontId="7" fillId="0" borderId="39"/>
    <xf numFmtId="9" fontId="1" fillId="0" borderId="0" applyFont="0" applyFill="0" applyBorder="0" applyAlignment="0" applyProtection="0"/>
    <xf numFmtId="0" fontId="7" fillId="0" borderId="0"/>
    <xf numFmtId="10" fontId="7" fillId="0" borderId="39"/>
    <xf numFmtId="10" fontId="7" fillId="0" borderId="39"/>
    <xf numFmtId="0" fontId="7" fillId="0" borderId="0"/>
    <xf numFmtId="10" fontId="7" fillId="0" borderId="39"/>
    <xf numFmtId="10" fontId="7" fillId="0" borderId="39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0" fontId="1" fillId="0" borderId="0"/>
    <xf numFmtId="0" fontId="1" fillId="0" borderId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1" fillId="0" borderId="0"/>
    <xf numFmtId="0" fontId="7" fillId="0" borderId="0"/>
    <xf numFmtId="10" fontId="7" fillId="0" borderId="39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0" fontId="7" fillId="0" borderId="39"/>
    <xf numFmtId="0" fontId="1" fillId="0" borderId="0"/>
    <xf numFmtId="0" fontId="1" fillId="0" borderId="0"/>
    <xf numFmtId="0" fontId="7" fillId="0" borderId="0"/>
    <xf numFmtId="10" fontId="7" fillId="0" borderId="39"/>
    <xf numFmtId="0" fontId="1" fillId="0" borderId="0"/>
    <xf numFmtId="0" fontId="1" fillId="0" borderId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0" fontId="35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5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35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5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35" fillId="0" borderId="0"/>
    <xf numFmtId="9" fontId="28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58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10" fontId="7" fillId="0" borderId="39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41" fontId="7" fillId="89" borderId="39"/>
    <xf numFmtId="0" fontId="7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1" fillId="0" borderId="0"/>
    <xf numFmtId="0" fontId="7" fillId="0" borderId="0"/>
    <xf numFmtId="41" fontId="7" fillId="89" borderId="39"/>
    <xf numFmtId="0" fontId="7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1" fillId="0" borderId="0"/>
    <xf numFmtId="0" fontId="7" fillId="0" borderId="0"/>
    <xf numFmtId="0" fontId="1" fillId="0" borderId="0"/>
    <xf numFmtId="0" fontId="7" fillId="0" borderId="0"/>
    <xf numFmtId="41" fontId="7" fillId="89" borderId="39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41" fontId="7" fillId="89" borderId="39"/>
    <xf numFmtId="0" fontId="1" fillId="0" borderId="0"/>
    <xf numFmtId="0" fontId="7" fillId="0" borderId="0"/>
    <xf numFmtId="0" fontId="1" fillId="0" borderId="0"/>
    <xf numFmtId="0" fontId="7" fillId="0" borderId="0"/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0" fontId="1" fillId="0" borderId="0"/>
    <xf numFmtId="0" fontId="87" fillId="0" borderId="0" applyNumberFormat="0" applyFont="0" applyFill="0" applyBorder="0" applyAlignment="0" applyProtection="0">
      <alignment horizontal="left"/>
    </xf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0" fontId="7" fillId="0" borderId="0"/>
    <xf numFmtId="0" fontId="1" fillId="0" borderId="0"/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15" fontId="87" fillId="0" borderId="0" applyFont="0" applyFill="0" applyBorder="0" applyAlignment="0" applyProtection="0"/>
    <xf numFmtId="0" fontId="7" fillId="0" borderId="0"/>
    <xf numFmtId="0" fontId="1" fillId="0" borderId="0"/>
    <xf numFmtId="15" fontId="87" fillId="0" borderId="0" applyFont="0" applyFill="0" applyBorder="0" applyAlignment="0" applyProtection="0"/>
    <xf numFmtId="15" fontId="87" fillId="0" borderId="0" applyFont="0" applyFill="0" applyBorder="0" applyAlignment="0" applyProtection="0"/>
    <xf numFmtId="0" fontId="7" fillId="0" borderId="0"/>
    <xf numFmtId="15" fontId="8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15" fontId="87" fillId="0" borderId="0" applyFont="0" applyFill="0" applyBorder="0" applyAlignment="0" applyProtection="0"/>
    <xf numFmtId="0" fontId="7" fillId="0" borderId="0"/>
    <xf numFmtId="4" fontId="87" fillId="0" borderId="0" applyFont="0" applyFill="0" applyBorder="0" applyAlignment="0" applyProtection="0"/>
    <xf numFmtId="0" fontId="7" fillId="0" borderId="0"/>
    <xf numFmtId="0" fontId="1" fillId="0" borderId="0"/>
    <xf numFmtId="4" fontId="87" fillId="0" borderId="0" applyFont="0" applyFill="0" applyBorder="0" applyAlignment="0" applyProtection="0"/>
    <xf numFmtId="4" fontId="87" fillId="0" borderId="0" applyFont="0" applyFill="0" applyBorder="0" applyAlignment="0" applyProtection="0"/>
    <xf numFmtId="0" fontId="7" fillId="0" borderId="0"/>
    <xf numFmtId="4" fontId="8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4" fontId="87" fillId="0" borderId="0" applyFont="0" applyFill="0" applyBorder="0" applyAlignment="0" applyProtection="0"/>
    <xf numFmtId="0" fontId="7" fillId="0" borderId="0"/>
    <xf numFmtId="0" fontId="92" fillId="0" borderId="4">
      <alignment horizontal="center"/>
    </xf>
    <xf numFmtId="0" fontId="92" fillId="0" borderId="4">
      <alignment horizontal="center"/>
    </xf>
    <xf numFmtId="0" fontId="7" fillId="0" borderId="0"/>
    <xf numFmtId="0" fontId="1" fillId="0" borderId="0"/>
    <xf numFmtId="0" fontId="92" fillId="0" borderId="4">
      <alignment horizontal="center"/>
    </xf>
    <xf numFmtId="0" fontId="92" fillId="0" borderId="4">
      <alignment horizontal="center"/>
    </xf>
    <xf numFmtId="0" fontId="7" fillId="0" borderId="0"/>
    <xf numFmtId="0" fontId="92" fillId="0" borderId="4">
      <alignment horizontal="center"/>
    </xf>
    <xf numFmtId="0" fontId="7" fillId="0" borderId="0"/>
    <xf numFmtId="0" fontId="7" fillId="0" borderId="0"/>
    <xf numFmtId="0" fontId="1" fillId="0" borderId="0"/>
    <xf numFmtId="0" fontId="92" fillId="0" borderId="4">
      <alignment horizontal="center"/>
    </xf>
    <xf numFmtId="0" fontId="7" fillId="0" borderId="0"/>
    <xf numFmtId="3" fontId="87" fillId="0" borderId="0" applyFont="0" applyFill="0" applyBorder="0" applyAlignment="0" applyProtection="0"/>
    <xf numFmtId="0" fontId="7" fillId="0" borderId="0"/>
    <xf numFmtId="0" fontId="1" fillId="0" borderId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0" fontId="7" fillId="0" borderId="0"/>
    <xf numFmtId="3" fontId="8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3" fontId="87" fillId="0" borderId="0" applyFont="0" applyFill="0" applyBorder="0" applyAlignment="0" applyProtection="0"/>
    <xf numFmtId="0" fontId="7" fillId="0" borderId="0"/>
    <xf numFmtId="0" fontId="87" fillId="90" borderId="0" applyNumberFormat="0" applyFont="0" applyBorder="0" applyAlignment="0" applyProtection="0"/>
    <xf numFmtId="0" fontId="7" fillId="0" borderId="0"/>
    <xf numFmtId="0" fontId="1" fillId="0" borderId="0"/>
    <xf numFmtId="0" fontId="87" fillId="90" borderId="0" applyNumberFormat="0" applyFont="0" applyBorder="0" applyAlignment="0" applyProtection="0"/>
    <xf numFmtId="0" fontId="87" fillId="90" borderId="0" applyNumberFormat="0" applyFont="0" applyBorder="0" applyAlignment="0" applyProtection="0"/>
    <xf numFmtId="0" fontId="7" fillId="0" borderId="0"/>
    <xf numFmtId="0" fontId="87" fillId="90" borderId="0" applyNumberFormat="0" applyFont="0" applyBorder="0" applyAlignment="0" applyProtection="0"/>
    <xf numFmtId="0" fontId="7" fillId="0" borderId="0"/>
    <xf numFmtId="0" fontId="7" fillId="0" borderId="0"/>
    <xf numFmtId="0" fontId="1" fillId="0" borderId="0"/>
    <xf numFmtId="0" fontId="87" fillId="90" borderId="0" applyNumberFormat="0" applyFont="0" applyBorder="0" applyAlignment="0" applyProtection="0"/>
    <xf numFmtId="0" fontId="7" fillId="0" borderId="0"/>
    <xf numFmtId="0" fontId="61" fillId="0" borderId="0"/>
    <xf numFmtId="0" fontId="60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60" fillId="0" borderId="0"/>
    <xf numFmtId="0" fontId="1" fillId="0" borderId="0"/>
    <xf numFmtId="0" fontId="60" fillId="0" borderId="0"/>
    <xf numFmtId="0" fontId="7" fillId="0" borderId="0"/>
    <xf numFmtId="0" fontId="7" fillId="0" borderId="0"/>
    <xf numFmtId="0" fontId="160" fillId="0" borderId="0"/>
    <xf numFmtId="0" fontId="94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94" fillId="0" borderId="0"/>
    <xf numFmtId="0" fontId="1" fillId="0" borderId="0"/>
    <xf numFmtId="0" fontId="9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0" fontId="7" fillId="0" borderId="0"/>
    <xf numFmtId="0" fontId="1" fillId="0" borderId="0"/>
    <xf numFmtId="3" fontId="93" fillId="0" borderId="0" applyFill="0" applyBorder="0" applyAlignment="0" applyProtection="0"/>
    <xf numFmtId="0" fontId="7" fillId="0" borderId="0"/>
    <xf numFmtId="0" fontId="1" fillId="0" borderId="0"/>
    <xf numFmtId="0" fontId="7" fillId="0" borderId="0"/>
    <xf numFmtId="3" fontId="93" fillId="0" borderId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" fontId="93" fillId="0" borderId="0" applyFill="0" applyBorder="0" applyAlignment="0" applyProtection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0" fontId="1" fillId="0" borderId="0"/>
    <xf numFmtId="0" fontId="7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3" fontId="93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93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61" fillId="117" borderId="0"/>
    <xf numFmtId="0" fontId="7" fillId="0" borderId="0"/>
    <xf numFmtId="0" fontId="162" fillId="117" borderId="67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3" fillId="118" borderId="68"/>
    <xf numFmtId="0" fontId="163" fillId="118" borderId="68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4" fillId="117" borderId="69"/>
    <xf numFmtId="0" fontId="164" fillId="117" borderId="69"/>
    <xf numFmtId="42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1" fillId="0" borderId="0"/>
    <xf numFmtId="0" fontId="7" fillId="0" borderId="0"/>
    <xf numFmtId="42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34" borderId="0"/>
    <xf numFmtId="42" fontId="7" fillId="34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34" borderId="0"/>
    <xf numFmtId="0" fontId="1" fillId="0" borderId="0"/>
    <xf numFmtId="42" fontId="7" fillId="34" borderId="0"/>
    <xf numFmtId="0" fontId="1" fillId="0" borderId="0"/>
    <xf numFmtId="0" fontId="7" fillId="0" borderId="0"/>
    <xf numFmtId="42" fontId="7" fillId="34" borderId="3">
      <alignment vertical="center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3">
      <alignment vertical="center"/>
    </xf>
    <xf numFmtId="42" fontId="7" fillId="34" borderId="3">
      <alignment vertical="center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34" borderId="3">
      <alignment vertical="center"/>
    </xf>
    <xf numFmtId="0" fontId="1" fillId="0" borderId="0"/>
    <xf numFmtId="42" fontId="7" fillId="34" borderId="3">
      <alignment vertical="center"/>
    </xf>
    <xf numFmtId="0" fontId="7" fillId="0" borderId="0"/>
    <xf numFmtId="42" fontId="7" fillId="34" borderId="3">
      <alignment vertical="center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3">
      <alignment vertical="center"/>
    </xf>
    <xf numFmtId="42" fontId="7" fillId="34" borderId="3">
      <alignment vertical="center"/>
    </xf>
    <xf numFmtId="0" fontId="7" fillId="0" borderId="0"/>
    <xf numFmtId="42" fontId="7" fillId="34" borderId="3">
      <alignment vertical="center"/>
    </xf>
    <xf numFmtId="0" fontId="7" fillId="0" borderId="0"/>
    <xf numFmtId="0" fontId="7" fillId="0" borderId="0"/>
    <xf numFmtId="0" fontId="7" fillId="0" borderId="0"/>
    <xf numFmtId="42" fontId="7" fillId="34" borderId="3">
      <alignment vertical="center"/>
    </xf>
    <xf numFmtId="42" fontId="7" fillId="34" borderId="3">
      <alignment vertical="center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34" borderId="3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8" fillId="34" borderId="1" applyNumberFormat="0">
      <alignment horizontal="center" vertical="center" wrapText="1"/>
    </xf>
    <xf numFmtId="0" fontId="1" fillId="0" borderId="0"/>
    <xf numFmtId="0" fontId="1" fillId="0" borderId="0"/>
    <xf numFmtId="0" fontId="8" fillId="34" borderId="1" applyNumberFormat="0">
      <alignment horizontal="center" vertical="center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34" borderId="1" applyNumberFormat="0">
      <alignment horizontal="center" vertical="center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10" fontId="7" fillId="34" borderId="0"/>
    <xf numFmtId="0" fontId="1" fillId="0" borderId="0"/>
    <xf numFmtId="10" fontId="7" fillId="34" borderId="0"/>
    <xf numFmtId="0" fontId="7" fillId="0" borderId="0"/>
    <xf numFmtId="10" fontId="7" fillId="34" borderId="0"/>
    <xf numFmtId="0" fontId="1" fillId="0" borderId="0"/>
    <xf numFmtId="0" fontId="7" fillId="0" borderId="0"/>
    <xf numFmtId="0" fontId="7" fillId="0" borderId="0"/>
    <xf numFmtId="10" fontId="7" fillId="34" borderId="0"/>
    <xf numFmtId="0" fontId="1" fillId="0" borderId="0"/>
    <xf numFmtId="10" fontId="7" fillId="34" borderId="0"/>
    <xf numFmtId="0" fontId="1" fillId="0" borderId="0"/>
    <xf numFmtId="0" fontId="7" fillId="0" borderId="0"/>
    <xf numFmtId="10" fontId="7" fillId="34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0" fontId="7" fillId="34" borderId="0"/>
    <xf numFmtId="0" fontId="1" fillId="0" borderId="0"/>
    <xf numFmtId="0" fontId="7" fillId="0" borderId="0"/>
    <xf numFmtId="0" fontId="7" fillId="0" borderId="0"/>
    <xf numFmtId="10" fontId="7" fillId="34" borderId="0"/>
    <xf numFmtId="10" fontId="7" fillId="34" borderId="0"/>
    <xf numFmtId="10" fontId="7" fillId="34" borderId="0"/>
    <xf numFmtId="0" fontId="7" fillId="0" borderId="0"/>
    <xf numFmtId="0" fontId="7" fillId="0" borderId="0"/>
    <xf numFmtId="0" fontId="7" fillId="0" borderId="0"/>
    <xf numFmtId="10" fontId="7" fillId="34" borderId="0"/>
    <xf numFmtId="10" fontId="7" fillId="34" borderId="0"/>
    <xf numFmtId="0" fontId="7" fillId="0" borderId="0"/>
    <xf numFmtId="0" fontId="7" fillId="0" borderId="0"/>
    <xf numFmtId="10" fontId="7" fillId="34" borderId="0"/>
    <xf numFmtId="10" fontId="7" fillId="34" borderId="0"/>
    <xf numFmtId="10" fontId="7" fillId="34" borderId="0"/>
    <xf numFmtId="0" fontId="1" fillId="0" borderId="0"/>
    <xf numFmtId="0" fontId="7" fillId="0" borderId="0"/>
    <xf numFmtId="10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1" fillId="0" borderId="0"/>
    <xf numFmtId="10" fontId="7" fillId="34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34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1" fillId="0" borderId="0"/>
    <xf numFmtId="196" fontId="7" fillId="34" borderId="0"/>
    <xf numFmtId="0" fontId="7" fillId="0" borderId="0"/>
    <xf numFmtId="196" fontId="7" fillId="34" borderId="0"/>
    <xf numFmtId="0" fontId="1" fillId="0" borderId="0"/>
    <xf numFmtId="0" fontId="7" fillId="0" borderId="0"/>
    <xf numFmtId="0" fontId="7" fillId="0" borderId="0"/>
    <xf numFmtId="196" fontId="7" fillId="34" borderId="0"/>
    <xf numFmtId="0" fontId="1" fillId="0" borderId="0"/>
    <xf numFmtId="196" fontId="7" fillId="34" borderId="0"/>
    <xf numFmtId="0" fontId="1" fillId="0" borderId="0"/>
    <xf numFmtId="0" fontId="7" fillId="0" borderId="0"/>
    <xf numFmtId="196" fontId="7" fillId="34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1" fillId="0" borderId="0"/>
    <xf numFmtId="0" fontId="7" fillId="0" borderId="0"/>
    <xf numFmtId="0" fontId="7" fillId="0" borderId="0"/>
    <xf numFmtId="196" fontId="7" fillId="34" borderId="0"/>
    <xf numFmtId="196" fontId="7" fillId="34" borderId="0"/>
    <xf numFmtId="196" fontId="7" fillId="34" borderId="0"/>
    <xf numFmtId="0" fontId="7" fillId="0" borderId="0"/>
    <xf numFmtId="0" fontId="7" fillId="0" borderId="0"/>
    <xf numFmtId="0" fontId="7" fillId="0" borderId="0"/>
    <xf numFmtId="196" fontId="7" fillId="34" borderId="0"/>
    <xf numFmtId="196" fontId="7" fillId="34" borderId="0"/>
    <xf numFmtId="0" fontId="7" fillId="0" borderId="0"/>
    <xf numFmtId="0" fontId="7" fillId="0" borderId="0"/>
    <xf numFmtId="196" fontId="7" fillId="34" borderId="0"/>
    <xf numFmtId="196" fontId="7" fillId="34" borderId="0"/>
    <xf numFmtId="196" fontId="7" fillId="34" borderId="0"/>
    <xf numFmtId="0" fontId="1" fillId="0" borderId="0"/>
    <xf numFmtId="0" fontId="7" fillId="0" borderId="0"/>
    <xf numFmtId="196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196" fontId="7" fillId="34" borderId="0"/>
    <xf numFmtId="0" fontId="7" fillId="0" borderId="0"/>
    <xf numFmtId="0" fontId="1" fillId="0" borderId="0"/>
    <xf numFmtId="0" fontId="7" fillId="0" borderId="0"/>
    <xf numFmtId="196" fontId="7" fillId="34" borderId="0"/>
    <xf numFmtId="0" fontId="1" fillId="0" borderId="0"/>
    <xf numFmtId="196" fontId="7" fillId="34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196" fontId="7" fillId="34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196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167" fontId="10" fillId="0" borderId="0" applyBorder="0" applyAlignment="0"/>
    <xf numFmtId="167" fontId="10" fillId="0" borderId="0" applyBorder="0" applyAlignment="0"/>
    <xf numFmtId="0" fontId="7" fillId="0" borderId="0"/>
    <xf numFmtId="0" fontId="1" fillId="0" borderId="0"/>
    <xf numFmtId="0" fontId="1" fillId="0" borderId="0"/>
    <xf numFmtId="0" fontId="7" fillId="0" borderId="0"/>
    <xf numFmtId="167" fontId="10" fillId="0" borderId="0" applyBorder="0" applyAlignment="0"/>
    <xf numFmtId="0" fontId="1" fillId="0" borderId="0"/>
    <xf numFmtId="0" fontId="7" fillId="0" borderId="0"/>
    <xf numFmtId="42" fontId="7" fillId="34" borderId="2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42" fontId="7" fillId="34" borderId="2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42" fontId="7" fillId="34" borderId="2">
      <alignment horizontal="left"/>
    </xf>
    <xf numFmtId="0" fontId="7" fillId="0" borderId="0"/>
    <xf numFmtId="0" fontId="7" fillId="0" borderId="0"/>
    <xf numFmtId="0" fontId="7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34" borderId="2">
      <alignment horizontal="left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6" fontId="95" fillId="34" borderId="2">
      <alignment horizontal="left"/>
    </xf>
    <xf numFmtId="196" fontId="95" fillId="34" borderId="2">
      <alignment horizontal="left"/>
    </xf>
    <xf numFmtId="196" fontId="95" fillId="34" borderId="2">
      <alignment horizontal="left"/>
    </xf>
    <xf numFmtId="0" fontId="1" fillId="0" borderId="0"/>
    <xf numFmtId="0" fontId="1" fillId="0" borderId="0"/>
    <xf numFmtId="0" fontId="7" fillId="0" borderId="0"/>
    <xf numFmtId="196" fontId="95" fillId="34" borderId="2">
      <alignment horizontal="left"/>
    </xf>
    <xf numFmtId="0" fontId="1" fillId="0" borderId="0"/>
    <xf numFmtId="0" fontId="7" fillId="0" borderId="0"/>
    <xf numFmtId="14" fontId="11" fillId="0" borderId="0" applyNumberFormat="0" applyFill="0" applyBorder="0" applyAlignment="0" applyProtection="0">
      <alignment horizontal="left"/>
    </xf>
    <xf numFmtId="0" fontId="1" fillId="0" borderId="0"/>
    <xf numFmtId="0" fontId="1" fillId="0" borderId="0"/>
    <xf numFmtId="0" fontId="7" fillId="0" borderId="0"/>
    <xf numFmtId="14" fontId="11" fillId="0" borderId="0" applyNumberFormat="0" applyFill="0" applyBorder="0" applyAlignment="0" applyProtection="0">
      <alignment horizontal="left"/>
    </xf>
    <xf numFmtId="0" fontId="1" fillId="0" borderId="0"/>
    <xf numFmtId="0" fontId="7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197" fontId="7" fillId="0" borderId="0" applyFont="0" applyFill="0" applyAlignment="0">
      <alignment horizontal="right"/>
    </xf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7" fillId="0" borderId="0"/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4" fontId="41" fillId="87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41" fillId="87" borderId="42" applyNumberFormat="0" applyProtection="0">
      <alignment vertical="center"/>
    </xf>
    <xf numFmtId="4" fontId="41" fillId="87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98" fillId="87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98" fillId="87" borderId="42" applyNumberFormat="0" applyProtection="0">
      <alignment vertical="center"/>
    </xf>
    <xf numFmtId="4" fontId="98" fillId="87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4" fontId="41" fillId="8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4" fontId="41" fillId="8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4" fontId="41" fillId="92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2" borderId="42" applyNumberFormat="0" applyProtection="0">
      <alignment horizontal="right" vertical="center"/>
    </xf>
    <xf numFmtId="4" fontId="41" fillId="92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3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3" borderId="42" applyNumberFormat="0" applyProtection="0">
      <alignment horizontal="right" vertical="center"/>
    </xf>
    <xf numFmtId="4" fontId="41" fillId="93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4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4" borderId="42" applyNumberFormat="0" applyProtection="0">
      <alignment horizontal="right" vertical="center"/>
    </xf>
    <xf numFmtId="4" fontId="41" fillId="94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5" borderId="42" applyNumberFormat="0" applyProtection="0">
      <alignment horizontal="right" vertical="center"/>
    </xf>
    <xf numFmtId="4" fontId="41" fillId="95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6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6" borderId="42" applyNumberFormat="0" applyProtection="0">
      <alignment horizontal="right" vertical="center"/>
    </xf>
    <xf numFmtId="4" fontId="41" fillId="96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7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7" borderId="42" applyNumberFormat="0" applyProtection="0">
      <alignment horizontal="right" vertical="center"/>
    </xf>
    <xf numFmtId="4" fontId="41" fillId="97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8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8" borderId="42" applyNumberFormat="0" applyProtection="0">
      <alignment horizontal="right" vertical="center"/>
    </xf>
    <xf numFmtId="4" fontId="41" fillId="98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9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9" borderId="42" applyNumberFormat="0" applyProtection="0">
      <alignment horizontal="right" vertical="center"/>
    </xf>
    <xf numFmtId="4" fontId="41" fillId="99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101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101" borderId="42" applyNumberFormat="0" applyProtection="0">
      <alignment horizontal="right" vertical="center"/>
    </xf>
    <xf numFmtId="4" fontId="41" fillId="101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97" fillId="119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97" fillId="102" borderId="42" applyNumberFormat="0" applyProtection="0">
      <alignment horizontal="left" vertical="center" indent="1"/>
    </xf>
    <xf numFmtId="4" fontId="97" fillId="102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5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5" borderId="45" applyNumberFormat="0" applyProtection="0">
      <alignment horizontal="left" vertical="center" indent="1"/>
    </xf>
    <xf numFmtId="4" fontId="41" fillId="85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100" fillId="105" borderId="0" applyNumberFormat="0" applyProtection="0">
      <alignment horizontal="left" vertical="center" indent="1"/>
    </xf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165" fillId="0" borderId="0" applyNumberFormat="0" applyProtection="0">
      <alignment horizontal="left" vertical="center" indent="1"/>
    </xf>
    <xf numFmtId="0" fontId="7" fillId="0" borderId="0"/>
    <xf numFmtId="0" fontId="7" fillId="0" borderId="0"/>
    <xf numFmtId="4" fontId="41" fillId="85" borderId="42" applyNumberFormat="0" applyProtection="0">
      <alignment horizontal="left" vertical="center" indent="1"/>
    </xf>
    <xf numFmtId="4" fontId="41" fillId="85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165" fillId="0" borderId="0" applyNumberFormat="0" applyProtection="0">
      <alignment horizontal="left" vertical="center" indent="1"/>
    </xf>
    <xf numFmtId="0" fontId="7" fillId="0" borderId="0"/>
    <xf numFmtId="0" fontId="7" fillId="0" borderId="0"/>
    <xf numFmtId="4" fontId="41" fillId="106" borderId="42" applyNumberFormat="0" applyProtection="0">
      <alignment horizontal="left" vertical="center" indent="1"/>
    </xf>
    <xf numFmtId="4" fontId="41" fillId="106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106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50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50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10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7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10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7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35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9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35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9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91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104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91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104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0" borderId="0"/>
    <xf numFmtId="0" fontId="1" fillId="0" borderId="0"/>
    <xf numFmtId="4" fontId="41" fillId="88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41" fillId="88" borderId="42" applyNumberFormat="0" applyProtection="0">
      <alignment vertical="center"/>
    </xf>
    <xf numFmtId="4" fontId="41" fillId="88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98" fillId="88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98" fillId="88" borderId="42" applyNumberFormat="0" applyProtection="0">
      <alignment vertical="center"/>
    </xf>
    <xf numFmtId="4" fontId="98" fillId="88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4" fontId="41" fillId="88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4" fontId="41" fillId="88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4" fontId="41" fillId="85" borderId="42" applyNumberFormat="0" applyProtection="0">
      <alignment horizontal="right" vertical="center"/>
    </xf>
    <xf numFmtId="4" fontId="41" fillId="85" borderId="42" applyNumberFormat="0" applyProtection="0">
      <alignment horizontal="right" vertical="center"/>
    </xf>
    <xf numFmtId="0" fontId="7" fillId="0" borderId="0"/>
    <xf numFmtId="4" fontId="41" fillId="8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85" borderId="42" applyNumberFormat="0" applyProtection="0">
      <alignment horizontal="right" vertical="center"/>
    </xf>
    <xf numFmtId="4" fontId="41" fillId="85" borderId="42" applyNumberFormat="0" applyProtection="0">
      <alignment horizontal="right" vertical="center"/>
    </xf>
    <xf numFmtId="0" fontId="1" fillId="0" borderId="0"/>
    <xf numFmtId="0" fontId="7" fillId="0" borderId="0"/>
    <xf numFmtId="4" fontId="41" fillId="85" borderId="42" applyNumberFormat="0" applyProtection="0">
      <alignment horizontal="right" vertical="center"/>
    </xf>
    <xf numFmtId="0" fontId="1" fillId="0" borderId="0"/>
    <xf numFmtId="0" fontId="7" fillId="0" borderId="0"/>
    <xf numFmtId="4" fontId="98" fillId="8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98" fillId="85" borderId="42" applyNumberFormat="0" applyProtection="0">
      <alignment horizontal="right" vertical="center"/>
    </xf>
    <xf numFmtId="4" fontId="98" fillId="85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166" fillId="0" borderId="0" applyNumberFormat="0" applyProtection="0">
      <alignment horizontal="left" indent="5"/>
    </xf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4" fontId="103" fillId="8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03" fillId="85" borderId="42" applyNumberFormat="0" applyProtection="0">
      <alignment horizontal="right" vertical="center"/>
    </xf>
    <xf numFmtId="4" fontId="103" fillId="85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39" fontId="7" fillId="109" borderId="0"/>
    <xf numFmtId="0" fontId="1" fillId="0" borderId="0"/>
    <xf numFmtId="39" fontId="7" fillId="109" borderId="0"/>
    <xf numFmtId="0" fontId="7" fillId="0" borderId="0"/>
    <xf numFmtId="39" fontId="7" fillId="109" borderId="0"/>
    <xf numFmtId="0" fontId="1" fillId="0" borderId="0"/>
    <xf numFmtId="0" fontId="7" fillId="0" borderId="0"/>
    <xf numFmtId="0" fontId="7" fillId="0" borderId="0"/>
    <xf numFmtId="39" fontId="7" fillId="109" borderId="0"/>
    <xf numFmtId="0" fontId="1" fillId="0" borderId="0"/>
    <xf numFmtId="39" fontId="7" fillId="109" borderId="0"/>
    <xf numFmtId="0" fontId="1" fillId="0" borderId="0"/>
    <xf numFmtId="0" fontId="7" fillId="0" borderId="0"/>
    <xf numFmtId="39" fontId="7" fillId="109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0" fontId="7" fillId="0" borderId="0"/>
    <xf numFmtId="0" fontId="7" fillId="0" borderId="0"/>
    <xf numFmtId="39" fontId="7" fillId="109" borderId="0"/>
    <xf numFmtId="39" fontId="7" fillId="109" borderId="0"/>
    <xf numFmtId="39" fontId="7" fillId="109" borderId="0"/>
    <xf numFmtId="0" fontId="7" fillId="0" borderId="0"/>
    <xf numFmtId="0" fontId="7" fillId="0" borderId="0"/>
    <xf numFmtId="0" fontId="7" fillId="0" borderId="0"/>
    <xf numFmtId="39" fontId="7" fillId="109" borderId="0"/>
    <xf numFmtId="39" fontId="7" fillId="109" borderId="0"/>
    <xf numFmtId="0" fontId="7" fillId="0" borderId="0"/>
    <xf numFmtId="0" fontId="7" fillId="0" borderId="0"/>
    <xf numFmtId="39" fontId="7" fillId="109" borderId="0"/>
    <xf numFmtId="39" fontId="7" fillId="109" borderId="0"/>
    <xf numFmtId="39" fontId="7" fillId="109" borderId="0"/>
    <xf numFmtId="0" fontId="1" fillId="0" borderId="0"/>
    <xf numFmtId="0" fontId="7" fillId="0" borderId="0"/>
    <xf numFmtId="39" fontId="7" fillId="109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0" fontId="7" fillId="0" borderId="0"/>
    <xf numFmtId="0" fontId="1" fillId="0" borderId="0"/>
    <xf numFmtId="0" fontId="7" fillId="0" borderId="0"/>
    <xf numFmtId="39" fontId="7" fillId="109" borderId="0"/>
    <xf numFmtId="0" fontId="7" fillId="0" borderId="0"/>
    <xf numFmtId="0" fontId="1" fillId="0" borderId="0"/>
    <xf numFmtId="0" fontId="7" fillId="0" borderId="0"/>
    <xf numFmtId="39" fontId="7" fillId="109" borderId="0"/>
    <xf numFmtId="0" fontId="1" fillId="0" borderId="0"/>
    <xf numFmtId="39" fontId="7" fillId="109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39" fontId="7" fillId="109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04" fillId="0" borderId="0" applyNumberFormat="0" applyFill="0" applyBorder="0" applyAlignment="0" applyProtection="0"/>
    <xf numFmtId="0" fontId="7" fillId="0" borderId="0"/>
    <xf numFmtId="38" fontId="29" fillId="0" borderId="47"/>
    <xf numFmtId="38" fontId="29" fillId="0" borderId="47"/>
    <xf numFmtId="0" fontId="7" fillId="0" borderId="0"/>
    <xf numFmtId="38" fontId="29" fillId="0" borderId="47"/>
    <xf numFmtId="0" fontId="7" fillId="0" borderId="0"/>
    <xf numFmtId="38" fontId="29" fillId="0" borderId="47"/>
    <xf numFmtId="0" fontId="1" fillId="0" borderId="0"/>
    <xf numFmtId="0" fontId="7" fillId="0" borderId="0"/>
    <xf numFmtId="38" fontId="29" fillId="0" borderId="47"/>
    <xf numFmtId="38" fontId="29" fillId="0" borderId="47"/>
    <xf numFmtId="0" fontId="7" fillId="0" borderId="0"/>
    <xf numFmtId="38" fontId="29" fillId="0" borderId="47"/>
    <xf numFmtId="0" fontId="7" fillId="0" borderId="0"/>
    <xf numFmtId="38" fontId="29" fillId="0" borderId="47"/>
    <xf numFmtId="0" fontId="1" fillId="0" borderId="0"/>
    <xf numFmtId="0" fontId="7" fillId="0" borderId="0"/>
    <xf numFmtId="38" fontId="29" fillId="0" borderId="47"/>
    <xf numFmtId="38" fontId="29" fillId="0" borderId="47"/>
    <xf numFmtId="0" fontId="7" fillId="0" borderId="0"/>
    <xf numFmtId="38" fontId="29" fillId="0" borderId="47"/>
    <xf numFmtId="0" fontId="7" fillId="0" borderId="0"/>
    <xf numFmtId="38" fontId="29" fillId="0" borderId="47"/>
    <xf numFmtId="0" fontId="1" fillId="0" borderId="0"/>
    <xf numFmtId="0" fontId="7" fillId="0" borderId="0"/>
    <xf numFmtId="38" fontId="29" fillId="0" borderId="47"/>
    <xf numFmtId="0" fontId="7" fillId="0" borderId="0"/>
    <xf numFmtId="0" fontId="1" fillId="0" borderId="0"/>
    <xf numFmtId="0" fontId="7" fillId="0" borderId="0"/>
    <xf numFmtId="38" fontId="29" fillId="0" borderId="47"/>
    <xf numFmtId="0" fontId="7" fillId="0" borderId="0"/>
    <xf numFmtId="0" fontId="1" fillId="0" borderId="0"/>
    <xf numFmtId="0" fontId="7" fillId="0" borderId="0"/>
    <xf numFmtId="38" fontId="29" fillId="0" borderId="47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38" fontId="10" fillId="0" borderId="2"/>
    <xf numFmtId="38" fontId="10" fillId="0" borderId="2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8" fontId="10" fillId="0" borderId="2"/>
    <xf numFmtId="38" fontId="10" fillId="0" borderId="2"/>
    <xf numFmtId="0" fontId="7" fillId="0" borderId="0"/>
    <xf numFmtId="0" fontId="1" fillId="0" borderId="0"/>
    <xf numFmtId="0" fontId="7" fillId="0" borderId="0"/>
    <xf numFmtId="38" fontId="10" fillId="0" borderId="2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8" fontId="10" fillId="0" borderId="2"/>
    <xf numFmtId="38" fontId="10" fillId="0" borderId="2"/>
    <xf numFmtId="0" fontId="7" fillId="0" borderId="0"/>
    <xf numFmtId="0" fontId="1" fillId="0" borderId="0"/>
    <xf numFmtId="38" fontId="10" fillId="0" borderId="2"/>
    <xf numFmtId="0" fontId="1" fillId="0" borderId="0"/>
    <xf numFmtId="0" fontId="7" fillId="0" borderId="0"/>
    <xf numFmtId="39" fontId="11" fillId="110" borderId="0"/>
    <xf numFmtId="0" fontId="1" fillId="0" borderId="0"/>
    <xf numFmtId="39" fontId="7" fillId="110" borderId="0"/>
    <xf numFmtId="0" fontId="1" fillId="0" borderId="0"/>
    <xf numFmtId="0" fontId="7" fillId="0" borderId="0"/>
    <xf numFmtId="39" fontId="11" fillId="11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175" fontId="7" fillId="0" borderId="0">
      <alignment horizontal="left" wrapText="1"/>
    </xf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35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5" fontId="7" fillId="0" borderId="0">
      <alignment horizontal="left" wrapText="1"/>
    </xf>
    <xf numFmtId="0" fontId="1" fillId="0" borderId="0"/>
    <xf numFmtId="171" fontId="7" fillId="0" borderId="0">
      <alignment horizontal="left" wrapText="1"/>
    </xf>
    <xf numFmtId="175" fontId="7" fillId="0" borderId="0">
      <alignment horizontal="left" wrapText="1"/>
    </xf>
    <xf numFmtId="0" fontId="1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0" fontId="35" fillId="0" borderId="0"/>
    <xf numFmtId="196" fontId="7" fillId="0" borderId="0">
      <alignment horizontal="left" wrapText="1"/>
    </xf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19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96" fontId="7" fillId="0" borderId="0">
      <alignment horizontal="left" wrapText="1"/>
    </xf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6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65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35" fillId="0" borderId="0"/>
    <xf numFmtId="196" fontId="7" fillId="0" borderId="0">
      <alignment horizontal="left" wrapText="1"/>
    </xf>
    <xf numFmtId="0" fontId="1" fillId="0" borderId="0"/>
    <xf numFmtId="0" fontId="7" fillId="0" borderId="0"/>
    <xf numFmtId="196" fontId="7" fillId="0" borderId="0">
      <alignment horizontal="left" wrapText="1"/>
    </xf>
    <xf numFmtId="0" fontId="1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93" fontId="7" fillId="0" borderId="0">
      <alignment horizontal="left" wrapText="1"/>
    </xf>
    <xf numFmtId="19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9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19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93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165" fontId="7" fillId="0" borderId="0">
      <alignment horizontal="left" wrapText="1"/>
    </xf>
    <xf numFmtId="0" fontId="7" fillId="0" borderId="0"/>
    <xf numFmtId="0" fontId="1" fillId="0" borderId="0"/>
    <xf numFmtId="16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167" fillId="120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121" borderId="70" applyNumberFormat="0" applyProtection="0">
      <alignment horizontal="center" wrapText="1"/>
    </xf>
    <xf numFmtId="0" fontId="168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121" borderId="71" applyNumberFormat="0" applyAlignment="0" applyProtection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111" borderId="0" applyNumberFormat="0" applyBorder="0">
      <alignment horizontal="center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1" borderId="0" applyNumberFormat="0" applyBorder="0">
      <alignment horizontal="center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112" borderId="48" applyNumberFormat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2" borderId="48" applyNumberFormat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112" borderId="0" applyNumberFormat="0" applyBorder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2" borderId="0" applyNumberFormat="0" applyBorder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1" fillId="0" borderId="0"/>
    <xf numFmtId="0" fontId="7" fillId="0" borderId="0"/>
    <xf numFmtId="200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200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201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201" fontId="7" fillId="0" borderId="0" applyFill="0" applyBorder="0" applyAlignment="0" applyProtection="0">
      <alignment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1" fontId="7" fillId="0" borderId="0" applyFill="0" applyBorder="0" applyAlignment="0" applyProtection="0">
      <alignment wrapText="1"/>
    </xf>
    <xf numFmtId="0" fontId="7" fillId="0" borderId="0" applyNumberFormat="0" applyFont="0" applyFill="0" applyBorder="0" applyProtection="0">
      <alignment horizontal="righ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1" fontId="7" fillId="0" borderId="0" applyFill="0" applyBorder="0" applyAlignment="0" applyProtection="0">
      <alignment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 applyNumberFormat="0" applyFont="0" applyFill="0" applyBorder="0" applyProtection="0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 applyNumberFormat="0" applyFill="0" applyBorder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>
      <alignment horizontal="righ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" fontId="7" fillId="0" borderId="0" applyFill="0" applyBorder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17" fontId="7" fillId="0" borderId="0" applyFill="0" applyBorder="0">
      <alignment horizontal="righ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8" fontId="7" fillId="0" borderId="0" applyFill="0" applyBorder="0" applyAlignment="0" applyProtection="0">
      <alignment wrapText="1"/>
    </xf>
    <xf numFmtId="0" fontId="7" fillId="122" borderId="0" applyNumberFormat="0" applyFont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8" fontId="7" fillId="0" borderId="0" applyFill="0" applyBorder="0" applyAlignment="0" applyProtection="0">
      <alignment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8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 applyNumberFormat="0" applyFill="0" applyBorder="0">
      <alignment horizontal="center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 applyNumberFormat="0" applyFill="0" applyBorder="0">
      <alignment horizontal="center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66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 applyNumberFormat="0" applyFill="0" applyBorder="0">
      <alignment horizontal="center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4" applyNumberFormat="0" applyFon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41" fillId="0" borderId="0" applyNumberFormat="0" applyBorder="0" applyAlignment="0"/>
    <xf numFmtId="0" fontId="169" fillId="0" borderId="0" applyNumberFormat="0" applyBorder="0" applyAlignment="0"/>
    <xf numFmtId="0" fontId="97" fillId="0" borderId="0" applyNumberFormat="0" applyBorder="0" applyAlignment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7" fillId="0" borderId="0"/>
    <xf numFmtId="0" fontId="7" fillId="0" borderId="0" applyNumberFormat="0" applyBorder="0" applyAlignment="0"/>
    <xf numFmtId="0" fontId="171" fillId="0" borderId="0" applyFill="0" applyBorder="0" applyProtection="0">
      <alignment horizontal="left" vertical="top"/>
    </xf>
    <xf numFmtId="0" fontId="1" fillId="0" borderId="0"/>
    <xf numFmtId="0" fontId="1" fillId="0" borderId="0"/>
    <xf numFmtId="0" fontId="1" fillId="0" borderId="0"/>
    <xf numFmtId="0" fontId="172" fillId="0" borderId="0" applyNumberFormat="0" applyFill="0" applyBorder="0" applyAlignment="0" applyProtection="0"/>
    <xf numFmtId="0" fontId="1" fillId="0" borderId="0"/>
    <xf numFmtId="0" fontId="172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72" fillId="0" borderId="0" applyNumberForma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04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72" fillId="0" borderId="0" applyNumberFormat="0" applyFill="0" applyBorder="0" applyAlignment="0" applyProtection="0"/>
    <xf numFmtId="0" fontId="1" fillId="0" borderId="0"/>
    <xf numFmtId="0" fontId="104" fillId="0" borderId="0" applyNumberFormat="0" applyFill="0" applyBorder="0" applyAlignment="0" applyProtection="0"/>
    <xf numFmtId="0" fontId="1" fillId="0" borderId="0"/>
    <xf numFmtId="0" fontId="7" fillId="0" borderId="0"/>
    <xf numFmtId="0" fontId="173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04" fillId="0" borderId="0" applyNumberForma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17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74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37" fillId="0" borderId="0" applyNumberFormat="0" applyFill="0" applyBorder="0" applyAlignment="0" applyProtection="0"/>
    <xf numFmtId="0" fontId="1" fillId="0" borderId="0"/>
    <xf numFmtId="0" fontId="7" fillId="0" borderId="0"/>
    <xf numFmtId="0" fontId="172" fillId="0" borderId="0" applyNumberFormat="0" applyFill="0" applyBorder="0" applyAlignment="0" applyProtection="0"/>
    <xf numFmtId="0" fontId="7" fillId="0" borderId="0"/>
    <xf numFmtId="0" fontId="7" fillId="0" borderId="0"/>
    <xf numFmtId="0" fontId="172" fillId="0" borderId="0" applyNumberFormat="0" applyFill="0" applyBorder="0" applyAlignment="0" applyProtection="0"/>
    <xf numFmtId="0" fontId="1" fillId="0" borderId="0"/>
    <xf numFmtId="0" fontId="1" fillId="0" borderId="0"/>
    <xf numFmtId="0" fontId="37" fillId="0" borderId="0" applyNumberFormat="0" applyFill="0" applyBorder="0" applyAlignment="0" applyProtection="0"/>
    <xf numFmtId="0" fontId="7" fillId="0" borderId="0"/>
    <xf numFmtId="0" fontId="161" fillId="0" borderId="0"/>
    <xf numFmtId="0" fontId="7" fillId="0" borderId="0"/>
    <xf numFmtId="0" fontId="162" fillId="117" borderId="0"/>
    <xf numFmtId="0" fontId="110" fillId="34" borderId="0">
      <alignment horizontal="left" vertical="center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2" fontId="110" fillId="34" borderId="0">
      <alignment horizontal="left" vertical="center"/>
    </xf>
    <xf numFmtId="0" fontId="1" fillId="0" borderId="0"/>
    <xf numFmtId="0" fontId="1" fillId="0" borderId="0"/>
    <xf numFmtId="0" fontId="7" fillId="0" borderId="0"/>
    <xf numFmtId="202" fontId="110" fillId="34" borderId="0">
      <alignment horizontal="left" vertical="center"/>
    </xf>
    <xf numFmtId="0" fontId="1" fillId="0" borderId="0"/>
    <xf numFmtId="0" fontId="7" fillId="0" borderId="0"/>
    <xf numFmtId="0" fontId="8" fillId="34" borderId="0">
      <alignment horizontal="left" wrapText="1"/>
    </xf>
    <xf numFmtId="0" fontId="1" fillId="0" borderId="0"/>
    <xf numFmtId="0" fontId="1" fillId="0" borderId="0"/>
    <xf numFmtId="0" fontId="7" fillId="0" borderId="0"/>
    <xf numFmtId="0" fontId="8" fillId="34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34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11" fillId="0" borderId="0">
      <alignment horizontal="lef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111" fillId="0" borderId="0">
      <alignment horizontal="left" vertical="center"/>
    </xf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6" fillId="0" borderId="72" applyNumberFormat="0" applyFill="0" applyAlignment="0" applyProtection="0"/>
    <xf numFmtId="0" fontId="36" fillId="0" borderId="72" applyNumberFormat="0" applyFill="0" applyAlignment="0" applyProtection="0"/>
    <xf numFmtId="0" fontId="7" fillId="0" borderId="0"/>
    <xf numFmtId="0" fontId="36" fillId="0" borderId="72" applyNumberFormat="0" applyFill="0" applyAlignment="0" applyProtection="0"/>
    <xf numFmtId="0" fontId="7" fillId="0" borderId="0"/>
    <xf numFmtId="0" fontId="1" fillId="0" borderId="0"/>
    <xf numFmtId="0" fontId="1" fillId="0" borderId="0"/>
    <xf numFmtId="0" fontId="36" fillId="0" borderId="72" applyNumberFormat="0" applyFill="0" applyAlignment="0" applyProtection="0"/>
    <xf numFmtId="0" fontId="7" fillId="0" borderId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59" fillId="0" borderId="50" applyNumberFormat="0" applyFont="0" applyFill="0" applyAlignment="0" applyProtection="0"/>
    <xf numFmtId="0" fontId="7" fillId="0" borderId="0"/>
    <xf numFmtId="0" fontId="1" fillId="0" borderId="0"/>
    <xf numFmtId="0" fontId="36" fillId="0" borderId="7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3" fillId="0" borderId="28" applyNumberFormat="0" applyFill="0" applyAlignment="0" applyProtection="0"/>
    <xf numFmtId="0" fontId="1" fillId="0" borderId="0"/>
    <xf numFmtId="0" fontId="3" fillId="0" borderId="28" applyNumberFormat="0" applyFill="0" applyAlignment="0" applyProtection="0"/>
    <xf numFmtId="0" fontId="7" fillId="0" borderId="0"/>
    <xf numFmtId="0" fontId="59" fillId="0" borderId="50" applyNumberFormat="0" applyFon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3" fillId="0" borderId="2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0" borderId="50" applyNumberFormat="0" applyFont="0" applyFill="0" applyAlignment="0" applyProtection="0"/>
    <xf numFmtId="0" fontId="59" fillId="0" borderId="50" applyNumberFormat="0" applyFont="0" applyFill="0" applyAlignment="0" applyProtection="0"/>
    <xf numFmtId="0" fontId="1" fillId="0" borderId="0"/>
    <xf numFmtId="0" fontId="7" fillId="0" borderId="0"/>
    <xf numFmtId="0" fontId="59" fillId="0" borderId="50" applyNumberFormat="0" applyFont="0" applyFill="0" applyAlignment="0" applyProtection="0"/>
    <xf numFmtId="0" fontId="7" fillId="0" borderId="0"/>
    <xf numFmtId="0" fontId="59" fillId="0" borderId="50" applyNumberFormat="0" applyFon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0" borderId="50" applyNumberFormat="0" applyFont="0" applyFill="0" applyAlignment="0" applyProtection="0"/>
    <xf numFmtId="0" fontId="59" fillId="0" borderId="50" applyNumberFormat="0" applyFont="0" applyFill="0" applyAlignment="0" applyProtection="0"/>
    <xf numFmtId="0" fontId="1" fillId="0" borderId="0"/>
    <xf numFmtId="0" fontId="3" fillId="0" borderId="28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61" fillId="0" borderId="52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0" fillId="0" borderId="52"/>
    <xf numFmtId="0" fontId="60" fillId="0" borderId="52"/>
    <xf numFmtId="0" fontId="1" fillId="0" borderId="0"/>
    <xf numFmtId="0" fontId="1" fillId="0" borderId="0"/>
    <xf numFmtId="0" fontId="1" fillId="0" borderId="0"/>
    <xf numFmtId="0" fontId="7" fillId="0" borderId="0"/>
    <xf numFmtId="0" fontId="60" fillId="0" borderId="52"/>
    <xf numFmtId="0" fontId="1" fillId="0" borderId="0"/>
    <xf numFmtId="0" fontId="60" fillId="0" borderId="52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13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13" fillId="0" borderId="0" applyNumberForma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13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13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13" fillId="0" borderId="0" applyNumberForma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75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113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13" fillId="0" borderId="0" applyNumberFormat="0" applyFill="0" applyBorder="0" applyAlignment="0" applyProtection="0"/>
    <xf numFmtId="0" fontId="1" fillId="0" borderId="0"/>
    <xf numFmtId="0" fontId="176" fillId="0" borderId="0" applyNumberFormat="0" applyFill="0" applyBorder="0" applyAlignment="0" applyProtection="0"/>
    <xf numFmtId="0" fontId="1" fillId="0" borderId="0"/>
    <xf numFmtId="0" fontId="176" fillId="0" borderId="0" applyNumberForma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209" fontId="11" fillId="0" borderId="0"/>
    <xf numFmtId="41" fontId="1" fillId="0" borderId="0" applyFont="0" applyFill="0" applyBorder="0" applyAlignment="0" applyProtection="0"/>
    <xf numFmtId="0" fontId="4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8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8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8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8" fillId="4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1" fillId="5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4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1" fillId="5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5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1" fillId="5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1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5" fillId="50" borderId="0" applyNumberFormat="0" applyBorder="0" applyAlignment="0" applyProtection="0"/>
    <xf numFmtId="0" fontId="44" fillId="48" borderId="0" applyNumberFormat="0" applyBorder="0" applyAlignment="0" applyProtection="0"/>
    <xf numFmtId="0" fontId="45" fillId="42" borderId="0" applyNumberFormat="0" applyBorder="0" applyAlignment="0" applyProtection="0"/>
    <xf numFmtId="0" fontId="44" fillId="57" borderId="0" applyNumberFormat="0" applyBorder="0" applyAlignment="0" applyProtection="0"/>
    <xf numFmtId="0" fontId="45" fillId="53" borderId="0" applyNumberFormat="0" applyBorder="0" applyAlignment="0" applyProtection="0"/>
    <xf numFmtId="0" fontId="44" fillId="55" borderId="0" applyNumberFormat="0" applyBorder="0" applyAlignment="0" applyProtection="0"/>
    <xf numFmtId="0" fontId="45" fillId="51" borderId="0" applyNumberFormat="0" applyBorder="0" applyAlignment="0" applyProtection="0"/>
    <xf numFmtId="0" fontId="44" fillId="41" borderId="0" applyNumberFormat="0" applyBorder="0" applyAlignment="0" applyProtection="0"/>
    <xf numFmtId="0" fontId="45" fillId="50" borderId="0" applyNumberFormat="0" applyBorder="0" applyAlignment="0" applyProtection="0"/>
    <xf numFmtId="0" fontId="44" fillId="48" borderId="0" applyNumberFormat="0" applyBorder="0" applyAlignment="0" applyProtection="0"/>
    <xf numFmtId="0" fontId="45" fillId="43" borderId="0" applyNumberFormat="0" applyBorder="0" applyAlignment="0" applyProtection="0"/>
    <xf numFmtId="0" fontId="44" fillId="42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44" fillId="66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44" fillId="71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44" fillId="69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44" fillId="7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44" fillId="76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44" fillId="79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7" fillId="68" borderId="0" applyNumberFormat="0" applyBorder="0" applyAlignment="0" applyProtection="0"/>
    <xf numFmtId="0" fontId="46" fillId="47" borderId="0" applyNumberFormat="0" applyBorder="0" applyAlignment="0" applyProtection="0"/>
    <xf numFmtId="0" fontId="53" fillId="69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6" fillId="48" borderId="0" applyNumberFormat="0" applyBorder="0" applyAlignment="0" applyProtection="0"/>
    <xf numFmtId="0" fontId="78" fillId="0" borderId="56" applyNumberFormat="0" applyFill="0" applyAlignment="0" applyProtection="0"/>
    <xf numFmtId="0" fontId="79" fillId="0" borderId="57" applyNumberFormat="0" applyFill="0" applyAlignment="0" applyProtection="0"/>
    <xf numFmtId="0" fontId="80" fillId="0" borderId="59" applyNumberFormat="0" applyFill="0" applyAlignment="0" applyProtection="0"/>
    <xf numFmtId="41" fontId="82" fillId="87" borderId="39">
      <alignment horizontal="left"/>
      <protection locked="0"/>
    </xf>
    <xf numFmtId="0" fontId="113" fillId="0" borderId="63" applyNumberFormat="0" applyFill="0" applyAlignment="0" applyProtection="0"/>
    <xf numFmtId="0" fontId="152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7" fillId="77" borderId="41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90" fillId="38" borderId="42" applyNumberFormat="0" applyAlignment="0" applyProtection="0"/>
    <xf numFmtId="0" fontId="104" fillId="0" borderId="0" applyNumberFormat="0" applyFill="0" applyBorder="0" applyAlignment="0" applyProtection="0"/>
    <xf numFmtId="0" fontId="36" fillId="0" borderId="73" applyNumberFormat="0" applyFill="0" applyAlignment="0" applyProtection="0"/>
    <xf numFmtId="41" fontId="1" fillId="0" borderId="0" applyFont="0" applyFill="0" applyBorder="0" applyAlignment="0" applyProtection="0"/>
  </cellStyleXfs>
  <cellXfs count="549">
    <xf numFmtId="0" fontId="0" fillId="0" borderId="0" xfId="0"/>
    <xf numFmtId="0" fontId="3" fillId="0" borderId="0" xfId="0" applyFont="1"/>
    <xf numFmtId="41" fontId="0" fillId="0" borderId="0" xfId="0" applyNumberFormat="1"/>
    <xf numFmtId="167" fontId="0" fillId="0" borderId="0" xfId="1" applyNumberFormat="1" applyFont="1" applyFill="1"/>
    <xf numFmtId="0" fontId="0" fillId="0" borderId="0" xfId="0" applyFill="1"/>
    <xf numFmtId="41" fontId="0" fillId="0" borderId="0" xfId="0" applyNumberFormat="1" applyFill="1"/>
    <xf numFmtId="0" fontId="0" fillId="0" borderId="0" xfId="0" applyFill="1" applyBorder="1"/>
    <xf numFmtId="167" fontId="0" fillId="0" borderId="0" xfId="0" applyNumberFormat="1" applyFill="1"/>
    <xf numFmtId="9" fontId="0" fillId="0" borderId="0" xfId="2" applyFont="1" applyFill="1"/>
    <xf numFmtId="0" fontId="0" fillId="0" borderId="0" xfId="0" applyNumberFormat="1" applyAlignment="1"/>
    <xf numFmtId="0" fontId="3" fillId="0" borderId="0" xfId="0" applyFont="1" applyFill="1"/>
    <xf numFmtId="0" fontId="0" fillId="0" borderId="0" xfId="0" applyFill="1" applyAlignment="1">
      <alignment horizontal="center"/>
    </xf>
    <xf numFmtId="0" fontId="0" fillId="0" borderId="2" xfId="0" applyBorder="1"/>
    <xf numFmtId="0" fontId="0" fillId="0" borderId="0" xfId="0" applyAlignment="1">
      <alignment horizontal="right"/>
    </xf>
    <xf numFmtId="0" fontId="5" fillId="0" borderId="1" xfId="0" applyNumberFormat="1" applyFont="1" applyFill="1" applyBorder="1" applyAlignment="1">
      <alignment horizontal="center" wrapText="1"/>
    </xf>
    <xf numFmtId="167" fontId="0" fillId="0" borderId="0" xfId="1" applyNumberFormat="1" applyFont="1"/>
    <xf numFmtId="0" fontId="27" fillId="0" borderId="0" xfId="0" applyFont="1"/>
    <xf numFmtId="0" fontId="0" fillId="0" borderId="0" xfId="0"/>
    <xf numFmtId="167" fontId="0" fillId="0" borderId="0" xfId="1" applyNumberFormat="1" applyFont="1" applyFill="1" applyBorder="1"/>
    <xf numFmtId="41" fontId="5" fillId="0" borderId="0" xfId="42392" applyFont="1" applyFill="1" applyAlignment="1">
      <alignment horizontal="center"/>
    </xf>
    <xf numFmtId="41" fontId="5" fillId="0" borderId="0" xfId="42392" applyFont="1" applyFill="1" applyAlignment="1"/>
    <xf numFmtId="41" fontId="5" fillId="0" borderId="0" xfId="42392" applyFont="1" applyFill="1" applyAlignment="1">
      <alignment horizontal="center" wrapText="1"/>
    </xf>
    <xf numFmtId="41" fontId="0" fillId="0" borderId="0" xfId="42392" applyFont="1"/>
    <xf numFmtId="41" fontId="5" fillId="0" borderId="1" xfId="42392" applyFont="1" applyFill="1" applyBorder="1" applyAlignment="1">
      <alignment horizontal="center"/>
    </xf>
    <xf numFmtId="41" fontId="6" fillId="0" borderId="1" xfId="42392" applyFont="1" applyFill="1" applyBorder="1" applyAlignment="1"/>
    <xf numFmtId="41" fontId="5" fillId="0" borderId="1" xfId="42392" applyFont="1" applyFill="1" applyBorder="1" applyAlignment="1">
      <alignment horizontal="center" wrapText="1"/>
    </xf>
    <xf numFmtId="41" fontId="6" fillId="0" borderId="0" xfId="42392" applyFont="1" applyFill="1" applyAlignment="1">
      <alignment horizontal="center"/>
    </xf>
    <xf numFmtId="41" fontId="0" fillId="0" borderId="2" xfId="42392" applyFont="1" applyBorder="1"/>
    <xf numFmtId="41" fontId="0" fillId="0" borderId="0" xfId="42392" applyFont="1" applyAlignment="1">
      <alignment horizontal="center"/>
    </xf>
    <xf numFmtId="165" fontId="0" fillId="0" borderId="0" xfId="2" applyNumberFormat="1" applyFont="1" applyFill="1"/>
    <xf numFmtId="165" fontId="0" fillId="0" borderId="1" xfId="2" applyNumberFormat="1" applyFont="1" applyFill="1" applyBorder="1"/>
    <xf numFmtId="0" fontId="5" fillId="0" borderId="1" xfId="42392" applyNumberFormat="1" applyFont="1" applyFill="1" applyBorder="1" applyAlignment="1">
      <alignment horizontal="center" wrapText="1"/>
    </xf>
    <xf numFmtId="41" fontId="0" fillId="0" borderId="1" xfId="42392" applyFont="1" applyBorder="1"/>
    <xf numFmtId="165" fontId="0" fillId="0" borderId="0" xfId="2" applyNumberFormat="1" applyFont="1" applyFill="1" applyBorder="1"/>
    <xf numFmtId="0" fontId="0" fillId="0" borderId="1" xfId="0" applyBorder="1" applyAlignment="1">
      <alignment horizontal="center"/>
    </xf>
    <xf numFmtId="41" fontId="0" fillId="0" borderId="3" xfId="42392" applyFont="1" applyBorder="1"/>
    <xf numFmtId="170" fontId="8" fillId="0" borderId="0" xfId="0" applyNumberFormat="1" applyFont="1" applyFill="1" applyAlignment="1">
      <alignment horizontal="left"/>
    </xf>
    <xf numFmtId="0" fontId="0" fillId="0" borderId="0" xfId="0" applyNumberFormat="1" applyFill="1" applyAlignment="1"/>
    <xf numFmtId="170" fontId="7" fillId="0" borderId="0" xfId="0" applyNumberFormat="1" applyFont="1" applyFill="1" applyAlignment="1">
      <alignment horizontal="left"/>
    </xf>
    <xf numFmtId="170" fontId="95" fillId="0" borderId="0" xfId="0" applyNumberFormat="1" applyFont="1" applyFill="1" applyAlignment="1">
      <alignment horizontal="left"/>
    </xf>
    <xf numFmtId="0" fontId="0" fillId="0" borderId="74" xfId="0" applyNumberFormat="1" applyFill="1" applyBorder="1" applyAlignment="1">
      <alignment horizontal="center"/>
    </xf>
    <xf numFmtId="170" fontId="7" fillId="0" borderId="76" xfId="0" applyNumberFormat="1" applyFont="1" applyFill="1" applyBorder="1" applyAlignment="1">
      <alignment horizontal="centerContinuous"/>
    </xf>
    <xf numFmtId="170" fontId="7" fillId="0" borderId="5" xfId="0" applyNumberFormat="1" applyFont="1" applyFill="1" applyBorder="1" applyAlignment="1">
      <alignment horizontal="centerContinuous"/>
    </xf>
    <xf numFmtId="170" fontId="7" fillId="0" borderId="77" xfId="0" applyNumberFormat="1" applyFont="1" applyFill="1" applyBorder="1" applyAlignment="1">
      <alignment horizontal="centerContinuous"/>
    </xf>
    <xf numFmtId="0" fontId="0" fillId="0" borderId="78" xfId="0" applyNumberFormat="1" applyFill="1" applyBorder="1" applyAlignment="1">
      <alignment horizontal="center"/>
    </xf>
    <xf numFmtId="170" fontId="7" fillId="0" borderId="31" xfId="0" applyNumberFormat="1" applyFont="1" applyFill="1" applyBorder="1" applyAlignment="1">
      <alignment horizontal="left"/>
    </xf>
    <xf numFmtId="170" fontId="7" fillId="0" borderId="79" xfId="0" applyNumberFormat="1" applyFont="1" applyFill="1" applyBorder="1" applyAlignment="1">
      <alignment horizontal="left"/>
    </xf>
    <xf numFmtId="170" fontId="7" fillId="0" borderId="30" xfId="0" applyNumberFormat="1" applyFont="1" applyFill="1" applyBorder="1" applyAlignment="1">
      <alignment horizontal="left"/>
    </xf>
    <xf numFmtId="170" fontId="7" fillId="0" borderId="0" xfId="0" applyNumberFormat="1" applyFont="1" applyFill="1" applyBorder="1" applyAlignment="1">
      <alignment horizontal="left"/>
    </xf>
    <xf numFmtId="170" fontId="7" fillId="0" borderId="80" xfId="0" applyNumberFormat="1" applyFont="1" applyFill="1" applyBorder="1" applyAlignment="1">
      <alignment horizontal="center"/>
    </xf>
    <xf numFmtId="170" fontId="7" fillId="0" borderId="30" xfId="0" applyNumberFormat="1" applyFont="1" applyFill="1" applyBorder="1" applyAlignment="1">
      <alignment horizontal="centerContinuous"/>
    </xf>
    <xf numFmtId="170" fontId="7" fillId="0" borderId="0" xfId="0" applyNumberFormat="1" applyFont="1" applyFill="1" applyBorder="1" applyAlignment="1">
      <alignment horizontal="centerContinuous"/>
    </xf>
    <xf numFmtId="170" fontId="7" fillId="0" borderId="80" xfId="0" applyNumberFormat="1" applyFont="1" applyFill="1" applyBorder="1" applyAlignment="1">
      <alignment horizontal="left"/>
    </xf>
    <xf numFmtId="170" fontId="7" fillId="0" borderId="30" xfId="0" applyNumberFormat="1" applyFont="1" applyFill="1" applyBorder="1" applyAlignment="1">
      <alignment horizontal="center"/>
    </xf>
    <xf numFmtId="170" fontId="7" fillId="0" borderId="0" xfId="0" applyNumberFormat="1" applyFont="1" applyFill="1" applyBorder="1" applyAlignment="1">
      <alignment horizontal="center"/>
    </xf>
    <xf numFmtId="170" fontId="7" fillId="0" borderId="81" xfId="0" applyNumberFormat="1" applyFont="1" applyFill="1" applyBorder="1" applyAlignment="1">
      <alignment horizontal="center"/>
    </xf>
    <xf numFmtId="170" fontId="7" fillId="0" borderId="1" xfId="0" applyNumberFormat="1" applyFont="1" applyFill="1" applyBorder="1" applyAlignment="1">
      <alignment horizontal="center"/>
    </xf>
    <xf numFmtId="170" fontId="7" fillId="0" borderId="82" xfId="0" applyNumberFormat="1" applyFont="1" applyFill="1" applyBorder="1" applyAlignment="1">
      <alignment horizontal="center"/>
    </xf>
    <xf numFmtId="0" fontId="7" fillId="0" borderId="30" xfId="0" applyNumberFormat="1" applyFont="1" applyFill="1" applyBorder="1" applyAlignment="1">
      <alignment horizontal="center" vertical="top"/>
    </xf>
    <xf numFmtId="17" fontId="7" fillId="0" borderId="0" xfId="0" applyNumberFormat="1" applyFont="1" applyFill="1" applyBorder="1" applyAlignment="1">
      <alignment horizontal="center" vertical="top"/>
    </xf>
    <xf numFmtId="41" fontId="7" fillId="0" borderId="0" xfId="0" applyNumberFormat="1" applyFont="1" applyFill="1" applyBorder="1" applyAlignment="1">
      <alignment horizontal="center" vertical="top"/>
    </xf>
    <xf numFmtId="41" fontId="7" fillId="0" borderId="80" xfId="0" applyNumberFormat="1" applyFont="1" applyFill="1" applyBorder="1" applyAlignment="1">
      <alignment horizontal="center" vertical="top"/>
    </xf>
    <xf numFmtId="37" fontId="7" fillId="0" borderId="0" xfId="0" applyNumberFormat="1" applyFont="1" applyFill="1" applyBorder="1" applyAlignment="1">
      <alignment horizontal="center" vertical="top"/>
    </xf>
    <xf numFmtId="170" fontId="7" fillId="0" borderId="0" xfId="0" applyNumberFormat="1" applyFont="1" applyFill="1" applyAlignment="1">
      <alignment horizontal="center"/>
    </xf>
    <xf numFmtId="0" fontId="0" fillId="0" borderId="75" xfId="0" applyNumberFormat="1" applyFill="1" applyBorder="1" applyAlignment="1">
      <alignment horizontal="center"/>
    </xf>
    <xf numFmtId="0" fontId="7" fillId="0" borderId="81" xfId="0" applyNumberFormat="1" applyFont="1" applyFill="1" applyBorder="1" applyAlignment="1">
      <alignment horizontal="center"/>
    </xf>
    <xf numFmtId="17" fontId="7" fillId="0" borderId="1" xfId="0" applyNumberFormat="1" applyFont="1" applyFill="1" applyBorder="1" applyAlignment="1">
      <alignment horizontal="center"/>
    </xf>
    <xf numFmtId="41" fontId="7" fillId="0" borderId="1" xfId="0" applyNumberFormat="1" applyFont="1" applyFill="1" applyBorder="1" applyAlignment="1">
      <alignment horizontal="center"/>
    </xf>
    <xf numFmtId="41" fontId="7" fillId="0" borderId="82" xfId="0" applyNumberFormat="1" applyFont="1" applyFill="1" applyBorder="1" applyAlignment="1">
      <alignment horizontal="center"/>
    </xf>
    <xf numFmtId="37" fontId="7" fillId="0" borderId="1" xfId="0" applyNumberFormat="1" applyFont="1" applyFill="1" applyBorder="1" applyAlignment="1">
      <alignment horizontal="center"/>
    </xf>
    <xf numFmtId="41" fontId="7" fillId="0" borderId="1" xfId="0" applyNumberFormat="1" applyFont="1" applyFill="1" applyBorder="1" applyAlignment="1">
      <alignment horizontal="left"/>
    </xf>
    <xf numFmtId="0" fontId="7" fillId="0" borderId="30" xfId="0" applyNumberFormat="1" applyFont="1" applyFill="1" applyBorder="1" applyAlignment="1">
      <alignment horizontal="center"/>
    </xf>
    <xf numFmtId="17" fontId="7" fillId="0" borderId="0" xfId="0" applyNumberFormat="1" applyFont="1" applyFill="1" applyBorder="1" applyAlignment="1">
      <alignment horizontal="center"/>
    </xf>
    <xf numFmtId="41" fontId="7" fillId="0" borderId="0" xfId="0" applyNumberFormat="1" applyFont="1" applyFill="1" applyBorder="1" applyAlignment="1">
      <alignment horizontal="left"/>
    </xf>
    <xf numFmtId="41" fontId="7" fillId="0" borderId="80" xfId="0" applyNumberFormat="1" applyFont="1" applyFill="1" applyBorder="1" applyAlignment="1">
      <alignment horizontal="left"/>
    </xf>
    <xf numFmtId="37" fontId="7" fillId="0" borderId="30" xfId="0" applyNumberFormat="1" applyFont="1" applyFill="1" applyBorder="1" applyAlignment="1">
      <alignment horizontal="center"/>
    </xf>
    <xf numFmtId="37" fontId="7" fillId="0" borderId="0" xfId="0" applyNumberFormat="1" applyFont="1" applyFill="1" applyBorder="1" applyAlignment="1">
      <alignment horizontal="center"/>
    </xf>
    <xf numFmtId="42" fontId="7" fillId="0" borderId="80" xfId="0" applyNumberFormat="1" applyFont="1" applyFill="1" applyBorder="1" applyAlignment="1">
      <alignment horizontal="left"/>
    </xf>
    <xf numFmtId="168" fontId="7" fillId="0" borderId="80" xfId="0" applyNumberFormat="1" applyFont="1" applyFill="1" applyBorder="1" applyAlignment="1">
      <alignment horizontal="left"/>
    </xf>
    <xf numFmtId="0" fontId="7" fillId="0" borderId="83" xfId="0" applyNumberFormat="1" applyFont="1" applyFill="1" applyBorder="1" applyAlignment="1">
      <alignment horizontal="center"/>
    </xf>
    <xf numFmtId="41" fontId="7" fillId="0" borderId="3" xfId="0" applyNumberFormat="1" applyFont="1" applyFill="1" applyBorder="1" applyAlignment="1">
      <alignment horizontal="left"/>
    </xf>
    <xf numFmtId="219" fontId="12" fillId="0" borderId="80" xfId="0" applyNumberFormat="1" applyFont="1" applyFill="1" applyBorder="1" applyAlignment="1">
      <alignment horizontal="right"/>
    </xf>
    <xf numFmtId="37" fontId="7" fillId="0" borderId="0" xfId="0" applyNumberFormat="1" applyFont="1" applyFill="1" applyBorder="1" applyAlignment="1">
      <alignment horizontal="left"/>
    </xf>
    <xf numFmtId="170" fontId="12" fillId="0" borderId="0" xfId="0" applyNumberFormat="1" applyFont="1" applyFill="1" applyBorder="1" applyAlignment="1">
      <alignment horizontal="right"/>
    </xf>
    <xf numFmtId="41" fontId="12" fillId="0" borderId="0" xfId="0" applyNumberFormat="1" applyFont="1" applyFill="1" applyBorder="1" applyAlignment="1">
      <alignment horizontal="left"/>
    </xf>
    <xf numFmtId="41" fontId="8" fillId="0" borderId="0" xfId="0" applyNumberFormat="1" applyFont="1" applyFill="1" applyBorder="1" applyAlignment="1">
      <alignment horizontal="left"/>
    </xf>
    <xf numFmtId="42" fontId="7" fillId="0" borderId="84" xfId="0" applyNumberFormat="1" applyFont="1" applyFill="1" applyBorder="1" applyAlignment="1">
      <alignment horizontal="left"/>
    </xf>
    <xf numFmtId="170" fontId="7" fillId="0" borderId="81" xfId="0" applyNumberFormat="1" applyFont="1" applyFill="1" applyBorder="1" applyAlignment="1">
      <alignment horizontal="left"/>
    </xf>
    <xf numFmtId="170" fontId="7" fillId="0" borderId="1" xfId="0" applyNumberFormat="1" applyFont="1" applyFill="1" applyBorder="1" applyAlignment="1">
      <alignment horizontal="left"/>
    </xf>
    <xf numFmtId="170" fontId="12" fillId="0" borderId="1" xfId="0" applyNumberFormat="1" applyFont="1" applyFill="1" applyBorder="1" applyAlignment="1">
      <alignment horizontal="right"/>
    </xf>
    <xf numFmtId="167" fontId="12" fillId="0" borderId="82" xfId="0" applyNumberFormat="1" applyFont="1" applyFill="1" applyBorder="1" applyAlignment="1">
      <alignment horizontal="left"/>
    </xf>
    <xf numFmtId="170" fontId="7" fillId="0" borderId="82" xfId="0" applyNumberFormat="1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10" fontId="0" fillId="0" borderId="16" xfId="0" applyNumberFormat="1" applyFill="1" applyBorder="1" applyAlignment="1">
      <alignment horizontal="center"/>
    </xf>
    <xf numFmtId="10" fontId="0" fillId="0" borderId="17" xfId="0" applyNumberFormat="1" applyFill="1" applyBorder="1" applyAlignment="1">
      <alignment horizontal="center"/>
    </xf>
    <xf numFmtId="41" fontId="0" fillId="123" borderId="0" xfId="42392" applyFont="1" applyFill="1"/>
    <xf numFmtId="41" fontId="0" fillId="0" borderId="0" xfId="42392" applyFont="1" applyFill="1"/>
    <xf numFmtId="41" fontId="0" fillId="0" borderId="0" xfId="42392" applyFont="1" applyFill="1" applyAlignment="1">
      <alignment horizontal="left" indent="1"/>
    </xf>
    <xf numFmtId="41" fontId="0" fillId="0" borderId="1" xfId="42392" applyFont="1" applyFill="1" applyBorder="1"/>
    <xf numFmtId="41" fontId="0" fillId="0" borderId="2" xfId="42392" applyFont="1" applyFill="1" applyBorder="1"/>
    <xf numFmtId="41" fontId="0" fillId="0" borderId="0" xfId="42392" applyFont="1" applyFill="1" applyBorder="1"/>
    <xf numFmtId="43" fontId="0" fillId="0" borderId="0" xfId="42392" applyNumberFormat="1" applyFont="1" applyFill="1"/>
    <xf numFmtId="41" fontId="9" fillId="0" borderId="0" xfId="42392" applyFont="1" applyFill="1"/>
    <xf numFmtId="41" fontId="0" fillId="0" borderId="0" xfId="42392" applyFont="1" applyFill="1" applyAlignment="1">
      <alignment horizontal="center"/>
    </xf>
    <xf numFmtId="41" fontId="0" fillId="0" borderId="1" xfId="42392" applyFont="1" applyFill="1" applyBorder="1" applyAlignment="1">
      <alignment horizontal="left" indent="1"/>
    </xf>
    <xf numFmtId="167" fontId="0" fillId="0" borderId="1" xfId="1" applyNumberFormat="1" applyFont="1" applyFill="1" applyBorder="1"/>
    <xf numFmtId="41" fontId="0" fillId="0" borderId="0" xfId="42392" applyFont="1" applyFill="1" applyBorder="1" applyAlignment="1">
      <alignment horizontal="left"/>
    </xf>
    <xf numFmtId="41" fontId="0" fillId="0" borderId="0" xfId="42392" applyFont="1" applyFill="1" applyAlignment="1">
      <alignment horizontal="left"/>
    </xf>
    <xf numFmtId="167" fontId="0" fillId="0" borderId="2" xfId="1" applyNumberFormat="1" applyFont="1" applyFill="1" applyBorder="1"/>
    <xf numFmtId="0" fontId="27" fillId="0" borderId="0" xfId="0" applyFont="1" applyFill="1"/>
    <xf numFmtId="0" fontId="3" fillId="0" borderId="1" xfId="0" applyFont="1" applyFill="1" applyBorder="1" applyAlignment="1">
      <alignment horizontal="center"/>
    </xf>
    <xf numFmtId="167" fontId="0" fillId="0" borderId="0" xfId="1" applyNumberFormat="1" applyFont="1" applyFill="1" applyAlignment="1">
      <alignment horizontal="left"/>
    </xf>
    <xf numFmtId="41" fontId="0" fillId="0" borderId="1" xfId="0" applyNumberFormat="1" applyFill="1" applyBorder="1"/>
    <xf numFmtId="0" fontId="0" fillId="0" borderId="2" xfId="0" applyFill="1" applyBorder="1"/>
    <xf numFmtId="43" fontId="0" fillId="0" borderId="0" xfId="1" applyFont="1" applyFill="1"/>
    <xf numFmtId="167" fontId="0" fillId="0" borderId="1" xfId="0" applyNumberFormat="1" applyFill="1" applyBorder="1"/>
    <xf numFmtId="167" fontId="3" fillId="0" borderId="1" xfId="1" applyNumberFormat="1" applyFont="1" applyFill="1" applyBorder="1" applyAlignment="1">
      <alignment horizontal="center"/>
    </xf>
    <xf numFmtId="170" fontId="8" fillId="2" borderId="0" xfId="0" applyNumberFormat="1" applyFont="1" applyFill="1" applyAlignment="1">
      <alignment horizontal="left"/>
    </xf>
    <xf numFmtId="41" fontId="1" fillId="0" borderId="0" xfId="42392" applyFont="1" applyFill="1" applyBorder="1" applyAlignment="1">
      <alignment horizontal="center"/>
    </xf>
    <xf numFmtId="167" fontId="0" fillId="0" borderId="3" xfId="1" applyNumberFormat="1" applyFont="1" applyFill="1" applyBorder="1"/>
    <xf numFmtId="10" fontId="0" fillId="0" borderId="0" xfId="2" applyNumberFormat="1" applyFont="1" applyFill="1"/>
    <xf numFmtId="41" fontId="0" fillId="0" borderId="1" xfId="42392" applyFont="1" applyBorder="1" applyAlignment="1">
      <alignment horizontal="center"/>
    </xf>
    <xf numFmtId="9" fontId="0" fillId="0" borderId="0" xfId="0" applyNumberFormat="1"/>
    <xf numFmtId="41" fontId="0" fillId="125" borderId="0" xfId="42392" applyFont="1" applyFill="1"/>
    <xf numFmtId="10" fontId="0" fillId="0" borderId="1" xfId="42392" applyNumberFormat="1" applyFont="1" applyBorder="1"/>
    <xf numFmtId="9" fontId="0" fillId="0" borderId="1" xfId="2" applyFont="1" applyBorder="1"/>
    <xf numFmtId="41" fontId="178" fillId="0" borderId="0" xfId="42392" applyFont="1" applyFill="1"/>
    <xf numFmtId="41" fontId="7" fillId="0" borderId="0" xfId="42392" applyFont="1" applyFill="1" applyBorder="1" applyAlignment="1">
      <alignment horizontal="left"/>
    </xf>
    <xf numFmtId="42" fontId="8" fillId="124" borderId="29" xfId="0" applyNumberFormat="1" applyFont="1" applyFill="1" applyBorder="1" applyAlignment="1">
      <alignment horizontal="left"/>
    </xf>
    <xf numFmtId="167" fontId="0" fillId="126" borderId="0" xfId="1" applyNumberFormat="1" applyFont="1" applyFill="1"/>
    <xf numFmtId="8" fontId="0" fillId="0" borderId="0" xfId="42392" applyNumberFormat="1" applyFont="1"/>
    <xf numFmtId="41" fontId="0" fillId="126" borderId="0" xfId="42392" applyFont="1" applyFill="1"/>
    <xf numFmtId="41" fontId="0" fillId="2" borderId="0" xfId="42392" applyFont="1" applyFill="1"/>
    <xf numFmtId="0" fontId="5" fillId="0" borderId="0" xfId="0" applyNumberFormat="1" applyFont="1" applyFill="1" applyBorder="1" applyAlignment="1">
      <alignment horizontal="center" wrapText="1"/>
    </xf>
    <xf numFmtId="0" fontId="5" fillId="0" borderId="0" xfId="42392" applyNumberFormat="1" applyFont="1" applyFill="1" applyBorder="1" applyAlignment="1">
      <alignment horizontal="center" wrapText="1"/>
    </xf>
    <xf numFmtId="165" fontId="0" fillId="0" borderId="0" xfId="2" applyNumberFormat="1" applyFont="1"/>
    <xf numFmtId="0" fontId="0" fillId="125" borderId="0" xfId="0" applyFill="1"/>
    <xf numFmtId="168" fontId="7" fillId="124" borderId="80" xfId="0" applyNumberFormat="1" applyFont="1" applyFill="1" applyBorder="1" applyAlignment="1">
      <alignment horizontal="left"/>
    </xf>
    <xf numFmtId="42" fontId="7" fillId="124" borderId="80" xfId="0" applyNumberFormat="1" applyFont="1" applyFill="1" applyBorder="1" applyAlignment="1">
      <alignment horizontal="left"/>
    </xf>
    <xf numFmtId="41" fontId="7" fillId="124" borderId="3" xfId="0" applyNumberFormat="1" applyFont="1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125" borderId="0" xfId="0" applyFill="1" applyAlignment="1">
      <alignment horizontal="right"/>
    </xf>
    <xf numFmtId="0" fontId="6" fillId="0" borderId="0" xfId="0" applyNumberFormat="1" applyFont="1" applyFill="1" applyAlignment="1">
      <alignment horizontal="center"/>
    </xf>
    <xf numFmtId="43" fontId="178" fillId="0" borderId="0" xfId="0" applyNumberFormat="1" applyFont="1" applyFill="1"/>
    <xf numFmtId="42" fontId="0" fillId="0" borderId="0" xfId="42392" applyNumberFormat="1" applyFont="1"/>
    <xf numFmtId="0" fontId="1" fillId="0" borderId="0" xfId="4" applyFill="1" applyBorder="1"/>
    <xf numFmtId="0" fontId="3" fillId="0" borderId="1" xfId="4" applyFont="1" applyFill="1" applyBorder="1" applyAlignment="1">
      <alignment horizontal="center" wrapText="1"/>
    </xf>
    <xf numFmtId="0" fontId="3" fillId="0" borderId="1" xfId="4" applyFont="1" applyFill="1" applyBorder="1" applyAlignment="1">
      <alignment horizontal="center"/>
    </xf>
    <xf numFmtId="0" fontId="3" fillId="0" borderId="1" xfId="4" applyFont="1" applyFill="1" applyBorder="1"/>
    <xf numFmtId="0" fontId="3" fillId="0" borderId="0" xfId="4" applyFont="1" applyFill="1"/>
    <xf numFmtId="0" fontId="1" fillId="0" borderId="0" xfId="4" applyFill="1"/>
    <xf numFmtId="43" fontId="3" fillId="0" borderId="0" xfId="4" applyNumberFormat="1" applyFont="1" applyFill="1" applyAlignment="1">
      <alignment horizontal="center"/>
    </xf>
    <xf numFmtId="0" fontId="1" fillId="0" borderId="0" xfId="4" applyFont="1" applyFill="1"/>
    <xf numFmtId="10" fontId="1" fillId="0" borderId="0" xfId="4" applyNumberFormat="1" applyFill="1" applyAlignment="1">
      <alignment horizontal="center"/>
    </xf>
    <xf numFmtId="44" fontId="1" fillId="0" borderId="0" xfId="4" applyNumberFormat="1" applyFill="1"/>
    <xf numFmtId="43" fontId="1" fillId="0" borderId="0" xfId="4" applyNumberFormat="1" applyFont="1" applyFill="1" applyBorder="1"/>
    <xf numFmtId="43" fontId="1" fillId="0" borderId="0" xfId="4" applyNumberFormat="1" applyFont="1" applyFill="1"/>
    <xf numFmtId="44" fontId="3" fillId="0" borderId="3" xfId="4" applyNumberFormat="1" applyFont="1" applyFill="1" applyBorder="1"/>
    <xf numFmtId="0" fontId="1" fillId="0" borderId="0" xfId="4" applyFill="1" applyAlignment="1">
      <alignment horizontal="right"/>
    </xf>
    <xf numFmtId="0" fontId="0" fillId="0" borderId="50" xfId="0" applyBorder="1"/>
    <xf numFmtId="44" fontId="3" fillId="0" borderId="8" xfId="0" applyNumberFormat="1" applyFont="1" applyBorder="1"/>
    <xf numFmtId="41" fontId="6" fillId="0" borderId="0" xfId="0" applyNumberFormat="1" applyFont="1" applyFill="1" applyAlignment="1" applyProtection="1">
      <protection locked="0"/>
    </xf>
    <xf numFmtId="0" fontId="179" fillId="127" borderId="0" xfId="33868" applyFont="1" applyFill="1"/>
    <xf numFmtId="0" fontId="7" fillId="127" borderId="0" xfId="33868" applyFill="1"/>
    <xf numFmtId="0" fontId="7" fillId="0" borderId="0" xfId="33868"/>
    <xf numFmtId="0" fontId="180" fillId="0" borderId="0" xfId="33868" applyFont="1" applyAlignment="1">
      <alignment horizontal="center"/>
    </xf>
    <xf numFmtId="0" fontId="8" fillId="0" borderId="1" xfId="33868" applyFont="1" applyBorder="1" applyAlignment="1">
      <alignment horizontal="center"/>
    </xf>
    <xf numFmtId="14" fontId="8" fillId="0" borderId="1" xfId="33868" applyNumberFormat="1" applyFont="1" applyBorder="1" applyAlignment="1">
      <alignment horizontal="center"/>
    </xf>
    <xf numFmtId="0" fontId="8" fillId="0" borderId="0" xfId="33868" applyFont="1"/>
    <xf numFmtId="0" fontId="7" fillId="0" borderId="0" xfId="33868" applyNumberFormat="1" applyAlignment="1">
      <alignment horizontal="left"/>
    </xf>
    <xf numFmtId="42" fontId="7" fillId="0" borderId="0" xfId="33868" applyNumberFormat="1"/>
    <xf numFmtId="41" fontId="7" fillId="0" borderId="0" xfId="33868" applyNumberFormat="1"/>
    <xf numFmtId="0" fontId="7" fillId="0" borderId="0" xfId="33868" applyFill="1"/>
    <xf numFmtId="0" fontId="7" fillId="0" borderId="0" xfId="33868" applyNumberFormat="1" applyFill="1" applyAlignment="1">
      <alignment horizontal="left"/>
    </xf>
    <xf numFmtId="41" fontId="7" fillId="0" borderId="0" xfId="33868" applyNumberFormat="1" applyFill="1"/>
    <xf numFmtId="41" fontId="7" fillId="0" borderId="0" xfId="33868" applyNumberFormat="1" applyFont="1" applyFill="1"/>
    <xf numFmtId="0" fontId="181" fillId="0" borderId="2" xfId="33868" applyFont="1" applyBorder="1"/>
    <xf numFmtId="42" fontId="8" fillId="0" borderId="8" xfId="33868" applyNumberFormat="1" applyFont="1" applyBorder="1"/>
    <xf numFmtId="44" fontId="7" fillId="0" borderId="0" xfId="33868" applyNumberFormat="1"/>
    <xf numFmtId="0" fontId="8" fillId="0" borderId="0" xfId="33868" applyFont="1" applyAlignment="1">
      <alignment horizontal="center"/>
    </xf>
    <xf numFmtId="0" fontId="7" fillId="0" borderId="0" xfId="33868" applyAlignment="1">
      <alignment horizontal="left"/>
    </xf>
    <xf numFmtId="42" fontId="7" fillId="0" borderId="0" xfId="33868" applyNumberFormat="1" applyFill="1"/>
    <xf numFmtId="0" fontId="7" fillId="0" borderId="0" xfId="33868" applyFill="1" applyAlignment="1">
      <alignment horizontal="left"/>
    </xf>
    <xf numFmtId="0" fontId="181" fillId="0" borderId="2" xfId="33868" applyFont="1" applyFill="1" applyBorder="1"/>
    <xf numFmtId="41" fontId="181" fillId="0" borderId="2" xfId="33868" applyNumberFormat="1" applyFont="1" applyBorder="1"/>
    <xf numFmtId="0" fontId="12" fillId="0" borderId="0" xfId="33868" applyFont="1" applyAlignment="1">
      <alignment horizontal="right"/>
    </xf>
    <xf numFmtId="167" fontId="12" fillId="0" borderId="0" xfId="33868" applyNumberFormat="1" applyFont="1"/>
    <xf numFmtId="43" fontId="7" fillId="0" borderId="0" xfId="33868" applyNumberFormat="1"/>
    <xf numFmtId="42" fontId="12" fillId="0" borderId="0" xfId="33868" applyNumberFormat="1" applyFont="1" applyFill="1"/>
    <xf numFmtId="167" fontId="12" fillId="0" borderId="0" xfId="33868" applyNumberFormat="1" applyFont="1" applyFill="1"/>
    <xf numFmtId="0" fontId="12" fillId="0" borderId="0" xfId="33868" applyFont="1"/>
    <xf numFmtId="10" fontId="182" fillId="0" borderId="0" xfId="33868" applyNumberFormat="1" applyFont="1" applyFill="1"/>
    <xf numFmtId="0" fontId="182" fillId="0" borderId="0" xfId="33868" applyFont="1" applyFill="1"/>
    <xf numFmtId="0" fontId="7" fillId="0" borderId="0" xfId="33868" applyFont="1" applyFill="1"/>
    <xf numFmtId="0" fontId="183" fillId="0" borderId="0" xfId="33868" applyFont="1" applyFill="1"/>
    <xf numFmtId="0" fontId="7" fillId="0" borderId="0" xfId="33868" applyFont="1"/>
    <xf numFmtId="0" fontId="8" fillId="0" borderId="0" xfId="33868" applyFont="1" applyFill="1"/>
    <xf numFmtId="0" fontId="8" fillId="0" borderId="0" xfId="33868" applyFont="1" applyFill="1" applyAlignment="1">
      <alignment horizontal="center"/>
    </xf>
    <xf numFmtId="0" fontId="180" fillId="0" borderId="0" xfId="33868" applyFont="1" applyFill="1" applyAlignment="1">
      <alignment horizontal="center"/>
    </xf>
    <xf numFmtId="0" fontId="88" fillId="0" borderId="87" xfId="33868" applyFont="1" applyFill="1" applyBorder="1"/>
    <xf numFmtId="0" fontId="88" fillId="0" borderId="88" xfId="33868" applyFont="1" applyFill="1" applyBorder="1"/>
    <xf numFmtId="0" fontId="7" fillId="0" borderId="0" xfId="33868" applyNumberFormat="1" applyFont="1" applyFill="1"/>
    <xf numFmtId="41" fontId="183" fillId="0" borderId="0" xfId="33868" applyNumberFormat="1" applyFont="1" applyFill="1"/>
    <xf numFmtId="167" fontId="7" fillId="0" borderId="0" xfId="33868" applyNumberFormat="1" applyFont="1"/>
    <xf numFmtId="0" fontId="183" fillId="0" borderId="87" xfId="42394" applyNumberFormat="1" applyFont="1" applyFill="1" applyBorder="1" applyAlignment="1">
      <alignment vertical="top"/>
    </xf>
    <xf numFmtId="0" fontId="183" fillId="0" borderId="88" xfId="33868" applyFont="1" applyFill="1" applyBorder="1"/>
    <xf numFmtId="0" fontId="7" fillId="0" borderId="30" xfId="42395" applyNumberFormat="1" applyFont="1" applyFill="1" applyBorder="1" applyAlignment="1">
      <alignment horizontal="left"/>
    </xf>
    <xf numFmtId="0" fontId="7" fillId="0" borderId="0" xfId="42394" applyFont="1" applyFill="1" applyAlignment="1">
      <alignment vertical="top"/>
    </xf>
    <xf numFmtId="167" fontId="7" fillId="0" borderId="0" xfId="4828" applyNumberFormat="1" applyFont="1" applyFill="1" applyBorder="1"/>
    <xf numFmtId="0" fontId="7" fillId="0" borderId="0" xfId="4828" applyNumberFormat="1" applyFont="1" applyFill="1" applyBorder="1"/>
    <xf numFmtId="0" fontId="7" fillId="0" borderId="0" xfId="33868" applyFont="1" applyFill="1" applyAlignment="1">
      <alignment horizontal="left"/>
    </xf>
    <xf numFmtId="0" fontId="7" fillId="0" borderId="0" xfId="5383" applyFont="1" applyFill="1" applyAlignment="1">
      <alignment horizontal="left"/>
    </xf>
    <xf numFmtId="0" fontId="7" fillId="0" borderId="0" xfId="5383" applyFont="1" applyFill="1"/>
    <xf numFmtId="42" fontId="7" fillId="0" borderId="0" xfId="5383" applyNumberFormat="1" applyFont="1" applyFill="1"/>
    <xf numFmtId="0" fontId="7" fillId="0" borderId="0" xfId="42396" applyFont="1" applyFill="1" applyBorder="1"/>
    <xf numFmtId="0" fontId="184" fillId="0" borderId="0" xfId="33868" applyFont="1" applyFill="1"/>
    <xf numFmtId="0" fontId="183" fillId="0" borderId="15" xfId="33868" applyFont="1" applyFill="1" applyBorder="1" applyAlignment="1">
      <alignment horizontal="left"/>
    </xf>
    <xf numFmtId="10" fontId="183" fillId="0" borderId="2" xfId="33868" applyNumberFormat="1" applyFont="1" applyFill="1" applyBorder="1"/>
    <xf numFmtId="43" fontId="183" fillId="0" borderId="2" xfId="33868" applyNumberFormat="1" applyFont="1" applyFill="1" applyBorder="1"/>
    <xf numFmtId="167" fontId="183" fillId="0" borderId="2" xfId="33868" applyNumberFormat="1" applyFont="1" applyFill="1" applyBorder="1"/>
    <xf numFmtId="43" fontId="7" fillId="0" borderId="0" xfId="33868" applyNumberFormat="1" applyFont="1"/>
    <xf numFmtId="0" fontId="183" fillId="0" borderId="12" xfId="33868" applyFont="1" applyFill="1" applyBorder="1" applyAlignment="1">
      <alignment horizontal="left"/>
    </xf>
    <xf numFmtId="10" fontId="183" fillId="0" borderId="0" xfId="33868" applyNumberFormat="1" applyFont="1" applyFill="1" applyBorder="1"/>
    <xf numFmtId="167" fontId="183" fillId="0" borderId="0" xfId="33868" applyNumberFormat="1" applyFont="1" applyFill="1" applyBorder="1"/>
    <xf numFmtId="0" fontId="183" fillId="0" borderId="14" xfId="33868" applyFont="1" applyFill="1" applyBorder="1" applyAlignment="1">
      <alignment horizontal="left"/>
    </xf>
    <xf numFmtId="10" fontId="183" fillId="0" borderId="1" xfId="33868" applyNumberFormat="1" applyFont="1" applyFill="1" applyBorder="1"/>
    <xf numFmtId="167" fontId="183" fillId="0" borderId="1" xfId="33868" applyNumberFormat="1" applyFont="1" applyFill="1" applyBorder="1"/>
    <xf numFmtId="167" fontId="7" fillId="0" borderId="0" xfId="33868" applyNumberFormat="1" applyFont="1" applyFill="1"/>
    <xf numFmtId="0" fontId="7" fillId="0" borderId="0" xfId="33868" applyNumberFormat="1" applyFont="1"/>
    <xf numFmtId="0" fontId="183" fillId="0" borderId="15" xfId="33868" applyFont="1" applyFill="1" applyBorder="1"/>
    <xf numFmtId="0" fontId="7" fillId="0" borderId="0" xfId="42397" applyNumberFormat="1" applyFont="1" applyFill="1" applyBorder="1" applyAlignment="1">
      <alignment horizontal="left"/>
    </xf>
    <xf numFmtId="0" fontId="183" fillId="0" borderId="16" xfId="33868" applyFont="1" applyFill="1" applyBorder="1"/>
    <xf numFmtId="0" fontId="183" fillId="0" borderId="4" xfId="33868" applyFont="1" applyFill="1" applyBorder="1"/>
    <xf numFmtId="167" fontId="183" fillId="0" borderId="4" xfId="33868" applyNumberFormat="1" applyFont="1" applyFill="1" applyBorder="1"/>
    <xf numFmtId="0" fontId="183" fillId="127" borderId="76" xfId="33868" applyFont="1" applyFill="1" applyBorder="1" applyAlignment="1">
      <alignment horizontal="centerContinuous"/>
    </xf>
    <xf numFmtId="0" fontId="183" fillId="127" borderId="5" xfId="33868" applyFont="1" applyFill="1" applyBorder="1" applyAlignment="1">
      <alignment horizontal="centerContinuous"/>
    </xf>
    <xf numFmtId="0" fontId="183" fillId="127" borderId="77" xfId="33868" applyFont="1" applyFill="1" applyBorder="1" applyAlignment="1">
      <alignment horizontal="centerContinuous"/>
    </xf>
    <xf numFmtId="0" fontId="7" fillId="127" borderId="30" xfId="33868" applyFont="1" applyFill="1" applyBorder="1"/>
    <xf numFmtId="0" fontId="7" fillId="127" borderId="0" xfId="33868" applyFont="1" applyFill="1" applyBorder="1"/>
    <xf numFmtId="0" fontId="7" fillId="127" borderId="80" xfId="33868" applyFont="1" applyFill="1" applyBorder="1"/>
    <xf numFmtId="0" fontId="183" fillId="127" borderId="76" xfId="5383" applyFont="1" applyFill="1" applyBorder="1" applyAlignment="1">
      <alignment horizontal="left"/>
    </xf>
    <xf numFmtId="0" fontId="183" fillId="127" borderId="5" xfId="5383" applyFont="1" applyFill="1" applyBorder="1"/>
    <xf numFmtId="167" fontId="183" fillId="127" borderId="5" xfId="4828" applyNumberFormat="1" applyFont="1" applyFill="1" applyBorder="1"/>
    <xf numFmtId="167" fontId="183" fillId="127" borderId="77" xfId="4828" applyNumberFormat="1" applyFont="1" applyFill="1" applyBorder="1"/>
    <xf numFmtId="167" fontId="184" fillId="127" borderId="0" xfId="33868" applyNumberFormat="1" applyFont="1" applyFill="1" applyBorder="1"/>
    <xf numFmtId="167" fontId="184" fillId="127" borderId="80" xfId="33868" applyNumberFormat="1" applyFont="1" applyFill="1" applyBorder="1"/>
    <xf numFmtId="0" fontId="183" fillId="127" borderId="30" xfId="33868" applyFont="1" applyFill="1" applyBorder="1"/>
    <xf numFmtId="0" fontId="183" fillId="127" borderId="0" xfId="33868" applyFont="1" applyFill="1" applyBorder="1"/>
    <xf numFmtId="0" fontId="183" fillId="127" borderId="80" xfId="33868" applyFont="1" applyFill="1" applyBorder="1"/>
    <xf numFmtId="0" fontId="183" fillId="127" borderId="89" xfId="33868" applyFont="1" applyFill="1" applyBorder="1" applyAlignment="1">
      <alignment horizontal="left"/>
    </xf>
    <xf numFmtId="10" fontId="183" fillId="127" borderId="10" xfId="33868" applyNumberFormat="1" applyFont="1" applyFill="1" applyBorder="1"/>
    <xf numFmtId="167" fontId="183" fillId="127" borderId="10" xfId="4828" applyNumberFormat="1" applyFont="1" applyFill="1" applyBorder="1"/>
    <xf numFmtId="167" fontId="183" fillId="127" borderId="90" xfId="4828" applyNumberFormat="1" applyFont="1" applyFill="1" applyBorder="1"/>
    <xf numFmtId="0" fontId="183" fillId="127" borderId="30" xfId="33868" applyFont="1" applyFill="1" applyBorder="1" applyAlignment="1">
      <alignment horizontal="left"/>
    </xf>
    <xf numFmtId="10" fontId="183" fillId="127" borderId="0" xfId="33868" applyNumberFormat="1" applyFont="1" applyFill="1" applyBorder="1"/>
    <xf numFmtId="41" fontId="183" fillId="127" borderId="0" xfId="4828" applyNumberFormat="1" applyFont="1" applyFill="1" applyBorder="1"/>
    <xf numFmtId="167" fontId="183" fillId="127" borderId="80" xfId="4828" applyNumberFormat="1" applyFont="1" applyFill="1" applyBorder="1"/>
    <xf numFmtId="0" fontId="183" fillId="127" borderId="30" xfId="42394" applyFont="1" applyFill="1" applyBorder="1" applyAlignment="1">
      <alignment horizontal="left" wrapText="1"/>
    </xf>
    <xf numFmtId="0" fontId="183" fillId="127" borderId="81" xfId="42394" applyFont="1" applyFill="1" applyBorder="1" applyAlignment="1">
      <alignment horizontal="left" wrapText="1"/>
    </xf>
    <xf numFmtId="10" fontId="183" fillId="127" borderId="1" xfId="33868" applyNumberFormat="1" applyFont="1" applyFill="1" applyBorder="1"/>
    <xf numFmtId="41" fontId="183" fillId="127" borderId="1" xfId="4828" applyNumberFormat="1" applyFont="1" applyFill="1" applyBorder="1"/>
    <xf numFmtId="167" fontId="183" fillId="127" borderId="82" xfId="4828" applyNumberFormat="1" applyFont="1" applyFill="1" applyBorder="1"/>
    <xf numFmtId="0" fontId="183" fillId="127" borderId="81" xfId="33868" applyFont="1" applyFill="1" applyBorder="1"/>
    <xf numFmtId="0" fontId="183" fillId="127" borderId="1" xfId="33868" applyFont="1" applyFill="1" applyBorder="1"/>
    <xf numFmtId="167" fontId="183" fillId="127" borderId="1" xfId="4828" applyNumberFormat="1" applyFont="1" applyFill="1" applyBorder="1"/>
    <xf numFmtId="10" fontId="182" fillId="0" borderId="0" xfId="33868" applyNumberFormat="1" applyFont="1" applyFill="1" applyAlignment="1">
      <alignment horizontal="left"/>
    </xf>
    <xf numFmtId="0" fontId="183" fillId="127" borderId="31" xfId="33868" applyFont="1" applyFill="1" applyBorder="1" applyAlignment="1">
      <alignment horizontal="left"/>
    </xf>
    <xf numFmtId="0" fontId="183" fillId="127" borderId="2" xfId="33868" applyFont="1" applyFill="1" applyBorder="1"/>
    <xf numFmtId="41" fontId="183" fillId="127" borderId="2" xfId="4828" applyNumberFormat="1" applyFont="1" applyFill="1" applyBorder="1"/>
    <xf numFmtId="41" fontId="183" fillId="127" borderId="79" xfId="4828" applyNumberFormat="1" applyFont="1" applyFill="1" applyBorder="1"/>
    <xf numFmtId="43" fontId="7" fillId="0" borderId="0" xfId="4828" applyFont="1"/>
    <xf numFmtId="41" fontId="183" fillId="127" borderId="80" xfId="4828" applyNumberFormat="1" applyFont="1" applyFill="1" applyBorder="1"/>
    <xf numFmtId="0" fontId="183" fillId="127" borderId="76" xfId="33868" applyFont="1" applyFill="1" applyBorder="1"/>
    <xf numFmtId="0" fontId="183" fillId="127" borderId="5" xfId="33868" applyFont="1" applyFill="1" applyBorder="1"/>
    <xf numFmtId="43" fontId="183" fillId="127" borderId="1" xfId="4828" applyFont="1" applyFill="1" applyBorder="1"/>
    <xf numFmtId="43" fontId="183" fillId="127" borderId="82" xfId="4828" applyFont="1" applyFill="1" applyBorder="1"/>
    <xf numFmtId="43" fontId="7" fillId="0" borderId="0" xfId="4828" applyFont="1" applyFill="1"/>
    <xf numFmtId="43" fontId="183" fillId="0" borderId="0" xfId="4828" applyFont="1"/>
    <xf numFmtId="4" fontId="7" fillId="0" borderId="0" xfId="33868" applyNumberFormat="1" applyFont="1" applyFill="1"/>
    <xf numFmtId="0" fontId="183" fillId="0" borderId="0" xfId="33868" applyFont="1"/>
    <xf numFmtId="0" fontId="185" fillId="0" borderId="0" xfId="33868" applyFont="1" applyFill="1"/>
    <xf numFmtId="0" fontId="179" fillId="0" borderId="0" xfId="33868" applyFont="1" applyFill="1"/>
    <xf numFmtId="0" fontId="88" fillId="0" borderId="91" xfId="5383" applyNumberFormat="1" applyFont="1" applyFill="1" applyBorder="1" applyAlignment="1"/>
    <xf numFmtId="0" fontId="88" fillId="0" borderId="92" xfId="5383" applyNumberFormat="1" applyFont="1" applyFill="1" applyBorder="1" applyAlignment="1"/>
    <xf numFmtId="167" fontId="0" fillId="0" borderId="0" xfId="4828" applyNumberFormat="1" applyFont="1"/>
    <xf numFmtId="167" fontId="0" fillId="0" borderId="0" xfId="4828" applyNumberFormat="1" applyFont="1" applyFill="1"/>
    <xf numFmtId="167" fontId="7" fillId="0" borderId="0" xfId="33868" applyNumberFormat="1"/>
    <xf numFmtId="0" fontId="88" fillId="0" borderId="93" xfId="5383" applyNumberFormat="1" applyFont="1" applyFill="1" applyBorder="1" applyAlignment="1"/>
    <xf numFmtId="0" fontId="88" fillId="0" borderId="94" xfId="5383" applyNumberFormat="1" applyFont="1" applyFill="1" applyBorder="1" applyAlignment="1"/>
    <xf numFmtId="0" fontId="183" fillId="0" borderId="30" xfId="33868" applyFont="1" applyFill="1" applyBorder="1" applyAlignment="1">
      <alignment horizontal="left"/>
    </xf>
    <xf numFmtId="0" fontId="183" fillId="0" borderId="0" xfId="33868" applyFont="1" applyFill="1" applyBorder="1"/>
    <xf numFmtId="0" fontId="88" fillId="0" borderId="91" xfId="33868" applyFont="1" applyFill="1" applyBorder="1"/>
    <xf numFmtId="0" fontId="88" fillId="0" borderId="92" xfId="33868" applyFont="1" applyFill="1" applyBorder="1"/>
    <xf numFmtId="0" fontId="88" fillId="0" borderId="93" xfId="33868" applyFont="1" applyFill="1" applyBorder="1"/>
    <xf numFmtId="0" fontId="88" fillId="0" borderId="94" xfId="33868" applyFont="1" applyFill="1" applyBorder="1"/>
    <xf numFmtId="167" fontId="88" fillId="0" borderId="91" xfId="4828" applyNumberFormat="1" applyFont="1" applyFill="1" applyBorder="1"/>
    <xf numFmtId="167" fontId="88" fillId="0" borderId="92" xfId="4828" applyNumberFormat="1" applyFont="1" applyFill="1" applyBorder="1"/>
    <xf numFmtId="0" fontId="7" fillId="0" borderId="31" xfId="42395" applyNumberFormat="1" applyFont="1" applyFill="1" applyBorder="1" applyAlignment="1">
      <alignment horizontal="left"/>
    </xf>
    <xf numFmtId="0" fontId="7" fillId="0" borderId="2" xfId="33868" applyFill="1" applyBorder="1"/>
    <xf numFmtId="167" fontId="7" fillId="0" borderId="2" xfId="33868" applyNumberFormat="1" applyFill="1" applyBorder="1"/>
    <xf numFmtId="167" fontId="7" fillId="0" borderId="79" xfId="4828" applyNumberFormat="1" applyFont="1" applyFill="1" applyBorder="1"/>
    <xf numFmtId="0" fontId="7" fillId="0" borderId="0" xfId="33868" applyFill="1" applyBorder="1"/>
    <xf numFmtId="167" fontId="7" fillId="0" borderId="0" xfId="33868" applyNumberFormat="1" applyFill="1" applyBorder="1"/>
    <xf numFmtId="167" fontId="7" fillId="0" borderId="80" xfId="4828" applyNumberFormat="1" applyFont="1" applyFill="1" applyBorder="1"/>
    <xf numFmtId="0" fontId="7" fillId="0" borderId="81" xfId="42395" applyNumberFormat="1" applyFont="1" applyFill="1" applyBorder="1" applyAlignment="1">
      <alignment horizontal="left"/>
    </xf>
    <xf numFmtId="0" fontId="7" fillId="0" borderId="1" xfId="33868" applyFill="1" applyBorder="1"/>
    <xf numFmtId="167" fontId="7" fillId="0" borderId="1" xfId="33868" applyNumberFormat="1" applyFill="1" applyBorder="1"/>
    <xf numFmtId="167" fontId="7" fillId="0" borderId="82" xfId="4828" applyNumberFormat="1" applyFont="1" applyFill="1" applyBorder="1"/>
    <xf numFmtId="0" fontId="12" fillId="0" borderId="0" xfId="33868" applyFont="1" applyFill="1"/>
    <xf numFmtId="0" fontId="12" fillId="0" borderId="0" xfId="33868" applyFont="1" applyFill="1" applyBorder="1" applyAlignment="1">
      <alignment horizontal="right"/>
    </xf>
    <xf numFmtId="41" fontId="12" fillId="0" borderId="0" xfId="33868" applyNumberFormat="1" applyFont="1" applyFill="1"/>
    <xf numFmtId="0" fontId="186" fillId="0" borderId="0" xfId="33868" applyFont="1" applyFill="1"/>
    <xf numFmtId="0" fontId="7" fillId="0" borderId="30" xfId="42395" applyNumberFormat="1" applyFill="1" applyBorder="1" applyAlignment="1">
      <alignment horizontal="left"/>
    </xf>
    <xf numFmtId="0" fontId="7" fillId="0" borderId="0" xfId="42396" applyFill="1" applyBorder="1"/>
    <xf numFmtId="0" fontId="7" fillId="0" borderId="0" xfId="5383" applyFill="1" applyBorder="1"/>
    <xf numFmtId="167" fontId="7" fillId="0" borderId="0" xfId="33868" applyNumberFormat="1" applyFill="1"/>
    <xf numFmtId="0" fontId="7" fillId="0" borderId="0" xfId="42395" applyNumberFormat="1" applyFill="1" applyBorder="1" applyAlignment="1">
      <alignment horizontal="left"/>
    </xf>
    <xf numFmtId="0" fontId="7" fillId="0" borderId="31" xfId="42395" applyNumberFormat="1" applyFill="1" applyBorder="1" applyAlignment="1">
      <alignment horizontal="left"/>
    </xf>
    <xf numFmtId="167" fontId="7" fillId="0" borderId="79" xfId="33868" applyNumberFormat="1" applyFill="1" applyBorder="1"/>
    <xf numFmtId="0" fontId="7" fillId="0" borderId="81" xfId="42395" applyNumberFormat="1" applyFill="1" applyBorder="1" applyAlignment="1">
      <alignment horizontal="left"/>
    </xf>
    <xf numFmtId="167" fontId="7" fillId="0" borderId="1" xfId="33868" applyNumberFormat="1" applyBorder="1"/>
    <xf numFmtId="167" fontId="7" fillId="0" borderId="82" xfId="33868" applyNumberFormat="1" applyFill="1" applyBorder="1"/>
    <xf numFmtId="167" fontId="7" fillId="0" borderId="0" xfId="33868" applyNumberFormat="1" applyBorder="1"/>
    <xf numFmtId="0" fontId="187" fillId="0" borderId="0" xfId="33868" applyFont="1" applyFill="1"/>
    <xf numFmtId="0" fontId="183" fillId="0" borderId="76" xfId="42395" applyNumberFormat="1" applyFont="1" applyFill="1" applyBorder="1" applyAlignment="1">
      <alignment horizontal="left"/>
    </xf>
    <xf numFmtId="0" fontId="188" fillId="0" borderId="5" xfId="5383" applyFont="1" applyFill="1" applyBorder="1"/>
    <xf numFmtId="167" fontId="188" fillId="0" borderId="5" xfId="4828" applyNumberFormat="1" applyFont="1" applyFill="1" applyBorder="1"/>
    <xf numFmtId="167" fontId="188" fillId="0" borderId="77" xfId="4828" applyNumberFormat="1" applyFont="1" applyFill="1" applyBorder="1"/>
    <xf numFmtId="167" fontId="187" fillId="0" borderId="0" xfId="4828" applyNumberFormat="1" applyFont="1" applyFill="1" applyBorder="1"/>
    <xf numFmtId="0" fontId="183" fillId="0" borderId="5" xfId="5383" applyFont="1" applyFill="1" applyBorder="1"/>
    <xf numFmtId="167" fontId="188" fillId="0" borderId="0" xfId="4828" applyNumberFormat="1" applyFont="1" applyFill="1" applyBorder="1"/>
    <xf numFmtId="0" fontId="183" fillId="0" borderId="31" xfId="42395" applyNumberFormat="1" applyFont="1" applyFill="1" applyBorder="1" applyAlignment="1">
      <alignment horizontal="left"/>
    </xf>
    <xf numFmtId="0" fontId="183" fillId="0" borderId="2" xfId="5383" applyFont="1" applyFill="1" applyBorder="1"/>
    <xf numFmtId="41" fontId="183" fillId="0" borderId="31" xfId="33868" applyNumberFormat="1" applyFont="1" applyBorder="1"/>
    <xf numFmtId="41" fontId="183" fillId="0" borderId="2" xfId="33868" applyNumberFormat="1" applyFont="1" applyBorder="1"/>
    <xf numFmtId="41" fontId="183" fillId="0" borderId="79" xfId="33868" applyNumberFormat="1" applyFont="1" applyBorder="1"/>
    <xf numFmtId="0" fontId="183" fillId="0" borderId="30" xfId="42395" applyNumberFormat="1" applyFont="1" applyFill="1" applyBorder="1" applyAlignment="1">
      <alignment horizontal="left"/>
    </xf>
    <xf numFmtId="0" fontId="183" fillId="0" borderId="0" xfId="5383" applyFont="1" applyFill="1" applyBorder="1"/>
    <xf numFmtId="41" fontId="183" fillId="0" borderId="30" xfId="33868" applyNumberFormat="1" applyFont="1" applyBorder="1"/>
    <xf numFmtId="41" fontId="183" fillId="0" borderId="0" xfId="33868" applyNumberFormat="1" applyFont="1" applyBorder="1"/>
    <xf numFmtId="41" fontId="183" fillId="0" borderId="80" xfId="33868" applyNumberFormat="1" applyFont="1" applyBorder="1"/>
    <xf numFmtId="0" fontId="183" fillId="0" borderId="81" xfId="42395" applyNumberFormat="1" applyFont="1" applyFill="1" applyBorder="1" applyAlignment="1">
      <alignment horizontal="left"/>
    </xf>
    <xf numFmtId="0" fontId="183" fillId="0" borderId="1" xfId="5383" applyFont="1" applyFill="1" applyBorder="1"/>
    <xf numFmtId="41" fontId="183" fillId="0" borderId="81" xfId="33868" applyNumberFormat="1" applyFont="1" applyBorder="1"/>
    <xf numFmtId="41" fontId="183" fillId="0" borderId="1" xfId="33868" applyNumberFormat="1" applyFont="1" applyBorder="1"/>
    <xf numFmtId="41" fontId="183" fillId="0" borderId="82" xfId="33868" applyNumberFormat="1" applyFont="1" applyBorder="1"/>
    <xf numFmtId="0" fontId="183" fillId="128" borderId="76" xfId="42395" applyNumberFormat="1" applyFont="1" applyFill="1" applyBorder="1" applyAlignment="1">
      <alignment horizontal="left"/>
    </xf>
    <xf numFmtId="0" fontId="183" fillId="128" borderId="5" xfId="5383" applyFont="1" applyFill="1" applyBorder="1"/>
    <xf numFmtId="41" fontId="183" fillId="128" borderId="5" xfId="33868" applyNumberFormat="1" applyFont="1" applyFill="1" applyBorder="1"/>
    <xf numFmtId="41" fontId="183" fillId="128" borderId="77" xfId="33868" applyNumberFormat="1" applyFont="1" applyFill="1" applyBorder="1"/>
    <xf numFmtId="0" fontId="179" fillId="127" borderId="0" xfId="0" applyFont="1" applyFill="1"/>
    <xf numFmtId="0" fontId="0" fillId="127" borderId="0" xfId="0" applyFill="1"/>
    <xf numFmtId="0" fontId="7" fillId="0" borderId="0" xfId="5383"/>
    <xf numFmtId="0" fontId="8" fillId="0" borderId="1" xfId="5383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0" fontId="8" fillId="0" borderId="0" xfId="5383" applyFont="1"/>
    <xf numFmtId="0" fontId="7" fillId="0" borderId="0" xfId="5383" applyAlignment="1">
      <alignment horizontal="left"/>
    </xf>
    <xf numFmtId="42" fontId="7" fillId="0" borderId="0" xfId="5383" applyNumberFormat="1"/>
    <xf numFmtId="41" fontId="7" fillId="0" borderId="0" xfId="5383" applyNumberFormat="1"/>
    <xf numFmtId="0" fontId="7" fillId="0" borderId="0" xfId="5383" applyFill="1"/>
    <xf numFmtId="0" fontId="7" fillId="0" borderId="0" xfId="5383" applyFill="1" applyAlignment="1">
      <alignment horizontal="left"/>
    </xf>
    <xf numFmtId="41" fontId="7" fillId="0" borderId="1" xfId="5383" applyNumberFormat="1" applyBorder="1"/>
    <xf numFmtId="0" fontId="181" fillId="0" borderId="0" xfId="5383" applyFont="1"/>
    <xf numFmtId="0" fontId="12" fillId="0" borderId="0" xfId="5383" applyFont="1" applyAlignment="1">
      <alignment horizontal="right"/>
    </xf>
    <xf numFmtId="41" fontId="12" fillId="0" borderId="0" xfId="5383" applyNumberFormat="1" applyFont="1" applyAlignment="1">
      <alignment horizontal="right"/>
    </xf>
    <xf numFmtId="0" fontId="8" fillId="0" borderId="0" xfId="0" applyFont="1" applyAlignment="1">
      <alignment horizontal="center"/>
    </xf>
    <xf numFmtId="41" fontId="7" fillId="0" borderId="0" xfId="5383" applyNumberFormat="1" applyFont="1" applyFill="1"/>
    <xf numFmtId="41" fontId="7" fillId="0" borderId="1" xfId="5383" applyNumberFormat="1" applyFont="1" applyFill="1" applyBorder="1"/>
    <xf numFmtId="42" fontId="8" fillId="0" borderId="8" xfId="5383" applyNumberFormat="1" applyFont="1" applyFill="1" applyBorder="1"/>
    <xf numFmtId="0" fontId="189" fillId="0" borderId="0" xfId="0" applyFont="1"/>
    <xf numFmtId="10" fontId="189" fillId="0" borderId="0" xfId="0" applyNumberFormat="1" applyFont="1" applyFill="1"/>
    <xf numFmtId="0" fontId="190" fillId="0" borderId="0" xfId="0" applyFont="1" applyAlignment="1">
      <alignment horizontal="center"/>
    </xf>
    <xf numFmtId="0" fontId="8" fillId="0" borderId="95" xfId="0" applyFont="1" applyFill="1" applyBorder="1"/>
    <xf numFmtId="0" fontId="8" fillId="0" borderId="96" xfId="0" applyFont="1" applyFill="1" applyBorder="1"/>
    <xf numFmtId="0" fontId="8" fillId="0" borderId="97" xfId="0" applyFont="1" applyFill="1" applyBorder="1"/>
    <xf numFmtId="0" fontId="191" fillId="0" borderId="0" xfId="0" applyFont="1" applyFill="1" applyBorder="1" applyAlignment="1">
      <alignment horizontal="center"/>
    </xf>
    <xf numFmtId="167" fontId="88" fillId="0" borderId="91" xfId="1" applyNumberFormat="1" applyFont="1" applyFill="1" applyBorder="1"/>
    <xf numFmtId="167" fontId="88" fillId="0" borderId="92" xfId="1" applyNumberFormat="1" applyFont="1" applyFill="1" applyBorder="1"/>
    <xf numFmtId="167" fontId="88" fillId="0" borderId="98" xfId="1" applyNumberFormat="1" applyFont="1" applyFill="1" applyBorder="1"/>
    <xf numFmtId="41" fontId="186" fillId="0" borderId="0" xfId="0" applyNumberFormat="1" applyFont="1" applyFill="1" applyAlignment="1">
      <alignment horizontal="center"/>
    </xf>
    <xf numFmtId="167" fontId="88" fillId="0" borderId="93" xfId="1" applyNumberFormat="1" applyFont="1" applyFill="1" applyBorder="1"/>
    <xf numFmtId="167" fontId="88" fillId="0" borderId="94" xfId="1" applyNumberFormat="1" applyFont="1" applyFill="1" applyBorder="1"/>
    <xf numFmtId="167" fontId="88" fillId="0" borderId="99" xfId="1" applyNumberFormat="1" applyFont="1" applyFill="1" applyBorder="1"/>
    <xf numFmtId="0" fontId="88" fillId="0" borderId="93" xfId="0" applyFont="1" applyFill="1" applyBorder="1"/>
    <xf numFmtId="0" fontId="88" fillId="0" borderId="94" xfId="0" applyFont="1" applyFill="1" applyBorder="1"/>
    <xf numFmtId="0" fontId="88" fillId="0" borderId="91" xfId="0" applyFont="1" applyFill="1" applyBorder="1"/>
    <xf numFmtId="0" fontId="88" fillId="0" borderId="92" xfId="0" applyFont="1" applyFill="1" applyBorder="1"/>
    <xf numFmtId="0" fontId="88" fillId="0" borderId="0" xfId="0" applyFont="1" applyFill="1" applyBorder="1"/>
    <xf numFmtId="167" fontId="88" fillId="0" borderId="0" xfId="1" applyNumberFormat="1" applyFont="1" applyFill="1" applyBorder="1"/>
    <xf numFmtId="0" fontId="187" fillId="0" borderId="31" xfId="42394" applyFont="1" applyBorder="1" applyAlignment="1">
      <alignment horizontal="left"/>
    </xf>
    <xf numFmtId="0" fontId="187" fillId="0" borderId="2" xfId="42394" applyFont="1" applyBorder="1"/>
    <xf numFmtId="167" fontId="0" fillId="0" borderId="2" xfId="1" applyNumberFormat="1" applyFont="1" applyBorder="1"/>
    <xf numFmtId="167" fontId="0" fillId="0" borderId="79" xfId="1" applyNumberFormat="1" applyFont="1" applyFill="1" applyBorder="1"/>
    <xf numFmtId="0" fontId="187" fillId="0" borderId="30" xfId="42397" applyNumberFormat="1" applyFont="1" applyFill="1" applyBorder="1" applyAlignment="1">
      <alignment horizontal="left"/>
    </xf>
    <xf numFmtId="0" fontId="187" fillId="0" borderId="0" xfId="42397" applyNumberFormat="1" applyFont="1" applyFill="1" applyBorder="1" applyAlignment="1">
      <alignment horizontal="left"/>
    </xf>
    <xf numFmtId="167" fontId="187" fillId="0" borderId="80" xfId="4828" applyNumberFormat="1" applyFont="1" applyFill="1" applyBorder="1"/>
    <xf numFmtId="49" fontId="187" fillId="0" borderId="30" xfId="42397" applyNumberFormat="1" applyFont="1" applyFill="1" applyBorder="1" applyAlignment="1">
      <alignment horizontal="left"/>
    </xf>
    <xf numFmtId="49" fontId="187" fillId="0" borderId="81" xfId="42397" applyNumberFormat="1" applyFont="1" applyFill="1" applyBorder="1" applyAlignment="1">
      <alignment horizontal="left"/>
    </xf>
    <xf numFmtId="0" fontId="187" fillId="0" borderId="1" xfId="42397" applyNumberFormat="1" applyFont="1" applyFill="1" applyBorder="1" applyAlignment="1">
      <alignment horizontal="left"/>
    </xf>
    <xf numFmtId="167" fontId="187" fillId="0" borderId="1" xfId="4828" applyNumberFormat="1" applyFont="1" applyFill="1" applyBorder="1"/>
    <xf numFmtId="167" fontId="187" fillId="0" borderId="82" xfId="4828" applyNumberFormat="1" applyFont="1" applyFill="1" applyBorder="1"/>
    <xf numFmtId="167" fontId="187" fillId="0" borderId="2" xfId="4828" applyNumberFormat="1" applyFont="1" applyFill="1" applyBorder="1"/>
    <xf numFmtId="167" fontId="89" fillId="0" borderId="79" xfId="1" applyNumberFormat="1" applyFont="1" applyFill="1" applyBorder="1"/>
    <xf numFmtId="0" fontId="0" fillId="0" borderId="1" xfId="0" applyFill="1" applyBorder="1"/>
    <xf numFmtId="167" fontId="89" fillId="0" borderId="82" xfId="1" applyNumberFormat="1" applyFont="1" applyFill="1" applyBorder="1"/>
    <xf numFmtId="167" fontId="89" fillId="0" borderId="0" xfId="1" applyNumberFormat="1" applyFont="1" applyFill="1" applyBorder="1"/>
    <xf numFmtId="0" fontId="7" fillId="0" borderId="76" xfId="42395" applyNumberFormat="1" applyFill="1" applyBorder="1" applyAlignment="1">
      <alignment horizontal="left"/>
    </xf>
    <xf numFmtId="0" fontId="0" fillId="0" borderId="5" xfId="0" applyFill="1" applyBorder="1"/>
    <xf numFmtId="167" fontId="187" fillId="0" borderId="5" xfId="4828" applyNumberFormat="1" applyFont="1" applyFill="1" applyBorder="1"/>
    <xf numFmtId="167" fontId="187" fillId="0" borderId="77" xfId="4828" applyNumberFormat="1" applyFont="1" applyFill="1" applyBorder="1"/>
    <xf numFmtId="0" fontId="8" fillId="0" borderId="0" xfId="0" applyFont="1" applyFill="1"/>
    <xf numFmtId="167" fontId="112" fillId="0" borderId="0" xfId="4828" applyNumberFormat="1" applyFont="1" applyFill="1" applyBorder="1"/>
    <xf numFmtId="0" fontId="3" fillId="0" borderId="0" xfId="0" applyFont="1" applyFill="1" applyBorder="1"/>
    <xf numFmtId="167" fontId="192" fillId="0" borderId="0" xfId="1" applyNumberFormat="1" applyFont="1" applyFill="1" applyBorder="1"/>
    <xf numFmtId="167" fontId="190" fillId="0" borderId="0" xfId="1" applyNumberFormat="1" applyFont="1" applyAlignment="1">
      <alignment horizontal="center"/>
    </xf>
    <xf numFmtId="0" fontId="183" fillId="0" borderId="31" xfId="42394" applyFont="1" applyFill="1" applyBorder="1" applyAlignment="1">
      <alignment horizontal="left" wrapText="1"/>
    </xf>
    <xf numFmtId="0" fontId="193" fillId="0" borderId="2" xfId="0" applyFont="1" applyFill="1" applyBorder="1"/>
    <xf numFmtId="167" fontId="183" fillId="0" borderId="2" xfId="1" applyNumberFormat="1" applyFont="1" applyFill="1" applyBorder="1"/>
    <xf numFmtId="167" fontId="193" fillId="0" borderId="2" xfId="1" applyNumberFormat="1" applyFont="1" applyBorder="1"/>
    <xf numFmtId="167" fontId="188" fillId="0" borderId="79" xfId="4828" applyNumberFormat="1" applyFont="1" applyFill="1" applyBorder="1"/>
    <xf numFmtId="0" fontId="183" fillId="0" borderId="30" xfId="42394" applyFont="1" applyFill="1" applyBorder="1" applyAlignment="1">
      <alignment horizontal="left" wrapText="1"/>
    </xf>
    <xf numFmtId="0" fontId="193" fillId="0" borderId="0" xfId="0" applyFont="1" applyFill="1" applyBorder="1"/>
    <xf numFmtId="167" fontId="183" fillId="0" borderId="0" xfId="1" applyNumberFormat="1" applyFont="1" applyFill="1" applyBorder="1"/>
    <xf numFmtId="167" fontId="193" fillId="0" borderId="0" xfId="1" applyNumberFormat="1" applyFont="1" applyFill="1" applyBorder="1"/>
    <xf numFmtId="167" fontId="188" fillId="0" borderId="80" xfId="4828" applyNumberFormat="1" applyFont="1" applyFill="1" applyBorder="1"/>
    <xf numFmtId="43" fontId="187" fillId="0" borderId="0" xfId="4828" applyNumberFormat="1" applyFont="1" applyFill="1" applyBorder="1"/>
    <xf numFmtId="43" fontId="186" fillId="0" borderId="0" xfId="4828" applyNumberFormat="1" applyFont="1" applyFill="1" applyBorder="1" applyAlignment="1">
      <alignment horizontal="center"/>
    </xf>
    <xf numFmtId="167" fontId="193" fillId="0" borderId="0" xfId="1" applyNumberFormat="1" applyFont="1" applyBorder="1"/>
    <xf numFmtId="167" fontId="193" fillId="0" borderId="80" xfId="1" applyNumberFormat="1" applyFont="1" applyFill="1" applyBorder="1"/>
    <xf numFmtId="0" fontId="193" fillId="0" borderId="1" xfId="0" applyFont="1" applyFill="1" applyBorder="1"/>
    <xf numFmtId="167" fontId="193" fillId="0" borderId="1" xfId="1" applyNumberFormat="1" applyFont="1" applyBorder="1"/>
    <xf numFmtId="167" fontId="193" fillId="0" borderId="82" xfId="1" applyNumberFormat="1" applyFont="1" applyFill="1" applyBorder="1"/>
    <xf numFmtId="0" fontId="193" fillId="0" borderId="5" xfId="0" applyFont="1" applyFill="1" applyBorder="1"/>
    <xf numFmtId="167" fontId="193" fillId="0" borderId="5" xfId="1" applyNumberFormat="1" applyFont="1" applyBorder="1"/>
    <xf numFmtId="167" fontId="193" fillId="0" borderId="77" xfId="1" applyNumberFormat="1" applyFont="1" applyBorder="1"/>
    <xf numFmtId="0" fontId="0" fillId="0" borderId="76" xfId="0" applyFont="1" applyBorder="1"/>
    <xf numFmtId="167" fontId="193" fillId="0" borderId="5" xfId="0" applyNumberFormat="1" applyFont="1" applyBorder="1"/>
    <xf numFmtId="167" fontId="193" fillId="0" borderId="77" xfId="0" applyNumberFormat="1" applyFont="1" applyBorder="1"/>
    <xf numFmtId="0" fontId="0" fillId="0" borderId="0" xfId="0" applyFont="1"/>
    <xf numFmtId="167" fontId="0" fillId="0" borderId="0" xfId="0" applyNumberFormat="1"/>
    <xf numFmtId="0" fontId="188" fillId="0" borderId="31" xfId="42397" applyNumberFormat="1" applyFont="1" applyFill="1" applyBorder="1" applyAlignment="1">
      <alignment horizontal="left"/>
    </xf>
    <xf numFmtId="0" fontId="188" fillId="0" borderId="2" xfId="42397" applyNumberFormat="1" applyFont="1" applyFill="1" applyBorder="1" applyAlignment="1">
      <alignment horizontal="left"/>
    </xf>
    <xf numFmtId="167" fontId="193" fillId="0" borderId="79" xfId="1" applyNumberFormat="1" applyFont="1" applyBorder="1"/>
    <xf numFmtId="0" fontId="188" fillId="0" borderId="30" xfId="42397" applyNumberFormat="1" applyFont="1" applyFill="1" applyBorder="1" applyAlignment="1">
      <alignment horizontal="left"/>
    </xf>
    <xf numFmtId="0" fontId="188" fillId="0" borderId="0" xfId="42397" applyNumberFormat="1" applyFont="1" applyFill="1" applyBorder="1" applyAlignment="1">
      <alignment horizontal="left"/>
    </xf>
    <xf numFmtId="167" fontId="193" fillId="0" borderId="80" xfId="1" applyNumberFormat="1" applyFont="1" applyBorder="1"/>
    <xf numFmtId="0" fontId="0" fillId="0" borderId="30" xfId="0" applyBorder="1"/>
    <xf numFmtId="167" fontId="193" fillId="0" borderId="1" xfId="0" applyNumberFormat="1" applyFont="1" applyBorder="1"/>
    <xf numFmtId="167" fontId="193" fillId="0" borderId="77" xfId="0" applyNumberFormat="1" applyFont="1" applyFill="1" applyBorder="1"/>
    <xf numFmtId="0" fontId="0" fillId="0" borderId="81" xfId="0" applyBorder="1"/>
    <xf numFmtId="0" fontId="193" fillId="0" borderId="0" xfId="0" applyFont="1"/>
    <xf numFmtId="0" fontId="193" fillId="0" borderId="0" xfId="0" applyFont="1" applyFill="1"/>
    <xf numFmtId="10" fontId="189" fillId="0" borderId="0" xfId="0" applyNumberFormat="1" applyFont="1"/>
    <xf numFmtId="0" fontId="187" fillId="0" borderId="31" xfId="42394" applyFont="1" applyBorder="1"/>
    <xf numFmtId="167" fontId="88" fillId="0" borderId="2" xfId="1" applyNumberFormat="1" applyFont="1" applyFill="1" applyBorder="1"/>
    <xf numFmtId="167" fontId="88" fillId="0" borderId="79" xfId="1" applyNumberFormat="1" applyFont="1" applyBorder="1"/>
    <xf numFmtId="0" fontId="187" fillId="0" borderId="30" xfId="42394" applyFont="1" applyBorder="1"/>
    <xf numFmtId="0" fontId="187" fillId="0" borderId="0" xfId="42394" applyFont="1" applyBorder="1"/>
    <xf numFmtId="167" fontId="88" fillId="0" borderId="80" xfId="1" applyNumberFormat="1" applyFont="1" applyBorder="1"/>
    <xf numFmtId="0" fontId="187" fillId="0" borderId="81" xfId="42394" applyFont="1" applyBorder="1"/>
    <xf numFmtId="0" fontId="187" fillId="0" borderId="1" xfId="42394" applyFont="1" applyBorder="1"/>
    <xf numFmtId="167" fontId="88" fillId="0" borderId="1" xfId="1" applyNumberFormat="1" applyFont="1" applyFill="1" applyBorder="1"/>
    <xf numFmtId="167" fontId="88" fillId="0" borderId="82" xfId="1" applyNumberFormat="1" applyFont="1" applyBorder="1"/>
    <xf numFmtId="0" fontId="7" fillId="0" borderId="0" xfId="5383" applyFill="1" applyBorder="1" applyAlignment="1">
      <alignment horizontal="left"/>
    </xf>
    <xf numFmtId="167" fontId="88" fillId="0" borderId="31" xfId="1" applyNumberFormat="1" applyFont="1" applyFill="1" applyBorder="1"/>
    <xf numFmtId="167" fontId="88" fillId="0" borderId="79" xfId="1" applyNumberFormat="1" applyFont="1" applyFill="1" applyBorder="1"/>
    <xf numFmtId="167" fontId="88" fillId="0" borderId="81" xfId="1" applyNumberFormat="1" applyFont="1" applyFill="1" applyBorder="1"/>
    <xf numFmtId="0" fontId="0" fillId="0" borderId="1" xfId="0" applyBorder="1"/>
    <xf numFmtId="167" fontId="88" fillId="0" borderId="82" xfId="1" applyNumberFormat="1" applyFont="1" applyFill="1" applyBorder="1"/>
    <xf numFmtId="0" fontId="187" fillId="0" borderId="31" xfId="42394" applyFont="1" applyFill="1" applyBorder="1"/>
    <xf numFmtId="0" fontId="187" fillId="0" borderId="2" xfId="42394" applyFont="1" applyFill="1" applyBorder="1"/>
    <xf numFmtId="41" fontId="88" fillId="0" borderId="79" xfId="0" applyNumberFormat="1" applyFont="1" applyBorder="1"/>
    <xf numFmtId="0" fontId="187" fillId="0" borderId="30" xfId="42394" applyFont="1" applyFill="1" applyBorder="1"/>
    <xf numFmtId="0" fontId="187" fillId="0" borderId="0" xfId="42394" applyFont="1" applyFill="1" applyBorder="1"/>
    <xf numFmtId="41" fontId="88" fillId="0" borderId="80" xfId="0" applyNumberFormat="1" applyFont="1" applyBorder="1"/>
    <xf numFmtId="0" fontId="187" fillId="0" borderId="81" xfId="42394" applyFont="1" applyFill="1" applyBorder="1"/>
    <xf numFmtId="0" fontId="187" fillId="0" borderId="1" xfId="42394" applyFont="1" applyFill="1" applyBorder="1"/>
    <xf numFmtId="41" fontId="88" fillId="0" borderId="82" xfId="0" applyNumberFormat="1" applyFont="1" applyBorder="1"/>
    <xf numFmtId="41" fontId="88" fillId="0" borderId="0" xfId="0" applyNumberFormat="1" applyFont="1" applyBorder="1"/>
    <xf numFmtId="167" fontId="194" fillId="0" borderId="0" xfId="1" applyNumberFormat="1" applyFont="1" applyFill="1" applyBorder="1"/>
    <xf numFmtId="0" fontId="188" fillId="0" borderId="76" xfId="42394" applyFont="1" applyBorder="1"/>
    <xf numFmtId="0" fontId="188" fillId="0" borderId="5" xfId="42394" applyFont="1" applyBorder="1"/>
    <xf numFmtId="0" fontId="183" fillId="0" borderId="2" xfId="42396" applyFont="1" applyFill="1" applyBorder="1"/>
    <xf numFmtId="167" fontId="188" fillId="0" borderId="2" xfId="4828" applyNumberFormat="1" applyFont="1" applyFill="1" applyBorder="1"/>
    <xf numFmtId="167" fontId="188" fillId="0" borderId="1" xfId="4828" applyNumberFormat="1" applyFont="1" applyFill="1" applyBorder="1"/>
    <xf numFmtId="167" fontId="188" fillId="0" borderId="82" xfId="4828" applyNumberFormat="1" applyFont="1" applyFill="1" applyBorder="1"/>
    <xf numFmtId="0" fontId="0" fillId="0" borderId="76" xfId="0" applyBorder="1"/>
    <xf numFmtId="0" fontId="193" fillId="0" borderId="5" xfId="0" applyFont="1" applyBorder="1"/>
    <xf numFmtId="41" fontId="193" fillId="0" borderId="77" xfId="0" applyNumberFormat="1" applyFont="1" applyBorder="1"/>
    <xf numFmtId="0" fontId="193" fillId="128" borderId="76" xfId="0" applyFont="1" applyFill="1" applyBorder="1"/>
    <xf numFmtId="0" fontId="193" fillId="128" borderId="5" xfId="0" applyFont="1" applyFill="1" applyBorder="1"/>
    <xf numFmtId="167" fontId="193" fillId="128" borderId="5" xfId="0" applyNumberFormat="1" applyFont="1" applyFill="1" applyBorder="1"/>
    <xf numFmtId="167" fontId="193" fillId="128" borderId="77" xfId="0" applyNumberFormat="1" applyFont="1" applyFill="1" applyBorder="1"/>
    <xf numFmtId="43" fontId="0" fillId="0" borderId="0" xfId="1" applyFont="1"/>
    <xf numFmtId="0" fontId="188" fillId="0" borderId="76" xfId="42394" applyFont="1" applyFill="1" applyBorder="1"/>
    <xf numFmtId="0" fontId="188" fillId="0" borderId="5" xfId="42394" applyFont="1" applyFill="1" applyBorder="1"/>
    <xf numFmtId="0" fontId="188" fillId="128" borderId="76" xfId="42394" applyFont="1" applyFill="1" applyBorder="1"/>
    <xf numFmtId="167" fontId="188" fillId="128" borderId="5" xfId="4828" applyNumberFormat="1" applyFont="1" applyFill="1" applyBorder="1"/>
    <xf numFmtId="167" fontId="188" fillId="128" borderId="77" xfId="4828" applyNumberFormat="1" applyFont="1" applyFill="1" applyBorder="1"/>
    <xf numFmtId="0" fontId="0" fillId="0" borderId="0" xfId="0" applyBorder="1"/>
    <xf numFmtId="167" fontId="0" fillId="0" borderId="0" xfId="0" applyNumberFormat="1" applyBorder="1"/>
    <xf numFmtId="42" fontId="8" fillId="0" borderId="8" xfId="5383" applyNumberFormat="1" applyFont="1" applyBorder="1"/>
    <xf numFmtId="0" fontId="193" fillId="0" borderId="0" xfId="0" applyFont="1" applyAlignment="1">
      <alignment horizontal="right"/>
    </xf>
    <xf numFmtId="41" fontId="193" fillId="0" borderId="0" xfId="42392" applyFont="1" applyFill="1"/>
    <xf numFmtId="0" fontId="0" fillId="0" borderId="76" xfId="0" applyFill="1" applyBorder="1" applyAlignment="1"/>
    <xf numFmtId="0" fontId="0" fillId="0" borderId="5" xfId="0" applyFill="1" applyBorder="1" applyAlignment="1"/>
    <xf numFmtId="0" fontId="0" fillId="0" borderId="77" xfId="0" applyFill="1" applyBorder="1" applyAlignment="1"/>
    <xf numFmtId="41" fontId="0" fillId="0" borderId="85" xfId="42392" applyFont="1" applyBorder="1" applyAlignment="1"/>
    <xf numFmtId="41" fontId="0" fillId="0" borderId="86" xfId="42392" applyFont="1" applyBorder="1" applyAlignment="1"/>
    <xf numFmtId="41" fontId="0" fillId="127" borderId="85" xfId="42392" applyFont="1" applyFill="1" applyBorder="1" applyAlignment="1"/>
    <xf numFmtId="41" fontId="0" fillId="127" borderId="86" xfId="42392" applyFont="1" applyFill="1" applyBorder="1" applyAlignment="1"/>
    <xf numFmtId="41" fontId="0" fillId="127" borderId="1" xfId="42392" applyFont="1" applyFill="1" applyBorder="1" applyAlignment="1">
      <alignment horizontal="center"/>
    </xf>
    <xf numFmtId="42" fontId="0" fillId="127" borderId="0" xfId="42392" applyNumberFormat="1" applyFont="1" applyFill="1"/>
    <xf numFmtId="41" fontId="0" fillId="127" borderId="0" xfId="42392" applyFont="1" applyFill="1"/>
    <xf numFmtId="41" fontId="0" fillId="127" borderId="2" xfId="42392" applyFont="1" applyFill="1" applyBorder="1"/>
    <xf numFmtId="41" fontId="0" fillId="127" borderId="0" xfId="0" applyNumberFormat="1" applyFill="1"/>
    <xf numFmtId="41" fontId="193" fillId="127" borderId="0" xfId="42392" applyFont="1" applyFill="1"/>
    <xf numFmtId="41" fontId="0" fillId="127" borderId="3" xfId="42392" applyFont="1" applyFill="1" applyBorder="1"/>
    <xf numFmtId="165" fontId="0" fillId="127" borderId="0" xfId="2" applyNumberFormat="1" applyFont="1" applyFill="1"/>
    <xf numFmtId="10" fontId="0" fillId="127" borderId="1" xfId="42392" applyNumberFormat="1" applyFont="1" applyFill="1" applyBorder="1"/>
    <xf numFmtId="9" fontId="0" fillId="127" borderId="1" xfId="2" applyFont="1" applyFill="1" applyBorder="1"/>
    <xf numFmtId="41" fontId="0" fillId="0" borderId="76" xfId="42392" applyFont="1" applyFill="1" applyBorder="1" applyAlignment="1"/>
    <xf numFmtId="41" fontId="0" fillId="0" borderId="5" xfId="42392" applyFont="1" applyFill="1" applyBorder="1" applyAlignment="1"/>
    <xf numFmtId="41" fontId="0" fillId="0" borderId="77" xfId="42392" applyFont="1" applyFill="1" applyBorder="1" applyAlignment="1"/>
    <xf numFmtId="41" fontId="0" fillId="129" borderId="0" xfId="42392" applyFont="1" applyFill="1"/>
    <xf numFmtId="167" fontId="0" fillId="129" borderId="0" xfId="1" applyNumberFormat="1" applyFont="1" applyFill="1"/>
    <xf numFmtId="42" fontId="0" fillId="0" borderId="0" xfId="0" applyNumberFormat="1" applyFill="1"/>
    <xf numFmtId="41" fontId="0" fillId="0" borderId="7" xfId="42392" applyFont="1" applyFill="1" applyBorder="1"/>
    <xf numFmtId="43" fontId="2" fillId="0" borderId="0" xfId="42392" applyNumberFormat="1" applyFont="1" applyFill="1"/>
    <xf numFmtId="41" fontId="2" fillId="0" borderId="0" xfId="42392" applyFont="1" applyFill="1"/>
    <xf numFmtId="41" fontId="0" fillId="0" borderId="2" xfId="42392" applyFont="1" applyFill="1" applyBorder="1" applyAlignment="1">
      <alignment horizontal="left"/>
    </xf>
    <xf numFmtId="41" fontId="178" fillId="0" borderId="0" xfId="42392" applyFont="1" applyFill="1" applyBorder="1"/>
    <xf numFmtId="173" fontId="6" fillId="0" borderId="0" xfId="0" applyNumberFormat="1" applyFont="1" applyFill="1"/>
    <xf numFmtId="10" fontId="6" fillId="0" borderId="0" xfId="2" applyNumberFormat="1" applyFont="1" applyFill="1"/>
    <xf numFmtId="41" fontId="0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67" fontId="3" fillId="0" borderId="0" xfId="1" applyNumberFormat="1" applyFont="1" applyFill="1" applyBorder="1" applyAlignment="1">
      <alignment horizontal="center"/>
    </xf>
    <xf numFmtId="43" fontId="0" fillId="0" borderId="3" xfId="1" applyFont="1" applyFill="1" applyBorder="1"/>
    <xf numFmtId="173" fontId="6" fillId="0" borderId="0" xfId="42393" applyNumberFormat="1" applyFont="1" applyFill="1"/>
    <xf numFmtId="0" fontId="0" fillId="0" borderId="0" xfId="0" applyFill="1" applyAlignment="1">
      <alignment horizontal="right"/>
    </xf>
    <xf numFmtId="41" fontId="0" fillId="0" borderId="76" xfId="42392" applyFont="1" applyFill="1" applyBorder="1" applyAlignment="1">
      <alignment horizontal="center"/>
    </xf>
    <xf numFmtId="41" fontId="0" fillId="0" borderId="5" xfId="42392" applyFont="1" applyFill="1" applyBorder="1" applyAlignment="1">
      <alignment horizontal="center"/>
    </xf>
    <xf numFmtId="41" fontId="0" fillId="0" borderId="77" xfId="42392" applyFont="1" applyFill="1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7" xfId="0" applyBorder="1" applyAlignment="1">
      <alignment horizontal="center"/>
    </xf>
  </cellXfs>
  <cellStyles count="45899">
    <cellStyle name="_x0013_" xfId="38"/>
    <cellStyle name=" 1" xfId="39"/>
    <cellStyle name=" 1 2" xfId="40"/>
    <cellStyle name=" 1 2 2" xfId="41"/>
    <cellStyle name=" 1 2 2 2" xfId="6557"/>
    <cellStyle name=" 1 2 2 3" xfId="6558"/>
    <cellStyle name=" 1 2 3" xfId="6559"/>
    <cellStyle name=" 1 2 4" xfId="6560"/>
    <cellStyle name=" 1 3" xfId="42"/>
    <cellStyle name=" 1 3 2" xfId="6561"/>
    <cellStyle name=" 1 3 3" xfId="6562"/>
    <cellStyle name=" 1 3 4" xfId="6563"/>
    <cellStyle name=" 1 4" xfId="43"/>
    <cellStyle name=" 1 4 2" xfId="6564"/>
    <cellStyle name=" 1 5" xfId="6565"/>
    <cellStyle name=" 1 6" xfId="6566"/>
    <cellStyle name=" 1 6 2" xfId="6567"/>
    <cellStyle name=" 1 7" xfId="6568"/>
    <cellStyle name=" 1 7 2" xfId="6569"/>
    <cellStyle name=" 1 8" xfId="6570"/>
    <cellStyle name="_x0013_ 10" xfId="6571"/>
    <cellStyle name="_x0013_ 10 2" xfId="6572"/>
    <cellStyle name="_x0013_ 11" xfId="6573"/>
    <cellStyle name="_x0013_ 11 2" xfId="6574"/>
    <cellStyle name="_x0013_ 12" xfId="6575"/>
    <cellStyle name="_x0013_ 12 2" xfId="6576"/>
    <cellStyle name="_x0013_ 13" xfId="6577"/>
    <cellStyle name="_x0013_ 13 2" xfId="6578"/>
    <cellStyle name="_x0013_ 14" xfId="6579"/>
    <cellStyle name="_x0013_ 14 2" xfId="6580"/>
    <cellStyle name="_x0013_ 15" xfId="6581"/>
    <cellStyle name="_x0013_ 15 2" xfId="6582"/>
    <cellStyle name="_x0013_ 16" xfId="6583"/>
    <cellStyle name="_x0013_ 17" xfId="6584"/>
    <cellStyle name="_x0013_ 18" xfId="6585"/>
    <cellStyle name="_x0013_ 19" xfId="6586"/>
    <cellStyle name="_x0013_ 2" xfId="44"/>
    <cellStyle name="_x0013_ 2 2" xfId="45"/>
    <cellStyle name="_x0013_ 2 2 2" xfId="6587"/>
    <cellStyle name="_x0013_ 2 3" xfId="6588"/>
    <cellStyle name="_x0013_ 20" xfId="6589"/>
    <cellStyle name="_x0013_ 21" xfId="6590"/>
    <cellStyle name="_x0013_ 22" xfId="6591"/>
    <cellStyle name="_x0013_ 23" xfId="6592"/>
    <cellStyle name="_x0013_ 24" xfId="6593"/>
    <cellStyle name="_x0013_ 25" xfId="6594"/>
    <cellStyle name="_x0013_ 26" xfId="6595"/>
    <cellStyle name="_x0013_ 27" xfId="6596"/>
    <cellStyle name="_x0013_ 28" xfId="6597"/>
    <cellStyle name="_x0013_ 29" xfId="6598"/>
    <cellStyle name="_x0013_ 3" xfId="46"/>
    <cellStyle name="_x0013_ 3 2" xfId="47"/>
    <cellStyle name="_x0013_ 3 2 2" xfId="6599"/>
    <cellStyle name="_x0013_ 3 3" xfId="6600"/>
    <cellStyle name="_x0013_ 30" xfId="6601"/>
    <cellStyle name="_x0013_ 31" xfId="6602"/>
    <cellStyle name="_x0013_ 32" xfId="6603"/>
    <cellStyle name="_x0013_ 33" xfId="6604"/>
    <cellStyle name="_x0013_ 34" xfId="6605"/>
    <cellStyle name="_x0013_ 35" xfId="6606"/>
    <cellStyle name="_x0013_ 36" xfId="6607"/>
    <cellStyle name="_x0013_ 37" xfId="6608"/>
    <cellStyle name="_x0013_ 38" xfId="6609"/>
    <cellStyle name="_x0013_ 39" xfId="6610"/>
    <cellStyle name="_x0013_ 4" xfId="48"/>
    <cellStyle name="_x0013_ 4 2" xfId="49"/>
    <cellStyle name="_x0013_ 4 2 2" xfId="6611"/>
    <cellStyle name="_x0013_ 4 3" xfId="6612"/>
    <cellStyle name="_x0013_ 40" xfId="6613"/>
    <cellStyle name="_x0013_ 41" xfId="6614"/>
    <cellStyle name="_x0013_ 42" xfId="6615"/>
    <cellStyle name="_x0013_ 43" xfId="6616"/>
    <cellStyle name="_x0013_ 44" xfId="6617"/>
    <cellStyle name="_x0013_ 45" xfId="6618"/>
    <cellStyle name="_x0013_ 46" xfId="6619"/>
    <cellStyle name="_x0013_ 47" xfId="6620"/>
    <cellStyle name="_x0013_ 48" xfId="6621"/>
    <cellStyle name="_x0013_ 49" xfId="6622"/>
    <cellStyle name="_x0013_ 5" xfId="50"/>
    <cellStyle name="_x0013_ 5 2" xfId="6623"/>
    <cellStyle name="_x0013_ 50" xfId="6624"/>
    <cellStyle name="_x0013_ 51" xfId="6625"/>
    <cellStyle name="_x0013_ 6" xfId="51"/>
    <cellStyle name="_x0013_ 6 2" xfId="6626"/>
    <cellStyle name="_x0013_ 7" xfId="52"/>
    <cellStyle name="_x0013_ 7 2" xfId="6627"/>
    <cellStyle name="_x0013_ 8" xfId="53"/>
    <cellStyle name="_x0013_ 8 2" xfId="6628"/>
    <cellStyle name="_x0013_ 9" xfId="54"/>
    <cellStyle name="_x0013_ 9 2" xfId="6629"/>
    <cellStyle name="_09GRC Gas Transport For Review" xfId="55"/>
    <cellStyle name="_09GRC Gas Transport For Review 2" xfId="56"/>
    <cellStyle name="_09GRC Gas Transport For Review 2 2" xfId="57"/>
    <cellStyle name="_09GRC Gas Transport For Review 2 2 2" xfId="6630"/>
    <cellStyle name="_09GRC Gas Transport For Review 2 3" xfId="6631"/>
    <cellStyle name="_09GRC Gas Transport For Review 3" xfId="6632"/>
    <cellStyle name="_09GRC Gas Transport For Review 3 2" xfId="6633"/>
    <cellStyle name="_09GRC Gas Transport For Review 4" xfId="6634"/>
    <cellStyle name="_09GRC Gas Transport For Review_Book4" xfId="58"/>
    <cellStyle name="_09GRC Gas Transport For Review_Book4 2" xfId="59"/>
    <cellStyle name="_09GRC Gas Transport For Review_Book4 2 2" xfId="6635"/>
    <cellStyle name="_09GRC Gas Transport For Review_Book4 2 2 2" xfId="6636"/>
    <cellStyle name="_09GRC Gas Transport For Review_Book4 2 3" xfId="6637"/>
    <cellStyle name="_09GRC Gas Transport For Review_Book4 3" xfId="6638"/>
    <cellStyle name="_09GRC Gas Transport For Review_Book4 3 2" xfId="6639"/>
    <cellStyle name="_09GRC Gas Transport For Review_Book4 4" xfId="6640"/>
    <cellStyle name="_09GRC Gas Transport For Review_Book4_DEM-WP(C) ENERG10C--ctn Mid-C_042010 2010GRC" xfId="60"/>
    <cellStyle name="_09GRC Gas Transport For Review_DEM-WP(C) ENERG10C--ctn Mid-C_042010 2010GRC" xfId="61"/>
    <cellStyle name="_x0013__16.07E Wild Horse Wind Expansionwrkingfile" xfId="62"/>
    <cellStyle name="_x0013__16.07E Wild Horse Wind Expansionwrkingfile 2" xfId="63"/>
    <cellStyle name="_x0013__16.07E Wild Horse Wind Expansionwrkingfile 2 2" xfId="6641"/>
    <cellStyle name="_x0013__16.07E Wild Horse Wind Expansionwrkingfile 2 2 2" xfId="6642"/>
    <cellStyle name="_x0013__16.07E Wild Horse Wind Expansionwrkingfile 2 3" xfId="6643"/>
    <cellStyle name="_x0013__16.07E Wild Horse Wind Expansionwrkingfile 3" xfId="6644"/>
    <cellStyle name="_x0013__16.07E Wild Horse Wind Expansionwrkingfile 3 2" xfId="6645"/>
    <cellStyle name="_x0013__16.07E Wild Horse Wind Expansionwrkingfile 4" xfId="6646"/>
    <cellStyle name="_x0013__16.07E Wild Horse Wind Expansionwrkingfile SF" xfId="64"/>
    <cellStyle name="_x0013__16.07E Wild Horse Wind Expansionwrkingfile SF 2" xfId="65"/>
    <cellStyle name="_x0013__16.07E Wild Horse Wind Expansionwrkingfile SF 2 2" xfId="6647"/>
    <cellStyle name="_x0013__16.07E Wild Horse Wind Expansionwrkingfile SF 2 2 2" xfId="6648"/>
    <cellStyle name="_x0013__16.07E Wild Horse Wind Expansionwrkingfile SF 2 3" xfId="6649"/>
    <cellStyle name="_x0013__16.07E Wild Horse Wind Expansionwrkingfile SF 3" xfId="6650"/>
    <cellStyle name="_x0013__16.07E Wild Horse Wind Expansionwrkingfile SF 3 2" xfId="6651"/>
    <cellStyle name="_x0013__16.07E Wild Horse Wind Expansionwrkingfile SF 4" xfId="6652"/>
    <cellStyle name="_x0013__16.07E Wild Horse Wind Expansionwrkingfile SF_DEM-WP(C) ENERG10C--ctn Mid-C_042010 2010GRC" xfId="66"/>
    <cellStyle name="_x0013__16.07E Wild Horse Wind Expansionwrkingfile_DEM-WP(C) ENERG10C--ctn Mid-C_042010 2010GRC" xfId="67"/>
    <cellStyle name="_x0013__16.37E Wild Horse Expansion DeferralRevwrkingfile SF" xfId="68"/>
    <cellStyle name="_x0013__16.37E Wild Horse Expansion DeferralRevwrkingfile SF 2" xfId="69"/>
    <cellStyle name="_x0013__16.37E Wild Horse Expansion DeferralRevwrkingfile SF 2 2" xfId="6653"/>
    <cellStyle name="_x0013__16.37E Wild Horse Expansion DeferralRevwrkingfile SF 2 2 2" xfId="6654"/>
    <cellStyle name="_x0013__16.37E Wild Horse Expansion DeferralRevwrkingfile SF 2 3" xfId="6655"/>
    <cellStyle name="_x0013__16.37E Wild Horse Expansion DeferralRevwrkingfile SF 3" xfId="6656"/>
    <cellStyle name="_x0013__16.37E Wild Horse Expansion DeferralRevwrkingfile SF 3 2" xfId="6657"/>
    <cellStyle name="_x0013__16.37E Wild Horse Expansion DeferralRevwrkingfile SF 4" xfId="6658"/>
    <cellStyle name="_x0013__16.37E Wild Horse Expansion DeferralRevwrkingfile SF_DEM-WP(C) ENERG10C--ctn Mid-C_042010 2010GRC" xfId="70"/>
    <cellStyle name="_2008 Strat Plan Power Costs Forecast V2 (2009 Update)" xfId="71"/>
    <cellStyle name="_2008 Strat Plan Power Costs Forecast V2 (2009 Update) 2" xfId="72"/>
    <cellStyle name="_2008 Strat Plan Power Costs Forecast V2 (2009 Update) 2 2" xfId="6659"/>
    <cellStyle name="_2008 Strat Plan Power Costs Forecast V2 (2009 Update) 3" xfId="6660"/>
    <cellStyle name="_2008 Strat Plan Power Costs Forecast V2 (2009 Update)_DEM-WP(C) ENERG10C--ctn Mid-C_042010 2010GRC" xfId="73"/>
    <cellStyle name="_2008 Strat Plan Power Costs Forecast V2 (2009 Update)_NIM Summary" xfId="74"/>
    <cellStyle name="_2008 Strat Plan Power Costs Forecast V2 (2009 Update)_NIM Summary 2" xfId="75"/>
    <cellStyle name="_2008 Strat Plan Power Costs Forecast V2 (2009 Update)_NIM Summary 2 2" xfId="6661"/>
    <cellStyle name="_2008 Strat Plan Power Costs Forecast V2 (2009 Update)_NIM Summary 3" xfId="6662"/>
    <cellStyle name="_2008 Strat Plan Power Costs Forecast V2 (2009 Update)_NIM Summary_DEM-WP(C) ENERG10C--ctn Mid-C_042010 2010GRC" xfId="76"/>
    <cellStyle name="_4.06E Pass Throughs" xfId="77"/>
    <cellStyle name="_4.06E Pass Throughs 10" xfId="6663"/>
    <cellStyle name="_4.06E Pass Throughs 10 2" xfId="6664"/>
    <cellStyle name="_4.06E Pass Throughs 2" xfId="78"/>
    <cellStyle name="_4.06E Pass Throughs 2 2" xfId="79"/>
    <cellStyle name="_4.06E Pass Throughs 2 2 2" xfId="6665"/>
    <cellStyle name="_4.06E Pass Throughs 2 2 2 2" xfId="6666"/>
    <cellStyle name="_4.06E Pass Throughs 2 2 3" xfId="6667"/>
    <cellStyle name="_4.06E Pass Throughs 2 3" xfId="6668"/>
    <cellStyle name="_4.06E Pass Throughs 2 3 2" xfId="6669"/>
    <cellStyle name="_4.06E Pass Throughs 2 4" xfId="6670"/>
    <cellStyle name="_4.06E Pass Throughs 3" xfId="80"/>
    <cellStyle name="_4.06E Pass Throughs 3 2" xfId="6671"/>
    <cellStyle name="_4.06E Pass Throughs 3 2 2" xfId="6672"/>
    <cellStyle name="_4.06E Pass Throughs 3 2 2 2" xfId="6673"/>
    <cellStyle name="_4.06E Pass Throughs 3 2 3" xfId="6674"/>
    <cellStyle name="_4.06E Pass Throughs 3 3" xfId="6675"/>
    <cellStyle name="_4.06E Pass Throughs 3 3 2" xfId="6676"/>
    <cellStyle name="_4.06E Pass Throughs 3 3 2 2" xfId="6677"/>
    <cellStyle name="_4.06E Pass Throughs 3 3 3" xfId="6678"/>
    <cellStyle name="_4.06E Pass Throughs 3 4" xfId="6679"/>
    <cellStyle name="_4.06E Pass Throughs 3 4 2" xfId="6680"/>
    <cellStyle name="_4.06E Pass Throughs 3 4 2 2" xfId="6681"/>
    <cellStyle name="_4.06E Pass Throughs 3 4 3" xfId="6682"/>
    <cellStyle name="_4.06E Pass Throughs 3 5" xfId="6683"/>
    <cellStyle name="_4.06E Pass Throughs 4" xfId="81"/>
    <cellStyle name="_4.06E Pass Throughs 4 2" xfId="82"/>
    <cellStyle name="_4.06E Pass Throughs 4 2 2" xfId="6684"/>
    <cellStyle name="_4.06E Pass Throughs 4 3" xfId="6685"/>
    <cellStyle name="_4.06E Pass Throughs 5" xfId="83"/>
    <cellStyle name="_4.06E Pass Throughs 5 2" xfId="84"/>
    <cellStyle name="_4.06E Pass Throughs 5 2 2" xfId="6686"/>
    <cellStyle name="_4.06E Pass Throughs 5 2 3" xfId="6687"/>
    <cellStyle name="_4.06E Pass Throughs 5 3" xfId="6688"/>
    <cellStyle name="_4.06E Pass Throughs 5 3 2" xfId="6689"/>
    <cellStyle name="_4.06E Pass Throughs 6" xfId="85"/>
    <cellStyle name="_4.06E Pass Throughs 6 2" xfId="6690"/>
    <cellStyle name="_4.06E Pass Throughs 6 2 2" xfId="6691"/>
    <cellStyle name="_4.06E Pass Throughs 6 3" xfId="6692"/>
    <cellStyle name="_4.06E Pass Throughs 7" xfId="86"/>
    <cellStyle name="_4.06E Pass Throughs 7 2" xfId="87"/>
    <cellStyle name="_4.06E Pass Throughs 8" xfId="88"/>
    <cellStyle name="_4.06E Pass Throughs 8 2" xfId="89"/>
    <cellStyle name="_4.06E Pass Throughs 9" xfId="6693"/>
    <cellStyle name="_4.06E Pass Throughs 9 2" xfId="6694"/>
    <cellStyle name="_4.06E Pass Throughs_04 07E Wild Horse Wind Expansion (C) (2)" xfId="90"/>
    <cellStyle name="_4.06E Pass Throughs_04 07E Wild Horse Wind Expansion (C) (2) 2" xfId="91"/>
    <cellStyle name="_4.06E Pass Throughs_04 07E Wild Horse Wind Expansion (C) (2) 2 2" xfId="6695"/>
    <cellStyle name="_4.06E Pass Throughs_04 07E Wild Horse Wind Expansion (C) (2) 2 2 2" xfId="6696"/>
    <cellStyle name="_4.06E Pass Throughs_04 07E Wild Horse Wind Expansion (C) (2) 2 3" xfId="6697"/>
    <cellStyle name="_4.06E Pass Throughs_04 07E Wild Horse Wind Expansion (C) (2) 3" xfId="6698"/>
    <cellStyle name="_4.06E Pass Throughs_04 07E Wild Horse Wind Expansion (C) (2) 3 2" xfId="6699"/>
    <cellStyle name="_4.06E Pass Throughs_04 07E Wild Horse Wind Expansion (C) (2) 4" xfId="6700"/>
    <cellStyle name="_4.06E Pass Throughs_04 07E Wild Horse Wind Expansion (C) (2)_Adj Bench DR 3 for Initial Briefs (Electric)" xfId="92"/>
    <cellStyle name="_4.06E Pass Throughs_04 07E Wild Horse Wind Expansion (C) (2)_Adj Bench DR 3 for Initial Briefs (Electric) 2" xfId="93"/>
    <cellStyle name="_4.06E Pass Throughs_04 07E Wild Horse Wind Expansion (C) (2)_Adj Bench DR 3 for Initial Briefs (Electric) 2 2" xfId="6701"/>
    <cellStyle name="_4.06E Pass Throughs_04 07E Wild Horse Wind Expansion (C) (2)_Adj Bench DR 3 for Initial Briefs (Electric) 2 2 2" xfId="6702"/>
    <cellStyle name="_4.06E Pass Throughs_04 07E Wild Horse Wind Expansion (C) (2)_Adj Bench DR 3 for Initial Briefs (Electric) 2 3" xfId="6703"/>
    <cellStyle name="_4.06E Pass Throughs_04 07E Wild Horse Wind Expansion (C) (2)_Adj Bench DR 3 for Initial Briefs (Electric) 3" xfId="6704"/>
    <cellStyle name="_4.06E Pass Throughs_04 07E Wild Horse Wind Expansion (C) (2)_Adj Bench DR 3 for Initial Briefs (Electric) 3 2" xfId="6705"/>
    <cellStyle name="_4.06E Pass Throughs_04 07E Wild Horse Wind Expansion (C) (2)_Adj Bench DR 3 for Initial Briefs (Electric) 4" xfId="6706"/>
    <cellStyle name="_4.06E Pass Throughs_04 07E Wild Horse Wind Expansion (C) (2)_Adj Bench DR 3 for Initial Briefs (Electric)_DEM-WP(C) ENERG10C--ctn Mid-C_042010 2010GRC" xfId="94"/>
    <cellStyle name="_4.06E Pass Throughs_04 07E Wild Horse Wind Expansion (C) (2)_Book1" xfId="6707"/>
    <cellStyle name="_4.06E Pass Throughs_04 07E Wild Horse Wind Expansion (C) (2)_DEM-WP(C) ENERG10C--ctn Mid-C_042010 2010GRC" xfId="95"/>
    <cellStyle name="_4.06E Pass Throughs_04 07E Wild Horse Wind Expansion (C) (2)_Electric Rev Req Model (2009 GRC) " xfId="96"/>
    <cellStyle name="_4.06E Pass Throughs_04 07E Wild Horse Wind Expansion (C) (2)_Electric Rev Req Model (2009 GRC)  2" xfId="97"/>
    <cellStyle name="_4.06E Pass Throughs_04 07E Wild Horse Wind Expansion (C) (2)_Electric Rev Req Model (2009 GRC)  2 2" xfId="6708"/>
    <cellStyle name="_4.06E Pass Throughs_04 07E Wild Horse Wind Expansion (C) (2)_Electric Rev Req Model (2009 GRC)  2 2 2" xfId="6709"/>
    <cellStyle name="_4.06E Pass Throughs_04 07E Wild Horse Wind Expansion (C) (2)_Electric Rev Req Model (2009 GRC)  2 3" xfId="6710"/>
    <cellStyle name="_4.06E Pass Throughs_04 07E Wild Horse Wind Expansion (C) (2)_Electric Rev Req Model (2009 GRC)  3" xfId="6711"/>
    <cellStyle name="_4.06E Pass Throughs_04 07E Wild Horse Wind Expansion (C) (2)_Electric Rev Req Model (2009 GRC)  3 2" xfId="6712"/>
    <cellStyle name="_4.06E Pass Throughs_04 07E Wild Horse Wind Expansion (C) (2)_Electric Rev Req Model (2009 GRC)  4" xfId="6713"/>
    <cellStyle name="_4.06E Pass Throughs_04 07E Wild Horse Wind Expansion (C) (2)_Electric Rev Req Model (2009 GRC) _DEM-WP(C) ENERG10C--ctn Mid-C_042010 2010GRC" xfId="98"/>
    <cellStyle name="_4.06E Pass Throughs_04 07E Wild Horse Wind Expansion (C) (2)_Electric Rev Req Model (2009 GRC) Rebuttal" xfId="99"/>
    <cellStyle name="_4.06E Pass Throughs_04 07E Wild Horse Wind Expansion (C) (2)_Electric Rev Req Model (2009 GRC) Rebuttal 2" xfId="6714"/>
    <cellStyle name="_4.06E Pass Throughs_04 07E Wild Horse Wind Expansion (C) (2)_Electric Rev Req Model (2009 GRC) Rebuttal 2 2" xfId="6715"/>
    <cellStyle name="_4.06E Pass Throughs_04 07E Wild Horse Wind Expansion (C) (2)_Electric Rev Req Model (2009 GRC) Rebuttal 2 2 2" xfId="6716"/>
    <cellStyle name="_4.06E Pass Throughs_04 07E Wild Horse Wind Expansion (C) (2)_Electric Rev Req Model (2009 GRC) Rebuttal 2 3" xfId="6717"/>
    <cellStyle name="_4.06E Pass Throughs_04 07E Wild Horse Wind Expansion (C) (2)_Electric Rev Req Model (2009 GRC) Rebuttal 3" xfId="6718"/>
    <cellStyle name="_4.06E Pass Throughs_04 07E Wild Horse Wind Expansion (C) (2)_Electric Rev Req Model (2009 GRC) Rebuttal 3 2" xfId="6719"/>
    <cellStyle name="_4.06E Pass Throughs_04 07E Wild Horse Wind Expansion (C) (2)_Electric Rev Req Model (2009 GRC) Rebuttal 4" xfId="6720"/>
    <cellStyle name="_4.06E Pass Throughs_04 07E Wild Horse Wind Expansion (C) (2)_Electric Rev Req Model (2009 GRC) Rebuttal REmoval of New  WH Solar AdjustMI" xfId="100"/>
    <cellStyle name="_4.06E Pass Throughs_04 07E Wild Horse Wind Expansion (C) (2)_Electric Rev Req Model (2009 GRC) Rebuttal REmoval of New  WH Solar AdjustMI 2" xfId="101"/>
    <cellStyle name="_4.06E Pass Throughs_04 07E Wild Horse Wind Expansion (C) (2)_Electric Rev Req Model (2009 GRC) Rebuttal REmoval of New  WH Solar AdjustMI 2 2" xfId="6721"/>
    <cellStyle name="_4.06E Pass Throughs_04 07E Wild Horse Wind Expansion (C) (2)_Electric Rev Req Model (2009 GRC) Rebuttal REmoval of New  WH Solar AdjustMI 2 2 2" xfId="6722"/>
    <cellStyle name="_4.06E Pass Throughs_04 07E Wild Horse Wind Expansion (C) (2)_Electric Rev Req Model (2009 GRC) Rebuttal REmoval of New  WH Solar AdjustMI 2 3" xfId="6723"/>
    <cellStyle name="_4.06E Pass Throughs_04 07E Wild Horse Wind Expansion (C) (2)_Electric Rev Req Model (2009 GRC) Rebuttal REmoval of New  WH Solar AdjustMI 3" xfId="6724"/>
    <cellStyle name="_4.06E Pass Throughs_04 07E Wild Horse Wind Expansion (C) (2)_Electric Rev Req Model (2009 GRC) Rebuttal REmoval of New  WH Solar AdjustMI 3 2" xfId="6725"/>
    <cellStyle name="_4.06E Pass Throughs_04 07E Wild Horse Wind Expansion (C) (2)_Electric Rev Req Model (2009 GRC) Rebuttal REmoval of New  WH Solar AdjustMI 4" xfId="6726"/>
    <cellStyle name="_4.06E Pass Throughs_04 07E Wild Horse Wind Expansion (C) (2)_Electric Rev Req Model (2009 GRC) Rebuttal REmoval of New  WH Solar AdjustMI_DEM-WP(C) ENERG10C--ctn Mid-C_042010 2010GRC" xfId="102"/>
    <cellStyle name="_4.06E Pass Throughs_04 07E Wild Horse Wind Expansion (C) (2)_Electric Rev Req Model (2009 GRC) Revised 01-18-2010" xfId="103"/>
    <cellStyle name="_4.06E Pass Throughs_04 07E Wild Horse Wind Expansion (C) (2)_Electric Rev Req Model (2009 GRC) Revised 01-18-2010 2" xfId="104"/>
    <cellStyle name="_4.06E Pass Throughs_04 07E Wild Horse Wind Expansion (C) (2)_Electric Rev Req Model (2009 GRC) Revised 01-18-2010 2 2" xfId="6727"/>
    <cellStyle name="_4.06E Pass Throughs_04 07E Wild Horse Wind Expansion (C) (2)_Electric Rev Req Model (2009 GRC) Revised 01-18-2010 2 2 2" xfId="6728"/>
    <cellStyle name="_4.06E Pass Throughs_04 07E Wild Horse Wind Expansion (C) (2)_Electric Rev Req Model (2009 GRC) Revised 01-18-2010 2 3" xfId="6729"/>
    <cellStyle name="_4.06E Pass Throughs_04 07E Wild Horse Wind Expansion (C) (2)_Electric Rev Req Model (2009 GRC) Revised 01-18-2010 3" xfId="6730"/>
    <cellStyle name="_4.06E Pass Throughs_04 07E Wild Horse Wind Expansion (C) (2)_Electric Rev Req Model (2009 GRC) Revised 01-18-2010 3 2" xfId="6731"/>
    <cellStyle name="_4.06E Pass Throughs_04 07E Wild Horse Wind Expansion (C) (2)_Electric Rev Req Model (2009 GRC) Revised 01-18-2010 4" xfId="6732"/>
    <cellStyle name="_4.06E Pass Throughs_04 07E Wild Horse Wind Expansion (C) (2)_Electric Rev Req Model (2009 GRC) Revised 01-18-2010_DEM-WP(C) ENERG10C--ctn Mid-C_042010 2010GRC" xfId="105"/>
    <cellStyle name="_4.06E Pass Throughs_04 07E Wild Horse Wind Expansion (C) (2)_Electric Rev Req Model (2010 GRC)" xfId="6733"/>
    <cellStyle name="_4.06E Pass Throughs_04 07E Wild Horse Wind Expansion (C) (2)_Electric Rev Req Model (2010 GRC) SF" xfId="6734"/>
    <cellStyle name="_4.06E Pass Throughs_04 07E Wild Horse Wind Expansion (C) (2)_Final Order Electric EXHIBIT A-1" xfId="106"/>
    <cellStyle name="_4.06E Pass Throughs_04 07E Wild Horse Wind Expansion (C) (2)_Final Order Electric EXHIBIT A-1 2" xfId="6735"/>
    <cellStyle name="_4.06E Pass Throughs_04 07E Wild Horse Wind Expansion (C) (2)_Final Order Electric EXHIBIT A-1 2 2" xfId="6736"/>
    <cellStyle name="_4.06E Pass Throughs_04 07E Wild Horse Wind Expansion (C) (2)_Final Order Electric EXHIBIT A-1 2 2 2" xfId="6737"/>
    <cellStyle name="_4.06E Pass Throughs_04 07E Wild Horse Wind Expansion (C) (2)_Final Order Electric EXHIBIT A-1 2 3" xfId="6738"/>
    <cellStyle name="_4.06E Pass Throughs_04 07E Wild Horse Wind Expansion (C) (2)_Final Order Electric EXHIBIT A-1 3" xfId="6739"/>
    <cellStyle name="_4.06E Pass Throughs_04 07E Wild Horse Wind Expansion (C) (2)_Final Order Electric EXHIBIT A-1 3 2" xfId="6740"/>
    <cellStyle name="_4.06E Pass Throughs_04 07E Wild Horse Wind Expansion (C) (2)_Final Order Electric EXHIBIT A-1 4" xfId="6741"/>
    <cellStyle name="_4.06E Pass Throughs_04 07E Wild Horse Wind Expansion (C) (2)_TENASKA REGULATORY ASSET" xfId="107"/>
    <cellStyle name="_4.06E Pass Throughs_04 07E Wild Horse Wind Expansion (C) (2)_TENASKA REGULATORY ASSET 2" xfId="6742"/>
    <cellStyle name="_4.06E Pass Throughs_04 07E Wild Horse Wind Expansion (C) (2)_TENASKA REGULATORY ASSET 2 2" xfId="6743"/>
    <cellStyle name="_4.06E Pass Throughs_04 07E Wild Horse Wind Expansion (C) (2)_TENASKA REGULATORY ASSET 2 2 2" xfId="6744"/>
    <cellStyle name="_4.06E Pass Throughs_04 07E Wild Horse Wind Expansion (C) (2)_TENASKA REGULATORY ASSET 2 3" xfId="6745"/>
    <cellStyle name="_4.06E Pass Throughs_04 07E Wild Horse Wind Expansion (C) (2)_TENASKA REGULATORY ASSET 3" xfId="6746"/>
    <cellStyle name="_4.06E Pass Throughs_04 07E Wild Horse Wind Expansion (C) (2)_TENASKA REGULATORY ASSET 3 2" xfId="6747"/>
    <cellStyle name="_4.06E Pass Throughs_04 07E Wild Horse Wind Expansion (C) (2)_TENASKA REGULATORY ASSET 4" xfId="6748"/>
    <cellStyle name="_4.06E Pass Throughs_16.37E Wild Horse Expansion DeferralRevwrkingfile SF" xfId="108"/>
    <cellStyle name="_4.06E Pass Throughs_16.37E Wild Horse Expansion DeferralRevwrkingfile SF 2" xfId="109"/>
    <cellStyle name="_4.06E Pass Throughs_16.37E Wild Horse Expansion DeferralRevwrkingfile SF 2 2" xfId="6749"/>
    <cellStyle name="_4.06E Pass Throughs_16.37E Wild Horse Expansion DeferralRevwrkingfile SF 2 2 2" xfId="6750"/>
    <cellStyle name="_4.06E Pass Throughs_16.37E Wild Horse Expansion DeferralRevwrkingfile SF 2 3" xfId="6751"/>
    <cellStyle name="_4.06E Pass Throughs_16.37E Wild Horse Expansion DeferralRevwrkingfile SF 3" xfId="6752"/>
    <cellStyle name="_4.06E Pass Throughs_16.37E Wild Horse Expansion DeferralRevwrkingfile SF 3 2" xfId="6753"/>
    <cellStyle name="_4.06E Pass Throughs_16.37E Wild Horse Expansion DeferralRevwrkingfile SF 4" xfId="6754"/>
    <cellStyle name="_4.06E Pass Throughs_16.37E Wild Horse Expansion DeferralRevwrkingfile SF_DEM-WP(C) ENERG10C--ctn Mid-C_042010 2010GRC" xfId="110"/>
    <cellStyle name="_4.06E Pass Throughs_2009 Compliance Filing PCA Exhibits for GRC" xfId="6755"/>
    <cellStyle name="_4.06E Pass Throughs_2009 Compliance Filing PCA Exhibits for GRC 2" xfId="6756"/>
    <cellStyle name="_4.06E Pass Throughs_2009 GRC Compl Filing - Exhibit D" xfId="111"/>
    <cellStyle name="_4.06E Pass Throughs_2009 GRC Compl Filing - Exhibit D 2" xfId="112"/>
    <cellStyle name="_4.06E Pass Throughs_2009 GRC Compl Filing - Exhibit D 2 2" xfId="6757"/>
    <cellStyle name="_4.06E Pass Throughs_2009 GRC Compl Filing - Exhibit D 3" xfId="6758"/>
    <cellStyle name="_4.06E Pass Throughs_2009 GRC Compl Filing - Exhibit D_DEM-WP(C) ENERG10C--ctn Mid-C_042010 2010GRC" xfId="113"/>
    <cellStyle name="_4.06E Pass Throughs_3.01 Income Statement" xfId="6759"/>
    <cellStyle name="_4.06E Pass Throughs_4 31 Regulatory Assets and Liabilities  7 06- Exhibit D" xfId="114"/>
    <cellStyle name="_4.06E Pass Throughs_4 31 Regulatory Assets and Liabilities  7 06- Exhibit D 2" xfId="115"/>
    <cellStyle name="_4.06E Pass Throughs_4 31 Regulatory Assets and Liabilities  7 06- Exhibit D 2 2" xfId="6760"/>
    <cellStyle name="_4.06E Pass Throughs_4 31 Regulatory Assets and Liabilities  7 06- Exhibit D 2 2 2" xfId="6761"/>
    <cellStyle name="_4.06E Pass Throughs_4 31 Regulatory Assets and Liabilities  7 06- Exhibit D 3" xfId="6762"/>
    <cellStyle name="_4.06E Pass Throughs_4 31 Regulatory Assets and Liabilities  7 06- Exhibit D 3 2" xfId="6763"/>
    <cellStyle name="_4.06E Pass Throughs_4 31 Regulatory Assets and Liabilities  7 06- Exhibit D_DEM-WP(C) ENERG10C--ctn Mid-C_042010 2010GRC" xfId="116"/>
    <cellStyle name="_4.06E Pass Throughs_4 31 Regulatory Assets and Liabilities  7 06- Exhibit D_NIM Summary" xfId="117"/>
    <cellStyle name="_4.06E Pass Throughs_4 31 Regulatory Assets and Liabilities  7 06- Exhibit D_NIM Summary 2" xfId="118"/>
    <cellStyle name="_4.06E Pass Throughs_4 31 Regulatory Assets and Liabilities  7 06- Exhibit D_NIM Summary 2 2" xfId="6764"/>
    <cellStyle name="_4.06E Pass Throughs_4 31 Regulatory Assets and Liabilities  7 06- Exhibit D_NIM Summary 3" xfId="6765"/>
    <cellStyle name="_4.06E Pass Throughs_4 31 Regulatory Assets and Liabilities  7 06- Exhibit D_NIM Summary_DEM-WP(C) ENERG10C--ctn Mid-C_042010 2010GRC" xfId="119"/>
    <cellStyle name="_4.06E Pass Throughs_4 31 Regulatory Assets and Liabilities  7 06- Exhibit D_NIM+O&amp;M" xfId="120"/>
    <cellStyle name="_4.06E Pass Throughs_4 31 Regulatory Assets and Liabilities  7 06- Exhibit D_NIM+O&amp;M 2" xfId="6766"/>
    <cellStyle name="_4.06E Pass Throughs_4 31 Regulatory Assets and Liabilities  7 06- Exhibit D_NIM+O&amp;M Monthly" xfId="121"/>
    <cellStyle name="_4.06E Pass Throughs_4 31 Regulatory Assets and Liabilities  7 06- Exhibit D_NIM+O&amp;M Monthly 2" xfId="6767"/>
    <cellStyle name="_4.06E Pass Throughs_4 31E Reg Asset  Liab and EXH D" xfId="122"/>
    <cellStyle name="_4.06E Pass Throughs_4 31E Reg Asset  Liab and EXH D _ Aug 10 Filing (2)" xfId="123"/>
    <cellStyle name="_4.06E Pass Throughs_4 31E Reg Asset  Liab and EXH D _ Aug 10 Filing (2) 2" xfId="124"/>
    <cellStyle name="_4.06E Pass Throughs_4 31E Reg Asset  Liab and EXH D 10" xfId="6768"/>
    <cellStyle name="_4.06E Pass Throughs_4 31E Reg Asset  Liab and EXH D 11" xfId="6769"/>
    <cellStyle name="_4.06E Pass Throughs_4 31E Reg Asset  Liab and EXH D 12" xfId="6770"/>
    <cellStyle name="_4.06E Pass Throughs_4 31E Reg Asset  Liab and EXH D 13" xfId="6771"/>
    <cellStyle name="_4.06E Pass Throughs_4 31E Reg Asset  Liab and EXH D 14" xfId="6772"/>
    <cellStyle name="_4.06E Pass Throughs_4 31E Reg Asset  Liab and EXH D 15" xfId="6773"/>
    <cellStyle name="_4.06E Pass Throughs_4 31E Reg Asset  Liab and EXH D 16" xfId="6774"/>
    <cellStyle name="_4.06E Pass Throughs_4 31E Reg Asset  Liab and EXH D 17" xfId="6775"/>
    <cellStyle name="_4.06E Pass Throughs_4 31E Reg Asset  Liab and EXH D 18" xfId="6776"/>
    <cellStyle name="_4.06E Pass Throughs_4 31E Reg Asset  Liab and EXH D 19" xfId="6777"/>
    <cellStyle name="_4.06E Pass Throughs_4 31E Reg Asset  Liab and EXH D 2" xfId="125"/>
    <cellStyle name="_4.06E Pass Throughs_4 31E Reg Asset  Liab and EXH D 20" xfId="6778"/>
    <cellStyle name="_4.06E Pass Throughs_4 31E Reg Asset  Liab and EXH D 21" xfId="6779"/>
    <cellStyle name="_4.06E Pass Throughs_4 31E Reg Asset  Liab and EXH D 22" xfId="6780"/>
    <cellStyle name="_4.06E Pass Throughs_4 31E Reg Asset  Liab and EXH D 23" xfId="6781"/>
    <cellStyle name="_4.06E Pass Throughs_4 31E Reg Asset  Liab and EXH D 24" xfId="6782"/>
    <cellStyle name="_4.06E Pass Throughs_4 31E Reg Asset  Liab and EXH D 25" xfId="6783"/>
    <cellStyle name="_4.06E Pass Throughs_4 31E Reg Asset  Liab and EXH D 26" xfId="6784"/>
    <cellStyle name="_4.06E Pass Throughs_4 31E Reg Asset  Liab and EXH D 27" xfId="6785"/>
    <cellStyle name="_4.06E Pass Throughs_4 31E Reg Asset  Liab and EXH D 28" xfId="6786"/>
    <cellStyle name="_4.06E Pass Throughs_4 31E Reg Asset  Liab and EXH D 29" xfId="6787"/>
    <cellStyle name="_4.06E Pass Throughs_4 31E Reg Asset  Liab and EXH D 3" xfId="126"/>
    <cellStyle name="_4.06E Pass Throughs_4 31E Reg Asset  Liab and EXH D 30" xfId="6788"/>
    <cellStyle name="_4.06E Pass Throughs_4 31E Reg Asset  Liab and EXH D 31" xfId="6789"/>
    <cellStyle name="_4.06E Pass Throughs_4 31E Reg Asset  Liab and EXH D 32" xfId="6790"/>
    <cellStyle name="_4.06E Pass Throughs_4 31E Reg Asset  Liab and EXH D 33" xfId="6791"/>
    <cellStyle name="_4.06E Pass Throughs_4 31E Reg Asset  Liab and EXH D 34" xfId="6792"/>
    <cellStyle name="_4.06E Pass Throughs_4 31E Reg Asset  Liab and EXH D 35" xfId="6793"/>
    <cellStyle name="_4.06E Pass Throughs_4 31E Reg Asset  Liab and EXH D 36" xfId="6794"/>
    <cellStyle name="_4.06E Pass Throughs_4 31E Reg Asset  Liab and EXH D 4" xfId="6795"/>
    <cellStyle name="_4.06E Pass Throughs_4 31E Reg Asset  Liab and EXH D 5" xfId="6796"/>
    <cellStyle name="_4.06E Pass Throughs_4 31E Reg Asset  Liab and EXH D 6" xfId="6797"/>
    <cellStyle name="_4.06E Pass Throughs_4 31E Reg Asset  Liab and EXH D 7" xfId="6798"/>
    <cellStyle name="_4.06E Pass Throughs_4 31E Reg Asset  Liab and EXH D 8" xfId="6799"/>
    <cellStyle name="_4.06E Pass Throughs_4 31E Reg Asset  Liab and EXH D 9" xfId="6800"/>
    <cellStyle name="_4.06E Pass Throughs_4 32 Regulatory Assets and Liabilities  7 06- Exhibit D" xfId="127"/>
    <cellStyle name="_4.06E Pass Throughs_4 32 Regulatory Assets and Liabilities  7 06- Exhibit D 2" xfId="128"/>
    <cellStyle name="_4.06E Pass Throughs_4 32 Regulatory Assets and Liabilities  7 06- Exhibit D 2 2" xfId="6801"/>
    <cellStyle name="_4.06E Pass Throughs_4 32 Regulatory Assets and Liabilities  7 06- Exhibit D 2 2 2" xfId="6802"/>
    <cellStyle name="_4.06E Pass Throughs_4 32 Regulatory Assets and Liabilities  7 06- Exhibit D 3" xfId="6803"/>
    <cellStyle name="_4.06E Pass Throughs_4 32 Regulatory Assets and Liabilities  7 06- Exhibit D 3 2" xfId="6804"/>
    <cellStyle name="_4.06E Pass Throughs_4 32 Regulatory Assets and Liabilities  7 06- Exhibit D_DEM-WP(C) ENERG10C--ctn Mid-C_042010 2010GRC" xfId="129"/>
    <cellStyle name="_4.06E Pass Throughs_4 32 Regulatory Assets and Liabilities  7 06- Exhibit D_NIM Summary" xfId="130"/>
    <cellStyle name="_4.06E Pass Throughs_4 32 Regulatory Assets and Liabilities  7 06- Exhibit D_NIM Summary 2" xfId="131"/>
    <cellStyle name="_4.06E Pass Throughs_4 32 Regulatory Assets and Liabilities  7 06- Exhibit D_NIM Summary 2 2" xfId="6805"/>
    <cellStyle name="_4.06E Pass Throughs_4 32 Regulatory Assets and Liabilities  7 06- Exhibit D_NIM Summary 3" xfId="6806"/>
    <cellStyle name="_4.06E Pass Throughs_4 32 Regulatory Assets and Liabilities  7 06- Exhibit D_NIM Summary_DEM-WP(C) ENERG10C--ctn Mid-C_042010 2010GRC" xfId="132"/>
    <cellStyle name="_4.06E Pass Throughs_4 32 Regulatory Assets and Liabilities  7 06- Exhibit D_NIM+O&amp;M" xfId="133"/>
    <cellStyle name="_4.06E Pass Throughs_4 32 Regulatory Assets and Liabilities  7 06- Exhibit D_NIM+O&amp;M 2" xfId="6807"/>
    <cellStyle name="_4.06E Pass Throughs_4 32 Regulatory Assets and Liabilities  7 06- Exhibit D_NIM+O&amp;M Monthly" xfId="134"/>
    <cellStyle name="_4.06E Pass Throughs_4 32 Regulatory Assets and Liabilities  7 06- Exhibit D_NIM+O&amp;M Monthly 2" xfId="6808"/>
    <cellStyle name="_4.06E Pass Throughs_AURORA Total New" xfId="135"/>
    <cellStyle name="_4.06E Pass Throughs_AURORA Total New 2" xfId="136"/>
    <cellStyle name="_4.06E Pass Throughs_AURORA Total New 2 2" xfId="6809"/>
    <cellStyle name="_4.06E Pass Throughs_AURORA Total New 3" xfId="6810"/>
    <cellStyle name="_4.06E Pass Throughs_Book2" xfId="137"/>
    <cellStyle name="_4.06E Pass Throughs_Book2 2" xfId="138"/>
    <cellStyle name="_4.06E Pass Throughs_Book2 2 2" xfId="6811"/>
    <cellStyle name="_4.06E Pass Throughs_Book2 2 2 2" xfId="6812"/>
    <cellStyle name="_4.06E Pass Throughs_Book2 2 3" xfId="6813"/>
    <cellStyle name="_4.06E Pass Throughs_Book2 3" xfId="6814"/>
    <cellStyle name="_4.06E Pass Throughs_Book2 3 2" xfId="6815"/>
    <cellStyle name="_4.06E Pass Throughs_Book2 4" xfId="6816"/>
    <cellStyle name="_4.06E Pass Throughs_Book2_Adj Bench DR 3 for Initial Briefs (Electric)" xfId="139"/>
    <cellStyle name="_4.06E Pass Throughs_Book2_Adj Bench DR 3 for Initial Briefs (Electric) 2" xfId="140"/>
    <cellStyle name="_4.06E Pass Throughs_Book2_Adj Bench DR 3 for Initial Briefs (Electric) 2 2" xfId="6817"/>
    <cellStyle name="_4.06E Pass Throughs_Book2_Adj Bench DR 3 for Initial Briefs (Electric) 2 2 2" xfId="6818"/>
    <cellStyle name="_4.06E Pass Throughs_Book2_Adj Bench DR 3 for Initial Briefs (Electric) 2 3" xfId="6819"/>
    <cellStyle name="_4.06E Pass Throughs_Book2_Adj Bench DR 3 for Initial Briefs (Electric) 3" xfId="6820"/>
    <cellStyle name="_4.06E Pass Throughs_Book2_Adj Bench DR 3 for Initial Briefs (Electric) 3 2" xfId="6821"/>
    <cellStyle name="_4.06E Pass Throughs_Book2_Adj Bench DR 3 for Initial Briefs (Electric) 4" xfId="6822"/>
    <cellStyle name="_4.06E Pass Throughs_Book2_Adj Bench DR 3 for Initial Briefs (Electric)_DEM-WP(C) ENERG10C--ctn Mid-C_042010 2010GRC" xfId="141"/>
    <cellStyle name="_4.06E Pass Throughs_Book2_DEM-WP(C) ENERG10C--ctn Mid-C_042010 2010GRC" xfId="142"/>
    <cellStyle name="_4.06E Pass Throughs_Book2_Electric Rev Req Model (2009 GRC) Rebuttal" xfId="143"/>
    <cellStyle name="_4.06E Pass Throughs_Book2_Electric Rev Req Model (2009 GRC) Rebuttal 2" xfId="6823"/>
    <cellStyle name="_4.06E Pass Throughs_Book2_Electric Rev Req Model (2009 GRC) Rebuttal 2 2" xfId="6824"/>
    <cellStyle name="_4.06E Pass Throughs_Book2_Electric Rev Req Model (2009 GRC) Rebuttal 2 2 2" xfId="6825"/>
    <cellStyle name="_4.06E Pass Throughs_Book2_Electric Rev Req Model (2009 GRC) Rebuttal 2 3" xfId="6826"/>
    <cellStyle name="_4.06E Pass Throughs_Book2_Electric Rev Req Model (2009 GRC) Rebuttal 3" xfId="6827"/>
    <cellStyle name="_4.06E Pass Throughs_Book2_Electric Rev Req Model (2009 GRC) Rebuttal 3 2" xfId="6828"/>
    <cellStyle name="_4.06E Pass Throughs_Book2_Electric Rev Req Model (2009 GRC) Rebuttal 4" xfId="6829"/>
    <cellStyle name="_4.06E Pass Throughs_Book2_Electric Rev Req Model (2009 GRC) Rebuttal REmoval of New  WH Solar AdjustMI" xfId="144"/>
    <cellStyle name="_4.06E Pass Throughs_Book2_Electric Rev Req Model (2009 GRC) Rebuttal REmoval of New  WH Solar AdjustMI 2" xfId="145"/>
    <cellStyle name="_4.06E Pass Throughs_Book2_Electric Rev Req Model (2009 GRC) Rebuttal REmoval of New  WH Solar AdjustMI 2 2" xfId="6830"/>
    <cellStyle name="_4.06E Pass Throughs_Book2_Electric Rev Req Model (2009 GRC) Rebuttal REmoval of New  WH Solar AdjustMI 2 2 2" xfId="6831"/>
    <cellStyle name="_4.06E Pass Throughs_Book2_Electric Rev Req Model (2009 GRC) Rebuttal REmoval of New  WH Solar AdjustMI 2 3" xfId="6832"/>
    <cellStyle name="_4.06E Pass Throughs_Book2_Electric Rev Req Model (2009 GRC) Rebuttal REmoval of New  WH Solar AdjustMI 3" xfId="6833"/>
    <cellStyle name="_4.06E Pass Throughs_Book2_Electric Rev Req Model (2009 GRC) Rebuttal REmoval of New  WH Solar AdjustMI 3 2" xfId="6834"/>
    <cellStyle name="_4.06E Pass Throughs_Book2_Electric Rev Req Model (2009 GRC) Rebuttal REmoval of New  WH Solar AdjustMI 4" xfId="6835"/>
    <cellStyle name="_4.06E Pass Throughs_Book2_Electric Rev Req Model (2009 GRC) Rebuttal REmoval of New  WH Solar AdjustMI_DEM-WP(C) ENERG10C--ctn Mid-C_042010 2010GRC" xfId="146"/>
    <cellStyle name="_4.06E Pass Throughs_Book2_Electric Rev Req Model (2009 GRC) Revised 01-18-2010" xfId="147"/>
    <cellStyle name="_4.06E Pass Throughs_Book2_Electric Rev Req Model (2009 GRC) Revised 01-18-2010 2" xfId="148"/>
    <cellStyle name="_4.06E Pass Throughs_Book2_Electric Rev Req Model (2009 GRC) Revised 01-18-2010 2 2" xfId="6836"/>
    <cellStyle name="_4.06E Pass Throughs_Book2_Electric Rev Req Model (2009 GRC) Revised 01-18-2010 2 2 2" xfId="6837"/>
    <cellStyle name="_4.06E Pass Throughs_Book2_Electric Rev Req Model (2009 GRC) Revised 01-18-2010 2 3" xfId="6838"/>
    <cellStyle name="_4.06E Pass Throughs_Book2_Electric Rev Req Model (2009 GRC) Revised 01-18-2010 3" xfId="6839"/>
    <cellStyle name="_4.06E Pass Throughs_Book2_Electric Rev Req Model (2009 GRC) Revised 01-18-2010 3 2" xfId="6840"/>
    <cellStyle name="_4.06E Pass Throughs_Book2_Electric Rev Req Model (2009 GRC) Revised 01-18-2010 4" xfId="6841"/>
    <cellStyle name="_4.06E Pass Throughs_Book2_Electric Rev Req Model (2009 GRC) Revised 01-18-2010_DEM-WP(C) ENERG10C--ctn Mid-C_042010 2010GRC" xfId="149"/>
    <cellStyle name="_4.06E Pass Throughs_Book2_Final Order Electric EXHIBIT A-1" xfId="150"/>
    <cellStyle name="_4.06E Pass Throughs_Book2_Final Order Electric EXHIBIT A-1 2" xfId="6842"/>
    <cellStyle name="_4.06E Pass Throughs_Book2_Final Order Electric EXHIBIT A-1 2 2" xfId="6843"/>
    <cellStyle name="_4.06E Pass Throughs_Book2_Final Order Electric EXHIBIT A-1 2 2 2" xfId="6844"/>
    <cellStyle name="_4.06E Pass Throughs_Book2_Final Order Electric EXHIBIT A-1 2 3" xfId="6845"/>
    <cellStyle name="_4.06E Pass Throughs_Book2_Final Order Electric EXHIBIT A-1 3" xfId="6846"/>
    <cellStyle name="_4.06E Pass Throughs_Book2_Final Order Electric EXHIBIT A-1 3 2" xfId="6847"/>
    <cellStyle name="_4.06E Pass Throughs_Book2_Final Order Electric EXHIBIT A-1 4" xfId="6848"/>
    <cellStyle name="_4.06E Pass Throughs_Book4" xfId="151"/>
    <cellStyle name="_4.06E Pass Throughs_Book4 2" xfId="152"/>
    <cellStyle name="_4.06E Pass Throughs_Book4 2 2" xfId="6849"/>
    <cellStyle name="_4.06E Pass Throughs_Book4 2 2 2" xfId="6850"/>
    <cellStyle name="_4.06E Pass Throughs_Book4 2 3" xfId="6851"/>
    <cellStyle name="_4.06E Pass Throughs_Book4 3" xfId="6852"/>
    <cellStyle name="_4.06E Pass Throughs_Book4 3 2" xfId="6853"/>
    <cellStyle name="_4.06E Pass Throughs_Book4 4" xfId="6854"/>
    <cellStyle name="_4.06E Pass Throughs_Book4_DEM-WP(C) ENERG10C--ctn Mid-C_042010 2010GRC" xfId="153"/>
    <cellStyle name="_4.06E Pass Throughs_Book9" xfId="154"/>
    <cellStyle name="_4.06E Pass Throughs_Book9 2" xfId="155"/>
    <cellStyle name="_4.06E Pass Throughs_Book9 2 2" xfId="6855"/>
    <cellStyle name="_4.06E Pass Throughs_Book9 2 2 2" xfId="6856"/>
    <cellStyle name="_4.06E Pass Throughs_Book9 2 3" xfId="6857"/>
    <cellStyle name="_4.06E Pass Throughs_Book9 3" xfId="6858"/>
    <cellStyle name="_4.06E Pass Throughs_Book9 3 2" xfId="6859"/>
    <cellStyle name="_4.06E Pass Throughs_Book9 4" xfId="6860"/>
    <cellStyle name="_4.06E Pass Throughs_Book9_DEM-WP(C) ENERG10C--ctn Mid-C_042010 2010GRC" xfId="156"/>
    <cellStyle name="_4.06E Pass Throughs_Chelan PUD Power Costs (8-10)" xfId="157"/>
    <cellStyle name="_4.06E Pass Throughs_Chelan PUD Power Costs (8-10) 2" xfId="6861"/>
    <cellStyle name="_4.06E Pass Throughs_DEM-WP(C) Chelan Power Costs" xfId="158"/>
    <cellStyle name="_4.06E Pass Throughs_DEM-WP(C) Chelan Power Costs 2" xfId="159"/>
    <cellStyle name="_4.06E Pass Throughs_DEM-WP(C) ENERG10C--ctn Mid-C_042010 2010GRC" xfId="160"/>
    <cellStyle name="_4.06E Pass Throughs_DEM-WP(C) Gas Transport 2010GRC" xfId="161"/>
    <cellStyle name="_4.06E Pass Throughs_DEM-WP(C) Gas Transport 2010GRC 2" xfId="162"/>
    <cellStyle name="_4.06E Pass Throughs_Exh A-1 resulting from UE-112050 effective Jan 1 2012" xfId="6862"/>
    <cellStyle name="_4.06E Pass Throughs_Exh G - Klamath Peaker PPA fr C Locke 2-12" xfId="6863"/>
    <cellStyle name="_4.06E Pass Throughs_Exhibit A-1 effective 4-1-11 fr S Free 12-11" xfId="6864"/>
    <cellStyle name="_4.06E Pass Throughs_INPUTS" xfId="6865"/>
    <cellStyle name="_4.06E Pass Throughs_INPUTS 2" xfId="6866"/>
    <cellStyle name="_4.06E Pass Throughs_INPUTS 2 2" xfId="6867"/>
    <cellStyle name="_4.06E Pass Throughs_INPUTS 2 2 2" xfId="6868"/>
    <cellStyle name="_4.06E Pass Throughs_INPUTS 2 3" xfId="6869"/>
    <cellStyle name="_4.06E Pass Throughs_INPUTS 3" xfId="6870"/>
    <cellStyle name="_4.06E Pass Throughs_INPUTS 3 2" xfId="6871"/>
    <cellStyle name="_4.06E Pass Throughs_INPUTS 4" xfId="6872"/>
    <cellStyle name="_4.06E Pass Throughs_Mint Farm Generation BPA" xfId="6873"/>
    <cellStyle name="_4.06E Pass Throughs_NIM Summary" xfId="163"/>
    <cellStyle name="_4.06E Pass Throughs_NIM Summary 09GRC" xfId="164"/>
    <cellStyle name="_4.06E Pass Throughs_NIM Summary 09GRC 2" xfId="165"/>
    <cellStyle name="_4.06E Pass Throughs_NIM Summary 09GRC 2 2" xfId="6874"/>
    <cellStyle name="_4.06E Pass Throughs_NIM Summary 09GRC 3" xfId="6875"/>
    <cellStyle name="_4.06E Pass Throughs_NIM Summary 09GRC_DEM-WP(C) ENERG10C--ctn Mid-C_042010 2010GRC" xfId="166"/>
    <cellStyle name="_4.06E Pass Throughs_NIM Summary 10" xfId="6876"/>
    <cellStyle name="_4.06E Pass Throughs_NIM Summary 11" xfId="6877"/>
    <cellStyle name="_4.06E Pass Throughs_NIM Summary 12" xfId="6878"/>
    <cellStyle name="_4.06E Pass Throughs_NIM Summary 13" xfId="6879"/>
    <cellStyle name="_4.06E Pass Throughs_NIM Summary 14" xfId="6880"/>
    <cellStyle name="_4.06E Pass Throughs_NIM Summary 15" xfId="6881"/>
    <cellStyle name="_4.06E Pass Throughs_NIM Summary 16" xfId="6882"/>
    <cellStyle name="_4.06E Pass Throughs_NIM Summary 17" xfId="6883"/>
    <cellStyle name="_4.06E Pass Throughs_NIM Summary 18" xfId="6884"/>
    <cellStyle name="_4.06E Pass Throughs_NIM Summary 19" xfId="6885"/>
    <cellStyle name="_4.06E Pass Throughs_NIM Summary 2" xfId="167"/>
    <cellStyle name="_4.06E Pass Throughs_NIM Summary 2 2" xfId="6886"/>
    <cellStyle name="_4.06E Pass Throughs_NIM Summary 20" xfId="6887"/>
    <cellStyle name="_4.06E Pass Throughs_NIM Summary 21" xfId="6888"/>
    <cellStyle name="_4.06E Pass Throughs_NIM Summary 22" xfId="6889"/>
    <cellStyle name="_4.06E Pass Throughs_NIM Summary 23" xfId="6890"/>
    <cellStyle name="_4.06E Pass Throughs_NIM Summary 24" xfId="6891"/>
    <cellStyle name="_4.06E Pass Throughs_NIM Summary 25" xfId="6892"/>
    <cellStyle name="_4.06E Pass Throughs_NIM Summary 26" xfId="6893"/>
    <cellStyle name="_4.06E Pass Throughs_NIM Summary 27" xfId="6894"/>
    <cellStyle name="_4.06E Pass Throughs_NIM Summary 28" xfId="6895"/>
    <cellStyle name="_4.06E Pass Throughs_NIM Summary 29" xfId="6896"/>
    <cellStyle name="_4.06E Pass Throughs_NIM Summary 3" xfId="168"/>
    <cellStyle name="_4.06E Pass Throughs_NIM Summary 3 2" xfId="6897"/>
    <cellStyle name="_4.06E Pass Throughs_NIM Summary 30" xfId="6898"/>
    <cellStyle name="_4.06E Pass Throughs_NIM Summary 31" xfId="6899"/>
    <cellStyle name="_4.06E Pass Throughs_NIM Summary 32" xfId="6900"/>
    <cellStyle name="_4.06E Pass Throughs_NIM Summary 33" xfId="6901"/>
    <cellStyle name="_4.06E Pass Throughs_NIM Summary 34" xfId="6902"/>
    <cellStyle name="_4.06E Pass Throughs_NIM Summary 35" xfId="6903"/>
    <cellStyle name="_4.06E Pass Throughs_NIM Summary 36" xfId="6904"/>
    <cellStyle name="_4.06E Pass Throughs_NIM Summary 37" xfId="6905"/>
    <cellStyle name="_4.06E Pass Throughs_NIM Summary 38" xfId="6906"/>
    <cellStyle name="_4.06E Pass Throughs_NIM Summary 39" xfId="6907"/>
    <cellStyle name="_4.06E Pass Throughs_NIM Summary 4" xfId="169"/>
    <cellStyle name="_4.06E Pass Throughs_NIM Summary 4 2" xfId="6908"/>
    <cellStyle name="_4.06E Pass Throughs_NIM Summary 40" xfId="6909"/>
    <cellStyle name="_4.06E Pass Throughs_NIM Summary 41" xfId="6910"/>
    <cellStyle name="_4.06E Pass Throughs_NIM Summary 42" xfId="6911"/>
    <cellStyle name="_4.06E Pass Throughs_NIM Summary 43" xfId="6912"/>
    <cellStyle name="_4.06E Pass Throughs_NIM Summary 44" xfId="6913"/>
    <cellStyle name="_4.06E Pass Throughs_NIM Summary 45" xfId="6914"/>
    <cellStyle name="_4.06E Pass Throughs_NIM Summary 46" xfId="6915"/>
    <cellStyle name="_4.06E Pass Throughs_NIM Summary 47" xfId="6916"/>
    <cellStyle name="_4.06E Pass Throughs_NIM Summary 48" xfId="6917"/>
    <cellStyle name="_4.06E Pass Throughs_NIM Summary 49" xfId="6918"/>
    <cellStyle name="_4.06E Pass Throughs_NIM Summary 5" xfId="170"/>
    <cellStyle name="_4.06E Pass Throughs_NIM Summary 5 2" xfId="6919"/>
    <cellStyle name="_4.06E Pass Throughs_NIM Summary 50" xfId="6920"/>
    <cellStyle name="_4.06E Pass Throughs_NIM Summary 51" xfId="6921"/>
    <cellStyle name="_4.06E Pass Throughs_NIM Summary 52" xfId="6922"/>
    <cellStyle name="_4.06E Pass Throughs_NIM Summary 6" xfId="171"/>
    <cellStyle name="_4.06E Pass Throughs_NIM Summary 6 2" xfId="6923"/>
    <cellStyle name="_4.06E Pass Throughs_NIM Summary 7" xfId="172"/>
    <cellStyle name="_4.06E Pass Throughs_NIM Summary 7 2" xfId="6924"/>
    <cellStyle name="_4.06E Pass Throughs_NIM Summary 8" xfId="173"/>
    <cellStyle name="_4.06E Pass Throughs_NIM Summary 8 2" xfId="6925"/>
    <cellStyle name="_4.06E Pass Throughs_NIM Summary 9" xfId="174"/>
    <cellStyle name="_4.06E Pass Throughs_NIM Summary 9 2" xfId="6926"/>
    <cellStyle name="_4.06E Pass Throughs_NIM Summary_DEM-WP(C) ENERG10C--ctn Mid-C_042010 2010GRC" xfId="175"/>
    <cellStyle name="_4.06E Pass Throughs_NIM+O&amp;M" xfId="176"/>
    <cellStyle name="_4.06E Pass Throughs_NIM+O&amp;M 2" xfId="177"/>
    <cellStyle name="_4.06E Pass Throughs_NIM+O&amp;M 2 2" xfId="6927"/>
    <cellStyle name="_4.06E Pass Throughs_NIM+O&amp;M 3" xfId="6928"/>
    <cellStyle name="_4.06E Pass Throughs_NIM+O&amp;M Monthly" xfId="178"/>
    <cellStyle name="_4.06E Pass Throughs_NIM+O&amp;M Monthly 2" xfId="179"/>
    <cellStyle name="_4.06E Pass Throughs_NIM+O&amp;M Monthly 2 2" xfId="6929"/>
    <cellStyle name="_4.06E Pass Throughs_NIM+O&amp;M Monthly 3" xfId="6930"/>
    <cellStyle name="_4.06E Pass Throughs_PCA 10 -  Exhibit D Dec 2011" xfId="6931"/>
    <cellStyle name="_4.06E Pass Throughs_PCA 10 -  Exhibit D from A Kellogg Jan 2011" xfId="6932"/>
    <cellStyle name="_4.06E Pass Throughs_PCA 10 -  Exhibit D from A Kellogg July 2011" xfId="6933"/>
    <cellStyle name="_4.06E Pass Throughs_PCA 10 -  Exhibit D from S Free Rcv'd 12-11" xfId="6934"/>
    <cellStyle name="_4.06E Pass Throughs_PCA 11 -  Exhibit D Jan 2012 fr A Kellogg" xfId="6935"/>
    <cellStyle name="_4.06E Pass Throughs_PCA 11 -  Exhibit D Jan 2012 WF" xfId="6936"/>
    <cellStyle name="_4.06E Pass Throughs_PCA 9 -  Exhibit D April 2010" xfId="6937"/>
    <cellStyle name="_4.06E Pass Throughs_PCA 9 -  Exhibit D April 2010 (3)" xfId="180"/>
    <cellStyle name="_4.06E Pass Throughs_PCA 9 -  Exhibit D April 2010 (3) 2" xfId="181"/>
    <cellStyle name="_4.06E Pass Throughs_PCA 9 -  Exhibit D April 2010 (3) 2 2" xfId="6938"/>
    <cellStyle name="_4.06E Pass Throughs_PCA 9 -  Exhibit D April 2010 (3) 3" xfId="6939"/>
    <cellStyle name="_4.06E Pass Throughs_PCA 9 -  Exhibit D April 2010 (3)_DEM-WP(C) ENERG10C--ctn Mid-C_042010 2010GRC" xfId="182"/>
    <cellStyle name="_4.06E Pass Throughs_PCA 9 -  Exhibit D April 2010 2" xfId="6940"/>
    <cellStyle name="_4.06E Pass Throughs_PCA 9 -  Exhibit D April 2010 3" xfId="6941"/>
    <cellStyle name="_4.06E Pass Throughs_PCA 9 -  Exhibit D April 2010 4" xfId="6942"/>
    <cellStyle name="_4.06E Pass Throughs_PCA 9 -  Exhibit D April 2010 5" xfId="6943"/>
    <cellStyle name="_4.06E Pass Throughs_PCA 9 -  Exhibit D April 2010 6" xfId="6944"/>
    <cellStyle name="_4.06E Pass Throughs_PCA 9 -  Exhibit D Nov 2010" xfId="6945"/>
    <cellStyle name="_4.06E Pass Throughs_PCA 9 -  Exhibit D Nov 2010 2" xfId="6946"/>
    <cellStyle name="_4.06E Pass Throughs_PCA 9 - Exhibit D at August 2010" xfId="6947"/>
    <cellStyle name="_4.06E Pass Throughs_PCA 9 - Exhibit D at August 2010 2" xfId="6948"/>
    <cellStyle name="_4.06E Pass Throughs_PCA 9 - Exhibit D June 2010 GRC" xfId="6949"/>
    <cellStyle name="_4.06E Pass Throughs_PCA 9 - Exhibit D June 2010 GRC 2" xfId="6950"/>
    <cellStyle name="_4.06E Pass Throughs_Power Costs - Comparison bx Rbtl-Staff-Jt-PC" xfId="183"/>
    <cellStyle name="_4.06E Pass Throughs_Power Costs - Comparison bx Rbtl-Staff-Jt-PC 2" xfId="184"/>
    <cellStyle name="_4.06E Pass Throughs_Power Costs - Comparison bx Rbtl-Staff-Jt-PC 2 2" xfId="6951"/>
    <cellStyle name="_4.06E Pass Throughs_Power Costs - Comparison bx Rbtl-Staff-Jt-PC 2 2 2" xfId="6952"/>
    <cellStyle name="_4.06E Pass Throughs_Power Costs - Comparison bx Rbtl-Staff-Jt-PC 2 3" xfId="6953"/>
    <cellStyle name="_4.06E Pass Throughs_Power Costs - Comparison bx Rbtl-Staff-Jt-PC 3" xfId="6954"/>
    <cellStyle name="_4.06E Pass Throughs_Power Costs - Comparison bx Rbtl-Staff-Jt-PC 3 2" xfId="6955"/>
    <cellStyle name="_4.06E Pass Throughs_Power Costs - Comparison bx Rbtl-Staff-Jt-PC 4" xfId="6956"/>
    <cellStyle name="_4.06E Pass Throughs_Power Costs - Comparison bx Rbtl-Staff-Jt-PC_Adj Bench DR 3 for Initial Briefs (Electric)" xfId="185"/>
    <cellStyle name="_4.06E Pass Throughs_Power Costs - Comparison bx Rbtl-Staff-Jt-PC_Adj Bench DR 3 for Initial Briefs (Electric) 2" xfId="186"/>
    <cellStyle name="_4.06E Pass Throughs_Power Costs - Comparison bx Rbtl-Staff-Jt-PC_Adj Bench DR 3 for Initial Briefs (Electric) 2 2" xfId="6957"/>
    <cellStyle name="_4.06E Pass Throughs_Power Costs - Comparison bx Rbtl-Staff-Jt-PC_Adj Bench DR 3 for Initial Briefs (Electric) 2 2 2" xfId="6958"/>
    <cellStyle name="_4.06E Pass Throughs_Power Costs - Comparison bx Rbtl-Staff-Jt-PC_Adj Bench DR 3 for Initial Briefs (Electric) 2 3" xfId="6959"/>
    <cellStyle name="_4.06E Pass Throughs_Power Costs - Comparison bx Rbtl-Staff-Jt-PC_Adj Bench DR 3 for Initial Briefs (Electric) 3" xfId="6960"/>
    <cellStyle name="_4.06E Pass Throughs_Power Costs - Comparison bx Rbtl-Staff-Jt-PC_Adj Bench DR 3 for Initial Briefs (Electric) 3 2" xfId="6961"/>
    <cellStyle name="_4.06E Pass Throughs_Power Costs - Comparison bx Rbtl-Staff-Jt-PC_Adj Bench DR 3 for Initial Briefs (Electric) 4" xfId="6962"/>
    <cellStyle name="_4.06E Pass Throughs_Power Costs - Comparison bx Rbtl-Staff-Jt-PC_Adj Bench DR 3 for Initial Briefs (Electric)_DEM-WP(C) ENERG10C--ctn Mid-C_042010 2010GRC" xfId="187"/>
    <cellStyle name="_4.06E Pass Throughs_Power Costs - Comparison bx Rbtl-Staff-Jt-PC_DEM-WP(C) ENERG10C--ctn Mid-C_042010 2010GRC" xfId="188"/>
    <cellStyle name="_4.06E Pass Throughs_Power Costs - Comparison bx Rbtl-Staff-Jt-PC_Electric Rev Req Model (2009 GRC) Rebuttal" xfId="189"/>
    <cellStyle name="_4.06E Pass Throughs_Power Costs - Comparison bx Rbtl-Staff-Jt-PC_Electric Rev Req Model (2009 GRC) Rebuttal 2" xfId="6963"/>
    <cellStyle name="_4.06E Pass Throughs_Power Costs - Comparison bx Rbtl-Staff-Jt-PC_Electric Rev Req Model (2009 GRC) Rebuttal 2 2" xfId="6964"/>
    <cellStyle name="_4.06E Pass Throughs_Power Costs - Comparison bx Rbtl-Staff-Jt-PC_Electric Rev Req Model (2009 GRC) Rebuttal 2 2 2" xfId="6965"/>
    <cellStyle name="_4.06E Pass Throughs_Power Costs - Comparison bx Rbtl-Staff-Jt-PC_Electric Rev Req Model (2009 GRC) Rebuttal 2 3" xfId="6966"/>
    <cellStyle name="_4.06E Pass Throughs_Power Costs - Comparison bx Rbtl-Staff-Jt-PC_Electric Rev Req Model (2009 GRC) Rebuttal 3" xfId="6967"/>
    <cellStyle name="_4.06E Pass Throughs_Power Costs - Comparison bx Rbtl-Staff-Jt-PC_Electric Rev Req Model (2009 GRC) Rebuttal 3 2" xfId="6968"/>
    <cellStyle name="_4.06E Pass Throughs_Power Costs - Comparison bx Rbtl-Staff-Jt-PC_Electric Rev Req Model (2009 GRC) Rebuttal 4" xfId="6969"/>
    <cellStyle name="_4.06E Pass Throughs_Power Costs - Comparison bx Rbtl-Staff-Jt-PC_Electric Rev Req Model (2009 GRC) Rebuttal REmoval of New  WH Solar AdjustMI" xfId="190"/>
    <cellStyle name="_4.06E Pass Throughs_Power Costs - Comparison bx Rbtl-Staff-Jt-PC_Electric Rev Req Model (2009 GRC) Rebuttal REmoval of New  WH Solar AdjustMI 2" xfId="191"/>
    <cellStyle name="_4.06E Pass Throughs_Power Costs - Comparison bx Rbtl-Staff-Jt-PC_Electric Rev Req Model (2009 GRC) Rebuttal REmoval of New  WH Solar AdjustMI 2 2" xfId="6970"/>
    <cellStyle name="_4.06E Pass Throughs_Power Costs - Comparison bx Rbtl-Staff-Jt-PC_Electric Rev Req Model (2009 GRC) Rebuttal REmoval of New  WH Solar AdjustMI 2 2 2" xfId="6971"/>
    <cellStyle name="_4.06E Pass Throughs_Power Costs - Comparison bx Rbtl-Staff-Jt-PC_Electric Rev Req Model (2009 GRC) Rebuttal REmoval of New  WH Solar AdjustMI 2 3" xfId="6972"/>
    <cellStyle name="_4.06E Pass Throughs_Power Costs - Comparison bx Rbtl-Staff-Jt-PC_Electric Rev Req Model (2009 GRC) Rebuttal REmoval of New  WH Solar AdjustMI 3" xfId="6973"/>
    <cellStyle name="_4.06E Pass Throughs_Power Costs - Comparison bx Rbtl-Staff-Jt-PC_Electric Rev Req Model (2009 GRC) Rebuttal REmoval of New  WH Solar AdjustMI 3 2" xfId="6974"/>
    <cellStyle name="_4.06E Pass Throughs_Power Costs - Comparison bx Rbtl-Staff-Jt-PC_Electric Rev Req Model (2009 GRC) Rebuttal REmoval of New  WH Solar AdjustMI 4" xfId="6975"/>
    <cellStyle name="_4.06E Pass Throughs_Power Costs - Comparison bx Rbtl-Staff-Jt-PC_Electric Rev Req Model (2009 GRC) Rebuttal REmoval of New  WH Solar AdjustMI_DEM-WP(C) ENERG10C--ctn Mid-C_042010 2010GRC" xfId="192"/>
    <cellStyle name="_4.06E Pass Throughs_Power Costs - Comparison bx Rbtl-Staff-Jt-PC_Electric Rev Req Model (2009 GRC) Revised 01-18-2010" xfId="193"/>
    <cellStyle name="_4.06E Pass Throughs_Power Costs - Comparison bx Rbtl-Staff-Jt-PC_Electric Rev Req Model (2009 GRC) Revised 01-18-2010 2" xfId="194"/>
    <cellStyle name="_4.06E Pass Throughs_Power Costs - Comparison bx Rbtl-Staff-Jt-PC_Electric Rev Req Model (2009 GRC) Revised 01-18-2010 2 2" xfId="6976"/>
    <cellStyle name="_4.06E Pass Throughs_Power Costs - Comparison bx Rbtl-Staff-Jt-PC_Electric Rev Req Model (2009 GRC) Revised 01-18-2010 2 2 2" xfId="6977"/>
    <cellStyle name="_4.06E Pass Throughs_Power Costs - Comparison bx Rbtl-Staff-Jt-PC_Electric Rev Req Model (2009 GRC) Revised 01-18-2010 2 3" xfId="6978"/>
    <cellStyle name="_4.06E Pass Throughs_Power Costs - Comparison bx Rbtl-Staff-Jt-PC_Electric Rev Req Model (2009 GRC) Revised 01-18-2010 3" xfId="6979"/>
    <cellStyle name="_4.06E Pass Throughs_Power Costs - Comparison bx Rbtl-Staff-Jt-PC_Electric Rev Req Model (2009 GRC) Revised 01-18-2010 3 2" xfId="6980"/>
    <cellStyle name="_4.06E Pass Throughs_Power Costs - Comparison bx Rbtl-Staff-Jt-PC_Electric Rev Req Model (2009 GRC) Revised 01-18-2010 4" xfId="6981"/>
    <cellStyle name="_4.06E Pass Throughs_Power Costs - Comparison bx Rbtl-Staff-Jt-PC_Electric Rev Req Model (2009 GRC) Revised 01-18-2010_DEM-WP(C) ENERG10C--ctn Mid-C_042010 2010GRC" xfId="195"/>
    <cellStyle name="_4.06E Pass Throughs_Power Costs - Comparison bx Rbtl-Staff-Jt-PC_Final Order Electric EXHIBIT A-1" xfId="196"/>
    <cellStyle name="_4.06E Pass Throughs_Power Costs - Comparison bx Rbtl-Staff-Jt-PC_Final Order Electric EXHIBIT A-1 2" xfId="6982"/>
    <cellStyle name="_4.06E Pass Throughs_Power Costs - Comparison bx Rbtl-Staff-Jt-PC_Final Order Electric EXHIBIT A-1 2 2" xfId="6983"/>
    <cellStyle name="_4.06E Pass Throughs_Power Costs - Comparison bx Rbtl-Staff-Jt-PC_Final Order Electric EXHIBIT A-1 2 2 2" xfId="6984"/>
    <cellStyle name="_4.06E Pass Throughs_Power Costs - Comparison bx Rbtl-Staff-Jt-PC_Final Order Electric EXHIBIT A-1 2 3" xfId="6985"/>
    <cellStyle name="_4.06E Pass Throughs_Power Costs - Comparison bx Rbtl-Staff-Jt-PC_Final Order Electric EXHIBIT A-1 3" xfId="6986"/>
    <cellStyle name="_4.06E Pass Throughs_Power Costs - Comparison bx Rbtl-Staff-Jt-PC_Final Order Electric EXHIBIT A-1 3 2" xfId="6987"/>
    <cellStyle name="_4.06E Pass Throughs_Power Costs - Comparison bx Rbtl-Staff-Jt-PC_Final Order Electric EXHIBIT A-1 4" xfId="6988"/>
    <cellStyle name="_4.06E Pass Throughs_Production Adj 4.37" xfId="6989"/>
    <cellStyle name="_4.06E Pass Throughs_Production Adj 4.37 2" xfId="6990"/>
    <cellStyle name="_4.06E Pass Throughs_Production Adj 4.37 2 2" xfId="6991"/>
    <cellStyle name="_4.06E Pass Throughs_Production Adj 4.37 2 2 2" xfId="6992"/>
    <cellStyle name="_4.06E Pass Throughs_Production Adj 4.37 2 3" xfId="6993"/>
    <cellStyle name="_4.06E Pass Throughs_Production Adj 4.37 3" xfId="6994"/>
    <cellStyle name="_4.06E Pass Throughs_Production Adj 4.37 3 2" xfId="6995"/>
    <cellStyle name="_4.06E Pass Throughs_Production Adj 4.37 4" xfId="6996"/>
    <cellStyle name="_4.06E Pass Throughs_Purchased Power Adj 4.03" xfId="6997"/>
    <cellStyle name="_4.06E Pass Throughs_Purchased Power Adj 4.03 2" xfId="6998"/>
    <cellStyle name="_4.06E Pass Throughs_Purchased Power Adj 4.03 2 2" xfId="6999"/>
    <cellStyle name="_4.06E Pass Throughs_Purchased Power Adj 4.03 2 2 2" xfId="7000"/>
    <cellStyle name="_4.06E Pass Throughs_Purchased Power Adj 4.03 2 3" xfId="7001"/>
    <cellStyle name="_4.06E Pass Throughs_Purchased Power Adj 4.03 3" xfId="7002"/>
    <cellStyle name="_4.06E Pass Throughs_Purchased Power Adj 4.03 3 2" xfId="7003"/>
    <cellStyle name="_4.06E Pass Throughs_Purchased Power Adj 4.03 4" xfId="7004"/>
    <cellStyle name="_4.06E Pass Throughs_Rebuttal Power Costs" xfId="197"/>
    <cellStyle name="_4.06E Pass Throughs_Rebuttal Power Costs 2" xfId="198"/>
    <cellStyle name="_4.06E Pass Throughs_Rebuttal Power Costs 2 2" xfId="7005"/>
    <cellStyle name="_4.06E Pass Throughs_Rebuttal Power Costs 2 2 2" xfId="7006"/>
    <cellStyle name="_4.06E Pass Throughs_Rebuttal Power Costs 2 3" xfId="7007"/>
    <cellStyle name="_4.06E Pass Throughs_Rebuttal Power Costs 3" xfId="7008"/>
    <cellStyle name="_4.06E Pass Throughs_Rebuttal Power Costs 3 2" xfId="7009"/>
    <cellStyle name="_4.06E Pass Throughs_Rebuttal Power Costs 4" xfId="7010"/>
    <cellStyle name="_4.06E Pass Throughs_Rebuttal Power Costs_Adj Bench DR 3 for Initial Briefs (Electric)" xfId="199"/>
    <cellStyle name="_4.06E Pass Throughs_Rebuttal Power Costs_Adj Bench DR 3 for Initial Briefs (Electric) 2" xfId="200"/>
    <cellStyle name="_4.06E Pass Throughs_Rebuttal Power Costs_Adj Bench DR 3 for Initial Briefs (Electric) 2 2" xfId="7011"/>
    <cellStyle name="_4.06E Pass Throughs_Rebuttal Power Costs_Adj Bench DR 3 for Initial Briefs (Electric) 2 2 2" xfId="7012"/>
    <cellStyle name="_4.06E Pass Throughs_Rebuttal Power Costs_Adj Bench DR 3 for Initial Briefs (Electric) 2 3" xfId="7013"/>
    <cellStyle name="_4.06E Pass Throughs_Rebuttal Power Costs_Adj Bench DR 3 for Initial Briefs (Electric) 3" xfId="7014"/>
    <cellStyle name="_4.06E Pass Throughs_Rebuttal Power Costs_Adj Bench DR 3 for Initial Briefs (Electric) 3 2" xfId="7015"/>
    <cellStyle name="_4.06E Pass Throughs_Rebuttal Power Costs_Adj Bench DR 3 for Initial Briefs (Electric) 4" xfId="7016"/>
    <cellStyle name="_4.06E Pass Throughs_Rebuttal Power Costs_Adj Bench DR 3 for Initial Briefs (Electric)_DEM-WP(C) ENERG10C--ctn Mid-C_042010 2010GRC" xfId="201"/>
    <cellStyle name="_4.06E Pass Throughs_Rebuttal Power Costs_DEM-WP(C) ENERG10C--ctn Mid-C_042010 2010GRC" xfId="202"/>
    <cellStyle name="_4.06E Pass Throughs_Rebuttal Power Costs_Electric Rev Req Model (2009 GRC) Rebuttal" xfId="203"/>
    <cellStyle name="_4.06E Pass Throughs_Rebuttal Power Costs_Electric Rev Req Model (2009 GRC) Rebuttal 2" xfId="7017"/>
    <cellStyle name="_4.06E Pass Throughs_Rebuttal Power Costs_Electric Rev Req Model (2009 GRC) Rebuttal 2 2" xfId="7018"/>
    <cellStyle name="_4.06E Pass Throughs_Rebuttal Power Costs_Electric Rev Req Model (2009 GRC) Rebuttal 2 2 2" xfId="7019"/>
    <cellStyle name="_4.06E Pass Throughs_Rebuttal Power Costs_Electric Rev Req Model (2009 GRC) Rebuttal 2 3" xfId="7020"/>
    <cellStyle name="_4.06E Pass Throughs_Rebuttal Power Costs_Electric Rev Req Model (2009 GRC) Rebuttal 3" xfId="7021"/>
    <cellStyle name="_4.06E Pass Throughs_Rebuttal Power Costs_Electric Rev Req Model (2009 GRC) Rebuttal 3 2" xfId="7022"/>
    <cellStyle name="_4.06E Pass Throughs_Rebuttal Power Costs_Electric Rev Req Model (2009 GRC) Rebuttal 4" xfId="7023"/>
    <cellStyle name="_4.06E Pass Throughs_Rebuttal Power Costs_Electric Rev Req Model (2009 GRC) Rebuttal REmoval of New  WH Solar AdjustMI" xfId="204"/>
    <cellStyle name="_4.06E Pass Throughs_Rebuttal Power Costs_Electric Rev Req Model (2009 GRC) Rebuttal REmoval of New  WH Solar AdjustMI 2" xfId="205"/>
    <cellStyle name="_4.06E Pass Throughs_Rebuttal Power Costs_Electric Rev Req Model (2009 GRC) Rebuttal REmoval of New  WH Solar AdjustMI 2 2" xfId="7024"/>
    <cellStyle name="_4.06E Pass Throughs_Rebuttal Power Costs_Electric Rev Req Model (2009 GRC) Rebuttal REmoval of New  WH Solar AdjustMI 2 2 2" xfId="7025"/>
    <cellStyle name="_4.06E Pass Throughs_Rebuttal Power Costs_Electric Rev Req Model (2009 GRC) Rebuttal REmoval of New  WH Solar AdjustMI 2 3" xfId="7026"/>
    <cellStyle name="_4.06E Pass Throughs_Rebuttal Power Costs_Electric Rev Req Model (2009 GRC) Rebuttal REmoval of New  WH Solar AdjustMI 3" xfId="7027"/>
    <cellStyle name="_4.06E Pass Throughs_Rebuttal Power Costs_Electric Rev Req Model (2009 GRC) Rebuttal REmoval of New  WH Solar AdjustMI 3 2" xfId="7028"/>
    <cellStyle name="_4.06E Pass Throughs_Rebuttal Power Costs_Electric Rev Req Model (2009 GRC) Rebuttal REmoval of New  WH Solar AdjustMI 4" xfId="7029"/>
    <cellStyle name="_4.06E Pass Throughs_Rebuttal Power Costs_Electric Rev Req Model (2009 GRC) Rebuttal REmoval of New  WH Solar AdjustMI_DEM-WP(C) ENERG10C--ctn Mid-C_042010 2010GRC" xfId="206"/>
    <cellStyle name="_4.06E Pass Throughs_Rebuttal Power Costs_Electric Rev Req Model (2009 GRC) Revised 01-18-2010" xfId="207"/>
    <cellStyle name="_4.06E Pass Throughs_Rebuttal Power Costs_Electric Rev Req Model (2009 GRC) Revised 01-18-2010 2" xfId="208"/>
    <cellStyle name="_4.06E Pass Throughs_Rebuttal Power Costs_Electric Rev Req Model (2009 GRC) Revised 01-18-2010 2 2" xfId="7030"/>
    <cellStyle name="_4.06E Pass Throughs_Rebuttal Power Costs_Electric Rev Req Model (2009 GRC) Revised 01-18-2010 2 2 2" xfId="7031"/>
    <cellStyle name="_4.06E Pass Throughs_Rebuttal Power Costs_Electric Rev Req Model (2009 GRC) Revised 01-18-2010 2 3" xfId="7032"/>
    <cellStyle name="_4.06E Pass Throughs_Rebuttal Power Costs_Electric Rev Req Model (2009 GRC) Revised 01-18-2010 3" xfId="7033"/>
    <cellStyle name="_4.06E Pass Throughs_Rebuttal Power Costs_Electric Rev Req Model (2009 GRC) Revised 01-18-2010 3 2" xfId="7034"/>
    <cellStyle name="_4.06E Pass Throughs_Rebuttal Power Costs_Electric Rev Req Model (2009 GRC) Revised 01-18-2010 4" xfId="7035"/>
    <cellStyle name="_4.06E Pass Throughs_Rebuttal Power Costs_Electric Rev Req Model (2009 GRC) Revised 01-18-2010_DEM-WP(C) ENERG10C--ctn Mid-C_042010 2010GRC" xfId="209"/>
    <cellStyle name="_4.06E Pass Throughs_Rebuttal Power Costs_Final Order Electric EXHIBIT A-1" xfId="210"/>
    <cellStyle name="_4.06E Pass Throughs_Rebuttal Power Costs_Final Order Electric EXHIBIT A-1 2" xfId="7036"/>
    <cellStyle name="_4.06E Pass Throughs_Rebuttal Power Costs_Final Order Electric EXHIBIT A-1 2 2" xfId="7037"/>
    <cellStyle name="_4.06E Pass Throughs_Rebuttal Power Costs_Final Order Electric EXHIBIT A-1 2 2 2" xfId="7038"/>
    <cellStyle name="_4.06E Pass Throughs_Rebuttal Power Costs_Final Order Electric EXHIBIT A-1 2 3" xfId="7039"/>
    <cellStyle name="_4.06E Pass Throughs_Rebuttal Power Costs_Final Order Electric EXHIBIT A-1 3" xfId="7040"/>
    <cellStyle name="_4.06E Pass Throughs_Rebuttal Power Costs_Final Order Electric EXHIBIT A-1 3 2" xfId="7041"/>
    <cellStyle name="_4.06E Pass Throughs_Rebuttal Power Costs_Final Order Electric EXHIBIT A-1 4" xfId="7042"/>
    <cellStyle name="_4.06E Pass Throughs_ROR &amp; CONV FACTOR" xfId="7043"/>
    <cellStyle name="_4.06E Pass Throughs_ROR &amp; CONV FACTOR 2" xfId="7044"/>
    <cellStyle name="_4.06E Pass Throughs_ROR &amp; CONV FACTOR 2 2" xfId="7045"/>
    <cellStyle name="_4.06E Pass Throughs_ROR &amp; CONV FACTOR 2 2 2" xfId="7046"/>
    <cellStyle name="_4.06E Pass Throughs_ROR &amp; CONV FACTOR 2 3" xfId="7047"/>
    <cellStyle name="_4.06E Pass Throughs_ROR &amp; CONV FACTOR 3" xfId="7048"/>
    <cellStyle name="_4.06E Pass Throughs_ROR &amp; CONV FACTOR 3 2" xfId="7049"/>
    <cellStyle name="_4.06E Pass Throughs_ROR &amp; CONV FACTOR 4" xfId="7050"/>
    <cellStyle name="_4.06E Pass Throughs_ROR 5.02" xfId="7051"/>
    <cellStyle name="_4.06E Pass Throughs_ROR 5.02 2" xfId="7052"/>
    <cellStyle name="_4.06E Pass Throughs_ROR 5.02 2 2" xfId="7053"/>
    <cellStyle name="_4.06E Pass Throughs_ROR 5.02 2 2 2" xfId="7054"/>
    <cellStyle name="_4.06E Pass Throughs_ROR 5.02 2 3" xfId="7055"/>
    <cellStyle name="_4.06E Pass Throughs_ROR 5.02 3" xfId="7056"/>
    <cellStyle name="_4.06E Pass Throughs_ROR 5.02 3 2" xfId="7057"/>
    <cellStyle name="_4.06E Pass Throughs_ROR 5.02 4" xfId="7058"/>
    <cellStyle name="_4.06E Pass Throughs_Wind Integration 10GRC" xfId="211"/>
    <cellStyle name="_4.06E Pass Throughs_Wind Integration 10GRC 2" xfId="212"/>
    <cellStyle name="_4.06E Pass Throughs_Wind Integration 10GRC 2 2" xfId="7059"/>
    <cellStyle name="_4.06E Pass Throughs_Wind Integration 10GRC 3" xfId="7060"/>
    <cellStyle name="_4.06E Pass Throughs_Wind Integration 10GRC_DEM-WP(C) ENERG10C--ctn Mid-C_042010 2010GRC" xfId="213"/>
    <cellStyle name="_4.13E Montana Energy Tax" xfId="214"/>
    <cellStyle name="_4.13E Montana Energy Tax 2" xfId="215"/>
    <cellStyle name="_4.13E Montana Energy Tax 2 2" xfId="216"/>
    <cellStyle name="_4.13E Montana Energy Tax 2 2 2" xfId="7061"/>
    <cellStyle name="_4.13E Montana Energy Tax 2 2 2 2" xfId="7062"/>
    <cellStyle name="_4.13E Montana Energy Tax 2 2 3" xfId="7063"/>
    <cellStyle name="_4.13E Montana Energy Tax 2 3" xfId="7064"/>
    <cellStyle name="_4.13E Montana Energy Tax 2 3 2" xfId="7065"/>
    <cellStyle name="_4.13E Montana Energy Tax 2 4" xfId="7066"/>
    <cellStyle name="_4.13E Montana Energy Tax 3" xfId="217"/>
    <cellStyle name="_4.13E Montana Energy Tax 3 2" xfId="7067"/>
    <cellStyle name="_4.13E Montana Energy Tax 3 2 2" xfId="7068"/>
    <cellStyle name="_4.13E Montana Energy Tax 3 2 2 2" xfId="7069"/>
    <cellStyle name="_4.13E Montana Energy Tax 3 2 3" xfId="7070"/>
    <cellStyle name="_4.13E Montana Energy Tax 3 3" xfId="7071"/>
    <cellStyle name="_4.13E Montana Energy Tax 3 3 2" xfId="7072"/>
    <cellStyle name="_4.13E Montana Energy Tax 3 3 2 2" xfId="7073"/>
    <cellStyle name="_4.13E Montana Energy Tax 3 3 3" xfId="7074"/>
    <cellStyle name="_4.13E Montana Energy Tax 3 4" xfId="7075"/>
    <cellStyle name="_4.13E Montana Energy Tax 3 4 2" xfId="7076"/>
    <cellStyle name="_4.13E Montana Energy Tax 3 4 2 2" xfId="7077"/>
    <cellStyle name="_4.13E Montana Energy Tax 3 4 3" xfId="7078"/>
    <cellStyle name="_4.13E Montana Energy Tax 3 5" xfId="7079"/>
    <cellStyle name="_4.13E Montana Energy Tax 4" xfId="218"/>
    <cellStyle name="_4.13E Montana Energy Tax 4 2" xfId="219"/>
    <cellStyle name="_4.13E Montana Energy Tax 4 2 2" xfId="7080"/>
    <cellStyle name="_4.13E Montana Energy Tax 4 3" xfId="7081"/>
    <cellStyle name="_4.13E Montana Energy Tax 5" xfId="220"/>
    <cellStyle name="_4.13E Montana Energy Tax 5 2" xfId="7082"/>
    <cellStyle name="_4.13E Montana Energy Tax 5 2 2" xfId="7083"/>
    <cellStyle name="_4.13E Montana Energy Tax 5 3" xfId="7084"/>
    <cellStyle name="_4.13E Montana Energy Tax 6" xfId="221"/>
    <cellStyle name="_4.13E Montana Energy Tax 6 2" xfId="222"/>
    <cellStyle name="_4.13E Montana Energy Tax 7" xfId="223"/>
    <cellStyle name="_4.13E Montana Energy Tax 7 2" xfId="224"/>
    <cellStyle name="_4.13E Montana Energy Tax 8" xfId="7085"/>
    <cellStyle name="_4.13E Montana Energy Tax 8 2" xfId="7086"/>
    <cellStyle name="_4.13E Montana Energy Tax 9" xfId="7087"/>
    <cellStyle name="_4.13E Montana Energy Tax 9 2" xfId="7088"/>
    <cellStyle name="_4.13E Montana Energy Tax_04 07E Wild Horse Wind Expansion (C) (2)" xfId="225"/>
    <cellStyle name="_4.13E Montana Energy Tax_04 07E Wild Horse Wind Expansion (C) (2) 2" xfId="226"/>
    <cellStyle name="_4.13E Montana Energy Tax_04 07E Wild Horse Wind Expansion (C) (2) 2 2" xfId="7089"/>
    <cellStyle name="_4.13E Montana Energy Tax_04 07E Wild Horse Wind Expansion (C) (2) 2 2 2" xfId="7090"/>
    <cellStyle name="_4.13E Montana Energy Tax_04 07E Wild Horse Wind Expansion (C) (2) 2 3" xfId="7091"/>
    <cellStyle name="_4.13E Montana Energy Tax_04 07E Wild Horse Wind Expansion (C) (2) 3" xfId="7092"/>
    <cellStyle name="_4.13E Montana Energy Tax_04 07E Wild Horse Wind Expansion (C) (2) 3 2" xfId="7093"/>
    <cellStyle name="_4.13E Montana Energy Tax_04 07E Wild Horse Wind Expansion (C) (2) 4" xfId="7094"/>
    <cellStyle name="_4.13E Montana Energy Tax_04 07E Wild Horse Wind Expansion (C) (2)_Adj Bench DR 3 for Initial Briefs (Electric)" xfId="227"/>
    <cellStyle name="_4.13E Montana Energy Tax_04 07E Wild Horse Wind Expansion (C) (2)_Adj Bench DR 3 for Initial Briefs (Electric) 2" xfId="228"/>
    <cellStyle name="_4.13E Montana Energy Tax_04 07E Wild Horse Wind Expansion (C) (2)_Adj Bench DR 3 for Initial Briefs (Electric) 2 2" xfId="7095"/>
    <cellStyle name="_4.13E Montana Energy Tax_04 07E Wild Horse Wind Expansion (C) (2)_Adj Bench DR 3 for Initial Briefs (Electric) 2 2 2" xfId="7096"/>
    <cellStyle name="_4.13E Montana Energy Tax_04 07E Wild Horse Wind Expansion (C) (2)_Adj Bench DR 3 for Initial Briefs (Electric) 2 3" xfId="7097"/>
    <cellStyle name="_4.13E Montana Energy Tax_04 07E Wild Horse Wind Expansion (C) (2)_Adj Bench DR 3 for Initial Briefs (Electric) 3" xfId="7098"/>
    <cellStyle name="_4.13E Montana Energy Tax_04 07E Wild Horse Wind Expansion (C) (2)_Adj Bench DR 3 for Initial Briefs (Electric) 3 2" xfId="7099"/>
    <cellStyle name="_4.13E Montana Energy Tax_04 07E Wild Horse Wind Expansion (C) (2)_Adj Bench DR 3 for Initial Briefs (Electric) 4" xfId="7100"/>
    <cellStyle name="_4.13E Montana Energy Tax_04 07E Wild Horse Wind Expansion (C) (2)_Adj Bench DR 3 for Initial Briefs (Electric)_DEM-WP(C) ENERG10C--ctn Mid-C_042010 2010GRC" xfId="229"/>
    <cellStyle name="_4.13E Montana Energy Tax_04 07E Wild Horse Wind Expansion (C) (2)_Book1" xfId="7101"/>
    <cellStyle name="_4.13E Montana Energy Tax_04 07E Wild Horse Wind Expansion (C) (2)_DEM-WP(C) ENERG10C--ctn Mid-C_042010 2010GRC" xfId="230"/>
    <cellStyle name="_4.13E Montana Energy Tax_04 07E Wild Horse Wind Expansion (C) (2)_Electric Rev Req Model (2009 GRC) " xfId="231"/>
    <cellStyle name="_4.13E Montana Energy Tax_04 07E Wild Horse Wind Expansion (C) (2)_Electric Rev Req Model (2009 GRC)  2" xfId="232"/>
    <cellStyle name="_4.13E Montana Energy Tax_04 07E Wild Horse Wind Expansion (C) (2)_Electric Rev Req Model (2009 GRC)  2 2" xfId="7102"/>
    <cellStyle name="_4.13E Montana Energy Tax_04 07E Wild Horse Wind Expansion (C) (2)_Electric Rev Req Model (2009 GRC)  2 2 2" xfId="7103"/>
    <cellStyle name="_4.13E Montana Energy Tax_04 07E Wild Horse Wind Expansion (C) (2)_Electric Rev Req Model (2009 GRC)  2 3" xfId="7104"/>
    <cellStyle name="_4.13E Montana Energy Tax_04 07E Wild Horse Wind Expansion (C) (2)_Electric Rev Req Model (2009 GRC)  3" xfId="7105"/>
    <cellStyle name="_4.13E Montana Energy Tax_04 07E Wild Horse Wind Expansion (C) (2)_Electric Rev Req Model (2009 GRC)  3 2" xfId="7106"/>
    <cellStyle name="_4.13E Montana Energy Tax_04 07E Wild Horse Wind Expansion (C) (2)_Electric Rev Req Model (2009 GRC)  4" xfId="7107"/>
    <cellStyle name="_4.13E Montana Energy Tax_04 07E Wild Horse Wind Expansion (C) (2)_Electric Rev Req Model (2009 GRC) _DEM-WP(C) ENERG10C--ctn Mid-C_042010 2010GRC" xfId="233"/>
    <cellStyle name="_4.13E Montana Energy Tax_04 07E Wild Horse Wind Expansion (C) (2)_Electric Rev Req Model (2009 GRC) Rebuttal" xfId="234"/>
    <cellStyle name="_4.13E Montana Energy Tax_04 07E Wild Horse Wind Expansion (C) (2)_Electric Rev Req Model (2009 GRC) Rebuttal 2" xfId="7108"/>
    <cellStyle name="_4.13E Montana Energy Tax_04 07E Wild Horse Wind Expansion (C) (2)_Electric Rev Req Model (2009 GRC) Rebuttal 2 2" xfId="7109"/>
    <cellStyle name="_4.13E Montana Energy Tax_04 07E Wild Horse Wind Expansion (C) (2)_Electric Rev Req Model (2009 GRC) Rebuttal 2 2 2" xfId="7110"/>
    <cellStyle name="_4.13E Montana Energy Tax_04 07E Wild Horse Wind Expansion (C) (2)_Electric Rev Req Model (2009 GRC) Rebuttal 2 3" xfId="7111"/>
    <cellStyle name="_4.13E Montana Energy Tax_04 07E Wild Horse Wind Expansion (C) (2)_Electric Rev Req Model (2009 GRC) Rebuttal 3" xfId="7112"/>
    <cellStyle name="_4.13E Montana Energy Tax_04 07E Wild Horse Wind Expansion (C) (2)_Electric Rev Req Model (2009 GRC) Rebuttal 3 2" xfId="7113"/>
    <cellStyle name="_4.13E Montana Energy Tax_04 07E Wild Horse Wind Expansion (C) (2)_Electric Rev Req Model (2009 GRC) Rebuttal 4" xfId="7114"/>
    <cellStyle name="_4.13E Montana Energy Tax_04 07E Wild Horse Wind Expansion (C) (2)_Electric Rev Req Model (2009 GRC) Rebuttal REmoval of New  WH Solar AdjustMI" xfId="235"/>
    <cellStyle name="_4.13E Montana Energy Tax_04 07E Wild Horse Wind Expansion (C) (2)_Electric Rev Req Model (2009 GRC) Rebuttal REmoval of New  WH Solar AdjustMI 2" xfId="236"/>
    <cellStyle name="_4.13E Montana Energy Tax_04 07E Wild Horse Wind Expansion (C) (2)_Electric Rev Req Model (2009 GRC) Rebuttal REmoval of New  WH Solar AdjustMI 2 2" xfId="7115"/>
    <cellStyle name="_4.13E Montana Energy Tax_04 07E Wild Horse Wind Expansion (C) (2)_Electric Rev Req Model (2009 GRC) Rebuttal REmoval of New  WH Solar AdjustMI 2 2 2" xfId="7116"/>
    <cellStyle name="_4.13E Montana Energy Tax_04 07E Wild Horse Wind Expansion (C) (2)_Electric Rev Req Model (2009 GRC) Rebuttal REmoval of New  WH Solar AdjustMI 2 3" xfId="7117"/>
    <cellStyle name="_4.13E Montana Energy Tax_04 07E Wild Horse Wind Expansion (C) (2)_Electric Rev Req Model (2009 GRC) Rebuttal REmoval of New  WH Solar AdjustMI 3" xfId="7118"/>
    <cellStyle name="_4.13E Montana Energy Tax_04 07E Wild Horse Wind Expansion (C) (2)_Electric Rev Req Model (2009 GRC) Rebuttal REmoval of New  WH Solar AdjustMI 3 2" xfId="7119"/>
    <cellStyle name="_4.13E Montana Energy Tax_04 07E Wild Horse Wind Expansion (C) (2)_Electric Rev Req Model (2009 GRC) Rebuttal REmoval of New  WH Solar AdjustMI 4" xfId="7120"/>
    <cellStyle name="_4.13E Montana Energy Tax_04 07E Wild Horse Wind Expansion (C) (2)_Electric Rev Req Model (2009 GRC) Rebuttal REmoval of New  WH Solar AdjustMI_DEM-WP(C) ENERG10C--ctn Mid-C_042010 2010GRC" xfId="237"/>
    <cellStyle name="_4.13E Montana Energy Tax_04 07E Wild Horse Wind Expansion (C) (2)_Electric Rev Req Model (2009 GRC) Revised 01-18-2010" xfId="238"/>
    <cellStyle name="_4.13E Montana Energy Tax_04 07E Wild Horse Wind Expansion (C) (2)_Electric Rev Req Model (2009 GRC) Revised 01-18-2010 2" xfId="239"/>
    <cellStyle name="_4.13E Montana Energy Tax_04 07E Wild Horse Wind Expansion (C) (2)_Electric Rev Req Model (2009 GRC) Revised 01-18-2010 2 2" xfId="7121"/>
    <cellStyle name="_4.13E Montana Energy Tax_04 07E Wild Horse Wind Expansion (C) (2)_Electric Rev Req Model (2009 GRC) Revised 01-18-2010 2 2 2" xfId="7122"/>
    <cellStyle name="_4.13E Montana Energy Tax_04 07E Wild Horse Wind Expansion (C) (2)_Electric Rev Req Model (2009 GRC) Revised 01-18-2010 2 3" xfId="7123"/>
    <cellStyle name="_4.13E Montana Energy Tax_04 07E Wild Horse Wind Expansion (C) (2)_Electric Rev Req Model (2009 GRC) Revised 01-18-2010 3" xfId="7124"/>
    <cellStyle name="_4.13E Montana Energy Tax_04 07E Wild Horse Wind Expansion (C) (2)_Electric Rev Req Model (2009 GRC) Revised 01-18-2010 3 2" xfId="7125"/>
    <cellStyle name="_4.13E Montana Energy Tax_04 07E Wild Horse Wind Expansion (C) (2)_Electric Rev Req Model (2009 GRC) Revised 01-18-2010 4" xfId="7126"/>
    <cellStyle name="_4.13E Montana Energy Tax_04 07E Wild Horse Wind Expansion (C) (2)_Electric Rev Req Model (2009 GRC) Revised 01-18-2010_DEM-WP(C) ENERG10C--ctn Mid-C_042010 2010GRC" xfId="240"/>
    <cellStyle name="_4.13E Montana Energy Tax_04 07E Wild Horse Wind Expansion (C) (2)_Electric Rev Req Model (2010 GRC)" xfId="7127"/>
    <cellStyle name="_4.13E Montana Energy Tax_04 07E Wild Horse Wind Expansion (C) (2)_Electric Rev Req Model (2010 GRC) SF" xfId="7128"/>
    <cellStyle name="_4.13E Montana Energy Tax_04 07E Wild Horse Wind Expansion (C) (2)_Final Order Electric EXHIBIT A-1" xfId="241"/>
    <cellStyle name="_4.13E Montana Energy Tax_04 07E Wild Horse Wind Expansion (C) (2)_Final Order Electric EXHIBIT A-1 2" xfId="7129"/>
    <cellStyle name="_4.13E Montana Energy Tax_04 07E Wild Horse Wind Expansion (C) (2)_Final Order Electric EXHIBIT A-1 2 2" xfId="7130"/>
    <cellStyle name="_4.13E Montana Energy Tax_04 07E Wild Horse Wind Expansion (C) (2)_Final Order Electric EXHIBIT A-1 2 2 2" xfId="7131"/>
    <cellStyle name="_4.13E Montana Energy Tax_04 07E Wild Horse Wind Expansion (C) (2)_Final Order Electric EXHIBIT A-1 2 3" xfId="7132"/>
    <cellStyle name="_4.13E Montana Energy Tax_04 07E Wild Horse Wind Expansion (C) (2)_Final Order Electric EXHIBIT A-1 3" xfId="7133"/>
    <cellStyle name="_4.13E Montana Energy Tax_04 07E Wild Horse Wind Expansion (C) (2)_Final Order Electric EXHIBIT A-1 3 2" xfId="7134"/>
    <cellStyle name="_4.13E Montana Energy Tax_04 07E Wild Horse Wind Expansion (C) (2)_Final Order Electric EXHIBIT A-1 4" xfId="7135"/>
    <cellStyle name="_4.13E Montana Energy Tax_04 07E Wild Horse Wind Expansion (C) (2)_TENASKA REGULATORY ASSET" xfId="242"/>
    <cellStyle name="_4.13E Montana Energy Tax_04 07E Wild Horse Wind Expansion (C) (2)_TENASKA REGULATORY ASSET 2" xfId="7136"/>
    <cellStyle name="_4.13E Montana Energy Tax_04 07E Wild Horse Wind Expansion (C) (2)_TENASKA REGULATORY ASSET 2 2" xfId="7137"/>
    <cellStyle name="_4.13E Montana Energy Tax_04 07E Wild Horse Wind Expansion (C) (2)_TENASKA REGULATORY ASSET 2 2 2" xfId="7138"/>
    <cellStyle name="_4.13E Montana Energy Tax_04 07E Wild Horse Wind Expansion (C) (2)_TENASKA REGULATORY ASSET 2 3" xfId="7139"/>
    <cellStyle name="_4.13E Montana Energy Tax_04 07E Wild Horse Wind Expansion (C) (2)_TENASKA REGULATORY ASSET 3" xfId="7140"/>
    <cellStyle name="_4.13E Montana Energy Tax_04 07E Wild Horse Wind Expansion (C) (2)_TENASKA REGULATORY ASSET 3 2" xfId="7141"/>
    <cellStyle name="_4.13E Montana Energy Tax_04 07E Wild Horse Wind Expansion (C) (2)_TENASKA REGULATORY ASSET 4" xfId="7142"/>
    <cellStyle name="_4.13E Montana Energy Tax_16.37E Wild Horse Expansion DeferralRevwrkingfile SF" xfId="243"/>
    <cellStyle name="_4.13E Montana Energy Tax_16.37E Wild Horse Expansion DeferralRevwrkingfile SF 2" xfId="244"/>
    <cellStyle name="_4.13E Montana Energy Tax_16.37E Wild Horse Expansion DeferralRevwrkingfile SF 2 2" xfId="7143"/>
    <cellStyle name="_4.13E Montana Energy Tax_16.37E Wild Horse Expansion DeferralRevwrkingfile SF 2 2 2" xfId="7144"/>
    <cellStyle name="_4.13E Montana Energy Tax_16.37E Wild Horse Expansion DeferralRevwrkingfile SF 2 3" xfId="7145"/>
    <cellStyle name="_4.13E Montana Energy Tax_16.37E Wild Horse Expansion DeferralRevwrkingfile SF 3" xfId="7146"/>
    <cellStyle name="_4.13E Montana Energy Tax_16.37E Wild Horse Expansion DeferralRevwrkingfile SF 3 2" xfId="7147"/>
    <cellStyle name="_4.13E Montana Energy Tax_16.37E Wild Horse Expansion DeferralRevwrkingfile SF 4" xfId="7148"/>
    <cellStyle name="_4.13E Montana Energy Tax_16.37E Wild Horse Expansion DeferralRevwrkingfile SF_DEM-WP(C) ENERG10C--ctn Mid-C_042010 2010GRC" xfId="245"/>
    <cellStyle name="_4.13E Montana Energy Tax_2009 Compliance Filing PCA Exhibits for GRC" xfId="7149"/>
    <cellStyle name="_4.13E Montana Energy Tax_2009 Compliance Filing PCA Exhibits for GRC 2" xfId="7150"/>
    <cellStyle name="_4.13E Montana Energy Tax_2009 GRC Compl Filing - Exhibit D" xfId="246"/>
    <cellStyle name="_4.13E Montana Energy Tax_2009 GRC Compl Filing - Exhibit D 2" xfId="247"/>
    <cellStyle name="_4.13E Montana Energy Tax_2009 GRC Compl Filing - Exhibit D 2 2" xfId="7151"/>
    <cellStyle name="_4.13E Montana Energy Tax_2009 GRC Compl Filing - Exhibit D 3" xfId="7152"/>
    <cellStyle name="_4.13E Montana Energy Tax_2009 GRC Compl Filing - Exhibit D_DEM-WP(C) ENERG10C--ctn Mid-C_042010 2010GRC" xfId="248"/>
    <cellStyle name="_4.13E Montana Energy Tax_3.01 Income Statement" xfId="7153"/>
    <cellStyle name="_4.13E Montana Energy Tax_4 31 Regulatory Assets and Liabilities  7 06- Exhibit D" xfId="249"/>
    <cellStyle name="_4.13E Montana Energy Tax_4 31 Regulatory Assets and Liabilities  7 06- Exhibit D 2" xfId="250"/>
    <cellStyle name="_4.13E Montana Energy Tax_4 31 Regulatory Assets and Liabilities  7 06- Exhibit D 2 2" xfId="7154"/>
    <cellStyle name="_4.13E Montana Energy Tax_4 31 Regulatory Assets and Liabilities  7 06- Exhibit D 2 2 2" xfId="7155"/>
    <cellStyle name="_4.13E Montana Energy Tax_4 31 Regulatory Assets and Liabilities  7 06- Exhibit D 2 3" xfId="7156"/>
    <cellStyle name="_4.13E Montana Energy Tax_4 31 Regulatory Assets and Liabilities  7 06- Exhibit D 3" xfId="7157"/>
    <cellStyle name="_4.13E Montana Energy Tax_4 31 Regulatory Assets and Liabilities  7 06- Exhibit D 3 2" xfId="7158"/>
    <cellStyle name="_4.13E Montana Energy Tax_4 31 Regulatory Assets and Liabilities  7 06- Exhibit D 4" xfId="7159"/>
    <cellStyle name="_4.13E Montana Energy Tax_4 31 Regulatory Assets and Liabilities  7 06- Exhibit D_DEM-WP(C) ENERG10C--ctn Mid-C_042010 2010GRC" xfId="251"/>
    <cellStyle name="_4.13E Montana Energy Tax_4 31 Regulatory Assets and Liabilities  7 06- Exhibit D_NIM Summary" xfId="252"/>
    <cellStyle name="_4.13E Montana Energy Tax_4 31 Regulatory Assets and Liabilities  7 06- Exhibit D_NIM Summary 2" xfId="253"/>
    <cellStyle name="_4.13E Montana Energy Tax_4 31 Regulatory Assets and Liabilities  7 06- Exhibit D_NIM Summary 2 2" xfId="7160"/>
    <cellStyle name="_4.13E Montana Energy Tax_4 31 Regulatory Assets and Liabilities  7 06- Exhibit D_NIM Summary 3" xfId="7161"/>
    <cellStyle name="_4.13E Montana Energy Tax_4 31 Regulatory Assets and Liabilities  7 06- Exhibit D_NIM Summary_DEM-WP(C) ENERG10C--ctn Mid-C_042010 2010GRC" xfId="254"/>
    <cellStyle name="_4.13E Montana Energy Tax_4 31E Reg Asset  Liab and EXH D" xfId="255"/>
    <cellStyle name="_4.13E Montana Energy Tax_4 31E Reg Asset  Liab and EXH D _ Aug 10 Filing (2)" xfId="256"/>
    <cellStyle name="_4.13E Montana Energy Tax_4 31E Reg Asset  Liab and EXH D _ Aug 10 Filing (2) 2" xfId="257"/>
    <cellStyle name="_4.13E Montana Energy Tax_4 31E Reg Asset  Liab and EXH D 10" xfId="7162"/>
    <cellStyle name="_4.13E Montana Energy Tax_4 31E Reg Asset  Liab and EXH D 11" xfId="7163"/>
    <cellStyle name="_4.13E Montana Energy Tax_4 31E Reg Asset  Liab and EXH D 12" xfId="7164"/>
    <cellStyle name="_4.13E Montana Energy Tax_4 31E Reg Asset  Liab and EXH D 13" xfId="7165"/>
    <cellStyle name="_4.13E Montana Energy Tax_4 31E Reg Asset  Liab and EXH D 14" xfId="7166"/>
    <cellStyle name="_4.13E Montana Energy Tax_4 31E Reg Asset  Liab and EXH D 15" xfId="7167"/>
    <cellStyle name="_4.13E Montana Energy Tax_4 31E Reg Asset  Liab and EXH D 16" xfId="7168"/>
    <cellStyle name="_4.13E Montana Energy Tax_4 31E Reg Asset  Liab and EXH D 17" xfId="7169"/>
    <cellStyle name="_4.13E Montana Energy Tax_4 31E Reg Asset  Liab and EXH D 18" xfId="7170"/>
    <cellStyle name="_4.13E Montana Energy Tax_4 31E Reg Asset  Liab and EXH D 19" xfId="7171"/>
    <cellStyle name="_4.13E Montana Energy Tax_4 31E Reg Asset  Liab and EXH D 2" xfId="258"/>
    <cellStyle name="_4.13E Montana Energy Tax_4 31E Reg Asset  Liab and EXH D 20" xfId="7172"/>
    <cellStyle name="_4.13E Montana Energy Tax_4 31E Reg Asset  Liab and EXH D 21" xfId="7173"/>
    <cellStyle name="_4.13E Montana Energy Tax_4 31E Reg Asset  Liab and EXH D 22" xfId="7174"/>
    <cellStyle name="_4.13E Montana Energy Tax_4 31E Reg Asset  Liab and EXH D 23" xfId="7175"/>
    <cellStyle name="_4.13E Montana Energy Tax_4 31E Reg Asset  Liab and EXH D 24" xfId="7176"/>
    <cellStyle name="_4.13E Montana Energy Tax_4 31E Reg Asset  Liab and EXH D 25" xfId="7177"/>
    <cellStyle name="_4.13E Montana Energy Tax_4 31E Reg Asset  Liab and EXH D 26" xfId="7178"/>
    <cellStyle name="_4.13E Montana Energy Tax_4 31E Reg Asset  Liab and EXH D 27" xfId="7179"/>
    <cellStyle name="_4.13E Montana Energy Tax_4 31E Reg Asset  Liab and EXH D 28" xfId="7180"/>
    <cellStyle name="_4.13E Montana Energy Tax_4 31E Reg Asset  Liab and EXH D 29" xfId="7181"/>
    <cellStyle name="_4.13E Montana Energy Tax_4 31E Reg Asset  Liab and EXH D 3" xfId="259"/>
    <cellStyle name="_4.13E Montana Energy Tax_4 31E Reg Asset  Liab and EXH D 30" xfId="7182"/>
    <cellStyle name="_4.13E Montana Energy Tax_4 31E Reg Asset  Liab and EXH D 31" xfId="7183"/>
    <cellStyle name="_4.13E Montana Energy Tax_4 31E Reg Asset  Liab and EXH D 32" xfId="7184"/>
    <cellStyle name="_4.13E Montana Energy Tax_4 31E Reg Asset  Liab and EXH D 33" xfId="7185"/>
    <cellStyle name="_4.13E Montana Energy Tax_4 31E Reg Asset  Liab and EXH D 34" xfId="7186"/>
    <cellStyle name="_4.13E Montana Energy Tax_4 31E Reg Asset  Liab and EXH D 35" xfId="7187"/>
    <cellStyle name="_4.13E Montana Energy Tax_4 31E Reg Asset  Liab and EXH D 36" xfId="7188"/>
    <cellStyle name="_4.13E Montana Energy Tax_4 31E Reg Asset  Liab and EXH D 4" xfId="7189"/>
    <cellStyle name="_4.13E Montana Energy Tax_4 31E Reg Asset  Liab and EXH D 5" xfId="7190"/>
    <cellStyle name="_4.13E Montana Energy Tax_4 31E Reg Asset  Liab and EXH D 6" xfId="7191"/>
    <cellStyle name="_4.13E Montana Energy Tax_4 31E Reg Asset  Liab and EXH D 7" xfId="7192"/>
    <cellStyle name="_4.13E Montana Energy Tax_4 31E Reg Asset  Liab and EXH D 8" xfId="7193"/>
    <cellStyle name="_4.13E Montana Energy Tax_4 31E Reg Asset  Liab and EXH D 9" xfId="7194"/>
    <cellStyle name="_4.13E Montana Energy Tax_4 32 Regulatory Assets and Liabilities  7 06- Exhibit D" xfId="260"/>
    <cellStyle name="_4.13E Montana Energy Tax_4 32 Regulatory Assets and Liabilities  7 06- Exhibit D 2" xfId="261"/>
    <cellStyle name="_4.13E Montana Energy Tax_4 32 Regulatory Assets and Liabilities  7 06- Exhibit D 2 2" xfId="7195"/>
    <cellStyle name="_4.13E Montana Energy Tax_4 32 Regulatory Assets and Liabilities  7 06- Exhibit D 2 2 2" xfId="7196"/>
    <cellStyle name="_4.13E Montana Energy Tax_4 32 Regulatory Assets and Liabilities  7 06- Exhibit D 2 3" xfId="7197"/>
    <cellStyle name="_4.13E Montana Energy Tax_4 32 Regulatory Assets and Liabilities  7 06- Exhibit D 3" xfId="7198"/>
    <cellStyle name="_4.13E Montana Energy Tax_4 32 Regulatory Assets and Liabilities  7 06- Exhibit D 3 2" xfId="7199"/>
    <cellStyle name="_4.13E Montana Energy Tax_4 32 Regulatory Assets and Liabilities  7 06- Exhibit D 4" xfId="7200"/>
    <cellStyle name="_4.13E Montana Energy Tax_4 32 Regulatory Assets and Liabilities  7 06- Exhibit D_DEM-WP(C) ENERG10C--ctn Mid-C_042010 2010GRC" xfId="262"/>
    <cellStyle name="_4.13E Montana Energy Tax_4 32 Regulatory Assets and Liabilities  7 06- Exhibit D_NIM Summary" xfId="263"/>
    <cellStyle name="_4.13E Montana Energy Tax_4 32 Regulatory Assets and Liabilities  7 06- Exhibit D_NIM Summary 2" xfId="264"/>
    <cellStyle name="_4.13E Montana Energy Tax_4 32 Regulatory Assets and Liabilities  7 06- Exhibit D_NIM Summary 2 2" xfId="7201"/>
    <cellStyle name="_4.13E Montana Energy Tax_4 32 Regulatory Assets and Liabilities  7 06- Exhibit D_NIM Summary 3" xfId="7202"/>
    <cellStyle name="_4.13E Montana Energy Tax_4 32 Regulatory Assets and Liabilities  7 06- Exhibit D_NIM Summary_DEM-WP(C) ENERG10C--ctn Mid-C_042010 2010GRC" xfId="265"/>
    <cellStyle name="_4.13E Montana Energy Tax_AURORA Total New" xfId="266"/>
    <cellStyle name="_4.13E Montana Energy Tax_AURORA Total New 2" xfId="267"/>
    <cellStyle name="_4.13E Montana Energy Tax_AURORA Total New 2 2" xfId="7203"/>
    <cellStyle name="_4.13E Montana Energy Tax_AURORA Total New 3" xfId="7204"/>
    <cellStyle name="_4.13E Montana Energy Tax_Book2" xfId="268"/>
    <cellStyle name="_4.13E Montana Energy Tax_Book2 2" xfId="269"/>
    <cellStyle name="_4.13E Montana Energy Tax_Book2 2 2" xfId="7205"/>
    <cellStyle name="_4.13E Montana Energy Tax_Book2 2 2 2" xfId="7206"/>
    <cellStyle name="_4.13E Montana Energy Tax_Book2 2 3" xfId="7207"/>
    <cellStyle name="_4.13E Montana Energy Tax_Book2 3" xfId="7208"/>
    <cellStyle name="_4.13E Montana Energy Tax_Book2 3 2" xfId="7209"/>
    <cellStyle name="_4.13E Montana Energy Tax_Book2 4" xfId="7210"/>
    <cellStyle name="_4.13E Montana Energy Tax_Book2_Adj Bench DR 3 for Initial Briefs (Electric)" xfId="270"/>
    <cellStyle name="_4.13E Montana Energy Tax_Book2_Adj Bench DR 3 for Initial Briefs (Electric) 2" xfId="271"/>
    <cellStyle name="_4.13E Montana Energy Tax_Book2_Adj Bench DR 3 for Initial Briefs (Electric) 2 2" xfId="7211"/>
    <cellStyle name="_4.13E Montana Energy Tax_Book2_Adj Bench DR 3 for Initial Briefs (Electric) 2 2 2" xfId="7212"/>
    <cellStyle name="_4.13E Montana Energy Tax_Book2_Adj Bench DR 3 for Initial Briefs (Electric) 2 3" xfId="7213"/>
    <cellStyle name="_4.13E Montana Energy Tax_Book2_Adj Bench DR 3 for Initial Briefs (Electric) 3" xfId="7214"/>
    <cellStyle name="_4.13E Montana Energy Tax_Book2_Adj Bench DR 3 for Initial Briefs (Electric) 3 2" xfId="7215"/>
    <cellStyle name="_4.13E Montana Energy Tax_Book2_Adj Bench DR 3 for Initial Briefs (Electric) 4" xfId="7216"/>
    <cellStyle name="_4.13E Montana Energy Tax_Book2_Adj Bench DR 3 for Initial Briefs (Electric)_DEM-WP(C) ENERG10C--ctn Mid-C_042010 2010GRC" xfId="272"/>
    <cellStyle name="_4.13E Montana Energy Tax_Book2_DEM-WP(C) ENERG10C--ctn Mid-C_042010 2010GRC" xfId="273"/>
    <cellStyle name="_4.13E Montana Energy Tax_Book2_Electric Rev Req Model (2009 GRC) Rebuttal" xfId="274"/>
    <cellStyle name="_4.13E Montana Energy Tax_Book2_Electric Rev Req Model (2009 GRC) Rebuttal 2" xfId="7217"/>
    <cellStyle name="_4.13E Montana Energy Tax_Book2_Electric Rev Req Model (2009 GRC) Rebuttal 2 2" xfId="7218"/>
    <cellStyle name="_4.13E Montana Energy Tax_Book2_Electric Rev Req Model (2009 GRC) Rebuttal 2 2 2" xfId="7219"/>
    <cellStyle name="_4.13E Montana Energy Tax_Book2_Electric Rev Req Model (2009 GRC) Rebuttal 2 3" xfId="7220"/>
    <cellStyle name="_4.13E Montana Energy Tax_Book2_Electric Rev Req Model (2009 GRC) Rebuttal 3" xfId="7221"/>
    <cellStyle name="_4.13E Montana Energy Tax_Book2_Electric Rev Req Model (2009 GRC) Rebuttal 3 2" xfId="7222"/>
    <cellStyle name="_4.13E Montana Energy Tax_Book2_Electric Rev Req Model (2009 GRC) Rebuttal 4" xfId="7223"/>
    <cellStyle name="_4.13E Montana Energy Tax_Book2_Electric Rev Req Model (2009 GRC) Rebuttal REmoval of New  WH Solar AdjustMI" xfId="275"/>
    <cellStyle name="_4.13E Montana Energy Tax_Book2_Electric Rev Req Model (2009 GRC) Rebuttal REmoval of New  WH Solar AdjustMI 2" xfId="276"/>
    <cellStyle name="_4.13E Montana Energy Tax_Book2_Electric Rev Req Model (2009 GRC) Rebuttal REmoval of New  WH Solar AdjustMI 2 2" xfId="7224"/>
    <cellStyle name="_4.13E Montana Energy Tax_Book2_Electric Rev Req Model (2009 GRC) Rebuttal REmoval of New  WH Solar AdjustMI 2 2 2" xfId="7225"/>
    <cellStyle name="_4.13E Montana Energy Tax_Book2_Electric Rev Req Model (2009 GRC) Rebuttal REmoval of New  WH Solar AdjustMI 2 3" xfId="7226"/>
    <cellStyle name="_4.13E Montana Energy Tax_Book2_Electric Rev Req Model (2009 GRC) Rebuttal REmoval of New  WH Solar AdjustMI 3" xfId="7227"/>
    <cellStyle name="_4.13E Montana Energy Tax_Book2_Electric Rev Req Model (2009 GRC) Rebuttal REmoval of New  WH Solar AdjustMI 3 2" xfId="7228"/>
    <cellStyle name="_4.13E Montana Energy Tax_Book2_Electric Rev Req Model (2009 GRC) Rebuttal REmoval of New  WH Solar AdjustMI 4" xfId="7229"/>
    <cellStyle name="_4.13E Montana Energy Tax_Book2_Electric Rev Req Model (2009 GRC) Rebuttal REmoval of New  WH Solar AdjustMI_DEM-WP(C) ENERG10C--ctn Mid-C_042010 2010GRC" xfId="277"/>
    <cellStyle name="_4.13E Montana Energy Tax_Book2_Electric Rev Req Model (2009 GRC) Revised 01-18-2010" xfId="278"/>
    <cellStyle name="_4.13E Montana Energy Tax_Book2_Electric Rev Req Model (2009 GRC) Revised 01-18-2010 2" xfId="279"/>
    <cellStyle name="_4.13E Montana Energy Tax_Book2_Electric Rev Req Model (2009 GRC) Revised 01-18-2010 2 2" xfId="7230"/>
    <cellStyle name="_4.13E Montana Energy Tax_Book2_Electric Rev Req Model (2009 GRC) Revised 01-18-2010 2 2 2" xfId="7231"/>
    <cellStyle name="_4.13E Montana Energy Tax_Book2_Electric Rev Req Model (2009 GRC) Revised 01-18-2010 2 3" xfId="7232"/>
    <cellStyle name="_4.13E Montana Energy Tax_Book2_Electric Rev Req Model (2009 GRC) Revised 01-18-2010 3" xfId="7233"/>
    <cellStyle name="_4.13E Montana Energy Tax_Book2_Electric Rev Req Model (2009 GRC) Revised 01-18-2010 3 2" xfId="7234"/>
    <cellStyle name="_4.13E Montana Energy Tax_Book2_Electric Rev Req Model (2009 GRC) Revised 01-18-2010 4" xfId="7235"/>
    <cellStyle name="_4.13E Montana Energy Tax_Book2_Electric Rev Req Model (2009 GRC) Revised 01-18-2010_DEM-WP(C) ENERG10C--ctn Mid-C_042010 2010GRC" xfId="280"/>
    <cellStyle name="_4.13E Montana Energy Tax_Book2_Final Order Electric EXHIBIT A-1" xfId="281"/>
    <cellStyle name="_4.13E Montana Energy Tax_Book2_Final Order Electric EXHIBIT A-1 2" xfId="7236"/>
    <cellStyle name="_4.13E Montana Energy Tax_Book2_Final Order Electric EXHIBIT A-1 2 2" xfId="7237"/>
    <cellStyle name="_4.13E Montana Energy Tax_Book2_Final Order Electric EXHIBIT A-1 2 2 2" xfId="7238"/>
    <cellStyle name="_4.13E Montana Energy Tax_Book2_Final Order Electric EXHIBIT A-1 2 3" xfId="7239"/>
    <cellStyle name="_4.13E Montana Energy Tax_Book2_Final Order Electric EXHIBIT A-1 3" xfId="7240"/>
    <cellStyle name="_4.13E Montana Energy Tax_Book2_Final Order Electric EXHIBIT A-1 3 2" xfId="7241"/>
    <cellStyle name="_4.13E Montana Energy Tax_Book2_Final Order Electric EXHIBIT A-1 4" xfId="7242"/>
    <cellStyle name="_4.13E Montana Energy Tax_Book4" xfId="282"/>
    <cellStyle name="_4.13E Montana Energy Tax_Book4 2" xfId="283"/>
    <cellStyle name="_4.13E Montana Energy Tax_Book4 2 2" xfId="7243"/>
    <cellStyle name="_4.13E Montana Energy Tax_Book4 2 2 2" xfId="7244"/>
    <cellStyle name="_4.13E Montana Energy Tax_Book4 2 3" xfId="7245"/>
    <cellStyle name="_4.13E Montana Energy Tax_Book4 3" xfId="7246"/>
    <cellStyle name="_4.13E Montana Energy Tax_Book4 3 2" xfId="7247"/>
    <cellStyle name="_4.13E Montana Energy Tax_Book4 4" xfId="7248"/>
    <cellStyle name="_4.13E Montana Energy Tax_Book4_DEM-WP(C) ENERG10C--ctn Mid-C_042010 2010GRC" xfId="284"/>
    <cellStyle name="_4.13E Montana Energy Tax_Book9" xfId="285"/>
    <cellStyle name="_4.13E Montana Energy Tax_Book9 2" xfId="286"/>
    <cellStyle name="_4.13E Montana Energy Tax_Book9 2 2" xfId="7249"/>
    <cellStyle name="_4.13E Montana Energy Tax_Book9 2 2 2" xfId="7250"/>
    <cellStyle name="_4.13E Montana Energy Tax_Book9 2 3" xfId="7251"/>
    <cellStyle name="_4.13E Montana Energy Tax_Book9 3" xfId="7252"/>
    <cellStyle name="_4.13E Montana Energy Tax_Book9 3 2" xfId="7253"/>
    <cellStyle name="_4.13E Montana Energy Tax_Book9 4" xfId="7254"/>
    <cellStyle name="_4.13E Montana Energy Tax_Book9_DEM-WP(C) ENERG10C--ctn Mid-C_042010 2010GRC" xfId="287"/>
    <cellStyle name="_4.13E Montana Energy Tax_Chelan PUD Power Costs (8-10)" xfId="288"/>
    <cellStyle name="_4.13E Montana Energy Tax_Chelan PUD Power Costs (8-10) 2" xfId="7255"/>
    <cellStyle name="_4.13E Montana Energy Tax_DEM-WP(C) Chelan Power Costs" xfId="289"/>
    <cellStyle name="_4.13E Montana Energy Tax_DEM-WP(C) Chelan Power Costs 2" xfId="290"/>
    <cellStyle name="_4.13E Montana Energy Tax_DEM-WP(C) ENERG10C--ctn Mid-C_042010 2010GRC" xfId="291"/>
    <cellStyle name="_4.13E Montana Energy Tax_DEM-WP(C) Gas Transport 2010GRC" xfId="292"/>
    <cellStyle name="_4.13E Montana Energy Tax_DEM-WP(C) Gas Transport 2010GRC 2" xfId="293"/>
    <cellStyle name="_4.13E Montana Energy Tax_Exh A-1 resulting from UE-112050 effective Jan 1 2012" xfId="7256"/>
    <cellStyle name="_4.13E Montana Energy Tax_Exh G - Klamath Peaker PPA fr C Locke 2-12" xfId="7257"/>
    <cellStyle name="_4.13E Montana Energy Tax_Exhibit A-1 effective 4-1-11 fr S Free 12-11" xfId="7258"/>
    <cellStyle name="_4.13E Montana Energy Tax_INPUTS" xfId="7259"/>
    <cellStyle name="_4.13E Montana Energy Tax_INPUTS 2" xfId="7260"/>
    <cellStyle name="_4.13E Montana Energy Tax_INPUTS 2 2" xfId="7261"/>
    <cellStyle name="_4.13E Montana Energy Tax_INPUTS 2 2 2" xfId="7262"/>
    <cellStyle name="_4.13E Montana Energy Tax_INPUTS 2 3" xfId="7263"/>
    <cellStyle name="_4.13E Montana Energy Tax_INPUTS 3" xfId="7264"/>
    <cellStyle name="_4.13E Montana Energy Tax_INPUTS 3 2" xfId="7265"/>
    <cellStyle name="_4.13E Montana Energy Tax_INPUTS 4" xfId="7266"/>
    <cellStyle name="_4.13E Montana Energy Tax_Mint Farm Generation BPA" xfId="7267"/>
    <cellStyle name="_4.13E Montana Energy Tax_NIM Summary" xfId="294"/>
    <cellStyle name="_4.13E Montana Energy Tax_NIM Summary 09GRC" xfId="295"/>
    <cellStyle name="_4.13E Montana Energy Tax_NIM Summary 09GRC 2" xfId="296"/>
    <cellStyle name="_4.13E Montana Energy Tax_NIM Summary 09GRC 2 2" xfId="7268"/>
    <cellStyle name="_4.13E Montana Energy Tax_NIM Summary 09GRC 3" xfId="7269"/>
    <cellStyle name="_4.13E Montana Energy Tax_NIM Summary 09GRC_DEM-WP(C) ENERG10C--ctn Mid-C_042010 2010GRC" xfId="297"/>
    <cellStyle name="_4.13E Montana Energy Tax_NIM Summary 10" xfId="7270"/>
    <cellStyle name="_4.13E Montana Energy Tax_NIM Summary 11" xfId="7271"/>
    <cellStyle name="_4.13E Montana Energy Tax_NIM Summary 12" xfId="7272"/>
    <cellStyle name="_4.13E Montana Energy Tax_NIM Summary 13" xfId="7273"/>
    <cellStyle name="_4.13E Montana Energy Tax_NIM Summary 14" xfId="7274"/>
    <cellStyle name="_4.13E Montana Energy Tax_NIM Summary 15" xfId="7275"/>
    <cellStyle name="_4.13E Montana Energy Tax_NIM Summary 16" xfId="7276"/>
    <cellStyle name="_4.13E Montana Energy Tax_NIM Summary 17" xfId="7277"/>
    <cellStyle name="_4.13E Montana Energy Tax_NIM Summary 18" xfId="7278"/>
    <cellStyle name="_4.13E Montana Energy Tax_NIM Summary 19" xfId="7279"/>
    <cellStyle name="_4.13E Montana Energy Tax_NIM Summary 2" xfId="298"/>
    <cellStyle name="_4.13E Montana Energy Tax_NIM Summary 2 2" xfId="7280"/>
    <cellStyle name="_4.13E Montana Energy Tax_NIM Summary 20" xfId="7281"/>
    <cellStyle name="_4.13E Montana Energy Tax_NIM Summary 21" xfId="7282"/>
    <cellStyle name="_4.13E Montana Energy Tax_NIM Summary 22" xfId="7283"/>
    <cellStyle name="_4.13E Montana Energy Tax_NIM Summary 23" xfId="7284"/>
    <cellStyle name="_4.13E Montana Energy Tax_NIM Summary 24" xfId="7285"/>
    <cellStyle name="_4.13E Montana Energy Tax_NIM Summary 25" xfId="7286"/>
    <cellStyle name="_4.13E Montana Energy Tax_NIM Summary 26" xfId="7287"/>
    <cellStyle name="_4.13E Montana Energy Tax_NIM Summary 27" xfId="7288"/>
    <cellStyle name="_4.13E Montana Energy Tax_NIM Summary 28" xfId="7289"/>
    <cellStyle name="_4.13E Montana Energy Tax_NIM Summary 29" xfId="7290"/>
    <cellStyle name="_4.13E Montana Energy Tax_NIM Summary 3" xfId="299"/>
    <cellStyle name="_4.13E Montana Energy Tax_NIM Summary 3 2" xfId="7291"/>
    <cellStyle name="_4.13E Montana Energy Tax_NIM Summary 30" xfId="7292"/>
    <cellStyle name="_4.13E Montana Energy Tax_NIM Summary 31" xfId="7293"/>
    <cellStyle name="_4.13E Montana Energy Tax_NIM Summary 32" xfId="7294"/>
    <cellStyle name="_4.13E Montana Energy Tax_NIM Summary 33" xfId="7295"/>
    <cellStyle name="_4.13E Montana Energy Tax_NIM Summary 34" xfId="7296"/>
    <cellStyle name="_4.13E Montana Energy Tax_NIM Summary 35" xfId="7297"/>
    <cellStyle name="_4.13E Montana Energy Tax_NIM Summary 36" xfId="7298"/>
    <cellStyle name="_4.13E Montana Energy Tax_NIM Summary 37" xfId="7299"/>
    <cellStyle name="_4.13E Montana Energy Tax_NIM Summary 38" xfId="7300"/>
    <cellStyle name="_4.13E Montana Energy Tax_NIM Summary 39" xfId="7301"/>
    <cellStyle name="_4.13E Montana Energy Tax_NIM Summary 4" xfId="300"/>
    <cellStyle name="_4.13E Montana Energy Tax_NIM Summary 4 2" xfId="7302"/>
    <cellStyle name="_4.13E Montana Energy Tax_NIM Summary 40" xfId="7303"/>
    <cellStyle name="_4.13E Montana Energy Tax_NIM Summary 41" xfId="7304"/>
    <cellStyle name="_4.13E Montana Energy Tax_NIM Summary 42" xfId="7305"/>
    <cellStyle name="_4.13E Montana Energy Tax_NIM Summary 43" xfId="7306"/>
    <cellStyle name="_4.13E Montana Energy Tax_NIM Summary 44" xfId="7307"/>
    <cellStyle name="_4.13E Montana Energy Tax_NIM Summary 45" xfId="7308"/>
    <cellStyle name="_4.13E Montana Energy Tax_NIM Summary 46" xfId="7309"/>
    <cellStyle name="_4.13E Montana Energy Tax_NIM Summary 47" xfId="7310"/>
    <cellStyle name="_4.13E Montana Energy Tax_NIM Summary 48" xfId="7311"/>
    <cellStyle name="_4.13E Montana Energy Tax_NIM Summary 49" xfId="7312"/>
    <cellStyle name="_4.13E Montana Energy Tax_NIM Summary 5" xfId="301"/>
    <cellStyle name="_4.13E Montana Energy Tax_NIM Summary 5 2" xfId="7313"/>
    <cellStyle name="_4.13E Montana Energy Tax_NIM Summary 50" xfId="7314"/>
    <cellStyle name="_4.13E Montana Energy Tax_NIM Summary 51" xfId="7315"/>
    <cellStyle name="_4.13E Montana Energy Tax_NIM Summary 52" xfId="7316"/>
    <cellStyle name="_4.13E Montana Energy Tax_NIM Summary 6" xfId="302"/>
    <cellStyle name="_4.13E Montana Energy Tax_NIM Summary 6 2" xfId="7317"/>
    <cellStyle name="_4.13E Montana Energy Tax_NIM Summary 7" xfId="303"/>
    <cellStyle name="_4.13E Montana Energy Tax_NIM Summary 7 2" xfId="7318"/>
    <cellStyle name="_4.13E Montana Energy Tax_NIM Summary 8" xfId="304"/>
    <cellStyle name="_4.13E Montana Energy Tax_NIM Summary 8 2" xfId="7319"/>
    <cellStyle name="_4.13E Montana Energy Tax_NIM Summary 9" xfId="305"/>
    <cellStyle name="_4.13E Montana Energy Tax_NIM Summary 9 2" xfId="7320"/>
    <cellStyle name="_4.13E Montana Energy Tax_NIM Summary_DEM-WP(C) ENERG10C--ctn Mid-C_042010 2010GRC" xfId="306"/>
    <cellStyle name="_4.13E Montana Energy Tax_PCA 10 -  Exhibit D Dec 2011" xfId="7321"/>
    <cellStyle name="_4.13E Montana Energy Tax_PCA 10 -  Exhibit D from A Kellogg Jan 2011" xfId="7322"/>
    <cellStyle name="_4.13E Montana Energy Tax_PCA 10 -  Exhibit D from A Kellogg July 2011" xfId="7323"/>
    <cellStyle name="_4.13E Montana Energy Tax_PCA 10 -  Exhibit D from S Free Rcv'd 12-11" xfId="7324"/>
    <cellStyle name="_4.13E Montana Energy Tax_PCA 11 -  Exhibit D Jan 2012 fr A Kellogg" xfId="7325"/>
    <cellStyle name="_4.13E Montana Energy Tax_PCA 11 -  Exhibit D Jan 2012 WF" xfId="7326"/>
    <cellStyle name="_4.13E Montana Energy Tax_PCA 9 -  Exhibit D April 2010" xfId="7327"/>
    <cellStyle name="_4.13E Montana Energy Tax_PCA 9 -  Exhibit D April 2010 (3)" xfId="307"/>
    <cellStyle name="_4.13E Montana Energy Tax_PCA 9 -  Exhibit D April 2010 (3) 2" xfId="308"/>
    <cellStyle name="_4.13E Montana Energy Tax_PCA 9 -  Exhibit D April 2010 (3) 2 2" xfId="7328"/>
    <cellStyle name="_4.13E Montana Energy Tax_PCA 9 -  Exhibit D April 2010 (3) 3" xfId="7329"/>
    <cellStyle name="_4.13E Montana Energy Tax_PCA 9 -  Exhibit D April 2010 (3)_DEM-WP(C) ENERG10C--ctn Mid-C_042010 2010GRC" xfId="309"/>
    <cellStyle name="_4.13E Montana Energy Tax_PCA 9 -  Exhibit D April 2010 2" xfId="7330"/>
    <cellStyle name="_4.13E Montana Energy Tax_PCA 9 -  Exhibit D April 2010 3" xfId="7331"/>
    <cellStyle name="_4.13E Montana Energy Tax_PCA 9 -  Exhibit D April 2010 4" xfId="7332"/>
    <cellStyle name="_4.13E Montana Energy Tax_PCA 9 -  Exhibit D April 2010 5" xfId="7333"/>
    <cellStyle name="_4.13E Montana Energy Tax_PCA 9 -  Exhibit D April 2010 6" xfId="7334"/>
    <cellStyle name="_4.13E Montana Energy Tax_PCA 9 -  Exhibit D Nov 2010" xfId="7335"/>
    <cellStyle name="_4.13E Montana Energy Tax_PCA 9 -  Exhibit D Nov 2010 2" xfId="7336"/>
    <cellStyle name="_4.13E Montana Energy Tax_PCA 9 - Exhibit D at August 2010" xfId="7337"/>
    <cellStyle name="_4.13E Montana Energy Tax_PCA 9 - Exhibit D at August 2010 2" xfId="7338"/>
    <cellStyle name="_4.13E Montana Energy Tax_PCA 9 - Exhibit D June 2010 GRC" xfId="7339"/>
    <cellStyle name="_4.13E Montana Energy Tax_PCA 9 - Exhibit D June 2010 GRC 2" xfId="7340"/>
    <cellStyle name="_4.13E Montana Energy Tax_Power Costs - Comparison bx Rbtl-Staff-Jt-PC" xfId="310"/>
    <cellStyle name="_4.13E Montana Energy Tax_Power Costs - Comparison bx Rbtl-Staff-Jt-PC 2" xfId="311"/>
    <cellStyle name="_4.13E Montana Energy Tax_Power Costs - Comparison bx Rbtl-Staff-Jt-PC 2 2" xfId="7341"/>
    <cellStyle name="_4.13E Montana Energy Tax_Power Costs - Comparison bx Rbtl-Staff-Jt-PC 2 2 2" xfId="7342"/>
    <cellStyle name="_4.13E Montana Energy Tax_Power Costs - Comparison bx Rbtl-Staff-Jt-PC 2 3" xfId="7343"/>
    <cellStyle name="_4.13E Montana Energy Tax_Power Costs - Comparison bx Rbtl-Staff-Jt-PC 3" xfId="7344"/>
    <cellStyle name="_4.13E Montana Energy Tax_Power Costs - Comparison bx Rbtl-Staff-Jt-PC 3 2" xfId="7345"/>
    <cellStyle name="_4.13E Montana Energy Tax_Power Costs - Comparison bx Rbtl-Staff-Jt-PC 4" xfId="7346"/>
    <cellStyle name="_4.13E Montana Energy Tax_Power Costs - Comparison bx Rbtl-Staff-Jt-PC_Adj Bench DR 3 for Initial Briefs (Electric)" xfId="312"/>
    <cellStyle name="_4.13E Montana Energy Tax_Power Costs - Comparison bx Rbtl-Staff-Jt-PC_Adj Bench DR 3 for Initial Briefs (Electric) 2" xfId="313"/>
    <cellStyle name="_4.13E Montana Energy Tax_Power Costs - Comparison bx Rbtl-Staff-Jt-PC_Adj Bench DR 3 for Initial Briefs (Electric) 2 2" xfId="7347"/>
    <cellStyle name="_4.13E Montana Energy Tax_Power Costs - Comparison bx Rbtl-Staff-Jt-PC_Adj Bench DR 3 for Initial Briefs (Electric) 2 2 2" xfId="7348"/>
    <cellStyle name="_4.13E Montana Energy Tax_Power Costs - Comparison bx Rbtl-Staff-Jt-PC_Adj Bench DR 3 for Initial Briefs (Electric) 2 3" xfId="7349"/>
    <cellStyle name="_4.13E Montana Energy Tax_Power Costs - Comparison bx Rbtl-Staff-Jt-PC_Adj Bench DR 3 for Initial Briefs (Electric) 3" xfId="7350"/>
    <cellStyle name="_4.13E Montana Energy Tax_Power Costs - Comparison bx Rbtl-Staff-Jt-PC_Adj Bench DR 3 for Initial Briefs (Electric) 3 2" xfId="7351"/>
    <cellStyle name="_4.13E Montana Energy Tax_Power Costs - Comparison bx Rbtl-Staff-Jt-PC_Adj Bench DR 3 for Initial Briefs (Electric) 4" xfId="7352"/>
    <cellStyle name="_4.13E Montana Energy Tax_Power Costs - Comparison bx Rbtl-Staff-Jt-PC_Adj Bench DR 3 for Initial Briefs (Electric)_DEM-WP(C) ENERG10C--ctn Mid-C_042010 2010GRC" xfId="314"/>
    <cellStyle name="_4.13E Montana Energy Tax_Power Costs - Comparison bx Rbtl-Staff-Jt-PC_DEM-WP(C) ENERG10C--ctn Mid-C_042010 2010GRC" xfId="315"/>
    <cellStyle name="_4.13E Montana Energy Tax_Power Costs - Comparison bx Rbtl-Staff-Jt-PC_Electric Rev Req Model (2009 GRC) Rebuttal" xfId="316"/>
    <cellStyle name="_4.13E Montana Energy Tax_Power Costs - Comparison bx Rbtl-Staff-Jt-PC_Electric Rev Req Model (2009 GRC) Rebuttal 2" xfId="7353"/>
    <cellStyle name="_4.13E Montana Energy Tax_Power Costs - Comparison bx Rbtl-Staff-Jt-PC_Electric Rev Req Model (2009 GRC) Rebuttal 2 2" xfId="7354"/>
    <cellStyle name="_4.13E Montana Energy Tax_Power Costs - Comparison bx Rbtl-Staff-Jt-PC_Electric Rev Req Model (2009 GRC) Rebuttal 2 2 2" xfId="7355"/>
    <cellStyle name="_4.13E Montana Energy Tax_Power Costs - Comparison bx Rbtl-Staff-Jt-PC_Electric Rev Req Model (2009 GRC) Rebuttal 2 3" xfId="7356"/>
    <cellStyle name="_4.13E Montana Energy Tax_Power Costs - Comparison bx Rbtl-Staff-Jt-PC_Electric Rev Req Model (2009 GRC) Rebuttal 3" xfId="7357"/>
    <cellStyle name="_4.13E Montana Energy Tax_Power Costs - Comparison bx Rbtl-Staff-Jt-PC_Electric Rev Req Model (2009 GRC) Rebuttal 3 2" xfId="7358"/>
    <cellStyle name="_4.13E Montana Energy Tax_Power Costs - Comparison bx Rbtl-Staff-Jt-PC_Electric Rev Req Model (2009 GRC) Rebuttal 4" xfId="7359"/>
    <cellStyle name="_4.13E Montana Energy Tax_Power Costs - Comparison bx Rbtl-Staff-Jt-PC_Electric Rev Req Model (2009 GRC) Rebuttal REmoval of New  WH Solar AdjustMI" xfId="317"/>
    <cellStyle name="_4.13E Montana Energy Tax_Power Costs - Comparison bx Rbtl-Staff-Jt-PC_Electric Rev Req Model (2009 GRC) Rebuttal REmoval of New  WH Solar AdjustMI 2" xfId="318"/>
    <cellStyle name="_4.13E Montana Energy Tax_Power Costs - Comparison bx Rbtl-Staff-Jt-PC_Electric Rev Req Model (2009 GRC) Rebuttal REmoval of New  WH Solar AdjustMI 2 2" xfId="7360"/>
    <cellStyle name="_4.13E Montana Energy Tax_Power Costs - Comparison bx Rbtl-Staff-Jt-PC_Electric Rev Req Model (2009 GRC) Rebuttal REmoval of New  WH Solar AdjustMI 2 2 2" xfId="7361"/>
    <cellStyle name="_4.13E Montana Energy Tax_Power Costs - Comparison bx Rbtl-Staff-Jt-PC_Electric Rev Req Model (2009 GRC) Rebuttal REmoval of New  WH Solar AdjustMI 2 3" xfId="7362"/>
    <cellStyle name="_4.13E Montana Energy Tax_Power Costs - Comparison bx Rbtl-Staff-Jt-PC_Electric Rev Req Model (2009 GRC) Rebuttal REmoval of New  WH Solar AdjustMI 3" xfId="7363"/>
    <cellStyle name="_4.13E Montana Energy Tax_Power Costs - Comparison bx Rbtl-Staff-Jt-PC_Electric Rev Req Model (2009 GRC) Rebuttal REmoval of New  WH Solar AdjustMI 3 2" xfId="7364"/>
    <cellStyle name="_4.13E Montana Energy Tax_Power Costs - Comparison bx Rbtl-Staff-Jt-PC_Electric Rev Req Model (2009 GRC) Rebuttal REmoval of New  WH Solar AdjustMI 4" xfId="7365"/>
    <cellStyle name="_4.13E Montana Energy Tax_Power Costs - Comparison bx Rbtl-Staff-Jt-PC_Electric Rev Req Model (2009 GRC) Rebuttal REmoval of New  WH Solar AdjustMI_DEM-WP(C) ENERG10C--ctn Mid-C_042010 2010GRC" xfId="319"/>
    <cellStyle name="_4.13E Montana Energy Tax_Power Costs - Comparison bx Rbtl-Staff-Jt-PC_Electric Rev Req Model (2009 GRC) Revised 01-18-2010" xfId="320"/>
    <cellStyle name="_4.13E Montana Energy Tax_Power Costs - Comparison bx Rbtl-Staff-Jt-PC_Electric Rev Req Model (2009 GRC) Revised 01-18-2010 2" xfId="321"/>
    <cellStyle name="_4.13E Montana Energy Tax_Power Costs - Comparison bx Rbtl-Staff-Jt-PC_Electric Rev Req Model (2009 GRC) Revised 01-18-2010 2 2" xfId="7366"/>
    <cellStyle name="_4.13E Montana Energy Tax_Power Costs - Comparison bx Rbtl-Staff-Jt-PC_Electric Rev Req Model (2009 GRC) Revised 01-18-2010 2 2 2" xfId="7367"/>
    <cellStyle name="_4.13E Montana Energy Tax_Power Costs - Comparison bx Rbtl-Staff-Jt-PC_Electric Rev Req Model (2009 GRC) Revised 01-18-2010 2 3" xfId="7368"/>
    <cellStyle name="_4.13E Montana Energy Tax_Power Costs - Comparison bx Rbtl-Staff-Jt-PC_Electric Rev Req Model (2009 GRC) Revised 01-18-2010 3" xfId="7369"/>
    <cellStyle name="_4.13E Montana Energy Tax_Power Costs - Comparison bx Rbtl-Staff-Jt-PC_Electric Rev Req Model (2009 GRC) Revised 01-18-2010 3 2" xfId="7370"/>
    <cellStyle name="_4.13E Montana Energy Tax_Power Costs - Comparison bx Rbtl-Staff-Jt-PC_Electric Rev Req Model (2009 GRC) Revised 01-18-2010 4" xfId="7371"/>
    <cellStyle name="_4.13E Montana Energy Tax_Power Costs - Comparison bx Rbtl-Staff-Jt-PC_Electric Rev Req Model (2009 GRC) Revised 01-18-2010_DEM-WP(C) ENERG10C--ctn Mid-C_042010 2010GRC" xfId="322"/>
    <cellStyle name="_4.13E Montana Energy Tax_Power Costs - Comparison bx Rbtl-Staff-Jt-PC_Final Order Electric EXHIBIT A-1" xfId="323"/>
    <cellStyle name="_4.13E Montana Energy Tax_Power Costs - Comparison bx Rbtl-Staff-Jt-PC_Final Order Electric EXHIBIT A-1 2" xfId="7372"/>
    <cellStyle name="_4.13E Montana Energy Tax_Power Costs - Comparison bx Rbtl-Staff-Jt-PC_Final Order Electric EXHIBIT A-1 2 2" xfId="7373"/>
    <cellStyle name="_4.13E Montana Energy Tax_Power Costs - Comparison bx Rbtl-Staff-Jt-PC_Final Order Electric EXHIBIT A-1 2 2 2" xfId="7374"/>
    <cellStyle name="_4.13E Montana Energy Tax_Power Costs - Comparison bx Rbtl-Staff-Jt-PC_Final Order Electric EXHIBIT A-1 2 3" xfId="7375"/>
    <cellStyle name="_4.13E Montana Energy Tax_Power Costs - Comparison bx Rbtl-Staff-Jt-PC_Final Order Electric EXHIBIT A-1 3" xfId="7376"/>
    <cellStyle name="_4.13E Montana Energy Tax_Power Costs - Comparison bx Rbtl-Staff-Jt-PC_Final Order Electric EXHIBIT A-1 3 2" xfId="7377"/>
    <cellStyle name="_4.13E Montana Energy Tax_Power Costs - Comparison bx Rbtl-Staff-Jt-PC_Final Order Electric EXHIBIT A-1 4" xfId="7378"/>
    <cellStyle name="_4.13E Montana Energy Tax_Production Adj 4.37" xfId="7379"/>
    <cellStyle name="_4.13E Montana Energy Tax_Production Adj 4.37 2" xfId="7380"/>
    <cellStyle name="_4.13E Montana Energy Tax_Production Adj 4.37 2 2" xfId="7381"/>
    <cellStyle name="_4.13E Montana Energy Tax_Production Adj 4.37 2 2 2" xfId="7382"/>
    <cellStyle name="_4.13E Montana Energy Tax_Production Adj 4.37 2 3" xfId="7383"/>
    <cellStyle name="_4.13E Montana Energy Tax_Production Adj 4.37 3" xfId="7384"/>
    <cellStyle name="_4.13E Montana Energy Tax_Production Adj 4.37 3 2" xfId="7385"/>
    <cellStyle name="_4.13E Montana Energy Tax_Production Adj 4.37 4" xfId="7386"/>
    <cellStyle name="_4.13E Montana Energy Tax_Purchased Power Adj 4.03" xfId="7387"/>
    <cellStyle name="_4.13E Montana Energy Tax_Purchased Power Adj 4.03 2" xfId="7388"/>
    <cellStyle name="_4.13E Montana Energy Tax_Purchased Power Adj 4.03 2 2" xfId="7389"/>
    <cellStyle name="_4.13E Montana Energy Tax_Purchased Power Adj 4.03 2 2 2" xfId="7390"/>
    <cellStyle name="_4.13E Montana Energy Tax_Purchased Power Adj 4.03 2 3" xfId="7391"/>
    <cellStyle name="_4.13E Montana Energy Tax_Purchased Power Adj 4.03 3" xfId="7392"/>
    <cellStyle name="_4.13E Montana Energy Tax_Purchased Power Adj 4.03 3 2" xfId="7393"/>
    <cellStyle name="_4.13E Montana Energy Tax_Purchased Power Adj 4.03 4" xfId="7394"/>
    <cellStyle name="_4.13E Montana Energy Tax_Rebuttal Power Costs" xfId="324"/>
    <cellStyle name="_4.13E Montana Energy Tax_Rebuttal Power Costs 2" xfId="325"/>
    <cellStyle name="_4.13E Montana Energy Tax_Rebuttal Power Costs 2 2" xfId="7395"/>
    <cellStyle name="_4.13E Montana Energy Tax_Rebuttal Power Costs 2 2 2" xfId="7396"/>
    <cellStyle name="_4.13E Montana Energy Tax_Rebuttal Power Costs 2 3" xfId="7397"/>
    <cellStyle name="_4.13E Montana Energy Tax_Rebuttal Power Costs 3" xfId="7398"/>
    <cellStyle name="_4.13E Montana Energy Tax_Rebuttal Power Costs 3 2" xfId="7399"/>
    <cellStyle name="_4.13E Montana Energy Tax_Rebuttal Power Costs 4" xfId="7400"/>
    <cellStyle name="_4.13E Montana Energy Tax_Rebuttal Power Costs_Adj Bench DR 3 for Initial Briefs (Electric)" xfId="326"/>
    <cellStyle name="_4.13E Montana Energy Tax_Rebuttal Power Costs_Adj Bench DR 3 for Initial Briefs (Electric) 2" xfId="327"/>
    <cellStyle name="_4.13E Montana Energy Tax_Rebuttal Power Costs_Adj Bench DR 3 for Initial Briefs (Electric) 2 2" xfId="7401"/>
    <cellStyle name="_4.13E Montana Energy Tax_Rebuttal Power Costs_Adj Bench DR 3 for Initial Briefs (Electric) 2 2 2" xfId="7402"/>
    <cellStyle name="_4.13E Montana Energy Tax_Rebuttal Power Costs_Adj Bench DR 3 for Initial Briefs (Electric) 2 3" xfId="7403"/>
    <cellStyle name="_4.13E Montana Energy Tax_Rebuttal Power Costs_Adj Bench DR 3 for Initial Briefs (Electric) 3" xfId="7404"/>
    <cellStyle name="_4.13E Montana Energy Tax_Rebuttal Power Costs_Adj Bench DR 3 for Initial Briefs (Electric) 3 2" xfId="7405"/>
    <cellStyle name="_4.13E Montana Energy Tax_Rebuttal Power Costs_Adj Bench DR 3 for Initial Briefs (Electric) 4" xfId="7406"/>
    <cellStyle name="_4.13E Montana Energy Tax_Rebuttal Power Costs_Adj Bench DR 3 for Initial Briefs (Electric)_DEM-WP(C) ENERG10C--ctn Mid-C_042010 2010GRC" xfId="328"/>
    <cellStyle name="_4.13E Montana Energy Tax_Rebuttal Power Costs_DEM-WP(C) ENERG10C--ctn Mid-C_042010 2010GRC" xfId="329"/>
    <cellStyle name="_4.13E Montana Energy Tax_Rebuttal Power Costs_Electric Rev Req Model (2009 GRC) Rebuttal" xfId="330"/>
    <cellStyle name="_4.13E Montana Energy Tax_Rebuttal Power Costs_Electric Rev Req Model (2009 GRC) Rebuttal 2" xfId="7407"/>
    <cellStyle name="_4.13E Montana Energy Tax_Rebuttal Power Costs_Electric Rev Req Model (2009 GRC) Rebuttal 2 2" xfId="7408"/>
    <cellStyle name="_4.13E Montana Energy Tax_Rebuttal Power Costs_Electric Rev Req Model (2009 GRC) Rebuttal 2 2 2" xfId="7409"/>
    <cellStyle name="_4.13E Montana Energy Tax_Rebuttal Power Costs_Electric Rev Req Model (2009 GRC) Rebuttal 2 3" xfId="7410"/>
    <cellStyle name="_4.13E Montana Energy Tax_Rebuttal Power Costs_Electric Rev Req Model (2009 GRC) Rebuttal 3" xfId="7411"/>
    <cellStyle name="_4.13E Montana Energy Tax_Rebuttal Power Costs_Electric Rev Req Model (2009 GRC) Rebuttal 3 2" xfId="7412"/>
    <cellStyle name="_4.13E Montana Energy Tax_Rebuttal Power Costs_Electric Rev Req Model (2009 GRC) Rebuttal 4" xfId="7413"/>
    <cellStyle name="_4.13E Montana Energy Tax_Rebuttal Power Costs_Electric Rev Req Model (2009 GRC) Rebuttal REmoval of New  WH Solar AdjustMI" xfId="331"/>
    <cellStyle name="_4.13E Montana Energy Tax_Rebuttal Power Costs_Electric Rev Req Model (2009 GRC) Rebuttal REmoval of New  WH Solar AdjustMI 2" xfId="332"/>
    <cellStyle name="_4.13E Montana Energy Tax_Rebuttal Power Costs_Electric Rev Req Model (2009 GRC) Rebuttal REmoval of New  WH Solar AdjustMI 2 2" xfId="7414"/>
    <cellStyle name="_4.13E Montana Energy Tax_Rebuttal Power Costs_Electric Rev Req Model (2009 GRC) Rebuttal REmoval of New  WH Solar AdjustMI 2 2 2" xfId="7415"/>
    <cellStyle name="_4.13E Montana Energy Tax_Rebuttal Power Costs_Electric Rev Req Model (2009 GRC) Rebuttal REmoval of New  WH Solar AdjustMI 2 3" xfId="7416"/>
    <cellStyle name="_4.13E Montana Energy Tax_Rebuttal Power Costs_Electric Rev Req Model (2009 GRC) Rebuttal REmoval of New  WH Solar AdjustMI 3" xfId="7417"/>
    <cellStyle name="_4.13E Montana Energy Tax_Rebuttal Power Costs_Electric Rev Req Model (2009 GRC) Rebuttal REmoval of New  WH Solar AdjustMI 3 2" xfId="7418"/>
    <cellStyle name="_4.13E Montana Energy Tax_Rebuttal Power Costs_Electric Rev Req Model (2009 GRC) Rebuttal REmoval of New  WH Solar AdjustMI 4" xfId="7419"/>
    <cellStyle name="_4.13E Montana Energy Tax_Rebuttal Power Costs_Electric Rev Req Model (2009 GRC) Rebuttal REmoval of New  WH Solar AdjustMI_DEM-WP(C) ENERG10C--ctn Mid-C_042010 2010GRC" xfId="333"/>
    <cellStyle name="_4.13E Montana Energy Tax_Rebuttal Power Costs_Electric Rev Req Model (2009 GRC) Revised 01-18-2010" xfId="334"/>
    <cellStyle name="_4.13E Montana Energy Tax_Rebuttal Power Costs_Electric Rev Req Model (2009 GRC) Revised 01-18-2010 2" xfId="335"/>
    <cellStyle name="_4.13E Montana Energy Tax_Rebuttal Power Costs_Electric Rev Req Model (2009 GRC) Revised 01-18-2010 2 2" xfId="7420"/>
    <cellStyle name="_4.13E Montana Energy Tax_Rebuttal Power Costs_Electric Rev Req Model (2009 GRC) Revised 01-18-2010 2 2 2" xfId="7421"/>
    <cellStyle name="_4.13E Montana Energy Tax_Rebuttal Power Costs_Electric Rev Req Model (2009 GRC) Revised 01-18-2010 2 3" xfId="7422"/>
    <cellStyle name="_4.13E Montana Energy Tax_Rebuttal Power Costs_Electric Rev Req Model (2009 GRC) Revised 01-18-2010 3" xfId="7423"/>
    <cellStyle name="_4.13E Montana Energy Tax_Rebuttal Power Costs_Electric Rev Req Model (2009 GRC) Revised 01-18-2010 3 2" xfId="7424"/>
    <cellStyle name="_4.13E Montana Energy Tax_Rebuttal Power Costs_Electric Rev Req Model (2009 GRC) Revised 01-18-2010 4" xfId="7425"/>
    <cellStyle name="_4.13E Montana Energy Tax_Rebuttal Power Costs_Electric Rev Req Model (2009 GRC) Revised 01-18-2010_DEM-WP(C) ENERG10C--ctn Mid-C_042010 2010GRC" xfId="336"/>
    <cellStyle name="_4.13E Montana Energy Tax_Rebuttal Power Costs_Final Order Electric EXHIBIT A-1" xfId="337"/>
    <cellStyle name="_4.13E Montana Energy Tax_Rebuttal Power Costs_Final Order Electric EXHIBIT A-1 2" xfId="7426"/>
    <cellStyle name="_4.13E Montana Energy Tax_Rebuttal Power Costs_Final Order Electric EXHIBIT A-1 2 2" xfId="7427"/>
    <cellStyle name="_4.13E Montana Energy Tax_Rebuttal Power Costs_Final Order Electric EXHIBIT A-1 2 2 2" xfId="7428"/>
    <cellStyle name="_4.13E Montana Energy Tax_Rebuttal Power Costs_Final Order Electric EXHIBIT A-1 2 3" xfId="7429"/>
    <cellStyle name="_4.13E Montana Energy Tax_Rebuttal Power Costs_Final Order Electric EXHIBIT A-1 3" xfId="7430"/>
    <cellStyle name="_4.13E Montana Energy Tax_Rebuttal Power Costs_Final Order Electric EXHIBIT A-1 3 2" xfId="7431"/>
    <cellStyle name="_4.13E Montana Energy Tax_Rebuttal Power Costs_Final Order Electric EXHIBIT A-1 4" xfId="7432"/>
    <cellStyle name="_4.13E Montana Energy Tax_ROR &amp; CONV FACTOR" xfId="7433"/>
    <cellStyle name="_4.13E Montana Energy Tax_ROR &amp; CONV FACTOR 2" xfId="7434"/>
    <cellStyle name="_4.13E Montana Energy Tax_ROR &amp; CONV FACTOR 2 2" xfId="7435"/>
    <cellStyle name="_4.13E Montana Energy Tax_ROR &amp; CONV FACTOR 2 2 2" xfId="7436"/>
    <cellStyle name="_4.13E Montana Energy Tax_ROR &amp; CONV FACTOR 2 3" xfId="7437"/>
    <cellStyle name="_4.13E Montana Energy Tax_ROR &amp; CONV FACTOR 3" xfId="7438"/>
    <cellStyle name="_4.13E Montana Energy Tax_ROR &amp; CONV FACTOR 3 2" xfId="7439"/>
    <cellStyle name="_4.13E Montana Energy Tax_ROR &amp; CONV FACTOR 4" xfId="7440"/>
    <cellStyle name="_4.13E Montana Energy Tax_ROR 5.02" xfId="7441"/>
    <cellStyle name="_4.13E Montana Energy Tax_ROR 5.02 2" xfId="7442"/>
    <cellStyle name="_4.13E Montana Energy Tax_ROR 5.02 2 2" xfId="7443"/>
    <cellStyle name="_4.13E Montana Energy Tax_ROR 5.02 2 2 2" xfId="7444"/>
    <cellStyle name="_4.13E Montana Energy Tax_ROR 5.02 2 3" xfId="7445"/>
    <cellStyle name="_4.13E Montana Energy Tax_ROR 5.02 3" xfId="7446"/>
    <cellStyle name="_4.13E Montana Energy Tax_ROR 5.02 3 2" xfId="7447"/>
    <cellStyle name="_4.13E Montana Energy Tax_ROR 5.02 4" xfId="7448"/>
    <cellStyle name="_4.13E Montana Energy Tax_Wind Integration 10GRC" xfId="338"/>
    <cellStyle name="_4.13E Montana Energy Tax_Wind Integration 10GRC 2" xfId="339"/>
    <cellStyle name="_4.13E Montana Energy Tax_Wind Integration 10GRC 2 2" xfId="7449"/>
    <cellStyle name="_4.13E Montana Energy Tax_Wind Integration 10GRC 3" xfId="7450"/>
    <cellStyle name="_4.13E Montana Energy Tax_Wind Integration 10GRC_DEM-WP(C) ENERG10C--ctn Mid-C_042010 2010GRC" xfId="340"/>
    <cellStyle name="_4.17E Montana Energy Tax Working File" xfId="7451"/>
    <cellStyle name="_5 year summary (9-25-09)" xfId="341"/>
    <cellStyle name="_5 year summary (9-25-09) 2" xfId="7452"/>
    <cellStyle name="_x0013__Adj Bench DR 3 for Initial Briefs (Electric)" xfId="342"/>
    <cellStyle name="_x0013__Adj Bench DR 3 for Initial Briefs (Electric) 2" xfId="343"/>
    <cellStyle name="_x0013__Adj Bench DR 3 for Initial Briefs (Electric) 2 2" xfId="7453"/>
    <cellStyle name="_x0013__Adj Bench DR 3 for Initial Briefs (Electric) 2 2 2" xfId="7454"/>
    <cellStyle name="_x0013__Adj Bench DR 3 for Initial Briefs (Electric) 2 3" xfId="7455"/>
    <cellStyle name="_x0013__Adj Bench DR 3 for Initial Briefs (Electric) 3" xfId="7456"/>
    <cellStyle name="_x0013__Adj Bench DR 3 for Initial Briefs (Electric) 3 2" xfId="7457"/>
    <cellStyle name="_x0013__Adj Bench DR 3 for Initial Briefs (Electric) 4" xfId="7458"/>
    <cellStyle name="_x0013__Adj Bench DR 3 for Initial Briefs (Electric)_DEM-WP(C) ENERG10C--ctn Mid-C_042010 2010GRC" xfId="344"/>
    <cellStyle name="_AURORA WIP" xfId="345"/>
    <cellStyle name="_AURORA WIP 2" xfId="346"/>
    <cellStyle name="_AURORA WIP 2 2" xfId="347"/>
    <cellStyle name="_AURORA WIP 2 2 2" xfId="7459"/>
    <cellStyle name="_AURORA WIP 2 2 2 2" xfId="7460"/>
    <cellStyle name="_AURORA WIP 2 3" xfId="7461"/>
    <cellStyle name="_AURORA WIP 3" xfId="348"/>
    <cellStyle name="_AURORA WIP 3 2" xfId="7462"/>
    <cellStyle name="_AURORA WIP 3 2 2" xfId="7463"/>
    <cellStyle name="_AURORA WIP 3 3" xfId="7464"/>
    <cellStyle name="_AURORA WIP 4" xfId="349"/>
    <cellStyle name="_AURORA WIP 4 2" xfId="350"/>
    <cellStyle name="_AURORA WIP 5" xfId="351"/>
    <cellStyle name="_AURORA WIP 5 2" xfId="352"/>
    <cellStyle name="_AURORA WIP 6" xfId="7465"/>
    <cellStyle name="_AURORA WIP 6 2" xfId="7466"/>
    <cellStyle name="_AURORA WIP 7" xfId="7467"/>
    <cellStyle name="_AURORA WIP 7 2" xfId="7468"/>
    <cellStyle name="_AURORA WIP 8" xfId="7469"/>
    <cellStyle name="_AURORA WIP 8 2" xfId="7470"/>
    <cellStyle name="_AURORA WIP_4 31E Reg Asset  Liab and EXH D" xfId="353"/>
    <cellStyle name="_AURORA WIP_4 31E Reg Asset  Liab and EXH D _ Aug 10 Filing (2)" xfId="354"/>
    <cellStyle name="_AURORA WIP_4 31E Reg Asset  Liab and EXH D _ Aug 10 Filing (2) 2" xfId="355"/>
    <cellStyle name="_AURORA WIP_4 31E Reg Asset  Liab and EXH D 10" xfId="7471"/>
    <cellStyle name="_AURORA WIP_4 31E Reg Asset  Liab and EXH D 11" xfId="7472"/>
    <cellStyle name="_AURORA WIP_4 31E Reg Asset  Liab and EXH D 12" xfId="7473"/>
    <cellStyle name="_AURORA WIP_4 31E Reg Asset  Liab and EXH D 13" xfId="7474"/>
    <cellStyle name="_AURORA WIP_4 31E Reg Asset  Liab and EXH D 14" xfId="7475"/>
    <cellStyle name="_AURORA WIP_4 31E Reg Asset  Liab and EXH D 15" xfId="7476"/>
    <cellStyle name="_AURORA WIP_4 31E Reg Asset  Liab and EXH D 16" xfId="7477"/>
    <cellStyle name="_AURORA WIP_4 31E Reg Asset  Liab and EXH D 17" xfId="7478"/>
    <cellStyle name="_AURORA WIP_4 31E Reg Asset  Liab and EXH D 18" xfId="7479"/>
    <cellStyle name="_AURORA WIP_4 31E Reg Asset  Liab and EXH D 19" xfId="7480"/>
    <cellStyle name="_AURORA WIP_4 31E Reg Asset  Liab and EXH D 2" xfId="356"/>
    <cellStyle name="_AURORA WIP_4 31E Reg Asset  Liab and EXH D 20" xfId="7481"/>
    <cellStyle name="_AURORA WIP_4 31E Reg Asset  Liab and EXH D 21" xfId="7482"/>
    <cellStyle name="_AURORA WIP_4 31E Reg Asset  Liab and EXH D 22" xfId="7483"/>
    <cellStyle name="_AURORA WIP_4 31E Reg Asset  Liab and EXH D 23" xfId="7484"/>
    <cellStyle name="_AURORA WIP_4 31E Reg Asset  Liab and EXH D 24" xfId="7485"/>
    <cellStyle name="_AURORA WIP_4 31E Reg Asset  Liab and EXH D 25" xfId="7486"/>
    <cellStyle name="_AURORA WIP_4 31E Reg Asset  Liab and EXH D 26" xfId="7487"/>
    <cellStyle name="_AURORA WIP_4 31E Reg Asset  Liab and EXH D 27" xfId="7488"/>
    <cellStyle name="_AURORA WIP_4 31E Reg Asset  Liab and EXH D 28" xfId="7489"/>
    <cellStyle name="_AURORA WIP_4 31E Reg Asset  Liab and EXH D 29" xfId="7490"/>
    <cellStyle name="_AURORA WIP_4 31E Reg Asset  Liab and EXH D 3" xfId="357"/>
    <cellStyle name="_AURORA WIP_4 31E Reg Asset  Liab and EXH D 30" xfId="7491"/>
    <cellStyle name="_AURORA WIP_4 31E Reg Asset  Liab and EXH D 31" xfId="7492"/>
    <cellStyle name="_AURORA WIP_4 31E Reg Asset  Liab and EXH D 32" xfId="7493"/>
    <cellStyle name="_AURORA WIP_4 31E Reg Asset  Liab and EXH D 33" xfId="7494"/>
    <cellStyle name="_AURORA WIP_4 31E Reg Asset  Liab and EXH D 34" xfId="7495"/>
    <cellStyle name="_AURORA WIP_4 31E Reg Asset  Liab and EXH D 35" xfId="7496"/>
    <cellStyle name="_AURORA WIP_4 31E Reg Asset  Liab and EXH D 36" xfId="7497"/>
    <cellStyle name="_AURORA WIP_4 31E Reg Asset  Liab and EXH D 4" xfId="7498"/>
    <cellStyle name="_AURORA WIP_4 31E Reg Asset  Liab and EXH D 5" xfId="7499"/>
    <cellStyle name="_AURORA WIP_4 31E Reg Asset  Liab and EXH D 6" xfId="7500"/>
    <cellStyle name="_AURORA WIP_4 31E Reg Asset  Liab and EXH D 7" xfId="7501"/>
    <cellStyle name="_AURORA WIP_4 31E Reg Asset  Liab and EXH D 8" xfId="7502"/>
    <cellStyle name="_AURORA WIP_4 31E Reg Asset  Liab and EXH D 9" xfId="7503"/>
    <cellStyle name="_AURORA WIP_Chelan PUD Power Costs (8-10)" xfId="358"/>
    <cellStyle name="_AURORA WIP_Chelan PUD Power Costs (8-10) 2" xfId="7504"/>
    <cellStyle name="_AURORA WIP_compare wind integration" xfId="7505"/>
    <cellStyle name="_AURORA WIP_DEM-WP(C) Chelan Power Costs" xfId="359"/>
    <cellStyle name="_AURORA WIP_DEM-WP(C) Chelan Power Costs 2" xfId="360"/>
    <cellStyle name="_AURORA WIP_DEM-WP(C) Costs Not In AURORA 2010GRC As Filed" xfId="361"/>
    <cellStyle name="_AURORA WIP_DEM-WP(C) Costs Not In AURORA 2010GRC As Filed 2" xfId="362"/>
    <cellStyle name="_AURORA WIP_DEM-WP(C) Costs Not In AURORA 2010GRC As Filed 2 2" xfId="7506"/>
    <cellStyle name="_AURORA WIP_DEM-WP(C) Costs Not In AURORA 2010GRC As Filed 3" xfId="363"/>
    <cellStyle name="_AURORA WIP_DEM-WP(C) Costs Not In AURORA 2010GRC As Filed 3 2" xfId="7507"/>
    <cellStyle name="_AURORA WIP_DEM-WP(C) Costs Not In AURORA 2010GRC As Filed 4" xfId="7508"/>
    <cellStyle name="_AURORA WIP_DEM-WP(C) Costs Not In AURORA 2010GRC As Filed 4 2" xfId="7509"/>
    <cellStyle name="_AURORA WIP_DEM-WP(C) Costs Not In AURORA 2010GRC As Filed 5" xfId="7510"/>
    <cellStyle name="_AURORA WIP_DEM-WP(C) Costs Not In AURORA 2010GRC As Filed 5 2" xfId="7511"/>
    <cellStyle name="_AURORA WIP_DEM-WP(C) Costs Not In AURORA 2010GRC As Filed 6" xfId="7512"/>
    <cellStyle name="_AURORA WIP_DEM-WP(C) Costs Not In AURORA 2010GRC As Filed 6 2" xfId="7513"/>
    <cellStyle name="_AURORA WIP_DEM-WP(C) Costs Not In AURORA 2010GRC As Filed_DEM-WP(C) ENERG10C--ctn Mid-C_042010 2010GRC" xfId="364"/>
    <cellStyle name="_AURORA WIP_DEM-WP(C) ENERG10C--ctn Mid-C_042010 2010GRC" xfId="365"/>
    <cellStyle name="_AURORA WIP_DEM-WP(C) Gas Transport 2010GRC" xfId="366"/>
    <cellStyle name="_AURORA WIP_DEM-WP(C) Gas Transport 2010GRC 2" xfId="367"/>
    <cellStyle name="_AURORA WIP_NIM Summary" xfId="368"/>
    <cellStyle name="_AURORA WIP_NIM Summary 09GRC" xfId="369"/>
    <cellStyle name="_AURORA WIP_NIM Summary 09GRC 2" xfId="370"/>
    <cellStyle name="_AURORA WIP_NIM Summary 09GRC 2 2" xfId="7514"/>
    <cellStyle name="_AURORA WIP_NIM Summary 09GRC 3" xfId="7515"/>
    <cellStyle name="_AURORA WIP_NIM Summary 09GRC_DEM-WP(C) ENERG10C--ctn Mid-C_042010 2010GRC" xfId="371"/>
    <cellStyle name="_AURORA WIP_NIM Summary 10" xfId="7516"/>
    <cellStyle name="_AURORA WIP_NIM Summary 11" xfId="7517"/>
    <cellStyle name="_AURORA WIP_NIM Summary 12" xfId="7518"/>
    <cellStyle name="_AURORA WIP_NIM Summary 13" xfId="7519"/>
    <cellStyle name="_AURORA WIP_NIM Summary 14" xfId="7520"/>
    <cellStyle name="_AURORA WIP_NIM Summary 15" xfId="7521"/>
    <cellStyle name="_AURORA WIP_NIM Summary 16" xfId="7522"/>
    <cellStyle name="_AURORA WIP_NIM Summary 17" xfId="7523"/>
    <cellStyle name="_AURORA WIP_NIM Summary 18" xfId="7524"/>
    <cellStyle name="_AURORA WIP_NIM Summary 19" xfId="7525"/>
    <cellStyle name="_AURORA WIP_NIM Summary 2" xfId="372"/>
    <cellStyle name="_AURORA WIP_NIM Summary 2 2" xfId="7526"/>
    <cellStyle name="_AURORA WIP_NIM Summary 20" xfId="7527"/>
    <cellStyle name="_AURORA WIP_NIM Summary 21" xfId="7528"/>
    <cellStyle name="_AURORA WIP_NIM Summary 22" xfId="7529"/>
    <cellStyle name="_AURORA WIP_NIM Summary 23" xfId="7530"/>
    <cellStyle name="_AURORA WIP_NIM Summary 24" xfId="7531"/>
    <cellStyle name="_AURORA WIP_NIM Summary 25" xfId="7532"/>
    <cellStyle name="_AURORA WIP_NIM Summary 26" xfId="7533"/>
    <cellStyle name="_AURORA WIP_NIM Summary 27" xfId="7534"/>
    <cellStyle name="_AURORA WIP_NIM Summary 28" xfId="7535"/>
    <cellStyle name="_AURORA WIP_NIM Summary 29" xfId="7536"/>
    <cellStyle name="_AURORA WIP_NIM Summary 3" xfId="373"/>
    <cellStyle name="_AURORA WIP_NIM Summary 3 2" xfId="7537"/>
    <cellStyle name="_AURORA WIP_NIM Summary 30" xfId="7538"/>
    <cellStyle name="_AURORA WIP_NIM Summary 31" xfId="7539"/>
    <cellStyle name="_AURORA WIP_NIM Summary 32" xfId="7540"/>
    <cellStyle name="_AURORA WIP_NIM Summary 33" xfId="7541"/>
    <cellStyle name="_AURORA WIP_NIM Summary 34" xfId="7542"/>
    <cellStyle name="_AURORA WIP_NIM Summary 35" xfId="7543"/>
    <cellStyle name="_AURORA WIP_NIM Summary 36" xfId="7544"/>
    <cellStyle name="_AURORA WIP_NIM Summary 37" xfId="7545"/>
    <cellStyle name="_AURORA WIP_NIM Summary 38" xfId="7546"/>
    <cellStyle name="_AURORA WIP_NIM Summary 39" xfId="7547"/>
    <cellStyle name="_AURORA WIP_NIM Summary 4" xfId="374"/>
    <cellStyle name="_AURORA WIP_NIM Summary 4 2" xfId="7548"/>
    <cellStyle name="_AURORA WIP_NIM Summary 40" xfId="7549"/>
    <cellStyle name="_AURORA WIP_NIM Summary 41" xfId="7550"/>
    <cellStyle name="_AURORA WIP_NIM Summary 42" xfId="7551"/>
    <cellStyle name="_AURORA WIP_NIM Summary 43" xfId="7552"/>
    <cellStyle name="_AURORA WIP_NIM Summary 44" xfId="7553"/>
    <cellStyle name="_AURORA WIP_NIM Summary 45" xfId="7554"/>
    <cellStyle name="_AURORA WIP_NIM Summary 46" xfId="7555"/>
    <cellStyle name="_AURORA WIP_NIM Summary 47" xfId="7556"/>
    <cellStyle name="_AURORA WIP_NIM Summary 48" xfId="7557"/>
    <cellStyle name="_AURORA WIP_NIM Summary 49" xfId="7558"/>
    <cellStyle name="_AURORA WIP_NIM Summary 5" xfId="375"/>
    <cellStyle name="_AURORA WIP_NIM Summary 5 2" xfId="7559"/>
    <cellStyle name="_AURORA WIP_NIM Summary 50" xfId="7560"/>
    <cellStyle name="_AURORA WIP_NIM Summary 51" xfId="7561"/>
    <cellStyle name="_AURORA WIP_NIM Summary 52" xfId="7562"/>
    <cellStyle name="_AURORA WIP_NIM Summary 6" xfId="376"/>
    <cellStyle name="_AURORA WIP_NIM Summary 6 2" xfId="7563"/>
    <cellStyle name="_AURORA WIP_NIM Summary 7" xfId="377"/>
    <cellStyle name="_AURORA WIP_NIM Summary 7 2" xfId="7564"/>
    <cellStyle name="_AURORA WIP_NIM Summary 8" xfId="378"/>
    <cellStyle name="_AURORA WIP_NIM Summary 8 2" xfId="7565"/>
    <cellStyle name="_AURORA WIP_NIM Summary 9" xfId="379"/>
    <cellStyle name="_AURORA WIP_NIM Summary 9 2" xfId="7566"/>
    <cellStyle name="_AURORA WIP_NIM Summary_DEM-WP(C) ENERG10C--ctn Mid-C_042010 2010GRC" xfId="380"/>
    <cellStyle name="_AURORA WIP_NIM+O&amp;M" xfId="381"/>
    <cellStyle name="_AURORA WIP_NIM+O&amp;M 2" xfId="382"/>
    <cellStyle name="_AURORA WIP_NIM+O&amp;M 2 2" xfId="7567"/>
    <cellStyle name="_AURORA WIP_NIM+O&amp;M 3" xfId="7568"/>
    <cellStyle name="_AURORA WIP_NIM+O&amp;M Monthly" xfId="383"/>
    <cellStyle name="_AURORA WIP_NIM+O&amp;M Monthly 2" xfId="384"/>
    <cellStyle name="_AURORA WIP_NIM+O&amp;M Monthly 2 2" xfId="7569"/>
    <cellStyle name="_AURORA WIP_NIM+O&amp;M Monthly 3" xfId="7570"/>
    <cellStyle name="_AURORA WIP_PCA 9 -  Exhibit D April 2010 (3)" xfId="385"/>
    <cellStyle name="_AURORA WIP_PCA 9 -  Exhibit D April 2010 (3) 2" xfId="386"/>
    <cellStyle name="_AURORA WIP_PCA 9 -  Exhibit D April 2010 (3) 2 2" xfId="7571"/>
    <cellStyle name="_AURORA WIP_PCA 9 -  Exhibit D April 2010 (3) 3" xfId="7572"/>
    <cellStyle name="_AURORA WIP_PCA 9 -  Exhibit D April 2010 (3)_DEM-WP(C) ENERG10C--ctn Mid-C_042010 2010GRC" xfId="387"/>
    <cellStyle name="_AURORA WIP_Reconciliation" xfId="388"/>
    <cellStyle name="_AURORA WIP_Reconciliation 2" xfId="389"/>
    <cellStyle name="_AURORA WIP_Reconciliation 2 2" xfId="7573"/>
    <cellStyle name="_AURORA WIP_Reconciliation 3" xfId="390"/>
    <cellStyle name="_AURORA WIP_Reconciliation 3 2" xfId="7574"/>
    <cellStyle name="_AURORA WIP_Reconciliation 4" xfId="7575"/>
    <cellStyle name="_AURORA WIP_Reconciliation 4 2" xfId="7576"/>
    <cellStyle name="_AURORA WIP_Reconciliation 5" xfId="7577"/>
    <cellStyle name="_AURORA WIP_Reconciliation 5 2" xfId="7578"/>
    <cellStyle name="_AURORA WIP_Reconciliation 6" xfId="7579"/>
    <cellStyle name="_AURORA WIP_Reconciliation 6 2" xfId="7580"/>
    <cellStyle name="_AURORA WIP_Reconciliation_DEM-WP(C) ENERG10C--ctn Mid-C_042010 2010GRC" xfId="391"/>
    <cellStyle name="_AURORA WIP_Wind Integration 10GRC" xfId="392"/>
    <cellStyle name="_AURORA WIP_Wind Integration 10GRC 2" xfId="393"/>
    <cellStyle name="_AURORA WIP_Wind Integration 10GRC 2 2" xfId="7581"/>
    <cellStyle name="_AURORA WIP_Wind Integration 10GRC 3" xfId="7582"/>
    <cellStyle name="_AURORA WIP_Wind Integration 10GRC_DEM-WP(C) ENERG10C--ctn Mid-C_042010 2010GRC" xfId="394"/>
    <cellStyle name="_Book1" xfId="395"/>
    <cellStyle name="_x0013__Book1" xfId="7583"/>
    <cellStyle name="_Book1 (2)" xfId="396"/>
    <cellStyle name="_Book1 (2) 2" xfId="397"/>
    <cellStyle name="_Book1 (2) 2 2" xfId="398"/>
    <cellStyle name="_Book1 (2) 2 2 2" xfId="7584"/>
    <cellStyle name="_Book1 (2) 2 2 2 2" xfId="7585"/>
    <cellStyle name="_Book1 (2) 2 2 3" xfId="7586"/>
    <cellStyle name="_Book1 (2) 2 3" xfId="7587"/>
    <cellStyle name="_Book1 (2) 2 3 2" xfId="7588"/>
    <cellStyle name="_Book1 (2) 2 4" xfId="7589"/>
    <cellStyle name="_Book1 (2) 3" xfId="399"/>
    <cellStyle name="_Book1 (2) 3 2" xfId="7590"/>
    <cellStyle name="_Book1 (2) 3 2 2" xfId="7591"/>
    <cellStyle name="_Book1 (2) 3 2 2 2" xfId="7592"/>
    <cellStyle name="_Book1 (2) 3 2 3" xfId="7593"/>
    <cellStyle name="_Book1 (2) 3 3" xfId="7594"/>
    <cellStyle name="_Book1 (2) 3 3 2" xfId="7595"/>
    <cellStyle name="_Book1 (2) 3 3 2 2" xfId="7596"/>
    <cellStyle name="_Book1 (2) 3 3 3" xfId="7597"/>
    <cellStyle name="_Book1 (2) 3 4" xfId="7598"/>
    <cellStyle name="_Book1 (2) 3 4 2" xfId="7599"/>
    <cellStyle name="_Book1 (2) 3 4 2 2" xfId="7600"/>
    <cellStyle name="_Book1 (2) 3 4 3" xfId="7601"/>
    <cellStyle name="_Book1 (2) 3 5" xfId="7602"/>
    <cellStyle name="_Book1 (2) 4" xfId="400"/>
    <cellStyle name="_Book1 (2) 4 2" xfId="401"/>
    <cellStyle name="_Book1 (2) 4 2 2" xfId="7603"/>
    <cellStyle name="_Book1 (2) 4 3" xfId="7604"/>
    <cellStyle name="_Book1 (2) 5" xfId="402"/>
    <cellStyle name="_Book1 (2) 5 2" xfId="7605"/>
    <cellStyle name="_Book1 (2) 5 2 2" xfId="7606"/>
    <cellStyle name="_Book1 (2) 5 3" xfId="7607"/>
    <cellStyle name="_Book1 (2) 6" xfId="403"/>
    <cellStyle name="_Book1 (2) 6 2" xfId="404"/>
    <cellStyle name="_Book1 (2) 7" xfId="405"/>
    <cellStyle name="_Book1 (2) 7 2" xfId="406"/>
    <cellStyle name="_Book1 (2) 8" xfId="7608"/>
    <cellStyle name="_Book1 (2) 8 2" xfId="7609"/>
    <cellStyle name="_Book1 (2) 9" xfId="7610"/>
    <cellStyle name="_Book1 (2) 9 2" xfId="7611"/>
    <cellStyle name="_Book1 (2)_04 07E Wild Horse Wind Expansion (C) (2)" xfId="407"/>
    <cellStyle name="_Book1 (2)_04 07E Wild Horse Wind Expansion (C) (2) 2" xfId="408"/>
    <cellStyle name="_Book1 (2)_04 07E Wild Horse Wind Expansion (C) (2) 2 2" xfId="7612"/>
    <cellStyle name="_Book1 (2)_04 07E Wild Horse Wind Expansion (C) (2) 2 2 2" xfId="7613"/>
    <cellStyle name="_Book1 (2)_04 07E Wild Horse Wind Expansion (C) (2) 2 3" xfId="7614"/>
    <cellStyle name="_Book1 (2)_04 07E Wild Horse Wind Expansion (C) (2) 3" xfId="7615"/>
    <cellStyle name="_Book1 (2)_04 07E Wild Horse Wind Expansion (C) (2) 3 2" xfId="7616"/>
    <cellStyle name="_Book1 (2)_04 07E Wild Horse Wind Expansion (C) (2) 4" xfId="7617"/>
    <cellStyle name="_Book1 (2)_04 07E Wild Horse Wind Expansion (C) (2)_Adj Bench DR 3 for Initial Briefs (Electric)" xfId="409"/>
    <cellStyle name="_Book1 (2)_04 07E Wild Horse Wind Expansion (C) (2)_Adj Bench DR 3 for Initial Briefs (Electric) 2" xfId="410"/>
    <cellStyle name="_Book1 (2)_04 07E Wild Horse Wind Expansion (C) (2)_Adj Bench DR 3 for Initial Briefs (Electric) 2 2" xfId="7618"/>
    <cellStyle name="_Book1 (2)_04 07E Wild Horse Wind Expansion (C) (2)_Adj Bench DR 3 for Initial Briefs (Electric) 2 2 2" xfId="7619"/>
    <cellStyle name="_Book1 (2)_04 07E Wild Horse Wind Expansion (C) (2)_Adj Bench DR 3 for Initial Briefs (Electric) 2 3" xfId="7620"/>
    <cellStyle name="_Book1 (2)_04 07E Wild Horse Wind Expansion (C) (2)_Adj Bench DR 3 for Initial Briefs (Electric) 3" xfId="7621"/>
    <cellStyle name="_Book1 (2)_04 07E Wild Horse Wind Expansion (C) (2)_Adj Bench DR 3 for Initial Briefs (Electric) 3 2" xfId="7622"/>
    <cellStyle name="_Book1 (2)_04 07E Wild Horse Wind Expansion (C) (2)_Adj Bench DR 3 for Initial Briefs (Electric) 4" xfId="7623"/>
    <cellStyle name="_Book1 (2)_04 07E Wild Horse Wind Expansion (C) (2)_Adj Bench DR 3 for Initial Briefs (Electric)_DEM-WP(C) ENERG10C--ctn Mid-C_042010 2010GRC" xfId="411"/>
    <cellStyle name="_Book1 (2)_04 07E Wild Horse Wind Expansion (C) (2)_Book1" xfId="7624"/>
    <cellStyle name="_Book1 (2)_04 07E Wild Horse Wind Expansion (C) (2)_DEM-WP(C) ENERG10C--ctn Mid-C_042010 2010GRC" xfId="412"/>
    <cellStyle name="_Book1 (2)_04 07E Wild Horse Wind Expansion (C) (2)_Electric Rev Req Model (2009 GRC) " xfId="413"/>
    <cellStyle name="_Book1 (2)_04 07E Wild Horse Wind Expansion (C) (2)_Electric Rev Req Model (2009 GRC)  2" xfId="414"/>
    <cellStyle name="_Book1 (2)_04 07E Wild Horse Wind Expansion (C) (2)_Electric Rev Req Model (2009 GRC)  2 2" xfId="7625"/>
    <cellStyle name="_Book1 (2)_04 07E Wild Horse Wind Expansion (C) (2)_Electric Rev Req Model (2009 GRC)  2 2 2" xfId="7626"/>
    <cellStyle name="_Book1 (2)_04 07E Wild Horse Wind Expansion (C) (2)_Electric Rev Req Model (2009 GRC)  2 3" xfId="7627"/>
    <cellStyle name="_Book1 (2)_04 07E Wild Horse Wind Expansion (C) (2)_Electric Rev Req Model (2009 GRC)  3" xfId="7628"/>
    <cellStyle name="_Book1 (2)_04 07E Wild Horse Wind Expansion (C) (2)_Electric Rev Req Model (2009 GRC)  3 2" xfId="7629"/>
    <cellStyle name="_Book1 (2)_04 07E Wild Horse Wind Expansion (C) (2)_Electric Rev Req Model (2009 GRC)  4" xfId="7630"/>
    <cellStyle name="_Book1 (2)_04 07E Wild Horse Wind Expansion (C) (2)_Electric Rev Req Model (2009 GRC) _DEM-WP(C) ENERG10C--ctn Mid-C_042010 2010GRC" xfId="415"/>
    <cellStyle name="_Book1 (2)_04 07E Wild Horse Wind Expansion (C) (2)_Electric Rev Req Model (2009 GRC) Rebuttal" xfId="416"/>
    <cellStyle name="_Book1 (2)_04 07E Wild Horse Wind Expansion (C) (2)_Electric Rev Req Model (2009 GRC) Rebuttal 2" xfId="7631"/>
    <cellStyle name="_Book1 (2)_04 07E Wild Horse Wind Expansion (C) (2)_Electric Rev Req Model (2009 GRC) Rebuttal 2 2" xfId="7632"/>
    <cellStyle name="_Book1 (2)_04 07E Wild Horse Wind Expansion (C) (2)_Electric Rev Req Model (2009 GRC) Rebuttal 2 2 2" xfId="7633"/>
    <cellStyle name="_Book1 (2)_04 07E Wild Horse Wind Expansion (C) (2)_Electric Rev Req Model (2009 GRC) Rebuttal 2 3" xfId="7634"/>
    <cellStyle name="_Book1 (2)_04 07E Wild Horse Wind Expansion (C) (2)_Electric Rev Req Model (2009 GRC) Rebuttal 3" xfId="7635"/>
    <cellStyle name="_Book1 (2)_04 07E Wild Horse Wind Expansion (C) (2)_Electric Rev Req Model (2009 GRC) Rebuttal 3 2" xfId="7636"/>
    <cellStyle name="_Book1 (2)_04 07E Wild Horse Wind Expansion (C) (2)_Electric Rev Req Model (2009 GRC) Rebuttal 4" xfId="7637"/>
    <cellStyle name="_Book1 (2)_04 07E Wild Horse Wind Expansion (C) (2)_Electric Rev Req Model (2009 GRC) Rebuttal REmoval of New  WH Solar AdjustMI" xfId="417"/>
    <cellStyle name="_Book1 (2)_04 07E Wild Horse Wind Expansion (C) (2)_Electric Rev Req Model (2009 GRC) Rebuttal REmoval of New  WH Solar AdjustMI 2" xfId="418"/>
    <cellStyle name="_Book1 (2)_04 07E Wild Horse Wind Expansion (C) (2)_Electric Rev Req Model (2009 GRC) Rebuttal REmoval of New  WH Solar AdjustMI 2 2" xfId="7638"/>
    <cellStyle name="_Book1 (2)_04 07E Wild Horse Wind Expansion (C) (2)_Electric Rev Req Model (2009 GRC) Rebuttal REmoval of New  WH Solar AdjustMI 2 2 2" xfId="7639"/>
    <cellStyle name="_Book1 (2)_04 07E Wild Horse Wind Expansion (C) (2)_Electric Rev Req Model (2009 GRC) Rebuttal REmoval of New  WH Solar AdjustMI 2 3" xfId="7640"/>
    <cellStyle name="_Book1 (2)_04 07E Wild Horse Wind Expansion (C) (2)_Electric Rev Req Model (2009 GRC) Rebuttal REmoval of New  WH Solar AdjustMI 3" xfId="7641"/>
    <cellStyle name="_Book1 (2)_04 07E Wild Horse Wind Expansion (C) (2)_Electric Rev Req Model (2009 GRC) Rebuttal REmoval of New  WH Solar AdjustMI 3 2" xfId="7642"/>
    <cellStyle name="_Book1 (2)_04 07E Wild Horse Wind Expansion (C) (2)_Electric Rev Req Model (2009 GRC) Rebuttal REmoval of New  WH Solar AdjustMI 4" xfId="7643"/>
    <cellStyle name="_Book1 (2)_04 07E Wild Horse Wind Expansion (C) (2)_Electric Rev Req Model (2009 GRC) Rebuttal REmoval of New  WH Solar AdjustMI_DEM-WP(C) ENERG10C--ctn Mid-C_042010 2010GRC" xfId="419"/>
    <cellStyle name="_Book1 (2)_04 07E Wild Horse Wind Expansion (C) (2)_Electric Rev Req Model (2009 GRC) Revised 01-18-2010" xfId="420"/>
    <cellStyle name="_Book1 (2)_04 07E Wild Horse Wind Expansion (C) (2)_Electric Rev Req Model (2009 GRC) Revised 01-18-2010 2" xfId="421"/>
    <cellStyle name="_Book1 (2)_04 07E Wild Horse Wind Expansion (C) (2)_Electric Rev Req Model (2009 GRC) Revised 01-18-2010 2 2" xfId="7644"/>
    <cellStyle name="_Book1 (2)_04 07E Wild Horse Wind Expansion (C) (2)_Electric Rev Req Model (2009 GRC) Revised 01-18-2010 2 2 2" xfId="7645"/>
    <cellStyle name="_Book1 (2)_04 07E Wild Horse Wind Expansion (C) (2)_Electric Rev Req Model (2009 GRC) Revised 01-18-2010 2 3" xfId="7646"/>
    <cellStyle name="_Book1 (2)_04 07E Wild Horse Wind Expansion (C) (2)_Electric Rev Req Model (2009 GRC) Revised 01-18-2010 3" xfId="7647"/>
    <cellStyle name="_Book1 (2)_04 07E Wild Horse Wind Expansion (C) (2)_Electric Rev Req Model (2009 GRC) Revised 01-18-2010 3 2" xfId="7648"/>
    <cellStyle name="_Book1 (2)_04 07E Wild Horse Wind Expansion (C) (2)_Electric Rev Req Model (2009 GRC) Revised 01-18-2010 4" xfId="7649"/>
    <cellStyle name="_Book1 (2)_04 07E Wild Horse Wind Expansion (C) (2)_Electric Rev Req Model (2009 GRC) Revised 01-18-2010_DEM-WP(C) ENERG10C--ctn Mid-C_042010 2010GRC" xfId="422"/>
    <cellStyle name="_Book1 (2)_04 07E Wild Horse Wind Expansion (C) (2)_Electric Rev Req Model (2010 GRC)" xfId="7650"/>
    <cellStyle name="_Book1 (2)_04 07E Wild Horse Wind Expansion (C) (2)_Electric Rev Req Model (2010 GRC) SF" xfId="7651"/>
    <cellStyle name="_Book1 (2)_04 07E Wild Horse Wind Expansion (C) (2)_Final Order Electric EXHIBIT A-1" xfId="423"/>
    <cellStyle name="_Book1 (2)_04 07E Wild Horse Wind Expansion (C) (2)_Final Order Electric EXHIBIT A-1 2" xfId="7652"/>
    <cellStyle name="_Book1 (2)_04 07E Wild Horse Wind Expansion (C) (2)_Final Order Electric EXHIBIT A-1 2 2" xfId="7653"/>
    <cellStyle name="_Book1 (2)_04 07E Wild Horse Wind Expansion (C) (2)_Final Order Electric EXHIBIT A-1 2 2 2" xfId="7654"/>
    <cellStyle name="_Book1 (2)_04 07E Wild Horse Wind Expansion (C) (2)_Final Order Electric EXHIBIT A-1 2 3" xfId="7655"/>
    <cellStyle name="_Book1 (2)_04 07E Wild Horse Wind Expansion (C) (2)_Final Order Electric EXHIBIT A-1 3" xfId="7656"/>
    <cellStyle name="_Book1 (2)_04 07E Wild Horse Wind Expansion (C) (2)_Final Order Electric EXHIBIT A-1 3 2" xfId="7657"/>
    <cellStyle name="_Book1 (2)_04 07E Wild Horse Wind Expansion (C) (2)_Final Order Electric EXHIBIT A-1 4" xfId="7658"/>
    <cellStyle name="_Book1 (2)_04 07E Wild Horse Wind Expansion (C) (2)_TENASKA REGULATORY ASSET" xfId="424"/>
    <cellStyle name="_Book1 (2)_04 07E Wild Horse Wind Expansion (C) (2)_TENASKA REGULATORY ASSET 2" xfId="7659"/>
    <cellStyle name="_Book1 (2)_04 07E Wild Horse Wind Expansion (C) (2)_TENASKA REGULATORY ASSET 2 2" xfId="7660"/>
    <cellStyle name="_Book1 (2)_04 07E Wild Horse Wind Expansion (C) (2)_TENASKA REGULATORY ASSET 2 2 2" xfId="7661"/>
    <cellStyle name="_Book1 (2)_04 07E Wild Horse Wind Expansion (C) (2)_TENASKA REGULATORY ASSET 2 3" xfId="7662"/>
    <cellStyle name="_Book1 (2)_04 07E Wild Horse Wind Expansion (C) (2)_TENASKA REGULATORY ASSET 3" xfId="7663"/>
    <cellStyle name="_Book1 (2)_04 07E Wild Horse Wind Expansion (C) (2)_TENASKA REGULATORY ASSET 3 2" xfId="7664"/>
    <cellStyle name="_Book1 (2)_04 07E Wild Horse Wind Expansion (C) (2)_TENASKA REGULATORY ASSET 4" xfId="7665"/>
    <cellStyle name="_Book1 (2)_16.37E Wild Horse Expansion DeferralRevwrkingfile SF" xfId="425"/>
    <cellStyle name="_Book1 (2)_16.37E Wild Horse Expansion DeferralRevwrkingfile SF 2" xfId="426"/>
    <cellStyle name="_Book1 (2)_16.37E Wild Horse Expansion DeferralRevwrkingfile SF 2 2" xfId="7666"/>
    <cellStyle name="_Book1 (2)_16.37E Wild Horse Expansion DeferralRevwrkingfile SF 2 2 2" xfId="7667"/>
    <cellStyle name="_Book1 (2)_16.37E Wild Horse Expansion DeferralRevwrkingfile SF 2 3" xfId="7668"/>
    <cellStyle name="_Book1 (2)_16.37E Wild Horse Expansion DeferralRevwrkingfile SF 3" xfId="7669"/>
    <cellStyle name="_Book1 (2)_16.37E Wild Horse Expansion DeferralRevwrkingfile SF 3 2" xfId="7670"/>
    <cellStyle name="_Book1 (2)_16.37E Wild Horse Expansion DeferralRevwrkingfile SF 4" xfId="7671"/>
    <cellStyle name="_Book1 (2)_16.37E Wild Horse Expansion DeferralRevwrkingfile SF_DEM-WP(C) ENERG10C--ctn Mid-C_042010 2010GRC" xfId="427"/>
    <cellStyle name="_Book1 (2)_2009 Compliance Filing PCA Exhibits for GRC" xfId="7672"/>
    <cellStyle name="_Book1 (2)_2009 Compliance Filing PCA Exhibits for GRC 2" xfId="7673"/>
    <cellStyle name="_Book1 (2)_2009 GRC Compl Filing - Exhibit D" xfId="428"/>
    <cellStyle name="_Book1 (2)_2009 GRC Compl Filing - Exhibit D 2" xfId="429"/>
    <cellStyle name="_Book1 (2)_2009 GRC Compl Filing - Exhibit D 2 2" xfId="7674"/>
    <cellStyle name="_Book1 (2)_2009 GRC Compl Filing - Exhibit D 3" xfId="7675"/>
    <cellStyle name="_Book1 (2)_2009 GRC Compl Filing - Exhibit D_DEM-WP(C) ENERG10C--ctn Mid-C_042010 2010GRC" xfId="430"/>
    <cellStyle name="_Book1 (2)_3.01 Income Statement" xfId="7676"/>
    <cellStyle name="_Book1 (2)_4 31 Regulatory Assets and Liabilities  7 06- Exhibit D" xfId="431"/>
    <cellStyle name="_Book1 (2)_4 31 Regulatory Assets and Liabilities  7 06- Exhibit D 2" xfId="432"/>
    <cellStyle name="_Book1 (2)_4 31 Regulatory Assets and Liabilities  7 06- Exhibit D 2 2" xfId="7677"/>
    <cellStyle name="_Book1 (2)_4 31 Regulatory Assets and Liabilities  7 06- Exhibit D 2 2 2" xfId="7678"/>
    <cellStyle name="_Book1 (2)_4 31 Regulatory Assets and Liabilities  7 06- Exhibit D 2 3" xfId="7679"/>
    <cellStyle name="_Book1 (2)_4 31 Regulatory Assets and Liabilities  7 06- Exhibit D 3" xfId="7680"/>
    <cellStyle name="_Book1 (2)_4 31 Regulatory Assets and Liabilities  7 06- Exhibit D 3 2" xfId="7681"/>
    <cellStyle name="_Book1 (2)_4 31 Regulatory Assets and Liabilities  7 06- Exhibit D 4" xfId="7682"/>
    <cellStyle name="_Book1 (2)_4 31 Regulatory Assets and Liabilities  7 06- Exhibit D_DEM-WP(C) ENERG10C--ctn Mid-C_042010 2010GRC" xfId="433"/>
    <cellStyle name="_Book1 (2)_4 31 Regulatory Assets and Liabilities  7 06- Exhibit D_NIM Summary" xfId="434"/>
    <cellStyle name="_Book1 (2)_4 31 Regulatory Assets and Liabilities  7 06- Exhibit D_NIM Summary 2" xfId="435"/>
    <cellStyle name="_Book1 (2)_4 31 Regulatory Assets and Liabilities  7 06- Exhibit D_NIM Summary 2 2" xfId="7683"/>
    <cellStyle name="_Book1 (2)_4 31 Regulatory Assets and Liabilities  7 06- Exhibit D_NIM Summary 3" xfId="7684"/>
    <cellStyle name="_Book1 (2)_4 31 Regulatory Assets and Liabilities  7 06- Exhibit D_NIM Summary_DEM-WP(C) ENERG10C--ctn Mid-C_042010 2010GRC" xfId="436"/>
    <cellStyle name="_Book1 (2)_4 31E Reg Asset  Liab and EXH D" xfId="437"/>
    <cellStyle name="_Book1 (2)_4 31E Reg Asset  Liab and EXH D _ Aug 10 Filing (2)" xfId="438"/>
    <cellStyle name="_Book1 (2)_4 31E Reg Asset  Liab and EXH D _ Aug 10 Filing (2) 2" xfId="439"/>
    <cellStyle name="_Book1 (2)_4 31E Reg Asset  Liab and EXH D 10" xfId="7685"/>
    <cellStyle name="_Book1 (2)_4 31E Reg Asset  Liab and EXH D 11" xfId="7686"/>
    <cellStyle name="_Book1 (2)_4 31E Reg Asset  Liab and EXH D 12" xfId="7687"/>
    <cellStyle name="_Book1 (2)_4 31E Reg Asset  Liab and EXH D 13" xfId="7688"/>
    <cellStyle name="_Book1 (2)_4 31E Reg Asset  Liab and EXH D 14" xfId="7689"/>
    <cellStyle name="_Book1 (2)_4 31E Reg Asset  Liab and EXH D 15" xfId="7690"/>
    <cellStyle name="_Book1 (2)_4 31E Reg Asset  Liab and EXH D 16" xfId="7691"/>
    <cellStyle name="_Book1 (2)_4 31E Reg Asset  Liab and EXH D 17" xfId="7692"/>
    <cellStyle name="_Book1 (2)_4 31E Reg Asset  Liab and EXH D 18" xfId="7693"/>
    <cellStyle name="_Book1 (2)_4 31E Reg Asset  Liab and EXH D 19" xfId="7694"/>
    <cellStyle name="_Book1 (2)_4 31E Reg Asset  Liab and EXH D 2" xfId="440"/>
    <cellStyle name="_Book1 (2)_4 31E Reg Asset  Liab and EXH D 20" xfId="7695"/>
    <cellStyle name="_Book1 (2)_4 31E Reg Asset  Liab and EXH D 21" xfId="7696"/>
    <cellStyle name="_Book1 (2)_4 31E Reg Asset  Liab and EXH D 22" xfId="7697"/>
    <cellStyle name="_Book1 (2)_4 31E Reg Asset  Liab and EXH D 23" xfId="7698"/>
    <cellStyle name="_Book1 (2)_4 31E Reg Asset  Liab and EXH D 24" xfId="7699"/>
    <cellStyle name="_Book1 (2)_4 31E Reg Asset  Liab and EXH D 25" xfId="7700"/>
    <cellStyle name="_Book1 (2)_4 31E Reg Asset  Liab and EXH D 26" xfId="7701"/>
    <cellStyle name="_Book1 (2)_4 31E Reg Asset  Liab and EXH D 27" xfId="7702"/>
    <cellStyle name="_Book1 (2)_4 31E Reg Asset  Liab and EXH D 28" xfId="7703"/>
    <cellStyle name="_Book1 (2)_4 31E Reg Asset  Liab and EXH D 29" xfId="7704"/>
    <cellStyle name="_Book1 (2)_4 31E Reg Asset  Liab and EXH D 3" xfId="441"/>
    <cellStyle name="_Book1 (2)_4 31E Reg Asset  Liab and EXH D 30" xfId="7705"/>
    <cellStyle name="_Book1 (2)_4 31E Reg Asset  Liab and EXH D 31" xfId="7706"/>
    <cellStyle name="_Book1 (2)_4 31E Reg Asset  Liab and EXH D 32" xfId="7707"/>
    <cellStyle name="_Book1 (2)_4 31E Reg Asset  Liab and EXH D 33" xfId="7708"/>
    <cellStyle name="_Book1 (2)_4 31E Reg Asset  Liab and EXH D 34" xfId="7709"/>
    <cellStyle name="_Book1 (2)_4 31E Reg Asset  Liab and EXH D 35" xfId="7710"/>
    <cellStyle name="_Book1 (2)_4 31E Reg Asset  Liab and EXH D 36" xfId="7711"/>
    <cellStyle name="_Book1 (2)_4 31E Reg Asset  Liab and EXH D 4" xfId="7712"/>
    <cellStyle name="_Book1 (2)_4 31E Reg Asset  Liab and EXH D 5" xfId="7713"/>
    <cellStyle name="_Book1 (2)_4 31E Reg Asset  Liab and EXH D 6" xfId="7714"/>
    <cellStyle name="_Book1 (2)_4 31E Reg Asset  Liab and EXH D 7" xfId="7715"/>
    <cellStyle name="_Book1 (2)_4 31E Reg Asset  Liab and EXH D 8" xfId="7716"/>
    <cellStyle name="_Book1 (2)_4 31E Reg Asset  Liab and EXH D 9" xfId="7717"/>
    <cellStyle name="_Book1 (2)_4 32 Regulatory Assets and Liabilities  7 06- Exhibit D" xfId="442"/>
    <cellStyle name="_Book1 (2)_4 32 Regulatory Assets and Liabilities  7 06- Exhibit D 2" xfId="443"/>
    <cellStyle name="_Book1 (2)_4 32 Regulatory Assets and Liabilities  7 06- Exhibit D 2 2" xfId="7718"/>
    <cellStyle name="_Book1 (2)_4 32 Regulatory Assets and Liabilities  7 06- Exhibit D 2 2 2" xfId="7719"/>
    <cellStyle name="_Book1 (2)_4 32 Regulatory Assets and Liabilities  7 06- Exhibit D 2 3" xfId="7720"/>
    <cellStyle name="_Book1 (2)_4 32 Regulatory Assets and Liabilities  7 06- Exhibit D 3" xfId="7721"/>
    <cellStyle name="_Book1 (2)_4 32 Regulatory Assets and Liabilities  7 06- Exhibit D 3 2" xfId="7722"/>
    <cellStyle name="_Book1 (2)_4 32 Regulatory Assets and Liabilities  7 06- Exhibit D 4" xfId="7723"/>
    <cellStyle name="_Book1 (2)_4 32 Regulatory Assets and Liabilities  7 06- Exhibit D_DEM-WP(C) ENERG10C--ctn Mid-C_042010 2010GRC" xfId="444"/>
    <cellStyle name="_Book1 (2)_4 32 Regulatory Assets and Liabilities  7 06- Exhibit D_NIM Summary" xfId="445"/>
    <cellStyle name="_Book1 (2)_4 32 Regulatory Assets and Liabilities  7 06- Exhibit D_NIM Summary 2" xfId="446"/>
    <cellStyle name="_Book1 (2)_4 32 Regulatory Assets and Liabilities  7 06- Exhibit D_NIM Summary 2 2" xfId="7724"/>
    <cellStyle name="_Book1 (2)_4 32 Regulatory Assets and Liabilities  7 06- Exhibit D_NIM Summary 3" xfId="7725"/>
    <cellStyle name="_Book1 (2)_4 32 Regulatory Assets and Liabilities  7 06- Exhibit D_NIM Summary_DEM-WP(C) ENERG10C--ctn Mid-C_042010 2010GRC" xfId="447"/>
    <cellStyle name="_Book1 (2)_AURORA Total New" xfId="448"/>
    <cellStyle name="_Book1 (2)_AURORA Total New 2" xfId="449"/>
    <cellStyle name="_Book1 (2)_AURORA Total New 2 2" xfId="7726"/>
    <cellStyle name="_Book1 (2)_AURORA Total New 3" xfId="7727"/>
    <cellStyle name="_Book1 (2)_Book2" xfId="450"/>
    <cellStyle name="_Book1 (2)_Book2 2" xfId="451"/>
    <cellStyle name="_Book1 (2)_Book2 2 2" xfId="7728"/>
    <cellStyle name="_Book1 (2)_Book2 2 2 2" xfId="7729"/>
    <cellStyle name="_Book1 (2)_Book2 2 3" xfId="7730"/>
    <cellStyle name="_Book1 (2)_Book2 3" xfId="7731"/>
    <cellStyle name="_Book1 (2)_Book2 3 2" xfId="7732"/>
    <cellStyle name="_Book1 (2)_Book2 4" xfId="7733"/>
    <cellStyle name="_Book1 (2)_Book2_Adj Bench DR 3 for Initial Briefs (Electric)" xfId="452"/>
    <cellStyle name="_Book1 (2)_Book2_Adj Bench DR 3 for Initial Briefs (Electric) 2" xfId="453"/>
    <cellStyle name="_Book1 (2)_Book2_Adj Bench DR 3 for Initial Briefs (Electric) 2 2" xfId="7734"/>
    <cellStyle name="_Book1 (2)_Book2_Adj Bench DR 3 for Initial Briefs (Electric) 2 2 2" xfId="7735"/>
    <cellStyle name="_Book1 (2)_Book2_Adj Bench DR 3 for Initial Briefs (Electric) 2 3" xfId="7736"/>
    <cellStyle name="_Book1 (2)_Book2_Adj Bench DR 3 for Initial Briefs (Electric) 3" xfId="7737"/>
    <cellStyle name="_Book1 (2)_Book2_Adj Bench DR 3 for Initial Briefs (Electric) 3 2" xfId="7738"/>
    <cellStyle name="_Book1 (2)_Book2_Adj Bench DR 3 for Initial Briefs (Electric) 4" xfId="7739"/>
    <cellStyle name="_Book1 (2)_Book2_Adj Bench DR 3 for Initial Briefs (Electric)_DEM-WP(C) ENERG10C--ctn Mid-C_042010 2010GRC" xfId="454"/>
    <cellStyle name="_Book1 (2)_Book2_DEM-WP(C) ENERG10C--ctn Mid-C_042010 2010GRC" xfId="455"/>
    <cellStyle name="_Book1 (2)_Book2_Electric Rev Req Model (2009 GRC) Rebuttal" xfId="456"/>
    <cellStyle name="_Book1 (2)_Book2_Electric Rev Req Model (2009 GRC) Rebuttal 2" xfId="7740"/>
    <cellStyle name="_Book1 (2)_Book2_Electric Rev Req Model (2009 GRC) Rebuttal 2 2" xfId="7741"/>
    <cellStyle name="_Book1 (2)_Book2_Electric Rev Req Model (2009 GRC) Rebuttal 2 2 2" xfId="7742"/>
    <cellStyle name="_Book1 (2)_Book2_Electric Rev Req Model (2009 GRC) Rebuttal 2 3" xfId="7743"/>
    <cellStyle name="_Book1 (2)_Book2_Electric Rev Req Model (2009 GRC) Rebuttal 3" xfId="7744"/>
    <cellStyle name="_Book1 (2)_Book2_Electric Rev Req Model (2009 GRC) Rebuttal 3 2" xfId="7745"/>
    <cellStyle name="_Book1 (2)_Book2_Electric Rev Req Model (2009 GRC) Rebuttal 4" xfId="7746"/>
    <cellStyle name="_Book1 (2)_Book2_Electric Rev Req Model (2009 GRC) Rebuttal REmoval of New  WH Solar AdjustMI" xfId="457"/>
    <cellStyle name="_Book1 (2)_Book2_Electric Rev Req Model (2009 GRC) Rebuttal REmoval of New  WH Solar AdjustMI 2" xfId="458"/>
    <cellStyle name="_Book1 (2)_Book2_Electric Rev Req Model (2009 GRC) Rebuttal REmoval of New  WH Solar AdjustMI 2 2" xfId="7747"/>
    <cellStyle name="_Book1 (2)_Book2_Electric Rev Req Model (2009 GRC) Rebuttal REmoval of New  WH Solar AdjustMI 2 2 2" xfId="7748"/>
    <cellStyle name="_Book1 (2)_Book2_Electric Rev Req Model (2009 GRC) Rebuttal REmoval of New  WH Solar AdjustMI 2 3" xfId="7749"/>
    <cellStyle name="_Book1 (2)_Book2_Electric Rev Req Model (2009 GRC) Rebuttal REmoval of New  WH Solar AdjustMI 3" xfId="7750"/>
    <cellStyle name="_Book1 (2)_Book2_Electric Rev Req Model (2009 GRC) Rebuttal REmoval of New  WH Solar AdjustMI 3 2" xfId="7751"/>
    <cellStyle name="_Book1 (2)_Book2_Electric Rev Req Model (2009 GRC) Rebuttal REmoval of New  WH Solar AdjustMI 4" xfId="7752"/>
    <cellStyle name="_Book1 (2)_Book2_Electric Rev Req Model (2009 GRC) Rebuttal REmoval of New  WH Solar AdjustMI_DEM-WP(C) ENERG10C--ctn Mid-C_042010 2010GRC" xfId="459"/>
    <cellStyle name="_Book1 (2)_Book2_Electric Rev Req Model (2009 GRC) Revised 01-18-2010" xfId="460"/>
    <cellStyle name="_Book1 (2)_Book2_Electric Rev Req Model (2009 GRC) Revised 01-18-2010 2" xfId="461"/>
    <cellStyle name="_Book1 (2)_Book2_Electric Rev Req Model (2009 GRC) Revised 01-18-2010 2 2" xfId="7753"/>
    <cellStyle name="_Book1 (2)_Book2_Electric Rev Req Model (2009 GRC) Revised 01-18-2010 2 2 2" xfId="7754"/>
    <cellStyle name="_Book1 (2)_Book2_Electric Rev Req Model (2009 GRC) Revised 01-18-2010 2 3" xfId="7755"/>
    <cellStyle name="_Book1 (2)_Book2_Electric Rev Req Model (2009 GRC) Revised 01-18-2010 3" xfId="7756"/>
    <cellStyle name="_Book1 (2)_Book2_Electric Rev Req Model (2009 GRC) Revised 01-18-2010 3 2" xfId="7757"/>
    <cellStyle name="_Book1 (2)_Book2_Electric Rev Req Model (2009 GRC) Revised 01-18-2010 4" xfId="7758"/>
    <cellStyle name="_Book1 (2)_Book2_Electric Rev Req Model (2009 GRC) Revised 01-18-2010_DEM-WP(C) ENERG10C--ctn Mid-C_042010 2010GRC" xfId="462"/>
    <cellStyle name="_Book1 (2)_Book2_Final Order Electric EXHIBIT A-1" xfId="463"/>
    <cellStyle name="_Book1 (2)_Book2_Final Order Electric EXHIBIT A-1 2" xfId="7759"/>
    <cellStyle name="_Book1 (2)_Book2_Final Order Electric EXHIBIT A-1 2 2" xfId="7760"/>
    <cellStyle name="_Book1 (2)_Book2_Final Order Electric EXHIBIT A-1 2 2 2" xfId="7761"/>
    <cellStyle name="_Book1 (2)_Book2_Final Order Electric EXHIBIT A-1 2 3" xfId="7762"/>
    <cellStyle name="_Book1 (2)_Book2_Final Order Electric EXHIBIT A-1 3" xfId="7763"/>
    <cellStyle name="_Book1 (2)_Book2_Final Order Electric EXHIBIT A-1 3 2" xfId="7764"/>
    <cellStyle name="_Book1 (2)_Book2_Final Order Electric EXHIBIT A-1 4" xfId="7765"/>
    <cellStyle name="_Book1 (2)_Book4" xfId="464"/>
    <cellStyle name="_Book1 (2)_Book4 2" xfId="465"/>
    <cellStyle name="_Book1 (2)_Book4 2 2" xfId="7766"/>
    <cellStyle name="_Book1 (2)_Book4 2 2 2" xfId="7767"/>
    <cellStyle name="_Book1 (2)_Book4 2 3" xfId="7768"/>
    <cellStyle name="_Book1 (2)_Book4 3" xfId="7769"/>
    <cellStyle name="_Book1 (2)_Book4 3 2" xfId="7770"/>
    <cellStyle name="_Book1 (2)_Book4 4" xfId="7771"/>
    <cellStyle name="_Book1 (2)_Book4_DEM-WP(C) ENERG10C--ctn Mid-C_042010 2010GRC" xfId="466"/>
    <cellStyle name="_Book1 (2)_Book9" xfId="467"/>
    <cellStyle name="_Book1 (2)_Book9 2" xfId="468"/>
    <cellStyle name="_Book1 (2)_Book9 2 2" xfId="7772"/>
    <cellStyle name="_Book1 (2)_Book9 2 2 2" xfId="7773"/>
    <cellStyle name="_Book1 (2)_Book9 2 3" xfId="7774"/>
    <cellStyle name="_Book1 (2)_Book9 3" xfId="7775"/>
    <cellStyle name="_Book1 (2)_Book9 3 2" xfId="7776"/>
    <cellStyle name="_Book1 (2)_Book9 4" xfId="7777"/>
    <cellStyle name="_Book1 (2)_Book9_DEM-WP(C) ENERG10C--ctn Mid-C_042010 2010GRC" xfId="469"/>
    <cellStyle name="_Book1 (2)_Chelan PUD Power Costs (8-10)" xfId="470"/>
    <cellStyle name="_Book1 (2)_Chelan PUD Power Costs (8-10) 2" xfId="7778"/>
    <cellStyle name="_Book1 (2)_DEM-WP(C) Chelan Power Costs" xfId="471"/>
    <cellStyle name="_Book1 (2)_DEM-WP(C) Chelan Power Costs 2" xfId="472"/>
    <cellStyle name="_Book1 (2)_DEM-WP(C) ENERG10C--ctn Mid-C_042010 2010GRC" xfId="473"/>
    <cellStyle name="_Book1 (2)_DEM-WP(C) Gas Transport 2010GRC" xfId="474"/>
    <cellStyle name="_Book1 (2)_DEM-WP(C) Gas Transport 2010GRC 2" xfId="475"/>
    <cellStyle name="_Book1 (2)_Exh A-1 resulting from UE-112050 effective Jan 1 2012" xfId="7779"/>
    <cellStyle name="_Book1 (2)_Exh G - Klamath Peaker PPA fr C Locke 2-12" xfId="7780"/>
    <cellStyle name="_Book1 (2)_Exhibit A-1 effective 4-1-11 fr S Free 12-11" xfId="7781"/>
    <cellStyle name="_Book1 (2)_INPUTS" xfId="7782"/>
    <cellStyle name="_Book1 (2)_INPUTS 2" xfId="7783"/>
    <cellStyle name="_Book1 (2)_INPUTS 2 2" xfId="7784"/>
    <cellStyle name="_Book1 (2)_INPUTS 2 2 2" xfId="7785"/>
    <cellStyle name="_Book1 (2)_INPUTS 2 3" xfId="7786"/>
    <cellStyle name="_Book1 (2)_INPUTS 3" xfId="7787"/>
    <cellStyle name="_Book1 (2)_INPUTS 3 2" xfId="7788"/>
    <cellStyle name="_Book1 (2)_INPUTS 4" xfId="7789"/>
    <cellStyle name="_Book1 (2)_Mint Farm Generation BPA" xfId="7790"/>
    <cellStyle name="_Book1 (2)_NIM Summary" xfId="476"/>
    <cellStyle name="_Book1 (2)_NIM Summary 09GRC" xfId="477"/>
    <cellStyle name="_Book1 (2)_NIM Summary 09GRC 2" xfId="478"/>
    <cellStyle name="_Book1 (2)_NIM Summary 09GRC 2 2" xfId="7791"/>
    <cellStyle name="_Book1 (2)_NIM Summary 09GRC 3" xfId="7792"/>
    <cellStyle name="_Book1 (2)_NIM Summary 09GRC_DEM-WP(C) ENERG10C--ctn Mid-C_042010 2010GRC" xfId="479"/>
    <cellStyle name="_Book1 (2)_NIM Summary 10" xfId="7793"/>
    <cellStyle name="_Book1 (2)_NIM Summary 11" xfId="7794"/>
    <cellStyle name="_Book1 (2)_NIM Summary 12" xfId="7795"/>
    <cellStyle name="_Book1 (2)_NIM Summary 13" xfId="7796"/>
    <cellStyle name="_Book1 (2)_NIM Summary 14" xfId="7797"/>
    <cellStyle name="_Book1 (2)_NIM Summary 15" xfId="7798"/>
    <cellStyle name="_Book1 (2)_NIM Summary 16" xfId="7799"/>
    <cellStyle name="_Book1 (2)_NIM Summary 17" xfId="7800"/>
    <cellStyle name="_Book1 (2)_NIM Summary 18" xfId="7801"/>
    <cellStyle name="_Book1 (2)_NIM Summary 19" xfId="7802"/>
    <cellStyle name="_Book1 (2)_NIM Summary 2" xfId="480"/>
    <cellStyle name="_Book1 (2)_NIM Summary 2 2" xfId="7803"/>
    <cellStyle name="_Book1 (2)_NIM Summary 20" xfId="7804"/>
    <cellStyle name="_Book1 (2)_NIM Summary 21" xfId="7805"/>
    <cellStyle name="_Book1 (2)_NIM Summary 22" xfId="7806"/>
    <cellStyle name="_Book1 (2)_NIM Summary 23" xfId="7807"/>
    <cellStyle name="_Book1 (2)_NIM Summary 24" xfId="7808"/>
    <cellStyle name="_Book1 (2)_NIM Summary 25" xfId="7809"/>
    <cellStyle name="_Book1 (2)_NIM Summary 26" xfId="7810"/>
    <cellStyle name="_Book1 (2)_NIM Summary 27" xfId="7811"/>
    <cellStyle name="_Book1 (2)_NIM Summary 28" xfId="7812"/>
    <cellStyle name="_Book1 (2)_NIM Summary 29" xfId="7813"/>
    <cellStyle name="_Book1 (2)_NIM Summary 3" xfId="481"/>
    <cellStyle name="_Book1 (2)_NIM Summary 3 2" xfId="7814"/>
    <cellStyle name="_Book1 (2)_NIM Summary 30" xfId="7815"/>
    <cellStyle name="_Book1 (2)_NIM Summary 31" xfId="7816"/>
    <cellStyle name="_Book1 (2)_NIM Summary 32" xfId="7817"/>
    <cellStyle name="_Book1 (2)_NIM Summary 33" xfId="7818"/>
    <cellStyle name="_Book1 (2)_NIM Summary 34" xfId="7819"/>
    <cellStyle name="_Book1 (2)_NIM Summary 35" xfId="7820"/>
    <cellStyle name="_Book1 (2)_NIM Summary 36" xfId="7821"/>
    <cellStyle name="_Book1 (2)_NIM Summary 37" xfId="7822"/>
    <cellStyle name="_Book1 (2)_NIM Summary 38" xfId="7823"/>
    <cellStyle name="_Book1 (2)_NIM Summary 39" xfId="7824"/>
    <cellStyle name="_Book1 (2)_NIM Summary 4" xfId="482"/>
    <cellStyle name="_Book1 (2)_NIM Summary 4 2" xfId="7825"/>
    <cellStyle name="_Book1 (2)_NIM Summary 40" xfId="7826"/>
    <cellStyle name="_Book1 (2)_NIM Summary 41" xfId="7827"/>
    <cellStyle name="_Book1 (2)_NIM Summary 42" xfId="7828"/>
    <cellStyle name="_Book1 (2)_NIM Summary 43" xfId="7829"/>
    <cellStyle name="_Book1 (2)_NIM Summary 44" xfId="7830"/>
    <cellStyle name="_Book1 (2)_NIM Summary 45" xfId="7831"/>
    <cellStyle name="_Book1 (2)_NIM Summary 46" xfId="7832"/>
    <cellStyle name="_Book1 (2)_NIM Summary 47" xfId="7833"/>
    <cellStyle name="_Book1 (2)_NIM Summary 48" xfId="7834"/>
    <cellStyle name="_Book1 (2)_NIM Summary 49" xfId="7835"/>
    <cellStyle name="_Book1 (2)_NIM Summary 5" xfId="483"/>
    <cellStyle name="_Book1 (2)_NIM Summary 5 2" xfId="7836"/>
    <cellStyle name="_Book1 (2)_NIM Summary 50" xfId="7837"/>
    <cellStyle name="_Book1 (2)_NIM Summary 51" xfId="7838"/>
    <cellStyle name="_Book1 (2)_NIM Summary 52" xfId="7839"/>
    <cellStyle name="_Book1 (2)_NIM Summary 6" xfId="484"/>
    <cellStyle name="_Book1 (2)_NIM Summary 6 2" xfId="7840"/>
    <cellStyle name="_Book1 (2)_NIM Summary 7" xfId="485"/>
    <cellStyle name="_Book1 (2)_NIM Summary 7 2" xfId="7841"/>
    <cellStyle name="_Book1 (2)_NIM Summary 8" xfId="486"/>
    <cellStyle name="_Book1 (2)_NIM Summary 8 2" xfId="7842"/>
    <cellStyle name="_Book1 (2)_NIM Summary 9" xfId="487"/>
    <cellStyle name="_Book1 (2)_NIM Summary 9 2" xfId="7843"/>
    <cellStyle name="_Book1 (2)_NIM Summary_DEM-WP(C) ENERG10C--ctn Mid-C_042010 2010GRC" xfId="488"/>
    <cellStyle name="_Book1 (2)_PCA 10 -  Exhibit D Dec 2011" xfId="7844"/>
    <cellStyle name="_Book1 (2)_PCA 10 -  Exhibit D from A Kellogg Jan 2011" xfId="7845"/>
    <cellStyle name="_Book1 (2)_PCA 10 -  Exhibit D from A Kellogg July 2011" xfId="7846"/>
    <cellStyle name="_Book1 (2)_PCA 10 -  Exhibit D from S Free Rcv'd 12-11" xfId="7847"/>
    <cellStyle name="_Book1 (2)_PCA 11 -  Exhibit D Jan 2012 fr A Kellogg" xfId="7848"/>
    <cellStyle name="_Book1 (2)_PCA 11 -  Exhibit D Jan 2012 WF" xfId="7849"/>
    <cellStyle name="_Book1 (2)_PCA 9 -  Exhibit D April 2010" xfId="7850"/>
    <cellStyle name="_Book1 (2)_PCA 9 -  Exhibit D April 2010 (3)" xfId="489"/>
    <cellStyle name="_Book1 (2)_PCA 9 -  Exhibit D April 2010 (3) 2" xfId="490"/>
    <cellStyle name="_Book1 (2)_PCA 9 -  Exhibit D April 2010 (3) 2 2" xfId="7851"/>
    <cellStyle name="_Book1 (2)_PCA 9 -  Exhibit D April 2010 (3) 3" xfId="7852"/>
    <cellStyle name="_Book1 (2)_PCA 9 -  Exhibit D April 2010 (3)_DEM-WP(C) ENERG10C--ctn Mid-C_042010 2010GRC" xfId="491"/>
    <cellStyle name="_Book1 (2)_PCA 9 -  Exhibit D April 2010 2" xfId="7853"/>
    <cellStyle name="_Book1 (2)_PCA 9 -  Exhibit D April 2010 3" xfId="7854"/>
    <cellStyle name="_Book1 (2)_PCA 9 -  Exhibit D April 2010 4" xfId="7855"/>
    <cellStyle name="_Book1 (2)_PCA 9 -  Exhibit D April 2010 5" xfId="7856"/>
    <cellStyle name="_Book1 (2)_PCA 9 -  Exhibit D April 2010 6" xfId="7857"/>
    <cellStyle name="_Book1 (2)_PCA 9 -  Exhibit D Nov 2010" xfId="7858"/>
    <cellStyle name="_Book1 (2)_PCA 9 -  Exhibit D Nov 2010 2" xfId="7859"/>
    <cellStyle name="_Book1 (2)_PCA 9 - Exhibit D at August 2010" xfId="7860"/>
    <cellStyle name="_Book1 (2)_PCA 9 - Exhibit D at August 2010 2" xfId="7861"/>
    <cellStyle name="_Book1 (2)_PCA 9 - Exhibit D June 2010 GRC" xfId="7862"/>
    <cellStyle name="_Book1 (2)_PCA 9 - Exhibit D June 2010 GRC 2" xfId="7863"/>
    <cellStyle name="_Book1 (2)_Power Costs - Comparison bx Rbtl-Staff-Jt-PC" xfId="492"/>
    <cellStyle name="_Book1 (2)_Power Costs - Comparison bx Rbtl-Staff-Jt-PC 2" xfId="493"/>
    <cellStyle name="_Book1 (2)_Power Costs - Comparison bx Rbtl-Staff-Jt-PC 2 2" xfId="7864"/>
    <cellStyle name="_Book1 (2)_Power Costs - Comparison bx Rbtl-Staff-Jt-PC 2 2 2" xfId="7865"/>
    <cellStyle name="_Book1 (2)_Power Costs - Comparison bx Rbtl-Staff-Jt-PC 2 3" xfId="7866"/>
    <cellStyle name="_Book1 (2)_Power Costs - Comparison bx Rbtl-Staff-Jt-PC 3" xfId="7867"/>
    <cellStyle name="_Book1 (2)_Power Costs - Comparison bx Rbtl-Staff-Jt-PC 3 2" xfId="7868"/>
    <cellStyle name="_Book1 (2)_Power Costs - Comparison bx Rbtl-Staff-Jt-PC 4" xfId="7869"/>
    <cellStyle name="_Book1 (2)_Power Costs - Comparison bx Rbtl-Staff-Jt-PC_Adj Bench DR 3 for Initial Briefs (Electric)" xfId="494"/>
    <cellStyle name="_Book1 (2)_Power Costs - Comparison bx Rbtl-Staff-Jt-PC_Adj Bench DR 3 for Initial Briefs (Electric) 2" xfId="495"/>
    <cellStyle name="_Book1 (2)_Power Costs - Comparison bx Rbtl-Staff-Jt-PC_Adj Bench DR 3 for Initial Briefs (Electric) 2 2" xfId="7870"/>
    <cellStyle name="_Book1 (2)_Power Costs - Comparison bx Rbtl-Staff-Jt-PC_Adj Bench DR 3 for Initial Briefs (Electric) 2 2 2" xfId="7871"/>
    <cellStyle name="_Book1 (2)_Power Costs - Comparison bx Rbtl-Staff-Jt-PC_Adj Bench DR 3 for Initial Briefs (Electric) 2 3" xfId="7872"/>
    <cellStyle name="_Book1 (2)_Power Costs - Comparison bx Rbtl-Staff-Jt-PC_Adj Bench DR 3 for Initial Briefs (Electric) 3" xfId="7873"/>
    <cellStyle name="_Book1 (2)_Power Costs - Comparison bx Rbtl-Staff-Jt-PC_Adj Bench DR 3 for Initial Briefs (Electric) 3 2" xfId="7874"/>
    <cellStyle name="_Book1 (2)_Power Costs - Comparison bx Rbtl-Staff-Jt-PC_Adj Bench DR 3 for Initial Briefs (Electric) 4" xfId="7875"/>
    <cellStyle name="_Book1 (2)_Power Costs - Comparison bx Rbtl-Staff-Jt-PC_Adj Bench DR 3 for Initial Briefs (Electric)_DEM-WP(C) ENERG10C--ctn Mid-C_042010 2010GRC" xfId="496"/>
    <cellStyle name="_Book1 (2)_Power Costs - Comparison bx Rbtl-Staff-Jt-PC_DEM-WP(C) ENERG10C--ctn Mid-C_042010 2010GRC" xfId="497"/>
    <cellStyle name="_Book1 (2)_Power Costs - Comparison bx Rbtl-Staff-Jt-PC_Electric Rev Req Model (2009 GRC) Rebuttal" xfId="498"/>
    <cellStyle name="_Book1 (2)_Power Costs - Comparison bx Rbtl-Staff-Jt-PC_Electric Rev Req Model (2009 GRC) Rebuttal 2" xfId="7876"/>
    <cellStyle name="_Book1 (2)_Power Costs - Comparison bx Rbtl-Staff-Jt-PC_Electric Rev Req Model (2009 GRC) Rebuttal 2 2" xfId="7877"/>
    <cellStyle name="_Book1 (2)_Power Costs - Comparison bx Rbtl-Staff-Jt-PC_Electric Rev Req Model (2009 GRC) Rebuttal 2 2 2" xfId="7878"/>
    <cellStyle name="_Book1 (2)_Power Costs - Comparison bx Rbtl-Staff-Jt-PC_Electric Rev Req Model (2009 GRC) Rebuttal 2 3" xfId="7879"/>
    <cellStyle name="_Book1 (2)_Power Costs - Comparison bx Rbtl-Staff-Jt-PC_Electric Rev Req Model (2009 GRC) Rebuttal 3" xfId="7880"/>
    <cellStyle name="_Book1 (2)_Power Costs - Comparison bx Rbtl-Staff-Jt-PC_Electric Rev Req Model (2009 GRC) Rebuttal 3 2" xfId="7881"/>
    <cellStyle name="_Book1 (2)_Power Costs - Comparison bx Rbtl-Staff-Jt-PC_Electric Rev Req Model (2009 GRC) Rebuttal 4" xfId="7882"/>
    <cellStyle name="_Book1 (2)_Power Costs - Comparison bx Rbtl-Staff-Jt-PC_Electric Rev Req Model (2009 GRC) Rebuttal REmoval of New  WH Solar AdjustMI" xfId="499"/>
    <cellStyle name="_Book1 (2)_Power Costs - Comparison bx Rbtl-Staff-Jt-PC_Electric Rev Req Model (2009 GRC) Rebuttal REmoval of New  WH Solar AdjustMI 2" xfId="500"/>
    <cellStyle name="_Book1 (2)_Power Costs - Comparison bx Rbtl-Staff-Jt-PC_Electric Rev Req Model (2009 GRC) Rebuttal REmoval of New  WH Solar AdjustMI 2 2" xfId="7883"/>
    <cellStyle name="_Book1 (2)_Power Costs - Comparison bx Rbtl-Staff-Jt-PC_Electric Rev Req Model (2009 GRC) Rebuttal REmoval of New  WH Solar AdjustMI 2 2 2" xfId="7884"/>
    <cellStyle name="_Book1 (2)_Power Costs - Comparison bx Rbtl-Staff-Jt-PC_Electric Rev Req Model (2009 GRC) Rebuttal REmoval of New  WH Solar AdjustMI 2 3" xfId="7885"/>
    <cellStyle name="_Book1 (2)_Power Costs - Comparison bx Rbtl-Staff-Jt-PC_Electric Rev Req Model (2009 GRC) Rebuttal REmoval of New  WH Solar AdjustMI 3" xfId="7886"/>
    <cellStyle name="_Book1 (2)_Power Costs - Comparison bx Rbtl-Staff-Jt-PC_Electric Rev Req Model (2009 GRC) Rebuttal REmoval of New  WH Solar AdjustMI 3 2" xfId="7887"/>
    <cellStyle name="_Book1 (2)_Power Costs - Comparison bx Rbtl-Staff-Jt-PC_Electric Rev Req Model (2009 GRC) Rebuttal REmoval of New  WH Solar AdjustMI 4" xfId="7888"/>
    <cellStyle name="_Book1 (2)_Power Costs - Comparison bx Rbtl-Staff-Jt-PC_Electric Rev Req Model (2009 GRC) Rebuttal REmoval of New  WH Solar AdjustMI_DEM-WP(C) ENERG10C--ctn Mid-C_042010 2010GRC" xfId="501"/>
    <cellStyle name="_Book1 (2)_Power Costs - Comparison bx Rbtl-Staff-Jt-PC_Electric Rev Req Model (2009 GRC) Revised 01-18-2010" xfId="502"/>
    <cellStyle name="_Book1 (2)_Power Costs - Comparison bx Rbtl-Staff-Jt-PC_Electric Rev Req Model (2009 GRC) Revised 01-18-2010 2" xfId="503"/>
    <cellStyle name="_Book1 (2)_Power Costs - Comparison bx Rbtl-Staff-Jt-PC_Electric Rev Req Model (2009 GRC) Revised 01-18-2010 2 2" xfId="7889"/>
    <cellStyle name="_Book1 (2)_Power Costs - Comparison bx Rbtl-Staff-Jt-PC_Electric Rev Req Model (2009 GRC) Revised 01-18-2010 2 2 2" xfId="7890"/>
    <cellStyle name="_Book1 (2)_Power Costs - Comparison bx Rbtl-Staff-Jt-PC_Electric Rev Req Model (2009 GRC) Revised 01-18-2010 2 3" xfId="7891"/>
    <cellStyle name="_Book1 (2)_Power Costs - Comparison bx Rbtl-Staff-Jt-PC_Electric Rev Req Model (2009 GRC) Revised 01-18-2010 3" xfId="7892"/>
    <cellStyle name="_Book1 (2)_Power Costs - Comparison bx Rbtl-Staff-Jt-PC_Electric Rev Req Model (2009 GRC) Revised 01-18-2010 3 2" xfId="7893"/>
    <cellStyle name="_Book1 (2)_Power Costs - Comparison bx Rbtl-Staff-Jt-PC_Electric Rev Req Model (2009 GRC) Revised 01-18-2010 4" xfId="7894"/>
    <cellStyle name="_Book1 (2)_Power Costs - Comparison bx Rbtl-Staff-Jt-PC_Electric Rev Req Model (2009 GRC) Revised 01-18-2010_DEM-WP(C) ENERG10C--ctn Mid-C_042010 2010GRC" xfId="504"/>
    <cellStyle name="_Book1 (2)_Power Costs - Comparison bx Rbtl-Staff-Jt-PC_Final Order Electric EXHIBIT A-1" xfId="505"/>
    <cellStyle name="_Book1 (2)_Power Costs - Comparison bx Rbtl-Staff-Jt-PC_Final Order Electric EXHIBIT A-1 2" xfId="7895"/>
    <cellStyle name="_Book1 (2)_Power Costs - Comparison bx Rbtl-Staff-Jt-PC_Final Order Electric EXHIBIT A-1 2 2" xfId="7896"/>
    <cellStyle name="_Book1 (2)_Power Costs - Comparison bx Rbtl-Staff-Jt-PC_Final Order Electric EXHIBIT A-1 2 2 2" xfId="7897"/>
    <cellStyle name="_Book1 (2)_Power Costs - Comparison bx Rbtl-Staff-Jt-PC_Final Order Electric EXHIBIT A-1 2 3" xfId="7898"/>
    <cellStyle name="_Book1 (2)_Power Costs - Comparison bx Rbtl-Staff-Jt-PC_Final Order Electric EXHIBIT A-1 3" xfId="7899"/>
    <cellStyle name="_Book1 (2)_Power Costs - Comparison bx Rbtl-Staff-Jt-PC_Final Order Electric EXHIBIT A-1 3 2" xfId="7900"/>
    <cellStyle name="_Book1 (2)_Power Costs - Comparison bx Rbtl-Staff-Jt-PC_Final Order Electric EXHIBIT A-1 4" xfId="7901"/>
    <cellStyle name="_Book1 (2)_Production Adj 4.37" xfId="7902"/>
    <cellStyle name="_Book1 (2)_Production Adj 4.37 2" xfId="7903"/>
    <cellStyle name="_Book1 (2)_Production Adj 4.37 2 2" xfId="7904"/>
    <cellStyle name="_Book1 (2)_Production Adj 4.37 2 2 2" xfId="7905"/>
    <cellStyle name="_Book1 (2)_Production Adj 4.37 2 3" xfId="7906"/>
    <cellStyle name="_Book1 (2)_Production Adj 4.37 3" xfId="7907"/>
    <cellStyle name="_Book1 (2)_Production Adj 4.37 3 2" xfId="7908"/>
    <cellStyle name="_Book1 (2)_Production Adj 4.37 4" xfId="7909"/>
    <cellStyle name="_Book1 (2)_Purchased Power Adj 4.03" xfId="7910"/>
    <cellStyle name="_Book1 (2)_Purchased Power Adj 4.03 2" xfId="7911"/>
    <cellStyle name="_Book1 (2)_Purchased Power Adj 4.03 2 2" xfId="7912"/>
    <cellStyle name="_Book1 (2)_Purchased Power Adj 4.03 2 2 2" xfId="7913"/>
    <cellStyle name="_Book1 (2)_Purchased Power Adj 4.03 2 3" xfId="7914"/>
    <cellStyle name="_Book1 (2)_Purchased Power Adj 4.03 3" xfId="7915"/>
    <cellStyle name="_Book1 (2)_Purchased Power Adj 4.03 3 2" xfId="7916"/>
    <cellStyle name="_Book1 (2)_Purchased Power Adj 4.03 4" xfId="7917"/>
    <cellStyle name="_Book1 (2)_Rebuttal Power Costs" xfId="506"/>
    <cellStyle name="_Book1 (2)_Rebuttal Power Costs 2" xfId="507"/>
    <cellStyle name="_Book1 (2)_Rebuttal Power Costs 2 2" xfId="7918"/>
    <cellStyle name="_Book1 (2)_Rebuttal Power Costs 2 2 2" xfId="7919"/>
    <cellStyle name="_Book1 (2)_Rebuttal Power Costs 2 3" xfId="7920"/>
    <cellStyle name="_Book1 (2)_Rebuttal Power Costs 3" xfId="7921"/>
    <cellStyle name="_Book1 (2)_Rebuttal Power Costs 3 2" xfId="7922"/>
    <cellStyle name="_Book1 (2)_Rebuttal Power Costs 4" xfId="7923"/>
    <cellStyle name="_Book1 (2)_Rebuttal Power Costs_Adj Bench DR 3 for Initial Briefs (Electric)" xfId="508"/>
    <cellStyle name="_Book1 (2)_Rebuttal Power Costs_Adj Bench DR 3 for Initial Briefs (Electric) 2" xfId="509"/>
    <cellStyle name="_Book1 (2)_Rebuttal Power Costs_Adj Bench DR 3 for Initial Briefs (Electric) 2 2" xfId="7924"/>
    <cellStyle name="_Book1 (2)_Rebuttal Power Costs_Adj Bench DR 3 for Initial Briefs (Electric) 2 2 2" xfId="7925"/>
    <cellStyle name="_Book1 (2)_Rebuttal Power Costs_Adj Bench DR 3 for Initial Briefs (Electric) 2 3" xfId="7926"/>
    <cellStyle name="_Book1 (2)_Rebuttal Power Costs_Adj Bench DR 3 for Initial Briefs (Electric) 3" xfId="7927"/>
    <cellStyle name="_Book1 (2)_Rebuttal Power Costs_Adj Bench DR 3 for Initial Briefs (Electric) 3 2" xfId="7928"/>
    <cellStyle name="_Book1 (2)_Rebuttal Power Costs_Adj Bench DR 3 for Initial Briefs (Electric) 4" xfId="7929"/>
    <cellStyle name="_Book1 (2)_Rebuttal Power Costs_Adj Bench DR 3 for Initial Briefs (Electric)_DEM-WP(C) ENERG10C--ctn Mid-C_042010 2010GRC" xfId="510"/>
    <cellStyle name="_Book1 (2)_Rebuttal Power Costs_DEM-WP(C) ENERG10C--ctn Mid-C_042010 2010GRC" xfId="511"/>
    <cellStyle name="_Book1 (2)_Rebuttal Power Costs_Electric Rev Req Model (2009 GRC) Rebuttal" xfId="512"/>
    <cellStyle name="_Book1 (2)_Rebuttal Power Costs_Electric Rev Req Model (2009 GRC) Rebuttal 2" xfId="7930"/>
    <cellStyle name="_Book1 (2)_Rebuttal Power Costs_Electric Rev Req Model (2009 GRC) Rebuttal 2 2" xfId="7931"/>
    <cellStyle name="_Book1 (2)_Rebuttal Power Costs_Electric Rev Req Model (2009 GRC) Rebuttal 2 2 2" xfId="7932"/>
    <cellStyle name="_Book1 (2)_Rebuttal Power Costs_Electric Rev Req Model (2009 GRC) Rebuttal 2 3" xfId="7933"/>
    <cellStyle name="_Book1 (2)_Rebuttal Power Costs_Electric Rev Req Model (2009 GRC) Rebuttal 3" xfId="7934"/>
    <cellStyle name="_Book1 (2)_Rebuttal Power Costs_Electric Rev Req Model (2009 GRC) Rebuttal 3 2" xfId="7935"/>
    <cellStyle name="_Book1 (2)_Rebuttal Power Costs_Electric Rev Req Model (2009 GRC) Rebuttal 4" xfId="7936"/>
    <cellStyle name="_Book1 (2)_Rebuttal Power Costs_Electric Rev Req Model (2009 GRC) Rebuttal REmoval of New  WH Solar AdjustMI" xfId="513"/>
    <cellStyle name="_Book1 (2)_Rebuttal Power Costs_Electric Rev Req Model (2009 GRC) Rebuttal REmoval of New  WH Solar AdjustMI 2" xfId="514"/>
    <cellStyle name="_Book1 (2)_Rebuttal Power Costs_Electric Rev Req Model (2009 GRC) Rebuttal REmoval of New  WH Solar AdjustMI 2 2" xfId="7937"/>
    <cellStyle name="_Book1 (2)_Rebuttal Power Costs_Electric Rev Req Model (2009 GRC) Rebuttal REmoval of New  WH Solar AdjustMI 2 2 2" xfId="7938"/>
    <cellStyle name="_Book1 (2)_Rebuttal Power Costs_Electric Rev Req Model (2009 GRC) Rebuttal REmoval of New  WH Solar AdjustMI 2 3" xfId="7939"/>
    <cellStyle name="_Book1 (2)_Rebuttal Power Costs_Electric Rev Req Model (2009 GRC) Rebuttal REmoval of New  WH Solar AdjustMI 3" xfId="7940"/>
    <cellStyle name="_Book1 (2)_Rebuttal Power Costs_Electric Rev Req Model (2009 GRC) Rebuttal REmoval of New  WH Solar AdjustMI 3 2" xfId="7941"/>
    <cellStyle name="_Book1 (2)_Rebuttal Power Costs_Electric Rev Req Model (2009 GRC) Rebuttal REmoval of New  WH Solar AdjustMI 4" xfId="7942"/>
    <cellStyle name="_Book1 (2)_Rebuttal Power Costs_Electric Rev Req Model (2009 GRC) Rebuttal REmoval of New  WH Solar AdjustMI_DEM-WP(C) ENERG10C--ctn Mid-C_042010 2010GRC" xfId="515"/>
    <cellStyle name="_Book1 (2)_Rebuttal Power Costs_Electric Rev Req Model (2009 GRC) Revised 01-18-2010" xfId="516"/>
    <cellStyle name="_Book1 (2)_Rebuttal Power Costs_Electric Rev Req Model (2009 GRC) Revised 01-18-2010 2" xfId="517"/>
    <cellStyle name="_Book1 (2)_Rebuttal Power Costs_Electric Rev Req Model (2009 GRC) Revised 01-18-2010 2 2" xfId="7943"/>
    <cellStyle name="_Book1 (2)_Rebuttal Power Costs_Electric Rev Req Model (2009 GRC) Revised 01-18-2010 2 2 2" xfId="7944"/>
    <cellStyle name="_Book1 (2)_Rebuttal Power Costs_Electric Rev Req Model (2009 GRC) Revised 01-18-2010 2 3" xfId="7945"/>
    <cellStyle name="_Book1 (2)_Rebuttal Power Costs_Electric Rev Req Model (2009 GRC) Revised 01-18-2010 3" xfId="7946"/>
    <cellStyle name="_Book1 (2)_Rebuttal Power Costs_Electric Rev Req Model (2009 GRC) Revised 01-18-2010 3 2" xfId="7947"/>
    <cellStyle name="_Book1 (2)_Rebuttal Power Costs_Electric Rev Req Model (2009 GRC) Revised 01-18-2010 4" xfId="7948"/>
    <cellStyle name="_Book1 (2)_Rebuttal Power Costs_Electric Rev Req Model (2009 GRC) Revised 01-18-2010_DEM-WP(C) ENERG10C--ctn Mid-C_042010 2010GRC" xfId="518"/>
    <cellStyle name="_Book1 (2)_Rebuttal Power Costs_Final Order Electric EXHIBIT A-1" xfId="519"/>
    <cellStyle name="_Book1 (2)_Rebuttal Power Costs_Final Order Electric EXHIBIT A-1 2" xfId="7949"/>
    <cellStyle name="_Book1 (2)_Rebuttal Power Costs_Final Order Electric EXHIBIT A-1 2 2" xfId="7950"/>
    <cellStyle name="_Book1 (2)_Rebuttal Power Costs_Final Order Electric EXHIBIT A-1 2 2 2" xfId="7951"/>
    <cellStyle name="_Book1 (2)_Rebuttal Power Costs_Final Order Electric EXHIBIT A-1 2 3" xfId="7952"/>
    <cellStyle name="_Book1 (2)_Rebuttal Power Costs_Final Order Electric EXHIBIT A-1 3" xfId="7953"/>
    <cellStyle name="_Book1 (2)_Rebuttal Power Costs_Final Order Electric EXHIBIT A-1 3 2" xfId="7954"/>
    <cellStyle name="_Book1 (2)_Rebuttal Power Costs_Final Order Electric EXHIBIT A-1 4" xfId="7955"/>
    <cellStyle name="_Book1 (2)_ROR &amp; CONV FACTOR" xfId="7956"/>
    <cellStyle name="_Book1 (2)_ROR &amp; CONV FACTOR 2" xfId="7957"/>
    <cellStyle name="_Book1 (2)_ROR &amp; CONV FACTOR 2 2" xfId="7958"/>
    <cellStyle name="_Book1 (2)_ROR &amp; CONV FACTOR 2 2 2" xfId="7959"/>
    <cellStyle name="_Book1 (2)_ROR &amp; CONV FACTOR 2 3" xfId="7960"/>
    <cellStyle name="_Book1 (2)_ROR &amp; CONV FACTOR 3" xfId="7961"/>
    <cellStyle name="_Book1 (2)_ROR &amp; CONV FACTOR 3 2" xfId="7962"/>
    <cellStyle name="_Book1 (2)_ROR &amp; CONV FACTOR 4" xfId="7963"/>
    <cellStyle name="_Book1 (2)_ROR 5.02" xfId="7964"/>
    <cellStyle name="_Book1 (2)_ROR 5.02 2" xfId="7965"/>
    <cellStyle name="_Book1 (2)_ROR 5.02 2 2" xfId="7966"/>
    <cellStyle name="_Book1 (2)_ROR 5.02 2 2 2" xfId="7967"/>
    <cellStyle name="_Book1 (2)_ROR 5.02 2 3" xfId="7968"/>
    <cellStyle name="_Book1 (2)_ROR 5.02 3" xfId="7969"/>
    <cellStyle name="_Book1 (2)_ROR 5.02 3 2" xfId="7970"/>
    <cellStyle name="_Book1 (2)_ROR 5.02 4" xfId="7971"/>
    <cellStyle name="_Book1 (2)_Wind Integration 10GRC" xfId="520"/>
    <cellStyle name="_Book1 (2)_Wind Integration 10GRC 2" xfId="521"/>
    <cellStyle name="_Book1 (2)_Wind Integration 10GRC 2 2" xfId="7972"/>
    <cellStyle name="_Book1 (2)_Wind Integration 10GRC 3" xfId="7973"/>
    <cellStyle name="_Book1 (2)_Wind Integration 10GRC_DEM-WP(C) ENERG10C--ctn Mid-C_042010 2010GRC" xfId="522"/>
    <cellStyle name="_Book1 10" xfId="523"/>
    <cellStyle name="_Book1 10 2" xfId="524"/>
    <cellStyle name="_Book1 10 2 2" xfId="7974"/>
    <cellStyle name="_Book1 10 3" xfId="7975"/>
    <cellStyle name="_Book1 11" xfId="525"/>
    <cellStyle name="_Book1 11 2" xfId="526"/>
    <cellStyle name="_Book1 11 2 2" xfId="7976"/>
    <cellStyle name="_Book1 11 3" xfId="7977"/>
    <cellStyle name="_Book1 12" xfId="527"/>
    <cellStyle name="_Book1 12 2" xfId="528"/>
    <cellStyle name="_Book1 12 2 2" xfId="7978"/>
    <cellStyle name="_Book1 12 2 3" xfId="7979"/>
    <cellStyle name="_Book1 12 3" xfId="7980"/>
    <cellStyle name="_Book1 12 3 2" xfId="7981"/>
    <cellStyle name="_Book1 13" xfId="529"/>
    <cellStyle name="_Book1 13 2" xfId="530"/>
    <cellStyle name="_Book1 13 2 2" xfId="7982"/>
    <cellStyle name="_Book1 13 2 3" xfId="7983"/>
    <cellStyle name="_Book1 13 3" xfId="7984"/>
    <cellStyle name="_Book1 13 3 2" xfId="7985"/>
    <cellStyle name="_Book1 14" xfId="531"/>
    <cellStyle name="_Book1 14 2" xfId="532"/>
    <cellStyle name="_Book1 14 2 2" xfId="7986"/>
    <cellStyle name="_Book1 14 2 3" xfId="7987"/>
    <cellStyle name="_Book1 14 3" xfId="7988"/>
    <cellStyle name="_Book1 14 3 2" xfId="7989"/>
    <cellStyle name="_Book1 15" xfId="533"/>
    <cellStyle name="_Book1 15 2" xfId="7990"/>
    <cellStyle name="_Book1 15 2 2" xfId="7991"/>
    <cellStyle name="_Book1 15 3" xfId="7992"/>
    <cellStyle name="_Book1 16" xfId="534"/>
    <cellStyle name="_Book1 16 2" xfId="7993"/>
    <cellStyle name="_Book1 16 2 2" xfId="7994"/>
    <cellStyle name="_Book1 16 3" xfId="7995"/>
    <cellStyle name="_Book1 17" xfId="535"/>
    <cellStyle name="_Book1 17 2" xfId="536"/>
    <cellStyle name="_Book1 18" xfId="537"/>
    <cellStyle name="_Book1 18 2" xfId="538"/>
    <cellStyle name="_Book1 19" xfId="539"/>
    <cellStyle name="_Book1 19 2" xfId="540"/>
    <cellStyle name="_Book1 2" xfId="541"/>
    <cellStyle name="_Book1 2 2" xfId="542"/>
    <cellStyle name="_Book1 2 2 2" xfId="7996"/>
    <cellStyle name="_Book1 2 2 2 2" xfId="7997"/>
    <cellStyle name="_Book1 2 2 3" xfId="7998"/>
    <cellStyle name="_Book1 2 3" xfId="7999"/>
    <cellStyle name="_Book1 2 3 2" xfId="8000"/>
    <cellStyle name="_Book1 2 4" xfId="8001"/>
    <cellStyle name="_Book1 20" xfId="543"/>
    <cellStyle name="_Book1 20 2" xfId="544"/>
    <cellStyle name="_Book1 21" xfId="545"/>
    <cellStyle name="_Book1 21 2" xfId="546"/>
    <cellStyle name="_Book1 22" xfId="8002"/>
    <cellStyle name="_Book1 22 2" xfId="8003"/>
    <cellStyle name="_Book1 23" xfId="8004"/>
    <cellStyle name="_Book1 23 2" xfId="8005"/>
    <cellStyle name="_Book1 24" xfId="8006"/>
    <cellStyle name="_Book1 24 2" xfId="8007"/>
    <cellStyle name="_Book1 25" xfId="8008"/>
    <cellStyle name="_Book1 25 2" xfId="8009"/>
    <cellStyle name="_Book1 26" xfId="8010"/>
    <cellStyle name="_Book1 26 2" xfId="8011"/>
    <cellStyle name="_Book1 27" xfId="8012"/>
    <cellStyle name="_Book1 27 2" xfId="8013"/>
    <cellStyle name="_Book1 28" xfId="8014"/>
    <cellStyle name="_Book1 28 2" xfId="8015"/>
    <cellStyle name="_Book1 29" xfId="8016"/>
    <cellStyle name="_Book1 29 2" xfId="8017"/>
    <cellStyle name="_Book1 3" xfId="547"/>
    <cellStyle name="_Book1 3 2" xfId="548"/>
    <cellStyle name="_Book1 3 2 2" xfId="8018"/>
    <cellStyle name="_Book1 3 3" xfId="8019"/>
    <cellStyle name="_Book1 30" xfId="8020"/>
    <cellStyle name="_Book1 30 2" xfId="8021"/>
    <cellStyle name="_Book1 31" xfId="8022"/>
    <cellStyle name="_Book1 32" xfId="8023"/>
    <cellStyle name="_Book1 33" xfId="8024"/>
    <cellStyle name="_Book1 33 2" xfId="8025"/>
    <cellStyle name="_Book1 34" xfId="8026"/>
    <cellStyle name="_Book1 34 2" xfId="8027"/>
    <cellStyle name="_Book1 35" xfId="8028"/>
    <cellStyle name="_Book1 35 2" xfId="8029"/>
    <cellStyle name="_Book1 36" xfId="8030"/>
    <cellStyle name="_Book1 4" xfId="549"/>
    <cellStyle name="_Book1 4 2" xfId="550"/>
    <cellStyle name="_Book1 4 2 2" xfId="8031"/>
    <cellStyle name="_Book1 4 3" xfId="8032"/>
    <cellStyle name="_Book1 5" xfId="551"/>
    <cellStyle name="_Book1 5 2" xfId="552"/>
    <cellStyle name="_Book1 5 2 2" xfId="8033"/>
    <cellStyle name="_Book1 5 3" xfId="8034"/>
    <cellStyle name="_Book1 6" xfId="553"/>
    <cellStyle name="_Book1 6 2" xfId="8035"/>
    <cellStyle name="_Book1 6 2 2" xfId="8036"/>
    <cellStyle name="_Book1 6 3" xfId="8037"/>
    <cellStyle name="_Book1 7" xfId="554"/>
    <cellStyle name="_Book1 7 2" xfId="8038"/>
    <cellStyle name="_Book1 7 2 2" xfId="8039"/>
    <cellStyle name="_Book1 7 3" xfId="8040"/>
    <cellStyle name="_Book1 8" xfId="555"/>
    <cellStyle name="_Book1 8 2" xfId="556"/>
    <cellStyle name="_Book1 8 2 2" xfId="8041"/>
    <cellStyle name="_Book1 8 3" xfId="8042"/>
    <cellStyle name="_Book1 9" xfId="557"/>
    <cellStyle name="_Book1 9 2" xfId="558"/>
    <cellStyle name="_Book1 9 2 2" xfId="8043"/>
    <cellStyle name="_Book1 9 3" xfId="8044"/>
    <cellStyle name="_Book1_(C) WHE Proforma with ITC cash grant 10 Yr Amort_for deferral_102809" xfId="559"/>
    <cellStyle name="_Book1_(C) WHE Proforma with ITC cash grant 10 Yr Amort_for deferral_102809 2" xfId="560"/>
    <cellStyle name="_Book1_(C) WHE Proforma with ITC cash grant 10 Yr Amort_for deferral_102809 2 2" xfId="8045"/>
    <cellStyle name="_Book1_(C) WHE Proforma with ITC cash grant 10 Yr Amort_for deferral_102809 2 2 2" xfId="8046"/>
    <cellStyle name="_Book1_(C) WHE Proforma with ITC cash grant 10 Yr Amort_for deferral_102809 2 3" xfId="8047"/>
    <cellStyle name="_Book1_(C) WHE Proforma with ITC cash grant 10 Yr Amort_for deferral_102809 3" xfId="8048"/>
    <cellStyle name="_Book1_(C) WHE Proforma with ITC cash grant 10 Yr Amort_for deferral_102809 3 2" xfId="8049"/>
    <cellStyle name="_Book1_(C) WHE Proforma with ITC cash grant 10 Yr Amort_for deferral_102809 4" xfId="8050"/>
    <cellStyle name="_Book1_(C) WHE Proforma with ITC cash grant 10 Yr Amort_for deferral_102809_16.07E Wild Horse Wind Expansionwrkingfile" xfId="561"/>
    <cellStyle name="_Book1_(C) WHE Proforma with ITC cash grant 10 Yr Amort_for deferral_102809_16.07E Wild Horse Wind Expansionwrkingfile 2" xfId="562"/>
    <cellStyle name="_Book1_(C) WHE Proforma with ITC cash grant 10 Yr Amort_for deferral_102809_16.07E Wild Horse Wind Expansionwrkingfile 2 2" xfId="8051"/>
    <cellStyle name="_Book1_(C) WHE Proforma with ITC cash grant 10 Yr Amort_for deferral_102809_16.07E Wild Horse Wind Expansionwrkingfile 2 2 2" xfId="8052"/>
    <cellStyle name="_Book1_(C) WHE Proforma with ITC cash grant 10 Yr Amort_for deferral_102809_16.07E Wild Horse Wind Expansionwrkingfile 2 3" xfId="8053"/>
    <cellStyle name="_Book1_(C) WHE Proforma with ITC cash grant 10 Yr Amort_for deferral_102809_16.07E Wild Horse Wind Expansionwrkingfile 3" xfId="8054"/>
    <cellStyle name="_Book1_(C) WHE Proforma with ITC cash grant 10 Yr Amort_for deferral_102809_16.07E Wild Horse Wind Expansionwrkingfile 3 2" xfId="8055"/>
    <cellStyle name="_Book1_(C) WHE Proforma with ITC cash grant 10 Yr Amort_for deferral_102809_16.07E Wild Horse Wind Expansionwrkingfile 4" xfId="8056"/>
    <cellStyle name="_Book1_(C) WHE Proforma with ITC cash grant 10 Yr Amort_for deferral_102809_16.07E Wild Horse Wind Expansionwrkingfile SF" xfId="563"/>
    <cellStyle name="_Book1_(C) WHE Proforma with ITC cash grant 10 Yr Amort_for deferral_102809_16.07E Wild Horse Wind Expansionwrkingfile SF 2" xfId="564"/>
    <cellStyle name="_Book1_(C) WHE Proforma with ITC cash grant 10 Yr Amort_for deferral_102809_16.07E Wild Horse Wind Expansionwrkingfile SF 2 2" xfId="8057"/>
    <cellStyle name="_Book1_(C) WHE Proforma with ITC cash grant 10 Yr Amort_for deferral_102809_16.07E Wild Horse Wind Expansionwrkingfile SF 2 2 2" xfId="8058"/>
    <cellStyle name="_Book1_(C) WHE Proforma with ITC cash grant 10 Yr Amort_for deferral_102809_16.07E Wild Horse Wind Expansionwrkingfile SF 2 3" xfId="8059"/>
    <cellStyle name="_Book1_(C) WHE Proforma with ITC cash grant 10 Yr Amort_for deferral_102809_16.07E Wild Horse Wind Expansionwrkingfile SF 3" xfId="8060"/>
    <cellStyle name="_Book1_(C) WHE Proforma with ITC cash grant 10 Yr Amort_for deferral_102809_16.07E Wild Horse Wind Expansionwrkingfile SF 3 2" xfId="8061"/>
    <cellStyle name="_Book1_(C) WHE Proforma with ITC cash grant 10 Yr Amort_for deferral_102809_16.07E Wild Horse Wind Expansionwrkingfile SF 4" xfId="8062"/>
    <cellStyle name="_Book1_(C) WHE Proforma with ITC cash grant 10 Yr Amort_for deferral_102809_16.07E Wild Horse Wind Expansionwrkingfile SF_DEM-WP(C) ENERG10C--ctn Mid-C_042010 2010GRC" xfId="565"/>
    <cellStyle name="_Book1_(C) WHE Proforma with ITC cash grant 10 Yr Amort_for deferral_102809_16.07E Wild Horse Wind Expansionwrkingfile_DEM-WP(C) ENERG10C--ctn Mid-C_042010 2010GRC" xfId="566"/>
    <cellStyle name="_Book1_(C) WHE Proforma with ITC cash grant 10 Yr Amort_for deferral_102809_16.37E Wild Horse Expansion DeferralRevwrkingfile SF" xfId="567"/>
    <cellStyle name="_Book1_(C) WHE Proforma with ITC cash grant 10 Yr Amort_for deferral_102809_16.37E Wild Horse Expansion DeferralRevwrkingfile SF 2" xfId="568"/>
    <cellStyle name="_Book1_(C) WHE Proforma with ITC cash grant 10 Yr Amort_for deferral_102809_16.37E Wild Horse Expansion DeferralRevwrkingfile SF 2 2" xfId="8063"/>
    <cellStyle name="_Book1_(C) WHE Proforma with ITC cash grant 10 Yr Amort_for deferral_102809_16.37E Wild Horse Expansion DeferralRevwrkingfile SF 2 2 2" xfId="8064"/>
    <cellStyle name="_Book1_(C) WHE Proforma with ITC cash grant 10 Yr Amort_for deferral_102809_16.37E Wild Horse Expansion DeferralRevwrkingfile SF 2 3" xfId="8065"/>
    <cellStyle name="_Book1_(C) WHE Proforma with ITC cash grant 10 Yr Amort_for deferral_102809_16.37E Wild Horse Expansion DeferralRevwrkingfile SF 3" xfId="8066"/>
    <cellStyle name="_Book1_(C) WHE Proforma with ITC cash grant 10 Yr Amort_for deferral_102809_16.37E Wild Horse Expansion DeferralRevwrkingfile SF 3 2" xfId="8067"/>
    <cellStyle name="_Book1_(C) WHE Proforma with ITC cash grant 10 Yr Amort_for deferral_102809_16.37E Wild Horse Expansion DeferralRevwrkingfile SF 4" xfId="8068"/>
    <cellStyle name="_Book1_(C) WHE Proforma with ITC cash grant 10 Yr Amort_for deferral_102809_16.37E Wild Horse Expansion DeferralRevwrkingfile SF_DEM-WP(C) ENERG10C--ctn Mid-C_042010 2010GRC" xfId="569"/>
    <cellStyle name="_Book1_(C) WHE Proforma with ITC cash grant 10 Yr Amort_for deferral_102809_DEM-WP(C) ENERG10C--ctn Mid-C_042010 2010GRC" xfId="570"/>
    <cellStyle name="_Book1_(C) WHE Proforma with ITC cash grant 10 Yr Amort_for rebuttal_120709" xfId="571"/>
    <cellStyle name="_Book1_(C) WHE Proforma with ITC cash grant 10 Yr Amort_for rebuttal_120709 2" xfId="572"/>
    <cellStyle name="_Book1_(C) WHE Proforma with ITC cash grant 10 Yr Amort_for rebuttal_120709 2 2" xfId="8069"/>
    <cellStyle name="_Book1_(C) WHE Proforma with ITC cash grant 10 Yr Amort_for rebuttal_120709 2 2 2" xfId="8070"/>
    <cellStyle name="_Book1_(C) WHE Proforma with ITC cash grant 10 Yr Amort_for rebuttal_120709 2 3" xfId="8071"/>
    <cellStyle name="_Book1_(C) WHE Proforma with ITC cash grant 10 Yr Amort_for rebuttal_120709 3" xfId="8072"/>
    <cellStyle name="_Book1_(C) WHE Proforma with ITC cash grant 10 Yr Amort_for rebuttal_120709 3 2" xfId="8073"/>
    <cellStyle name="_Book1_(C) WHE Proforma with ITC cash grant 10 Yr Amort_for rebuttal_120709 4" xfId="8074"/>
    <cellStyle name="_Book1_(C) WHE Proforma with ITC cash grant 10 Yr Amort_for rebuttal_120709_DEM-WP(C) ENERG10C--ctn Mid-C_042010 2010GRC" xfId="573"/>
    <cellStyle name="_Book1_04.07E Wild Horse Wind Expansion" xfId="574"/>
    <cellStyle name="_Book1_04.07E Wild Horse Wind Expansion 2" xfId="575"/>
    <cellStyle name="_Book1_04.07E Wild Horse Wind Expansion 2 2" xfId="8075"/>
    <cellStyle name="_Book1_04.07E Wild Horse Wind Expansion 2 2 2" xfId="8076"/>
    <cellStyle name="_Book1_04.07E Wild Horse Wind Expansion 2 3" xfId="8077"/>
    <cellStyle name="_Book1_04.07E Wild Horse Wind Expansion 3" xfId="8078"/>
    <cellStyle name="_Book1_04.07E Wild Horse Wind Expansion 3 2" xfId="8079"/>
    <cellStyle name="_Book1_04.07E Wild Horse Wind Expansion 4" xfId="8080"/>
    <cellStyle name="_Book1_04.07E Wild Horse Wind Expansion_16.07E Wild Horse Wind Expansionwrkingfile" xfId="576"/>
    <cellStyle name="_Book1_04.07E Wild Horse Wind Expansion_16.07E Wild Horse Wind Expansionwrkingfile 2" xfId="577"/>
    <cellStyle name="_Book1_04.07E Wild Horse Wind Expansion_16.07E Wild Horse Wind Expansionwrkingfile 2 2" xfId="8081"/>
    <cellStyle name="_Book1_04.07E Wild Horse Wind Expansion_16.07E Wild Horse Wind Expansionwrkingfile 2 2 2" xfId="8082"/>
    <cellStyle name="_Book1_04.07E Wild Horse Wind Expansion_16.07E Wild Horse Wind Expansionwrkingfile 2 3" xfId="8083"/>
    <cellStyle name="_Book1_04.07E Wild Horse Wind Expansion_16.07E Wild Horse Wind Expansionwrkingfile 3" xfId="8084"/>
    <cellStyle name="_Book1_04.07E Wild Horse Wind Expansion_16.07E Wild Horse Wind Expansionwrkingfile 3 2" xfId="8085"/>
    <cellStyle name="_Book1_04.07E Wild Horse Wind Expansion_16.07E Wild Horse Wind Expansionwrkingfile 4" xfId="8086"/>
    <cellStyle name="_Book1_04.07E Wild Horse Wind Expansion_16.07E Wild Horse Wind Expansionwrkingfile SF" xfId="578"/>
    <cellStyle name="_Book1_04.07E Wild Horse Wind Expansion_16.07E Wild Horse Wind Expansionwrkingfile SF 2" xfId="579"/>
    <cellStyle name="_Book1_04.07E Wild Horse Wind Expansion_16.07E Wild Horse Wind Expansionwrkingfile SF 2 2" xfId="8087"/>
    <cellStyle name="_Book1_04.07E Wild Horse Wind Expansion_16.07E Wild Horse Wind Expansionwrkingfile SF 2 2 2" xfId="8088"/>
    <cellStyle name="_Book1_04.07E Wild Horse Wind Expansion_16.07E Wild Horse Wind Expansionwrkingfile SF 2 3" xfId="8089"/>
    <cellStyle name="_Book1_04.07E Wild Horse Wind Expansion_16.07E Wild Horse Wind Expansionwrkingfile SF 3" xfId="8090"/>
    <cellStyle name="_Book1_04.07E Wild Horse Wind Expansion_16.07E Wild Horse Wind Expansionwrkingfile SF 3 2" xfId="8091"/>
    <cellStyle name="_Book1_04.07E Wild Horse Wind Expansion_16.07E Wild Horse Wind Expansionwrkingfile SF 4" xfId="8092"/>
    <cellStyle name="_Book1_04.07E Wild Horse Wind Expansion_16.07E Wild Horse Wind Expansionwrkingfile SF_DEM-WP(C) ENERG10C--ctn Mid-C_042010 2010GRC" xfId="580"/>
    <cellStyle name="_Book1_04.07E Wild Horse Wind Expansion_16.07E Wild Horse Wind Expansionwrkingfile_DEM-WP(C) ENERG10C--ctn Mid-C_042010 2010GRC" xfId="581"/>
    <cellStyle name="_Book1_04.07E Wild Horse Wind Expansion_16.37E Wild Horse Expansion DeferralRevwrkingfile SF" xfId="582"/>
    <cellStyle name="_Book1_04.07E Wild Horse Wind Expansion_16.37E Wild Horse Expansion DeferralRevwrkingfile SF 2" xfId="583"/>
    <cellStyle name="_Book1_04.07E Wild Horse Wind Expansion_16.37E Wild Horse Expansion DeferralRevwrkingfile SF 2 2" xfId="8093"/>
    <cellStyle name="_Book1_04.07E Wild Horse Wind Expansion_16.37E Wild Horse Expansion DeferralRevwrkingfile SF 2 2 2" xfId="8094"/>
    <cellStyle name="_Book1_04.07E Wild Horse Wind Expansion_16.37E Wild Horse Expansion DeferralRevwrkingfile SF 2 3" xfId="8095"/>
    <cellStyle name="_Book1_04.07E Wild Horse Wind Expansion_16.37E Wild Horse Expansion DeferralRevwrkingfile SF 3" xfId="8096"/>
    <cellStyle name="_Book1_04.07E Wild Horse Wind Expansion_16.37E Wild Horse Expansion DeferralRevwrkingfile SF 3 2" xfId="8097"/>
    <cellStyle name="_Book1_04.07E Wild Horse Wind Expansion_16.37E Wild Horse Expansion DeferralRevwrkingfile SF 4" xfId="8098"/>
    <cellStyle name="_Book1_04.07E Wild Horse Wind Expansion_16.37E Wild Horse Expansion DeferralRevwrkingfile SF_DEM-WP(C) ENERG10C--ctn Mid-C_042010 2010GRC" xfId="584"/>
    <cellStyle name="_Book1_04.07E Wild Horse Wind Expansion_DEM-WP(C) ENERG10C--ctn Mid-C_042010 2010GRC" xfId="585"/>
    <cellStyle name="_Book1_16.07E Wild Horse Wind Expansionwrkingfile" xfId="586"/>
    <cellStyle name="_Book1_16.07E Wild Horse Wind Expansionwrkingfile 2" xfId="587"/>
    <cellStyle name="_Book1_16.07E Wild Horse Wind Expansionwrkingfile 2 2" xfId="8099"/>
    <cellStyle name="_Book1_16.07E Wild Horse Wind Expansionwrkingfile 2 2 2" xfId="8100"/>
    <cellStyle name="_Book1_16.07E Wild Horse Wind Expansionwrkingfile 2 3" xfId="8101"/>
    <cellStyle name="_Book1_16.07E Wild Horse Wind Expansionwrkingfile 3" xfId="8102"/>
    <cellStyle name="_Book1_16.07E Wild Horse Wind Expansionwrkingfile 3 2" xfId="8103"/>
    <cellStyle name="_Book1_16.07E Wild Horse Wind Expansionwrkingfile 4" xfId="8104"/>
    <cellStyle name="_Book1_16.07E Wild Horse Wind Expansionwrkingfile SF" xfId="588"/>
    <cellStyle name="_Book1_16.07E Wild Horse Wind Expansionwrkingfile SF 2" xfId="589"/>
    <cellStyle name="_Book1_16.07E Wild Horse Wind Expansionwrkingfile SF 2 2" xfId="8105"/>
    <cellStyle name="_Book1_16.07E Wild Horse Wind Expansionwrkingfile SF 2 2 2" xfId="8106"/>
    <cellStyle name="_Book1_16.07E Wild Horse Wind Expansionwrkingfile SF 2 3" xfId="8107"/>
    <cellStyle name="_Book1_16.07E Wild Horse Wind Expansionwrkingfile SF 3" xfId="8108"/>
    <cellStyle name="_Book1_16.07E Wild Horse Wind Expansionwrkingfile SF 3 2" xfId="8109"/>
    <cellStyle name="_Book1_16.07E Wild Horse Wind Expansionwrkingfile SF 4" xfId="8110"/>
    <cellStyle name="_Book1_16.07E Wild Horse Wind Expansionwrkingfile SF_DEM-WP(C) ENERG10C--ctn Mid-C_042010 2010GRC" xfId="590"/>
    <cellStyle name="_Book1_16.07E Wild Horse Wind Expansionwrkingfile_DEM-WP(C) ENERG10C--ctn Mid-C_042010 2010GRC" xfId="591"/>
    <cellStyle name="_Book1_16.37E Wild Horse Expansion DeferralRevwrkingfile SF" xfId="592"/>
    <cellStyle name="_Book1_16.37E Wild Horse Expansion DeferralRevwrkingfile SF 2" xfId="593"/>
    <cellStyle name="_Book1_16.37E Wild Horse Expansion DeferralRevwrkingfile SF 2 2" xfId="8111"/>
    <cellStyle name="_Book1_16.37E Wild Horse Expansion DeferralRevwrkingfile SF 2 2 2" xfId="8112"/>
    <cellStyle name="_Book1_16.37E Wild Horse Expansion DeferralRevwrkingfile SF 2 3" xfId="8113"/>
    <cellStyle name="_Book1_16.37E Wild Horse Expansion DeferralRevwrkingfile SF 3" xfId="8114"/>
    <cellStyle name="_Book1_16.37E Wild Horse Expansion DeferralRevwrkingfile SF 3 2" xfId="8115"/>
    <cellStyle name="_Book1_16.37E Wild Horse Expansion DeferralRevwrkingfile SF 4" xfId="8116"/>
    <cellStyle name="_Book1_16.37E Wild Horse Expansion DeferralRevwrkingfile SF_DEM-WP(C) ENERG10C--ctn Mid-C_042010 2010GRC" xfId="594"/>
    <cellStyle name="_Book1_2009 Compliance Filing PCA Exhibits for GRC" xfId="8117"/>
    <cellStyle name="_Book1_2009 Compliance Filing PCA Exhibits for GRC 2" xfId="8118"/>
    <cellStyle name="_Book1_2009 GRC Compl Filing - Exhibit D" xfId="595"/>
    <cellStyle name="_Book1_2009 GRC Compl Filing - Exhibit D 2" xfId="596"/>
    <cellStyle name="_Book1_2009 GRC Compl Filing - Exhibit D 2 2" xfId="8119"/>
    <cellStyle name="_Book1_2009 GRC Compl Filing - Exhibit D 3" xfId="8120"/>
    <cellStyle name="_Book1_2009 GRC Compl Filing - Exhibit D_DEM-WP(C) ENERG10C--ctn Mid-C_042010 2010GRC" xfId="597"/>
    <cellStyle name="_Book1_3.01 Income Statement" xfId="8121"/>
    <cellStyle name="_Book1_4 31 Regulatory Assets and Liabilities  7 06- Exhibit D" xfId="598"/>
    <cellStyle name="_Book1_4 31 Regulatory Assets and Liabilities  7 06- Exhibit D 2" xfId="599"/>
    <cellStyle name="_Book1_4 31 Regulatory Assets and Liabilities  7 06- Exhibit D 2 2" xfId="8122"/>
    <cellStyle name="_Book1_4 31 Regulatory Assets and Liabilities  7 06- Exhibit D 2 2 2" xfId="8123"/>
    <cellStyle name="_Book1_4 31 Regulatory Assets and Liabilities  7 06- Exhibit D 3" xfId="8124"/>
    <cellStyle name="_Book1_4 31 Regulatory Assets and Liabilities  7 06- Exhibit D 3 2" xfId="8125"/>
    <cellStyle name="_Book1_4 31 Regulatory Assets and Liabilities  7 06- Exhibit D_DEM-WP(C) ENERG10C--ctn Mid-C_042010 2010GRC" xfId="600"/>
    <cellStyle name="_Book1_4 31 Regulatory Assets and Liabilities  7 06- Exhibit D_NIM Summary" xfId="601"/>
    <cellStyle name="_Book1_4 31 Regulatory Assets and Liabilities  7 06- Exhibit D_NIM Summary 2" xfId="602"/>
    <cellStyle name="_Book1_4 31 Regulatory Assets and Liabilities  7 06- Exhibit D_NIM Summary 2 2" xfId="8126"/>
    <cellStyle name="_Book1_4 31 Regulatory Assets and Liabilities  7 06- Exhibit D_NIM Summary 3" xfId="8127"/>
    <cellStyle name="_Book1_4 31 Regulatory Assets and Liabilities  7 06- Exhibit D_NIM Summary_DEM-WP(C) ENERG10C--ctn Mid-C_042010 2010GRC" xfId="603"/>
    <cellStyle name="_Book1_4 31 Regulatory Assets and Liabilities  7 06- Exhibit D_NIM+O&amp;M" xfId="604"/>
    <cellStyle name="_Book1_4 31 Regulatory Assets and Liabilities  7 06- Exhibit D_NIM+O&amp;M 2" xfId="8128"/>
    <cellStyle name="_Book1_4 31 Regulatory Assets and Liabilities  7 06- Exhibit D_NIM+O&amp;M Monthly" xfId="605"/>
    <cellStyle name="_Book1_4 31 Regulatory Assets and Liabilities  7 06- Exhibit D_NIM+O&amp;M Monthly 2" xfId="8129"/>
    <cellStyle name="_Book1_4 31E Reg Asset  Liab and EXH D" xfId="606"/>
    <cellStyle name="_Book1_4 31E Reg Asset  Liab and EXH D _ Aug 10 Filing (2)" xfId="607"/>
    <cellStyle name="_Book1_4 31E Reg Asset  Liab and EXH D _ Aug 10 Filing (2) 2" xfId="608"/>
    <cellStyle name="_Book1_4 31E Reg Asset  Liab and EXH D 10" xfId="8130"/>
    <cellStyle name="_Book1_4 31E Reg Asset  Liab and EXH D 11" xfId="8131"/>
    <cellStyle name="_Book1_4 31E Reg Asset  Liab and EXH D 12" xfId="8132"/>
    <cellStyle name="_Book1_4 31E Reg Asset  Liab and EXH D 13" xfId="8133"/>
    <cellStyle name="_Book1_4 31E Reg Asset  Liab and EXH D 14" xfId="8134"/>
    <cellStyle name="_Book1_4 31E Reg Asset  Liab and EXH D 15" xfId="8135"/>
    <cellStyle name="_Book1_4 31E Reg Asset  Liab and EXH D 16" xfId="8136"/>
    <cellStyle name="_Book1_4 31E Reg Asset  Liab and EXH D 17" xfId="8137"/>
    <cellStyle name="_Book1_4 31E Reg Asset  Liab and EXH D 18" xfId="8138"/>
    <cellStyle name="_Book1_4 31E Reg Asset  Liab and EXH D 19" xfId="8139"/>
    <cellStyle name="_Book1_4 31E Reg Asset  Liab and EXH D 2" xfId="609"/>
    <cellStyle name="_Book1_4 31E Reg Asset  Liab and EXH D 20" xfId="8140"/>
    <cellStyle name="_Book1_4 31E Reg Asset  Liab and EXH D 21" xfId="8141"/>
    <cellStyle name="_Book1_4 31E Reg Asset  Liab and EXH D 22" xfId="8142"/>
    <cellStyle name="_Book1_4 31E Reg Asset  Liab and EXH D 23" xfId="8143"/>
    <cellStyle name="_Book1_4 31E Reg Asset  Liab and EXH D 24" xfId="8144"/>
    <cellStyle name="_Book1_4 31E Reg Asset  Liab and EXH D 25" xfId="8145"/>
    <cellStyle name="_Book1_4 31E Reg Asset  Liab and EXH D 26" xfId="8146"/>
    <cellStyle name="_Book1_4 31E Reg Asset  Liab and EXH D 27" xfId="8147"/>
    <cellStyle name="_Book1_4 31E Reg Asset  Liab and EXH D 28" xfId="8148"/>
    <cellStyle name="_Book1_4 31E Reg Asset  Liab and EXH D 29" xfId="8149"/>
    <cellStyle name="_Book1_4 31E Reg Asset  Liab and EXH D 3" xfId="610"/>
    <cellStyle name="_Book1_4 31E Reg Asset  Liab and EXH D 30" xfId="8150"/>
    <cellStyle name="_Book1_4 31E Reg Asset  Liab and EXH D 31" xfId="8151"/>
    <cellStyle name="_Book1_4 31E Reg Asset  Liab and EXH D 32" xfId="8152"/>
    <cellStyle name="_Book1_4 31E Reg Asset  Liab and EXH D 33" xfId="8153"/>
    <cellStyle name="_Book1_4 31E Reg Asset  Liab and EXH D 34" xfId="8154"/>
    <cellStyle name="_Book1_4 31E Reg Asset  Liab and EXH D 35" xfId="8155"/>
    <cellStyle name="_Book1_4 31E Reg Asset  Liab and EXH D 36" xfId="8156"/>
    <cellStyle name="_Book1_4 31E Reg Asset  Liab and EXH D 4" xfId="8157"/>
    <cellStyle name="_Book1_4 31E Reg Asset  Liab and EXH D 5" xfId="8158"/>
    <cellStyle name="_Book1_4 31E Reg Asset  Liab and EXH D 6" xfId="8159"/>
    <cellStyle name="_Book1_4 31E Reg Asset  Liab and EXH D 7" xfId="8160"/>
    <cellStyle name="_Book1_4 31E Reg Asset  Liab and EXH D 8" xfId="8161"/>
    <cellStyle name="_Book1_4 31E Reg Asset  Liab and EXH D 9" xfId="8162"/>
    <cellStyle name="_Book1_4 32 Regulatory Assets and Liabilities  7 06- Exhibit D" xfId="611"/>
    <cellStyle name="_Book1_4 32 Regulatory Assets and Liabilities  7 06- Exhibit D 2" xfId="612"/>
    <cellStyle name="_Book1_4 32 Regulatory Assets and Liabilities  7 06- Exhibit D 2 2" xfId="8163"/>
    <cellStyle name="_Book1_4 32 Regulatory Assets and Liabilities  7 06- Exhibit D 2 2 2" xfId="8164"/>
    <cellStyle name="_Book1_4 32 Regulatory Assets and Liabilities  7 06- Exhibit D 3" xfId="8165"/>
    <cellStyle name="_Book1_4 32 Regulatory Assets and Liabilities  7 06- Exhibit D 3 2" xfId="8166"/>
    <cellStyle name="_Book1_4 32 Regulatory Assets and Liabilities  7 06- Exhibit D_DEM-WP(C) ENERG10C--ctn Mid-C_042010 2010GRC" xfId="613"/>
    <cellStyle name="_Book1_4 32 Regulatory Assets and Liabilities  7 06- Exhibit D_NIM Summary" xfId="614"/>
    <cellStyle name="_Book1_4 32 Regulatory Assets and Liabilities  7 06- Exhibit D_NIM Summary 2" xfId="615"/>
    <cellStyle name="_Book1_4 32 Regulatory Assets and Liabilities  7 06- Exhibit D_NIM Summary 2 2" xfId="8167"/>
    <cellStyle name="_Book1_4 32 Regulatory Assets and Liabilities  7 06- Exhibit D_NIM Summary 3" xfId="8168"/>
    <cellStyle name="_Book1_4 32 Regulatory Assets and Liabilities  7 06- Exhibit D_NIM Summary_DEM-WP(C) ENERG10C--ctn Mid-C_042010 2010GRC" xfId="616"/>
    <cellStyle name="_Book1_4 32 Regulatory Assets and Liabilities  7 06- Exhibit D_NIM+O&amp;M" xfId="617"/>
    <cellStyle name="_Book1_4 32 Regulatory Assets and Liabilities  7 06- Exhibit D_NIM+O&amp;M 2" xfId="8169"/>
    <cellStyle name="_Book1_4 32 Regulatory Assets and Liabilities  7 06- Exhibit D_NIM+O&amp;M Monthly" xfId="618"/>
    <cellStyle name="_Book1_4 32 Regulatory Assets and Liabilities  7 06- Exhibit D_NIM+O&amp;M Monthly 2" xfId="8170"/>
    <cellStyle name="_Book1_AURORA Total New" xfId="619"/>
    <cellStyle name="_Book1_AURORA Total New 2" xfId="620"/>
    <cellStyle name="_Book1_AURORA Total New 2 2" xfId="8171"/>
    <cellStyle name="_Book1_AURORA Total New 3" xfId="8172"/>
    <cellStyle name="_Book1_Book1" xfId="621"/>
    <cellStyle name="_Book1_Book2" xfId="622"/>
    <cellStyle name="_Book1_Book2 2" xfId="623"/>
    <cellStyle name="_Book1_Book2 2 2" xfId="8173"/>
    <cellStyle name="_Book1_Book2 2 2 2" xfId="8174"/>
    <cellStyle name="_Book1_Book2 2 3" xfId="8175"/>
    <cellStyle name="_Book1_Book2 3" xfId="8176"/>
    <cellStyle name="_Book1_Book2 3 2" xfId="8177"/>
    <cellStyle name="_Book1_Book2 4" xfId="8178"/>
    <cellStyle name="_Book1_Book2_Adj Bench DR 3 for Initial Briefs (Electric)" xfId="624"/>
    <cellStyle name="_Book1_Book2_Adj Bench DR 3 for Initial Briefs (Electric) 2" xfId="625"/>
    <cellStyle name="_Book1_Book2_Adj Bench DR 3 for Initial Briefs (Electric) 2 2" xfId="8179"/>
    <cellStyle name="_Book1_Book2_Adj Bench DR 3 for Initial Briefs (Electric) 2 2 2" xfId="8180"/>
    <cellStyle name="_Book1_Book2_Adj Bench DR 3 for Initial Briefs (Electric) 2 3" xfId="8181"/>
    <cellStyle name="_Book1_Book2_Adj Bench DR 3 for Initial Briefs (Electric) 3" xfId="8182"/>
    <cellStyle name="_Book1_Book2_Adj Bench DR 3 for Initial Briefs (Electric) 3 2" xfId="8183"/>
    <cellStyle name="_Book1_Book2_Adj Bench DR 3 for Initial Briefs (Electric) 4" xfId="8184"/>
    <cellStyle name="_Book1_Book2_Adj Bench DR 3 for Initial Briefs (Electric)_DEM-WP(C) ENERG10C--ctn Mid-C_042010 2010GRC" xfId="626"/>
    <cellStyle name="_Book1_Book2_DEM-WP(C) ENERG10C--ctn Mid-C_042010 2010GRC" xfId="627"/>
    <cellStyle name="_Book1_Book2_Electric Rev Req Model (2009 GRC) Rebuttal" xfId="628"/>
    <cellStyle name="_Book1_Book2_Electric Rev Req Model (2009 GRC) Rebuttal 2" xfId="8185"/>
    <cellStyle name="_Book1_Book2_Electric Rev Req Model (2009 GRC) Rebuttal 2 2" xfId="8186"/>
    <cellStyle name="_Book1_Book2_Electric Rev Req Model (2009 GRC) Rebuttal 2 2 2" xfId="8187"/>
    <cellStyle name="_Book1_Book2_Electric Rev Req Model (2009 GRC) Rebuttal 2 3" xfId="8188"/>
    <cellStyle name="_Book1_Book2_Electric Rev Req Model (2009 GRC) Rebuttal 3" xfId="8189"/>
    <cellStyle name="_Book1_Book2_Electric Rev Req Model (2009 GRC) Rebuttal 3 2" xfId="8190"/>
    <cellStyle name="_Book1_Book2_Electric Rev Req Model (2009 GRC) Rebuttal 4" xfId="8191"/>
    <cellStyle name="_Book1_Book2_Electric Rev Req Model (2009 GRC) Rebuttal REmoval of New  WH Solar AdjustMI" xfId="629"/>
    <cellStyle name="_Book1_Book2_Electric Rev Req Model (2009 GRC) Rebuttal REmoval of New  WH Solar AdjustMI 2" xfId="630"/>
    <cellStyle name="_Book1_Book2_Electric Rev Req Model (2009 GRC) Rebuttal REmoval of New  WH Solar AdjustMI 2 2" xfId="8192"/>
    <cellStyle name="_Book1_Book2_Electric Rev Req Model (2009 GRC) Rebuttal REmoval of New  WH Solar AdjustMI 2 2 2" xfId="8193"/>
    <cellStyle name="_Book1_Book2_Electric Rev Req Model (2009 GRC) Rebuttal REmoval of New  WH Solar AdjustMI 2 3" xfId="8194"/>
    <cellStyle name="_Book1_Book2_Electric Rev Req Model (2009 GRC) Rebuttal REmoval of New  WH Solar AdjustMI 3" xfId="8195"/>
    <cellStyle name="_Book1_Book2_Electric Rev Req Model (2009 GRC) Rebuttal REmoval of New  WH Solar AdjustMI 3 2" xfId="8196"/>
    <cellStyle name="_Book1_Book2_Electric Rev Req Model (2009 GRC) Rebuttal REmoval of New  WH Solar AdjustMI 4" xfId="8197"/>
    <cellStyle name="_Book1_Book2_Electric Rev Req Model (2009 GRC) Rebuttal REmoval of New  WH Solar AdjustMI_DEM-WP(C) ENERG10C--ctn Mid-C_042010 2010GRC" xfId="631"/>
    <cellStyle name="_Book1_Book2_Electric Rev Req Model (2009 GRC) Revised 01-18-2010" xfId="632"/>
    <cellStyle name="_Book1_Book2_Electric Rev Req Model (2009 GRC) Revised 01-18-2010 2" xfId="633"/>
    <cellStyle name="_Book1_Book2_Electric Rev Req Model (2009 GRC) Revised 01-18-2010 2 2" xfId="8198"/>
    <cellStyle name="_Book1_Book2_Electric Rev Req Model (2009 GRC) Revised 01-18-2010 2 2 2" xfId="8199"/>
    <cellStyle name="_Book1_Book2_Electric Rev Req Model (2009 GRC) Revised 01-18-2010 2 3" xfId="8200"/>
    <cellStyle name="_Book1_Book2_Electric Rev Req Model (2009 GRC) Revised 01-18-2010 3" xfId="8201"/>
    <cellStyle name="_Book1_Book2_Electric Rev Req Model (2009 GRC) Revised 01-18-2010 3 2" xfId="8202"/>
    <cellStyle name="_Book1_Book2_Electric Rev Req Model (2009 GRC) Revised 01-18-2010 4" xfId="8203"/>
    <cellStyle name="_Book1_Book2_Electric Rev Req Model (2009 GRC) Revised 01-18-2010_DEM-WP(C) ENERG10C--ctn Mid-C_042010 2010GRC" xfId="634"/>
    <cellStyle name="_Book1_Book2_Final Order Electric EXHIBIT A-1" xfId="635"/>
    <cellStyle name="_Book1_Book2_Final Order Electric EXHIBIT A-1 2" xfId="8204"/>
    <cellStyle name="_Book1_Book2_Final Order Electric EXHIBIT A-1 2 2" xfId="8205"/>
    <cellStyle name="_Book1_Book2_Final Order Electric EXHIBIT A-1 2 2 2" xfId="8206"/>
    <cellStyle name="_Book1_Book2_Final Order Electric EXHIBIT A-1 2 3" xfId="8207"/>
    <cellStyle name="_Book1_Book2_Final Order Electric EXHIBIT A-1 3" xfId="8208"/>
    <cellStyle name="_Book1_Book2_Final Order Electric EXHIBIT A-1 3 2" xfId="8209"/>
    <cellStyle name="_Book1_Book2_Final Order Electric EXHIBIT A-1 4" xfId="8210"/>
    <cellStyle name="_Book1_Book4" xfId="636"/>
    <cellStyle name="_Book1_Book4 2" xfId="637"/>
    <cellStyle name="_Book1_Book4 2 2" xfId="8211"/>
    <cellStyle name="_Book1_Book4 2 2 2" xfId="8212"/>
    <cellStyle name="_Book1_Book4 2 3" xfId="8213"/>
    <cellStyle name="_Book1_Book4 3" xfId="8214"/>
    <cellStyle name="_Book1_Book4 3 2" xfId="8215"/>
    <cellStyle name="_Book1_Book4 4" xfId="8216"/>
    <cellStyle name="_Book1_Book4_DEM-WP(C) ENERG10C--ctn Mid-C_042010 2010GRC" xfId="638"/>
    <cellStyle name="_Book1_Book9" xfId="639"/>
    <cellStyle name="_Book1_Book9 2" xfId="640"/>
    <cellStyle name="_Book1_Book9 2 2" xfId="8217"/>
    <cellStyle name="_Book1_Book9 2 2 2" xfId="8218"/>
    <cellStyle name="_Book1_Book9 2 3" xfId="8219"/>
    <cellStyle name="_Book1_Book9 3" xfId="8220"/>
    <cellStyle name="_Book1_Book9 3 2" xfId="8221"/>
    <cellStyle name="_Book1_Book9 4" xfId="8222"/>
    <cellStyle name="_Book1_Book9_DEM-WP(C) ENERG10C--ctn Mid-C_042010 2010GRC" xfId="641"/>
    <cellStyle name="_Book1_Chelan PUD Power Costs (8-10)" xfId="642"/>
    <cellStyle name="_Book1_Chelan PUD Power Costs (8-10) 2" xfId="8223"/>
    <cellStyle name="_Book1_DEM-WP(C) Chelan Power Costs" xfId="643"/>
    <cellStyle name="_Book1_DEM-WP(C) Chelan Power Costs 2" xfId="644"/>
    <cellStyle name="_Book1_DEM-WP(C) ENERG10C--ctn Mid-C_042010 2010GRC" xfId="645"/>
    <cellStyle name="_Book1_DEM-WP(C) Gas Transport 2010GRC" xfId="646"/>
    <cellStyle name="_Book1_DEM-WP(C) Gas Transport 2010GRC 2" xfId="647"/>
    <cellStyle name="_Book1_Electric COS Inputs" xfId="8224"/>
    <cellStyle name="_Book1_Electric COS Inputs 2" xfId="8225"/>
    <cellStyle name="_Book1_Electric COS Inputs 2 2" xfId="8226"/>
    <cellStyle name="_Book1_Electric COS Inputs 2 2 2" xfId="8227"/>
    <cellStyle name="_Book1_Electric COS Inputs 2 2 2 2" xfId="8228"/>
    <cellStyle name="_Book1_Electric COS Inputs 2 2 3" xfId="8229"/>
    <cellStyle name="_Book1_Electric COS Inputs 2 3" xfId="8230"/>
    <cellStyle name="_Book1_Electric COS Inputs 2 3 2" xfId="8231"/>
    <cellStyle name="_Book1_Electric COS Inputs 2 3 2 2" xfId="8232"/>
    <cellStyle name="_Book1_Electric COS Inputs 2 3 3" xfId="8233"/>
    <cellStyle name="_Book1_Electric COS Inputs 2 4" xfId="8234"/>
    <cellStyle name="_Book1_Electric COS Inputs 2 4 2" xfId="8235"/>
    <cellStyle name="_Book1_Electric COS Inputs 2 4 2 2" xfId="8236"/>
    <cellStyle name="_Book1_Electric COS Inputs 2 4 3" xfId="8237"/>
    <cellStyle name="_Book1_Electric COS Inputs 2 5" xfId="8238"/>
    <cellStyle name="_Book1_Electric COS Inputs 3" xfId="8239"/>
    <cellStyle name="_Book1_Electric COS Inputs 3 2" xfId="8240"/>
    <cellStyle name="_Book1_Electric COS Inputs 3 2 2" xfId="8241"/>
    <cellStyle name="_Book1_Electric COS Inputs 3 3" xfId="8242"/>
    <cellStyle name="_Book1_Electric COS Inputs 4" xfId="8243"/>
    <cellStyle name="_Book1_Electric COS Inputs 4 2" xfId="8244"/>
    <cellStyle name="_Book1_Electric COS Inputs 4 2 2" xfId="8245"/>
    <cellStyle name="_Book1_Electric COS Inputs 4 3" xfId="8246"/>
    <cellStyle name="_Book1_Electric COS Inputs 5" xfId="8247"/>
    <cellStyle name="_Book1_Electric COS Inputs 5 2" xfId="8248"/>
    <cellStyle name="_Book1_Electric COS Inputs 6" xfId="8249"/>
    <cellStyle name="_Book1_Exh A-1 resulting from UE-112050 effective Jan 1 2012" xfId="8250"/>
    <cellStyle name="_Book1_Exh G - Klamath Peaker PPA fr C Locke 2-12" xfId="8251"/>
    <cellStyle name="_Book1_Exhibit A-1 effective 4-1-11 fr S Free 12-11" xfId="8252"/>
    <cellStyle name="_Book1_LSRWEP LGIA like Acctg Petition Aug 2010" xfId="648"/>
    <cellStyle name="_Book1_LSRWEP LGIA like Acctg Petition Aug 2010 2" xfId="8253"/>
    <cellStyle name="_Book1_Mint Farm Generation BPA" xfId="8254"/>
    <cellStyle name="_Book1_NIM Summary" xfId="649"/>
    <cellStyle name="_Book1_NIM Summary 09GRC" xfId="650"/>
    <cellStyle name="_Book1_NIM Summary 09GRC 2" xfId="651"/>
    <cellStyle name="_Book1_NIM Summary 09GRC 2 2" xfId="8255"/>
    <cellStyle name="_Book1_NIM Summary 09GRC 3" xfId="8256"/>
    <cellStyle name="_Book1_NIM Summary 09GRC_DEM-WP(C) ENERG10C--ctn Mid-C_042010 2010GRC" xfId="652"/>
    <cellStyle name="_Book1_NIM Summary 10" xfId="8257"/>
    <cellStyle name="_Book1_NIM Summary 11" xfId="8258"/>
    <cellStyle name="_Book1_NIM Summary 12" xfId="8259"/>
    <cellStyle name="_Book1_NIM Summary 13" xfId="8260"/>
    <cellStyle name="_Book1_NIM Summary 14" xfId="8261"/>
    <cellStyle name="_Book1_NIM Summary 15" xfId="8262"/>
    <cellStyle name="_Book1_NIM Summary 16" xfId="8263"/>
    <cellStyle name="_Book1_NIM Summary 17" xfId="8264"/>
    <cellStyle name="_Book1_NIM Summary 18" xfId="8265"/>
    <cellStyle name="_Book1_NIM Summary 19" xfId="8266"/>
    <cellStyle name="_Book1_NIM Summary 2" xfId="653"/>
    <cellStyle name="_Book1_NIM Summary 2 2" xfId="8267"/>
    <cellStyle name="_Book1_NIM Summary 20" xfId="8268"/>
    <cellStyle name="_Book1_NIM Summary 21" xfId="8269"/>
    <cellStyle name="_Book1_NIM Summary 22" xfId="8270"/>
    <cellStyle name="_Book1_NIM Summary 23" xfId="8271"/>
    <cellStyle name="_Book1_NIM Summary 24" xfId="8272"/>
    <cellStyle name="_Book1_NIM Summary 25" xfId="8273"/>
    <cellStyle name="_Book1_NIM Summary 26" xfId="8274"/>
    <cellStyle name="_Book1_NIM Summary 27" xfId="8275"/>
    <cellStyle name="_Book1_NIM Summary 28" xfId="8276"/>
    <cellStyle name="_Book1_NIM Summary 29" xfId="8277"/>
    <cellStyle name="_Book1_NIM Summary 3" xfId="654"/>
    <cellStyle name="_Book1_NIM Summary 3 2" xfId="8278"/>
    <cellStyle name="_Book1_NIM Summary 30" xfId="8279"/>
    <cellStyle name="_Book1_NIM Summary 31" xfId="8280"/>
    <cellStyle name="_Book1_NIM Summary 32" xfId="8281"/>
    <cellStyle name="_Book1_NIM Summary 33" xfId="8282"/>
    <cellStyle name="_Book1_NIM Summary 34" xfId="8283"/>
    <cellStyle name="_Book1_NIM Summary 35" xfId="8284"/>
    <cellStyle name="_Book1_NIM Summary 36" xfId="8285"/>
    <cellStyle name="_Book1_NIM Summary 37" xfId="8286"/>
    <cellStyle name="_Book1_NIM Summary 38" xfId="8287"/>
    <cellStyle name="_Book1_NIM Summary 39" xfId="8288"/>
    <cellStyle name="_Book1_NIM Summary 4" xfId="655"/>
    <cellStyle name="_Book1_NIM Summary 4 2" xfId="8289"/>
    <cellStyle name="_Book1_NIM Summary 40" xfId="8290"/>
    <cellStyle name="_Book1_NIM Summary 41" xfId="8291"/>
    <cellStyle name="_Book1_NIM Summary 42" xfId="8292"/>
    <cellStyle name="_Book1_NIM Summary 43" xfId="8293"/>
    <cellStyle name="_Book1_NIM Summary 44" xfId="8294"/>
    <cellStyle name="_Book1_NIM Summary 45" xfId="8295"/>
    <cellStyle name="_Book1_NIM Summary 46" xfId="8296"/>
    <cellStyle name="_Book1_NIM Summary 47" xfId="8297"/>
    <cellStyle name="_Book1_NIM Summary 48" xfId="8298"/>
    <cellStyle name="_Book1_NIM Summary 49" xfId="8299"/>
    <cellStyle name="_Book1_NIM Summary 5" xfId="656"/>
    <cellStyle name="_Book1_NIM Summary 5 2" xfId="8300"/>
    <cellStyle name="_Book1_NIM Summary 50" xfId="8301"/>
    <cellStyle name="_Book1_NIM Summary 51" xfId="8302"/>
    <cellStyle name="_Book1_NIM Summary 52" xfId="8303"/>
    <cellStyle name="_Book1_NIM Summary 6" xfId="657"/>
    <cellStyle name="_Book1_NIM Summary 6 2" xfId="8304"/>
    <cellStyle name="_Book1_NIM Summary 7" xfId="658"/>
    <cellStyle name="_Book1_NIM Summary 7 2" xfId="8305"/>
    <cellStyle name="_Book1_NIM Summary 8" xfId="659"/>
    <cellStyle name="_Book1_NIM Summary 8 2" xfId="8306"/>
    <cellStyle name="_Book1_NIM Summary 9" xfId="660"/>
    <cellStyle name="_Book1_NIM Summary 9 2" xfId="8307"/>
    <cellStyle name="_Book1_NIM Summary_DEM-WP(C) ENERG10C--ctn Mid-C_042010 2010GRC" xfId="661"/>
    <cellStyle name="_Book1_NIM+O&amp;M" xfId="662"/>
    <cellStyle name="_Book1_NIM+O&amp;M 2" xfId="663"/>
    <cellStyle name="_Book1_NIM+O&amp;M 2 2" xfId="8308"/>
    <cellStyle name="_Book1_NIM+O&amp;M 3" xfId="8309"/>
    <cellStyle name="_Book1_NIM+O&amp;M Monthly" xfId="664"/>
    <cellStyle name="_Book1_NIM+O&amp;M Monthly 2" xfId="665"/>
    <cellStyle name="_Book1_NIM+O&amp;M Monthly 2 2" xfId="8310"/>
    <cellStyle name="_Book1_NIM+O&amp;M Monthly 3" xfId="8311"/>
    <cellStyle name="_Book1_PCA 10 -  Exhibit D Dec 2011" xfId="8312"/>
    <cellStyle name="_Book1_PCA 10 -  Exhibit D from A Kellogg Jan 2011" xfId="8313"/>
    <cellStyle name="_Book1_PCA 10 -  Exhibit D from A Kellogg July 2011" xfId="8314"/>
    <cellStyle name="_Book1_PCA 10 -  Exhibit D from S Free Rcv'd 12-11" xfId="8315"/>
    <cellStyle name="_Book1_PCA 11 -  Exhibit D Jan 2012 fr A Kellogg" xfId="8316"/>
    <cellStyle name="_Book1_PCA 11 -  Exhibit D Jan 2012 WF" xfId="8317"/>
    <cellStyle name="_Book1_PCA 9 -  Exhibit D April 2010" xfId="8318"/>
    <cellStyle name="_Book1_PCA 9 -  Exhibit D April 2010 (3)" xfId="666"/>
    <cellStyle name="_Book1_PCA 9 -  Exhibit D April 2010 (3) 2" xfId="667"/>
    <cellStyle name="_Book1_PCA 9 -  Exhibit D April 2010 (3) 2 2" xfId="8319"/>
    <cellStyle name="_Book1_PCA 9 -  Exhibit D April 2010 (3) 3" xfId="8320"/>
    <cellStyle name="_Book1_PCA 9 -  Exhibit D April 2010 (3)_DEM-WP(C) ENERG10C--ctn Mid-C_042010 2010GRC" xfId="668"/>
    <cellStyle name="_Book1_PCA 9 -  Exhibit D April 2010 2" xfId="8321"/>
    <cellStyle name="_Book1_PCA 9 -  Exhibit D April 2010 3" xfId="8322"/>
    <cellStyle name="_Book1_PCA 9 -  Exhibit D April 2010 4" xfId="8323"/>
    <cellStyle name="_Book1_PCA 9 -  Exhibit D April 2010 5" xfId="8324"/>
    <cellStyle name="_Book1_PCA 9 -  Exhibit D April 2010 6" xfId="8325"/>
    <cellStyle name="_Book1_PCA 9 -  Exhibit D Nov 2010" xfId="8326"/>
    <cellStyle name="_Book1_PCA 9 -  Exhibit D Nov 2010 2" xfId="8327"/>
    <cellStyle name="_Book1_PCA 9 - Exhibit D at August 2010" xfId="8328"/>
    <cellStyle name="_Book1_PCA 9 - Exhibit D at August 2010 2" xfId="8329"/>
    <cellStyle name="_Book1_PCA 9 - Exhibit D June 2010 GRC" xfId="8330"/>
    <cellStyle name="_Book1_PCA 9 - Exhibit D June 2010 GRC 2" xfId="8331"/>
    <cellStyle name="_Book1_Power Costs - Comparison bx Rbtl-Staff-Jt-PC" xfId="669"/>
    <cellStyle name="_Book1_Power Costs - Comparison bx Rbtl-Staff-Jt-PC 2" xfId="670"/>
    <cellStyle name="_Book1_Power Costs - Comparison bx Rbtl-Staff-Jt-PC 2 2" xfId="8332"/>
    <cellStyle name="_Book1_Power Costs - Comparison bx Rbtl-Staff-Jt-PC 2 2 2" xfId="8333"/>
    <cellStyle name="_Book1_Power Costs - Comparison bx Rbtl-Staff-Jt-PC 2 3" xfId="8334"/>
    <cellStyle name="_Book1_Power Costs - Comparison bx Rbtl-Staff-Jt-PC 3" xfId="8335"/>
    <cellStyle name="_Book1_Power Costs - Comparison bx Rbtl-Staff-Jt-PC 3 2" xfId="8336"/>
    <cellStyle name="_Book1_Power Costs - Comparison bx Rbtl-Staff-Jt-PC 4" xfId="8337"/>
    <cellStyle name="_Book1_Power Costs - Comparison bx Rbtl-Staff-Jt-PC_Adj Bench DR 3 for Initial Briefs (Electric)" xfId="671"/>
    <cellStyle name="_Book1_Power Costs - Comparison bx Rbtl-Staff-Jt-PC_Adj Bench DR 3 for Initial Briefs (Electric) 2" xfId="672"/>
    <cellStyle name="_Book1_Power Costs - Comparison bx Rbtl-Staff-Jt-PC_Adj Bench DR 3 for Initial Briefs (Electric) 2 2" xfId="8338"/>
    <cellStyle name="_Book1_Power Costs - Comparison bx Rbtl-Staff-Jt-PC_Adj Bench DR 3 for Initial Briefs (Electric) 2 2 2" xfId="8339"/>
    <cellStyle name="_Book1_Power Costs - Comparison bx Rbtl-Staff-Jt-PC_Adj Bench DR 3 for Initial Briefs (Electric) 2 3" xfId="8340"/>
    <cellStyle name="_Book1_Power Costs - Comparison bx Rbtl-Staff-Jt-PC_Adj Bench DR 3 for Initial Briefs (Electric) 3" xfId="8341"/>
    <cellStyle name="_Book1_Power Costs - Comparison bx Rbtl-Staff-Jt-PC_Adj Bench DR 3 for Initial Briefs (Electric) 3 2" xfId="8342"/>
    <cellStyle name="_Book1_Power Costs - Comparison bx Rbtl-Staff-Jt-PC_Adj Bench DR 3 for Initial Briefs (Electric) 4" xfId="8343"/>
    <cellStyle name="_Book1_Power Costs - Comparison bx Rbtl-Staff-Jt-PC_Adj Bench DR 3 for Initial Briefs (Electric)_DEM-WP(C) ENERG10C--ctn Mid-C_042010 2010GRC" xfId="673"/>
    <cellStyle name="_Book1_Power Costs - Comparison bx Rbtl-Staff-Jt-PC_DEM-WP(C) ENERG10C--ctn Mid-C_042010 2010GRC" xfId="674"/>
    <cellStyle name="_Book1_Power Costs - Comparison bx Rbtl-Staff-Jt-PC_Electric Rev Req Model (2009 GRC) Rebuttal" xfId="675"/>
    <cellStyle name="_Book1_Power Costs - Comparison bx Rbtl-Staff-Jt-PC_Electric Rev Req Model (2009 GRC) Rebuttal 2" xfId="8344"/>
    <cellStyle name="_Book1_Power Costs - Comparison bx Rbtl-Staff-Jt-PC_Electric Rev Req Model (2009 GRC) Rebuttal 2 2" xfId="8345"/>
    <cellStyle name="_Book1_Power Costs - Comparison bx Rbtl-Staff-Jt-PC_Electric Rev Req Model (2009 GRC) Rebuttal 2 2 2" xfId="8346"/>
    <cellStyle name="_Book1_Power Costs - Comparison bx Rbtl-Staff-Jt-PC_Electric Rev Req Model (2009 GRC) Rebuttal 2 3" xfId="8347"/>
    <cellStyle name="_Book1_Power Costs - Comparison bx Rbtl-Staff-Jt-PC_Electric Rev Req Model (2009 GRC) Rebuttal 3" xfId="8348"/>
    <cellStyle name="_Book1_Power Costs - Comparison bx Rbtl-Staff-Jt-PC_Electric Rev Req Model (2009 GRC) Rebuttal 3 2" xfId="8349"/>
    <cellStyle name="_Book1_Power Costs - Comparison bx Rbtl-Staff-Jt-PC_Electric Rev Req Model (2009 GRC) Rebuttal 4" xfId="8350"/>
    <cellStyle name="_Book1_Power Costs - Comparison bx Rbtl-Staff-Jt-PC_Electric Rev Req Model (2009 GRC) Rebuttal REmoval of New  WH Solar AdjustMI" xfId="676"/>
    <cellStyle name="_Book1_Power Costs - Comparison bx Rbtl-Staff-Jt-PC_Electric Rev Req Model (2009 GRC) Rebuttal REmoval of New  WH Solar AdjustMI 2" xfId="677"/>
    <cellStyle name="_Book1_Power Costs - Comparison bx Rbtl-Staff-Jt-PC_Electric Rev Req Model (2009 GRC) Rebuttal REmoval of New  WH Solar AdjustMI 2 2" xfId="8351"/>
    <cellStyle name="_Book1_Power Costs - Comparison bx Rbtl-Staff-Jt-PC_Electric Rev Req Model (2009 GRC) Rebuttal REmoval of New  WH Solar AdjustMI 2 2 2" xfId="8352"/>
    <cellStyle name="_Book1_Power Costs - Comparison bx Rbtl-Staff-Jt-PC_Electric Rev Req Model (2009 GRC) Rebuttal REmoval of New  WH Solar AdjustMI 2 3" xfId="8353"/>
    <cellStyle name="_Book1_Power Costs - Comparison bx Rbtl-Staff-Jt-PC_Electric Rev Req Model (2009 GRC) Rebuttal REmoval of New  WH Solar AdjustMI 3" xfId="8354"/>
    <cellStyle name="_Book1_Power Costs - Comparison bx Rbtl-Staff-Jt-PC_Electric Rev Req Model (2009 GRC) Rebuttal REmoval of New  WH Solar AdjustMI 3 2" xfId="8355"/>
    <cellStyle name="_Book1_Power Costs - Comparison bx Rbtl-Staff-Jt-PC_Electric Rev Req Model (2009 GRC) Rebuttal REmoval of New  WH Solar AdjustMI 4" xfId="8356"/>
    <cellStyle name="_Book1_Power Costs - Comparison bx Rbtl-Staff-Jt-PC_Electric Rev Req Model (2009 GRC) Rebuttal REmoval of New  WH Solar AdjustMI_DEM-WP(C) ENERG10C--ctn Mid-C_042010 2010GRC" xfId="678"/>
    <cellStyle name="_Book1_Power Costs - Comparison bx Rbtl-Staff-Jt-PC_Electric Rev Req Model (2009 GRC) Revised 01-18-2010" xfId="679"/>
    <cellStyle name="_Book1_Power Costs - Comparison bx Rbtl-Staff-Jt-PC_Electric Rev Req Model (2009 GRC) Revised 01-18-2010 2" xfId="680"/>
    <cellStyle name="_Book1_Power Costs - Comparison bx Rbtl-Staff-Jt-PC_Electric Rev Req Model (2009 GRC) Revised 01-18-2010 2 2" xfId="8357"/>
    <cellStyle name="_Book1_Power Costs - Comparison bx Rbtl-Staff-Jt-PC_Electric Rev Req Model (2009 GRC) Revised 01-18-2010 2 2 2" xfId="8358"/>
    <cellStyle name="_Book1_Power Costs - Comparison bx Rbtl-Staff-Jt-PC_Electric Rev Req Model (2009 GRC) Revised 01-18-2010 2 3" xfId="8359"/>
    <cellStyle name="_Book1_Power Costs - Comparison bx Rbtl-Staff-Jt-PC_Electric Rev Req Model (2009 GRC) Revised 01-18-2010 3" xfId="8360"/>
    <cellStyle name="_Book1_Power Costs - Comparison bx Rbtl-Staff-Jt-PC_Electric Rev Req Model (2009 GRC) Revised 01-18-2010 3 2" xfId="8361"/>
    <cellStyle name="_Book1_Power Costs - Comparison bx Rbtl-Staff-Jt-PC_Electric Rev Req Model (2009 GRC) Revised 01-18-2010 4" xfId="8362"/>
    <cellStyle name="_Book1_Power Costs - Comparison bx Rbtl-Staff-Jt-PC_Electric Rev Req Model (2009 GRC) Revised 01-18-2010_DEM-WP(C) ENERG10C--ctn Mid-C_042010 2010GRC" xfId="681"/>
    <cellStyle name="_Book1_Power Costs - Comparison bx Rbtl-Staff-Jt-PC_Final Order Electric EXHIBIT A-1" xfId="682"/>
    <cellStyle name="_Book1_Power Costs - Comparison bx Rbtl-Staff-Jt-PC_Final Order Electric EXHIBIT A-1 2" xfId="8363"/>
    <cellStyle name="_Book1_Power Costs - Comparison bx Rbtl-Staff-Jt-PC_Final Order Electric EXHIBIT A-1 2 2" xfId="8364"/>
    <cellStyle name="_Book1_Power Costs - Comparison bx Rbtl-Staff-Jt-PC_Final Order Electric EXHIBIT A-1 2 2 2" xfId="8365"/>
    <cellStyle name="_Book1_Power Costs - Comparison bx Rbtl-Staff-Jt-PC_Final Order Electric EXHIBIT A-1 2 3" xfId="8366"/>
    <cellStyle name="_Book1_Power Costs - Comparison bx Rbtl-Staff-Jt-PC_Final Order Electric EXHIBIT A-1 3" xfId="8367"/>
    <cellStyle name="_Book1_Power Costs - Comparison bx Rbtl-Staff-Jt-PC_Final Order Electric EXHIBIT A-1 3 2" xfId="8368"/>
    <cellStyle name="_Book1_Power Costs - Comparison bx Rbtl-Staff-Jt-PC_Final Order Electric EXHIBIT A-1 4" xfId="8369"/>
    <cellStyle name="_Book1_Production Adj 4.37" xfId="8370"/>
    <cellStyle name="_Book1_Production Adj 4.37 2" xfId="8371"/>
    <cellStyle name="_Book1_Production Adj 4.37 2 2" xfId="8372"/>
    <cellStyle name="_Book1_Production Adj 4.37 2 2 2" xfId="8373"/>
    <cellStyle name="_Book1_Production Adj 4.37 2 3" xfId="8374"/>
    <cellStyle name="_Book1_Production Adj 4.37 3" xfId="8375"/>
    <cellStyle name="_Book1_Production Adj 4.37 3 2" xfId="8376"/>
    <cellStyle name="_Book1_Production Adj 4.37 4" xfId="8377"/>
    <cellStyle name="_Book1_Purchased Power Adj 4.03" xfId="8378"/>
    <cellStyle name="_Book1_Purchased Power Adj 4.03 2" xfId="8379"/>
    <cellStyle name="_Book1_Purchased Power Adj 4.03 2 2" xfId="8380"/>
    <cellStyle name="_Book1_Purchased Power Adj 4.03 2 2 2" xfId="8381"/>
    <cellStyle name="_Book1_Purchased Power Adj 4.03 2 3" xfId="8382"/>
    <cellStyle name="_Book1_Purchased Power Adj 4.03 3" xfId="8383"/>
    <cellStyle name="_Book1_Purchased Power Adj 4.03 3 2" xfId="8384"/>
    <cellStyle name="_Book1_Purchased Power Adj 4.03 4" xfId="8385"/>
    <cellStyle name="_Book1_Rebuttal Power Costs" xfId="683"/>
    <cellStyle name="_Book1_Rebuttal Power Costs 2" xfId="684"/>
    <cellStyle name="_Book1_Rebuttal Power Costs 2 2" xfId="8386"/>
    <cellStyle name="_Book1_Rebuttal Power Costs 2 2 2" xfId="8387"/>
    <cellStyle name="_Book1_Rebuttal Power Costs 2 3" xfId="8388"/>
    <cellStyle name="_Book1_Rebuttal Power Costs 3" xfId="8389"/>
    <cellStyle name="_Book1_Rebuttal Power Costs 3 2" xfId="8390"/>
    <cellStyle name="_Book1_Rebuttal Power Costs 4" xfId="8391"/>
    <cellStyle name="_Book1_Rebuttal Power Costs_Adj Bench DR 3 for Initial Briefs (Electric)" xfId="685"/>
    <cellStyle name="_Book1_Rebuttal Power Costs_Adj Bench DR 3 for Initial Briefs (Electric) 2" xfId="686"/>
    <cellStyle name="_Book1_Rebuttal Power Costs_Adj Bench DR 3 for Initial Briefs (Electric) 2 2" xfId="8392"/>
    <cellStyle name="_Book1_Rebuttal Power Costs_Adj Bench DR 3 for Initial Briefs (Electric) 2 2 2" xfId="8393"/>
    <cellStyle name="_Book1_Rebuttal Power Costs_Adj Bench DR 3 for Initial Briefs (Electric) 2 3" xfId="8394"/>
    <cellStyle name="_Book1_Rebuttal Power Costs_Adj Bench DR 3 for Initial Briefs (Electric) 3" xfId="8395"/>
    <cellStyle name="_Book1_Rebuttal Power Costs_Adj Bench DR 3 for Initial Briefs (Electric) 3 2" xfId="8396"/>
    <cellStyle name="_Book1_Rebuttal Power Costs_Adj Bench DR 3 for Initial Briefs (Electric) 4" xfId="8397"/>
    <cellStyle name="_Book1_Rebuttal Power Costs_Adj Bench DR 3 for Initial Briefs (Electric)_DEM-WP(C) ENERG10C--ctn Mid-C_042010 2010GRC" xfId="687"/>
    <cellStyle name="_Book1_Rebuttal Power Costs_DEM-WP(C) ENERG10C--ctn Mid-C_042010 2010GRC" xfId="688"/>
    <cellStyle name="_Book1_Rebuttal Power Costs_Electric Rev Req Model (2009 GRC) Rebuttal" xfId="689"/>
    <cellStyle name="_Book1_Rebuttal Power Costs_Electric Rev Req Model (2009 GRC) Rebuttal 2" xfId="8398"/>
    <cellStyle name="_Book1_Rebuttal Power Costs_Electric Rev Req Model (2009 GRC) Rebuttal 2 2" xfId="8399"/>
    <cellStyle name="_Book1_Rebuttal Power Costs_Electric Rev Req Model (2009 GRC) Rebuttal 2 2 2" xfId="8400"/>
    <cellStyle name="_Book1_Rebuttal Power Costs_Electric Rev Req Model (2009 GRC) Rebuttal 2 3" xfId="8401"/>
    <cellStyle name="_Book1_Rebuttal Power Costs_Electric Rev Req Model (2009 GRC) Rebuttal 3" xfId="8402"/>
    <cellStyle name="_Book1_Rebuttal Power Costs_Electric Rev Req Model (2009 GRC) Rebuttal 3 2" xfId="8403"/>
    <cellStyle name="_Book1_Rebuttal Power Costs_Electric Rev Req Model (2009 GRC) Rebuttal 4" xfId="8404"/>
    <cellStyle name="_Book1_Rebuttal Power Costs_Electric Rev Req Model (2009 GRC) Rebuttal REmoval of New  WH Solar AdjustMI" xfId="690"/>
    <cellStyle name="_Book1_Rebuttal Power Costs_Electric Rev Req Model (2009 GRC) Rebuttal REmoval of New  WH Solar AdjustMI 2" xfId="691"/>
    <cellStyle name="_Book1_Rebuttal Power Costs_Electric Rev Req Model (2009 GRC) Rebuttal REmoval of New  WH Solar AdjustMI 2 2" xfId="8405"/>
    <cellStyle name="_Book1_Rebuttal Power Costs_Electric Rev Req Model (2009 GRC) Rebuttal REmoval of New  WH Solar AdjustMI 2 2 2" xfId="8406"/>
    <cellStyle name="_Book1_Rebuttal Power Costs_Electric Rev Req Model (2009 GRC) Rebuttal REmoval of New  WH Solar AdjustMI 2 3" xfId="8407"/>
    <cellStyle name="_Book1_Rebuttal Power Costs_Electric Rev Req Model (2009 GRC) Rebuttal REmoval of New  WH Solar AdjustMI 3" xfId="8408"/>
    <cellStyle name="_Book1_Rebuttal Power Costs_Electric Rev Req Model (2009 GRC) Rebuttal REmoval of New  WH Solar AdjustMI 3 2" xfId="8409"/>
    <cellStyle name="_Book1_Rebuttal Power Costs_Electric Rev Req Model (2009 GRC) Rebuttal REmoval of New  WH Solar AdjustMI 4" xfId="8410"/>
    <cellStyle name="_Book1_Rebuttal Power Costs_Electric Rev Req Model (2009 GRC) Rebuttal REmoval of New  WH Solar AdjustMI_DEM-WP(C) ENERG10C--ctn Mid-C_042010 2010GRC" xfId="692"/>
    <cellStyle name="_Book1_Rebuttal Power Costs_Electric Rev Req Model (2009 GRC) Revised 01-18-2010" xfId="693"/>
    <cellStyle name="_Book1_Rebuttal Power Costs_Electric Rev Req Model (2009 GRC) Revised 01-18-2010 2" xfId="694"/>
    <cellStyle name="_Book1_Rebuttal Power Costs_Electric Rev Req Model (2009 GRC) Revised 01-18-2010 2 2" xfId="8411"/>
    <cellStyle name="_Book1_Rebuttal Power Costs_Electric Rev Req Model (2009 GRC) Revised 01-18-2010 2 2 2" xfId="8412"/>
    <cellStyle name="_Book1_Rebuttal Power Costs_Electric Rev Req Model (2009 GRC) Revised 01-18-2010 2 3" xfId="8413"/>
    <cellStyle name="_Book1_Rebuttal Power Costs_Electric Rev Req Model (2009 GRC) Revised 01-18-2010 3" xfId="8414"/>
    <cellStyle name="_Book1_Rebuttal Power Costs_Electric Rev Req Model (2009 GRC) Revised 01-18-2010 3 2" xfId="8415"/>
    <cellStyle name="_Book1_Rebuttal Power Costs_Electric Rev Req Model (2009 GRC) Revised 01-18-2010 4" xfId="8416"/>
    <cellStyle name="_Book1_Rebuttal Power Costs_Electric Rev Req Model (2009 GRC) Revised 01-18-2010_DEM-WP(C) ENERG10C--ctn Mid-C_042010 2010GRC" xfId="695"/>
    <cellStyle name="_Book1_Rebuttal Power Costs_Final Order Electric EXHIBIT A-1" xfId="696"/>
    <cellStyle name="_Book1_Rebuttal Power Costs_Final Order Electric EXHIBIT A-1 2" xfId="8417"/>
    <cellStyle name="_Book1_Rebuttal Power Costs_Final Order Electric EXHIBIT A-1 2 2" xfId="8418"/>
    <cellStyle name="_Book1_Rebuttal Power Costs_Final Order Electric EXHIBIT A-1 2 2 2" xfId="8419"/>
    <cellStyle name="_Book1_Rebuttal Power Costs_Final Order Electric EXHIBIT A-1 2 3" xfId="8420"/>
    <cellStyle name="_Book1_Rebuttal Power Costs_Final Order Electric EXHIBIT A-1 3" xfId="8421"/>
    <cellStyle name="_Book1_Rebuttal Power Costs_Final Order Electric EXHIBIT A-1 3 2" xfId="8422"/>
    <cellStyle name="_Book1_Rebuttal Power Costs_Final Order Electric EXHIBIT A-1 4" xfId="8423"/>
    <cellStyle name="_Book1_ROR 5.02" xfId="8424"/>
    <cellStyle name="_Book1_ROR 5.02 2" xfId="8425"/>
    <cellStyle name="_Book1_ROR 5.02 2 2" xfId="8426"/>
    <cellStyle name="_Book1_ROR 5.02 2 2 2" xfId="8427"/>
    <cellStyle name="_Book1_ROR 5.02 2 3" xfId="8428"/>
    <cellStyle name="_Book1_ROR 5.02 3" xfId="8429"/>
    <cellStyle name="_Book1_ROR 5.02 3 2" xfId="8430"/>
    <cellStyle name="_Book1_ROR 5.02 4" xfId="8431"/>
    <cellStyle name="_Book1_Transmission Workbook for May BOD" xfId="697"/>
    <cellStyle name="_Book1_Transmission Workbook for May BOD 2" xfId="698"/>
    <cellStyle name="_Book1_Transmission Workbook for May BOD 2 2" xfId="8432"/>
    <cellStyle name="_Book1_Transmission Workbook for May BOD 3" xfId="8433"/>
    <cellStyle name="_Book1_Transmission Workbook for May BOD_DEM-WP(C) ENERG10C--ctn Mid-C_042010 2010GRC" xfId="699"/>
    <cellStyle name="_Book1_Wind Integration 10GRC" xfId="700"/>
    <cellStyle name="_Book1_Wind Integration 10GRC 2" xfId="701"/>
    <cellStyle name="_Book1_Wind Integration 10GRC 2 2" xfId="8434"/>
    <cellStyle name="_Book1_Wind Integration 10GRC 3" xfId="8435"/>
    <cellStyle name="_Book1_Wind Integration 10GRC_DEM-WP(C) ENERG10C--ctn Mid-C_042010 2010GRC" xfId="702"/>
    <cellStyle name="_Book2" xfId="703"/>
    <cellStyle name="_x0013__Book2" xfId="704"/>
    <cellStyle name="_Book2 10" xfId="705"/>
    <cellStyle name="_x0013__Book2 10" xfId="8436"/>
    <cellStyle name="_Book2 10 10" xfId="8437"/>
    <cellStyle name="_Book2 10 11" xfId="8438"/>
    <cellStyle name="_Book2 10 12" xfId="8439"/>
    <cellStyle name="_Book2 10 13" xfId="8440"/>
    <cellStyle name="_Book2 10 14" xfId="8441"/>
    <cellStyle name="_Book2 10 15" xfId="8442"/>
    <cellStyle name="_Book2 10 16" xfId="8443"/>
    <cellStyle name="_Book2 10 17" xfId="8444"/>
    <cellStyle name="_Book2 10 18" xfId="8445"/>
    <cellStyle name="_Book2 10 19" xfId="8446"/>
    <cellStyle name="_Book2 10 2" xfId="8447"/>
    <cellStyle name="_x0013__Book2 10 2" xfId="8448"/>
    <cellStyle name="_Book2 10 2 2" xfId="8449"/>
    <cellStyle name="_Book2 10 2 3" xfId="8450"/>
    <cellStyle name="_Book2 10 20" xfId="8451"/>
    <cellStyle name="_Book2 10 21" xfId="8452"/>
    <cellStyle name="_Book2 10 22" xfId="8453"/>
    <cellStyle name="_Book2 10 23" xfId="8454"/>
    <cellStyle name="_Book2 10 24" xfId="8455"/>
    <cellStyle name="_Book2 10 3" xfId="8456"/>
    <cellStyle name="_x0013__Book2 10 3" xfId="8457"/>
    <cellStyle name="_Book2 10 4" xfId="8458"/>
    <cellStyle name="_Book2 10 5" xfId="8459"/>
    <cellStyle name="_Book2 10 6" xfId="8460"/>
    <cellStyle name="_Book2 10 7" xfId="8461"/>
    <cellStyle name="_Book2 10 8" xfId="8462"/>
    <cellStyle name="_Book2 10 9" xfId="8463"/>
    <cellStyle name="_Book2 11" xfId="706"/>
    <cellStyle name="_x0013__Book2 11" xfId="8464"/>
    <cellStyle name="_Book2 11 10" xfId="8465"/>
    <cellStyle name="_Book2 11 11" xfId="8466"/>
    <cellStyle name="_Book2 11 12" xfId="8467"/>
    <cellStyle name="_Book2 11 13" xfId="8468"/>
    <cellStyle name="_Book2 11 14" xfId="8469"/>
    <cellStyle name="_Book2 11 15" xfId="8470"/>
    <cellStyle name="_Book2 11 16" xfId="8471"/>
    <cellStyle name="_Book2 11 17" xfId="8472"/>
    <cellStyle name="_Book2 11 18" xfId="8473"/>
    <cellStyle name="_Book2 11 19" xfId="8474"/>
    <cellStyle name="_Book2 11 2" xfId="8475"/>
    <cellStyle name="_Book2 11 2 2" xfId="8476"/>
    <cellStyle name="_Book2 11 20" xfId="8477"/>
    <cellStyle name="_Book2 11 21" xfId="8478"/>
    <cellStyle name="_Book2 11 22" xfId="8479"/>
    <cellStyle name="_Book2 11 3" xfId="8480"/>
    <cellStyle name="_Book2 11 4" xfId="8481"/>
    <cellStyle name="_Book2 11 5" xfId="8482"/>
    <cellStyle name="_Book2 11 6" xfId="8483"/>
    <cellStyle name="_Book2 11 7" xfId="8484"/>
    <cellStyle name="_Book2 11 8" xfId="8485"/>
    <cellStyle name="_Book2 11 9" xfId="8486"/>
    <cellStyle name="_Book2 12" xfId="707"/>
    <cellStyle name="_x0013__Book2 12" xfId="8487"/>
    <cellStyle name="_Book2 12 10" xfId="8488"/>
    <cellStyle name="_Book2 12 11" xfId="8489"/>
    <cellStyle name="_Book2 12 12" xfId="8490"/>
    <cellStyle name="_Book2 12 13" xfId="8491"/>
    <cellStyle name="_Book2 12 14" xfId="8492"/>
    <cellStyle name="_Book2 12 15" xfId="8493"/>
    <cellStyle name="_Book2 12 16" xfId="8494"/>
    <cellStyle name="_Book2 12 17" xfId="8495"/>
    <cellStyle name="_Book2 12 18" xfId="8496"/>
    <cellStyle name="_Book2 12 19" xfId="8497"/>
    <cellStyle name="_Book2 12 2" xfId="708"/>
    <cellStyle name="_Book2 12 2 2" xfId="8498"/>
    <cellStyle name="_Book2 12 20" xfId="8499"/>
    <cellStyle name="_Book2 12 21" xfId="8500"/>
    <cellStyle name="_Book2 12 22" xfId="8501"/>
    <cellStyle name="_Book2 12 23" xfId="8502"/>
    <cellStyle name="_Book2 12 24" xfId="8503"/>
    <cellStyle name="_Book2 12 3" xfId="8504"/>
    <cellStyle name="_Book2 12 4" xfId="8505"/>
    <cellStyle name="_Book2 12 5" xfId="8506"/>
    <cellStyle name="_Book2 12 6" xfId="8507"/>
    <cellStyle name="_Book2 12 7" xfId="8508"/>
    <cellStyle name="_Book2 12 8" xfId="8509"/>
    <cellStyle name="_Book2 12 9" xfId="8510"/>
    <cellStyle name="_Book2 13" xfId="709"/>
    <cellStyle name="_x0013__Book2 13" xfId="8511"/>
    <cellStyle name="_Book2 13 10" xfId="8512"/>
    <cellStyle name="_Book2 13 11" xfId="8513"/>
    <cellStyle name="_Book2 13 12" xfId="8514"/>
    <cellStyle name="_Book2 13 13" xfId="8515"/>
    <cellStyle name="_Book2 13 14" xfId="8516"/>
    <cellStyle name="_Book2 13 15" xfId="8517"/>
    <cellStyle name="_Book2 13 16" xfId="8518"/>
    <cellStyle name="_Book2 13 17" xfId="8519"/>
    <cellStyle name="_Book2 13 18" xfId="8520"/>
    <cellStyle name="_Book2 13 19" xfId="8521"/>
    <cellStyle name="_Book2 13 2" xfId="710"/>
    <cellStyle name="_Book2 13 2 2" xfId="8522"/>
    <cellStyle name="_Book2 13 20" xfId="8523"/>
    <cellStyle name="_Book2 13 21" xfId="8524"/>
    <cellStyle name="_Book2 13 22" xfId="8525"/>
    <cellStyle name="_Book2 13 23" xfId="8526"/>
    <cellStyle name="_Book2 13 24" xfId="8527"/>
    <cellStyle name="_Book2 13 3" xfId="8528"/>
    <cellStyle name="_Book2 13 4" xfId="8529"/>
    <cellStyle name="_Book2 13 5" xfId="8530"/>
    <cellStyle name="_Book2 13 6" xfId="8531"/>
    <cellStyle name="_Book2 13 7" xfId="8532"/>
    <cellStyle name="_Book2 13 8" xfId="8533"/>
    <cellStyle name="_Book2 13 9" xfId="8534"/>
    <cellStyle name="_Book2 14" xfId="711"/>
    <cellStyle name="_x0013__Book2 14" xfId="8535"/>
    <cellStyle name="_Book2 14 10" xfId="8536"/>
    <cellStyle name="_Book2 14 11" xfId="8537"/>
    <cellStyle name="_Book2 14 12" xfId="8538"/>
    <cellStyle name="_Book2 14 13" xfId="8539"/>
    <cellStyle name="_Book2 14 14" xfId="8540"/>
    <cellStyle name="_Book2 14 15" xfId="8541"/>
    <cellStyle name="_Book2 14 16" xfId="8542"/>
    <cellStyle name="_Book2 14 17" xfId="8543"/>
    <cellStyle name="_Book2 14 18" xfId="8544"/>
    <cellStyle name="_Book2 14 19" xfId="8545"/>
    <cellStyle name="_Book2 14 2" xfId="712"/>
    <cellStyle name="_Book2 14 2 2" xfId="8546"/>
    <cellStyle name="_Book2 14 20" xfId="8547"/>
    <cellStyle name="_Book2 14 21" xfId="8548"/>
    <cellStyle name="_Book2 14 22" xfId="8549"/>
    <cellStyle name="_Book2 14 23" xfId="8550"/>
    <cellStyle name="_Book2 14 24" xfId="8551"/>
    <cellStyle name="_Book2 14 3" xfId="8552"/>
    <cellStyle name="_Book2 14 4" xfId="8553"/>
    <cellStyle name="_Book2 14 5" xfId="8554"/>
    <cellStyle name="_Book2 14 6" xfId="8555"/>
    <cellStyle name="_Book2 14 7" xfId="8556"/>
    <cellStyle name="_Book2 14 8" xfId="8557"/>
    <cellStyle name="_Book2 14 9" xfId="8558"/>
    <cellStyle name="_Book2 15" xfId="713"/>
    <cellStyle name="_x0013__Book2 15" xfId="8559"/>
    <cellStyle name="_Book2 15 10" xfId="8560"/>
    <cellStyle name="_Book2 15 11" xfId="8561"/>
    <cellStyle name="_Book2 15 12" xfId="8562"/>
    <cellStyle name="_Book2 15 13" xfId="8563"/>
    <cellStyle name="_Book2 15 14" xfId="8564"/>
    <cellStyle name="_Book2 15 15" xfId="8565"/>
    <cellStyle name="_Book2 15 16" xfId="8566"/>
    <cellStyle name="_Book2 15 17" xfId="8567"/>
    <cellStyle name="_Book2 15 18" xfId="8568"/>
    <cellStyle name="_Book2 15 19" xfId="8569"/>
    <cellStyle name="_Book2 15 2" xfId="714"/>
    <cellStyle name="_Book2 15 2 2" xfId="8570"/>
    <cellStyle name="_Book2 15 20" xfId="8571"/>
    <cellStyle name="_Book2 15 21" xfId="8572"/>
    <cellStyle name="_Book2 15 22" xfId="8573"/>
    <cellStyle name="_Book2 15 23" xfId="8574"/>
    <cellStyle name="_Book2 15 24" xfId="8575"/>
    <cellStyle name="_Book2 15 3" xfId="8576"/>
    <cellStyle name="_Book2 15 4" xfId="8577"/>
    <cellStyle name="_Book2 15 5" xfId="8578"/>
    <cellStyle name="_Book2 15 6" xfId="8579"/>
    <cellStyle name="_Book2 15 7" xfId="8580"/>
    <cellStyle name="_Book2 15 8" xfId="8581"/>
    <cellStyle name="_Book2 15 9" xfId="8582"/>
    <cellStyle name="_Book2 16" xfId="715"/>
    <cellStyle name="_x0013__Book2 16" xfId="8583"/>
    <cellStyle name="_Book2 16 10" xfId="8584"/>
    <cellStyle name="_Book2 16 11" xfId="8585"/>
    <cellStyle name="_Book2 16 12" xfId="8586"/>
    <cellStyle name="_Book2 16 13" xfId="8587"/>
    <cellStyle name="_Book2 16 14" xfId="8588"/>
    <cellStyle name="_Book2 16 15" xfId="8589"/>
    <cellStyle name="_Book2 16 16" xfId="8590"/>
    <cellStyle name="_Book2 16 17" xfId="8591"/>
    <cellStyle name="_Book2 16 18" xfId="8592"/>
    <cellStyle name="_Book2 16 19" xfId="8593"/>
    <cellStyle name="_Book2 16 2" xfId="716"/>
    <cellStyle name="_Book2 16 2 2" xfId="8594"/>
    <cellStyle name="_Book2 16 20" xfId="8595"/>
    <cellStyle name="_Book2 16 21" xfId="8596"/>
    <cellStyle name="_Book2 16 22" xfId="8597"/>
    <cellStyle name="_Book2 16 23" xfId="8598"/>
    <cellStyle name="_Book2 16 3" xfId="8599"/>
    <cellStyle name="_Book2 16 4" xfId="8600"/>
    <cellStyle name="_Book2 16 5" xfId="8601"/>
    <cellStyle name="_Book2 16 6" xfId="8602"/>
    <cellStyle name="_Book2 16 7" xfId="8603"/>
    <cellStyle name="_Book2 16 8" xfId="8604"/>
    <cellStyle name="_Book2 16 9" xfId="8605"/>
    <cellStyle name="_Book2 17" xfId="8606"/>
    <cellStyle name="_x0013__Book2 17" xfId="8607"/>
    <cellStyle name="_Book2 17 10" xfId="8608"/>
    <cellStyle name="_Book2 17 11" xfId="8609"/>
    <cellStyle name="_Book2 17 12" xfId="8610"/>
    <cellStyle name="_Book2 17 13" xfId="8611"/>
    <cellStyle name="_Book2 17 14" xfId="8612"/>
    <cellStyle name="_Book2 17 15" xfId="8613"/>
    <cellStyle name="_Book2 17 16" xfId="8614"/>
    <cellStyle name="_Book2 17 17" xfId="8615"/>
    <cellStyle name="_Book2 17 18" xfId="8616"/>
    <cellStyle name="_Book2 17 19" xfId="8617"/>
    <cellStyle name="_Book2 17 2" xfId="8618"/>
    <cellStyle name="_Book2 17 2 2" xfId="8619"/>
    <cellStyle name="_Book2 17 20" xfId="8620"/>
    <cellStyle name="_Book2 17 21" xfId="8621"/>
    <cellStyle name="_Book2 17 3" xfId="8622"/>
    <cellStyle name="_Book2 17 4" xfId="8623"/>
    <cellStyle name="_Book2 17 5" xfId="8624"/>
    <cellStyle name="_Book2 17 6" xfId="8625"/>
    <cellStyle name="_Book2 17 7" xfId="8626"/>
    <cellStyle name="_Book2 17 8" xfId="8627"/>
    <cellStyle name="_Book2 17 9" xfId="8628"/>
    <cellStyle name="_Book2 18" xfId="8629"/>
    <cellStyle name="_x0013__Book2 18" xfId="8630"/>
    <cellStyle name="_Book2 18 10" xfId="8631"/>
    <cellStyle name="_Book2 18 11" xfId="8632"/>
    <cellStyle name="_Book2 18 12" xfId="8633"/>
    <cellStyle name="_Book2 18 13" xfId="8634"/>
    <cellStyle name="_Book2 18 14" xfId="8635"/>
    <cellStyle name="_Book2 18 15" xfId="8636"/>
    <cellStyle name="_Book2 18 16" xfId="8637"/>
    <cellStyle name="_Book2 18 17" xfId="8638"/>
    <cellStyle name="_Book2 18 18" xfId="8639"/>
    <cellStyle name="_Book2 18 19" xfId="8640"/>
    <cellStyle name="_Book2 18 2" xfId="8641"/>
    <cellStyle name="_Book2 18 2 2" xfId="8642"/>
    <cellStyle name="_Book2 18 20" xfId="8643"/>
    <cellStyle name="_Book2 18 21" xfId="8644"/>
    <cellStyle name="_Book2 18 3" xfId="8645"/>
    <cellStyle name="_Book2 18 4" xfId="8646"/>
    <cellStyle name="_Book2 18 5" xfId="8647"/>
    <cellStyle name="_Book2 18 6" xfId="8648"/>
    <cellStyle name="_Book2 18 7" xfId="8649"/>
    <cellStyle name="_Book2 18 8" xfId="8650"/>
    <cellStyle name="_Book2 18 9" xfId="8651"/>
    <cellStyle name="_Book2 19" xfId="8652"/>
    <cellStyle name="_x0013__Book2 19" xfId="8653"/>
    <cellStyle name="_Book2 19 10" xfId="8654"/>
    <cellStyle name="_Book2 19 11" xfId="8655"/>
    <cellStyle name="_Book2 19 12" xfId="8656"/>
    <cellStyle name="_Book2 19 13" xfId="8657"/>
    <cellStyle name="_Book2 19 14" xfId="8658"/>
    <cellStyle name="_Book2 19 15" xfId="8659"/>
    <cellStyle name="_Book2 19 16" xfId="8660"/>
    <cellStyle name="_Book2 19 17" xfId="8661"/>
    <cellStyle name="_Book2 19 18" xfId="8662"/>
    <cellStyle name="_Book2 19 19" xfId="8663"/>
    <cellStyle name="_Book2 19 2" xfId="8664"/>
    <cellStyle name="_Book2 19 20" xfId="8665"/>
    <cellStyle name="_Book2 19 3" xfId="8666"/>
    <cellStyle name="_Book2 19 4" xfId="8667"/>
    <cellStyle name="_Book2 19 5" xfId="8668"/>
    <cellStyle name="_Book2 19 6" xfId="8669"/>
    <cellStyle name="_Book2 19 7" xfId="8670"/>
    <cellStyle name="_Book2 19 8" xfId="8671"/>
    <cellStyle name="_Book2 19 9" xfId="8672"/>
    <cellStyle name="_Book2 2" xfId="717"/>
    <cellStyle name="_x0013__Book2 2" xfId="718"/>
    <cellStyle name="_Book2 2 10" xfId="8673"/>
    <cellStyle name="_x0013__Book2 2 10" xfId="8674"/>
    <cellStyle name="_Book2 2 10 2" xfId="8675"/>
    <cellStyle name="_Book2 2 11" xfId="8676"/>
    <cellStyle name="_x0013__Book2 2 11" xfId="8677"/>
    <cellStyle name="_Book2 2 12" xfId="8678"/>
    <cellStyle name="_x0013__Book2 2 12" xfId="8679"/>
    <cellStyle name="_Book2 2 13" xfId="8680"/>
    <cellStyle name="_x0013__Book2 2 13" xfId="8681"/>
    <cellStyle name="_Book2 2 14" xfId="8682"/>
    <cellStyle name="_x0013__Book2 2 14" xfId="8683"/>
    <cellStyle name="_Book2 2 15" xfId="8684"/>
    <cellStyle name="_x0013__Book2 2 15" xfId="8685"/>
    <cellStyle name="_Book2 2 16" xfId="8686"/>
    <cellStyle name="_x0013__Book2 2 16" xfId="8687"/>
    <cellStyle name="_Book2 2 17" xfId="8688"/>
    <cellStyle name="_x0013__Book2 2 17" xfId="8689"/>
    <cellStyle name="_Book2 2 18" xfId="8690"/>
    <cellStyle name="_x0013__Book2 2 18" xfId="8691"/>
    <cellStyle name="_Book2 2 19" xfId="8692"/>
    <cellStyle name="_x0013__Book2 2 19" xfId="8693"/>
    <cellStyle name="_Book2 2 2" xfId="719"/>
    <cellStyle name="_x0013__Book2 2 2" xfId="8694"/>
    <cellStyle name="_Book2 2 2 10" xfId="8695"/>
    <cellStyle name="_Book2 2 2 11" xfId="8696"/>
    <cellStyle name="_Book2 2 2 12" xfId="8697"/>
    <cellStyle name="_Book2 2 2 13" xfId="8698"/>
    <cellStyle name="_Book2 2 2 14" xfId="8699"/>
    <cellStyle name="_Book2 2 2 15" xfId="8700"/>
    <cellStyle name="_Book2 2 2 16" xfId="8701"/>
    <cellStyle name="_Book2 2 2 17" xfId="8702"/>
    <cellStyle name="_Book2 2 2 18" xfId="8703"/>
    <cellStyle name="_Book2 2 2 19" xfId="8704"/>
    <cellStyle name="_Book2 2 2 2" xfId="8705"/>
    <cellStyle name="_x0013__Book2 2 2 2" xfId="8706"/>
    <cellStyle name="_Book2 2 2 2 2" xfId="8707"/>
    <cellStyle name="_Book2 2 2 2 3" xfId="8708"/>
    <cellStyle name="_Book2 2 2 20" xfId="8709"/>
    <cellStyle name="_Book2 2 2 21" xfId="8710"/>
    <cellStyle name="_Book2 2 2 22" xfId="8711"/>
    <cellStyle name="_Book2 2 2 23" xfId="8712"/>
    <cellStyle name="_Book2 2 2 24" xfId="8713"/>
    <cellStyle name="_Book2 2 2 3" xfId="8714"/>
    <cellStyle name="_x0013__Book2 2 2 3" xfId="8715"/>
    <cellStyle name="_Book2 2 2 4" xfId="8716"/>
    <cellStyle name="_Book2 2 2 5" xfId="8717"/>
    <cellStyle name="_Book2 2 2 6" xfId="8718"/>
    <cellStyle name="_Book2 2 2 7" xfId="8719"/>
    <cellStyle name="_Book2 2 2 8" xfId="8720"/>
    <cellStyle name="_Book2 2 2 9" xfId="8721"/>
    <cellStyle name="_Book2 2 20" xfId="8722"/>
    <cellStyle name="_x0013__Book2 2 20" xfId="8723"/>
    <cellStyle name="_Book2 2 21" xfId="8724"/>
    <cellStyle name="_x0013__Book2 2 21" xfId="8725"/>
    <cellStyle name="_Book2 2 22" xfId="8726"/>
    <cellStyle name="_x0013__Book2 2 22" xfId="8727"/>
    <cellStyle name="_Book2 2 23" xfId="8728"/>
    <cellStyle name="_x0013__Book2 2 23" xfId="8729"/>
    <cellStyle name="_Book2 2 24" xfId="8730"/>
    <cellStyle name="_x0013__Book2 2 24" xfId="8731"/>
    <cellStyle name="_Book2 2 25" xfId="8732"/>
    <cellStyle name="_Book2 2 26" xfId="8733"/>
    <cellStyle name="_Book2 2 27" xfId="8734"/>
    <cellStyle name="_Book2 2 28" xfId="8735"/>
    <cellStyle name="_Book2 2 29" xfId="8736"/>
    <cellStyle name="_Book2 2 3" xfId="720"/>
    <cellStyle name="_x0013__Book2 2 3" xfId="8737"/>
    <cellStyle name="_Book2 2 3 2" xfId="8738"/>
    <cellStyle name="_Book2 2 3 2 2" xfId="8739"/>
    <cellStyle name="_Book2 2 3 3" xfId="8740"/>
    <cellStyle name="_Book2 2 3 4" xfId="8741"/>
    <cellStyle name="_Book2 2 3 5" xfId="8742"/>
    <cellStyle name="_Book2 2 3 6" xfId="8743"/>
    <cellStyle name="_Book2 2 30" xfId="8744"/>
    <cellStyle name="_Book2 2 31" xfId="8745"/>
    <cellStyle name="_Book2 2 32" xfId="8746"/>
    <cellStyle name="_Book2 2 33" xfId="8747"/>
    <cellStyle name="_Book2 2 34" xfId="8748"/>
    <cellStyle name="_Book2 2 35" xfId="8749"/>
    <cellStyle name="_Book2 2 36" xfId="8750"/>
    <cellStyle name="_Book2 2 37" xfId="8751"/>
    <cellStyle name="_Book2 2 38" xfId="8752"/>
    <cellStyle name="_Book2 2 39" xfId="8753"/>
    <cellStyle name="_Book2 2 4" xfId="721"/>
    <cellStyle name="_x0013__Book2 2 4" xfId="8754"/>
    <cellStyle name="_Book2 2 4 2" xfId="8755"/>
    <cellStyle name="_Book2 2 4 2 2" xfId="8756"/>
    <cellStyle name="_Book2 2 4 3" xfId="8757"/>
    <cellStyle name="_Book2 2 4 4" xfId="8758"/>
    <cellStyle name="_Book2 2 4 5" xfId="8759"/>
    <cellStyle name="_Book2 2 40" xfId="8760"/>
    <cellStyle name="_Book2 2 41" xfId="8761"/>
    <cellStyle name="_Book2 2 42" xfId="8762"/>
    <cellStyle name="_Book2 2 43" xfId="8763"/>
    <cellStyle name="_Book2 2 44" xfId="8764"/>
    <cellStyle name="_Book2 2 45" xfId="8765"/>
    <cellStyle name="_Book2 2 46" xfId="8766"/>
    <cellStyle name="_Book2 2 47" xfId="8767"/>
    <cellStyle name="_Book2 2 48" xfId="8768"/>
    <cellStyle name="_Book2 2 49" xfId="8769"/>
    <cellStyle name="_Book2 2 5" xfId="722"/>
    <cellStyle name="_x0013__Book2 2 5" xfId="8770"/>
    <cellStyle name="_Book2 2 5 2" xfId="8771"/>
    <cellStyle name="_Book2 2 5 2 2" xfId="8772"/>
    <cellStyle name="_Book2 2 5 3" xfId="8773"/>
    <cellStyle name="_Book2 2 5 4" xfId="8774"/>
    <cellStyle name="_Book2 2 5 5" xfId="8775"/>
    <cellStyle name="_Book2 2 50" xfId="8776"/>
    <cellStyle name="_Book2 2 51" xfId="8777"/>
    <cellStyle name="_Book2 2 52" xfId="8778"/>
    <cellStyle name="_Book2 2 53" xfId="8779"/>
    <cellStyle name="_Book2 2 6" xfId="723"/>
    <cellStyle name="_x0013__Book2 2 6" xfId="8780"/>
    <cellStyle name="_Book2 2 6 2" xfId="8781"/>
    <cellStyle name="_Book2 2 6 2 2" xfId="8782"/>
    <cellStyle name="_Book2 2 6 3" xfId="8783"/>
    <cellStyle name="_Book2 2 6 4" xfId="8784"/>
    <cellStyle name="_Book2 2 6 5" xfId="8785"/>
    <cellStyle name="_Book2 2 7" xfId="724"/>
    <cellStyle name="_x0013__Book2 2 7" xfId="8786"/>
    <cellStyle name="_Book2 2 7 2" xfId="8787"/>
    <cellStyle name="_Book2 2 7 2 2" xfId="8788"/>
    <cellStyle name="_Book2 2 7 3" xfId="8789"/>
    <cellStyle name="_Book2 2 7 4" xfId="8790"/>
    <cellStyle name="_Book2 2 8" xfId="725"/>
    <cellStyle name="_x0013__Book2 2 8" xfId="8791"/>
    <cellStyle name="_Book2 2 8 2" xfId="8792"/>
    <cellStyle name="_Book2 2 8 2 2" xfId="8793"/>
    <cellStyle name="_Book2 2 8 3" xfId="8794"/>
    <cellStyle name="_Book2 2 9" xfId="726"/>
    <cellStyle name="_x0013__Book2 2 9" xfId="8795"/>
    <cellStyle name="_Book2 2 9 2" xfId="8796"/>
    <cellStyle name="_Book2 2 9 2 2" xfId="8797"/>
    <cellStyle name="_Book2 2 9 3" xfId="8798"/>
    <cellStyle name="_Book2 20" xfId="8799"/>
    <cellStyle name="_x0013__Book2 20" xfId="8800"/>
    <cellStyle name="_Book2 20 10" xfId="8801"/>
    <cellStyle name="_Book2 20 11" xfId="8802"/>
    <cellStyle name="_Book2 20 12" xfId="8803"/>
    <cellStyle name="_Book2 20 13" xfId="8804"/>
    <cellStyle name="_Book2 20 14" xfId="8805"/>
    <cellStyle name="_Book2 20 15" xfId="8806"/>
    <cellStyle name="_Book2 20 16" xfId="8807"/>
    <cellStyle name="_Book2 20 17" xfId="8808"/>
    <cellStyle name="_Book2 20 18" xfId="8809"/>
    <cellStyle name="_Book2 20 19" xfId="8810"/>
    <cellStyle name="_Book2 20 2" xfId="8811"/>
    <cellStyle name="_Book2 20 20" xfId="8812"/>
    <cellStyle name="_Book2 20 3" xfId="8813"/>
    <cellStyle name="_Book2 20 4" xfId="8814"/>
    <cellStyle name="_Book2 20 5" xfId="8815"/>
    <cellStyle name="_Book2 20 6" xfId="8816"/>
    <cellStyle name="_Book2 20 7" xfId="8817"/>
    <cellStyle name="_Book2 20 8" xfId="8818"/>
    <cellStyle name="_Book2 20 9" xfId="8819"/>
    <cellStyle name="_Book2 21" xfId="8820"/>
    <cellStyle name="_x0013__Book2 21" xfId="8821"/>
    <cellStyle name="_Book2 21 10" xfId="8822"/>
    <cellStyle name="_Book2 21 11" xfId="8823"/>
    <cellStyle name="_Book2 21 12" xfId="8824"/>
    <cellStyle name="_Book2 21 13" xfId="8825"/>
    <cellStyle name="_Book2 21 14" xfId="8826"/>
    <cellStyle name="_Book2 21 15" xfId="8827"/>
    <cellStyle name="_Book2 21 16" xfId="8828"/>
    <cellStyle name="_Book2 21 17" xfId="8829"/>
    <cellStyle name="_Book2 21 18" xfId="8830"/>
    <cellStyle name="_Book2 21 19" xfId="8831"/>
    <cellStyle name="_Book2 21 2" xfId="8832"/>
    <cellStyle name="_Book2 21 3" xfId="8833"/>
    <cellStyle name="_Book2 21 4" xfId="8834"/>
    <cellStyle name="_Book2 21 5" xfId="8835"/>
    <cellStyle name="_Book2 21 6" xfId="8836"/>
    <cellStyle name="_Book2 21 7" xfId="8837"/>
    <cellStyle name="_Book2 21 8" xfId="8838"/>
    <cellStyle name="_Book2 21 9" xfId="8839"/>
    <cellStyle name="_Book2 22" xfId="8840"/>
    <cellStyle name="_x0013__Book2 22" xfId="8841"/>
    <cellStyle name="_Book2 22 10" xfId="8842"/>
    <cellStyle name="_Book2 22 11" xfId="8843"/>
    <cellStyle name="_Book2 22 12" xfId="8844"/>
    <cellStyle name="_Book2 22 13" xfId="8845"/>
    <cellStyle name="_Book2 22 14" xfId="8846"/>
    <cellStyle name="_Book2 22 15" xfId="8847"/>
    <cellStyle name="_Book2 22 16" xfId="8848"/>
    <cellStyle name="_Book2 22 17" xfId="8849"/>
    <cellStyle name="_Book2 22 18" xfId="8850"/>
    <cellStyle name="_Book2 22 2" xfId="8851"/>
    <cellStyle name="_Book2 22 3" xfId="8852"/>
    <cellStyle name="_Book2 22 4" xfId="8853"/>
    <cellStyle name="_Book2 22 5" xfId="8854"/>
    <cellStyle name="_Book2 22 6" xfId="8855"/>
    <cellStyle name="_Book2 22 7" xfId="8856"/>
    <cellStyle name="_Book2 22 8" xfId="8857"/>
    <cellStyle name="_Book2 22 9" xfId="8858"/>
    <cellStyle name="_Book2 23" xfId="8859"/>
    <cellStyle name="_x0013__Book2 23" xfId="8860"/>
    <cellStyle name="_Book2 23 10" xfId="8861"/>
    <cellStyle name="_Book2 23 11" xfId="8862"/>
    <cellStyle name="_Book2 23 12" xfId="8863"/>
    <cellStyle name="_Book2 23 13" xfId="8864"/>
    <cellStyle name="_Book2 23 14" xfId="8865"/>
    <cellStyle name="_Book2 23 15" xfId="8866"/>
    <cellStyle name="_Book2 23 16" xfId="8867"/>
    <cellStyle name="_Book2 23 17" xfId="8868"/>
    <cellStyle name="_Book2 23 2" xfId="8869"/>
    <cellStyle name="_Book2 23 3" xfId="8870"/>
    <cellStyle name="_Book2 23 4" xfId="8871"/>
    <cellStyle name="_Book2 23 5" xfId="8872"/>
    <cellStyle name="_Book2 23 6" xfId="8873"/>
    <cellStyle name="_Book2 23 7" xfId="8874"/>
    <cellStyle name="_Book2 23 8" xfId="8875"/>
    <cellStyle name="_Book2 23 9" xfId="8876"/>
    <cellStyle name="_Book2 24" xfId="8877"/>
    <cellStyle name="_x0013__Book2 24" xfId="8878"/>
    <cellStyle name="_Book2 24 10" xfId="8879"/>
    <cellStyle name="_Book2 24 11" xfId="8880"/>
    <cellStyle name="_Book2 24 12" xfId="8881"/>
    <cellStyle name="_Book2 24 13" xfId="8882"/>
    <cellStyle name="_Book2 24 14" xfId="8883"/>
    <cellStyle name="_Book2 24 15" xfId="8884"/>
    <cellStyle name="_Book2 24 16" xfId="8885"/>
    <cellStyle name="_Book2 24 2" xfId="8886"/>
    <cellStyle name="_Book2 24 3" xfId="8887"/>
    <cellStyle name="_Book2 24 4" xfId="8888"/>
    <cellStyle name="_Book2 24 5" xfId="8889"/>
    <cellStyle name="_Book2 24 6" xfId="8890"/>
    <cellStyle name="_Book2 24 7" xfId="8891"/>
    <cellStyle name="_Book2 24 8" xfId="8892"/>
    <cellStyle name="_Book2 24 9" xfId="8893"/>
    <cellStyle name="_Book2 25" xfId="8894"/>
    <cellStyle name="_x0013__Book2 25" xfId="8895"/>
    <cellStyle name="_Book2 25 2" xfId="8896"/>
    <cellStyle name="_Book2 25 3" xfId="8897"/>
    <cellStyle name="_Book2 26" xfId="8898"/>
    <cellStyle name="_x0013__Book2 26" xfId="8899"/>
    <cellStyle name="_Book2 26 2" xfId="8900"/>
    <cellStyle name="_Book2 26 3" xfId="8901"/>
    <cellStyle name="_Book2 27" xfId="8902"/>
    <cellStyle name="_x0013__Book2 27" xfId="8903"/>
    <cellStyle name="_Book2 27 2" xfId="8904"/>
    <cellStyle name="_Book2 27 3" xfId="8905"/>
    <cellStyle name="_Book2 28" xfId="8906"/>
    <cellStyle name="_x0013__Book2 28" xfId="8907"/>
    <cellStyle name="_Book2 28 2" xfId="8908"/>
    <cellStyle name="_Book2 28 3" xfId="8909"/>
    <cellStyle name="_Book2 29" xfId="8910"/>
    <cellStyle name="_x0013__Book2 29" xfId="8911"/>
    <cellStyle name="_Book2 29 2" xfId="8912"/>
    <cellStyle name="_Book2 29 3" xfId="8913"/>
    <cellStyle name="_Book2 3" xfId="727"/>
    <cellStyle name="_x0013__Book2 3" xfId="728"/>
    <cellStyle name="_Book2 3 10" xfId="8914"/>
    <cellStyle name="_Book2 3 10 2" xfId="8915"/>
    <cellStyle name="_Book2 3 10 2 2" xfId="8916"/>
    <cellStyle name="_Book2 3 10 3" xfId="8917"/>
    <cellStyle name="_Book2 3 11" xfId="8918"/>
    <cellStyle name="_Book2 3 11 2" xfId="8919"/>
    <cellStyle name="_Book2 3 11 2 2" xfId="8920"/>
    <cellStyle name="_Book2 3 11 3" xfId="8921"/>
    <cellStyle name="_Book2 3 12" xfId="8922"/>
    <cellStyle name="_Book2 3 12 2" xfId="8923"/>
    <cellStyle name="_Book2 3 12 2 2" xfId="8924"/>
    <cellStyle name="_Book2 3 12 3" xfId="8925"/>
    <cellStyle name="_Book2 3 13" xfId="8926"/>
    <cellStyle name="_Book2 3 13 2" xfId="8927"/>
    <cellStyle name="_Book2 3 13 2 2" xfId="8928"/>
    <cellStyle name="_Book2 3 13 3" xfId="8929"/>
    <cellStyle name="_Book2 3 14" xfId="8930"/>
    <cellStyle name="_Book2 3 14 2" xfId="8931"/>
    <cellStyle name="_Book2 3 14 2 2" xfId="8932"/>
    <cellStyle name="_Book2 3 14 3" xfId="8933"/>
    <cellStyle name="_Book2 3 15" xfId="8934"/>
    <cellStyle name="_Book2 3 15 2" xfId="8935"/>
    <cellStyle name="_Book2 3 15 2 2" xfId="8936"/>
    <cellStyle name="_Book2 3 15 3" xfId="8937"/>
    <cellStyle name="_Book2 3 16" xfId="8938"/>
    <cellStyle name="_Book2 3 16 2" xfId="8939"/>
    <cellStyle name="_Book2 3 16 2 2" xfId="8940"/>
    <cellStyle name="_Book2 3 16 3" xfId="8941"/>
    <cellStyle name="_Book2 3 17" xfId="8942"/>
    <cellStyle name="_Book2 3 17 2" xfId="8943"/>
    <cellStyle name="_Book2 3 17 2 2" xfId="8944"/>
    <cellStyle name="_Book2 3 17 3" xfId="8945"/>
    <cellStyle name="_Book2 3 18" xfId="8946"/>
    <cellStyle name="_Book2 3 18 2" xfId="8947"/>
    <cellStyle name="_Book2 3 18 2 2" xfId="8948"/>
    <cellStyle name="_Book2 3 18 3" xfId="8949"/>
    <cellStyle name="_Book2 3 19" xfId="8950"/>
    <cellStyle name="_Book2 3 19 2" xfId="8951"/>
    <cellStyle name="_Book2 3 19 2 2" xfId="8952"/>
    <cellStyle name="_Book2 3 19 3" xfId="8953"/>
    <cellStyle name="_Book2 3 2" xfId="8954"/>
    <cellStyle name="_x0013__Book2 3 2" xfId="8955"/>
    <cellStyle name="_Book2 3 2 2" xfId="8956"/>
    <cellStyle name="_x0013__Book2 3 2 2" xfId="8957"/>
    <cellStyle name="_Book2 3 2 2 2" xfId="8958"/>
    <cellStyle name="_Book2 3 2 2 3" xfId="8959"/>
    <cellStyle name="_Book2 3 2 3" xfId="8960"/>
    <cellStyle name="_x0013__Book2 3 2 3" xfId="8961"/>
    <cellStyle name="_Book2 3 2 4" xfId="8962"/>
    <cellStyle name="_Book2 3 20" xfId="8963"/>
    <cellStyle name="_Book2 3 20 2" xfId="8964"/>
    <cellStyle name="_Book2 3 20 2 2" xfId="8965"/>
    <cellStyle name="_Book2 3 20 3" xfId="8966"/>
    <cellStyle name="_Book2 3 21" xfId="8967"/>
    <cellStyle name="_Book2 3 21 2" xfId="8968"/>
    <cellStyle name="_Book2 3 21 2 2" xfId="8969"/>
    <cellStyle name="_Book2 3 21 3" xfId="8970"/>
    <cellStyle name="_Book2 3 22" xfId="8971"/>
    <cellStyle name="_Book2 3 22 2" xfId="8972"/>
    <cellStyle name="_Book2 3 23" xfId="8973"/>
    <cellStyle name="_Book2 3 23 2" xfId="8974"/>
    <cellStyle name="_Book2 3 24" xfId="8975"/>
    <cellStyle name="_Book2 3 24 2" xfId="8976"/>
    <cellStyle name="_Book2 3 25" xfId="8977"/>
    <cellStyle name="_Book2 3 25 2" xfId="8978"/>
    <cellStyle name="_Book2 3 26" xfId="8979"/>
    <cellStyle name="_Book2 3 26 2" xfId="8980"/>
    <cellStyle name="_Book2 3 27" xfId="8981"/>
    <cellStyle name="_Book2 3 27 2" xfId="8982"/>
    <cellStyle name="_Book2 3 28" xfId="8983"/>
    <cellStyle name="_Book2 3 28 2" xfId="8984"/>
    <cellStyle name="_Book2 3 29" xfId="8985"/>
    <cellStyle name="_Book2 3 29 2" xfId="8986"/>
    <cellStyle name="_Book2 3 3" xfId="8987"/>
    <cellStyle name="_x0013__Book2 3 3" xfId="8988"/>
    <cellStyle name="_Book2 3 3 2" xfId="8989"/>
    <cellStyle name="_Book2 3 3 2 2" xfId="8990"/>
    <cellStyle name="_Book2 3 3 3" xfId="8991"/>
    <cellStyle name="_Book2 3 3 4" xfId="8992"/>
    <cellStyle name="_Book2 3 30" xfId="8993"/>
    <cellStyle name="_Book2 3 30 2" xfId="8994"/>
    <cellStyle name="_Book2 3 31" xfId="8995"/>
    <cellStyle name="_Book2 3 31 2" xfId="8996"/>
    <cellStyle name="_Book2 3 32" xfId="8997"/>
    <cellStyle name="_Book2 3 32 2" xfId="8998"/>
    <cellStyle name="_Book2 3 33" xfId="8999"/>
    <cellStyle name="_Book2 3 33 2" xfId="9000"/>
    <cellStyle name="_Book2 3 34" xfId="9001"/>
    <cellStyle name="_Book2 3 34 2" xfId="9002"/>
    <cellStyle name="_Book2 3 35" xfId="9003"/>
    <cellStyle name="_Book2 3 35 2" xfId="9004"/>
    <cellStyle name="_Book2 3 36" xfId="9005"/>
    <cellStyle name="_Book2 3 36 2" xfId="9006"/>
    <cellStyle name="_Book2 3 37" xfId="9007"/>
    <cellStyle name="_Book2 3 37 2" xfId="9008"/>
    <cellStyle name="_Book2 3 38" xfId="9009"/>
    <cellStyle name="_Book2 3 38 2" xfId="9010"/>
    <cellStyle name="_Book2 3 39" xfId="9011"/>
    <cellStyle name="_Book2 3 39 2" xfId="9012"/>
    <cellStyle name="_Book2 3 4" xfId="9013"/>
    <cellStyle name="_x0013__Book2 3 4" xfId="9014"/>
    <cellStyle name="_Book2 3 4 2" xfId="9015"/>
    <cellStyle name="_Book2 3 4 2 2" xfId="9016"/>
    <cellStyle name="_Book2 3 4 3" xfId="9017"/>
    <cellStyle name="_Book2 3 40" xfId="9018"/>
    <cellStyle name="_Book2 3 40 2" xfId="9019"/>
    <cellStyle name="_Book2 3 41" xfId="9020"/>
    <cellStyle name="_Book2 3 41 2" xfId="9021"/>
    <cellStyle name="_Book2 3 42" xfId="9022"/>
    <cellStyle name="_Book2 3 42 2" xfId="9023"/>
    <cellStyle name="_Book2 3 43" xfId="9024"/>
    <cellStyle name="_Book2 3 43 2" xfId="9025"/>
    <cellStyle name="_Book2 3 44" xfId="9026"/>
    <cellStyle name="_Book2 3 44 2" xfId="9027"/>
    <cellStyle name="_Book2 3 45" xfId="9028"/>
    <cellStyle name="_Book2 3 45 2" xfId="9029"/>
    <cellStyle name="_Book2 3 46" xfId="9030"/>
    <cellStyle name="_Book2 3 47" xfId="9031"/>
    <cellStyle name="_Book2 3 48" xfId="9032"/>
    <cellStyle name="_Book2 3 5" xfId="9033"/>
    <cellStyle name="_x0013__Book2 3 5" xfId="9034"/>
    <cellStyle name="_Book2 3 5 2" xfId="9035"/>
    <cellStyle name="_Book2 3 5 2 2" xfId="9036"/>
    <cellStyle name="_Book2 3 5 3" xfId="9037"/>
    <cellStyle name="_Book2 3 6" xfId="9038"/>
    <cellStyle name="_x0013__Book2 3 6" xfId="9039"/>
    <cellStyle name="_Book2 3 6 2" xfId="9040"/>
    <cellStyle name="_Book2 3 6 2 2" xfId="9041"/>
    <cellStyle name="_Book2 3 6 3" xfId="9042"/>
    <cellStyle name="_Book2 3 7" xfId="9043"/>
    <cellStyle name="_x0013__Book2 3 7" xfId="9044"/>
    <cellStyle name="_Book2 3 7 2" xfId="9045"/>
    <cellStyle name="_Book2 3 7 2 2" xfId="9046"/>
    <cellStyle name="_Book2 3 7 3" xfId="9047"/>
    <cellStyle name="_Book2 3 8" xfId="9048"/>
    <cellStyle name="_Book2 3 8 2" xfId="9049"/>
    <cellStyle name="_Book2 3 8 2 2" xfId="9050"/>
    <cellStyle name="_Book2 3 8 3" xfId="9051"/>
    <cellStyle name="_Book2 3 9" xfId="9052"/>
    <cellStyle name="_Book2 3 9 2" xfId="9053"/>
    <cellStyle name="_Book2 3 9 2 2" xfId="9054"/>
    <cellStyle name="_Book2 3 9 3" xfId="9055"/>
    <cellStyle name="_Book2 30" xfId="9056"/>
    <cellStyle name="_x0013__Book2 30" xfId="9057"/>
    <cellStyle name="_Book2 30 2" xfId="9058"/>
    <cellStyle name="_Book2 30 3" xfId="9059"/>
    <cellStyle name="_Book2 31" xfId="9060"/>
    <cellStyle name="_x0013__Book2 31" xfId="9061"/>
    <cellStyle name="_Book2 31 2" xfId="9062"/>
    <cellStyle name="_Book2 31 3" xfId="9063"/>
    <cellStyle name="_Book2 32" xfId="9064"/>
    <cellStyle name="_x0013__Book2 32" xfId="9065"/>
    <cellStyle name="_Book2 32 2" xfId="9066"/>
    <cellStyle name="_Book2 32 3" xfId="9067"/>
    <cellStyle name="_Book2 33" xfId="9068"/>
    <cellStyle name="_x0013__Book2 33" xfId="9069"/>
    <cellStyle name="_Book2 33 2" xfId="9070"/>
    <cellStyle name="_Book2 33 3" xfId="9071"/>
    <cellStyle name="_Book2 34" xfId="9072"/>
    <cellStyle name="_x0013__Book2 34" xfId="9073"/>
    <cellStyle name="_Book2 35" xfId="9074"/>
    <cellStyle name="_x0013__Book2 35" xfId="9075"/>
    <cellStyle name="_Book2 36" xfId="9076"/>
    <cellStyle name="_x0013__Book2 36" xfId="9077"/>
    <cellStyle name="_Book2 37" xfId="9078"/>
    <cellStyle name="_x0013__Book2 37" xfId="9079"/>
    <cellStyle name="_Book2 38" xfId="9080"/>
    <cellStyle name="_x0013__Book2 38" xfId="9081"/>
    <cellStyle name="_Book2 39" xfId="9082"/>
    <cellStyle name="_x0013__Book2 39" xfId="9083"/>
    <cellStyle name="_Book2 4" xfId="729"/>
    <cellStyle name="_x0013__Book2 4" xfId="730"/>
    <cellStyle name="_Book2 4 10" xfId="9084"/>
    <cellStyle name="_Book2 4 10 2" xfId="9085"/>
    <cellStyle name="_Book2 4 10 2 2" xfId="9086"/>
    <cellStyle name="_Book2 4 10 3" xfId="9087"/>
    <cellStyle name="_Book2 4 11" xfId="9088"/>
    <cellStyle name="_Book2 4 11 2" xfId="9089"/>
    <cellStyle name="_Book2 4 11 2 2" xfId="9090"/>
    <cellStyle name="_Book2 4 11 3" xfId="9091"/>
    <cellStyle name="_Book2 4 12" xfId="9092"/>
    <cellStyle name="_Book2 4 12 2" xfId="9093"/>
    <cellStyle name="_Book2 4 12 2 2" xfId="9094"/>
    <cellStyle name="_Book2 4 12 3" xfId="9095"/>
    <cellStyle name="_Book2 4 13" xfId="9096"/>
    <cellStyle name="_Book2 4 13 2" xfId="9097"/>
    <cellStyle name="_Book2 4 13 2 2" xfId="9098"/>
    <cellStyle name="_Book2 4 13 3" xfId="9099"/>
    <cellStyle name="_Book2 4 14" xfId="9100"/>
    <cellStyle name="_Book2 4 14 2" xfId="9101"/>
    <cellStyle name="_Book2 4 14 2 2" xfId="9102"/>
    <cellStyle name="_Book2 4 14 3" xfId="9103"/>
    <cellStyle name="_Book2 4 15" xfId="9104"/>
    <cellStyle name="_Book2 4 15 2" xfId="9105"/>
    <cellStyle name="_Book2 4 15 2 2" xfId="9106"/>
    <cellStyle name="_Book2 4 15 3" xfId="9107"/>
    <cellStyle name="_Book2 4 16" xfId="9108"/>
    <cellStyle name="_Book2 4 16 2" xfId="9109"/>
    <cellStyle name="_Book2 4 16 2 2" xfId="9110"/>
    <cellStyle name="_Book2 4 16 3" xfId="9111"/>
    <cellStyle name="_Book2 4 17" xfId="9112"/>
    <cellStyle name="_Book2 4 17 2" xfId="9113"/>
    <cellStyle name="_Book2 4 17 2 2" xfId="9114"/>
    <cellStyle name="_Book2 4 17 3" xfId="9115"/>
    <cellStyle name="_Book2 4 18" xfId="9116"/>
    <cellStyle name="_Book2 4 18 2" xfId="9117"/>
    <cellStyle name="_Book2 4 18 2 2" xfId="9118"/>
    <cellStyle name="_Book2 4 18 3" xfId="9119"/>
    <cellStyle name="_Book2 4 19" xfId="9120"/>
    <cellStyle name="_Book2 4 19 2" xfId="9121"/>
    <cellStyle name="_Book2 4 19 2 2" xfId="9122"/>
    <cellStyle name="_Book2 4 19 3" xfId="9123"/>
    <cellStyle name="_Book2 4 2" xfId="731"/>
    <cellStyle name="_x0013__Book2 4 2" xfId="9124"/>
    <cellStyle name="_Book2 4 2 2" xfId="9125"/>
    <cellStyle name="_x0013__Book2 4 2 2" xfId="9126"/>
    <cellStyle name="_Book2 4 2 2 2" xfId="9127"/>
    <cellStyle name="_Book2 4 2 2 3" xfId="9128"/>
    <cellStyle name="_Book2 4 2 3" xfId="9129"/>
    <cellStyle name="_x0013__Book2 4 2 3" xfId="9130"/>
    <cellStyle name="_Book2 4 2 4" xfId="9131"/>
    <cellStyle name="_Book2 4 2 5" xfId="9132"/>
    <cellStyle name="_Book2 4 2 6" xfId="9133"/>
    <cellStyle name="_Book2 4 2 7" xfId="9134"/>
    <cellStyle name="_Book2 4 20" xfId="9135"/>
    <cellStyle name="_Book2 4 20 2" xfId="9136"/>
    <cellStyle name="_Book2 4 20 2 2" xfId="9137"/>
    <cellStyle name="_Book2 4 20 3" xfId="9138"/>
    <cellStyle name="_Book2 4 21" xfId="9139"/>
    <cellStyle name="_Book2 4 21 2" xfId="9140"/>
    <cellStyle name="_Book2 4 22" xfId="9141"/>
    <cellStyle name="_Book2 4 22 2" xfId="9142"/>
    <cellStyle name="_Book2 4 23" xfId="9143"/>
    <cellStyle name="_Book2 4 23 2" xfId="9144"/>
    <cellStyle name="_Book2 4 24" xfId="9145"/>
    <cellStyle name="_Book2 4 24 2" xfId="9146"/>
    <cellStyle name="_Book2 4 25" xfId="9147"/>
    <cellStyle name="_Book2 4 25 2" xfId="9148"/>
    <cellStyle name="_Book2 4 26" xfId="9149"/>
    <cellStyle name="_Book2 4 26 2" xfId="9150"/>
    <cellStyle name="_Book2 4 27" xfId="9151"/>
    <cellStyle name="_Book2 4 27 2" xfId="9152"/>
    <cellStyle name="_Book2 4 28" xfId="9153"/>
    <cellStyle name="_Book2 4 28 2" xfId="9154"/>
    <cellStyle name="_Book2 4 29" xfId="9155"/>
    <cellStyle name="_Book2 4 29 2" xfId="9156"/>
    <cellStyle name="_Book2 4 3" xfId="732"/>
    <cellStyle name="_x0013__Book2 4 3" xfId="9157"/>
    <cellStyle name="_Book2 4 3 2" xfId="9158"/>
    <cellStyle name="_Book2 4 3 2 2" xfId="9159"/>
    <cellStyle name="_Book2 4 3 3" xfId="9160"/>
    <cellStyle name="_Book2 4 3 4" xfId="9161"/>
    <cellStyle name="_Book2 4 3 5" xfId="9162"/>
    <cellStyle name="_Book2 4 3 6" xfId="9163"/>
    <cellStyle name="_Book2 4 30" xfId="9164"/>
    <cellStyle name="_Book2 4 30 2" xfId="9165"/>
    <cellStyle name="_Book2 4 31" xfId="9166"/>
    <cellStyle name="_Book2 4 31 2" xfId="9167"/>
    <cellStyle name="_Book2 4 32" xfId="9168"/>
    <cellStyle name="_Book2 4 32 2" xfId="9169"/>
    <cellStyle name="_Book2 4 33" xfId="9170"/>
    <cellStyle name="_Book2 4 33 2" xfId="9171"/>
    <cellStyle name="_Book2 4 34" xfId="9172"/>
    <cellStyle name="_Book2 4 34 2" xfId="9173"/>
    <cellStyle name="_Book2 4 35" xfId="9174"/>
    <cellStyle name="_Book2 4 35 2" xfId="9175"/>
    <cellStyle name="_Book2 4 36" xfId="9176"/>
    <cellStyle name="_Book2 4 36 2" xfId="9177"/>
    <cellStyle name="_Book2 4 37" xfId="9178"/>
    <cellStyle name="_Book2 4 37 2" xfId="9179"/>
    <cellStyle name="_Book2 4 38" xfId="9180"/>
    <cellStyle name="_Book2 4 38 2" xfId="9181"/>
    <cellStyle name="_Book2 4 39" xfId="9182"/>
    <cellStyle name="_Book2 4 39 2" xfId="9183"/>
    <cellStyle name="_Book2 4 4" xfId="733"/>
    <cellStyle name="_x0013__Book2 4 4" xfId="9184"/>
    <cellStyle name="_Book2 4 4 2" xfId="9185"/>
    <cellStyle name="_Book2 4 4 2 2" xfId="9186"/>
    <cellStyle name="_Book2 4 4 3" xfId="9187"/>
    <cellStyle name="_Book2 4 4 4" xfId="9188"/>
    <cellStyle name="_Book2 4 4 5" xfId="9189"/>
    <cellStyle name="_Book2 4 40" xfId="9190"/>
    <cellStyle name="_Book2 4 40 2" xfId="9191"/>
    <cellStyle name="_Book2 4 41" xfId="9192"/>
    <cellStyle name="_Book2 4 41 2" xfId="9193"/>
    <cellStyle name="_Book2 4 42" xfId="9194"/>
    <cellStyle name="_Book2 4 42 2" xfId="9195"/>
    <cellStyle name="_Book2 4 43" xfId="9196"/>
    <cellStyle name="_Book2 4 43 2" xfId="9197"/>
    <cellStyle name="_Book2 4 44" xfId="9198"/>
    <cellStyle name="_Book2 4 44 2" xfId="9199"/>
    <cellStyle name="_Book2 4 45" xfId="9200"/>
    <cellStyle name="_Book2 4 45 2" xfId="9201"/>
    <cellStyle name="_Book2 4 46" xfId="9202"/>
    <cellStyle name="_Book2 4 47" xfId="9203"/>
    <cellStyle name="_Book2 4 48" xfId="9204"/>
    <cellStyle name="_Book2 4 5" xfId="734"/>
    <cellStyle name="_x0013__Book2 4 5" xfId="9205"/>
    <cellStyle name="_Book2 4 5 2" xfId="9206"/>
    <cellStyle name="_Book2 4 5 2 2" xfId="9207"/>
    <cellStyle name="_Book2 4 5 3" xfId="9208"/>
    <cellStyle name="_Book2 4 5 4" xfId="9209"/>
    <cellStyle name="_Book2 4 6" xfId="735"/>
    <cellStyle name="_x0013__Book2 4 6" xfId="9210"/>
    <cellStyle name="_Book2 4 6 2" xfId="9211"/>
    <cellStyle name="_Book2 4 6 2 2" xfId="9212"/>
    <cellStyle name="_Book2 4 6 3" xfId="9213"/>
    <cellStyle name="_Book2 4 6 4" xfId="9214"/>
    <cellStyle name="_Book2 4 7" xfId="736"/>
    <cellStyle name="_x0013__Book2 4 7" xfId="9215"/>
    <cellStyle name="_Book2 4 7 2" xfId="9216"/>
    <cellStyle name="_Book2 4 7 2 2" xfId="9217"/>
    <cellStyle name="_Book2 4 7 3" xfId="9218"/>
    <cellStyle name="_Book2 4 8" xfId="9219"/>
    <cellStyle name="_Book2 4 8 2" xfId="9220"/>
    <cellStyle name="_Book2 4 8 2 2" xfId="9221"/>
    <cellStyle name="_Book2 4 8 3" xfId="9222"/>
    <cellStyle name="_Book2 4 9" xfId="9223"/>
    <cellStyle name="_Book2 4 9 2" xfId="9224"/>
    <cellStyle name="_Book2 4 9 2 2" xfId="9225"/>
    <cellStyle name="_Book2 4 9 3" xfId="9226"/>
    <cellStyle name="_Book2 40" xfId="9227"/>
    <cellStyle name="_x0013__Book2 40" xfId="9228"/>
    <cellStyle name="_Book2 41" xfId="9229"/>
    <cellStyle name="_x0013__Book2 41" xfId="9230"/>
    <cellStyle name="_Book2 42" xfId="9231"/>
    <cellStyle name="_x0013__Book2 42" xfId="9232"/>
    <cellStyle name="_Book2 43" xfId="9233"/>
    <cellStyle name="_x0013__Book2 43" xfId="9234"/>
    <cellStyle name="_x0013__Book2 44" xfId="9235"/>
    <cellStyle name="_x0013__Book2 45" xfId="9236"/>
    <cellStyle name="_x0013__Book2 46" xfId="9237"/>
    <cellStyle name="_x0013__Book2 47" xfId="9238"/>
    <cellStyle name="_x0013__Book2 48" xfId="9239"/>
    <cellStyle name="_x0013__Book2 49" xfId="9240"/>
    <cellStyle name="_Book2 5" xfId="737"/>
    <cellStyle name="_x0013__Book2 5" xfId="738"/>
    <cellStyle name="_Book2 5 10" xfId="9241"/>
    <cellStyle name="_Book2 5 11" xfId="9242"/>
    <cellStyle name="_Book2 5 12" xfId="9243"/>
    <cellStyle name="_Book2 5 13" xfId="9244"/>
    <cellStyle name="_Book2 5 14" xfId="9245"/>
    <cellStyle name="_Book2 5 15" xfId="9246"/>
    <cellStyle name="_Book2 5 16" xfId="9247"/>
    <cellStyle name="_Book2 5 17" xfId="9248"/>
    <cellStyle name="_Book2 5 18" xfId="9249"/>
    <cellStyle name="_Book2 5 19" xfId="9250"/>
    <cellStyle name="_Book2 5 2" xfId="739"/>
    <cellStyle name="_x0013__Book2 5 2" xfId="9251"/>
    <cellStyle name="_Book2 5 2 2" xfId="9252"/>
    <cellStyle name="_x0013__Book2 5 2 2" xfId="9253"/>
    <cellStyle name="_Book2 5 2 2 2" xfId="9254"/>
    <cellStyle name="_Book2 5 2 2 3" xfId="9255"/>
    <cellStyle name="_Book2 5 2 3" xfId="9256"/>
    <cellStyle name="_x0013__Book2 5 2 3" xfId="9257"/>
    <cellStyle name="_Book2 5 2 4" xfId="9258"/>
    <cellStyle name="_Book2 5 20" xfId="9259"/>
    <cellStyle name="_Book2 5 21" xfId="9260"/>
    <cellStyle name="_Book2 5 22" xfId="9261"/>
    <cellStyle name="_Book2 5 23" xfId="9262"/>
    <cellStyle name="_Book2 5 24" xfId="9263"/>
    <cellStyle name="_Book2 5 25" xfId="9264"/>
    <cellStyle name="_Book2 5 26" xfId="9265"/>
    <cellStyle name="_Book2 5 27" xfId="9266"/>
    <cellStyle name="_Book2 5 28" xfId="9267"/>
    <cellStyle name="_Book2 5 29" xfId="9268"/>
    <cellStyle name="_Book2 5 3" xfId="9269"/>
    <cellStyle name="_x0013__Book2 5 3" xfId="9270"/>
    <cellStyle name="_Book2 5 3 2" xfId="9271"/>
    <cellStyle name="_Book2 5 3 2 2" xfId="9272"/>
    <cellStyle name="_Book2 5 3 3" xfId="9273"/>
    <cellStyle name="_Book2 5 3 4" xfId="9274"/>
    <cellStyle name="_Book2 5 30" xfId="9275"/>
    <cellStyle name="_Book2 5 31" xfId="9276"/>
    <cellStyle name="_Book2 5 32" xfId="9277"/>
    <cellStyle name="_Book2 5 33" xfId="9278"/>
    <cellStyle name="_Book2 5 34" xfId="9279"/>
    <cellStyle name="_Book2 5 35" xfId="9280"/>
    <cellStyle name="_Book2 5 36" xfId="9281"/>
    <cellStyle name="_Book2 5 4" xfId="9282"/>
    <cellStyle name="_x0013__Book2 5 4" xfId="9283"/>
    <cellStyle name="_Book2 5 4 2" xfId="9284"/>
    <cellStyle name="_Book2 5 4 2 2" xfId="9285"/>
    <cellStyle name="_Book2 5 4 3" xfId="9286"/>
    <cellStyle name="_Book2 5 5" xfId="9287"/>
    <cellStyle name="_Book2 5 5 2" xfId="9288"/>
    <cellStyle name="_Book2 5 5 2 2" xfId="9289"/>
    <cellStyle name="_Book2 5 5 3" xfId="9290"/>
    <cellStyle name="_Book2 5 6" xfId="9291"/>
    <cellStyle name="_Book2 5 6 2" xfId="9292"/>
    <cellStyle name="_Book2 5 6 2 2" xfId="9293"/>
    <cellStyle name="_Book2 5 6 3" xfId="9294"/>
    <cellStyle name="_Book2 5 7" xfId="9295"/>
    <cellStyle name="_Book2 5 7 2" xfId="9296"/>
    <cellStyle name="_Book2 5 8" xfId="9297"/>
    <cellStyle name="_Book2 5 9" xfId="9298"/>
    <cellStyle name="_x0013__Book2 50" xfId="9299"/>
    <cellStyle name="_x0013__Book2 51" xfId="9300"/>
    <cellStyle name="_Book2 6" xfId="740"/>
    <cellStyle name="_x0013__Book2 6" xfId="741"/>
    <cellStyle name="_Book2 6 10" xfId="9301"/>
    <cellStyle name="_Book2 6 11" xfId="9302"/>
    <cellStyle name="_Book2 6 12" xfId="9303"/>
    <cellStyle name="_Book2 6 13" xfId="9304"/>
    <cellStyle name="_Book2 6 14" xfId="9305"/>
    <cellStyle name="_Book2 6 15" xfId="9306"/>
    <cellStyle name="_Book2 6 16" xfId="9307"/>
    <cellStyle name="_Book2 6 17" xfId="9308"/>
    <cellStyle name="_Book2 6 18" xfId="9309"/>
    <cellStyle name="_Book2 6 19" xfId="9310"/>
    <cellStyle name="_Book2 6 2" xfId="742"/>
    <cellStyle name="_x0013__Book2 6 2" xfId="9311"/>
    <cellStyle name="_Book2 6 2 2" xfId="9312"/>
    <cellStyle name="_x0013__Book2 6 2 2" xfId="9313"/>
    <cellStyle name="_Book2 6 2 3" xfId="9314"/>
    <cellStyle name="_x0013__Book2 6 2 3" xfId="9315"/>
    <cellStyle name="_Book2 6 20" xfId="9316"/>
    <cellStyle name="_Book2 6 21" xfId="9317"/>
    <cellStyle name="_Book2 6 22" xfId="9318"/>
    <cellStyle name="_Book2 6 23" xfId="9319"/>
    <cellStyle name="_Book2 6 24" xfId="9320"/>
    <cellStyle name="_Book2 6 25" xfId="9321"/>
    <cellStyle name="_Book2 6 26" xfId="9322"/>
    <cellStyle name="_Book2 6 27" xfId="9323"/>
    <cellStyle name="_Book2 6 28" xfId="9324"/>
    <cellStyle name="_Book2 6 29" xfId="9325"/>
    <cellStyle name="_Book2 6 3" xfId="9326"/>
    <cellStyle name="_x0013__Book2 6 3" xfId="9327"/>
    <cellStyle name="_Book2 6 30" xfId="9328"/>
    <cellStyle name="_Book2 6 31" xfId="9329"/>
    <cellStyle name="_Book2 6 32" xfId="9330"/>
    <cellStyle name="_Book2 6 33" xfId="9331"/>
    <cellStyle name="_Book2 6 34" xfId="9332"/>
    <cellStyle name="_Book2 6 35" xfId="9333"/>
    <cellStyle name="_Book2 6 4" xfId="9334"/>
    <cellStyle name="_x0013__Book2 6 4" xfId="9335"/>
    <cellStyle name="_Book2 6 5" xfId="9336"/>
    <cellStyle name="_Book2 6 6" xfId="9337"/>
    <cellStyle name="_Book2 6 7" xfId="9338"/>
    <cellStyle name="_Book2 6 8" xfId="9339"/>
    <cellStyle name="_Book2 6 9" xfId="9340"/>
    <cellStyle name="_Book2 7" xfId="743"/>
    <cellStyle name="_x0013__Book2 7" xfId="744"/>
    <cellStyle name="_Book2 7 10" xfId="9341"/>
    <cellStyle name="_Book2 7 11" xfId="9342"/>
    <cellStyle name="_Book2 7 12" xfId="9343"/>
    <cellStyle name="_Book2 7 13" xfId="9344"/>
    <cellStyle name="_Book2 7 14" xfId="9345"/>
    <cellStyle name="_Book2 7 15" xfId="9346"/>
    <cellStyle name="_Book2 7 16" xfId="9347"/>
    <cellStyle name="_Book2 7 17" xfId="9348"/>
    <cellStyle name="_Book2 7 18" xfId="9349"/>
    <cellStyle name="_Book2 7 19" xfId="9350"/>
    <cellStyle name="_Book2 7 2" xfId="745"/>
    <cellStyle name="_x0013__Book2 7 2" xfId="9351"/>
    <cellStyle name="_Book2 7 2 2" xfId="9352"/>
    <cellStyle name="_x0013__Book2 7 2 2" xfId="9353"/>
    <cellStyle name="_Book2 7 2 3" xfId="9354"/>
    <cellStyle name="_x0013__Book2 7 2 3" xfId="9355"/>
    <cellStyle name="_Book2 7 20" xfId="9356"/>
    <cellStyle name="_Book2 7 21" xfId="9357"/>
    <cellStyle name="_Book2 7 22" xfId="9358"/>
    <cellStyle name="_Book2 7 23" xfId="9359"/>
    <cellStyle name="_Book2 7 24" xfId="9360"/>
    <cellStyle name="_Book2 7 25" xfId="9361"/>
    <cellStyle name="_Book2 7 26" xfId="9362"/>
    <cellStyle name="_Book2 7 27" xfId="9363"/>
    <cellStyle name="_Book2 7 28" xfId="9364"/>
    <cellStyle name="_Book2 7 29" xfId="9365"/>
    <cellStyle name="_Book2 7 3" xfId="9366"/>
    <cellStyle name="_x0013__Book2 7 3" xfId="9367"/>
    <cellStyle name="_Book2 7 30" xfId="9368"/>
    <cellStyle name="_Book2 7 31" xfId="9369"/>
    <cellStyle name="_Book2 7 32" xfId="9370"/>
    <cellStyle name="_Book2 7 33" xfId="9371"/>
    <cellStyle name="_Book2 7 34" xfId="9372"/>
    <cellStyle name="_Book2 7 4" xfId="9373"/>
    <cellStyle name="_x0013__Book2 7 4" xfId="9374"/>
    <cellStyle name="_Book2 7 5" xfId="9375"/>
    <cellStyle name="_Book2 7 6" xfId="9376"/>
    <cellStyle name="_Book2 7 7" xfId="9377"/>
    <cellStyle name="_Book2 7 8" xfId="9378"/>
    <cellStyle name="_Book2 7 9" xfId="9379"/>
    <cellStyle name="_Book2 8" xfId="746"/>
    <cellStyle name="_x0013__Book2 8" xfId="747"/>
    <cellStyle name="_Book2 8 10" xfId="9380"/>
    <cellStyle name="_Book2 8 11" xfId="9381"/>
    <cellStyle name="_Book2 8 12" xfId="9382"/>
    <cellStyle name="_Book2 8 13" xfId="9383"/>
    <cellStyle name="_Book2 8 14" xfId="9384"/>
    <cellStyle name="_Book2 8 15" xfId="9385"/>
    <cellStyle name="_Book2 8 16" xfId="9386"/>
    <cellStyle name="_Book2 8 17" xfId="9387"/>
    <cellStyle name="_Book2 8 18" xfId="9388"/>
    <cellStyle name="_Book2 8 19" xfId="9389"/>
    <cellStyle name="_Book2 8 2" xfId="748"/>
    <cellStyle name="_x0013__Book2 8 2" xfId="9390"/>
    <cellStyle name="_Book2 8 2 2" xfId="9391"/>
    <cellStyle name="_x0013__Book2 8 2 2" xfId="9392"/>
    <cellStyle name="_Book2 8 2 3" xfId="9393"/>
    <cellStyle name="_x0013__Book2 8 2 3" xfId="9394"/>
    <cellStyle name="_Book2 8 20" xfId="9395"/>
    <cellStyle name="_Book2 8 21" xfId="9396"/>
    <cellStyle name="_Book2 8 22" xfId="9397"/>
    <cellStyle name="_Book2 8 23" xfId="9398"/>
    <cellStyle name="_Book2 8 24" xfId="9399"/>
    <cellStyle name="_Book2 8 25" xfId="9400"/>
    <cellStyle name="_Book2 8 26" xfId="9401"/>
    <cellStyle name="_Book2 8 27" xfId="9402"/>
    <cellStyle name="_Book2 8 28" xfId="9403"/>
    <cellStyle name="_Book2 8 29" xfId="9404"/>
    <cellStyle name="_Book2 8 3" xfId="9405"/>
    <cellStyle name="_x0013__Book2 8 3" xfId="9406"/>
    <cellStyle name="_Book2 8 30" xfId="9407"/>
    <cellStyle name="_Book2 8 31" xfId="9408"/>
    <cellStyle name="_Book2 8 32" xfId="9409"/>
    <cellStyle name="_Book2 8 33" xfId="9410"/>
    <cellStyle name="_Book2 8 4" xfId="9411"/>
    <cellStyle name="_x0013__Book2 8 4" xfId="9412"/>
    <cellStyle name="_Book2 8 5" xfId="9413"/>
    <cellStyle name="_Book2 8 6" xfId="9414"/>
    <cellStyle name="_Book2 8 7" xfId="9415"/>
    <cellStyle name="_Book2 8 8" xfId="9416"/>
    <cellStyle name="_Book2 8 9" xfId="9417"/>
    <cellStyle name="_Book2 9" xfId="749"/>
    <cellStyle name="_x0013__Book2 9" xfId="750"/>
    <cellStyle name="_Book2 9 10" xfId="9418"/>
    <cellStyle name="_Book2 9 11" xfId="9419"/>
    <cellStyle name="_Book2 9 12" xfId="9420"/>
    <cellStyle name="_Book2 9 13" xfId="9421"/>
    <cellStyle name="_Book2 9 14" xfId="9422"/>
    <cellStyle name="_Book2 9 15" xfId="9423"/>
    <cellStyle name="_Book2 9 16" xfId="9424"/>
    <cellStyle name="_Book2 9 17" xfId="9425"/>
    <cellStyle name="_Book2 9 18" xfId="9426"/>
    <cellStyle name="_Book2 9 19" xfId="9427"/>
    <cellStyle name="_Book2 9 2" xfId="9428"/>
    <cellStyle name="_x0013__Book2 9 2" xfId="9429"/>
    <cellStyle name="_Book2 9 2 2" xfId="9430"/>
    <cellStyle name="_x0013__Book2 9 2 2" xfId="9431"/>
    <cellStyle name="_Book2 9 2 3" xfId="9432"/>
    <cellStyle name="_x0013__Book2 9 2 3" xfId="9433"/>
    <cellStyle name="_Book2 9 20" xfId="9434"/>
    <cellStyle name="_Book2 9 21" xfId="9435"/>
    <cellStyle name="_Book2 9 22" xfId="9436"/>
    <cellStyle name="_Book2 9 23" xfId="9437"/>
    <cellStyle name="_Book2 9 24" xfId="9438"/>
    <cellStyle name="_Book2 9 3" xfId="9439"/>
    <cellStyle name="_x0013__Book2 9 3" xfId="9440"/>
    <cellStyle name="_Book2 9 4" xfId="9441"/>
    <cellStyle name="_x0013__Book2 9 4" xfId="9442"/>
    <cellStyle name="_Book2 9 5" xfId="9443"/>
    <cellStyle name="_Book2 9 6" xfId="9444"/>
    <cellStyle name="_Book2 9 7" xfId="9445"/>
    <cellStyle name="_Book2 9 8" xfId="9446"/>
    <cellStyle name="_Book2 9 9" xfId="9447"/>
    <cellStyle name="_Book2_04 07E Wild Horse Wind Expansion (C) (2)" xfId="751"/>
    <cellStyle name="_Book2_04 07E Wild Horse Wind Expansion (C) (2) 2" xfId="752"/>
    <cellStyle name="_Book2_04 07E Wild Horse Wind Expansion (C) (2) 2 2" xfId="9448"/>
    <cellStyle name="_Book2_04 07E Wild Horse Wind Expansion (C) (2) 2 2 2" xfId="9449"/>
    <cellStyle name="_Book2_04 07E Wild Horse Wind Expansion (C) (2) 2 3" xfId="9450"/>
    <cellStyle name="_Book2_04 07E Wild Horse Wind Expansion (C) (2) 3" xfId="9451"/>
    <cellStyle name="_Book2_04 07E Wild Horse Wind Expansion (C) (2) 3 2" xfId="9452"/>
    <cellStyle name="_Book2_04 07E Wild Horse Wind Expansion (C) (2) 4" xfId="9453"/>
    <cellStyle name="_Book2_04 07E Wild Horse Wind Expansion (C) (2)_Adj Bench DR 3 for Initial Briefs (Electric)" xfId="753"/>
    <cellStyle name="_Book2_04 07E Wild Horse Wind Expansion (C) (2)_Adj Bench DR 3 for Initial Briefs (Electric) 2" xfId="754"/>
    <cellStyle name="_Book2_04 07E Wild Horse Wind Expansion (C) (2)_Adj Bench DR 3 for Initial Briefs (Electric) 2 2" xfId="9454"/>
    <cellStyle name="_Book2_04 07E Wild Horse Wind Expansion (C) (2)_Adj Bench DR 3 for Initial Briefs (Electric) 2 2 2" xfId="9455"/>
    <cellStyle name="_Book2_04 07E Wild Horse Wind Expansion (C) (2)_Adj Bench DR 3 for Initial Briefs (Electric) 2 3" xfId="9456"/>
    <cellStyle name="_Book2_04 07E Wild Horse Wind Expansion (C) (2)_Adj Bench DR 3 for Initial Briefs (Electric) 3" xfId="9457"/>
    <cellStyle name="_Book2_04 07E Wild Horse Wind Expansion (C) (2)_Adj Bench DR 3 for Initial Briefs (Electric) 3 2" xfId="9458"/>
    <cellStyle name="_Book2_04 07E Wild Horse Wind Expansion (C) (2)_Adj Bench DR 3 for Initial Briefs (Electric) 4" xfId="9459"/>
    <cellStyle name="_Book2_04 07E Wild Horse Wind Expansion (C) (2)_Adj Bench DR 3 for Initial Briefs (Electric)_DEM-WP(C) ENERG10C--ctn Mid-C_042010 2010GRC" xfId="755"/>
    <cellStyle name="_Book2_04 07E Wild Horse Wind Expansion (C) (2)_Book1" xfId="9460"/>
    <cellStyle name="_Book2_04 07E Wild Horse Wind Expansion (C) (2)_DEM-WP(C) ENERG10C--ctn Mid-C_042010 2010GRC" xfId="756"/>
    <cellStyle name="_Book2_04 07E Wild Horse Wind Expansion (C) (2)_Electric Rev Req Model (2009 GRC) " xfId="757"/>
    <cellStyle name="_Book2_04 07E Wild Horse Wind Expansion (C) (2)_Electric Rev Req Model (2009 GRC)  2" xfId="758"/>
    <cellStyle name="_Book2_04 07E Wild Horse Wind Expansion (C) (2)_Electric Rev Req Model (2009 GRC)  2 2" xfId="9461"/>
    <cellStyle name="_Book2_04 07E Wild Horse Wind Expansion (C) (2)_Electric Rev Req Model (2009 GRC)  2 2 2" xfId="9462"/>
    <cellStyle name="_Book2_04 07E Wild Horse Wind Expansion (C) (2)_Electric Rev Req Model (2009 GRC)  2 3" xfId="9463"/>
    <cellStyle name="_Book2_04 07E Wild Horse Wind Expansion (C) (2)_Electric Rev Req Model (2009 GRC)  3" xfId="9464"/>
    <cellStyle name="_Book2_04 07E Wild Horse Wind Expansion (C) (2)_Electric Rev Req Model (2009 GRC)  3 2" xfId="9465"/>
    <cellStyle name="_Book2_04 07E Wild Horse Wind Expansion (C) (2)_Electric Rev Req Model (2009 GRC)  4" xfId="9466"/>
    <cellStyle name="_Book2_04 07E Wild Horse Wind Expansion (C) (2)_Electric Rev Req Model (2009 GRC) _DEM-WP(C) ENERG10C--ctn Mid-C_042010 2010GRC" xfId="759"/>
    <cellStyle name="_Book2_04 07E Wild Horse Wind Expansion (C) (2)_Electric Rev Req Model (2009 GRC) Rebuttal" xfId="760"/>
    <cellStyle name="_Book2_04 07E Wild Horse Wind Expansion (C) (2)_Electric Rev Req Model (2009 GRC) Rebuttal 2" xfId="9467"/>
    <cellStyle name="_Book2_04 07E Wild Horse Wind Expansion (C) (2)_Electric Rev Req Model (2009 GRC) Rebuttal 2 2" xfId="9468"/>
    <cellStyle name="_Book2_04 07E Wild Horse Wind Expansion (C) (2)_Electric Rev Req Model (2009 GRC) Rebuttal 2 2 2" xfId="9469"/>
    <cellStyle name="_Book2_04 07E Wild Horse Wind Expansion (C) (2)_Electric Rev Req Model (2009 GRC) Rebuttal 2 3" xfId="9470"/>
    <cellStyle name="_Book2_04 07E Wild Horse Wind Expansion (C) (2)_Electric Rev Req Model (2009 GRC) Rebuttal 3" xfId="9471"/>
    <cellStyle name="_Book2_04 07E Wild Horse Wind Expansion (C) (2)_Electric Rev Req Model (2009 GRC) Rebuttal 3 2" xfId="9472"/>
    <cellStyle name="_Book2_04 07E Wild Horse Wind Expansion (C) (2)_Electric Rev Req Model (2009 GRC) Rebuttal 4" xfId="9473"/>
    <cellStyle name="_Book2_04 07E Wild Horse Wind Expansion (C) (2)_Electric Rev Req Model (2009 GRC) Rebuttal REmoval of New  WH Solar AdjustMI" xfId="761"/>
    <cellStyle name="_Book2_04 07E Wild Horse Wind Expansion (C) (2)_Electric Rev Req Model (2009 GRC) Rebuttal REmoval of New  WH Solar AdjustMI 2" xfId="762"/>
    <cellStyle name="_Book2_04 07E Wild Horse Wind Expansion (C) (2)_Electric Rev Req Model (2009 GRC) Rebuttal REmoval of New  WH Solar AdjustMI 2 2" xfId="9474"/>
    <cellStyle name="_Book2_04 07E Wild Horse Wind Expansion (C) (2)_Electric Rev Req Model (2009 GRC) Rebuttal REmoval of New  WH Solar AdjustMI 2 2 2" xfId="9475"/>
    <cellStyle name="_Book2_04 07E Wild Horse Wind Expansion (C) (2)_Electric Rev Req Model (2009 GRC) Rebuttal REmoval of New  WH Solar AdjustMI 2 3" xfId="9476"/>
    <cellStyle name="_Book2_04 07E Wild Horse Wind Expansion (C) (2)_Electric Rev Req Model (2009 GRC) Rebuttal REmoval of New  WH Solar AdjustMI 3" xfId="9477"/>
    <cellStyle name="_Book2_04 07E Wild Horse Wind Expansion (C) (2)_Electric Rev Req Model (2009 GRC) Rebuttal REmoval of New  WH Solar AdjustMI 3 2" xfId="9478"/>
    <cellStyle name="_Book2_04 07E Wild Horse Wind Expansion (C) (2)_Electric Rev Req Model (2009 GRC) Rebuttal REmoval of New  WH Solar AdjustMI 4" xfId="9479"/>
    <cellStyle name="_Book2_04 07E Wild Horse Wind Expansion (C) (2)_Electric Rev Req Model (2009 GRC) Rebuttal REmoval of New  WH Solar AdjustMI_DEM-WP(C) ENERG10C--ctn Mid-C_042010 2010GRC" xfId="763"/>
    <cellStyle name="_Book2_04 07E Wild Horse Wind Expansion (C) (2)_Electric Rev Req Model (2009 GRC) Revised 01-18-2010" xfId="764"/>
    <cellStyle name="_Book2_04 07E Wild Horse Wind Expansion (C) (2)_Electric Rev Req Model (2009 GRC) Revised 01-18-2010 2" xfId="765"/>
    <cellStyle name="_Book2_04 07E Wild Horse Wind Expansion (C) (2)_Electric Rev Req Model (2009 GRC) Revised 01-18-2010 2 2" xfId="9480"/>
    <cellStyle name="_Book2_04 07E Wild Horse Wind Expansion (C) (2)_Electric Rev Req Model (2009 GRC) Revised 01-18-2010 2 2 2" xfId="9481"/>
    <cellStyle name="_Book2_04 07E Wild Horse Wind Expansion (C) (2)_Electric Rev Req Model (2009 GRC) Revised 01-18-2010 2 3" xfId="9482"/>
    <cellStyle name="_Book2_04 07E Wild Horse Wind Expansion (C) (2)_Electric Rev Req Model (2009 GRC) Revised 01-18-2010 3" xfId="9483"/>
    <cellStyle name="_Book2_04 07E Wild Horse Wind Expansion (C) (2)_Electric Rev Req Model (2009 GRC) Revised 01-18-2010 3 2" xfId="9484"/>
    <cellStyle name="_Book2_04 07E Wild Horse Wind Expansion (C) (2)_Electric Rev Req Model (2009 GRC) Revised 01-18-2010 4" xfId="9485"/>
    <cellStyle name="_Book2_04 07E Wild Horse Wind Expansion (C) (2)_Electric Rev Req Model (2009 GRC) Revised 01-18-2010_DEM-WP(C) ENERG10C--ctn Mid-C_042010 2010GRC" xfId="766"/>
    <cellStyle name="_Book2_04 07E Wild Horse Wind Expansion (C) (2)_Electric Rev Req Model (2010 GRC)" xfId="9486"/>
    <cellStyle name="_Book2_04 07E Wild Horse Wind Expansion (C) (2)_Electric Rev Req Model (2010 GRC) SF" xfId="9487"/>
    <cellStyle name="_Book2_04 07E Wild Horse Wind Expansion (C) (2)_Final Order Electric EXHIBIT A-1" xfId="767"/>
    <cellStyle name="_Book2_04 07E Wild Horse Wind Expansion (C) (2)_Final Order Electric EXHIBIT A-1 2" xfId="9488"/>
    <cellStyle name="_Book2_04 07E Wild Horse Wind Expansion (C) (2)_Final Order Electric EXHIBIT A-1 2 2" xfId="9489"/>
    <cellStyle name="_Book2_04 07E Wild Horse Wind Expansion (C) (2)_Final Order Electric EXHIBIT A-1 2 2 2" xfId="9490"/>
    <cellStyle name="_Book2_04 07E Wild Horse Wind Expansion (C) (2)_Final Order Electric EXHIBIT A-1 2 3" xfId="9491"/>
    <cellStyle name="_Book2_04 07E Wild Horse Wind Expansion (C) (2)_Final Order Electric EXHIBIT A-1 3" xfId="9492"/>
    <cellStyle name="_Book2_04 07E Wild Horse Wind Expansion (C) (2)_Final Order Electric EXHIBIT A-1 3 2" xfId="9493"/>
    <cellStyle name="_Book2_04 07E Wild Horse Wind Expansion (C) (2)_Final Order Electric EXHIBIT A-1 4" xfId="9494"/>
    <cellStyle name="_Book2_04 07E Wild Horse Wind Expansion (C) (2)_TENASKA REGULATORY ASSET" xfId="768"/>
    <cellStyle name="_Book2_04 07E Wild Horse Wind Expansion (C) (2)_TENASKA REGULATORY ASSET 2" xfId="9495"/>
    <cellStyle name="_Book2_04 07E Wild Horse Wind Expansion (C) (2)_TENASKA REGULATORY ASSET 2 2" xfId="9496"/>
    <cellStyle name="_Book2_04 07E Wild Horse Wind Expansion (C) (2)_TENASKA REGULATORY ASSET 2 2 2" xfId="9497"/>
    <cellStyle name="_Book2_04 07E Wild Horse Wind Expansion (C) (2)_TENASKA REGULATORY ASSET 2 3" xfId="9498"/>
    <cellStyle name="_Book2_04 07E Wild Horse Wind Expansion (C) (2)_TENASKA REGULATORY ASSET 3" xfId="9499"/>
    <cellStyle name="_Book2_04 07E Wild Horse Wind Expansion (C) (2)_TENASKA REGULATORY ASSET 3 2" xfId="9500"/>
    <cellStyle name="_Book2_04 07E Wild Horse Wind Expansion (C) (2)_TENASKA REGULATORY ASSET 4" xfId="9501"/>
    <cellStyle name="_Book2_16.37E Wild Horse Expansion DeferralRevwrkingfile SF" xfId="769"/>
    <cellStyle name="_Book2_16.37E Wild Horse Expansion DeferralRevwrkingfile SF 2" xfId="770"/>
    <cellStyle name="_Book2_16.37E Wild Horse Expansion DeferralRevwrkingfile SF 2 2" xfId="9502"/>
    <cellStyle name="_Book2_16.37E Wild Horse Expansion DeferralRevwrkingfile SF 2 2 2" xfId="9503"/>
    <cellStyle name="_Book2_16.37E Wild Horse Expansion DeferralRevwrkingfile SF 2 3" xfId="9504"/>
    <cellStyle name="_Book2_16.37E Wild Horse Expansion DeferralRevwrkingfile SF 3" xfId="9505"/>
    <cellStyle name="_Book2_16.37E Wild Horse Expansion DeferralRevwrkingfile SF 3 2" xfId="9506"/>
    <cellStyle name="_Book2_16.37E Wild Horse Expansion DeferralRevwrkingfile SF 4" xfId="9507"/>
    <cellStyle name="_Book2_16.37E Wild Horse Expansion DeferralRevwrkingfile SF_DEM-WP(C) ENERG10C--ctn Mid-C_042010 2010GRC" xfId="771"/>
    <cellStyle name="_Book2_2009 Compliance Filing PCA Exhibits for GRC" xfId="9508"/>
    <cellStyle name="_Book2_2009 Compliance Filing PCA Exhibits for GRC 2" xfId="9509"/>
    <cellStyle name="_Book2_2009 GRC Compl Filing - Exhibit D" xfId="772"/>
    <cellStyle name="_Book2_2009 GRC Compl Filing - Exhibit D 2" xfId="773"/>
    <cellStyle name="_Book2_2009 GRC Compl Filing - Exhibit D 2 2" xfId="9510"/>
    <cellStyle name="_Book2_2009 GRC Compl Filing - Exhibit D 3" xfId="9511"/>
    <cellStyle name="_Book2_2009 GRC Compl Filing - Exhibit D_DEM-WP(C) ENERG10C--ctn Mid-C_042010 2010GRC" xfId="774"/>
    <cellStyle name="_Book2_3.01 Income Statement" xfId="9512"/>
    <cellStyle name="_Book2_4 31 Regulatory Assets and Liabilities  7 06- Exhibit D" xfId="775"/>
    <cellStyle name="_Book2_4 31 Regulatory Assets and Liabilities  7 06- Exhibit D 2" xfId="776"/>
    <cellStyle name="_Book2_4 31 Regulatory Assets and Liabilities  7 06- Exhibit D 2 2" xfId="9513"/>
    <cellStyle name="_Book2_4 31 Regulatory Assets and Liabilities  7 06- Exhibit D 2 2 2" xfId="9514"/>
    <cellStyle name="_Book2_4 31 Regulatory Assets and Liabilities  7 06- Exhibit D 2 3" xfId="9515"/>
    <cellStyle name="_Book2_4 31 Regulatory Assets and Liabilities  7 06- Exhibit D 3" xfId="9516"/>
    <cellStyle name="_Book2_4 31 Regulatory Assets and Liabilities  7 06- Exhibit D 3 2" xfId="9517"/>
    <cellStyle name="_Book2_4 31 Regulatory Assets and Liabilities  7 06- Exhibit D 4" xfId="9518"/>
    <cellStyle name="_Book2_4 31 Regulatory Assets and Liabilities  7 06- Exhibit D_DEM-WP(C) ENERG10C--ctn Mid-C_042010 2010GRC" xfId="777"/>
    <cellStyle name="_Book2_4 31 Regulatory Assets and Liabilities  7 06- Exhibit D_NIM Summary" xfId="778"/>
    <cellStyle name="_Book2_4 31 Regulatory Assets and Liabilities  7 06- Exhibit D_NIM Summary 2" xfId="779"/>
    <cellStyle name="_Book2_4 31 Regulatory Assets and Liabilities  7 06- Exhibit D_NIM Summary 2 2" xfId="9519"/>
    <cellStyle name="_Book2_4 31 Regulatory Assets and Liabilities  7 06- Exhibit D_NIM Summary 3" xfId="9520"/>
    <cellStyle name="_Book2_4 31 Regulatory Assets and Liabilities  7 06- Exhibit D_NIM Summary_DEM-WP(C) ENERG10C--ctn Mid-C_042010 2010GRC" xfId="780"/>
    <cellStyle name="_Book2_4 31E Reg Asset  Liab and EXH D" xfId="781"/>
    <cellStyle name="_Book2_4 31E Reg Asset  Liab and EXH D _ Aug 10 Filing (2)" xfId="782"/>
    <cellStyle name="_Book2_4 31E Reg Asset  Liab and EXH D _ Aug 10 Filing (2) 2" xfId="783"/>
    <cellStyle name="_Book2_4 31E Reg Asset  Liab and EXH D 10" xfId="9521"/>
    <cellStyle name="_Book2_4 31E Reg Asset  Liab and EXH D 11" xfId="9522"/>
    <cellStyle name="_Book2_4 31E Reg Asset  Liab and EXH D 12" xfId="9523"/>
    <cellStyle name="_Book2_4 31E Reg Asset  Liab and EXH D 13" xfId="9524"/>
    <cellStyle name="_Book2_4 31E Reg Asset  Liab and EXH D 14" xfId="9525"/>
    <cellStyle name="_Book2_4 31E Reg Asset  Liab and EXH D 15" xfId="9526"/>
    <cellStyle name="_Book2_4 31E Reg Asset  Liab and EXH D 16" xfId="9527"/>
    <cellStyle name="_Book2_4 31E Reg Asset  Liab and EXH D 17" xfId="9528"/>
    <cellStyle name="_Book2_4 31E Reg Asset  Liab and EXH D 18" xfId="9529"/>
    <cellStyle name="_Book2_4 31E Reg Asset  Liab and EXH D 19" xfId="9530"/>
    <cellStyle name="_Book2_4 31E Reg Asset  Liab and EXH D 2" xfId="784"/>
    <cellStyle name="_Book2_4 31E Reg Asset  Liab and EXH D 20" xfId="9531"/>
    <cellStyle name="_Book2_4 31E Reg Asset  Liab and EXH D 21" xfId="9532"/>
    <cellStyle name="_Book2_4 31E Reg Asset  Liab and EXH D 22" xfId="9533"/>
    <cellStyle name="_Book2_4 31E Reg Asset  Liab and EXH D 23" xfId="9534"/>
    <cellStyle name="_Book2_4 31E Reg Asset  Liab and EXH D 24" xfId="9535"/>
    <cellStyle name="_Book2_4 31E Reg Asset  Liab and EXH D 25" xfId="9536"/>
    <cellStyle name="_Book2_4 31E Reg Asset  Liab and EXH D 26" xfId="9537"/>
    <cellStyle name="_Book2_4 31E Reg Asset  Liab and EXH D 27" xfId="9538"/>
    <cellStyle name="_Book2_4 31E Reg Asset  Liab and EXH D 28" xfId="9539"/>
    <cellStyle name="_Book2_4 31E Reg Asset  Liab and EXH D 29" xfId="9540"/>
    <cellStyle name="_Book2_4 31E Reg Asset  Liab and EXH D 3" xfId="785"/>
    <cellStyle name="_Book2_4 31E Reg Asset  Liab and EXH D 30" xfId="9541"/>
    <cellStyle name="_Book2_4 31E Reg Asset  Liab and EXH D 31" xfId="9542"/>
    <cellStyle name="_Book2_4 31E Reg Asset  Liab and EXH D 32" xfId="9543"/>
    <cellStyle name="_Book2_4 31E Reg Asset  Liab and EXH D 33" xfId="9544"/>
    <cellStyle name="_Book2_4 31E Reg Asset  Liab and EXH D 34" xfId="9545"/>
    <cellStyle name="_Book2_4 31E Reg Asset  Liab and EXH D 35" xfId="9546"/>
    <cellStyle name="_Book2_4 31E Reg Asset  Liab and EXH D 36" xfId="9547"/>
    <cellStyle name="_Book2_4 31E Reg Asset  Liab and EXH D 4" xfId="9548"/>
    <cellStyle name="_Book2_4 31E Reg Asset  Liab and EXH D 5" xfId="9549"/>
    <cellStyle name="_Book2_4 31E Reg Asset  Liab and EXH D 6" xfId="9550"/>
    <cellStyle name="_Book2_4 31E Reg Asset  Liab and EXH D 7" xfId="9551"/>
    <cellStyle name="_Book2_4 31E Reg Asset  Liab and EXH D 8" xfId="9552"/>
    <cellStyle name="_Book2_4 31E Reg Asset  Liab and EXH D 9" xfId="9553"/>
    <cellStyle name="_Book2_4 32 Regulatory Assets and Liabilities  7 06- Exhibit D" xfId="786"/>
    <cellStyle name="_Book2_4 32 Regulatory Assets and Liabilities  7 06- Exhibit D 2" xfId="787"/>
    <cellStyle name="_Book2_4 32 Regulatory Assets and Liabilities  7 06- Exhibit D 2 2" xfId="9554"/>
    <cellStyle name="_Book2_4 32 Regulatory Assets and Liabilities  7 06- Exhibit D 2 2 2" xfId="9555"/>
    <cellStyle name="_Book2_4 32 Regulatory Assets and Liabilities  7 06- Exhibit D 2 3" xfId="9556"/>
    <cellStyle name="_Book2_4 32 Regulatory Assets and Liabilities  7 06- Exhibit D 3" xfId="9557"/>
    <cellStyle name="_Book2_4 32 Regulatory Assets and Liabilities  7 06- Exhibit D 3 2" xfId="9558"/>
    <cellStyle name="_Book2_4 32 Regulatory Assets and Liabilities  7 06- Exhibit D 4" xfId="9559"/>
    <cellStyle name="_Book2_4 32 Regulatory Assets and Liabilities  7 06- Exhibit D_DEM-WP(C) ENERG10C--ctn Mid-C_042010 2010GRC" xfId="788"/>
    <cellStyle name="_Book2_4 32 Regulatory Assets and Liabilities  7 06- Exhibit D_NIM Summary" xfId="789"/>
    <cellStyle name="_Book2_4 32 Regulatory Assets and Liabilities  7 06- Exhibit D_NIM Summary 2" xfId="790"/>
    <cellStyle name="_Book2_4 32 Regulatory Assets and Liabilities  7 06- Exhibit D_NIM Summary 2 2" xfId="9560"/>
    <cellStyle name="_Book2_4 32 Regulatory Assets and Liabilities  7 06- Exhibit D_NIM Summary 3" xfId="9561"/>
    <cellStyle name="_Book2_4 32 Regulatory Assets and Liabilities  7 06- Exhibit D_NIM Summary_DEM-WP(C) ENERG10C--ctn Mid-C_042010 2010GRC" xfId="791"/>
    <cellStyle name="_x0013__Book2_Adj Bench DR 3 for Initial Briefs (Electric)" xfId="792"/>
    <cellStyle name="_x0013__Book2_Adj Bench DR 3 for Initial Briefs (Electric) 2" xfId="793"/>
    <cellStyle name="_x0013__Book2_Adj Bench DR 3 for Initial Briefs (Electric) 2 2" xfId="9562"/>
    <cellStyle name="_x0013__Book2_Adj Bench DR 3 for Initial Briefs (Electric) 2 2 2" xfId="9563"/>
    <cellStyle name="_x0013__Book2_Adj Bench DR 3 for Initial Briefs (Electric) 2 3" xfId="9564"/>
    <cellStyle name="_x0013__Book2_Adj Bench DR 3 for Initial Briefs (Electric) 3" xfId="9565"/>
    <cellStyle name="_x0013__Book2_Adj Bench DR 3 for Initial Briefs (Electric) 3 2" xfId="9566"/>
    <cellStyle name="_x0013__Book2_Adj Bench DR 3 for Initial Briefs (Electric) 4" xfId="9567"/>
    <cellStyle name="_x0013__Book2_Adj Bench DR 3 for Initial Briefs (Electric)_DEM-WP(C) ENERG10C--ctn Mid-C_042010 2010GRC" xfId="794"/>
    <cellStyle name="_Book2_AURORA Total New" xfId="795"/>
    <cellStyle name="_Book2_AURORA Total New 2" xfId="796"/>
    <cellStyle name="_Book2_AURORA Total New 2 2" xfId="9568"/>
    <cellStyle name="_Book2_AURORA Total New 3" xfId="9569"/>
    <cellStyle name="_Book2_Book2" xfId="797"/>
    <cellStyle name="_Book2_Book2 2" xfId="798"/>
    <cellStyle name="_Book2_Book2 2 2" xfId="9570"/>
    <cellStyle name="_Book2_Book2 2 2 2" xfId="9571"/>
    <cellStyle name="_Book2_Book2 2 3" xfId="9572"/>
    <cellStyle name="_Book2_Book2 3" xfId="9573"/>
    <cellStyle name="_Book2_Book2 3 2" xfId="9574"/>
    <cellStyle name="_Book2_Book2 4" xfId="9575"/>
    <cellStyle name="_Book2_Book2_Adj Bench DR 3 for Initial Briefs (Electric)" xfId="799"/>
    <cellStyle name="_Book2_Book2_Adj Bench DR 3 for Initial Briefs (Electric) 2" xfId="800"/>
    <cellStyle name="_Book2_Book2_Adj Bench DR 3 for Initial Briefs (Electric) 2 2" xfId="9576"/>
    <cellStyle name="_Book2_Book2_Adj Bench DR 3 for Initial Briefs (Electric) 2 2 2" xfId="9577"/>
    <cellStyle name="_Book2_Book2_Adj Bench DR 3 for Initial Briefs (Electric) 2 3" xfId="9578"/>
    <cellStyle name="_Book2_Book2_Adj Bench DR 3 for Initial Briefs (Electric) 3" xfId="9579"/>
    <cellStyle name="_Book2_Book2_Adj Bench DR 3 for Initial Briefs (Electric) 3 2" xfId="9580"/>
    <cellStyle name="_Book2_Book2_Adj Bench DR 3 for Initial Briefs (Electric) 4" xfId="9581"/>
    <cellStyle name="_Book2_Book2_Adj Bench DR 3 for Initial Briefs (Electric)_DEM-WP(C) ENERG10C--ctn Mid-C_042010 2010GRC" xfId="801"/>
    <cellStyle name="_Book2_Book2_DEM-WP(C) ENERG10C--ctn Mid-C_042010 2010GRC" xfId="802"/>
    <cellStyle name="_Book2_Book2_Electric Rev Req Model (2009 GRC) Rebuttal" xfId="803"/>
    <cellStyle name="_Book2_Book2_Electric Rev Req Model (2009 GRC) Rebuttal 2" xfId="9582"/>
    <cellStyle name="_Book2_Book2_Electric Rev Req Model (2009 GRC) Rebuttal 2 2" xfId="9583"/>
    <cellStyle name="_Book2_Book2_Electric Rev Req Model (2009 GRC) Rebuttal 2 2 2" xfId="9584"/>
    <cellStyle name="_Book2_Book2_Electric Rev Req Model (2009 GRC) Rebuttal 2 3" xfId="9585"/>
    <cellStyle name="_Book2_Book2_Electric Rev Req Model (2009 GRC) Rebuttal 3" xfId="9586"/>
    <cellStyle name="_Book2_Book2_Electric Rev Req Model (2009 GRC) Rebuttal 3 2" xfId="9587"/>
    <cellStyle name="_Book2_Book2_Electric Rev Req Model (2009 GRC) Rebuttal 4" xfId="9588"/>
    <cellStyle name="_Book2_Book2_Electric Rev Req Model (2009 GRC) Rebuttal REmoval of New  WH Solar AdjustMI" xfId="804"/>
    <cellStyle name="_Book2_Book2_Electric Rev Req Model (2009 GRC) Rebuttal REmoval of New  WH Solar AdjustMI 2" xfId="805"/>
    <cellStyle name="_Book2_Book2_Electric Rev Req Model (2009 GRC) Rebuttal REmoval of New  WH Solar AdjustMI 2 2" xfId="9589"/>
    <cellStyle name="_Book2_Book2_Electric Rev Req Model (2009 GRC) Rebuttal REmoval of New  WH Solar AdjustMI 2 2 2" xfId="9590"/>
    <cellStyle name="_Book2_Book2_Electric Rev Req Model (2009 GRC) Rebuttal REmoval of New  WH Solar AdjustMI 2 3" xfId="9591"/>
    <cellStyle name="_Book2_Book2_Electric Rev Req Model (2009 GRC) Rebuttal REmoval of New  WH Solar AdjustMI 3" xfId="9592"/>
    <cellStyle name="_Book2_Book2_Electric Rev Req Model (2009 GRC) Rebuttal REmoval of New  WH Solar AdjustMI 3 2" xfId="9593"/>
    <cellStyle name="_Book2_Book2_Electric Rev Req Model (2009 GRC) Rebuttal REmoval of New  WH Solar AdjustMI 4" xfId="9594"/>
    <cellStyle name="_Book2_Book2_Electric Rev Req Model (2009 GRC) Rebuttal REmoval of New  WH Solar AdjustMI_DEM-WP(C) ENERG10C--ctn Mid-C_042010 2010GRC" xfId="806"/>
    <cellStyle name="_Book2_Book2_Electric Rev Req Model (2009 GRC) Revised 01-18-2010" xfId="807"/>
    <cellStyle name="_Book2_Book2_Electric Rev Req Model (2009 GRC) Revised 01-18-2010 2" xfId="808"/>
    <cellStyle name="_Book2_Book2_Electric Rev Req Model (2009 GRC) Revised 01-18-2010 2 2" xfId="9595"/>
    <cellStyle name="_Book2_Book2_Electric Rev Req Model (2009 GRC) Revised 01-18-2010 2 2 2" xfId="9596"/>
    <cellStyle name="_Book2_Book2_Electric Rev Req Model (2009 GRC) Revised 01-18-2010 2 3" xfId="9597"/>
    <cellStyle name="_Book2_Book2_Electric Rev Req Model (2009 GRC) Revised 01-18-2010 3" xfId="9598"/>
    <cellStyle name="_Book2_Book2_Electric Rev Req Model (2009 GRC) Revised 01-18-2010 3 2" xfId="9599"/>
    <cellStyle name="_Book2_Book2_Electric Rev Req Model (2009 GRC) Revised 01-18-2010 4" xfId="9600"/>
    <cellStyle name="_Book2_Book2_Electric Rev Req Model (2009 GRC) Revised 01-18-2010_DEM-WP(C) ENERG10C--ctn Mid-C_042010 2010GRC" xfId="809"/>
    <cellStyle name="_Book2_Book2_Final Order Electric EXHIBIT A-1" xfId="810"/>
    <cellStyle name="_Book2_Book2_Final Order Electric EXHIBIT A-1 2" xfId="9601"/>
    <cellStyle name="_Book2_Book2_Final Order Electric EXHIBIT A-1 2 2" xfId="9602"/>
    <cellStyle name="_Book2_Book2_Final Order Electric EXHIBIT A-1 2 2 2" xfId="9603"/>
    <cellStyle name="_Book2_Book2_Final Order Electric EXHIBIT A-1 2 3" xfId="9604"/>
    <cellStyle name="_Book2_Book2_Final Order Electric EXHIBIT A-1 3" xfId="9605"/>
    <cellStyle name="_Book2_Book2_Final Order Electric EXHIBIT A-1 3 2" xfId="9606"/>
    <cellStyle name="_Book2_Book2_Final Order Electric EXHIBIT A-1 4" xfId="9607"/>
    <cellStyle name="_Book2_Book4" xfId="811"/>
    <cellStyle name="_Book2_Book4 2" xfId="812"/>
    <cellStyle name="_Book2_Book4 2 2" xfId="9608"/>
    <cellStyle name="_Book2_Book4 2 2 2" xfId="9609"/>
    <cellStyle name="_Book2_Book4 2 3" xfId="9610"/>
    <cellStyle name="_Book2_Book4 3" xfId="9611"/>
    <cellStyle name="_Book2_Book4 3 2" xfId="9612"/>
    <cellStyle name="_Book2_Book4 4" xfId="9613"/>
    <cellStyle name="_Book2_Book4_DEM-WP(C) ENERG10C--ctn Mid-C_042010 2010GRC" xfId="813"/>
    <cellStyle name="_Book2_Book9" xfId="814"/>
    <cellStyle name="_Book2_Book9 2" xfId="815"/>
    <cellStyle name="_Book2_Book9 2 2" xfId="9614"/>
    <cellStyle name="_Book2_Book9 2 2 2" xfId="9615"/>
    <cellStyle name="_Book2_Book9 2 3" xfId="9616"/>
    <cellStyle name="_Book2_Book9 3" xfId="9617"/>
    <cellStyle name="_Book2_Book9 3 2" xfId="9618"/>
    <cellStyle name="_Book2_Book9 4" xfId="9619"/>
    <cellStyle name="_Book2_Book9_DEM-WP(C) ENERG10C--ctn Mid-C_042010 2010GRC" xfId="816"/>
    <cellStyle name="_Book2_Check the Interest Calculation" xfId="9620"/>
    <cellStyle name="_Book2_Check the Interest Calculation_Scenario 1 REC vs PTC Offset" xfId="9621"/>
    <cellStyle name="_Book2_Check the Interest Calculation_Scenario 3" xfId="9622"/>
    <cellStyle name="_Book2_Chelan PUD Power Costs (8-10)" xfId="817"/>
    <cellStyle name="_Book2_Chelan PUD Power Costs (8-10) 2" xfId="9623"/>
    <cellStyle name="_Book2_DEM-WP(C) Chelan Power Costs" xfId="818"/>
    <cellStyle name="_Book2_DEM-WP(C) Chelan Power Costs 2" xfId="819"/>
    <cellStyle name="_Book2_DEM-WP(C) ENERG10C--ctn Mid-C_042010 2010GRC" xfId="820"/>
    <cellStyle name="_x0013__Book2_DEM-WP(C) ENERG10C--ctn Mid-C_042010 2010GRC" xfId="821"/>
    <cellStyle name="_Book2_DEM-WP(C) Gas Transport 2010GRC" xfId="822"/>
    <cellStyle name="_Book2_DEM-WP(C) Gas Transport 2010GRC 2" xfId="823"/>
    <cellStyle name="_x0013__Book2_Electric Rev Req Model (2009 GRC) Rebuttal" xfId="824"/>
    <cellStyle name="_x0013__Book2_Electric Rev Req Model (2009 GRC) Rebuttal 2" xfId="9624"/>
    <cellStyle name="_x0013__Book2_Electric Rev Req Model (2009 GRC) Rebuttal 2 2" xfId="9625"/>
    <cellStyle name="_x0013__Book2_Electric Rev Req Model (2009 GRC) Rebuttal 2 2 2" xfId="9626"/>
    <cellStyle name="_x0013__Book2_Electric Rev Req Model (2009 GRC) Rebuttal 2 3" xfId="9627"/>
    <cellStyle name="_x0013__Book2_Electric Rev Req Model (2009 GRC) Rebuttal 3" xfId="9628"/>
    <cellStyle name="_x0013__Book2_Electric Rev Req Model (2009 GRC) Rebuttal 3 2" xfId="9629"/>
    <cellStyle name="_x0013__Book2_Electric Rev Req Model (2009 GRC) Rebuttal 4" xfId="9630"/>
    <cellStyle name="_x0013__Book2_Electric Rev Req Model (2009 GRC) Rebuttal REmoval of New  WH Solar AdjustMI" xfId="825"/>
    <cellStyle name="_x0013__Book2_Electric Rev Req Model (2009 GRC) Rebuttal REmoval of New  WH Solar AdjustMI 2" xfId="826"/>
    <cellStyle name="_x0013__Book2_Electric Rev Req Model (2009 GRC) Rebuttal REmoval of New  WH Solar AdjustMI 2 2" xfId="9631"/>
    <cellStyle name="_x0013__Book2_Electric Rev Req Model (2009 GRC) Rebuttal REmoval of New  WH Solar AdjustMI 2 2 2" xfId="9632"/>
    <cellStyle name="_x0013__Book2_Electric Rev Req Model (2009 GRC) Rebuttal REmoval of New  WH Solar AdjustMI 2 3" xfId="9633"/>
    <cellStyle name="_x0013__Book2_Electric Rev Req Model (2009 GRC) Rebuttal REmoval of New  WH Solar AdjustMI 3" xfId="9634"/>
    <cellStyle name="_x0013__Book2_Electric Rev Req Model (2009 GRC) Rebuttal REmoval of New  WH Solar AdjustMI 3 2" xfId="9635"/>
    <cellStyle name="_x0013__Book2_Electric Rev Req Model (2009 GRC) Rebuttal REmoval of New  WH Solar AdjustMI 4" xfId="9636"/>
    <cellStyle name="_x0013__Book2_Electric Rev Req Model (2009 GRC) Rebuttal REmoval of New  WH Solar AdjustMI_DEM-WP(C) ENERG10C--ctn Mid-C_042010 2010GRC" xfId="827"/>
    <cellStyle name="_x0013__Book2_Electric Rev Req Model (2009 GRC) Revised 01-18-2010" xfId="828"/>
    <cellStyle name="_x0013__Book2_Electric Rev Req Model (2009 GRC) Revised 01-18-2010 2" xfId="829"/>
    <cellStyle name="_x0013__Book2_Electric Rev Req Model (2009 GRC) Revised 01-18-2010 2 2" xfId="9637"/>
    <cellStyle name="_x0013__Book2_Electric Rev Req Model (2009 GRC) Revised 01-18-2010 2 2 2" xfId="9638"/>
    <cellStyle name="_x0013__Book2_Electric Rev Req Model (2009 GRC) Revised 01-18-2010 2 3" xfId="9639"/>
    <cellStyle name="_x0013__Book2_Electric Rev Req Model (2009 GRC) Revised 01-18-2010 3" xfId="9640"/>
    <cellStyle name="_x0013__Book2_Electric Rev Req Model (2009 GRC) Revised 01-18-2010 3 2" xfId="9641"/>
    <cellStyle name="_x0013__Book2_Electric Rev Req Model (2009 GRC) Revised 01-18-2010 4" xfId="9642"/>
    <cellStyle name="_x0013__Book2_Electric Rev Req Model (2009 GRC) Revised 01-18-2010_DEM-WP(C) ENERG10C--ctn Mid-C_042010 2010GRC" xfId="830"/>
    <cellStyle name="_Book2_Exh A-1 resulting from UE-112050 effective Jan 1 2012" xfId="9643"/>
    <cellStyle name="_Book2_Exh G - Klamath Peaker PPA fr C Locke 2-12" xfId="9644"/>
    <cellStyle name="_Book2_Exhibit A-1 effective 4-1-11 fr S Free 12-11" xfId="9645"/>
    <cellStyle name="_x0013__Book2_Final Order Electric EXHIBIT A-1" xfId="831"/>
    <cellStyle name="_x0013__Book2_Final Order Electric EXHIBIT A-1 2" xfId="9646"/>
    <cellStyle name="_x0013__Book2_Final Order Electric EXHIBIT A-1 2 2" xfId="9647"/>
    <cellStyle name="_x0013__Book2_Final Order Electric EXHIBIT A-1 2 2 2" xfId="9648"/>
    <cellStyle name="_x0013__Book2_Final Order Electric EXHIBIT A-1 2 3" xfId="9649"/>
    <cellStyle name="_x0013__Book2_Final Order Electric EXHIBIT A-1 3" xfId="9650"/>
    <cellStyle name="_x0013__Book2_Final Order Electric EXHIBIT A-1 3 2" xfId="9651"/>
    <cellStyle name="_x0013__Book2_Final Order Electric EXHIBIT A-1 4" xfId="9652"/>
    <cellStyle name="_Book2_INPUTS" xfId="9653"/>
    <cellStyle name="_Book2_INPUTS 2" xfId="9654"/>
    <cellStyle name="_Book2_INPUTS 2 2" xfId="9655"/>
    <cellStyle name="_Book2_INPUTS 2 2 2" xfId="9656"/>
    <cellStyle name="_Book2_INPUTS 2 3" xfId="9657"/>
    <cellStyle name="_Book2_INPUTS 3" xfId="9658"/>
    <cellStyle name="_Book2_INPUTS 3 2" xfId="9659"/>
    <cellStyle name="_Book2_INPUTS 4" xfId="9660"/>
    <cellStyle name="_Book2_Mint Farm Generation BPA" xfId="9661"/>
    <cellStyle name="_Book2_NIM Summary" xfId="832"/>
    <cellStyle name="_Book2_NIM Summary 09GRC" xfId="833"/>
    <cellStyle name="_Book2_NIM Summary 09GRC 2" xfId="834"/>
    <cellStyle name="_Book2_NIM Summary 09GRC 2 2" xfId="9662"/>
    <cellStyle name="_Book2_NIM Summary 09GRC 3" xfId="9663"/>
    <cellStyle name="_Book2_NIM Summary 09GRC_DEM-WP(C) ENERG10C--ctn Mid-C_042010 2010GRC" xfId="835"/>
    <cellStyle name="_Book2_NIM Summary 10" xfId="9664"/>
    <cellStyle name="_Book2_NIM Summary 11" xfId="9665"/>
    <cellStyle name="_Book2_NIM Summary 12" xfId="9666"/>
    <cellStyle name="_Book2_NIM Summary 13" xfId="9667"/>
    <cellStyle name="_Book2_NIM Summary 14" xfId="9668"/>
    <cellStyle name="_Book2_NIM Summary 15" xfId="9669"/>
    <cellStyle name="_Book2_NIM Summary 16" xfId="9670"/>
    <cellStyle name="_Book2_NIM Summary 17" xfId="9671"/>
    <cellStyle name="_Book2_NIM Summary 18" xfId="9672"/>
    <cellStyle name="_Book2_NIM Summary 19" xfId="9673"/>
    <cellStyle name="_Book2_NIM Summary 2" xfId="836"/>
    <cellStyle name="_Book2_NIM Summary 2 2" xfId="9674"/>
    <cellStyle name="_Book2_NIM Summary 20" xfId="9675"/>
    <cellStyle name="_Book2_NIM Summary 21" xfId="9676"/>
    <cellStyle name="_Book2_NIM Summary 22" xfId="9677"/>
    <cellStyle name="_Book2_NIM Summary 23" xfId="9678"/>
    <cellStyle name="_Book2_NIM Summary 24" xfId="9679"/>
    <cellStyle name="_Book2_NIM Summary 25" xfId="9680"/>
    <cellStyle name="_Book2_NIM Summary 26" xfId="9681"/>
    <cellStyle name="_Book2_NIM Summary 27" xfId="9682"/>
    <cellStyle name="_Book2_NIM Summary 28" xfId="9683"/>
    <cellStyle name="_Book2_NIM Summary 29" xfId="9684"/>
    <cellStyle name="_Book2_NIM Summary 3" xfId="837"/>
    <cellStyle name="_Book2_NIM Summary 3 2" xfId="9685"/>
    <cellStyle name="_Book2_NIM Summary 30" xfId="9686"/>
    <cellStyle name="_Book2_NIM Summary 31" xfId="9687"/>
    <cellStyle name="_Book2_NIM Summary 32" xfId="9688"/>
    <cellStyle name="_Book2_NIM Summary 33" xfId="9689"/>
    <cellStyle name="_Book2_NIM Summary 34" xfId="9690"/>
    <cellStyle name="_Book2_NIM Summary 35" xfId="9691"/>
    <cellStyle name="_Book2_NIM Summary 36" xfId="9692"/>
    <cellStyle name="_Book2_NIM Summary 37" xfId="9693"/>
    <cellStyle name="_Book2_NIM Summary 38" xfId="9694"/>
    <cellStyle name="_Book2_NIM Summary 39" xfId="9695"/>
    <cellStyle name="_Book2_NIM Summary 4" xfId="838"/>
    <cellStyle name="_Book2_NIM Summary 4 2" xfId="9696"/>
    <cellStyle name="_Book2_NIM Summary 40" xfId="9697"/>
    <cellStyle name="_Book2_NIM Summary 41" xfId="9698"/>
    <cellStyle name="_Book2_NIM Summary 42" xfId="9699"/>
    <cellStyle name="_Book2_NIM Summary 43" xfId="9700"/>
    <cellStyle name="_Book2_NIM Summary 44" xfId="9701"/>
    <cellStyle name="_Book2_NIM Summary 45" xfId="9702"/>
    <cellStyle name="_Book2_NIM Summary 46" xfId="9703"/>
    <cellStyle name="_Book2_NIM Summary 47" xfId="9704"/>
    <cellStyle name="_Book2_NIM Summary 48" xfId="9705"/>
    <cellStyle name="_Book2_NIM Summary 49" xfId="9706"/>
    <cellStyle name="_Book2_NIM Summary 5" xfId="839"/>
    <cellStyle name="_Book2_NIM Summary 5 2" xfId="9707"/>
    <cellStyle name="_Book2_NIM Summary 50" xfId="9708"/>
    <cellStyle name="_Book2_NIM Summary 51" xfId="9709"/>
    <cellStyle name="_Book2_NIM Summary 52" xfId="9710"/>
    <cellStyle name="_Book2_NIM Summary 6" xfId="840"/>
    <cellStyle name="_Book2_NIM Summary 6 2" xfId="9711"/>
    <cellStyle name="_Book2_NIM Summary 7" xfId="841"/>
    <cellStyle name="_Book2_NIM Summary 7 2" xfId="9712"/>
    <cellStyle name="_Book2_NIM Summary 8" xfId="842"/>
    <cellStyle name="_Book2_NIM Summary 8 2" xfId="9713"/>
    <cellStyle name="_Book2_NIM Summary 9" xfId="843"/>
    <cellStyle name="_Book2_NIM Summary 9 2" xfId="9714"/>
    <cellStyle name="_Book2_NIM Summary_DEM-WP(C) ENERG10C--ctn Mid-C_042010 2010GRC" xfId="844"/>
    <cellStyle name="_Book2_PCA 10 -  Exhibit D Dec 2011" xfId="9715"/>
    <cellStyle name="_Book2_PCA 10 -  Exhibit D from A Kellogg Jan 2011" xfId="9716"/>
    <cellStyle name="_Book2_PCA 10 -  Exhibit D from A Kellogg July 2011" xfId="9717"/>
    <cellStyle name="_Book2_PCA 10 -  Exhibit D from S Free Rcv'd 12-11" xfId="9718"/>
    <cellStyle name="_Book2_PCA 11 -  Exhibit D Jan 2012 fr A Kellogg" xfId="9719"/>
    <cellStyle name="_Book2_PCA 11 -  Exhibit D Jan 2012 WF" xfId="9720"/>
    <cellStyle name="_Book2_PCA 9 -  Exhibit D April 2010" xfId="9721"/>
    <cellStyle name="_Book2_PCA 9 -  Exhibit D April 2010 (3)" xfId="845"/>
    <cellStyle name="_Book2_PCA 9 -  Exhibit D April 2010 (3) 2" xfId="846"/>
    <cellStyle name="_Book2_PCA 9 -  Exhibit D April 2010 (3) 2 2" xfId="9722"/>
    <cellStyle name="_Book2_PCA 9 -  Exhibit D April 2010 (3) 3" xfId="9723"/>
    <cellStyle name="_Book2_PCA 9 -  Exhibit D April 2010 (3)_DEM-WP(C) ENERG10C--ctn Mid-C_042010 2010GRC" xfId="847"/>
    <cellStyle name="_Book2_PCA 9 -  Exhibit D April 2010 2" xfId="9724"/>
    <cellStyle name="_Book2_PCA 9 -  Exhibit D April 2010 3" xfId="9725"/>
    <cellStyle name="_Book2_PCA 9 -  Exhibit D April 2010 4" xfId="9726"/>
    <cellStyle name="_Book2_PCA 9 -  Exhibit D April 2010 5" xfId="9727"/>
    <cellStyle name="_Book2_PCA 9 -  Exhibit D April 2010 6" xfId="9728"/>
    <cellStyle name="_Book2_PCA 9 -  Exhibit D Nov 2010" xfId="9729"/>
    <cellStyle name="_Book2_PCA 9 -  Exhibit D Nov 2010 2" xfId="9730"/>
    <cellStyle name="_Book2_PCA 9 - Exhibit D at August 2010" xfId="9731"/>
    <cellStyle name="_Book2_PCA 9 - Exhibit D at August 2010 2" xfId="9732"/>
    <cellStyle name="_Book2_PCA 9 - Exhibit D June 2010 GRC" xfId="9733"/>
    <cellStyle name="_Book2_PCA 9 - Exhibit D June 2010 GRC 2" xfId="9734"/>
    <cellStyle name="_Book2_Power Costs - Comparison bx Rbtl-Staff-Jt-PC" xfId="848"/>
    <cellStyle name="_Book2_Power Costs - Comparison bx Rbtl-Staff-Jt-PC 2" xfId="849"/>
    <cellStyle name="_Book2_Power Costs - Comparison bx Rbtl-Staff-Jt-PC 2 2" xfId="9735"/>
    <cellStyle name="_Book2_Power Costs - Comparison bx Rbtl-Staff-Jt-PC 2 2 2" xfId="9736"/>
    <cellStyle name="_Book2_Power Costs - Comparison bx Rbtl-Staff-Jt-PC 2 3" xfId="9737"/>
    <cellStyle name="_Book2_Power Costs - Comparison bx Rbtl-Staff-Jt-PC 3" xfId="9738"/>
    <cellStyle name="_Book2_Power Costs - Comparison bx Rbtl-Staff-Jt-PC 3 2" xfId="9739"/>
    <cellStyle name="_Book2_Power Costs - Comparison bx Rbtl-Staff-Jt-PC 4" xfId="9740"/>
    <cellStyle name="_Book2_Power Costs - Comparison bx Rbtl-Staff-Jt-PC_Adj Bench DR 3 for Initial Briefs (Electric)" xfId="850"/>
    <cellStyle name="_Book2_Power Costs - Comparison bx Rbtl-Staff-Jt-PC_Adj Bench DR 3 for Initial Briefs (Electric) 2" xfId="851"/>
    <cellStyle name="_Book2_Power Costs - Comparison bx Rbtl-Staff-Jt-PC_Adj Bench DR 3 for Initial Briefs (Electric) 2 2" xfId="9741"/>
    <cellStyle name="_Book2_Power Costs - Comparison bx Rbtl-Staff-Jt-PC_Adj Bench DR 3 for Initial Briefs (Electric) 2 2 2" xfId="9742"/>
    <cellStyle name="_Book2_Power Costs - Comparison bx Rbtl-Staff-Jt-PC_Adj Bench DR 3 for Initial Briefs (Electric) 2 3" xfId="9743"/>
    <cellStyle name="_Book2_Power Costs - Comparison bx Rbtl-Staff-Jt-PC_Adj Bench DR 3 for Initial Briefs (Electric) 3" xfId="9744"/>
    <cellStyle name="_Book2_Power Costs - Comparison bx Rbtl-Staff-Jt-PC_Adj Bench DR 3 for Initial Briefs (Electric) 3 2" xfId="9745"/>
    <cellStyle name="_Book2_Power Costs - Comparison bx Rbtl-Staff-Jt-PC_Adj Bench DR 3 for Initial Briefs (Electric) 4" xfId="9746"/>
    <cellStyle name="_Book2_Power Costs - Comparison bx Rbtl-Staff-Jt-PC_Adj Bench DR 3 for Initial Briefs (Electric)_DEM-WP(C) ENERG10C--ctn Mid-C_042010 2010GRC" xfId="852"/>
    <cellStyle name="_Book2_Power Costs - Comparison bx Rbtl-Staff-Jt-PC_DEM-WP(C) ENERG10C--ctn Mid-C_042010 2010GRC" xfId="853"/>
    <cellStyle name="_Book2_Power Costs - Comparison bx Rbtl-Staff-Jt-PC_Electric Rev Req Model (2009 GRC) Rebuttal" xfId="854"/>
    <cellStyle name="_Book2_Power Costs - Comparison bx Rbtl-Staff-Jt-PC_Electric Rev Req Model (2009 GRC) Rebuttal 2" xfId="9747"/>
    <cellStyle name="_Book2_Power Costs - Comparison bx Rbtl-Staff-Jt-PC_Electric Rev Req Model (2009 GRC) Rebuttal 2 2" xfId="9748"/>
    <cellStyle name="_Book2_Power Costs - Comparison bx Rbtl-Staff-Jt-PC_Electric Rev Req Model (2009 GRC) Rebuttal 2 2 2" xfId="9749"/>
    <cellStyle name="_Book2_Power Costs - Comparison bx Rbtl-Staff-Jt-PC_Electric Rev Req Model (2009 GRC) Rebuttal 2 3" xfId="9750"/>
    <cellStyle name="_Book2_Power Costs - Comparison bx Rbtl-Staff-Jt-PC_Electric Rev Req Model (2009 GRC) Rebuttal 3" xfId="9751"/>
    <cellStyle name="_Book2_Power Costs - Comparison bx Rbtl-Staff-Jt-PC_Electric Rev Req Model (2009 GRC) Rebuttal 3 2" xfId="9752"/>
    <cellStyle name="_Book2_Power Costs - Comparison bx Rbtl-Staff-Jt-PC_Electric Rev Req Model (2009 GRC) Rebuttal 4" xfId="9753"/>
    <cellStyle name="_Book2_Power Costs - Comparison bx Rbtl-Staff-Jt-PC_Electric Rev Req Model (2009 GRC) Rebuttal REmoval of New  WH Solar AdjustMI" xfId="855"/>
    <cellStyle name="_Book2_Power Costs - Comparison bx Rbtl-Staff-Jt-PC_Electric Rev Req Model (2009 GRC) Rebuttal REmoval of New  WH Solar AdjustMI 2" xfId="856"/>
    <cellStyle name="_Book2_Power Costs - Comparison bx Rbtl-Staff-Jt-PC_Electric Rev Req Model (2009 GRC) Rebuttal REmoval of New  WH Solar AdjustMI 2 2" xfId="9754"/>
    <cellStyle name="_Book2_Power Costs - Comparison bx Rbtl-Staff-Jt-PC_Electric Rev Req Model (2009 GRC) Rebuttal REmoval of New  WH Solar AdjustMI 2 2 2" xfId="9755"/>
    <cellStyle name="_Book2_Power Costs - Comparison bx Rbtl-Staff-Jt-PC_Electric Rev Req Model (2009 GRC) Rebuttal REmoval of New  WH Solar AdjustMI 2 3" xfId="9756"/>
    <cellStyle name="_Book2_Power Costs - Comparison bx Rbtl-Staff-Jt-PC_Electric Rev Req Model (2009 GRC) Rebuttal REmoval of New  WH Solar AdjustMI 3" xfId="9757"/>
    <cellStyle name="_Book2_Power Costs - Comparison bx Rbtl-Staff-Jt-PC_Electric Rev Req Model (2009 GRC) Rebuttal REmoval of New  WH Solar AdjustMI 3 2" xfId="9758"/>
    <cellStyle name="_Book2_Power Costs - Comparison bx Rbtl-Staff-Jt-PC_Electric Rev Req Model (2009 GRC) Rebuttal REmoval of New  WH Solar AdjustMI 4" xfId="9759"/>
    <cellStyle name="_Book2_Power Costs - Comparison bx Rbtl-Staff-Jt-PC_Electric Rev Req Model (2009 GRC) Rebuttal REmoval of New  WH Solar AdjustMI_DEM-WP(C) ENERG10C--ctn Mid-C_042010 2010GRC" xfId="857"/>
    <cellStyle name="_Book2_Power Costs - Comparison bx Rbtl-Staff-Jt-PC_Electric Rev Req Model (2009 GRC) Revised 01-18-2010" xfId="858"/>
    <cellStyle name="_Book2_Power Costs - Comparison bx Rbtl-Staff-Jt-PC_Electric Rev Req Model (2009 GRC) Revised 01-18-2010 2" xfId="859"/>
    <cellStyle name="_Book2_Power Costs - Comparison bx Rbtl-Staff-Jt-PC_Electric Rev Req Model (2009 GRC) Revised 01-18-2010 2 2" xfId="9760"/>
    <cellStyle name="_Book2_Power Costs - Comparison bx Rbtl-Staff-Jt-PC_Electric Rev Req Model (2009 GRC) Revised 01-18-2010 2 2 2" xfId="9761"/>
    <cellStyle name="_Book2_Power Costs - Comparison bx Rbtl-Staff-Jt-PC_Electric Rev Req Model (2009 GRC) Revised 01-18-2010 2 3" xfId="9762"/>
    <cellStyle name="_Book2_Power Costs - Comparison bx Rbtl-Staff-Jt-PC_Electric Rev Req Model (2009 GRC) Revised 01-18-2010 3" xfId="9763"/>
    <cellStyle name="_Book2_Power Costs - Comparison bx Rbtl-Staff-Jt-PC_Electric Rev Req Model (2009 GRC) Revised 01-18-2010 3 2" xfId="9764"/>
    <cellStyle name="_Book2_Power Costs - Comparison bx Rbtl-Staff-Jt-PC_Electric Rev Req Model (2009 GRC) Revised 01-18-2010 4" xfId="9765"/>
    <cellStyle name="_Book2_Power Costs - Comparison bx Rbtl-Staff-Jt-PC_Electric Rev Req Model (2009 GRC) Revised 01-18-2010_DEM-WP(C) ENERG10C--ctn Mid-C_042010 2010GRC" xfId="860"/>
    <cellStyle name="_Book2_Power Costs - Comparison bx Rbtl-Staff-Jt-PC_Final Order Electric EXHIBIT A-1" xfId="861"/>
    <cellStyle name="_Book2_Power Costs - Comparison bx Rbtl-Staff-Jt-PC_Final Order Electric EXHIBIT A-1 2" xfId="9766"/>
    <cellStyle name="_Book2_Power Costs - Comparison bx Rbtl-Staff-Jt-PC_Final Order Electric EXHIBIT A-1 2 2" xfId="9767"/>
    <cellStyle name="_Book2_Power Costs - Comparison bx Rbtl-Staff-Jt-PC_Final Order Electric EXHIBIT A-1 2 2 2" xfId="9768"/>
    <cellStyle name="_Book2_Power Costs - Comparison bx Rbtl-Staff-Jt-PC_Final Order Electric EXHIBIT A-1 2 3" xfId="9769"/>
    <cellStyle name="_Book2_Power Costs - Comparison bx Rbtl-Staff-Jt-PC_Final Order Electric EXHIBIT A-1 3" xfId="9770"/>
    <cellStyle name="_Book2_Power Costs - Comparison bx Rbtl-Staff-Jt-PC_Final Order Electric EXHIBIT A-1 3 2" xfId="9771"/>
    <cellStyle name="_Book2_Power Costs - Comparison bx Rbtl-Staff-Jt-PC_Final Order Electric EXHIBIT A-1 4" xfId="9772"/>
    <cellStyle name="_Book2_Production Adj 4.37" xfId="9773"/>
    <cellStyle name="_Book2_Production Adj 4.37 2" xfId="9774"/>
    <cellStyle name="_Book2_Production Adj 4.37 2 2" xfId="9775"/>
    <cellStyle name="_Book2_Production Adj 4.37 2 2 2" xfId="9776"/>
    <cellStyle name="_Book2_Production Adj 4.37 2 3" xfId="9777"/>
    <cellStyle name="_Book2_Production Adj 4.37 3" xfId="9778"/>
    <cellStyle name="_Book2_Production Adj 4.37 3 2" xfId="9779"/>
    <cellStyle name="_Book2_Production Adj 4.37 4" xfId="9780"/>
    <cellStyle name="_Book2_Purchased Power Adj 4.03" xfId="9781"/>
    <cellStyle name="_Book2_Purchased Power Adj 4.03 2" xfId="9782"/>
    <cellStyle name="_Book2_Purchased Power Adj 4.03 2 2" xfId="9783"/>
    <cellStyle name="_Book2_Purchased Power Adj 4.03 2 2 2" xfId="9784"/>
    <cellStyle name="_Book2_Purchased Power Adj 4.03 2 3" xfId="9785"/>
    <cellStyle name="_Book2_Purchased Power Adj 4.03 3" xfId="9786"/>
    <cellStyle name="_Book2_Purchased Power Adj 4.03 3 2" xfId="9787"/>
    <cellStyle name="_Book2_Purchased Power Adj 4.03 4" xfId="9788"/>
    <cellStyle name="_Book2_Rebuttal Power Costs" xfId="862"/>
    <cellStyle name="_Book2_Rebuttal Power Costs 2" xfId="863"/>
    <cellStyle name="_Book2_Rebuttal Power Costs 2 2" xfId="9789"/>
    <cellStyle name="_Book2_Rebuttal Power Costs 2 2 2" xfId="9790"/>
    <cellStyle name="_Book2_Rebuttal Power Costs 2 3" xfId="9791"/>
    <cellStyle name="_Book2_Rebuttal Power Costs 3" xfId="9792"/>
    <cellStyle name="_Book2_Rebuttal Power Costs 3 2" xfId="9793"/>
    <cellStyle name="_Book2_Rebuttal Power Costs 4" xfId="9794"/>
    <cellStyle name="_Book2_Rebuttal Power Costs_Adj Bench DR 3 for Initial Briefs (Electric)" xfId="864"/>
    <cellStyle name="_Book2_Rebuttal Power Costs_Adj Bench DR 3 for Initial Briefs (Electric) 2" xfId="865"/>
    <cellStyle name="_Book2_Rebuttal Power Costs_Adj Bench DR 3 for Initial Briefs (Electric) 2 2" xfId="9795"/>
    <cellStyle name="_Book2_Rebuttal Power Costs_Adj Bench DR 3 for Initial Briefs (Electric) 2 2 2" xfId="9796"/>
    <cellStyle name="_Book2_Rebuttal Power Costs_Adj Bench DR 3 for Initial Briefs (Electric) 2 3" xfId="9797"/>
    <cellStyle name="_Book2_Rebuttal Power Costs_Adj Bench DR 3 for Initial Briefs (Electric) 3" xfId="9798"/>
    <cellStyle name="_Book2_Rebuttal Power Costs_Adj Bench DR 3 for Initial Briefs (Electric) 3 2" xfId="9799"/>
    <cellStyle name="_Book2_Rebuttal Power Costs_Adj Bench DR 3 for Initial Briefs (Electric) 4" xfId="9800"/>
    <cellStyle name="_Book2_Rebuttal Power Costs_Adj Bench DR 3 for Initial Briefs (Electric)_DEM-WP(C) ENERG10C--ctn Mid-C_042010 2010GRC" xfId="866"/>
    <cellStyle name="_Book2_Rebuttal Power Costs_DEM-WP(C) ENERG10C--ctn Mid-C_042010 2010GRC" xfId="867"/>
    <cellStyle name="_Book2_Rebuttal Power Costs_Electric Rev Req Model (2009 GRC) Rebuttal" xfId="868"/>
    <cellStyle name="_Book2_Rebuttal Power Costs_Electric Rev Req Model (2009 GRC) Rebuttal 2" xfId="9801"/>
    <cellStyle name="_Book2_Rebuttal Power Costs_Electric Rev Req Model (2009 GRC) Rebuttal 2 2" xfId="9802"/>
    <cellStyle name="_Book2_Rebuttal Power Costs_Electric Rev Req Model (2009 GRC) Rebuttal 2 2 2" xfId="9803"/>
    <cellStyle name="_Book2_Rebuttal Power Costs_Electric Rev Req Model (2009 GRC) Rebuttal 2 3" xfId="9804"/>
    <cellStyle name="_Book2_Rebuttal Power Costs_Electric Rev Req Model (2009 GRC) Rebuttal 3" xfId="9805"/>
    <cellStyle name="_Book2_Rebuttal Power Costs_Electric Rev Req Model (2009 GRC) Rebuttal 3 2" xfId="9806"/>
    <cellStyle name="_Book2_Rebuttal Power Costs_Electric Rev Req Model (2009 GRC) Rebuttal 4" xfId="9807"/>
    <cellStyle name="_Book2_Rebuttal Power Costs_Electric Rev Req Model (2009 GRC) Rebuttal REmoval of New  WH Solar AdjustMI" xfId="869"/>
    <cellStyle name="_Book2_Rebuttal Power Costs_Electric Rev Req Model (2009 GRC) Rebuttal REmoval of New  WH Solar AdjustMI 2" xfId="870"/>
    <cellStyle name="_Book2_Rebuttal Power Costs_Electric Rev Req Model (2009 GRC) Rebuttal REmoval of New  WH Solar AdjustMI 2 2" xfId="9808"/>
    <cellStyle name="_Book2_Rebuttal Power Costs_Electric Rev Req Model (2009 GRC) Rebuttal REmoval of New  WH Solar AdjustMI 2 2 2" xfId="9809"/>
    <cellStyle name="_Book2_Rebuttal Power Costs_Electric Rev Req Model (2009 GRC) Rebuttal REmoval of New  WH Solar AdjustMI 2 3" xfId="9810"/>
    <cellStyle name="_Book2_Rebuttal Power Costs_Electric Rev Req Model (2009 GRC) Rebuttal REmoval of New  WH Solar AdjustMI 3" xfId="9811"/>
    <cellStyle name="_Book2_Rebuttal Power Costs_Electric Rev Req Model (2009 GRC) Rebuttal REmoval of New  WH Solar AdjustMI 3 2" xfId="9812"/>
    <cellStyle name="_Book2_Rebuttal Power Costs_Electric Rev Req Model (2009 GRC) Rebuttal REmoval of New  WH Solar AdjustMI 4" xfId="9813"/>
    <cellStyle name="_Book2_Rebuttal Power Costs_Electric Rev Req Model (2009 GRC) Rebuttal REmoval of New  WH Solar AdjustMI_DEM-WP(C) ENERG10C--ctn Mid-C_042010 2010GRC" xfId="871"/>
    <cellStyle name="_Book2_Rebuttal Power Costs_Electric Rev Req Model (2009 GRC) Revised 01-18-2010" xfId="872"/>
    <cellStyle name="_Book2_Rebuttal Power Costs_Electric Rev Req Model (2009 GRC) Revised 01-18-2010 2" xfId="873"/>
    <cellStyle name="_Book2_Rebuttal Power Costs_Electric Rev Req Model (2009 GRC) Revised 01-18-2010 2 2" xfId="9814"/>
    <cellStyle name="_Book2_Rebuttal Power Costs_Electric Rev Req Model (2009 GRC) Revised 01-18-2010 2 2 2" xfId="9815"/>
    <cellStyle name="_Book2_Rebuttal Power Costs_Electric Rev Req Model (2009 GRC) Revised 01-18-2010 2 3" xfId="9816"/>
    <cellStyle name="_Book2_Rebuttal Power Costs_Electric Rev Req Model (2009 GRC) Revised 01-18-2010 3" xfId="9817"/>
    <cellStyle name="_Book2_Rebuttal Power Costs_Electric Rev Req Model (2009 GRC) Revised 01-18-2010 3 2" xfId="9818"/>
    <cellStyle name="_Book2_Rebuttal Power Costs_Electric Rev Req Model (2009 GRC) Revised 01-18-2010 4" xfId="9819"/>
    <cellStyle name="_Book2_Rebuttal Power Costs_Electric Rev Req Model (2009 GRC) Revised 01-18-2010_DEM-WP(C) ENERG10C--ctn Mid-C_042010 2010GRC" xfId="874"/>
    <cellStyle name="_Book2_Rebuttal Power Costs_Final Order Electric EXHIBIT A-1" xfId="875"/>
    <cellStyle name="_Book2_Rebuttal Power Costs_Final Order Electric EXHIBIT A-1 2" xfId="9820"/>
    <cellStyle name="_Book2_Rebuttal Power Costs_Final Order Electric EXHIBIT A-1 2 2" xfId="9821"/>
    <cellStyle name="_Book2_Rebuttal Power Costs_Final Order Electric EXHIBIT A-1 2 2 2" xfId="9822"/>
    <cellStyle name="_Book2_Rebuttal Power Costs_Final Order Electric EXHIBIT A-1 2 3" xfId="9823"/>
    <cellStyle name="_Book2_Rebuttal Power Costs_Final Order Electric EXHIBIT A-1 3" xfId="9824"/>
    <cellStyle name="_Book2_Rebuttal Power Costs_Final Order Electric EXHIBIT A-1 3 2" xfId="9825"/>
    <cellStyle name="_Book2_Rebuttal Power Costs_Final Order Electric EXHIBIT A-1 4" xfId="9826"/>
    <cellStyle name="_Book2_ROR &amp; CONV FACTOR" xfId="9827"/>
    <cellStyle name="_Book2_ROR &amp; CONV FACTOR 2" xfId="9828"/>
    <cellStyle name="_Book2_ROR &amp; CONV FACTOR 2 2" xfId="9829"/>
    <cellStyle name="_Book2_ROR &amp; CONV FACTOR 2 2 2" xfId="9830"/>
    <cellStyle name="_Book2_ROR &amp; CONV FACTOR 2 3" xfId="9831"/>
    <cellStyle name="_Book2_ROR &amp; CONV FACTOR 3" xfId="9832"/>
    <cellStyle name="_Book2_ROR &amp; CONV FACTOR 3 2" xfId="9833"/>
    <cellStyle name="_Book2_ROR &amp; CONV FACTOR 4" xfId="9834"/>
    <cellStyle name="_Book2_ROR 5.02" xfId="9835"/>
    <cellStyle name="_Book2_ROR 5.02 2" xfId="9836"/>
    <cellStyle name="_Book2_ROR 5.02 2 2" xfId="9837"/>
    <cellStyle name="_Book2_ROR 5.02 2 2 2" xfId="9838"/>
    <cellStyle name="_Book2_ROR 5.02 2 3" xfId="9839"/>
    <cellStyle name="_Book2_ROR 5.02 3" xfId="9840"/>
    <cellStyle name="_Book2_ROR 5.02 3 2" xfId="9841"/>
    <cellStyle name="_Book2_ROR 5.02 4" xfId="9842"/>
    <cellStyle name="_Book2_Wind Integration 10GRC" xfId="876"/>
    <cellStyle name="_Book2_Wind Integration 10GRC 2" xfId="877"/>
    <cellStyle name="_Book2_Wind Integration 10GRC 2 2" xfId="9843"/>
    <cellStyle name="_Book2_Wind Integration 10GRC 3" xfId="9844"/>
    <cellStyle name="_Book2_Wind Integration 10GRC_DEM-WP(C) ENERG10C--ctn Mid-C_042010 2010GRC" xfId="878"/>
    <cellStyle name="_Book3" xfId="879"/>
    <cellStyle name="_Book5" xfId="880"/>
    <cellStyle name="_Book5 2" xfId="881"/>
    <cellStyle name="_Book5 2 2" xfId="882"/>
    <cellStyle name="_Book5 2 2 2" xfId="9845"/>
    <cellStyle name="_Book5 2 3" xfId="9846"/>
    <cellStyle name="_Book5 3" xfId="883"/>
    <cellStyle name="_Book5 3 2" xfId="9847"/>
    <cellStyle name="_Book5 4" xfId="884"/>
    <cellStyle name="_Book5 4 2" xfId="885"/>
    <cellStyle name="_Book5 5" xfId="9848"/>
    <cellStyle name="_Book5 5 2" xfId="9849"/>
    <cellStyle name="_Book5 6" xfId="9850"/>
    <cellStyle name="_Book5 6 2" xfId="9851"/>
    <cellStyle name="_Book5 7" xfId="9852"/>
    <cellStyle name="_Book5_4 31E Reg Asset  Liab and EXH D" xfId="886"/>
    <cellStyle name="_Book5_4 31E Reg Asset  Liab and EXH D _ Aug 10 Filing (2)" xfId="887"/>
    <cellStyle name="_Book5_Chelan PUD Power Costs (8-10)" xfId="888"/>
    <cellStyle name="_Book5_Chelan PUD Power Costs (8-10) 2" xfId="9853"/>
    <cellStyle name="_Book5_compare wind integration" xfId="9854"/>
    <cellStyle name="_Book5_DEM-WP(C) Chelan Power Costs" xfId="889"/>
    <cellStyle name="_Book5_DEM-WP(C) Chelan Power Costs 2" xfId="890"/>
    <cellStyle name="_Book5_DEM-WP(C) Costs Not In AURORA 2010GRC As Filed" xfId="891"/>
    <cellStyle name="_Book5_DEM-WP(C) Costs Not In AURORA 2010GRC As Filed 2" xfId="892"/>
    <cellStyle name="_Book5_DEM-WP(C) Costs Not In AURORA 2010GRC As Filed 2 2" xfId="9855"/>
    <cellStyle name="_Book5_DEM-WP(C) Costs Not In AURORA 2010GRC As Filed 3" xfId="893"/>
    <cellStyle name="_Book5_DEM-WP(C) Costs Not In AURORA 2010GRC As Filed 3 2" xfId="9856"/>
    <cellStyle name="_Book5_DEM-WP(C) Costs Not In AURORA 2010GRC As Filed 4" xfId="9857"/>
    <cellStyle name="_Book5_DEM-WP(C) Costs Not In AURORA 2010GRC As Filed 4 2" xfId="9858"/>
    <cellStyle name="_Book5_DEM-WP(C) Costs Not In AURORA 2010GRC As Filed 5" xfId="9859"/>
    <cellStyle name="_Book5_DEM-WP(C) Costs Not In AURORA 2010GRC As Filed 5 2" xfId="9860"/>
    <cellStyle name="_Book5_DEM-WP(C) Costs Not In AURORA 2010GRC As Filed 6" xfId="9861"/>
    <cellStyle name="_Book5_DEM-WP(C) Costs Not In AURORA 2010GRC As Filed 6 2" xfId="9862"/>
    <cellStyle name="_Book5_DEM-WP(C) Costs Not In AURORA 2010GRC As Filed_DEM-WP(C) ENERG10C--ctn Mid-C_042010 2010GRC" xfId="894"/>
    <cellStyle name="_Book5_DEM-WP(C) Gas Transport 2010GRC" xfId="895"/>
    <cellStyle name="_Book5_DEM-WP(C) Gas Transport 2010GRC 2" xfId="896"/>
    <cellStyle name="_Book5_NIM Summary" xfId="897"/>
    <cellStyle name="_Book5_NIM Summary 09GRC" xfId="898"/>
    <cellStyle name="_Book5_NIM Summary 10" xfId="9863"/>
    <cellStyle name="_Book5_NIM Summary 11" xfId="9864"/>
    <cellStyle name="_Book5_NIM Summary 12" xfId="9865"/>
    <cellStyle name="_Book5_NIM Summary 13" xfId="9866"/>
    <cellStyle name="_Book5_NIM Summary 14" xfId="9867"/>
    <cellStyle name="_Book5_NIM Summary 15" xfId="9868"/>
    <cellStyle name="_Book5_NIM Summary 16" xfId="9869"/>
    <cellStyle name="_Book5_NIM Summary 17" xfId="9870"/>
    <cellStyle name="_Book5_NIM Summary 18" xfId="9871"/>
    <cellStyle name="_Book5_NIM Summary 19" xfId="9872"/>
    <cellStyle name="_Book5_NIM Summary 2" xfId="899"/>
    <cellStyle name="_Book5_NIM Summary 2 2" xfId="9873"/>
    <cellStyle name="_Book5_NIM Summary 20" xfId="9874"/>
    <cellStyle name="_Book5_NIM Summary 21" xfId="9875"/>
    <cellStyle name="_Book5_NIM Summary 22" xfId="9876"/>
    <cellStyle name="_Book5_NIM Summary 23" xfId="9877"/>
    <cellStyle name="_Book5_NIM Summary 24" xfId="9878"/>
    <cellStyle name="_Book5_NIM Summary 25" xfId="9879"/>
    <cellStyle name="_Book5_NIM Summary 26" xfId="9880"/>
    <cellStyle name="_Book5_NIM Summary 27" xfId="9881"/>
    <cellStyle name="_Book5_NIM Summary 28" xfId="9882"/>
    <cellStyle name="_Book5_NIM Summary 29" xfId="9883"/>
    <cellStyle name="_Book5_NIM Summary 3" xfId="900"/>
    <cellStyle name="_Book5_NIM Summary 3 2" xfId="9884"/>
    <cellStyle name="_Book5_NIM Summary 30" xfId="9885"/>
    <cellStyle name="_Book5_NIM Summary 31" xfId="9886"/>
    <cellStyle name="_Book5_NIM Summary 32" xfId="9887"/>
    <cellStyle name="_Book5_NIM Summary 33" xfId="9888"/>
    <cellStyle name="_Book5_NIM Summary 34" xfId="9889"/>
    <cellStyle name="_Book5_NIM Summary 35" xfId="9890"/>
    <cellStyle name="_Book5_NIM Summary 36" xfId="9891"/>
    <cellStyle name="_Book5_NIM Summary 37" xfId="9892"/>
    <cellStyle name="_Book5_NIM Summary 38" xfId="9893"/>
    <cellStyle name="_Book5_NIM Summary 39" xfId="9894"/>
    <cellStyle name="_Book5_NIM Summary 4" xfId="901"/>
    <cellStyle name="_Book5_NIM Summary 4 2" xfId="9895"/>
    <cellStyle name="_Book5_NIM Summary 40" xfId="9896"/>
    <cellStyle name="_Book5_NIM Summary 41" xfId="9897"/>
    <cellStyle name="_Book5_NIM Summary 42" xfId="9898"/>
    <cellStyle name="_Book5_NIM Summary 43" xfId="9899"/>
    <cellStyle name="_Book5_NIM Summary 44" xfId="9900"/>
    <cellStyle name="_Book5_NIM Summary 45" xfId="9901"/>
    <cellStyle name="_Book5_NIM Summary 46" xfId="9902"/>
    <cellStyle name="_Book5_NIM Summary 47" xfId="9903"/>
    <cellStyle name="_Book5_NIM Summary 48" xfId="9904"/>
    <cellStyle name="_Book5_NIM Summary 49" xfId="9905"/>
    <cellStyle name="_Book5_NIM Summary 5" xfId="902"/>
    <cellStyle name="_Book5_NIM Summary 5 2" xfId="9906"/>
    <cellStyle name="_Book5_NIM Summary 50" xfId="9907"/>
    <cellStyle name="_Book5_NIM Summary 51" xfId="9908"/>
    <cellStyle name="_Book5_NIM Summary 52" xfId="9909"/>
    <cellStyle name="_Book5_NIM Summary 6" xfId="903"/>
    <cellStyle name="_Book5_NIM Summary 6 2" xfId="9910"/>
    <cellStyle name="_Book5_NIM Summary 7" xfId="904"/>
    <cellStyle name="_Book5_NIM Summary 7 2" xfId="9911"/>
    <cellStyle name="_Book5_NIM Summary 8" xfId="905"/>
    <cellStyle name="_Book5_NIM Summary 8 2" xfId="9912"/>
    <cellStyle name="_Book5_NIM Summary 9" xfId="906"/>
    <cellStyle name="_Book5_NIM Summary 9 2" xfId="9913"/>
    <cellStyle name="_Book5_NIM Summary_DEM-WP(C) ENERG10C--ctn Mid-C_042010 2010GRC" xfId="907"/>
    <cellStyle name="_Book5_PCA 9 -  Exhibit D April 2010 (3)" xfId="908"/>
    <cellStyle name="_Book5_Reconciliation" xfId="909"/>
    <cellStyle name="_Book5_Reconciliation 2" xfId="910"/>
    <cellStyle name="_Book5_Reconciliation 2 2" xfId="9914"/>
    <cellStyle name="_Book5_Reconciliation 3" xfId="911"/>
    <cellStyle name="_Book5_Reconciliation 3 2" xfId="9915"/>
    <cellStyle name="_Book5_Reconciliation 4" xfId="9916"/>
    <cellStyle name="_Book5_Reconciliation 4 2" xfId="9917"/>
    <cellStyle name="_Book5_Reconciliation 5" xfId="9918"/>
    <cellStyle name="_Book5_Reconciliation 5 2" xfId="9919"/>
    <cellStyle name="_Book5_Reconciliation 6" xfId="9920"/>
    <cellStyle name="_Book5_Reconciliation 6 2" xfId="9921"/>
    <cellStyle name="_Book5_Reconciliation_DEM-WP(C) ENERG10C--ctn Mid-C_042010 2010GRC" xfId="912"/>
    <cellStyle name="_Book5_Wind Integration 10GRC" xfId="913"/>
    <cellStyle name="_Book5_Wind Integration 10GRC 2" xfId="914"/>
    <cellStyle name="_Book5_Wind Integration 10GRC 2 2" xfId="9922"/>
    <cellStyle name="_Book5_Wind Integration 10GRC 3" xfId="9923"/>
    <cellStyle name="_Book5_Wind Integration 10GRC_DEM-WP(C) ENERG10C--ctn Mid-C_042010 2010GRC" xfId="915"/>
    <cellStyle name="_BPA NOS" xfId="916"/>
    <cellStyle name="_BPA NOS 2" xfId="917"/>
    <cellStyle name="_BPA NOS 2 2" xfId="918"/>
    <cellStyle name="_BPA NOS 2 2 2" xfId="9924"/>
    <cellStyle name="_BPA NOS 2 3" xfId="9925"/>
    <cellStyle name="_BPA NOS 3" xfId="919"/>
    <cellStyle name="_BPA NOS 3 2" xfId="920"/>
    <cellStyle name="_BPA NOS 4" xfId="9926"/>
    <cellStyle name="_BPA NOS 4 2" xfId="9927"/>
    <cellStyle name="_BPA NOS 5" xfId="9928"/>
    <cellStyle name="_BPA NOS 5 2" xfId="9929"/>
    <cellStyle name="_BPA NOS 6" xfId="9930"/>
    <cellStyle name="_BPA NOS 6 2" xfId="9931"/>
    <cellStyle name="_BPA NOS_DEM-WP(C) Chelan Power Costs" xfId="921"/>
    <cellStyle name="_BPA NOS_DEM-WP(C) Chelan Power Costs 2" xfId="922"/>
    <cellStyle name="_BPA NOS_DEM-WP(C) ENERG10C--ctn Mid-C_042010 2010GRC" xfId="923"/>
    <cellStyle name="_BPA NOS_DEM-WP(C) Gas Transport 2010GRC" xfId="924"/>
    <cellStyle name="_BPA NOS_DEM-WP(C) Gas Transport 2010GRC 2" xfId="925"/>
    <cellStyle name="_BPA NOS_DEM-WP(C) Wind Integration Summary 2010GRC" xfId="926"/>
    <cellStyle name="_BPA NOS_DEM-WP(C) Wind Integration Summary 2010GRC 2" xfId="927"/>
    <cellStyle name="_BPA NOS_DEM-WP(C) Wind Integration Summary 2010GRC 2 2" xfId="9932"/>
    <cellStyle name="_BPA NOS_DEM-WP(C) Wind Integration Summary 2010GRC 3" xfId="9933"/>
    <cellStyle name="_BPA NOS_DEM-WP(C) Wind Integration Summary 2010GRC_DEM-WP(C) ENERG10C--ctn Mid-C_042010 2010GRC" xfId="928"/>
    <cellStyle name="_BPA NOS_NIM Summary" xfId="929"/>
    <cellStyle name="_BPA NOS_NIM Summary 2" xfId="930"/>
    <cellStyle name="_BPA NOS_NIM Summary 2 2" xfId="9934"/>
    <cellStyle name="_BPA NOS_NIM Summary 3" xfId="9935"/>
    <cellStyle name="_BPA NOS_NIM Summary_DEM-WP(C) ENERG10C--ctn Mid-C_042010 2010GRC" xfId="931"/>
    <cellStyle name="_Chelan Debt Forecast 12.19.05" xfId="932"/>
    <cellStyle name="_Chelan Debt Forecast 12.19.05 10" xfId="9936"/>
    <cellStyle name="_Chelan Debt Forecast 12.19.05 10 2" xfId="9937"/>
    <cellStyle name="_Chelan Debt Forecast 12.19.05 2" xfId="933"/>
    <cellStyle name="_Chelan Debt Forecast 12.19.05 2 2" xfId="934"/>
    <cellStyle name="_Chelan Debt Forecast 12.19.05 2 2 2" xfId="9938"/>
    <cellStyle name="_Chelan Debt Forecast 12.19.05 2 2 2 2" xfId="9939"/>
    <cellStyle name="_Chelan Debt Forecast 12.19.05 2 2 3" xfId="9940"/>
    <cellStyle name="_Chelan Debt Forecast 12.19.05 2 3" xfId="9941"/>
    <cellStyle name="_Chelan Debt Forecast 12.19.05 2 3 2" xfId="9942"/>
    <cellStyle name="_Chelan Debt Forecast 12.19.05 2 4" xfId="9943"/>
    <cellStyle name="_Chelan Debt Forecast 12.19.05 3" xfId="935"/>
    <cellStyle name="_Chelan Debt Forecast 12.19.05 3 2" xfId="9944"/>
    <cellStyle name="_Chelan Debt Forecast 12.19.05 3 2 2" xfId="9945"/>
    <cellStyle name="_Chelan Debt Forecast 12.19.05 3 2 2 2" xfId="9946"/>
    <cellStyle name="_Chelan Debt Forecast 12.19.05 3 2 3" xfId="9947"/>
    <cellStyle name="_Chelan Debt Forecast 12.19.05 3 3" xfId="9948"/>
    <cellStyle name="_Chelan Debt Forecast 12.19.05 3 3 2" xfId="9949"/>
    <cellStyle name="_Chelan Debt Forecast 12.19.05 3 3 2 2" xfId="9950"/>
    <cellStyle name="_Chelan Debt Forecast 12.19.05 3 3 3" xfId="9951"/>
    <cellStyle name="_Chelan Debt Forecast 12.19.05 3 4" xfId="9952"/>
    <cellStyle name="_Chelan Debt Forecast 12.19.05 3 4 2" xfId="9953"/>
    <cellStyle name="_Chelan Debt Forecast 12.19.05 3 4 2 2" xfId="9954"/>
    <cellStyle name="_Chelan Debt Forecast 12.19.05 3 4 3" xfId="9955"/>
    <cellStyle name="_Chelan Debt Forecast 12.19.05 3 5" xfId="9956"/>
    <cellStyle name="_Chelan Debt Forecast 12.19.05 4" xfId="936"/>
    <cellStyle name="_Chelan Debt Forecast 12.19.05 4 2" xfId="937"/>
    <cellStyle name="_Chelan Debt Forecast 12.19.05 4 2 2" xfId="9957"/>
    <cellStyle name="_Chelan Debt Forecast 12.19.05 4 3" xfId="9958"/>
    <cellStyle name="_Chelan Debt Forecast 12.19.05 5" xfId="938"/>
    <cellStyle name="_Chelan Debt Forecast 12.19.05 5 2" xfId="939"/>
    <cellStyle name="_Chelan Debt Forecast 12.19.05 5 2 2" xfId="9959"/>
    <cellStyle name="_Chelan Debt Forecast 12.19.05 5 2 3" xfId="9960"/>
    <cellStyle name="_Chelan Debt Forecast 12.19.05 5 3" xfId="9961"/>
    <cellStyle name="_Chelan Debt Forecast 12.19.05 5 3 2" xfId="9962"/>
    <cellStyle name="_Chelan Debt Forecast 12.19.05 6" xfId="940"/>
    <cellStyle name="_Chelan Debt Forecast 12.19.05 6 2" xfId="9963"/>
    <cellStyle name="_Chelan Debt Forecast 12.19.05 6 2 2" xfId="9964"/>
    <cellStyle name="_Chelan Debt Forecast 12.19.05 6 3" xfId="9965"/>
    <cellStyle name="_Chelan Debt Forecast 12.19.05 7" xfId="941"/>
    <cellStyle name="_Chelan Debt Forecast 12.19.05 7 2" xfId="942"/>
    <cellStyle name="_Chelan Debt Forecast 12.19.05 8" xfId="943"/>
    <cellStyle name="_Chelan Debt Forecast 12.19.05 8 2" xfId="944"/>
    <cellStyle name="_Chelan Debt Forecast 12.19.05 9" xfId="9966"/>
    <cellStyle name="_Chelan Debt Forecast 12.19.05 9 2" xfId="9967"/>
    <cellStyle name="_Chelan Debt Forecast 12.19.05_(C) WHE Proforma with ITC cash grant 10 Yr Amort_for deferral_102809" xfId="945"/>
    <cellStyle name="_Chelan Debt Forecast 12.19.05_(C) WHE Proforma with ITC cash grant 10 Yr Amort_for deferral_102809 2" xfId="946"/>
    <cellStyle name="_Chelan Debt Forecast 12.19.05_(C) WHE Proforma with ITC cash grant 10 Yr Amort_for deferral_102809 2 2" xfId="9968"/>
    <cellStyle name="_Chelan Debt Forecast 12.19.05_(C) WHE Proforma with ITC cash grant 10 Yr Amort_for deferral_102809 2 2 2" xfId="9969"/>
    <cellStyle name="_Chelan Debt Forecast 12.19.05_(C) WHE Proforma with ITC cash grant 10 Yr Amort_for deferral_102809 2 3" xfId="9970"/>
    <cellStyle name="_Chelan Debt Forecast 12.19.05_(C) WHE Proforma with ITC cash grant 10 Yr Amort_for deferral_102809 3" xfId="9971"/>
    <cellStyle name="_Chelan Debt Forecast 12.19.05_(C) WHE Proforma with ITC cash grant 10 Yr Amort_for deferral_102809 3 2" xfId="9972"/>
    <cellStyle name="_Chelan Debt Forecast 12.19.05_(C) WHE Proforma with ITC cash grant 10 Yr Amort_for deferral_102809 4" xfId="9973"/>
    <cellStyle name="_Chelan Debt Forecast 12.19.05_(C) WHE Proforma with ITC cash grant 10 Yr Amort_for deferral_102809_16.07E Wild Horse Wind Expansionwrkingfile" xfId="947"/>
    <cellStyle name="_Chelan Debt Forecast 12.19.05_(C) WHE Proforma with ITC cash grant 10 Yr Amort_for deferral_102809_16.07E Wild Horse Wind Expansionwrkingfile 2" xfId="948"/>
    <cellStyle name="_Chelan Debt Forecast 12.19.05_(C) WHE Proforma with ITC cash grant 10 Yr Amort_for deferral_102809_16.07E Wild Horse Wind Expansionwrkingfile 2 2" xfId="9974"/>
    <cellStyle name="_Chelan Debt Forecast 12.19.05_(C) WHE Proforma with ITC cash grant 10 Yr Amort_for deferral_102809_16.07E Wild Horse Wind Expansionwrkingfile 2 2 2" xfId="9975"/>
    <cellStyle name="_Chelan Debt Forecast 12.19.05_(C) WHE Proforma with ITC cash grant 10 Yr Amort_for deferral_102809_16.07E Wild Horse Wind Expansionwrkingfile 2 3" xfId="9976"/>
    <cellStyle name="_Chelan Debt Forecast 12.19.05_(C) WHE Proforma with ITC cash grant 10 Yr Amort_for deferral_102809_16.07E Wild Horse Wind Expansionwrkingfile 3" xfId="9977"/>
    <cellStyle name="_Chelan Debt Forecast 12.19.05_(C) WHE Proforma with ITC cash grant 10 Yr Amort_for deferral_102809_16.07E Wild Horse Wind Expansionwrkingfile 3 2" xfId="9978"/>
    <cellStyle name="_Chelan Debt Forecast 12.19.05_(C) WHE Proforma with ITC cash grant 10 Yr Amort_for deferral_102809_16.07E Wild Horse Wind Expansionwrkingfile 4" xfId="9979"/>
    <cellStyle name="_Chelan Debt Forecast 12.19.05_(C) WHE Proforma with ITC cash grant 10 Yr Amort_for deferral_102809_16.07E Wild Horse Wind Expansionwrkingfile SF" xfId="949"/>
    <cellStyle name="_Chelan Debt Forecast 12.19.05_(C) WHE Proforma with ITC cash grant 10 Yr Amort_for deferral_102809_16.07E Wild Horse Wind Expansionwrkingfile SF 2" xfId="950"/>
    <cellStyle name="_Chelan Debt Forecast 12.19.05_(C) WHE Proforma with ITC cash grant 10 Yr Amort_for deferral_102809_16.07E Wild Horse Wind Expansionwrkingfile SF 2 2" xfId="9980"/>
    <cellStyle name="_Chelan Debt Forecast 12.19.05_(C) WHE Proforma with ITC cash grant 10 Yr Amort_for deferral_102809_16.07E Wild Horse Wind Expansionwrkingfile SF 2 2 2" xfId="9981"/>
    <cellStyle name="_Chelan Debt Forecast 12.19.05_(C) WHE Proforma with ITC cash grant 10 Yr Amort_for deferral_102809_16.07E Wild Horse Wind Expansionwrkingfile SF 2 3" xfId="9982"/>
    <cellStyle name="_Chelan Debt Forecast 12.19.05_(C) WHE Proforma with ITC cash grant 10 Yr Amort_for deferral_102809_16.07E Wild Horse Wind Expansionwrkingfile SF 3" xfId="9983"/>
    <cellStyle name="_Chelan Debt Forecast 12.19.05_(C) WHE Proforma with ITC cash grant 10 Yr Amort_for deferral_102809_16.07E Wild Horse Wind Expansionwrkingfile SF 3 2" xfId="9984"/>
    <cellStyle name="_Chelan Debt Forecast 12.19.05_(C) WHE Proforma with ITC cash grant 10 Yr Amort_for deferral_102809_16.07E Wild Horse Wind Expansionwrkingfile SF 4" xfId="9985"/>
    <cellStyle name="_Chelan Debt Forecast 12.19.05_(C) WHE Proforma with ITC cash grant 10 Yr Amort_for deferral_102809_16.07E Wild Horse Wind Expansionwrkingfile SF_DEM-WP(C) ENERG10C--ctn Mid-C_042010 2010GRC" xfId="951"/>
    <cellStyle name="_Chelan Debt Forecast 12.19.05_(C) WHE Proforma with ITC cash grant 10 Yr Amort_for deferral_102809_16.07E Wild Horse Wind Expansionwrkingfile_DEM-WP(C) ENERG10C--ctn Mid-C_042010 2010GRC" xfId="952"/>
    <cellStyle name="_Chelan Debt Forecast 12.19.05_(C) WHE Proforma with ITC cash grant 10 Yr Amort_for deferral_102809_16.37E Wild Horse Expansion DeferralRevwrkingfile SF" xfId="953"/>
    <cellStyle name="_Chelan Debt Forecast 12.19.05_(C) WHE Proforma with ITC cash grant 10 Yr Amort_for deferral_102809_16.37E Wild Horse Expansion DeferralRevwrkingfile SF 2" xfId="954"/>
    <cellStyle name="_Chelan Debt Forecast 12.19.05_(C) WHE Proforma with ITC cash grant 10 Yr Amort_for deferral_102809_16.37E Wild Horse Expansion DeferralRevwrkingfile SF 2 2" xfId="9986"/>
    <cellStyle name="_Chelan Debt Forecast 12.19.05_(C) WHE Proforma with ITC cash grant 10 Yr Amort_for deferral_102809_16.37E Wild Horse Expansion DeferralRevwrkingfile SF 2 2 2" xfId="9987"/>
    <cellStyle name="_Chelan Debt Forecast 12.19.05_(C) WHE Proforma with ITC cash grant 10 Yr Amort_for deferral_102809_16.37E Wild Horse Expansion DeferralRevwrkingfile SF 2 3" xfId="9988"/>
    <cellStyle name="_Chelan Debt Forecast 12.19.05_(C) WHE Proforma with ITC cash grant 10 Yr Amort_for deferral_102809_16.37E Wild Horse Expansion DeferralRevwrkingfile SF 3" xfId="9989"/>
    <cellStyle name="_Chelan Debt Forecast 12.19.05_(C) WHE Proforma with ITC cash grant 10 Yr Amort_for deferral_102809_16.37E Wild Horse Expansion DeferralRevwrkingfile SF 3 2" xfId="9990"/>
    <cellStyle name="_Chelan Debt Forecast 12.19.05_(C) WHE Proforma with ITC cash grant 10 Yr Amort_for deferral_102809_16.37E Wild Horse Expansion DeferralRevwrkingfile SF 4" xfId="9991"/>
    <cellStyle name="_Chelan Debt Forecast 12.19.05_(C) WHE Proforma with ITC cash grant 10 Yr Amort_for deferral_102809_16.37E Wild Horse Expansion DeferralRevwrkingfile SF_DEM-WP(C) ENERG10C--ctn Mid-C_042010 2010GRC" xfId="955"/>
    <cellStyle name="_Chelan Debt Forecast 12.19.05_(C) WHE Proforma with ITC cash grant 10 Yr Amort_for deferral_102809_DEM-WP(C) ENERG10C--ctn Mid-C_042010 2010GRC" xfId="956"/>
    <cellStyle name="_Chelan Debt Forecast 12.19.05_(C) WHE Proforma with ITC cash grant 10 Yr Amort_for rebuttal_120709" xfId="957"/>
    <cellStyle name="_Chelan Debt Forecast 12.19.05_(C) WHE Proforma with ITC cash grant 10 Yr Amort_for rebuttal_120709 2" xfId="958"/>
    <cellStyle name="_Chelan Debt Forecast 12.19.05_(C) WHE Proforma with ITC cash grant 10 Yr Amort_for rebuttal_120709 2 2" xfId="9992"/>
    <cellStyle name="_Chelan Debt Forecast 12.19.05_(C) WHE Proforma with ITC cash grant 10 Yr Amort_for rebuttal_120709 2 2 2" xfId="9993"/>
    <cellStyle name="_Chelan Debt Forecast 12.19.05_(C) WHE Proforma with ITC cash grant 10 Yr Amort_for rebuttal_120709 2 3" xfId="9994"/>
    <cellStyle name="_Chelan Debt Forecast 12.19.05_(C) WHE Proforma with ITC cash grant 10 Yr Amort_for rebuttal_120709 3" xfId="9995"/>
    <cellStyle name="_Chelan Debt Forecast 12.19.05_(C) WHE Proforma with ITC cash grant 10 Yr Amort_for rebuttal_120709 3 2" xfId="9996"/>
    <cellStyle name="_Chelan Debt Forecast 12.19.05_(C) WHE Proforma with ITC cash grant 10 Yr Amort_for rebuttal_120709 4" xfId="9997"/>
    <cellStyle name="_Chelan Debt Forecast 12.19.05_(C) WHE Proforma with ITC cash grant 10 Yr Amort_for rebuttal_120709_DEM-WP(C) ENERG10C--ctn Mid-C_042010 2010GRC" xfId="959"/>
    <cellStyle name="_Chelan Debt Forecast 12.19.05_04.07E Wild Horse Wind Expansion" xfId="960"/>
    <cellStyle name="_Chelan Debt Forecast 12.19.05_04.07E Wild Horse Wind Expansion 2" xfId="961"/>
    <cellStyle name="_Chelan Debt Forecast 12.19.05_04.07E Wild Horse Wind Expansion 2 2" xfId="9998"/>
    <cellStyle name="_Chelan Debt Forecast 12.19.05_04.07E Wild Horse Wind Expansion 2 2 2" xfId="9999"/>
    <cellStyle name="_Chelan Debt Forecast 12.19.05_04.07E Wild Horse Wind Expansion 2 3" xfId="10000"/>
    <cellStyle name="_Chelan Debt Forecast 12.19.05_04.07E Wild Horse Wind Expansion 3" xfId="10001"/>
    <cellStyle name="_Chelan Debt Forecast 12.19.05_04.07E Wild Horse Wind Expansion 3 2" xfId="10002"/>
    <cellStyle name="_Chelan Debt Forecast 12.19.05_04.07E Wild Horse Wind Expansion 4" xfId="10003"/>
    <cellStyle name="_Chelan Debt Forecast 12.19.05_04.07E Wild Horse Wind Expansion_16.07E Wild Horse Wind Expansionwrkingfile" xfId="962"/>
    <cellStyle name="_Chelan Debt Forecast 12.19.05_04.07E Wild Horse Wind Expansion_16.07E Wild Horse Wind Expansionwrkingfile 2" xfId="963"/>
    <cellStyle name="_Chelan Debt Forecast 12.19.05_04.07E Wild Horse Wind Expansion_16.07E Wild Horse Wind Expansionwrkingfile 2 2" xfId="10004"/>
    <cellStyle name="_Chelan Debt Forecast 12.19.05_04.07E Wild Horse Wind Expansion_16.07E Wild Horse Wind Expansionwrkingfile 2 2 2" xfId="10005"/>
    <cellStyle name="_Chelan Debt Forecast 12.19.05_04.07E Wild Horse Wind Expansion_16.07E Wild Horse Wind Expansionwrkingfile 2 3" xfId="10006"/>
    <cellStyle name="_Chelan Debt Forecast 12.19.05_04.07E Wild Horse Wind Expansion_16.07E Wild Horse Wind Expansionwrkingfile 3" xfId="10007"/>
    <cellStyle name="_Chelan Debt Forecast 12.19.05_04.07E Wild Horse Wind Expansion_16.07E Wild Horse Wind Expansionwrkingfile 3 2" xfId="10008"/>
    <cellStyle name="_Chelan Debt Forecast 12.19.05_04.07E Wild Horse Wind Expansion_16.07E Wild Horse Wind Expansionwrkingfile 4" xfId="10009"/>
    <cellStyle name="_Chelan Debt Forecast 12.19.05_04.07E Wild Horse Wind Expansion_16.07E Wild Horse Wind Expansionwrkingfile SF" xfId="964"/>
    <cellStyle name="_Chelan Debt Forecast 12.19.05_04.07E Wild Horse Wind Expansion_16.07E Wild Horse Wind Expansionwrkingfile SF 2" xfId="965"/>
    <cellStyle name="_Chelan Debt Forecast 12.19.05_04.07E Wild Horse Wind Expansion_16.07E Wild Horse Wind Expansionwrkingfile SF 2 2" xfId="10010"/>
    <cellStyle name="_Chelan Debt Forecast 12.19.05_04.07E Wild Horse Wind Expansion_16.07E Wild Horse Wind Expansionwrkingfile SF 2 2 2" xfId="10011"/>
    <cellStyle name="_Chelan Debt Forecast 12.19.05_04.07E Wild Horse Wind Expansion_16.07E Wild Horse Wind Expansionwrkingfile SF 2 3" xfId="10012"/>
    <cellStyle name="_Chelan Debt Forecast 12.19.05_04.07E Wild Horse Wind Expansion_16.07E Wild Horse Wind Expansionwrkingfile SF 3" xfId="10013"/>
    <cellStyle name="_Chelan Debt Forecast 12.19.05_04.07E Wild Horse Wind Expansion_16.07E Wild Horse Wind Expansionwrkingfile SF 3 2" xfId="10014"/>
    <cellStyle name="_Chelan Debt Forecast 12.19.05_04.07E Wild Horse Wind Expansion_16.07E Wild Horse Wind Expansionwrkingfile SF 4" xfId="10015"/>
    <cellStyle name="_Chelan Debt Forecast 12.19.05_04.07E Wild Horse Wind Expansion_16.07E Wild Horse Wind Expansionwrkingfile SF_DEM-WP(C) ENERG10C--ctn Mid-C_042010 2010GRC" xfId="966"/>
    <cellStyle name="_Chelan Debt Forecast 12.19.05_04.07E Wild Horse Wind Expansion_16.07E Wild Horse Wind Expansionwrkingfile_DEM-WP(C) ENERG10C--ctn Mid-C_042010 2010GRC" xfId="967"/>
    <cellStyle name="_Chelan Debt Forecast 12.19.05_04.07E Wild Horse Wind Expansion_16.37E Wild Horse Expansion DeferralRevwrkingfile SF" xfId="968"/>
    <cellStyle name="_Chelan Debt Forecast 12.19.05_04.07E Wild Horse Wind Expansion_16.37E Wild Horse Expansion DeferralRevwrkingfile SF 2" xfId="969"/>
    <cellStyle name="_Chelan Debt Forecast 12.19.05_04.07E Wild Horse Wind Expansion_16.37E Wild Horse Expansion DeferralRevwrkingfile SF 2 2" xfId="10016"/>
    <cellStyle name="_Chelan Debt Forecast 12.19.05_04.07E Wild Horse Wind Expansion_16.37E Wild Horse Expansion DeferralRevwrkingfile SF 2 2 2" xfId="10017"/>
    <cellStyle name="_Chelan Debt Forecast 12.19.05_04.07E Wild Horse Wind Expansion_16.37E Wild Horse Expansion DeferralRevwrkingfile SF 2 3" xfId="10018"/>
    <cellStyle name="_Chelan Debt Forecast 12.19.05_04.07E Wild Horse Wind Expansion_16.37E Wild Horse Expansion DeferralRevwrkingfile SF 3" xfId="10019"/>
    <cellStyle name="_Chelan Debt Forecast 12.19.05_04.07E Wild Horse Wind Expansion_16.37E Wild Horse Expansion DeferralRevwrkingfile SF 3 2" xfId="10020"/>
    <cellStyle name="_Chelan Debt Forecast 12.19.05_04.07E Wild Horse Wind Expansion_16.37E Wild Horse Expansion DeferralRevwrkingfile SF 4" xfId="10021"/>
    <cellStyle name="_Chelan Debt Forecast 12.19.05_04.07E Wild Horse Wind Expansion_16.37E Wild Horse Expansion DeferralRevwrkingfile SF_DEM-WP(C) ENERG10C--ctn Mid-C_042010 2010GRC" xfId="970"/>
    <cellStyle name="_Chelan Debt Forecast 12.19.05_04.07E Wild Horse Wind Expansion_DEM-WP(C) ENERG10C--ctn Mid-C_042010 2010GRC" xfId="971"/>
    <cellStyle name="_Chelan Debt Forecast 12.19.05_16.07E Wild Horse Wind Expansionwrkingfile" xfId="972"/>
    <cellStyle name="_Chelan Debt Forecast 12.19.05_16.07E Wild Horse Wind Expansionwrkingfile 2" xfId="973"/>
    <cellStyle name="_Chelan Debt Forecast 12.19.05_16.07E Wild Horse Wind Expansionwrkingfile 2 2" xfId="10022"/>
    <cellStyle name="_Chelan Debt Forecast 12.19.05_16.07E Wild Horse Wind Expansionwrkingfile 2 2 2" xfId="10023"/>
    <cellStyle name="_Chelan Debt Forecast 12.19.05_16.07E Wild Horse Wind Expansionwrkingfile 2 3" xfId="10024"/>
    <cellStyle name="_Chelan Debt Forecast 12.19.05_16.07E Wild Horse Wind Expansionwrkingfile 3" xfId="10025"/>
    <cellStyle name="_Chelan Debt Forecast 12.19.05_16.07E Wild Horse Wind Expansionwrkingfile 3 2" xfId="10026"/>
    <cellStyle name="_Chelan Debt Forecast 12.19.05_16.07E Wild Horse Wind Expansionwrkingfile 4" xfId="10027"/>
    <cellStyle name="_Chelan Debt Forecast 12.19.05_16.07E Wild Horse Wind Expansionwrkingfile SF" xfId="974"/>
    <cellStyle name="_Chelan Debt Forecast 12.19.05_16.07E Wild Horse Wind Expansionwrkingfile SF 2" xfId="975"/>
    <cellStyle name="_Chelan Debt Forecast 12.19.05_16.07E Wild Horse Wind Expansionwrkingfile SF 2 2" xfId="10028"/>
    <cellStyle name="_Chelan Debt Forecast 12.19.05_16.07E Wild Horse Wind Expansionwrkingfile SF 2 2 2" xfId="10029"/>
    <cellStyle name="_Chelan Debt Forecast 12.19.05_16.07E Wild Horse Wind Expansionwrkingfile SF 2 3" xfId="10030"/>
    <cellStyle name="_Chelan Debt Forecast 12.19.05_16.07E Wild Horse Wind Expansionwrkingfile SF 3" xfId="10031"/>
    <cellStyle name="_Chelan Debt Forecast 12.19.05_16.07E Wild Horse Wind Expansionwrkingfile SF 3 2" xfId="10032"/>
    <cellStyle name="_Chelan Debt Forecast 12.19.05_16.07E Wild Horse Wind Expansionwrkingfile SF 4" xfId="10033"/>
    <cellStyle name="_Chelan Debt Forecast 12.19.05_16.07E Wild Horse Wind Expansionwrkingfile SF_DEM-WP(C) ENERG10C--ctn Mid-C_042010 2010GRC" xfId="976"/>
    <cellStyle name="_Chelan Debt Forecast 12.19.05_16.07E Wild Horse Wind Expansionwrkingfile_DEM-WP(C) ENERG10C--ctn Mid-C_042010 2010GRC" xfId="977"/>
    <cellStyle name="_Chelan Debt Forecast 12.19.05_16.37E Wild Horse Expansion DeferralRevwrkingfile SF" xfId="978"/>
    <cellStyle name="_Chelan Debt Forecast 12.19.05_16.37E Wild Horse Expansion DeferralRevwrkingfile SF 2" xfId="979"/>
    <cellStyle name="_Chelan Debt Forecast 12.19.05_16.37E Wild Horse Expansion DeferralRevwrkingfile SF 2 2" xfId="10034"/>
    <cellStyle name="_Chelan Debt Forecast 12.19.05_16.37E Wild Horse Expansion DeferralRevwrkingfile SF 2 2 2" xfId="10035"/>
    <cellStyle name="_Chelan Debt Forecast 12.19.05_16.37E Wild Horse Expansion DeferralRevwrkingfile SF 2 3" xfId="10036"/>
    <cellStyle name="_Chelan Debt Forecast 12.19.05_16.37E Wild Horse Expansion DeferralRevwrkingfile SF 3" xfId="10037"/>
    <cellStyle name="_Chelan Debt Forecast 12.19.05_16.37E Wild Horse Expansion DeferralRevwrkingfile SF 3 2" xfId="10038"/>
    <cellStyle name="_Chelan Debt Forecast 12.19.05_16.37E Wild Horse Expansion DeferralRevwrkingfile SF 4" xfId="10039"/>
    <cellStyle name="_Chelan Debt Forecast 12.19.05_16.37E Wild Horse Expansion DeferralRevwrkingfile SF_DEM-WP(C) ENERG10C--ctn Mid-C_042010 2010GRC" xfId="980"/>
    <cellStyle name="_Chelan Debt Forecast 12.19.05_2009 Compliance Filing PCA Exhibits for GRC" xfId="10040"/>
    <cellStyle name="_Chelan Debt Forecast 12.19.05_2009 Compliance Filing PCA Exhibits for GRC 2" xfId="10041"/>
    <cellStyle name="_Chelan Debt Forecast 12.19.05_2009 GRC Compl Filing - Exhibit D" xfId="981"/>
    <cellStyle name="_Chelan Debt Forecast 12.19.05_2009 GRC Compl Filing - Exhibit D 2" xfId="982"/>
    <cellStyle name="_Chelan Debt Forecast 12.19.05_2009 GRC Compl Filing - Exhibit D 2 2" xfId="10042"/>
    <cellStyle name="_Chelan Debt Forecast 12.19.05_2009 GRC Compl Filing - Exhibit D 3" xfId="10043"/>
    <cellStyle name="_Chelan Debt Forecast 12.19.05_2009 GRC Compl Filing - Exhibit D_DEM-WP(C) ENERG10C--ctn Mid-C_042010 2010GRC" xfId="983"/>
    <cellStyle name="_Chelan Debt Forecast 12.19.05_3.01 Income Statement" xfId="10044"/>
    <cellStyle name="_Chelan Debt Forecast 12.19.05_4 31 Regulatory Assets and Liabilities  7 06- Exhibit D" xfId="984"/>
    <cellStyle name="_Chelan Debt Forecast 12.19.05_4 31 Regulatory Assets and Liabilities  7 06- Exhibit D 2" xfId="985"/>
    <cellStyle name="_Chelan Debt Forecast 12.19.05_4 31 Regulatory Assets and Liabilities  7 06- Exhibit D 2 2" xfId="10045"/>
    <cellStyle name="_Chelan Debt Forecast 12.19.05_4 31 Regulatory Assets and Liabilities  7 06- Exhibit D 2 2 2" xfId="10046"/>
    <cellStyle name="_Chelan Debt Forecast 12.19.05_4 31 Regulatory Assets and Liabilities  7 06- Exhibit D 3" xfId="10047"/>
    <cellStyle name="_Chelan Debt Forecast 12.19.05_4 31 Regulatory Assets and Liabilities  7 06- Exhibit D 3 2" xfId="10048"/>
    <cellStyle name="_Chelan Debt Forecast 12.19.05_4 31 Regulatory Assets and Liabilities  7 06- Exhibit D_DEM-WP(C) ENERG10C--ctn Mid-C_042010 2010GRC" xfId="986"/>
    <cellStyle name="_Chelan Debt Forecast 12.19.05_4 31 Regulatory Assets and Liabilities  7 06- Exhibit D_NIM Summary" xfId="987"/>
    <cellStyle name="_Chelan Debt Forecast 12.19.05_4 31 Regulatory Assets and Liabilities  7 06- Exhibit D_NIM Summary 2" xfId="988"/>
    <cellStyle name="_Chelan Debt Forecast 12.19.05_4 31 Regulatory Assets and Liabilities  7 06- Exhibit D_NIM Summary 2 2" xfId="10049"/>
    <cellStyle name="_Chelan Debt Forecast 12.19.05_4 31 Regulatory Assets and Liabilities  7 06- Exhibit D_NIM Summary 3" xfId="10050"/>
    <cellStyle name="_Chelan Debt Forecast 12.19.05_4 31 Regulatory Assets and Liabilities  7 06- Exhibit D_NIM Summary_DEM-WP(C) ENERG10C--ctn Mid-C_042010 2010GRC" xfId="989"/>
    <cellStyle name="_Chelan Debt Forecast 12.19.05_4 31 Regulatory Assets and Liabilities  7 06- Exhibit D_NIM+O&amp;M" xfId="990"/>
    <cellStyle name="_Chelan Debt Forecast 12.19.05_4 31 Regulatory Assets and Liabilities  7 06- Exhibit D_NIM+O&amp;M 2" xfId="10051"/>
    <cellStyle name="_Chelan Debt Forecast 12.19.05_4 31 Regulatory Assets and Liabilities  7 06- Exhibit D_NIM+O&amp;M Monthly" xfId="991"/>
    <cellStyle name="_Chelan Debt Forecast 12.19.05_4 31 Regulatory Assets and Liabilities  7 06- Exhibit D_NIM+O&amp;M Monthly 2" xfId="10052"/>
    <cellStyle name="_Chelan Debt Forecast 12.19.05_4 31E Reg Asset  Liab and EXH D" xfId="992"/>
    <cellStyle name="_Chelan Debt Forecast 12.19.05_4 31E Reg Asset  Liab and EXH D _ Aug 10 Filing (2)" xfId="993"/>
    <cellStyle name="_Chelan Debt Forecast 12.19.05_4 31E Reg Asset  Liab and EXH D _ Aug 10 Filing (2) 2" xfId="994"/>
    <cellStyle name="_Chelan Debt Forecast 12.19.05_4 31E Reg Asset  Liab and EXH D 10" xfId="10053"/>
    <cellStyle name="_Chelan Debt Forecast 12.19.05_4 31E Reg Asset  Liab and EXH D 11" xfId="10054"/>
    <cellStyle name="_Chelan Debt Forecast 12.19.05_4 31E Reg Asset  Liab and EXH D 12" xfId="10055"/>
    <cellStyle name="_Chelan Debt Forecast 12.19.05_4 31E Reg Asset  Liab and EXH D 13" xfId="10056"/>
    <cellStyle name="_Chelan Debt Forecast 12.19.05_4 31E Reg Asset  Liab and EXH D 14" xfId="10057"/>
    <cellStyle name="_Chelan Debt Forecast 12.19.05_4 31E Reg Asset  Liab and EXH D 15" xfId="10058"/>
    <cellStyle name="_Chelan Debt Forecast 12.19.05_4 31E Reg Asset  Liab and EXH D 16" xfId="10059"/>
    <cellStyle name="_Chelan Debt Forecast 12.19.05_4 31E Reg Asset  Liab and EXH D 17" xfId="10060"/>
    <cellStyle name="_Chelan Debt Forecast 12.19.05_4 31E Reg Asset  Liab and EXH D 18" xfId="10061"/>
    <cellStyle name="_Chelan Debt Forecast 12.19.05_4 31E Reg Asset  Liab and EXH D 19" xfId="10062"/>
    <cellStyle name="_Chelan Debt Forecast 12.19.05_4 31E Reg Asset  Liab and EXH D 2" xfId="995"/>
    <cellStyle name="_Chelan Debt Forecast 12.19.05_4 31E Reg Asset  Liab and EXH D 20" xfId="10063"/>
    <cellStyle name="_Chelan Debt Forecast 12.19.05_4 31E Reg Asset  Liab and EXH D 21" xfId="10064"/>
    <cellStyle name="_Chelan Debt Forecast 12.19.05_4 31E Reg Asset  Liab and EXH D 22" xfId="10065"/>
    <cellStyle name="_Chelan Debt Forecast 12.19.05_4 31E Reg Asset  Liab and EXH D 23" xfId="10066"/>
    <cellStyle name="_Chelan Debt Forecast 12.19.05_4 31E Reg Asset  Liab and EXH D 24" xfId="10067"/>
    <cellStyle name="_Chelan Debt Forecast 12.19.05_4 31E Reg Asset  Liab and EXH D 25" xfId="10068"/>
    <cellStyle name="_Chelan Debt Forecast 12.19.05_4 31E Reg Asset  Liab and EXH D 26" xfId="10069"/>
    <cellStyle name="_Chelan Debt Forecast 12.19.05_4 31E Reg Asset  Liab and EXH D 27" xfId="10070"/>
    <cellStyle name="_Chelan Debt Forecast 12.19.05_4 31E Reg Asset  Liab and EXH D 28" xfId="10071"/>
    <cellStyle name="_Chelan Debt Forecast 12.19.05_4 31E Reg Asset  Liab and EXH D 29" xfId="10072"/>
    <cellStyle name="_Chelan Debt Forecast 12.19.05_4 31E Reg Asset  Liab and EXH D 3" xfId="996"/>
    <cellStyle name="_Chelan Debt Forecast 12.19.05_4 31E Reg Asset  Liab and EXH D 30" xfId="10073"/>
    <cellStyle name="_Chelan Debt Forecast 12.19.05_4 31E Reg Asset  Liab and EXH D 31" xfId="10074"/>
    <cellStyle name="_Chelan Debt Forecast 12.19.05_4 31E Reg Asset  Liab and EXH D 32" xfId="10075"/>
    <cellStyle name="_Chelan Debt Forecast 12.19.05_4 31E Reg Asset  Liab and EXH D 33" xfId="10076"/>
    <cellStyle name="_Chelan Debt Forecast 12.19.05_4 31E Reg Asset  Liab and EXH D 34" xfId="10077"/>
    <cellStyle name="_Chelan Debt Forecast 12.19.05_4 31E Reg Asset  Liab and EXH D 35" xfId="10078"/>
    <cellStyle name="_Chelan Debt Forecast 12.19.05_4 31E Reg Asset  Liab and EXH D 36" xfId="10079"/>
    <cellStyle name="_Chelan Debt Forecast 12.19.05_4 31E Reg Asset  Liab and EXH D 4" xfId="10080"/>
    <cellStyle name="_Chelan Debt Forecast 12.19.05_4 31E Reg Asset  Liab and EXH D 5" xfId="10081"/>
    <cellStyle name="_Chelan Debt Forecast 12.19.05_4 31E Reg Asset  Liab and EXH D 6" xfId="10082"/>
    <cellStyle name="_Chelan Debt Forecast 12.19.05_4 31E Reg Asset  Liab and EXH D 7" xfId="10083"/>
    <cellStyle name="_Chelan Debt Forecast 12.19.05_4 31E Reg Asset  Liab and EXH D 8" xfId="10084"/>
    <cellStyle name="_Chelan Debt Forecast 12.19.05_4 31E Reg Asset  Liab and EXH D 9" xfId="10085"/>
    <cellStyle name="_Chelan Debt Forecast 12.19.05_4 32 Regulatory Assets and Liabilities  7 06- Exhibit D" xfId="997"/>
    <cellStyle name="_Chelan Debt Forecast 12.19.05_4 32 Regulatory Assets and Liabilities  7 06- Exhibit D 2" xfId="998"/>
    <cellStyle name="_Chelan Debt Forecast 12.19.05_4 32 Regulatory Assets and Liabilities  7 06- Exhibit D 2 2" xfId="10086"/>
    <cellStyle name="_Chelan Debt Forecast 12.19.05_4 32 Regulatory Assets and Liabilities  7 06- Exhibit D 2 2 2" xfId="10087"/>
    <cellStyle name="_Chelan Debt Forecast 12.19.05_4 32 Regulatory Assets and Liabilities  7 06- Exhibit D 3" xfId="10088"/>
    <cellStyle name="_Chelan Debt Forecast 12.19.05_4 32 Regulatory Assets and Liabilities  7 06- Exhibit D 3 2" xfId="10089"/>
    <cellStyle name="_Chelan Debt Forecast 12.19.05_4 32 Regulatory Assets and Liabilities  7 06- Exhibit D_DEM-WP(C) ENERG10C--ctn Mid-C_042010 2010GRC" xfId="999"/>
    <cellStyle name="_Chelan Debt Forecast 12.19.05_4 32 Regulatory Assets and Liabilities  7 06- Exhibit D_NIM Summary" xfId="1000"/>
    <cellStyle name="_Chelan Debt Forecast 12.19.05_4 32 Regulatory Assets and Liabilities  7 06- Exhibit D_NIM Summary 2" xfId="1001"/>
    <cellStyle name="_Chelan Debt Forecast 12.19.05_4 32 Regulatory Assets and Liabilities  7 06- Exhibit D_NIM Summary 2 2" xfId="10090"/>
    <cellStyle name="_Chelan Debt Forecast 12.19.05_4 32 Regulatory Assets and Liabilities  7 06- Exhibit D_NIM Summary 3" xfId="10091"/>
    <cellStyle name="_Chelan Debt Forecast 12.19.05_4 32 Regulatory Assets and Liabilities  7 06- Exhibit D_NIM Summary_DEM-WP(C) ENERG10C--ctn Mid-C_042010 2010GRC" xfId="1002"/>
    <cellStyle name="_Chelan Debt Forecast 12.19.05_4 32 Regulatory Assets and Liabilities  7 06- Exhibit D_NIM+O&amp;M" xfId="1003"/>
    <cellStyle name="_Chelan Debt Forecast 12.19.05_4 32 Regulatory Assets and Liabilities  7 06- Exhibit D_NIM+O&amp;M 2" xfId="10092"/>
    <cellStyle name="_Chelan Debt Forecast 12.19.05_4 32 Regulatory Assets and Liabilities  7 06- Exhibit D_NIM+O&amp;M Monthly" xfId="1004"/>
    <cellStyle name="_Chelan Debt Forecast 12.19.05_4 32 Regulatory Assets and Liabilities  7 06- Exhibit D_NIM+O&amp;M Monthly 2" xfId="10093"/>
    <cellStyle name="_Chelan Debt Forecast 12.19.05_AURORA Total New" xfId="1005"/>
    <cellStyle name="_Chelan Debt Forecast 12.19.05_AURORA Total New 2" xfId="1006"/>
    <cellStyle name="_Chelan Debt Forecast 12.19.05_AURORA Total New 2 2" xfId="10094"/>
    <cellStyle name="_Chelan Debt Forecast 12.19.05_AURORA Total New 3" xfId="10095"/>
    <cellStyle name="_Chelan Debt Forecast 12.19.05_Book1" xfId="1007"/>
    <cellStyle name="_Chelan Debt Forecast 12.19.05_Book2" xfId="1008"/>
    <cellStyle name="_Chelan Debt Forecast 12.19.05_Book2 2" xfId="1009"/>
    <cellStyle name="_Chelan Debt Forecast 12.19.05_Book2 2 2" xfId="10096"/>
    <cellStyle name="_Chelan Debt Forecast 12.19.05_Book2 2 2 2" xfId="10097"/>
    <cellStyle name="_Chelan Debt Forecast 12.19.05_Book2 2 3" xfId="10098"/>
    <cellStyle name="_Chelan Debt Forecast 12.19.05_Book2 3" xfId="10099"/>
    <cellStyle name="_Chelan Debt Forecast 12.19.05_Book2 3 2" xfId="10100"/>
    <cellStyle name="_Chelan Debt Forecast 12.19.05_Book2 4" xfId="10101"/>
    <cellStyle name="_Chelan Debt Forecast 12.19.05_Book2_Adj Bench DR 3 for Initial Briefs (Electric)" xfId="1010"/>
    <cellStyle name="_Chelan Debt Forecast 12.19.05_Book2_Adj Bench DR 3 for Initial Briefs (Electric) 2" xfId="1011"/>
    <cellStyle name="_Chelan Debt Forecast 12.19.05_Book2_Adj Bench DR 3 for Initial Briefs (Electric) 2 2" xfId="10102"/>
    <cellStyle name="_Chelan Debt Forecast 12.19.05_Book2_Adj Bench DR 3 for Initial Briefs (Electric) 2 2 2" xfId="10103"/>
    <cellStyle name="_Chelan Debt Forecast 12.19.05_Book2_Adj Bench DR 3 for Initial Briefs (Electric) 2 3" xfId="10104"/>
    <cellStyle name="_Chelan Debt Forecast 12.19.05_Book2_Adj Bench DR 3 for Initial Briefs (Electric) 3" xfId="10105"/>
    <cellStyle name="_Chelan Debt Forecast 12.19.05_Book2_Adj Bench DR 3 for Initial Briefs (Electric) 3 2" xfId="10106"/>
    <cellStyle name="_Chelan Debt Forecast 12.19.05_Book2_Adj Bench DR 3 for Initial Briefs (Electric) 4" xfId="10107"/>
    <cellStyle name="_Chelan Debt Forecast 12.19.05_Book2_Adj Bench DR 3 for Initial Briefs (Electric)_DEM-WP(C) ENERG10C--ctn Mid-C_042010 2010GRC" xfId="1012"/>
    <cellStyle name="_Chelan Debt Forecast 12.19.05_Book2_DEM-WP(C) ENERG10C--ctn Mid-C_042010 2010GRC" xfId="1013"/>
    <cellStyle name="_Chelan Debt Forecast 12.19.05_Book2_Electric Rev Req Model (2009 GRC) Rebuttal" xfId="1014"/>
    <cellStyle name="_Chelan Debt Forecast 12.19.05_Book2_Electric Rev Req Model (2009 GRC) Rebuttal 2" xfId="10108"/>
    <cellStyle name="_Chelan Debt Forecast 12.19.05_Book2_Electric Rev Req Model (2009 GRC) Rebuttal 2 2" xfId="10109"/>
    <cellStyle name="_Chelan Debt Forecast 12.19.05_Book2_Electric Rev Req Model (2009 GRC) Rebuttal 2 2 2" xfId="10110"/>
    <cellStyle name="_Chelan Debt Forecast 12.19.05_Book2_Electric Rev Req Model (2009 GRC) Rebuttal 2 3" xfId="10111"/>
    <cellStyle name="_Chelan Debt Forecast 12.19.05_Book2_Electric Rev Req Model (2009 GRC) Rebuttal 3" xfId="10112"/>
    <cellStyle name="_Chelan Debt Forecast 12.19.05_Book2_Electric Rev Req Model (2009 GRC) Rebuttal 3 2" xfId="10113"/>
    <cellStyle name="_Chelan Debt Forecast 12.19.05_Book2_Electric Rev Req Model (2009 GRC) Rebuttal 4" xfId="10114"/>
    <cellStyle name="_Chelan Debt Forecast 12.19.05_Book2_Electric Rev Req Model (2009 GRC) Rebuttal REmoval of New  WH Solar AdjustMI" xfId="1015"/>
    <cellStyle name="_Chelan Debt Forecast 12.19.05_Book2_Electric Rev Req Model (2009 GRC) Rebuttal REmoval of New  WH Solar AdjustMI 2" xfId="1016"/>
    <cellStyle name="_Chelan Debt Forecast 12.19.05_Book2_Electric Rev Req Model (2009 GRC) Rebuttal REmoval of New  WH Solar AdjustMI 2 2" xfId="10115"/>
    <cellStyle name="_Chelan Debt Forecast 12.19.05_Book2_Electric Rev Req Model (2009 GRC) Rebuttal REmoval of New  WH Solar AdjustMI 2 2 2" xfId="10116"/>
    <cellStyle name="_Chelan Debt Forecast 12.19.05_Book2_Electric Rev Req Model (2009 GRC) Rebuttal REmoval of New  WH Solar AdjustMI 2 3" xfId="10117"/>
    <cellStyle name="_Chelan Debt Forecast 12.19.05_Book2_Electric Rev Req Model (2009 GRC) Rebuttal REmoval of New  WH Solar AdjustMI 3" xfId="10118"/>
    <cellStyle name="_Chelan Debt Forecast 12.19.05_Book2_Electric Rev Req Model (2009 GRC) Rebuttal REmoval of New  WH Solar AdjustMI 3 2" xfId="10119"/>
    <cellStyle name="_Chelan Debt Forecast 12.19.05_Book2_Electric Rev Req Model (2009 GRC) Rebuttal REmoval of New  WH Solar AdjustMI 4" xfId="10120"/>
    <cellStyle name="_Chelan Debt Forecast 12.19.05_Book2_Electric Rev Req Model (2009 GRC) Rebuttal REmoval of New  WH Solar AdjustMI_DEM-WP(C) ENERG10C--ctn Mid-C_042010 2010GRC" xfId="1017"/>
    <cellStyle name="_Chelan Debt Forecast 12.19.05_Book2_Electric Rev Req Model (2009 GRC) Revised 01-18-2010" xfId="1018"/>
    <cellStyle name="_Chelan Debt Forecast 12.19.05_Book2_Electric Rev Req Model (2009 GRC) Revised 01-18-2010 2" xfId="1019"/>
    <cellStyle name="_Chelan Debt Forecast 12.19.05_Book2_Electric Rev Req Model (2009 GRC) Revised 01-18-2010 2 2" xfId="10121"/>
    <cellStyle name="_Chelan Debt Forecast 12.19.05_Book2_Electric Rev Req Model (2009 GRC) Revised 01-18-2010 2 2 2" xfId="10122"/>
    <cellStyle name="_Chelan Debt Forecast 12.19.05_Book2_Electric Rev Req Model (2009 GRC) Revised 01-18-2010 2 3" xfId="10123"/>
    <cellStyle name="_Chelan Debt Forecast 12.19.05_Book2_Electric Rev Req Model (2009 GRC) Revised 01-18-2010 3" xfId="10124"/>
    <cellStyle name="_Chelan Debt Forecast 12.19.05_Book2_Electric Rev Req Model (2009 GRC) Revised 01-18-2010 3 2" xfId="10125"/>
    <cellStyle name="_Chelan Debt Forecast 12.19.05_Book2_Electric Rev Req Model (2009 GRC) Revised 01-18-2010 4" xfId="10126"/>
    <cellStyle name="_Chelan Debt Forecast 12.19.05_Book2_Electric Rev Req Model (2009 GRC) Revised 01-18-2010_DEM-WP(C) ENERG10C--ctn Mid-C_042010 2010GRC" xfId="1020"/>
    <cellStyle name="_Chelan Debt Forecast 12.19.05_Book2_Final Order Electric EXHIBIT A-1" xfId="1021"/>
    <cellStyle name="_Chelan Debt Forecast 12.19.05_Book2_Final Order Electric EXHIBIT A-1 2" xfId="10127"/>
    <cellStyle name="_Chelan Debt Forecast 12.19.05_Book2_Final Order Electric EXHIBIT A-1 2 2" xfId="10128"/>
    <cellStyle name="_Chelan Debt Forecast 12.19.05_Book2_Final Order Electric EXHIBIT A-1 2 2 2" xfId="10129"/>
    <cellStyle name="_Chelan Debt Forecast 12.19.05_Book2_Final Order Electric EXHIBIT A-1 2 3" xfId="10130"/>
    <cellStyle name="_Chelan Debt Forecast 12.19.05_Book2_Final Order Electric EXHIBIT A-1 3" xfId="10131"/>
    <cellStyle name="_Chelan Debt Forecast 12.19.05_Book2_Final Order Electric EXHIBIT A-1 3 2" xfId="10132"/>
    <cellStyle name="_Chelan Debt Forecast 12.19.05_Book2_Final Order Electric EXHIBIT A-1 4" xfId="10133"/>
    <cellStyle name="_Chelan Debt Forecast 12.19.05_Book4" xfId="1022"/>
    <cellStyle name="_Chelan Debt Forecast 12.19.05_Book4 2" xfId="1023"/>
    <cellStyle name="_Chelan Debt Forecast 12.19.05_Book4 2 2" xfId="10134"/>
    <cellStyle name="_Chelan Debt Forecast 12.19.05_Book4 2 2 2" xfId="10135"/>
    <cellStyle name="_Chelan Debt Forecast 12.19.05_Book4 2 3" xfId="10136"/>
    <cellStyle name="_Chelan Debt Forecast 12.19.05_Book4 3" xfId="10137"/>
    <cellStyle name="_Chelan Debt Forecast 12.19.05_Book4 3 2" xfId="10138"/>
    <cellStyle name="_Chelan Debt Forecast 12.19.05_Book4 4" xfId="10139"/>
    <cellStyle name="_Chelan Debt Forecast 12.19.05_Book4_DEM-WP(C) ENERG10C--ctn Mid-C_042010 2010GRC" xfId="1024"/>
    <cellStyle name="_Chelan Debt Forecast 12.19.05_Book9" xfId="1025"/>
    <cellStyle name="_Chelan Debt Forecast 12.19.05_Book9 2" xfId="1026"/>
    <cellStyle name="_Chelan Debt Forecast 12.19.05_Book9 2 2" xfId="10140"/>
    <cellStyle name="_Chelan Debt Forecast 12.19.05_Book9 2 2 2" xfId="10141"/>
    <cellStyle name="_Chelan Debt Forecast 12.19.05_Book9 2 3" xfId="10142"/>
    <cellStyle name="_Chelan Debt Forecast 12.19.05_Book9 3" xfId="10143"/>
    <cellStyle name="_Chelan Debt Forecast 12.19.05_Book9 3 2" xfId="10144"/>
    <cellStyle name="_Chelan Debt Forecast 12.19.05_Book9 4" xfId="10145"/>
    <cellStyle name="_Chelan Debt Forecast 12.19.05_Book9_DEM-WP(C) ENERG10C--ctn Mid-C_042010 2010GRC" xfId="1027"/>
    <cellStyle name="_Chelan Debt Forecast 12.19.05_Check the Interest Calculation" xfId="10146"/>
    <cellStyle name="_Chelan Debt Forecast 12.19.05_Check the Interest Calculation_Scenario 1 REC vs PTC Offset" xfId="10147"/>
    <cellStyle name="_Chelan Debt Forecast 12.19.05_Check the Interest Calculation_Scenario 3" xfId="10148"/>
    <cellStyle name="_Chelan Debt Forecast 12.19.05_Chelan PUD Power Costs (8-10)" xfId="1028"/>
    <cellStyle name="_Chelan Debt Forecast 12.19.05_Chelan PUD Power Costs (8-10) 2" xfId="10149"/>
    <cellStyle name="_Chelan Debt Forecast 12.19.05_DEM-WP(C) Chelan Power Costs" xfId="1029"/>
    <cellStyle name="_Chelan Debt Forecast 12.19.05_DEM-WP(C) Chelan Power Costs 2" xfId="1030"/>
    <cellStyle name="_Chelan Debt Forecast 12.19.05_DEM-WP(C) ENERG10C--ctn Mid-C_042010 2010GRC" xfId="1031"/>
    <cellStyle name="_Chelan Debt Forecast 12.19.05_DEM-WP(C) Gas Transport 2010GRC" xfId="1032"/>
    <cellStyle name="_Chelan Debt Forecast 12.19.05_DEM-WP(C) Gas Transport 2010GRC 2" xfId="1033"/>
    <cellStyle name="_Chelan Debt Forecast 12.19.05_Exh A-1 resulting from UE-112050 effective Jan 1 2012" xfId="10150"/>
    <cellStyle name="_Chelan Debt Forecast 12.19.05_Exh G - Klamath Peaker PPA fr C Locke 2-12" xfId="10151"/>
    <cellStyle name="_Chelan Debt Forecast 12.19.05_Exhibit A-1 effective 4-1-11 fr S Free 12-11" xfId="10152"/>
    <cellStyle name="_Chelan Debt Forecast 12.19.05_Exhibit D fr R Gho 12-31-08" xfId="1034"/>
    <cellStyle name="_Chelan Debt Forecast 12.19.05_Exhibit D fr R Gho 12-31-08 2" xfId="1035"/>
    <cellStyle name="_Chelan Debt Forecast 12.19.05_Exhibit D fr R Gho 12-31-08 2 2" xfId="10153"/>
    <cellStyle name="_Chelan Debt Forecast 12.19.05_Exhibit D fr R Gho 12-31-08 3" xfId="10154"/>
    <cellStyle name="_Chelan Debt Forecast 12.19.05_Exhibit D fr R Gho 12-31-08 v2" xfId="1036"/>
    <cellStyle name="_Chelan Debt Forecast 12.19.05_Exhibit D fr R Gho 12-31-08 v2 2" xfId="1037"/>
    <cellStyle name="_Chelan Debt Forecast 12.19.05_Exhibit D fr R Gho 12-31-08 v2 2 2" xfId="10155"/>
    <cellStyle name="_Chelan Debt Forecast 12.19.05_Exhibit D fr R Gho 12-31-08 v2 3" xfId="10156"/>
    <cellStyle name="_Chelan Debt Forecast 12.19.05_Exhibit D fr R Gho 12-31-08 v2_DEM-WP(C) ENERG10C--ctn Mid-C_042010 2010GRC" xfId="1038"/>
    <cellStyle name="_Chelan Debt Forecast 12.19.05_Exhibit D fr R Gho 12-31-08 v2_NIM Summary" xfId="1039"/>
    <cellStyle name="_Chelan Debt Forecast 12.19.05_Exhibit D fr R Gho 12-31-08 v2_NIM Summary 2" xfId="1040"/>
    <cellStyle name="_Chelan Debt Forecast 12.19.05_Exhibit D fr R Gho 12-31-08 v2_NIM Summary 2 2" xfId="10157"/>
    <cellStyle name="_Chelan Debt Forecast 12.19.05_Exhibit D fr R Gho 12-31-08 v2_NIM Summary 3" xfId="10158"/>
    <cellStyle name="_Chelan Debt Forecast 12.19.05_Exhibit D fr R Gho 12-31-08 v2_NIM Summary_DEM-WP(C) ENERG10C--ctn Mid-C_042010 2010GRC" xfId="1041"/>
    <cellStyle name="_Chelan Debt Forecast 12.19.05_Exhibit D fr R Gho 12-31-08_DEM-WP(C) ENERG10C--ctn Mid-C_042010 2010GRC" xfId="1042"/>
    <cellStyle name="_Chelan Debt Forecast 12.19.05_Exhibit D fr R Gho 12-31-08_NIM Summary" xfId="1043"/>
    <cellStyle name="_Chelan Debt Forecast 12.19.05_Exhibit D fr R Gho 12-31-08_NIM Summary 2" xfId="1044"/>
    <cellStyle name="_Chelan Debt Forecast 12.19.05_Exhibit D fr R Gho 12-31-08_NIM Summary 2 2" xfId="10159"/>
    <cellStyle name="_Chelan Debt Forecast 12.19.05_Exhibit D fr R Gho 12-31-08_NIM Summary 3" xfId="10160"/>
    <cellStyle name="_Chelan Debt Forecast 12.19.05_Exhibit D fr R Gho 12-31-08_NIM Summary_DEM-WP(C) ENERG10C--ctn Mid-C_042010 2010GRC" xfId="1045"/>
    <cellStyle name="_Chelan Debt Forecast 12.19.05_Hopkins Ridge Prepaid Tran - Interest Earned RY 12ME Feb  '11" xfId="1046"/>
    <cellStyle name="_Chelan Debt Forecast 12.19.05_Hopkins Ridge Prepaid Tran - Interest Earned RY 12ME Feb  '11 2" xfId="1047"/>
    <cellStyle name="_Chelan Debt Forecast 12.19.05_Hopkins Ridge Prepaid Tran - Interest Earned RY 12ME Feb  '11 2 2" xfId="10161"/>
    <cellStyle name="_Chelan Debt Forecast 12.19.05_Hopkins Ridge Prepaid Tran - Interest Earned RY 12ME Feb  '11 3" xfId="10162"/>
    <cellStyle name="_Chelan Debt Forecast 12.19.05_Hopkins Ridge Prepaid Tran - Interest Earned RY 12ME Feb  '11_DEM-WP(C) ENERG10C--ctn Mid-C_042010 2010GRC" xfId="1048"/>
    <cellStyle name="_Chelan Debt Forecast 12.19.05_Hopkins Ridge Prepaid Tran - Interest Earned RY 12ME Feb  '11_NIM Summary" xfId="1049"/>
    <cellStyle name="_Chelan Debt Forecast 12.19.05_Hopkins Ridge Prepaid Tran - Interest Earned RY 12ME Feb  '11_NIM Summary 2" xfId="1050"/>
    <cellStyle name="_Chelan Debt Forecast 12.19.05_Hopkins Ridge Prepaid Tran - Interest Earned RY 12ME Feb  '11_NIM Summary 2 2" xfId="10163"/>
    <cellStyle name="_Chelan Debt Forecast 12.19.05_Hopkins Ridge Prepaid Tran - Interest Earned RY 12ME Feb  '11_NIM Summary 3" xfId="10164"/>
    <cellStyle name="_Chelan Debt Forecast 12.19.05_Hopkins Ridge Prepaid Tran - Interest Earned RY 12ME Feb  '11_NIM Summary_DEM-WP(C) ENERG10C--ctn Mid-C_042010 2010GRC" xfId="1051"/>
    <cellStyle name="_Chelan Debt Forecast 12.19.05_Hopkins Ridge Prepaid Tran - Interest Earned RY 12ME Feb  '11_Transmission Workbook for May BOD" xfId="1052"/>
    <cellStyle name="_Chelan Debt Forecast 12.19.05_Hopkins Ridge Prepaid Tran - Interest Earned RY 12ME Feb  '11_Transmission Workbook for May BOD 2" xfId="1053"/>
    <cellStyle name="_Chelan Debt Forecast 12.19.05_Hopkins Ridge Prepaid Tran - Interest Earned RY 12ME Feb  '11_Transmission Workbook for May BOD 2 2" xfId="10165"/>
    <cellStyle name="_Chelan Debt Forecast 12.19.05_Hopkins Ridge Prepaid Tran - Interest Earned RY 12ME Feb  '11_Transmission Workbook for May BOD 3" xfId="10166"/>
    <cellStyle name="_Chelan Debt Forecast 12.19.05_Hopkins Ridge Prepaid Tran - Interest Earned RY 12ME Feb  '11_Transmission Workbook for May BOD_DEM-WP(C) ENERG10C--ctn Mid-C_042010 2010GRC" xfId="1054"/>
    <cellStyle name="_Chelan Debt Forecast 12.19.05_INPUTS" xfId="10167"/>
    <cellStyle name="_Chelan Debt Forecast 12.19.05_INPUTS 2" xfId="10168"/>
    <cellStyle name="_Chelan Debt Forecast 12.19.05_INPUTS 2 2" xfId="10169"/>
    <cellStyle name="_Chelan Debt Forecast 12.19.05_INPUTS 2 2 2" xfId="10170"/>
    <cellStyle name="_Chelan Debt Forecast 12.19.05_INPUTS 2 3" xfId="10171"/>
    <cellStyle name="_Chelan Debt Forecast 12.19.05_INPUTS 3" xfId="10172"/>
    <cellStyle name="_Chelan Debt Forecast 12.19.05_INPUTS 3 2" xfId="10173"/>
    <cellStyle name="_Chelan Debt Forecast 12.19.05_INPUTS 4" xfId="10174"/>
    <cellStyle name="_Chelan Debt Forecast 12.19.05_LSRWEP LGIA like Acctg Petition Aug 2010" xfId="1055"/>
    <cellStyle name="_Chelan Debt Forecast 12.19.05_LSRWEP LGIA like Acctg Petition Aug 2010 2" xfId="10175"/>
    <cellStyle name="_Chelan Debt Forecast 12.19.05_Mint Farm Generation BPA" xfId="10176"/>
    <cellStyle name="_Chelan Debt Forecast 12.19.05_NIM Summary" xfId="1056"/>
    <cellStyle name="_Chelan Debt Forecast 12.19.05_NIM Summary 09GRC" xfId="1057"/>
    <cellStyle name="_Chelan Debt Forecast 12.19.05_NIM Summary 09GRC 2" xfId="1058"/>
    <cellStyle name="_Chelan Debt Forecast 12.19.05_NIM Summary 09GRC 2 2" xfId="10177"/>
    <cellStyle name="_Chelan Debt Forecast 12.19.05_NIM Summary 09GRC 3" xfId="10178"/>
    <cellStyle name="_Chelan Debt Forecast 12.19.05_NIM Summary 09GRC_DEM-WP(C) ENERG10C--ctn Mid-C_042010 2010GRC" xfId="1059"/>
    <cellStyle name="_Chelan Debt Forecast 12.19.05_NIM Summary 10" xfId="10179"/>
    <cellStyle name="_Chelan Debt Forecast 12.19.05_NIM Summary 11" xfId="10180"/>
    <cellStyle name="_Chelan Debt Forecast 12.19.05_NIM Summary 12" xfId="10181"/>
    <cellStyle name="_Chelan Debt Forecast 12.19.05_NIM Summary 13" xfId="10182"/>
    <cellStyle name="_Chelan Debt Forecast 12.19.05_NIM Summary 14" xfId="10183"/>
    <cellStyle name="_Chelan Debt Forecast 12.19.05_NIM Summary 15" xfId="10184"/>
    <cellStyle name="_Chelan Debt Forecast 12.19.05_NIM Summary 16" xfId="10185"/>
    <cellStyle name="_Chelan Debt Forecast 12.19.05_NIM Summary 17" xfId="10186"/>
    <cellStyle name="_Chelan Debt Forecast 12.19.05_NIM Summary 18" xfId="10187"/>
    <cellStyle name="_Chelan Debt Forecast 12.19.05_NIM Summary 19" xfId="10188"/>
    <cellStyle name="_Chelan Debt Forecast 12.19.05_NIM Summary 2" xfId="1060"/>
    <cellStyle name="_Chelan Debt Forecast 12.19.05_NIM Summary 2 2" xfId="10189"/>
    <cellStyle name="_Chelan Debt Forecast 12.19.05_NIM Summary 20" xfId="10190"/>
    <cellStyle name="_Chelan Debt Forecast 12.19.05_NIM Summary 21" xfId="10191"/>
    <cellStyle name="_Chelan Debt Forecast 12.19.05_NIM Summary 22" xfId="10192"/>
    <cellStyle name="_Chelan Debt Forecast 12.19.05_NIM Summary 23" xfId="10193"/>
    <cellStyle name="_Chelan Debt Forecast 12.19.05_NIM Summary 24" xfId="10194"/>
    <cellStyle name="_Chelan Debt Forecast 12.19.05_NIM Summary 25" xfId="10195"/>
    <cellStyle name="_Chelan Debt Forecast 12.19.05_NIM Summary 26" xfId="10196"/>
    <cellStyle name="_Chelan Debt Forecast 12.19.05_NIM Summary 27" xfId="10197"/>
    <cellStyle name="_Chelan Debt Forecast 12.19.05_NIM Summary 28" xfId="10198"/>
    <cellStyle name="_Chelan Debt Forecast 12.19.05_NIM Summary 29" xfId="10199"/>
    <cellStyle name="_Chelan Debt Forecast 12.19.05_NIM Summary 3" xfId="1061"/>
    <cellStyle name="_Chelan Debt Forecast 12.19.05_NIM Summary 3 2" xfId="10200"/>
    <cellStyle name="_Chelan Debt Forecast 12.19.05_NIM Summary 30" xfId="10201"/>
    <cellStyle name="_Chelan Debt Forecast 12.19.05_NIM Summary 31" xfId="10202"/>
    <cellStyle name="_Chelan Debt Forecast 12.19.05_NIM Summary 32" xfId="10203"/>
    <cellStyle name="_Chelan Debt Forecast 12.19.05_NIM Summary 33" xfId="10204"/>
    <cellStyle name="_Chelan Debt Forecast 12.19.05_NIM Summary 34" xfId="10205"/>
    <cellStyle name="_Chelan Debt Forecast 12.19.05_NIM Summary 35" xfId="10206"/>
    <cellStyle name="_Chelan Debt Forecast 12.19.05_NIM Summary 36" xfId="10207"/>
    <cellStyle name="_Chelan Debt Forecast 12.19.05_NIM Summary 37" xfId="10208"/>
    <cellStyle name="_Chelan Debt Forecast 12.19.05_NIM Summary 38" xfId="10209"/>
    <cellStyle name="_Chelan Debt Forecast 12.19.05_NIM Summary 39" xfId="10210"/>
    <cellStyle name="_Chelan Debt Forecast 12.19.05_NIM Summary 4" xfId="1062"/>
    <cellStyle name="_Chelan Debt Forecast 12.19.05_NIM Summary 4 2" xfId="10211"/>
    <cellStyle name="_Chelan Debt Forecast 12.19.05_NIM Summary 40" xfId="10212"/>
    <cellStyle name="_Chelan Debt Forecast 12.19.05_NIM Summary 41" xfId="10213"/>
    <cellStyle name="_Chelan Debt Forecast 12.19.05_NIM Summary 42" xfId="10214"/>
    <cellStyle name="_Chelan Debt Forecast 12.19.05_NIM Summary 43" xfId="10215"/>
    <cellStyle name="_Chelan Debt Forecast 12.19.05_NIM Summary 44" xfId="10216"/>
    <cellStyle name="_Chelan Debt Forecast 12.19.05_NIM Summary 45" xfId="10217"/>
    <cellStyle name="_Chelan Debt Forecast 12.19.05_NIM Summary 46" xfId="10218"/>
    <cellStyle name="_Chelan Debt Forecast 12.19.05_NIM Summary 47" xfId="10219"/>
    <cellStyle name="_Chelan Debt Forecast 12.19.05_NIM Summary 48" xfId="10220"/>
    <cellStyle name="_Chelan Debt Forecast 12.19.05_NIM Summary 49" xfId="10221"/>
    <cellStyle name="_Chelan Debt Forecast 12.19.05_NIM Summary 5" xfId="1063"/>
    <cellStyle name="_Chelan Debt Forecast 12.19.05_NIM Summary 5 2" xfId="10222"/>
    <cellStyle name="_Chelan Debt Forecast 12.19.05_NIM Summary 50" xfId="10223"/>
    <cellStyle name="_Chelan Debt Forecast 12.19.05_NIM Summary 51" xfId="10224"/>
    <cellStyle name="_Chelan Debt Forecast 12.19.05_NIM Summary 52" xfId="10225"/>
    <cellStyle name="_Chelan Debt Forecast 12.19.05_NIM Summary 6" xfId="1064"/>
    <cellStyle name="_Chelan Debt Forecast 12.19.05_NIM Summary 6 2" xfId="10226"/>
    <cellStyle name="_Chelan Debt Forecast 12.19.05_NIM Summary 7" xfId="1065"/>
    <cellStyle name="_Chelan Debt Forecast 12.19.05_NIM Summary 7 2" xfId="10227"/>
    <cellStyle name="_Chelan Debt Forecast 12.19.05_NIM Summary 8" xfId="1066"/>
    <cellStyle name="_Chelan Debt Forecast 12.19.05_NIM Summary 8 2" xfId="10228"/>
    <cellStyle name="_Chelan Debt Forecast 12.19.05_NIM Summary 9" xfId="1067"/>
    <cellStyle name="_Chelan Debt Forecast 12.19.05_NIM Summary 9 2" xfId="10229"/>
    <cellStyle name="_Chelan Debt Forecast 12.19.05_NIM Summary_DEM-WP(C) ENERG10C--ctn Mid-C_042010 2010GRC" xfId="1068"/>
    <cellStyle name="_Chelan Debt Forecast 12.19.05_NIM+O&amp;M" xfId="1069"/>
    <cellStyle name="_Chelan Debt Forecast 12.19.05_NIM+O&amp;M 2" xfId="1070"/>
    <cellStyle name="_Chelan Debt Forecast 12.19.05_NIM+O&amp;M 2 2" xfId="10230"/>
    <cellStyle name="_Chelan Debt Forecast 12.19.05_NIM+O&amp;M 3" xfId="10231"/>
    <cellStyle name="_Chelan Debt Forecast 12.19.05_NIM+O&amp;M Monthly" xfId="1071"/>
    <cellStyle name="_Chelan Debt Forecast 12.19.05_NIM+O&amp;M Monthly 2" xfId="1072"/>
    <cellStyle name="_Chelan Debt Forecast 12.19.05_NIM+O&amp;M Monthly 2 2" xfId="10232"/>
    <cellStyle name="_Chelan Debt Forecast 12.19.05_NIM+O&amp;M Monthly 3" xfId="10233"/>
    <cellStyle name="_Chelan Debt Forecast 12.19.05_PCA 10 -  Exhibit D Dec 2011" xfId="10234"/>
    <cellStyle name="_Chelan Debt Forecast 12.19.05_PCA 10 -  Exhibit D from A Kellogg Jan 2011" xfId="10235"/>
    <cellStyle name="_Chelan Debt Forecast 12.19.05_PCA 10 -  Exhibit D from A Kellogg July 2011" xfId="10236"/>
    <cellStyle name="_Chelan Debt Forecast 12.19.05_PCA 10 -  Exhibit D from S Free Rcv'd 12-11" xfId="10237"/>
    <cellStyle name="_Chelan Debt Forecast 12.19.05_PCA 11 -  Exhibit D Jan 2012 fr A Kellogg" xfId="10238"/>
    <cellStyle name="_Chelan Debt Forecast 12.19.05_PCA 11 -  Exhibit D Jan 2012 WF" xfId="10239"/>
    <cellStyle name="_Chelan Debt Forecast 12.19.05_PCA 7 - Exhibit D update 11_30_08 (2)" xfId="1073"/>
    <cellStyle name="_Chelan Debt Forecast 12.19.05_PCA 7 - Exhibit D update 11_30_08 (2) 2" xfId="1074"/>
    <cellStyle name="_Chelan Debt Forecast 12.19.05_PCA 7 - Exhibit D update 11_30_08 (2) 2 2" xfId="1075"/>
    <cellStyle name="_Chelan Debt Forecast 12.19.05_PCA 7 - Exhibit D update 11_30_08 (2) 2 2 2" xfId="10240"/>
    <cellStyle name="_Chelan Debt Forecast 12.19.05_PCA 7 - Exhibit D update 11_30_08 (2) 2 3" xfId="10241"/>
    <cellStyle name="_Chelan Debt Forecast 12.19.05_PCA 7 - Exhibit D update 11_30_08 (2) 3" xfId="1076"/>
    <cellStyle name="_Chelan Debt Forecast 12.19.05_PCA 7 - Exhibit D update 11_30_08 (2) 3 2" xfId="10242"/>
    <cellStyle name="_Chelan Debt Forecast 12.19.05_PCA 7 - Exhibit D update 11_30_08 (2) 4" xfId="10243"/>
    <cellStyle name="_Chelan Debt Forecast 12.19.05_PCA 7 - Exhibit D update 11_30_08 (2)_DEM-WP(C) ENERG10C--ctn Mid-C_042010 2010GRC" xfId="1077"/>
    <cellStyle name="_Chelan Debt Forecast 12.19.05_PCA 7 - Exhibit D update 11_30_08 (2)_NIM Summary" xfId="1078"/>
    <cellStyle name="_Chelan Debt Forecast 12.19.05_PCA 7 - Exhibit D update 11_30_08 (2)_NIM Summary 2" xfId="1079"/>
    <cellStyle name="_Chelan Debt Forecast 12.19.05_PCA 7 - Exhibit D update 11_30_08 (2)_NIM Summary 2 2" xfId="10244"/>
    <cellStyle name="_Chelan Debt Forecast 12.19.05_PCA 7 - Exhibit D update 11_30_08 (2)_NIM Summary 3" xfId="10245"/>
    <cellStyle name="_Chelan Debt Forecast 12.19.05_PCA 7 - Exhibit D update 11_30_08 (2)_NIM Summary_DEM-WP(C) ENERG10C--ctn Mid-C_042010 2010GRC" xfId="1080"/>
    <cellStyle name="_Chelan Debt Forecast 12.19.05_PCA 8 - Exhibit D update 12_31_09" xfId="10246"/>
    <cellStyle name="_Chelan Debt Forecast 12.19.05_PCA 8 - Exhibit D update 12_31_09 2" xfId="10247"/>
    <cellStyle name="_Chelan Debt Forecast 12.19.05_PCA 9 -  Exhibit D April 2010" xfId="10248"/>
    <cellStyle name="_Chelan Debt Forecast 12.19.05_PCA 9 -  Exhibit D April 2010 (3)" xfId="1081"/>
    <cellStyle name="_Chelan Debt Forecast 12.19.05_PCA 9 -  Exhibit D April 2010 (3) 2" xfId="1082"/>
    <cellStyle name="_Chelan Debt Forecast 12.19.05_PCA 9 -  Exhibit D April 2010 (3) 2 2" xfId="10249"/>
    <cellStyle name="_Chelan Debt Forecast 12.19.05_PCA 9 -  Exhibit D April 2010 (3) 3" xfId="10250"/>
    <cellStyle name="_Chelan Debt Forecast 12.19.05_PCA 9 -  Exhibit D April 2010 (3)_DEM-WP(C) ENERG10C--ctn Mid-C_042010 2010GRC" xfId="1083"/>
    <cellStyle name="_Chelan Debt Forecast 12.19.05_PCA 9 -  Exhibit D April 2010 2" xfId="10251"/>
    <cellStyle name="_Chelan Debt Forecast 12.19.05_PCA 9 -  Exhibit D April 2010 3" xfId="10252"/>
    <cellStyle name="_Chelan Debt Forecast 12.19.05_PCA 9 -  Exhibit D April 2010 4" xfId="10253"/>
    <cellStyle name="_Chelan Debt Forecast 12.19.05_PCA 9 -  Exhibit D April 2010 5" xfId="10254"/>
    <cellStyle name="_Chelan Debt Forecast 12.19.05_PCA 9 -  Exhibit D April 2010 6" xfId="10255"/>
    <cellStyle name="_Chelan Debt Forecast 12.19.05_PCA 9 -  Exhibit D Feb 2010" xfId="10256"/>
    <cellStyle name="_Chelan Debt Forecast 12.19.05_PCA 9 -  Exhibit D Feb 2010 2" xfId="10257"/>
    <cellStyle name="_Chelan Debt Forecast 12.19.05_PCA 9 -  Exhibit D Feb 2010 v2" xfId="10258"/>
    <cellStyle name="_Chelan Debt Forecast 12.19.05_PCA 9 -  Exhibit D Feb 2010 v2 2" xfId="10259"/>
    <cellStyle name="_Chelan Debt Forecast 12.19.05_PCA 9 -  Exhibit D Feb 2010 WF" xfId="10260"/>
    <cellStyle name="_Chelan Debt Forecast 12.19.05_PCA 9 -  Exhibit D Feb 2010 WF 2" xfId="10261"/>
    <cellStyle name="_Chelan Debt Forecast 12.19.05_PCA 9 -  Exhibit D Jan 2010" xfId="10262"/>
    <cellStyle name="_Chelan Debt Forecast 12.19.05_PCA 9 -  Exhibit D Jan 2010 2" xfId="10263"/>
    <cellStyle name="_Chelan Debt Forecast 12.19.05_PCA 9 -  Exhibit D March 2010 (2)" xfId="10264"/>
    <cellStyle name="_Chelan Debt Forecast 12.19.05_PCA 9 -  Exhibit D March 2010 (2) 2" xfId="10265"/>
    <cellStyle name="_Chelan Debt Forecast 12.19.05_PCA 9 -  Exhibit D Nov 2010" xfId="10266"/>
    <cellStyle name="_Chelan Debt Forecast 12.19.05_PCA 9 -  Exhibit D Nov 2010 2" xfId="10267"/>
    <cellStyle name="_Chelan Debt Forecast 12.19.05_PCA 9 - Exhibit D at August 2010" xfId="10268"/>
    <cellStyle name="_Chelan Debt Forecast 12.19.05_PCA 9 - Exhibit D at August 2010 2" xfId="10269"/>
    <cellStyle name="_Chelan Debt Forecast 12.19.05_PCA 9 - Exhibit D June 2010 GRC" xfId="10270"/>
    <cellStyle name="_Chelan Debt Forecast 12.19.05_PCA 9 - Exhibit D June 2010 GRC 2" xfId="10271"/>
    <cellStyle name="_Chelan Debt Forecast 12.19.05_Power Costs - Comparison bx Rbtl-Staff-Jt-PC" xfId="1084"/>
    <cellStyle name="_Chelan Debt Forecast 12.19.05_Power Costs - Comparison bx Rbtl-Staff-Jt-PC 2" xfId="1085"/>
    <cellStyle name="_Chelan Debt Forecast 12.19.05_Power Costs - Comparison bx Rbtl-Staff-Jt-PC 2 2" xfId="10272"/>
    <cellStyle name="_Chelan Debt Forecast 12.19.05_Power Costs - Comparison bx Rbtl-Staff-Jt-PC 2 2 2" xfId="10273"/>
    <cellStyle name="_Chelan Debt Forecast 12.19.05_Power Costs - Comparison bx Rbtl-Staff-Jt-PC 2 3" xfId="10274"/>
    <cellStyle name="_Chelan Debt Forecast 12.19.05_Power Costs - Comparison bx Rbtl-Staff-Jt-PC 3" xfId="10275"/>
    <cellStyle name="_Chelan Debt Forecast 12.19.05_Power Costs - Comparison bx Rbtl-Staff-Jt-PC 3 2" xfId="10276"/>
    <cellStyle name="_Chelan Debt Forecast 12.19.05_Power Costs - Comparison bx Rbtl-Staff-Jt-PC 4" xfId="10277"/>
    <cellStyle name="_Chelan Debt Forecast 12.19.05_Power Costs - Comparison bx Rbtl-Staff-Jt-PC_Adj Bench DR 3 for Initial Briefs (Electric)" xfId="1086"/>
    <cellStyle name="_Chelan Debt Forecast 12.19.05_Power Costs - Comparison bx Rbtl-Staff-Jt-PC_Adj Bench DR 3 for Initial Briefs (Electric) 2" xfId="1087"/>
    <cellStyle name="_Chelan Debt Forecast 12.19.05_Power Costs - Comparison bx Rbtl-Staff-Jt-PC_Adj Bench DR 3 for Initial Briefs (Electric) 2 2" xfId="10278"/>
    <cellStyle name="_Chelan Debt Forecast 12.19.05_Power Costs - Comparison bx Rbtl-Staff-Jt-PC_Adj Bench DR 3 for Initial Briefs (Electric) 2 2 2" xfId="10279"/>
    <cellStyle name="_Chelan Debt Forecast 12.19.05_Power Costs - Comparison bx Rbtl-Staff-Jt-PC_Adj Bench DR 3 for Initial Briefs (Electric) 2 3" xfId="10280"/>
    <cellStyle name="_Chelan Debt Forecast 12.19.05_Power Costs - Comparison bx Rbtl-Staff-Jt-PC_Adj Bench DR 3 for Initial Briefs (Electric) 3" xfId="10281"/>
    <cellStyle name="_Chelan Debt Forecast 12.19.05_Power Costs - Comparison bx Rbtl-Staff-Jt-PC_Adj Bench DR 3 for Initial Briefs (Electric) 3 2" xfId="10282"/>
    <cellStyle name="_Chelan Debt Forecast 12.19.05_Power Costs - Comparison bx Rbtl-Staff-Jt-PC_Adj Bench DR 3 for Initial Briefs (Electric) 4" xfId="10283"/>
    <cellStyle name="_Chelan Debt Forecast 12.19.05_Power Costs - Comparison bx Rbtl-Staff-Jt-PC_Adj Bench DR 3 for Initial Briefs (Electric)_DEM-WP(C) ENERG10C--ctn Mid-C_042010 2010GRC" xfId="1088"/>
    <cellStyle name="_Chelan Debt Forecast 12.19.05_Power Costs - Comparison bx Rbtl-Staff-Jt-PC_DEM-WP(C) ENERG10C--ctn Mid-C_042010 2010GRC" xfId="1089"/>
    <cellStyle name="_Chelan Debt Forecast 12.19.05_Power Costs - Comparison bx Rbtl-Staff-Jt-PC_Electric Rev Req Model (2009 GRC) Rebuttal" xfId="1090"/>
    <cellStyle name="_Chelan Debt Forecast 12.19.05_Power Costs - Comparison bx Rbtl-Staff-Jt-PC_Electric Rev Req Model (2009 GRC) Rebuttal 2" xfId="10284"/>
    <cellStyle name="_Chelan Debt Forecast 12.19.05_Power Costs - Comparison bx Rbtl-Staff-Jt-PC_Electric Rev Req Model (2009 GRC) Rebuttal 2 2" xfId="10285"/>
    <cellStyle name="_Chelan Debt Forecast 12.19.05_Power Costs - Comparison bx Rbtl-Staff-Jt-PC_Electric Rev Req Model (2009 GRC) Rebuttal 2 2 2" xfId="10286"/>
    <cellStyle name="_Chelan Debt Forecast 12.19.05_Power Costs - Comparison bx Rbtl-Staff-Jt-PC_Electric Rev Req Model (2009 GRC) Rebuttal 2 3" xfId="10287"/>
    <cellStyle name="_Chelan Debt Forecast 12.19.05_Power Costs - Comparison bx Rbtl-Staff-Jt-PC_Electric Rev Req Model (2009 GRC) Rebuttal 3" xfId="10288"/>
    <cellStyle name="_Chelan Debt Forecast 12.19.05_Power Costs - Comparison bx Rbtl-Staff-Jt-PC_Electric Rev Req Model (2009 GRC) Rebuttal 3 2" xfId="10289"/>
    <cellStyle name="_Chelan Debt Forecast 12.19.05_Power Costs - Comparison bx Rbtl-Staff-Jt-PC_Electric Rev Req Model (2009 GRC) Rebuttal 4" xfId="10290"/>
    <cellStyle name="_Chelan Debt Forecast 12.19.05_Power Costs - Comparison bx Rbtl-Staff-Jt-PC_Electric Rev Req Model (2009 GRC) Rebuttal REmoval of New  WH Solar AdjustMI" xfId="1091"/>
    <cellStyle name="_Chelan Debt Forecast 12.19.05_Power Costs - Comparison bx Rbtl-Staff-Jt-PC_Electric Rev Req Model (2009 GRC) Rebuttal REmoval of New  WH Solar AdjustMI 2" xfId="1092"/>
    <cellStyle name="_Chelan Debt Forecast 12.19.05_Power Costs - Comparison bx Rbtl-Staff-Jt-PC_Electric Rev Req Model (2009 GRC) Rebuttal REmoval of New  WH Solar AdjustMI 2 2" xfId="10291"/>
    <cellStyle name="_Chelan Debt Forecast 12.19.05_Power Costs - Comparison bx Rbtl-Staff-Jt-PC_Electric Rev Req Model (2009 GRC) Rebuttal REmoval of New  WH Solar AdjustMI 2 2 2" xfId="10292"/>
    <cellStyle name="_Chelan Debt Forecast 12.19.05_Power Costs - Comparison bx Rbtl-Staff-Jt-PC_Electric Rev Req Model (2009 GRC) Rebuttal REmoval of New  WH Solar AdjustMI 2 3" xfId="10293"/>
    <cellStyle name="_Chelan Debt Forecast 12.19.05_Power Costs - Comparison bx Rbtl-Staff-Jt-PC_Electric Rev Req Model (2009 GRC) Rebuttal REmoval of New  WH Solar AdjustMI 3" xfId="10294"/>
    <cellStyle name="_Chelan Debt Forecast 12.19.05_Power Costs - Comparison bx Rbtl-Staff-Jt-PC_Electric Rev Req Model (2009 GRC) Rebuttal REmoval of New  WH Solar AdjustMI 3 2" xfId="10295"/>
    <cellStyle name="_Chelan Debt Forecast 12.19.05_Power Costs - Comparison bx Rbtl-Staff-Jt-PC_Electric Rev Req Model (2009 GRC) Rebuttal REmoval of New  WH Solar AdjustMI 4" xfId="10296"/>
    <cellStyle name="_Chelan Debt Forecast 12.19.05_Power Costs - Comparison bx Rbtl-Staff-Jt-PC_Electric Rev Req Model (2009 GRC) Rebuttal REmoval of New  WH Solar AdjustMI_DEM-WP(C) ENERG10C--ctn Mid-C_042010 2010GRC" xfId="1093"/>
    <cellStyle name="_Chelan Debt Forecast 12.19.05_Power Costs - Comparison bx Rbtl-Staff-Jt-PC_Electric Rev Req Model (2009 GRC) Revised 01-18-2010" xfId="1094"/>
    <cellStyle name="_Chelan Debt Forecast 12.19.05_Power Costs - Comparison bx Rbtl-Staff-Jt-PC_Electric Rev Req Model (2009 GRC) Revised 01-18-2010 2" xfId="1095"/>
    <cellStyle name="_Chelan Debt Forecast 12.19.05_Power Costs - Comparison bx Rbtl-Staff-Jt-PC_Electric Rev Req Model (2009 GRC) Revised 01-18-2010 2 2" xfId="10297"/>
    <cellStyle name="_Chelan Debt Forecast 12.19.05_Power Costs - Comparison bx Rbtl-Staff-Jt-PC_Electric Rev Req Model (2009 GRC) Revised 01-18-2010 2 2 2" xfId="10298"/>
    <cellStyle name="_Chelan Debt Forecast 12.19.05_Power Costs - Comparison bx Rbtl-Staff-Jt-PC_Electric Rev Req Model (2009 GRC) Revised 01-18-2010 2 3" xfId="10299"/>
    <cellStyle name="_Chelan Debt Forecast 12.19.05_Power Costs - Comparison bx Rbtl-Staff-Jt-PC_Electric Rev Req Model (2009 GRC) Revised 01-18-2010 3" xfId="10300"/>
    <cellStyle name="_Chelan Debt Forecast 12.19.05_Power Costs - Comparison bx Rbtl-Staff-Jt-PC_Electric Rev Req Model (2009 GRC) Revised 01-18-2010 3 2" xfId="10301"/>
    <cellStyle name="_Chelan Debt Forecast 12.19.05_Power Costs - Comparison bx Rbtl-Staff-Jt-PC_Electric Rev Req Model (2009 GRC) Revised 01-18-2010 4" xfId="10302"/>
    <cellStyle name="_Chelan Debt Forecast 12.19.05_Power Costs - Comparison bx Rbtl-Staff-Jt-PC_Electric Rev Req Model (2009 GRC) Revised 01-18-2010_DEM-WP(C) ENERG10C--ctn Mid-C_042010 2010GRC" xfId="1096"/>
    <cellStyle name="_Chelan Debt Forecast 12.19.05_Power Costs - Comparison bx Rbtl-Staff-Jt-PC_Final Order Electric EXHIBIT A-1" xfId="1097"/>
    <cellStyle name="_Chelan Debt Forecast 12.19.05_Power Costs - Comparison bx Rbtl-Staff-Jt-PC_Final Order Electric EXHIBIT A-1 2" xfId="10303"/>
    <cellStyle name="_Chelan Debt Forecast 12.19.05_Power Costs - Comparison bx Rbtl-Staff-Jt-PC_Final Order Electric EXHIBIT A-1 2 2" xfId="10304"/>
    <cellStyle name="_Chelan Debt Forecast 12.19.05_Power Costs - Comparison bx Rbtl-Staff-Jt-PC_Final Order Electric EXHIBIT A-1 2 2 2" xfId="10305"/>
    <cellStyle name="_Chelan Debt Forecast 12.19.05_Power Costs - Comparison bx Rbtl-Staff-Jt-PC_Final Order Electric EXHIBIT A-1 2 3" xfId="10306"/>
    <cellStyle name="_Chelan Debt Forecast 12.19.05_Power Costs - Comparison bx Rbtl-Staff-Jt-PC_Final Order Electric EXHIBIT A-1 3" xfId="10307"/>
    <cellStyle name="_Chelan Debt Forecast 12.19.05_Power Costs - Comparison bx Rbtl-Staff-Jt-PC_Final Order Electric EXHIBIT A-1 3 2" xfId="10308"/>
    <cellStyle name="_Chelan Debt Forecast 12.19.05_Power Costs - Comparison bx Rbtl-Staff-Jt-PC_Final Order Electric EXHIBIT A-1 4" xfId="10309"/>
    <cellStyle name="_Chelan Debt Forecast 12.19.05_Production Adj 4.37" xfId="10310"/>
    <cellStyle name="_Chelan Debt Forecast 12.19.05_Production Adj 4.37 2" xfId="10311"/>
    <cellStyle name="_Chelan Debt Forecast 12.19.05_Production Adj 4.37 2 2" xfId="10312"/>
    <cellStyle name="_Chelan Debt Forecast 12.19.05_Production Adj 4.37 2 2 2" xfId="10313"/>
    <cellStyle name="_Chelan Debt Forecast 12.19.05_Production Adj 4.37 2 3" xfId="10314"/>
    <cellStyle name="_Chelan Debt Forecast 12.19.05_Production Adj 4.37 3" xfId="10315"/>
    <cellStyle name="_Chelan Debt Forecast 12.19.05_Production Adj 4.37 3 2" xfId="10316"/>
    <cellStyle name="_Chelan Debt Forecast 12.19.05_Production Adj 4.37 4" xfId="10317"/>
    <cellStyle name="_Chelan Debt Forecast 12.19.05_Purchased Power Adj 4.03" xfId="10318"/>
    <cellStyle name="_Chelan Debt Forecast 12.19.05_Purchased Power Adj 4.03 2" xfId="10319"/>
    <cellStyle name="_Chelan Debt Forecast 12.19.05_Purchased Power Adj 4.03 2 2" xfId="10320"/>
    <cellStyle name="_Chelan Debt Forecast 12.19.05_Purchased Power Adj 4.03 2 2 2" xfId="10321"/>
    <cellStyle name="_Chelan Debt Forecast 12.19.05_Purchased Power Adj 4.03 2 3" xfId="10322"/>
    <cellStyle name="_Chelan Debt Forecast 12.19.05_Purchased Power Adj 4.03 3" xfId="10323"/>
    <cellStyle name="_Chelan Debt Forecast 12.19.05_Purchased Power Adj 4.03 3 2" xfId="10324"/>
    <cellStyle name="_Chelan Debt Forecast 12.19.05_Purchased Power Adj 4.03 4" xfId="10325"/>
    <cellStyle name="_Chelan Debt Forecast 12.19.05_Rebuttal Power Costs" xfId="1098"/>
    <cellStyle name="_Chelan Debt Forecast 12.19.05_Rebuttal Power Costs 2" xfId="1099"/>
    <cellStyle name="_Chelan Debt Forecast 12.19.05_Rebuttal Power Costs 2 2" xfId="10326"/>
    <cellStyle name="_Chelan Debt Forecast 12.19.05_Rebuttal Power Costs 2 2 2" xfId="10327"/>
    <cellStyle name="_Chelan Debt Forecast 12.19.05_Rebuttal Power Costs 2 3" xfId="10328"/>
    <cellStyle name="_Chelan Debt Forecast 12.19.05_Rebuttal Power Costs 3" xfId="10329"/>
    <cellStyle name="_Chelan Debt Forecast 12.19.05_Rebuttal Power Costs 3 2" xfId="10330"/>
    <cellStyle name="_Chelan Debt Forecast 12.19.05_Rebuttal Power Costs 4" xfId="10331"/>
    <cellStyle name="_Chelan Debt Forecast 12.19.05_Rebuttal Power Costs_Adj Bench DR 3 for Initial Briefs (Electric)" xfId="1100"/>
    <cellStyle name="_Chelan Debt Forecast 12.19.05_Rebuttal Power Costs_Adj Bench DR 3 for Initial Briefs (Electric) 2" xfId="1101"/>
    <cellStyle name="_Chelan Debt Forecast 12.19.05_Rebuttal Power Costs_Adj Bench DR 3 for Initial Briefs (Electric) 2 2" xfId="10332"/>
    <cellStyle name="_Chelan Debt Forecast 12.19.05_Rebuttal Power Costs_Adj Bench DR 3 for Initial Briefs (Electric) 2 2 2" xfId="10333"/>
    <cellStyle name="_Chelan Debt Forecast 12.19.05_Rebuttal Power Costs_Adj Bench DR 3 for Initial Briefs (Electric) 2 3" xfId="10334"/>
    <cellStyle name="_Chelan Debt Forecast 12.19.05_Rebuttal Power Costs_Adj Bench DR 3 for Initial Briefs (Electric) 3" xfId="10335"/>
    <cellStyle name="_Chelan Debt Forecast 12.19.05_Rebuttal Power Costs_Adj Bench DR 3 for Initial Briefs (Electric) 3 2" xfId="10336"/>
    <cellStyle name="_Chelan Debt Forecast 12.19.05_Rebuttal Power Costs_Adj Bench DR 3 for Initial Briefs (Electric) 4" xfId="10337"/>
    <cellStyle name="_Chelan Debt Forecast 12.19.05_Rebuttal Power Costs_Adj Bench DR 3 for Initial Briefs (Electric)_DEM-WP(C) ENERG10C--ctn Mid-C_042010 2010GRC" xfId="1102"/>
    <cellStyle name="_Chelan Debt Forecast 12.19.05_Rebuttal Power Costs_DEM-WP(C) ENERG10C--ctn Mid-C_042010 2010GRC" xfId="1103"/>
    <cellStyle name="_Chelan Debt Forecast 12.19.05_Rebuttal Power Costs_Electric Rev Req Model (2009 GRC) Rebuttal" xfId="1104"/>
    <cellStyle name="_Chelan Debt Forecast 12.19.05_Rebuttal Power Costs_Electric Rev Req Model (2009 GRC) Rebuttal 2" xfId="10338"/>
    <cellStyle name="_Chelan Debt Forecast 12.19.05_Rebuttal Power Costs_Electric Rev Req Model (2009 GRC) Rebuttal 2 2" xfId="10339"/>
    <cellStyle name="_Chelan Debt Forecast 12.19.05_Rebuttal Power Costs_Electric Rev Req Model (2009 GRC) Rebuttal 2 2 2" xfId="10340"/>
    <cellStyle name="_Chelan Debt Forecast 12.19.05_Rebuttal Power Costs_Electric Rev Req Model (2009 GRC) Rebuttal 2 3" xfId="10341"/>
    <cellStyle name="_Chelan Debt Forecast 12.19.05_Rebuttal Power Costs_Electric Rev Req Model (2009 GRC) Rebuttal 3" xfId="10342"/>
    <cellStyle name="_Chelan Debt Forecast 12.19.05_Rebuttal Power Costs_Electric Rev Req Model (2009 GRC) Rebuttal 3 2" xfId="10343"/>
    <cellStyle name="_Chelan Debt Forecast 12.19.05_Rebuttal Power Costs_Electric Rev Req Model (2009 GRC) Rebuttal 4" xfId="10344"/>
    <cellStyle name="_Chelan Debt Forecast 12.19.05_Rebuttal Power Costs_Electric Rev Req Model (2009 GRC) Rebuttal REmoval of New  WH Solar AdjustMI" xfId="1105"/>
    <cellStyle name="_Chelan Debt Forecast 12.19.05_Rebuttal Power Costs_Electric Rev Req Model (2009 GRC) Rebuttal REmoval of New  WH Solar AdjustMI 2" xfId="1106"/>
    <cellStyle name="_Chelan Debt Forecast 12.19.05_Rebuttal Power Costs_Electric Rev Req Model (2009 GRC) Rebuttal REmoval of New  WH Solar AdjustMI 2 2" xfId="10345"/>
    <cellStyle name="_Chelan Debt Forecast 12.19.05_Rebuttal Power Costs_Electric Rev Req Model (2009 GRC) Rebuttal REmoval of New  WH Solar AdjustMI 2 2 2" xfId="10346"/>
    <cellStyle name="_Chelan Debt Forecast 12.19.05_Rebuttal Power Costs_Electric Rev Req Model (2009 GRC) Rebuttal REmoval of New  WH Solar AdjustMI 2 3" xfId="10347"/>
    <cellStyle name="_Chelan Debt Forecast 12.19.05_Rebuttal Power Costs_Electric Rev Req Model (2009 GRC) Rebuttal REmoval of New  WH Solar AdjustMI 3" xfId="10348"/>
    <cellStyle name="_Chelan Debt Forecast 12.19.05_Rebuttal Power Costs_Electric Rev Req Model (2009 GRC) Rebuttal REmoval of New  WH Solar AdjustMI 3 2" xfId="10349"/>
    <cellStyle name="_Chelan Debt Forecast 12.19.05_Rebuttal Power Costs_Electric Rev Req Model (2009 GRC) Rebuttal REmoval of New  WH Solar AdjustMI 4" xfId="10350"/>
    <cellStyle name="_Chelan Debt Forecast 12.19.05_Rebuttal Power Costs_Electric Rev Req Model (2009 GRC) Rebuttal REmoval of New  WH Solar AdjustMI_DEM-WP(C) ENERG10C--ctn Mid-C_042010 2010GRC" xfId="1107"/>
    <cellStyle name="_Chelan Debt Forecast 12.19.05_Rebuttal Power Costs_Electric Rev Req Model (2009 GRC) Revised 01-18-2010" xfId="1108"/>
    <cellStyle name="_Chelan Debt Forecast 12.19.05_Rebuttal Power Costs_Electric Rev Req Model (2009 GRC) Revised 01-18-2010 2" xfId="1109"/>
    <cellStyle name="_Chelan Debt Forecast 12.19.05_Rebuttal Power Costs_Electric Rev Req Model (2009 GRC) Revised 01-18-2010 2 2" xfId="10351"/>
    <cellStyle name="_Chelan Debt Forecast 12.19.05_Rebuttal Power Costs_Electric Rev Req Model (2009 GRC) Revised 01-18-2010 2 2 2" xfId="10352"/>
    <cellStyle name="_Chelan Debt Forecast 12.19.05_Rebuttal Power Costs_Electric Rev Req Model (2009 GRC) Revised 01-18-2010 2 3" xfId="10353"/>
    <cellStyle name="_Chelan Debt Forecast 12.19.05_Rebuttal Power Costs_Electric Rev Req Model (2009 GRC) Revised 01-18-2010 3" xfId="10354"/>
    <cellStyle name="_Chelan Debt Forecast 12.19.05_Rebuttal Power Costs_Electric Rev Req Model (2009 GRC) Revised 01-18-2010 3 2" xfId="10355"/>
    <cellStyle name="_Chelan Debt Forecast 12.19.05_Rebuttal Power Costs_Electric Rev Req Model (2009 GRC) Revised 01-18-2010 4" xfId="10356"/>
    <cellStyle name="_Chelan Debt Forecast 12.19.05_Rebuttal Power Costs_Electric Rev Req Model (2009 GRC) Revised 01-18-2010_DEM-WP(C) ENERG10C--ctn Mid-C_042010 2010GRC" xfId="1110"/>
    <cellStyle name="_Chelan Debt Forecast 12.19.05_Rebuttal Power Costs_Final Order Electric EXHIBIT A-1" xfId="1111"/>
    <cellStyle name="_Chelan Debt Forecast 12.19.05_Rebuttal Power Costs_Final Order Electric EXHIBIT A-1 2" xfId="10357"/>
    <cellStyle name="_Chelan Debt Forecast 12.19.05_Rebuttal Power Costs_Final Order Electric EXHIBIT A-1 2 2" xfId="10358"/>
    <cellStyle name="_Chelan Debt Forecast 12.19.05_Rebuttal Power Costs_Final Order Electric EXHIBIT A-1 2 2 2" xfId="10359"/>
    <cellStyle name="_Chelan Debt Forecast 12.19.05_Rebuttal Power Costs_Final Order Electric EXHIBIT A-1 2 3" xfId="10360"/>
    <cellStyle name="_Chelan Debt Forecast 12.19.05_Rebuttal Power Costs_Final Order Electric EXHIBIT A-1 3" xfId="10361"/>
    <cellStyle name="_Chelan Debt Forecast 12.19.05_Rebuttal Power Costs_Final Order Electric EXHIBIT A-1 3 2" xfId="10362"/>
    <cellStyle name="_Chelan Debt Forecast 12.19.05_Rebuttal Power Costs_Final Order Electric EXHIBIT A-1 4" xfId="10363"/>
    <cellStyle name="_Chelan Debt Forecast 12.19.05_ROR &amp; CONV FACTOR" xfId="10364"/>
    <cellStyle name="_Chelan Debt Forecast 12.19.05_ROR &amp; CONV FACTOR 2" xfId="10365"/>
    <cellStyle name="_Chelan Debt Forecast 12.19.05_ROR &amp; CONV FACTOR 2 2" xfId="10366"/>
    <cellStyle name="_Chelan Debt Forecast 12.19.05_ROR &amp; CONV FACTOR 2 2 2" xfId="10367"/>
    <cellStyle name="_Chelan Debt Forecast 12.19.05_ROR &amp; CONV FACTOR 2 3" xfId="10368"/>
    <cellStyle name="_Chelan Debt Forecast 12.19.05_ROR &amp; CONV FACTOR 3" xfId="10369"/>
    <cellStyle name="_Chelan Debt Forecast 12.19.05_ROR &amp; CONV FACTOR 3 2" xfId="10370"/>
    <cellStyle name="_Chelan Debt Forecast 12.19.05_ROR &amp; CONV FACTOR 4" xfId="10371"/>
    <cellStyle name="_Chelan Debt Forecast 12.19.05_ROR 5.02" xfId="10372"/>
    <cellStyle name="_Chelan Debt Forecast 12.19.05_ROR 5.02 2" xfId="10373"/>
    <cellStyle name="_Chelan Debt Forecast 12.19.05_ROR 5.02 2 2" xfId="10374"/>
    <cellStyle name="_Chelan Debt Forecast 12.19.05_ROR 5.02 2 2 2" xfId="10375"/>
    <cellStyle name="_Chelan Debt Forecast 12.19.05_ROR 5.02 2 3" xfId="10376"/>
    <cellStyle name="_Chelan Debt Forecast 12.19.05_ROR 5.02 3" xfId="10377"/>
    <cellStyle name="_Chelan Debt Forecast 12.19.05_ROR 5.02 3 2" xfId="10378"/>
    <cellStyle name="_Chelan Debt Forecast 12.19.05_ROR 5.02 4" xfId="10379"/>
    <cellStyle name="_Chelan Debt Forecast 12.19.05_Transmission Workbook for May BOD" xfId="1112"/>
    <cellStyle name="_Chelan Debt Forecast 12.19.05_Transmission Workbook for May BOD 2" xfId="1113"/>
    <cellStyle name="_Chelan Debt Forecast 12.19.05_Transmission Workbook for May BOD 2 2" xfId="10380"/>
    <cellStyle name="_Chelan Debt Forecast 12.19.05_Transmission Workbook for May BOD 3" xfId="10381"/>
    <cellStyle name="_Chelan Debt Forecast 12.19.05_Transmission Workbook for May BOD_DEM-WP(C) ENERG10C--ctn Mid-C_042010 2010GRC" xfId="1114"/>
    <cellStyle name="_Chelan Debt Forecast 12.19.05_Wind Integration 10GRC" xfId="1115"/>
    <cellStyle name="_Chelan Debt Forecast 12.19.05_Wind Integration 10GRC 2" xfId="1116"/>
    <cellStyle name="_Chelan Debt Forecast 12.19.05_Wind Integration 10GRC 2 2" xfId="10382"/>
    <cellStyle name="_Chelan Debt Forecast 12.19.05_Wind Integration 10GRC 3" xfId="10383"/>
    <cellStyle name="_Chelan Debt Forecast 12.19.05_Wind Integration 10GRC_DEM-WP(C) ENERG10C--ctn Mid-C_042010 2010GRC" xfId="1117"/>
    <cellStyle name="_x0013__Colstrip 1&amp;2 Annual O&amp;M Budgets" xfId="10384"/>
    <cellStyle name="_Colstrip FOR - GADS 1990-2009" xfId="1118"/>
    <cellStyle name="_Colstrip FOR - GADS 1990-2009 2" xfId="1119"/>
    <cellStyle name="_Colstrip FOR - GADS 1990-2009 2 2" xfId="10385"/>
    <cellStyle name="_Colstrip FOR - GADS 1990-2009 3" xfId="1120"/>
    <cellStyle name="_Colstrip FOR - GADS 1990-2009 3 2" xfId="10386"/>
    <cellStyle name="_Colstrip FOR - GADS 1990-2009 4" xfId="10387"/>
    <cellStyle name="_Colstrip FOR - GADS 1990-2009 4 2" xfId="10388"/>
    <cellStyle name="_Colstrip FOR - GADS 1990-2009 5" xfId="10389"/>
    <cellStyle name="_Colstrip FOR - GADS 1990-2009 5 2" xfId="10390"/>
    <cellStyle name="_Colstrip FOR - GADS 1990-2009 6" xfId="10391"/>
    <cellStyle name="_Colstrip FOR - GADS 1990-2009 6 2" xfId="10392"/>
    <cellStyle name="_compare wind integration" xfId="10393"/>
    <cellStyle name="_x0013__Confidential Material" xfId="1121"/>
    <cellStyle name="_x0013__Confidential Material 2" xfId="10394"/>
    <cellStyle name="_Copy 11-9 Sumas Proforma - Current" xfId="1122"/>
    <cellStyle name="_Costs not in AURORA 06GRC" xfId="1123"/>
    <cellStyle name="_Costs not in AURORA 06GRC 2" xfId="1124"/>
    <cellStyle name="_Costs not in AURORA 06GRC 2 2" xfId="1125"/>
    <cellStyle name="_Costs not in AURORA 06GRC 2 2 2" xfId="10395"/>
    <cellStyle name="_Costs not in AURORA 06GRC 2 2 2 2" xfId="10396"/>
    <cellStyle name="_Costs not in AURORA 06GRC 2 2 3" xfId="10397"/>
    <cellStyle name="_Costs not in AURORA 06GRC 2 3" xfId="10398"/>
    <cellStyle name="_Costs not in AURORA 06GRC 2 3 2" xfId="10399"/>
    <cellStyle name="_Costs not in AURORA 06GRC 2 4" xfId="10400"/>
    <cellStyle name="_Costs not in AURORA 06GRC 3" xfId="1126"/>
    <cellStyle name="_Costs not in AURORA 06GRC 3 2" xfId="10401"/>
    <cellStyle name="_Costs not in AURORA 06GRC 3 2 2" xfId="10402"/>
    <cellStyle name="_Costs not in AURORA 06GRC 3 2 2 2" xfId="10403"/>
    <cellStyle name="_Costs not in AURORA 06GRC 3 2 3" xfId="10404"/>
    <cellStyle name="_Costs not in AURORA 06GRC 3 3" xfId="10405"/>
    <cellStyle name="_Costs not in AURORA 06GRC 3 3 2" xfId="10406"/>
    <cellStyle name="_Costs not in AURORA 06GRC 3 3 2 2" xfId="10407"/>
    <cellStyle name="_Costs not in AURORA 06GRC 3 3 3" xfId="10408"/>
    <cellStyle name="_Costs not in AURORA 06GRC 3 4" xfId="10409"/>
    <cellStyle name="_Costs not in AURORA 06GRC 3 4 2" xfId="10410"/>
    <cellStyle name="_Costs not in AURORA 06GRC 3 4 2 2" xfId="10411"/>
    <cellStyle name="_Costs not in AURORA 06GRC 3 4 3" xfId="10412"/>
    <cellStyle name="_Costs not in AURORA 06GRC 3 5" xfId="10413"/>
    <cellStyle name="_Costs not in AURORA 06GRC 4" xfId="1127"/>
    <cellStyle name="_Costs not in AURORA 06GRC 4 2" xfId="1128"/>
    <cellStyle name="_Costs not in AURORA 06GRC 4 2 2" xfId="10414"/>
    <cellStyle name="_Costs not in AURORA 06GRC 4 3" xfId="10415"/>
    <cellStyle name="_Costs not in AURORA 06GRC 5" xfId="1129"/>
    <cellStyle name="_Costs not in AURORA 06GRC 5 2" xfId="10416"/>
    <cellStyle name="_Costs not in AURORA 06GRC 5 2 2" xfId="10417"/>
    <cellStyle name="_Costs not in AURORA 06GRC 5 3" xfId="10418"/>
    <cellStyle name="_Costs not in AURORA 06GRC 6" xfId="1130"/>
    <cellStyle name="_Costs not in AURORA 06GRC 6 2" xfId="1131"/>
    <cellStyle name="_Costs not in AURORA 06GRC 7" xfId="1132"/>
    <cellStyle name="_Costs not in AURORA 06GRC 7 2" xfId="1133"/>
    <cellStyle name="_Costs not in AURORA 06GRC 8" xfId="10419"/>
    <cellStyle name="_Costs not in AURORA 06GRC 8 2" xfId="10420"/>
    <cellStyle name="_Costs not in AURORA 06GRC 9" xfId="10421"/>
    <cellStyle name="_Costs not in AURORA 06GRC 9 2" xfId="10422"/>
    <cellStyle name="_Costs not in AURORA 06GRC_04 07E Wild Horse Wind Expansion (C) (2)" xfId="1134"/>
    <cellStyle name="_Costs not in AURORA 06GRC_04 07E Wild Horse Wind Expansion (C) (2) 2" xfId="1135"/>
    <cellStyle name="_Costs not in AURORA 06GRC_04 07E Wild Horse Wind Expansion (C) (2) 2 2" xfId="10423"/>
    <cellStyle name="_Costs not in AURORA 06GRC_04 07E Wild Horse Wind Expansion (C) (2) 2 2 2" xfId="10424"/>
    <cellStyle name="_Costs not in AURORA 06GRC_04 07E Wild Horse Wind Expansion (C) (2) 2 3" xfId="10425"/>
    <cellStyle name="_Costs not in AURORA 06GRC_04 07E Wild Horse Wind Expansion (C) (2) 3" xfId="10426"/>
    <cellStyle name="_Costs not in AURORA 06GRC_04 07E Wild Horse Wind Expansion (C) (2) 3 2" xfId="10427"/>
    <cellStyle name="_Costs not in AURORA 06GRC_04 07E Wild Horse Wind Expansion (C) (2) 4" xfId="10428"/>
    <cellStyle name="_Costs not in AURORA 06GRC_04 07E Wild Horse Wind Expansion (C) (2)_Adj Bench DR 3 for Initial Briefs (Electric)" xfId="1136"/>
    <cellStyle name="_Costs not in AURORA 06GRC_04 07E Wild Horse Wind Expansion (C) (2)_Adj Bench DR 3 for Initial Briefs (Electric) 2" xfId="1137"/>
    <cellStyle name="_Costs not in AURORA 06GRC_04 07E Wild Horse Wind Expansion (C) (2)_Adj Bench DR 3 for Initial Briefs (Electric) 2 2" xfId="10429"/>
    <cellStyle name="_Costs not in AURORA 06GRC_04 07E Wild Horse Wind Expansion (C) (2)_Adj Bench DR 3 for Initial Briefs (Electric) 2 2 2" xfId="10430"/>
    <cellStyle name="_Costs not in AURORA 06GRC_04 07E Wild Horse Wind Expansion (C) (2)_Adj Bench DR 3 for Initial Briefs (Electric) 2 3" xfId="10431"/>
    <cellStyle name="_Costs not in AURORA 06GRC_04 07E Wild Horse Wind Expansion (C) (2)_Adj Bench DR 3 for Initial Briefs (Electric) 3" xfId="10432"/>
    <cellStyle name="_Costs not in AURORA 06GRC_04 07E Wild Horse Wind Expansion (C) (2)_Adj Bench DR 3 for Initial Briefs (Electric) 3 2" xfId="10433"/>
    <cellStyle name="_Costs not in AURORA 06GRC_04 07E Wild Horse Wind Expansion (C) (2)_Adj Bench DR 3 for Initial Briefs (Electric) 4" xfId="10434"/>
    <cellStyle name="_Costs not in AURORA 06GRC_04 07E Wild Horse Wind Expansion (C) (2)_Adj Bench DR 3 for Initial Briefs (Electric)_DEM-WP(C) ENERG10C--ctn Mid-C_042010 2010GRC" xfId="1138"/>
    <cellStyle name="_Costs not in AURORA 06GRC_04 07E Wild Horse Wind Expansion (C) (2)_Book1" xfId="10435"/>
    <cellStyle name="_Costs not in AURORA 06GRC_04 07E Wild Horse Wind Expansion (C) (2)_DEM-WP(C) ENERG10C--ctn Mid-C_042010 2010GRC" xfId="1139"/>
    <cellStyle name="_Costs not in AURORA 06GRC_04 07E Wild Horse Wind Expansion (C) (2)_Electric Rev Req Model (2009 GRC) " xfId="1140"/>
    <cellStyle name="_Costs not in AURORA 06GRC_04 07E Wild Horse Wind Expansion (C) (2)_Electric Rev Req Model (2009 GRC)  2" xfId="1141"/>
    <cellStyle name="_Costs not in AURORA 06GRC_04 07E Wild Horse Wind Expansion (C) (2)_Electric Rev Req Model (2009 GRC)  2 2" xfId="10436"/>
    <cellStyle name="_Costs not in AURORA 06GRC_04 07E Wild Horse Wind Expansion (C) (2)_Electric Rev Req Model (2009 GRC)  2 2 2" xfId="10437"/>
    <cellStyle name="_Costs not in AURORA 06GRC_04 07E Wild Horse Wind Expansion (C) (2)_Electric Rev Req Model (2009 GRC)  2 3" xfId="10438"/>
    <cellStyle name="_Costs not in AURORA 06GRC_04 07E Wild Horse Wind Expansion (C) (2)_Electric Rev Req Model (2009 GRC)  3" xfId="10439"/>
    <cellStyle name="_Costs not in AURORA 06GRC_04 07E Wild Horse Wind Expansion (C) (2)_Electric Rev Req Model (2009 GRC)  3 2" xfId="10440"/>
    <cellStyle name="_Costs not in AURORA 06GRC_04 07E Wild Horse Wind Expansion (C) (2)_Electric Rev Req Model (2009 GRC)  4" xfId="10441"/>
    <cellStyle name="_Costs not in AURORA 06GRC_04 07E Wild Horse Wind Expansion (C) (2)_Electric Rev Req Model (2009 GRC) _DEM-WP(C) ENERG10C--ctn Mid-C_042010 2010GRC" xfId="1142"/>
    <cellStyle name="_Costs not in AURORA 06GRC_04 07E Wild Horse Wind Expansion (C) (2)_Electric Rev Req Model (2009 GRC) Rebuttal" xfId="1143"/>
    <cellStyle name="_Costs not in AURORA 06GRC_04 07E Wild Horse Wind Expansion (C) (2)_Electric Rev Req Model (2009 GRC) Rebuttal 2" xfId="10442"/>
    <cellStyle name="_Costs not in AURORA 06GRC_04 07E Wild Horse Wind Expansion (C) (2)_Electric Rev Req Model (2009 GRC) Rebuttal 2 2" xfId="10443"/>
    <cellStyle name="_Costs not in AURORA 06GRC_04 07E Wild Horse Wind Expansion (C) (2)_Electric Rev Req Model (2009 GRC) Rebuttal 2 2 2" xfId="10444"/>
    <cellStyle name="_Costs not in AURORA 06GRC_04 07E Wild Horse Wind Expansion (C) (2)_Electric Rev Req Model (2009 GRC) Rebuttal 2 3" xfId="10445"/>
    <cellStyle name="_Costs not in AURORA 06GRC_04 07E Wild Horse Wind Expansion (C) (2)_Electric Rev Req Model (2009 GRC) Rebuttal 3" xfId="10446"/>
    <cellStyle name="_Costs not in AURORA 06GRC_04 07E Wild Horse Wind Expansion (C) (2)_Electric Rev Req Model (2009 GRC) Rebuttal 3 2" xfId="10447"/>
    <cellStyle name="_Costs not in AURORA 06GRC_04 07E Wild Horse Wind Expansion (C) (2)_Electric Rev Req Model (2009 GRC) Rebuttal 4" xfId="10448"/>
    <cellStyle name="_Costs not in AURORA 06GRC_04 07E Wild Horse Wind Expansion (C) (2)_Electric Rev Req Model (2009 GRC) Rebuttal REmoval of New  WH Solar AdjustMI" xfId="1144"/>
    <cellStyle name="_Costs not in AURORA 06GRC_04 07E Wild Horse Wind Expansion (C) (2)_Electric Rev Req Model (2009 GRC) Rebuttal REmoval of New  WH Solar AdjustMI 2" xfId="1145"/>
    <cellStyle name="_Costs not in AURORA 06GRC_04 07E Wild Horse Wind Expansion (C) (2)_Electric Rev Req Model (2009 GRC) Rebuttal REmoval of New  WH Solar AdjustMI 2 2" xfId="10449"/>
    <cellStyle name="_Costs not in AURORA 06GRC_04 07E Wild Horse Wind Expansion (C) (2)_Electric Rev Req Model (2009 GRC) Rebuttal REmoval of New  WH Solar AdjustMI 2 2 2" xfId="10450"/>
    <cellStyle name="_Costs not in AURORA 06GRC_04 07E Wild Horse Wind Expansion (C) (2)_Electric Rev Req Model (2009 GRC) Rebuttal REmoval of New  WH Solar AdjustMI 2 3" xfId="10451"/>
    <cellStyle name="_Costs not in AURORA 06GRC_04 07E Wild Horse Wind Expansion (C) (2)_Electric Rev Req Model (2009 GRC) Rebuttal REmoval of New  WH Solar AdjustMI 3" xfId="10452"/>
    <cellStyle name="_Costs not in AURORA 06GRC_04 07E Wild Horse Wind Expansion (C) (2)_Electric Rev Req Model (2009 GRC) Rebuttal REmoval of New  WH Solar AdjustMI 3 2" xfId="10453"/>
    <cellStyle name="_Costs not in AURORA 06GRC_04 07E Wild Horse Wind Expansion (C) (2)_Electric Rev Req Model (2009 GRC) Rebuttal REmoval of New  WH Solar AdjustMI 4" xfId="10454"/>
    <cellStyle name="_Costs not in AURORA 06GRC_04 07E Wild Horse Wind Expansion (C) (2)_Electric Rev Req Model (2009 GRC) Rebuttal REmoval of New  WH Solar AdjustMI_DEM-WP(C) ENERG10C--ctn Mid-C_042010 2010GRC" xfId="1146"/>
    <cellStyle name="_Costs not in AURORA 06GRC_04 07E Wild Horse Wind Expansion (C) (2)_Electric Rev Req Model (2009 GRC) Revised 01-18-2010" xfId="1147"/>
    <cellStyle name="_Costs not in AURORA 06GRC_04 07E Wild Horse Wind Expansion (C) (2)_Electric Rev Req Model (2009 GRC) Revised 01-18-2010 2" xfId="1148"/>
    <cellStyle name="_Costs not in AURORA 06GRC_04 07E Wild Horse Wind Expansion (C) (2)_Electric Rev Req Model (2009 GRC) Revised 01-18-2010 2 2" xfId="10455"/>
    <cellStyle name="_Costs not in AURORA 06GRC_04 07E Wild Horse Wind Expansion (C) (2)_Electric Rev Req Model (2009 GRC) Revised 01-18-2010 2 2 2" xfId="10456"/>
    <cellStyle name="_Costs not in AURORA 06GRC_04 07E Wild Horse Wind Expansion (C) (2)_Electric Rev Req Model (2009 GRC) Revised 01-18-2010 2 3" xfId="10457"/>
    <cellStyle name="_Costs not in AURORA 06GRC_04 07E Wild Horse Wind Expansion (C) (2)_Electric Rev Req Model (2009 GRC) Revised 01-18-2010 3" xfId="10458"/>
    <cellStyle name="_Costs not in AURORA 06GRC_04 07E Wild Horse Wind Expansion (C) (2)_Electric Rev Req Model (2009 GRC) Revised 01-18-2010 3 2" xfId="10459"/>
    <cellStyle name="_Costs not in AURORA 06GRC_04 07E Wild Horse Wind Expansion (C) (2)_Electric Rev Req Model (2009 GRC) Revised 01-18-2010 4" xfId="10460"/>
    <cellStyle name="_Costs not in AURORA 06GRC_04 07E Wild Horse Wind Expansion (C) (2)_Electric Rev Req Model (2009 GRC) Revised 01-18-2010_DEM-WP(C) ENERG10C--ctn Mid-C_042010 2010GRC" xfId="1149"/>
    <cellStyle name="_Costs not in AURORA 06GRC_04 07E Wild Horse Wind Expansion (C) (2)_Electric Rev Req Model (2010 GRC)" xfId="10461"/>
    <cellStyle name="_Costs not in AURORA 06GRC_04 07E Wild Horse Wind Expansion (C) (2)_Electric Rev Req Model (2010 GRC) SF" xfId="10462"/>
    <cellStyle name="_Costs not in AURORA 06GRC_04 07E Wild Horse Wind Expansion (C) (2)_Final Order Electric EXHIBIT A-1" xfId="1150"/>
    <cellStyle name="_Costs not in AURORA 06GRC_04 07E Wild Horse Wind Expansion (C) (2)_Final Order Electric EXHIBIT A-1 2" xfId="10463"/>
    <cellStyle name="_Costs not in AURORA 06GRC_04 07E Wild Horse Wind Expansion (C) (2)_Final Order Electric EXHIBIT A-1 2 2" xfId="10464"/>
    <cellStyle name="_Costs not in AURORA 06GRC_04 07E Wild Horse Wind Expansion (C) (2)_Final Order Electric EXHIBIT A-1 2 2 2" xfId="10465"/>
    <cellStyle name="_Costs not in AURORA 06GRC_04 07E Wild Horse Wind Expansion (C) (2)_Final Order Electric EXHIBIT A-1 2 3" xfId="10466"/>
    <cellStyle name="_Costs not in AURORA 06GRC_04 07E Wild Horse Wind Expansion (C) (2)_Final Order Electric EXHIBIT A-1 3" xfId="10467"/>
    <cellStyle name="_Costs not in AURORA 06GRC_04 07E Wild Horse Wind Expansion (C) (2)_Final Order Electric EXHIBIT A-1 3 2" xfId="10468"/>
    <cellStyle name="_Costs not in AURORA 06GRC_04 07E Wild Horse Wind Expansion (C) (2)_Final Order Electric EXHIBIT A-1 4" xfId="10469"/>
    <cellStyle name="_Costs not in AURORA 06GRC_04 07E Wild Horse Wind Expansion (C) (2)_TENASKA REGULATORY ASSET" xfId="1151"/>
    <cellStyle name="_Costs not in AURORA 06GRC_04 07E Wild Horse Wind Expansion (C) (2)_TENASKA REGULATORY ASSET 2" xfId="10470"/>
    <cellStyle name="_Costs not in AURORA 06GRC_04 07E Wild Horse Wind Expansion (C) (2)_TENASKA REGULATORY ASSET 2 2" xfId="10471"/>
    <cellStyle name="_Costs not in AURORA 06GRC_04 07E Wild Horse Wind Expansion (C) (2)_TENASKA REGULATORY ASSET 2 2 2" xfId="10472"/>
    <cellStyle name="_Costs not in AURORA 06GRC_04 07E Wild Horse Wind Expansion (C) (2)_TENASKA REGULATORY ASSET 2 3" xfId="10473"/>
    <cellStyle name="_Costs not in AURORA 06GRC_04 07E Wild Horse Wind Expansion (C) (2)_TENASKA REGULATORY ASSET 3" xfId="10474"/>
    <cellStyle name="_Costs not in AURORA 06GRC_04 07E Wild Horse Wind Expansion (C) (2)_TENASKA REGULATORY ASSET 3 2" xfId="10475"/>
    <cellStyle name="_Costs not in AURORA 06GRC_04 07E Wild Horse Wind Expansion (C) (2)_TENASKA REGULATORY ASSET 4" xfId="10476"/>
    <cellStyle name="_Costs not in AURORA 06GRC_16.37E Wild Horse Expansion DeferralRevwrkingfile SF" xfId="1152"/>
    <cellStyle name="_Costs not in AURORA 06GRC_16.37E Wild Horse Expansion DeferralRevwrkingfile SF 2" xfId="1153"/>
    <cellStyle name="_Costs not in AURORA 06GRC_16.37E Wild Horse Expansion DeferralRevwrkingfile SF 2 2" xfId="10477"/>
    <cellStyle name="_Costs not in AURORA 06GRC_16.37E Wild Horse Expansion DeferralRevwrkingfile SF 2 2 2" xfId="10478"/>
    <cellStyle name="_Costs not in AURORA 06GRC_16.37E Wild Horse Expansion DeferralRevwrkingfile SF 2 3" xfId="10479"/>
    <cellStyle name="_Costs not in AURORA 06GRC_16.37E Wild Horse Expansion DeferralRevwrkingfile SF 3" xfId="10480"/>
    <cellStyle name="_Costs not in AURORA 06GRC_16.37E Wild Horse Expansion DeferralRevwrkingfile SF 3 2" xfId="10481"/>
    <cellStyle name="_Costs not in AURORA 06GRC_16.37E Wild Horse Expansion DeferralRevwrkingfile SF 4" xfId="10482"/>
    <cellStyle name="_Costs not in AURORA 06GRC_16.37E Wild Horse Expansion DeferralRevwrkingfile SF_DEM-WP(C) ENERG10C--ctn Mid-C_042010 2010GRC" xfId="1154"/>
    <cellStyle name="_Costs not in AURORA 06GRC_2009 Compliance Filing PCA Exhibits for GRC" xfId="10483"/>
    <cellStyle name="_Costs not in AURORA 06GRC_2009 Compliance Filing PCA Exhibits for GRC 2" xfId="10484"/>
    <cellStyle name="_Costs not in AURORA 06GRC_2009 GRC Compl Filing - Exhibit D" xfId="1155"/>
    <cellStyle name="_Costs not in AURORA 06GRC_2009 GRC Compl Filing - Exhibit D 2" xfId="1156"/>
    <cellStyle name="_Costs not in AURORA 06GRC_2009 GRC Compl Filing - Exhibit D 2 2" xfId="10485"/>
    <cellStyle name="_Costs not in AURORA 06GRC_2009 GRC Compl Filing - Exhibit D 3" xfId="10486"/>
    <cellStyle name="_Costs not in AURORA 06GRC_2009 GRC Compl Filing - Exhibit D_DEM-WP(C) ENERG10C--ctn Mid-C_042010 2010GRC" xfId="1157"/>
    <cellStyle name="_Costs not in AURORA 06GRC_3.01 Income Statement" xfId="10487"/>
    <cellStyle name="_Costs not in AURORA 06GRC_4 31 Regulatory Assets and Liabilities  7 06- Exhibit D" xfId="1158"/>
    <cellStyle name="_Costs not in AURORA 06GRC_4 31 Regulatory Assets and Liabilities  7 06- Exhibit D 2" xfId="1159"/>
    <cellStyle name="_Costs not in AURORA 06GRC_4 31 Regulatory Assets and Liabilities  7 06- Exhibit D 2 2" xfId="10488"/>
    <cellStyle name="_Costs not in AURORA 06GRC_4 31 Regulatory Assets and Liabilities  7 06- Exhibit D 2 2 2" xfId="10489"/>
    <cellStyle name="_Costs not in AURORA 06GRC_4 31 Regulatory Assets and Liabilities  7 06- Exhibit D 2 3" xfId="10490"/>
    <cellStyle name="_Costs not in AURORA 06GRC_4 31 Regulatory Assets and Liabilities  7 06- Exhibit D 3" xfId="10491"/>
    <cellStyle name="_Costs not in AURORA 06GRC_4 31 Regulatory Assets and Liabilities  7 06- Exhibit D 3 2" xfId="10492"/>
    <cellStyle name="_Costs not in AURORA 06GRC_4 31 Regulatory Assets and Liabilities  7 06- Exhibit D 4" xfId="10493"/>
    <cellStyle name="_Costs not in AURORA 06GRC_4 31 Regulatory Assets and Liabilities  7 06- Exhibit D_DEM-WP(C) ENERG10C--ctn Mid-C_042010 2010GRC" xfId="1160"/>
    <cellStyle name="_Costs not in AURORA 06GRC_4 31 Regulatory Assets and Liabilities  7 06- Exhibit D_NIM Summary" xfId="1161"/>
    <cellStyle name="_Costs not in AURORA 06GRC_4 31 Regulatory Assets and Liabilities  7 06- Exhibit D_NIM Summary 2" xfId="1162"/>
    <cellStyle name="_Costs not in AURORA 06GRC_4 31 Regulatory Assets and Liabilities  7 06- Exhibit D_NIM Summary 2 2" xfId="10494"/>
    <cellStyle name="_Costs not in AURORA 06GRC_4 31 Regulatory Assets and Liabilities  7 06- Exhibit D_NIM Summary 3" xfId="10495"/>
    <cellStyle name="_Costs not in AURORA 06GRC_4 31 Regulatory Assets and Liabilities  7 06- Exhibit D_NIM Summary_DEM-WP(C) ENERG10C--ctn Mid-C_042010 2010GRC" xfId="1163"/>
    <cellStyle name="_Costs not in AURORA 06GRC_4 31E Reg Asset  Liab and EXH D" xfId="1164"/>
    <cellStyle name="_Costs not in AURORA 06GRC_4 31E Reg Asset  Liab and EXH D _ Aug 10 Filing (2)" xfId="1165"/>
    <cellStyle name="_Costs not in AURORA 06GRC_4 31E Reg Asset  Liab and EXH D _ Aug 10 Filing (2) 2" xfId="1166"/>
    <cellStyle name="_Costs not in AURORA 06GRC_4 31E Reg Asset  Liab and EXH D 10" xfId="10496"/>
    <cellStyle name="_Costs not in AURORA 06GRC_4 31E Reg Asset  Liab and EXH D 11" xfId="10497"/>
    <cellStyle name="_Costs not in AURORA 06GRC_4 31E Reg Asset  Liab and EXH D 12" xfId="10498"/>
    <cellStyle name="_Costs not in AURORA 06GRC_4 31E Reg Asset  Liab and EXH D 13" xfId="10499"/>
    <cellStyle name="_Costs not in AURORA 06GRC_4 31E Reg Asset  Liab and EXH D 14" xfId="10500"/>
    <cellStyle name="_Costs not in AURORA 06GRC_4 31E Reg Asset  Liab and EXH D 15" xfId="10501"/>
    <cellStyle name="_Costs not in AURORA 06GRC_4 31E Reg Asset  Liab and EXH D 16" xfId="10502"/>
    <cellStyle name="_Costs not in AURORA 06GRC_4 31E Reg Asset  Liab and EXH D 17" xfId="10503"/>
    <cellStyle name="_Costs not in AURORA 06GRC_4 31E Reg Asset  Liab and EXH D 18" xfId="10504"/>
    <cellStyle name="_Costs not in AURORA 06GRC_4 31E Reg Asset  Liab and EXH D 19" xfId="10505"/>
    <cellStyle name="_Costs not in AURORA 06GRC_4 31E Reg Asset  Liab and EXH D 2" xfId="1167"/>
    <cellStyle name="_Costs not in AURORA 06GRC_4 31E Reg Asset  Liab and EXH D 20" xfId="10506"/>
    <cellStyle name="_Costs not in AURORA 06GRC_4 31E Reg Asset  Liab and EXH D 21" xfId="10507"/>
    <cellStyle name="_Costs not in AURORA 06GRC_4 31E Reg Asset  Liab and EXH D 22" xfId="10508"/>
    <cellStyle name="_Costs not in AURORA 06GRC_4 31E Reg Asset  Liab and EXH D 23" xfId="10509"/>
    <cellStyle name="_Costs not in AURORA 06GRC_4 31E Reg Asset  Liab and EXH D 24" xfId="10510"/>
    <cellStyle name="_Costs not in AURORA 06GRC_4 31E Reg Asset  Liab and EXH D 25" xfId="10511"/>
    <cellStyle name="_Costs not in AURORA 06GRC_4 31E Reg Asset  Liab and EXH D 26" xfId="10512"/>
    <cellStyle name="_Costs not in AURORA 06GRC_4 31E Reg Asset  Liab and EXH D 27" xfId="10513"/>
    <cellStyle name="_Costs not in AURORA 06GRC_4 31E Reg Asset  Liab and EXH D 28" xfId="10514"/>
    <cellStyle name="_Costs not in AURORA 06GRC_4 31E Reg Asset  Liab and EXH D 29" xfId="10515"/>
    <cellStyle name="_Costs not in AURORA 06GRC_4 31E Reg Asset  Liab and EXH D 3" xfId="1168"/>
    <cellStyle name="_Costs not in AURORA 06GRC_4 31E Reg Asset  Liab and EXH D 30" xfId="10516"/>
    <cellStyle name="_Costs not in AURORA 06GRC_4 31E Reg Asset  Liab and EXH D 31" xfId="10517"/>
    <cellStyle name="_Costs not in AURORA 06GRC_4 31E Reg Asset  Liab and EXH D 32" xfId="10518"/>
    <cellStyle name="_Costs not in AURORA 06GRC_4 31E Reg Asset  Liab and EXH D 33" xfId="10519"/>
    <cellStyle name="_Costs not in AURORA 06GRC_4 31E Reg Asset  Liab and EXH D 34" xfId="10520"/>
    <cellStyle name="_Costs not in AURORA 06GRC_4 31E Reg Asset  Liab and EXH D 35" xfId="10521"/>
    <cellStyle name="_Costs not in AURORA 06GRC_4 31E Reg Asset  Liab and EXH D 36" xfId="10522"/>
    <cellStyle name="_Costs not in AURORA 06GRC_4 31E Reg Asset  Liab and EXH D 4" xfId="10523"/>
    <cellStyle name="_Costs not in AURORA 06GRC_4 31E Reg Asset  Liab and EXH D 5" xfId="10524"/>
    <cellStyle name="_Costs not in AURORA 06GRC_4 31E Reg Asset  Liab and EXH D 6" xfId="10525"/>
    <cellStyle name="_Costs not in AURORA 06GRC_4 31E Reg Asset  Liab and EXH D 7" xfId="10526"/>
    <cellStyle name="_Costs not in AURORA 06GRC_4 31E Reg Asset  Liab and EXH D 8" xfId="10527"/>
    <cellStyle name="_Costs not in AURORA 06GRC_4 31E Reg Asset  Liab and EXH D 9" xfId="10528"/>
    <cellStyle name="_Costs not in AURORA 06GRC_4 32 Regulatory Assets and Liabilities  7 06- Exhibit D" xfId="1169"/>
    <cellStyle name="_Costs not in AURORA 06GRC_4 32 Regulatory Assets and Liabilities  7 06- Exhibit D 2" xfId="1170"/>
    <cellStyle name="_Costs not in AURORA 06GRC_4 32 Regulatory Assets and Liabilities  7 06- Exhibit D 2 2" xfId="10529"/>
    <cellStyle name="_Costs not in AURORA 06GRC_4 32 Regulatory Assets and Liabilities  7 06- Exhibit D 2 2 2" xfId="10530"/>
    <cellStyle name="_Costs not in AURORA 06GRC_4 32 Regulatory Assets and Liabilities  7 06- Exhibit D 2 3" xfId="10531"/>
    <cellStyle name="_Costs not in AURORA 06GRC_4 32 Regulatory Assets and Liabilities  7 06- Exhibit D 3" xfId="10532"/>
    <cellStyle name="_Costs not in AURORA 06GRC_4 32 Regulatory Assets and Liabilities  7 06- Exhibit D 3 2" xfId="10533"/>
    <cellStyle name="_Costs not in AURORA 06GRC_4 32 Regulatory Assets and Liabilities  7 06- Exhibit D 4" xfId="10534"/>
    <cellStyle name="_Costs not in AURORA 06GRC_4 32 Regulatory Assets and Liabilities  7 06- Exhibit D_DEM-WP(C) ENERG10C--ctn Mid-C_042010 2010GRC" xfId="1171"/>
    <cellStyle name="_Costs not in AURORA 06GRC_4 32 Regulatory Assets and Liabilities  7 06- Exhibit D_NIM Summary" xfId="1172"/>
    <cellStyle name="_Costs not in AURORA 06GRC_4 32 Regulatory Assets and Liabilities  7 06- Exhibit D_NIM Summary 2" xfId="1173"/>
    <cellStyle name="_Costs not in AURORA 06GRC_4 32 Regulatory Assets and Liabilities  7 06- Exhibit D_NIM Summary 2 2" xfId="10535"/>
    <cellStyle name="_Costs not in AURORA 06GRC_4 32 Regulatory Assets and Liabilities  7 06- Exhibit D_NIM Summary 3" xfId="10536"/>
    <cellStyle name="_Costs not in AURORA 06GRC_4 32 Regulatory Assets and Liabilities  7 06- Exhibit D_NIM Summary_DEM-WP(C) ENERG10C--ctn Mid-C_042010 2010GRC" xfId="1174"/>
    <cellStyle name="_Costs not in AURORA 06GRC_AURORA Total New" xfId="1175"/>
    <cellStyle name="_Costs not in AURORA 06GRC_AURORA Total New 2" xfId="1176"/>
    <cellStyle name="_Costs not in AURORA 06GRC_AURORA Total New 2 2" xfId="10537"/>
    <cellStyle name="_Costs not in AURORA 06GRC_AURORA Total New 3" xfId="10538"/>
    <cellStyle name="_Costs not in AURORA 06GRC_Book2" xfId="1177"/>
    <cellStyle name="_Costs not in AURORA 06GRC_Book2 2" xfId="1178"/>
    <cellStyle name="_Costs not in AURORA 06GRC_Book2 2 2" xfId="10539"/>
    <cellStyle name="_Costs not in AURORA 06GRC_Book2 2 2 2" xfId="10540"/>
    <cellStyle name="_Costs not in AURORA 06GRC_Book2 2 3" xfId="10541"/>
    <cellStyle name="_Costs not in AURORA 06GRC_Book2 3" xfId="10542"/>
    <cellStyle name="_Costs not in AURORA 06GRC_Book2 3 2" xfId="10543"/>
    <cellStyle name="_Costs not in AURORA 06GRC_Book2 4" xfId="10544"/>
    <cellStyle name="_Costs not in AURORA 06GRC_Book2_Adj Bench DR 3 for Initial Briefs (Electric)" xfId="1179"/>
    <cellStyle name="_Costs not in AURORA 06GRC_Book2_Adj Bench DR 3 for Initial Briefs (Electric) 2" xfId="1180"/>
    <cellStyle name="_Costs not in AURORA 06GRC_Book2_Adj Bench DR 3 for Initial Briefs (Electric) 2 2" xfId="10545"/>
    <cellStyle name="_Costs not in AURORA 06GRC_Book2_Adj Bench DR 3 for Initial Briefs (Electric) 2 2 2" xfId="10546"/>
    <cellStyle name="_Costs not in AURORA 06GRC_Book2_Adj Bench DR 3 for Initial Briefs (Electric) 2 3" xfId="10547"/>
    <cellStyle name="_Costs not in AURORA 06GRC_Book2_Adj Bench DR 3 for Initial Briefs (Electric) 3" xfId="10548"/>
    <cellStyle name="_Costs not in AURORA 06GRC_Book2_Adj Bench DR 3 for Initial Briefs (Electric) 3 2" xfId="10549"/>
    <cellStyle name="_Costs not in AURORA 06GRC_Book2_Adj Bench DR 3 for Initial Briefs (Electric) 4" xfId="10550"/>
    <cellStyle name="_Costs not in AURORA 06GRC_Book2_Adj Bench DR 3 for Initial Briefs (Electric)_DEM-WP(C) ENERG10C--ctn Mid-C_042010 2010GRC" xfId="1181"/>
    <cellStyle name="_Costs not in AURORA 06GRC_Book2_DEM-WP(C) ENERG10C--ctn Mid-C_042010 2010GRC" xfId="1182"/>
    <cellStyle name="_Costs not in AURORA 06GRC_Book2_Electric Rev Req Model (2009 GRC) Rebuttal" xfId="1183"/>
    <cellStyle name="_Costs not in AURORA 06GRC_Book2_Electric Rev Req Model (2009 GRC) Rebuttal 2" xfId="10551"/>
    <cellStyle name="_Costs not in AURORA 06GRC_Book2_Electric Rev Req Model (2009 GRC) Rebuttal 2 2" xfId="10552"/>
    <cellStyle name="_Costs not in AURORA 06GRC_Book2_Electric Rev Req Model (2009 GRC) Rebuttal 2 2 2" xfId="10553"/>
    <cellStyle name="_Costs not in AURORA 06GRC_Book2_Electric Rev Req Model (2009 GRC) Rebuttal 2 3" xfId="10554"/>
    <cellStyle name="_Costs not in AURORA 06GRC_Book2_Electric Rev Req Model (2009 GRC) Rebuttal 3" xfId="10555"/>
    <cellStyle name="_Costs not in AURORA 06GRC_Book2_Electric Rev Req Model (2009 GRC) Rebuttal 3 2" xfId="10556"/>
    <cellStyle name="_Costs not in AURORA 06GRC_Book2_Electric Rev Req Model (2009 GRC) Rebuttal 4" xfId="10557"/>
    <cellStyle name="_Costs not in AURORA 06GRC_Book2_Electric Rev Req Model (2009 GRC) Rebuttal REmoval of New  WH Solar AdjustMI" xfId="1184"/>
    <cellStyle name="_Costs not in AURORA 06GRC_Book2_Electric Rev Req Model (2009 GRC) Rebuttal REmoval of New  WH Solar AdjustMI 2" xfId="1185"/>
    <cellStyle name="_Costs not in AURORA 06GRC_Book2_Electric Rev Req Model (2009 GRC) Rebuttal REmoval of New  WH Solar AdjustMI 2 2" xfId="10558"/>
    <cellStyle name="_Costs not in AURORA 06GRC_Book2_Electric Rev Req Model (2009 GRC) Rebuttal REmoval of New  WH Solar AdjustMI 2 2 2" xfId="10559"/>
    <cellStyle name="_Costs not in AURORA 06GRC_Book2_Electric Rev Req Model (2009 GRC) Rebuttal REmoval of New  WH Solar AdjustMI 2 3" xfId="10560"/>
    <cellStyle name="_Costs not in AURORA 06GRC_Book2_Electric Rev Req Model (2009 GRC) Rebuttal REmoval of New  WH Solar AdjustMI 3" xfId="10561"/>
    <cellStyle name="_Costs not in AURORA 06GRC_Book2_Electric Rev Req Model (2009 GRC) Rebuttal REmoval of New  WH Solar AdjustMI 3 2" xfId="10562"/>
    <cellStyle name="_Costs not in AURORA 06GRC_Book2_Electric Rev Req Model (2009 GRC) Rebuttal REmoval of New  WH Solar AdjustMI 4" xfId="10563"/>
    <cellStyle name="_Costs not in AURORA 06GRC_Book2_Electric Rev Req Model (2009 GRC) Rebuttal REmoval of New  WH Solar AdjustMI_DEM-WP(C) ENERG10C--ctn Mid-C_042010 2010GRC" xfId="1186"/>
    <cellStyle name="_Costs not in AURORA 06GRC_Book2_Electric Rev Req Model (2009 GRC) Revised 01-18-2010" xfId="1187"/>
    <cellStyle name="_Costs not in AURORA 06GRC_Book2_Electric Rev Req Model (2009 GRC) Revised 01-18-2010 2" xfId="1188"/>
    <cellStyle name="_Costs not in AURORA 06GRC_Book2_Electric Rev Req Model (2009 GRC) Revised 01-18-2010 2 2" xfId="10564"/>
    <cellStyle name="_Costs not in AURORA 06GRC_Book2_Electric Rev Req Model (2009 GRC) Revised 01-18-2010 2 2 2" xfId="10565"/>
    <cellStyle name="_Costs not in AURORA 06GRC_Book2_Electric Rev Req Model (2009 GRC) Revised 01-18-2010 2 3" xfId="10566"/>
    <cellStyle name="_Costs not in AURORA 06GRC_Book2_Electric Rev Req Model (2009 GRC) Revised 01-18-2010 3" xfId="10567"/>
    <cellStyle name="_Costs not in AURORA 06GRC_Book2_Electric Rev Req Model (2009 GRC) Revised 01-18-2010 3 2" xfId="10568"/>
    <cellStyle name="_Costs not in AURORA 06GRC_Book2_Electric Rev Req Model (2009 GRC) Revised 01-18-2010 4" xfId="10569"/>
    <cellStyle name="_Costs not in AURORA 06GRC_Book2_Electric Rev Req Model (2009 GRC) Revised 01-18-2010_DEM-WP(C) ENERG10C--ctn Mid-C_042010 2010GRC" xfId="1189"/>
    <cellStyle name="_Costs not in AURORA 06GRC_Book2_Final Order Electric EXHIBIT A-1" xfId="1190"/>
    <cellStyle name="_Costs not in AURORA 06GRC_Book2_Final Order Electric EXHIBIT A-1 2" xfId="10570"/>
    <cellStyle name="_Costs not in AURORA 06GRC_Book2_Final Order Electric EXHIBIT A-1 2 2" xfId="10571"/>
    <cellStyle name="_Costs not in AURORA 06GRC_Book2_Final Order Electric EXHIBIT A-1 2 2 2" xfId="10572"/>
    <cellStyle name="_Costs not in AURORA 06GRC_Book2_Final Order Electric EXHIBIT A-1 2 3" xfId="10573"/>
    <cellStyle name="_Costs not in AURORA 06GRC_Book2_Final Order Electric EXHIBIT A-1 3" xfId="10574"/>
    <cellStyle name="_Costs not in AURORA 06GRC_Book2_Final Order Electric EXHIBIT A-1 3 2" xfId="10575"/>
    <cellStyle name="_Costs not in AURORA 06GRC_Book2_Final Order Electric EXHIBIT A-1 4" xfId="10576"/>
    <cellStyle name="_Costs not in AURORA 06GRC_Book4" xfId="1191"/>
    <cellStyle name="_Costs not in AURORA 06GRC_Book4 2" xfId="1192"/>
    <cellStyle name="_Costs not in AURORA 06GRC_Book4 2 2" xfId="10577"/>
    <cellStyle name="_Costs not in AURORA 06GRC_Book4 2 2 2" xfId="10578"/>
    <cellStyle name="_Costs not in AURORA 06GRC_Book4 2 3" xfId="10579"/>
    <cellStyle name="_Costs not in AURORA 06GRC_Book4 3" xfId="10580"/>
    <cellStyle name="_Costs not in AURORA 06GRC_Book4 3 2" xfId="10581"/>
    <cellStyle name="_Costs not in AURORA 06GRC_Book4 4" xfId="10582"/>
    <cellStyle name="_Costs not in AURORA 06GRC_Book4_DEM-WP(C) ENERG10C--ctn Mid-C_042010 2010GRC" xfId="1193"/>
    <cellStyle name="_Costs not in AURORA 06GRC_Book9" xfId="1194"/>
    <cellStyle name="_Costs not in AURORA 06GRC_Book9 2" xfId="1195"/>
    <cellStyle name="_Costs not in AURORA 06GRC_Book9 2 2" xfId="10583"/>
    <cellStyle name="_Costs not in AURORA 06GRC_Book9 2 2 2" xfId="10584"/>
    <cellStyle name="_Costs not in AURORA 06GRC_Book9 2 3" xfId="10585"/>
    <cellStyle name="_Costs not in AURORA 06GRC_Book9 3" xfId="10586"/>
    <cellStyle name="_Costs not in AURORA 06GRC_Book9 3 2" xfId="10587"/>
    <cellStyle name="_Costs not in AURORA 06GRC_Book9 4" xfId="10588"/>
    <cellStyle name="_Costs not in AURORA 06GRC_Book9_DEM-WP(C) ENERG10C--ctn Mid-C_042010 2010GRC" xfId="1196"/>
    <cellStyle name="_Costs not in AURORA 06GRC_Check the Interest Calculation" xfId="10589"/>
    <cellStyle name="_Costs not in AURORA 06GRC_Check the Interest Calculation_Scenario 1 REC vs PTC Offset" xfId="10590"/>
    <cellStyle name="_Costs not in AURORA 06GRC_Check the Interest Calculation_Scenario 3" xfId="10591"/>
    <cellStyle name="_Costs not in AURORA 06GRC_Chelan PUD Power Costs (8-10)" xfId="1197"/>
    <cellStyle name="_Costs not in AURORA 06GRC_Chelan PUD Power Costs (8-10) 2" xfId="10592"/>
    <cellStyle name="_Costs not in AURORA 06GRC_DEM-WP(C) Chelan Power Costs" xfId="1198"/>
    <cellStyle name="_Costs not in AURORA 06GRC_DEM-WP(C) Chelan Power Costs 2" xfId="1199"/>
    <cellStyle name="_Costs not in AURORA 06GRC_DEM-WP(C) ENERG10C--ctn Mid-C_042010 2010GRC" xfId="1200"/>
    <cellStyle name="_Costs not in AURORA 06GRC_DEM-WP(C) Gas Transport 2010GRC" xfId="1201"/>
    <cellStyle name="_Costs not in AURORA 06GRC_DEM-WP(C) Gas Transport 2010GRC 2" xfId="1202"/>
    <cellStyle name="_Costs not in AURORA 06GRC_Exh A-1 resulting from UE-112050 effective Jan 1 2012" xfId="10593"/>
    <cellStyle name="_Costs not in AURORA 06GRC_Exh G - Klamath Peaker PPA fr C Locke 2-12" xfId="10594"/>
    <cellStyle name="_Costs not in AURORA 06GRC_Exhibit A-1 effective 4-1-11 fr S Free 12-11" xfId="10595"/>
    <cellStyle name="_Costs not in AURORA 06GRC_Exhibit D fr R Gho 12-31-08" xfId="1203"/>
    <cellStyle name="_Costs not in AURORA 06GRC_Exhibit D fr R Gho 12-31-08 2" xfId="1204"/>
    <cellStyle name="_Costs not in AURORA 06GRC_Exhibit D fr R Gho 12-31-08 2 2" xfId="10596"/>
    <cellStyle name="_Costs not in AURORA 06GRC_Exhibit D fr R Gho 12-31-08 3" xfId="10597"/>
    <cellStyle name="_Costs not in AURORA 06GRC_Exhibit D fr R Gho 12-31-08 v2" xfId="1205"/>
    <cellStyle name="_Costs not in AURORA 06GRC_Exhibit D fr R Gho 12-31-08 v2 2" xfId="1206"/>
    <cellStyle name="_Costs not in AURORA 06GRC_Exhibit D fr R Gho 12-31-08 v2 2 2" xfId="10598"/>
    <cellStyle name="_Costs not in AURORA 06GRC_Exhibit D fr R Gho 12-31-08 v2 3" xfId="10599"/>
    <cellStyle name="_Costs not in AURORA 06GRC_Exhibit D fr R Gho 12-31-08 v2_DEM-WP(C) ENERG10C--ctn Mid-C_042010 2010GRC" xfId="1207"/>
    <cellStyle name="_Costs not in AURORA 06GRC_Exhibit D fr R Gho 12-31-08 v2_NIM Summary" xfId="1208"/>
    <cellStyle name="_Costs not in AURORA 06GRC_Exhibit D fr R Gho 12-31-08 v2_NIM Summary 2" xfId="1209"/>
    <cellStyle name="_Costs not in AURORA 06GRC_Exhibit D fr R Gho 12-31-08 v2_NIM Summary 2 2" xfId="10600"/>
    <cellStyle name="_Costs not in AURORA 06GRC_Exhibit D fr R Gho 12-31-08 v2_NIM Summary 3" xfId="10601"/>
    <cellStyle name="_Costs not in AURORA 06GRC_Exhibit D fr R Gho 12-31-08 v2_NIM Summary_DEM-WP(C) ENERG10C--ctn Mid-C_042010 2010GRC" xfId="1210"/>
    <cellStyle name="_Costs not in AURORA 06GRC_Exhibit D fr R Gho 12-31-08_DEM-WP(C) ENERG10C--ctn Mid-C_042010 2010GRC" xfId="1211"/>
    <cellStyle name="_Costs not in AURORA 06GRC_Exhibit D fr R Gho 12-31-08_NIM Summary" xfId="1212"/>
    <cellStyle name="_Costs not in AURORA 06GRC_Exhibit D fr R Gho 12-31-08_NIM Summary 2" xfId="1213"/>
    <cellStyle name="_Costs not in AURORA 06GRC_Exhibit D fr R Gho 12-31-08_NIM Summary 2 2" xfId="10602"/>
    <cellStyle name="_Costs not in AURORA 06GRC_Exhibit D fr R Gho 12-31-08_NIM Summary 3" xfId="10603"/>
    <cellStyle name="_Costs not in AURORA 06GRC_Exhibit D fr R Gho 12-31-08_NIM Summary_DEM-WP(C) ENERG10C--ctn Mid-C_042010 2010GRC" xfId="1214"/>
    <cellStyle name="_Costs not in AURORA 06GRC_Hopkins Ridge Prepaid Tran - Interest Earned RY 12ME Feb  '11" xfId="1215"/>
    <cellStyle name="_Costs not in AURORA 06GRC_Hopkins Ridge Prepaid Tran - Interest Earned RY 12ME Feb  '11 2" xfId="1216"/>
    <cellStyle name="_Costs not in AURORA 06GRC_Hopkins Ridge Prepaid Tran - Interest Earned RY 12ME Feb  '11 2 2" xfId="10604"/>
    <cellStyle name="_Costs not in AURORA 06GRC_Hopkins Ridge Prepaid Tran - Interest Earned RY 12ME Feb  '11 3" xfId="10605"/>
    <cellStyle name="_Costs not in AURORA 06GRC_Hopkins Ridge Prepaid Tran - Interest Earned RY 12ME Feb  '11_DEM-WP(C) ENERG10C--ctn Mid-C_042010 2010GRC" xfId="1217"/>
    <cellStyle name="_Costs not in AURORA 06GRC_Hopkins Ridge Prepaid Tran - Interest Earned RY 12ME Feb  '11_NIM Summary" xfId="1218"/>
    <cellStyle name="_Costs not in AURORA 06GRC_Hopkins Ridge Prepaid Tran - Interest Earned RY 12ME Feb  '11_NIM Summary 2" xfId="1219"/>
    <cellStyle name="_Costs not in AURORA 06GRC_Hopkins Ridge Prepaid Tran - Interest Earned RY 12ME Feb  '11_NIM Summary 2 2" xfId="10606"/>
    <cellStyle name="_Costs not in AURORA 06GRC_Hopkins Ridge Prepaid Tran - Interest Earned RY 12ME Feb  '11_NIM Summary 3" xfId="10607"/>
    <cellStyle name="_Costs not in AURORA 06GRC_Hopkins Ridge Prepaid Tran - Interest Earned RY 12ME Feb  '11_NIM Summary_DEM-WP(C) ENERG10C--ctn Mid-C_042010 2010GRC" xfId="1220"/>
    <cellStyle name="_Costs not in AURORA 06GRC_Hopkins Ridge Prepaid Tran - Interest Earned RY 12ME Feb  '11_Transmission Workbook for May BOD" xfId="1221"/>
    <cellStyle name="_Costs not in AURORA 06GRC_Hopkins Ridge Prepaid Tran - Interest Earned RY 12ME Feb  '11_Transmission Workbook for May BOD 2" xfId="1222"/>
    <cellStyle name="_Costs not in AURORA 06GRC_Hopkins Ridge Prepaid Tran - Interest Earned RY 12ME Feb  '11_Transmission Workbook for May BOD 2 2" xfId="10608"/>
    <cellStyle name="_Costs not in AURORA 06GRC_Hopkins Ridge Prepaid Tran - Interest Earned RY 12ME Feb  '11_Transmission Workbook for May BOD 3" xfId="10609"/>
    <cellStyle name="_Costs not in AURORA 06GRC_Hopkins Ridge Prepaid Tran - Interest Earned RY 12ME Feb  '11_Transmission Workbook for May BOD_DEM-WP(C) ENERG10C--ctn Mid-C_042010 2010GRC" xfId="1223"/>
    <cellStyle name="_Costs not in AURORA 06GRC_INPUTS" xfId="10610"/>
    <cellStyle name="_Costs not in AURORA 06GRC_INPUTS 2" xfId="10611"/>
    <cellStyle name="_Costs not in AURORA 06GRC_INPUTS 2 2" xfId="10612"/>
    <cellStyle name="_Costs not in AURORA 06GRC_INPUTS 2 2 2" xfId="10613"/>
    <cellStyle name="_Costs not in AURORA 06GRC_INPUTS 2 3" xfId="10614"/>
    <cellStyle name="_Costs not in AURORA 06GRC_INPUTS 3" xfId="10615"/>
    <cellStyle name="_Costs not in AURORA 06GRC_INPUTS 3 2" xfId="10616"/>
    <cellStyle name="_Costs not in AURORA 06GRC_INPUTS 4" xfId="10617"/>
    <cellStyle name="_Costs not in AURORA 06GRC_Mint Farm Generation BPA" xfId="10618"/>
    <cellStyle name="_Costs not in AURORA 06GRC_NIM Summary" xfId="1224"/>
    <cellStyle name="_Costs not in AURORA 06GRC_NIM Summary 09GRC" xfId="1225"/>
    <cellStyle name="_Costs not in AURORA 06GRC_NIM Summary 09GRC 2" xfId="1226"/>
    <cellStyle name="_Costs not in AURORA 06GRC_NIM Summary 09GRC 2 2" xfId="10619"/>
    <cellStyle name="_Costs not in AURORA 06GRC_NIM Summary 09GRC 3" xfId="10620"/>
    <cellStyle name="_Costs not in AURORA 06GRC_NIM Summary 09GRC_DEM-WP(C) ENERG10C--ctn Mid-C_042010 2010GRC" xfId="1227"/>
    <cellStyle name="_Costs not in AURORA 06GRC_NIM Summary 10" xfId="10621"/>
    <cellStyle name="_Costs not in AURORA 06GRC_NIM Summary 11" xfId="10622"/>
    <cellStyle name="_Costs not in AURORA 06GRC_NIM Summary 12" xfId="10623"/>
    <cellStyle name="_Costs not in AURORA 06GRC_NIM Summary 13" xfId="10624"/>
    <cellStyle name="_Costs not in AURORA 06GRC_NIM Summary 14" xfId="10625"/>
    <cellStyle name="_Costs not in AURORA 06GRC_NIM Summary 15" xfId="10626"/>
    <cellStyle name="_Costs not in AURORA 06GRC_NIM Summary 16" xfId="10627"/>
    <cellStyle name="_Costs not in AURORA 06GRC_NIM Summary 17" xfId="10628"/>
    <cellStyle name="_Costs not in AURORA 06GRC_NIM Summary 18" xfId="10629"/>
    <cellStyle name="_Costs not in AURORA 06GRC_NIM Summary 19" xfId="10630"/>
    <cellStyle name="_Costs not in AURORA 06GRC_NIM Summary 2" xfId="1228"/>
    <cellStyle name="_Costs not in AURORA 06GRC_NIM Summary 2 2" xfId="10631"/>
    <cellStyle name="_Costs not in AURORA 06GRC_NIM Summary 20" xfId="10632"/>
    <cellStyle name="_Costs not in AURORA 06GRC_NIM Summary 21" xfId="10633"/>
    <cellStyle name="_Costs not in AURORA 06GRC_NIM Summary 22" xfId="10634"/>
    <cellStyle name="_Costs not in AURORA 06GRC_NIM Summary 23" xfId="10635"/>
    <cellStyle name="_Costs not in AURORA 06GRC_NIM Summary 24" xfId="10636"/>
    <cellStyle name="_Costs not in AURORA 06GRC_NIM Summary 25" xfId="10637"/>
    <cellStyle name="_Costs not in AURORA 06GRC_NIM Summary 26" xfId="10638"/>
    <cellStyle name="_Costs not in AURORA 06GRC_NIM Summary 27" xfId="10639"/>
    <cellStyle name="_Costs not in AURORA 06GRC_NIM Summary 28" xfId="10640"/>
    <cellStyle name="_Costs not in AURORA 06GRC_NIM Summary 29" xfId="10641"/>
    <cellStyle name="_Costs not in AURORA 06GRC_NIM Summary 3" xfId="1229"/>
    <cellStyle name="_Costs not in AURORA 06GRC_NIM Summary 3 2" xfId="10642"/>
    <cellStyle name="_Costs not in AURORA 06GRC_NIM Summary 30" xfId="10643"/>
    <cellStyle name="_Costs not in AURORA 06GRC_NIM Summary 31" xfId="10644"/>
    <cellStyle name="_Costs not in AURORA 06GRC_NIM Summary 32" xfId="10645"/>
    <cellStyle name="_Costs not in AURORA 06GRC_NIM Summary 33" xfId="10646"/>
    <cellStyle name="_Costs not in AURORA 06GRC_NIM Summary 34" xfId="10647"/>
    <cellStyle name="_Costs not in AURORA 06GRC_NIM Summary 35" xfId="10648"/>
    <cellStyle name="_Costs not in AURORA 06GRC_NIM Summary 36" xfId="10649"/>
    <cellStyle name="_Costs not in AURORA 06GRC_NIM Summary 37" xfId="10650"/>
    <cellStyle name="_Costs not in AURORA 06GRC_NIM Summary 38" xfId="10651"/>
    <cellStyle name="_Costs not in AURORA 06GRC_NIM Summary 39" xfId="10652"/>
    <cellStyle name="_Costs not in AURORA 06GRC_NIM Summary 4" xfId="1230"/>
    <cellStyle name="_Costs not in AURORA 06GRC_NIM Summary 4 2" xfId="10653"/>
    <cellStyle name="_Costs not in AURORA 06GRC_NIM Summary 40" xfId="10654"/>
    <cellStyle name="_Costs not in AURORA 06GRC_NIM Summary 41" xfId="10655"/>
    <cellStyle name="_Costs not in AURORA 06GRC_NIM Summary 42" xfId="10656"/>
    <cellStyle name="_Costs not in AURORA 06GRC_NIM Summary 43" xfId="10657"/>
    <cellStyle name="_Costs not in AURORA 06GRC_NIM Summary 44" xfId="10658"/>
    <cellStyle name="_Costs not in AURORA 06GRC_NIM Summary 45" xfId="10659"/>
    <cellStyle name="_Costs not in AURORA 06GRC_NIM Summary 46" xfId="10660"/>
    <cellStyle name="_Costs not in AURORA 06GRC_NIM Summary 47" xfId="10661"/>
    <cellStyle name="_Costs not in AURORA 06GRC_NIM Summary 48" xfId="10662"/>
    <cellStyle name="_Costs not in AURORA 06GRC_NIM Summary 49" xfId="10663"/>
    <cellStyle name="_Costs not in AURORA 06GRC_NIM Summary 5" xfId="1231"/>
    <cellStyle name="_Costs not in AURORA 06GRC_NIM Summary 5 2" xfId="10664"/>
    <cellStyle name="_Costs not in AURORA 06GRC_NIM Summary 50" xfId="10665"/>
    <cellStyle name="_Costs not in AURORA 06GRC_NIM Summary 51" xfId="10666"/>
    <cellStyle name="_Costs not in AURORA 06GRC_NIM Summary 52" xfId="10667"/>
    <cellStyle name="_Costs not in AURORA 06GRC_NIM Summary 6" xfId="1232"/>
    <cellStyle name="_Costs not in AURORA 06GRC_NIM Summary 6 2" xfId="10668"/>
    <cellStyle name="_Costs not in AURORA 06GRC_NIM Summary 7" xfId="1233"/>
    <cellStyle name="_Costs not in AURORA 06GRC_NIM Summary 7 2" xfId="10669"/>
    <cellStyle name="_Costs not in AURORA 06GRC_NIM Summary 8" xfId="1234"/>
    <cellStyle name="_Costs not in AURORA 06GRC_NIM Summary 8 2" xfId="10670"/>
    <cellStyle name="_Costs not in AURORA 06GRC_NIM Summary 9" xfId="1235"/>
    <cellStyle name="_Costs not in AURORA 06GRC_NIM Summary 9 2" xfId="10671"/>
    <cellStyle name="_Costs not in AURORA 06GRC_NIM Summary_DEM-WP(C) ENERG10C--ctn Mid-C_042010 2010GRC" xfId="1236"/>
    <cellStyle name="_Costs not in AURORA 06GRC_PCA 10 -  Exhibit D Dec 2011" xfId="10672"/>
    <cellStyle name="_Costs not in AURORA 06GRC_PCA 10 -  Exhibit D from A Kellogg Jan 2011" xfId="10673"/>
    <cellStyle name="_Costs not in AURORA 06GRC_PCA 10 -  Exhibit D from A Kellogg July 2011" xfId="10674"/>
    <cellStyle name="_Costs not in AURORA 06GRC_PCA 10 -  Exhibit D from S Free Rcv'd 12-11" xfId="10675"/>
    <cellStyle name="_Costs not in AURORA 06GRC_PCA 11 -  Exhibit D Jan 2012 fr A Kellogg" xfId="10676"/>
    <cellStyle name="_Costs not in AURORA 06GRC_PCA 11 -  Exhibit D Jan 2012 WF" xfId="10677"/>
    <cellStyle name="_Costs not in AURORA 06GRC_PCA 7 - Exhibit D update 11_30_08 (2)" xfId="1237"/>
    <cellStyle name="_Costs not in AURORA 06GRC_PCA 7 - Exhibit D update 11_30_08 (2) 2" xfId="1238"/>
    <cellStyle name="_Costs not in AURORA 06GRC_PCA 7 - Exhibit D update 11_30_08 (2) 2 2" xfId="1239"/>
    <cellStyle name="_Costs not in AURORA 06GRC_PCA 7 - Exhibit D update 11_30_08 (2) 2 2 2" xfId="10678"/>
    <cellStyle name="_Costs not in AURORA 06GRC_PCA 7 - Exhibit D update 11_30_08 (2) 2 3" xfId="10679"/>
    <cellStyle name="_Costs not in AURORA 06GRC_PCA 7 - Exhibit D update 11_30_08 (2) 3" xfId="1240"/>
    <cellStyle name="_Costs not in AURORA 06GRC_PCA 7 - Exhibit D update 11_30_08 (2) 3 2" xfId="10680"/>
    <cellStyle name="_Costs not in AURORA 06GRC_PCA 7 - Exhibit D update 11_30_08 (2) 4" xfId="10681"/>
    <cellStyle name="_Costs not in AURORA 06GRC_PCA 7 - Exhibit D update 11_30_08 (2)_DEM-WP(C) ENERG10C--ctn Mid-C_042010 2010GRC" xfId="1241"/>
    <cellStyle name="_Costs not in AURORA 06GRC_PCA 7 - Exhibit D update 11_30_08 (2)_NIM Summary" xfId="1242"/>
    <cellStyle name="_Costs not in AURORA 06GRC_PCA 7 - Exhibit D update 11_30_08 (2)_NIM Summary 2" xfId="1243"/>
    <cellStyle name="_Costs not in AURORA 06GRC_PCA 7 - Exhibit D update 11_30_08 (2)_NIM Summary 2 2" xfId="10682"/>
    <cellStyle name="_Costs not in AURORA 06GRC_PCA 7 - Exhibit D update 11_30_08 (2)_NIM Summary 3" xfId="10683"/>
    <cellStyle name="_Costs not in AURORA 06GRC_PCA 7 - Exhibit D update 11_30_08 (2)_NIM Summary_DEM-WP(C) ENERG10C--ctn Mid-C_042010 2010GRC" xfId="1244"/>
    <cellStyle name="_Costs not in AURORA 06GRC_PCA 8 - Exhibit D update 12_31_09" xfId="10684"/>
    <cellStyle name="_Costs not in AURORA 06GRC_PCA 8 - Exhibit D update 12_31_09 2" xfId="10685"/>
    <cellStyle name="_Costs not in AURORA 06GRC_PCA 9 -  Exhibit D April 2010" xfId="10686"/>
    <cellStyle name="_Costs not in AURORA 06GRC_PCA 9 -  Exhibit D April 2010 (3)" xfId="1245"/>
    <cellStyle name="_Costs not in AURORA 06GRC_PCA 9 -  Exhibit D April 2010 (3) 2" xfId="1246"/>
    <cellStyle name="_Costs not in AURORA 06GRC_PCA 9 -  Exhibit D April 2010 (3) 2 2" xfId="10687"/>
    <cellStyle name="_Costs not in AURORA 06GRC_PCA 9 -  Exhibit D April 2010 (3) 3" xfId="10688"/>
    <cellStyle name="_Costs not in AURORA 06GRC_PCA 9 -  Exhibit D April 2010 (3)_DEM-WP(C) ENERG10C--ctn Mid-C_042010 2010GRC" xfId="1247"/>
    <cellStyle name="_Costs not in AURORA 06GRC_PCA 9 -  Exhibit D April 2010 2" xfId="10689"/>
    <cellStyle name="_Costs not in AURORA 06GRC_PCA 9 -  Exhibit D April 2010 3" xfId="10690"/>
    <cellStyle name="_Costs not in AURORA 06GRC_PCA 9 -  Exhibit D April 2010 4" xfId="10691"/>
    <cellStyle name="_Costs not in AURORA 06GRC_PCA 9 -  Exhibit D April 2010 5" xfId="10692"/>
    <cellStyle name="_Costs not in AURORA 06GRC_PCA 9 -  Exhibit D April 2010 6" xfId="10693"/>
    <cellStyle name="_Costs not in AURORA 06GRC_PCA 9 -  Exhibit D Feb 2010" xfId="10694"/>
    <cellStyle name="_Costs not in AURORA 06GRC_PCA 9 -  Exhibit D Feb 2010 2" xfId="10695"/>
    <cellStyle name="_Costs not in AURORA 06GRC_PCA 9 -  Exhibit D Feb 2010 v2" xfId="10696"/>
    <cellStyle name="_Costs not in AURORA 06GRC_PCA 9 -  Exhibit D Feb 2010 v2 2" xfId="10697"/>
    <cellStyle name="_Costs not in AURORA 06GRC_PCA 9 -  Exhibit D Feb 2010 WF" xfId="10698"/>
    <cellStyle name="_Costs not in AURORA 06GRC_PCA 9 -  Exhibit D Feb 2010 WF 2" xfId="10699"/>
    <cellStyle name="_Costs not in AURORA 06GRC_PCA 9 -  Exhibit D Jan 2010" xfId="10700"/>
    <cellStyle name="_Costs not in AURORA 06GRC_PCA 9 -  Exhibit D Jan 2010 2" xfId="10701"/>
    <cellStyle name="_Costs not in AURORA 06GRC_PCA 9 -  Exhibit D March 2010 (2)" xfId="10702"/>
    <cellStyle name="_Costs not in AURORA 06GRC_PCA 9 -  Exhibit D March 2010 (2) 2" xfId="10703"/>
    <cellStyle name="_Costs not in AURORA 06GRC_PCA 9 -  Exhibit D Nov 2010" xfId="10704"/>
    <cellStyle name="_Costs not in AURORA 06GRC_PCA 9 -  Exhibit D Nov 2010 2" xfId="10705"/>
    <cellStyle name="_Costs not in AURORA 06GRC_PCA 9 - Exhibit D at August 2010" xfId="10706"/>
    <cellStyle name="_Costs not in AURORA 06GRC_PCA 9 - Exhibit D at August 2010 2" xfId="10707"/>
    <cellStyle name="_Costs not in AURORA 06GRC_PCA 9 - Exhibit D June 2010 GRC" xfId="10708"/>
    <cellStyle name="_Costs not in AURORA 06GRC_PCA 9 - Exhibit D June 2010 GRC 2" xfId="10709"/>
    <cellStyle name="_Costs not in AURORA 06GRC_Power Costs - Comparison bx Rbtl-Staff-Jt-PC" xfId="1248"/>
    <cellStyle name="_Costs not in AURORA 06GRC_Power Costs - Comparison bx Rbtl-Staff-Jt-PC 2" xfId="1249"/>
    <cellStyle name="_Costs not in AURORA 06GRC_Power Costs - Comparison bx Rbtl-Staff-Jt-PC 2 2" xfId="10710"/>
    <cellStyle name="_Costs not in AURORA 06GRC_Power Costs - Comparison bx Rbtl-Staff-Jt-PC 2 2 2" xfId="10711"/>
    <cellStyle name="_Costs not in AURORA 06GRC_Power Costs - Comparison bx Rbtl-Staff-Jt-PC 2 3" xfId="10712"/>
    <cellStyle name="_Costs not in AURORA 06GRC_Power Costs - Comparison bx Rbtl-Staff-Jt-PC 3" xfId="10713"/>
    <cellStyle name="_Costs not in AURORA 06GRC_Power Costs - Comparison bx Rbtl-Staff-Jt-PC 3 2" xfId="10714"/>
    <cellStyle name="_Costs not in AURORA 06GRC_Power Costs - Comparison bx Rbtl-Staff-Jt-PC 4" xfId="10715"/>
    <cellStyle name="_Costs not in AURORA 06GRC_Power Costs - Comparison bx Rbtl-Staff-Jt-PC_Adj Bench DR 3 for Initial Briefs (Electric)" xfId="1250"/>
    <cellStyle name="_Costs not in AURORA 06GRC_Power Costs - Comparison bx Rbtl-Staff-Jt-PC_Adj Bench DR 3 for Initial Briefs (Electric) 2" xfId="1251"/>
    <cellStyle name="_Costs not in AURORA 06GRC_Power Costs - Comparison bx Rbtl-Staff-Jt-PC_Adj Bench DR 3 for Initial Briefs (Electric) 2 2" xfId="10716"/>
    <cellStyle name="_Costs not in AURORA 06GRC_Power Costs - Comparison bx Rbtl-Staff-Jt-PC_Adj Bench DR 3 for Initial Briefs (Electric) 2 2 2" xfId="10717"/>
    <cellStyle name="_Costs not in AURORA 06GRC_Power Costs - Comparison bx Rbtl-Staff-Jt-PC_Adj Bench DR 3 for Initial Briefs (Electric) 2 3" xfId="10718"/>
    <cellStyle name="_Costs not in AURORA 06GRC_Power Costs - Comparison bx Rbtl-Staff-Jt-PC_Adj Bench DR 3 for Initial Briefs (Electric) 3" xfId="10719"/>
    <cellStyle name="_Costs not in AURORA 06GRC_Power Costs - Comparison bx Rbtl-Staff-Jt-PC_Adj Bench DR 3 for Initial Briefs (Electric) 3 2" xfId="10720"/>
    <cellStyle name="_Costs not in AURORA 06GRC_Power Costs - Comparison bx Rbtl-Staff-Jt-PC_Adj Bench DR 3 for Initial Briefs (Electric) 4" xfId="10721"/>
    <cellStyle name="_Costs not in AURORA 06GRC_Power Costs - Comparison bx Rbtl-Staff-Jt-PC_Adj Bench DR 3 for Initial Briefs (Electric)_DEM-WP(C) ENERG10C--ctn Mid-C_042010 2010GRC" xfId="1252"/>
    <cellStyle name="_Costs not in AURORA 06GRC_Power Costs - Comparison bx Rbtl-Staff-Jt-PC_DEM-WP(C) ENERG10C--ctn Mid-C_042010 2010GRC" xfId="1253"/>
    <cellStyle name="_Costs not in AURORA 06GRC_Power Costs - Comparison bx Rbtl-Staff-Jt-PC_Electric Rev Req Model (2009 GRC) Rebuttal" xfId="1254"/>
    <cellStyle name="_Costs not in AURORA 06GRC_Power Costs - Comparison bx Rbtl-Staff-Jt-PC_Electric Rev Req Model (2009 GRC) Rebuttal 2" xfId="10722"/>
    <cellStyle name="_Costs not in AURORA 06GRC_Power Costs - Comparison bx Rbtl-Staff-Jt-PC_Electric Rev Req Model (2009 GRC) Rebuttal 2 2" xfId="10723"/>
    <cellStyle name="_Costs not in AURORA 06GRC_Power Costs - Comparison bx Rbtl-Staff-Jt-PC_Electric Rev Req Model (2009 GRC) Rebuttal 2 2 2" xfId="10724"/>
    <cellStyle name="_Costs not in AURORA 06GRC_Power Costs - Comparison bx Rbtl-Staff-Jt-PC_Electric Rev Req Model (2009 GRC) Rebuttal 2 3" xfId="10725"/>
    <cellStyle name="_Costs not in AURORA 06GRC_Power Costs - Comparison bx Rbtl-Staff-Jt-PC_Electric Rev Req Model (2009 GRC) Rebuttal 3" xfId="10726"/>
    <cellStyle name="_Costs not in AURORA 06GRC_Power Costs - Comparison bx Rbtl-Staff-Jt-PC_Electric Rev Req Model (2009 GRC) Rebuttal 3 2" xfId="10727"/>
    <cellStyle name="_Costs not in AURORA 06GRC_Power Costs - Comparison bx Rbtl-Staff-Jt-PC_Electric Rev Req Model (2009 GRC) Rebuttal 4" xfId="10728"/>
    <cellStyle name="_Costs not in AURORA 06GRC_Power Costs - Comparison bx Rbtl-Staff-Jt-PC_Electric Rev Req Model (2009 GRC) Rebuttal REmoval of New  WH Solar AdjustMI" xfId="1255"/>
    <cellStyle name="_Costs not in AURORA 06GRC_Power Costs - Comparison bx Rbtl-Staff-Jt-PC_Electric Rev Req Model (2009 GRC) Rebuttal REmoval of New  WH Solar AdjustMI 2" xfId="1256"/>
    <cellStyle name="_Costs not in AURORA 06GRC_Power Costs - Comparison bx Rbtl-Staff-Jt-PC_Electric Rev Req Model (2009 GRC) Rebuttal REmoval of New  WH Solar AdjustMI 2 2" xfId="10729"/>
    <cellStyle name="_Costs not in AURORA 06GRC_Power Costs - Comparison bx Rbtl-Staff-Jt-PC_Electric Rev Req Model (2009 GRC) Rebuttal REmoval of New  WH Solar AdjustMI 2 2 2" xfId="10730"/>
    <cellStyle name="_Costs not in AURORA 06GRC_Power Costs - Comparison bx Rbtl-Staff-Jt-PC_Electric Rev Req Model (2009 GRC) Rebuttal REmoval of New  WH Solar AdjustMI 2 3" xfId="10731"/>
    <cellStyle name="_Costs not in AURORA 06GRC_Power Costs - Comparison bx Rbtl-Staff-Jt-PC_Electric Rev Req Model (2009 GRC) Rebuttal REmoval of New  WH Solar AdjustMI 3" xfId="10732"/>
    <cellStyle name="_Costs not in AURORA 06GRC_Power Costs - Comparison bx Rbtl-Staff-Jt-PC_Electric Rev Req Model (2009 GRC) Rebuttal REmoval of New  WH Solar AdjustMI 3 2" xfId="10733"/>
    <cellStyle name="_Costs not in AURORA 06GRC_Power Costs - Comparison bx Rbtl-Staff-Jt-PC_Electric Rev Req Model (2009 GRC) Rebuttal REmoval of New  WH Solar AdjustMI 4" xfId="10734"/>
    <cellStyle name="_Costs not in AURORA 06GRC_Power Costs - Comparison bx Rbtl-Staff-Jt-PC_Electric Rev Req Model (2009 GRC) Rebuttal REmoval of New  WH Solar AdjustMI_DEM-WP(C) ENERG10C--ctn Mid-C_042010 2010GRC" xfId="1257"/>
    <cellStyle name="_Costs not in AURORA 06GRC_Power Costs - Comparison bx Rbtl-Staff-Jt-PC_Electric Rev Req Model (2009 GRC) Revised 01-18-2010" xfId="1258"/>
    <cellStyle name="_Costs not in AURORA 06GRC_Power Costs - Comparison bx Rbtl-Staff-Jt-PC_Electric Rev Req Model (2009 GRC) Revised 01-18-2010 2" xfId="1259"/>
    <cellStyle name="_Costs not in AURORA 06GRC_Power Costs - Comparison bx Rbtl-Staff-Jt-PC_Electric Rev Req Model (2009 GRC) Revised 01-18-2010 2 2" xfId="10735"/>
    <cellStyle name="_Costs not in AURORA 06GRC_Power Costs - Comparison bx Rbtl-Staff-Jt-PC_Electric Rev Req Model (2009 GRC) Revised 01-18-2010 2 2 2" xfId="10736"/>
    <cellStyle name="_Costs not in AURORA 06GRC_Power Costs - Comparison bx Rbtl-Staff-Jt-PC_Electric Rev Req Model (2009 GRC) Revised 01-18-2010 2 3" xfId="10737"/>
    <cellStyle name="_Costs not in AURORA 06GRC_Power Costs - Comparison bx Rbtl-Staff-Jt-PC_Electric Rev Req Model (2009 GRC) Revised 01-18-2010 3" xfId="10738"/>
    <cellStyle name="_Costs not in AURORA 06GRC_Power Costs - Comparison bx Rbtl-Staff-Jt-PC_Electric Rev Req Model (2009 GRC) Revised 01-18-2010 3 2" xfId="10739"/>
    <cellStyle name="_Costs not in AURORA 06GRC_Power Costs - Comparison bx Rbtl-Staff-Jt-PC_Electric Rev Req Model (2009 GRC) Revised 01-18-2010 4" xfId="10740"/>
    <cellStyle name="_Costs not in AURORA 06GRC_Power Costs - Comparison bx Rbtl-Staff-Jt-PC_Electric Rev Req Model (2009 GRC) Revised 01-18-2010_DEM-WP(C) ENERG10C--ctn Mid-C_042010 2010GRC" xfId="1260"/>
    <cellStyle name="_Costs not in AURORA 06GRC_Power Costs - Comparison bx Rbtl-Staff-Jt-PC_Final Order Electric EXHIBIT A-1" xfId="1261"/>
    <cellStyle name="_Costs not in AURORA 06GRC_Power Costs - Comparison bx Rbtl-Staff-Jt-PC_Final Order Electric EXHIBIT A-1 2" xfId="10741"/>
    <cellStyle name="_Costs not in AURORA 06GRC_Power Costs - Comparison bx Rbtl-Staff-Jt-PC_Final Order Electric EXHIBIT A-1 2 2" xfId="10742"/>
    <cellStyle name="_Costs not in AURORA 06GRC_Power Costs - Comparison bx Rbtl-Staff-Jt-PC_Final Order Electric EXHIBIT A-1 2 2 2" xfId="10743"/>
    <cellStyle name="_Costs not in AURORA 06GRC_Power Costs - Comparison bx Rbtl-Staff-Jt-PC_Final Order Electric EXHIBIT A-1 2 3" xfId="10744"/>
    <cellStyle name="_Costs not in AURORA 06GRC_Power Costs - Comparison bx Rbtl-Staff-Jt-PC_Final Order Electric EXHIBIT A-1 3" xfId="10745"/>
    <cellStyle name="_Costs not in AURORA 06GRC_Power Costs - Comparison bx Rbtl-Staff-Jt-PC_Final Order Electric EXHIBIT A-1 3 2" xfId="10746"/>
    <cellStyle name="_Costs not in AURORA 06GRC_Power Costs - Comparison bx Rbtl-Staff-Jt-PC_Final Order Electric EXHIBIT A-1 4" xfId="10747"/>
    <cellStyle name="_Costs not in AURORA 06GRC_Production Adj 4.37" xfId="10748"/>
    <cellStyle name="_Costs not in AURORA 06GRC_Production Adj 4.37 2" xfId="10749"/>
    <cellStyle name="_Costs not in AURORA 06GRC_Production Adj 4.37 2 2" xfId="10750"/>
    <cellStyle name="_Costs not in AURORA 06GRC_Production Adj 4.37 2 2 2" xfId="10751"/>
    <cellStyle name="_Costs not in AURORA 06GRC_Production Adj 4.37 2 3" xfId="10752"/>
    <cellStyle name="_Costs not in AURORA 06GRC_Production Adj 4.37 3" xfId="10753"/>
    <cellStyle name="_Costs not in AURORA 06GRC_Production Adj 4.37 3 2" xfId="10754"/>
    <cellStyle name="_Costs not in AURORA 06GRC_Production Adj 4.37 4" xfId="10755"/>
    <cellStyle name="_Costs not in AURORA 06GRC_Purchased Power Adj 4.03" xfId="10756"/>
    <cellStyle name="_Costs not in AURORA 06GRC_Purchased Power Adj 4.03 2" xfId="10757"/>
    <cellStyle name="_Costs not in AURORA 06GRC_Purchased Power Adj 4.03 2 2" xfId="10758"/>
    <cellStyle name="_Costs not in AURORA 06GRC_Purchased Power Adj 4.03 2 2 2" xfId="10759"/>
    <cellStyle name="_Costs not in AURORA 06GRC_Purchased Power Adj 4.03 2 3" xfId="10760"/>
    <cellStyle name="_Costs not in AURORA 06GRC_Purchased Power Adj 4.03 3" xfId="10761"/>
    <cellStyle name="_Costs not in AURORA 06GRC_Purchased Power Adj 4.03 3 2" xfId="10762"/>
    <cellStyle name="_Costs not in AURORA 06GRC_Purchased Power Adj 4.03 4" xfId="10763"/>
    <cellStyle name="_Costs not in AURORA 06GRC_Rebuttal Power Costs" xfId="1262"/>
    <cellStyle name="_Costs not in AURORA 06GRC_Rebuttal Power Costs 2" xfId="1263"/>
    <cellStyle name="_Costs not in AURORA 06GRC_Rebuttal Power Costs 2 2" xfId="10764"/>
    <cellStyle name="_Costs not in AURORA 06GRC_Rebuttal Power Costs 2 2 2" xfId="10765"/>
    <cellStyle name="_Costs not in AURORA 06GRC_Rebuttal Power Costs 2 3" xfId="10766"/>
    <cellStyle name="_Costs not in AURORA 06GRC_Rebuttal Power Costs 3" xfId="10767"/>
    <cellStyle name="_Costs not in AURORA 06GRC_Rebuttal Power Costs 3 2" xfId="10768"/>
    <cellStyle name="_Costs not in AURORA 06GRC_Rebuttal Power Costs 4" xfId="10769"/>
    <cellStyle name="_Costs not in AURORA 06GRC_Rebuttal Power Costs_Adj Bench DR 3 for Initial Briefs (Electric)" xfId="1264"/>
    <cellStyle name="_Costs not in AURORA 06GRC_Rebuttal Power Costs_Adj Bench DR 3 for Initial Briefs (Electric) 2" xfId="1265"/>
    <cellStyle name="_Costs not in AURORA 06GRC_Rebuttal Power Costs_Adj Bench DR 3 for Initial Briefs (Electric) 2 2" xfId="10770"/>
    <cellStyle name="_Costs not in AURORA 06GRC_Rebuttal Power Costs_Adj Bench DR 3 for Initial Briefs (Electric) 2 2 2" xfId="10771"/>
    <cellStyle name="_Costs not in AURORA 06GRC_Rebuttal Power Costs_Adj Bench DR 3 for Initial Briefs (Electric) 2 3" xfId="10772"/>
    <cellStyle name="_Costs not in AURORA 06GRC_Rebuttal Power Costs_Adj Bench DR 3 for Initial Briefs (Electric) 3" xfId="10773"/>
    <cellStyle name="_Costs not in AURORA 06GRC_Rebuttal Power Costs_Adj Bench DR 3 for Initial Briefs (Electric) 3 2" xfId="10774"/>
    <cellStyle name="_Costs not in AURORA 06GRC_Rebuttal Power Costs_Adj Bench DR 3 for Initial Briefs (Electric) 4" xfId="10775"/>
    <cellStyle name="_Costs not in AURORA 06GRC_Rebuttal Power Costs_Adj Bench DR 3 for Initial Briefs (Electric)_DEM-WP(C) ENERG10C--ctn Mid-C_042010 2010GRC" xfId="1266"/>
    <cellStyle name="_Costs not in AURORA 06GRC_Rebuttal Power Costs_DEM-WP(C) ENERG10C--ctn Mid-C_042010 2010GRC" xfId="1267"/>
    <cellStyle name="_Costs not in AURORA 06GRC_Rebuttal Power Costs_Electric Rev Req Model (2009 GRC) Rebuttal" xfId="1268"/>
    <cellStyle name="_Costs not in AURORA 06GRC_Rebuttal Power Costs_Electric Rev Req Model (2009 GRC) Rebuttal 2" xfId="10776"/>
    <cellStyle name="_Costs not in AURORA 06GRC_Rebuttal Power Costs_Electric Rev Req Model (2009 GRC) Rebuttal 2 2" xfId="10777"/>
    <cellStyle name="_Costs not in AURORA 06GRC_Rebuttal Power Costs_Electric Rev Req Model (2009 GRC) Rebuttal 2 2 2" xfId="10778"/>
    <cellStyle name="_Costs not in AURORA 06GRC_Rebuttal Power Costs_Electric Rev Req Model (2009 GRC) Rebuttal 2 3" xfId="10779"/>
    <cellStyle name="_Costs not in AURORA 06GRC_Rebuttal Power Costs_Electric Rev Req Model (2009 GRC) Rebuttal 3" xfId="10780"/>
    <cellStyle name="_Costs not in AURORA 06GRC_Rebuttal Power Costs_Electric Rev Req Model (2009 GRC) Rebuttal 3 2" xfId="10781"/>
    <cellStyle name="_Costs not in AURORA 06GRC_Rebuttal Power Costs_Electric Rev Req Model (2009 GRC) Rebuttal 4" xfId="10782"/>
    <cellStyle name="_Costs not in AURORA 06GRC_Rebuttal Power Costs_Electric Rev Req Model (2009 GRC) Rebuttal REmoval of New  WH Solar AdjustMI" xfId="1269"/>
    <cellStyle name="_Costs not in AURORA 06GRC_Rebuttal Power Costs_Electric Rev Req Model (2009 GRC) Rebuttal REmoval of New  WH Solar AdjustMI 2" xfId="1270"/>
    <cellStyle name="_Costs not in AURORA 06GRC_Rebuttal Power Costs_Electric Rev Req Model (2009 GRC) Rebuttal REmoval of New  WH Solar AdjustMI 2 2" xfId="10783"/>
    <cellStyle name="_Costs not in AURORA 06GRC_Rebuttal Power Costs_Electric Rev Req Model (2009 GRC) Rebuttal REmoval of New  WH Solar AdjustMI 2 2 2" xfId="10784"/>
    <cellStyle name="_Costs not in AURORA 06GRC_Rebuttal Power Costs_Electric Rev Req Model (2009 GRC) Rebuttal REmoval of New  WH Solar AdjustMI 2 3" xfId="10785"/>
    <cellStyle name="_Costs not in AURORA 06GRC_Rebuttal Power Costs_Electric Rev Req Model (2009 GRC) Rebuttal REmoval of New  WH Solar AdjustMI 3" xfId="10786"/>
    <cellStyle name="_Costs not in AURORA 06GRC_Rebuttal Power Costs_Electric Rev Req Model (2009 GRC) Rebuttal REmoval of New  WH Solar AdjustMI 3 2" xfId="10787"/>
    <cellStyle name="_Costs not in AURORA 06GRC_Rebuttal Power Costs_Electric Rev Req Model (2009 GRC) Rebuttal REmoval of New  WH Solar AdjustMI 4" xfId="10788"/>
    <cellStyle name="_Costs not in AURORA 06GRC_Rebuttal Power Costs_Electric Rev Req Model (2009 GRC) Rebuttal REmoval of New  WH Solar AdjustMI_DEM-WP(C) ENERG10C--ctn Mid-C_042010 2010GRC" xfId="1271"/>
    <cellStyle name="_Costs not in AURORA 06GRC_Rebuttal Power Costs_Electric Rev Req Model (2009 GRC) Revised 01-18-2010" xfId="1272"/>
    <cellStyle name="_Costs not in AURORA 06GRC_Rebuttal Power Costs_Electric Rev Req Model (2009 GRC) Revised 01-18-2010 2" xfId="1273"/>
    <cellStyle name="_Costs not in AURORA 06GRC_Rebuttal Power Costs_Electric Rev Req Model (2009 GRC) Revised 01-18-2010 2 2" xfId="10789"/>
    <cellStyle name="_Costs not in AURORA 06GRC_Rebuttal Power Costs_Electric Rev Req Model (2009 GRC) Revised 01-18-2010 2 2 2" xfId="10790"/>
    <cellStyle name="_Costs not in AURORA 06GRC_Rebuttal Power Costs_Electric Rev Req Model (2009 GRC) Revised 01-18-2010 2 3" xfId="10791"/>
    <cellStyle name="_Costs not in AURORA 06GRC_Rebuttal Power Costs_Electric Rev Req Model (2009 GRC) Revised 01-18-2010 3" xfId="10792"/>
    <cellStyle name="_Costs not in AURORA 06GRC_Rebuttal Power Costs_Electric Rev Req Model (2009 GRC) Revised 01-18-2010 3 2" xfId="10793"/>
    <cellStyle name="_Costs not in AURORA 06GRC_Rebuttal Power Costs_Electric Rev Req Model (2009 GRC) Revised 01-18-2010 4" xfId="10794"/>
    <cellStyle name="_Costs not in AURORA 06GRC_Rebuttal Power Costs_Electric Rev Req Model (2009 GRC) Revised 01-18-2010_DEM-WP(C) ENERG10C--ctn Mid-C_042010 2010GRC" xfId="1274"/>
    <cellStyle name="_Costs not in AURORA 06GRC_Rebuttal Power Costs_Final Order Electric EXHIBIT A-1" xfId="1275"/>
    <cellStyle name="_Costs not in AURORA 06GRC_Rebuttal Power Costs_Final Order Electric EXHIBIT A-1 2" xfId="10795"/>
    <cellStyle name="_Costs not in AURORA 06GRC_Rebuttal Power Costs_Final Order Electric EXHIBIT A-1 2 2" xfId="10796"/>
    <cellStyle name="_Costs not in AURORA 06GRC_Rebuttal Power Costs_Final Order Electric EXHIBIT A-1 2 2 2" xfId="10797"/>
    <cellStyle name="_Costs not in AURORA 06GRC_Rebuttal Power Costs_Final Order Electric EXHIBIT A-1 2 3" xfId="10798"/>
    <cellStyle name="_Costs not in AURORA 06GRC_Rebuttal Power Costs_Final Order Electric EXHIBIT A-1 3" xfId="10799"/>
    <cellStyle name="_Costs not in AURORA 06GRC_Rebuttal Power Costs_Final Order Electric EXHIBIT A-1 3 2" xfId="10800"/>
    <cellStyle name="_Costs not in AURORA 06GRC_Rebuttal Power Costs_Final Order Electric EXHIBIT A-1 4" xfId="10801"/>
    <cellStyle name="_Costs not in AURORA 06GRC_ROR &amp; CONV FACTOR" xfId="10802"/>
    <cellStyle name="_Costs not in AURORA 06GRC_ROR &amp; CONV FACTOR 2" xfId="10803"/>
    <cellStyle name="_Costs not in AURORA 06GRC_ROR &amp; CONV FACTOR 2 2" xfId="10804"/>
    <cellStyle name="_Costs not in AURORA 06GRC_ROR &amp; CONV FACTOR 2 2 2" xfId="10805"/>
    <cellStyle name="_Costs not in AURORA 06GRC_ROR &amp; CONV FACTOR 2 3" xfId="10806"/>
    <cellStyle name="_Costs not in AURORA 06GRC_ROR &amp; CONV FACTOR 3" xfId="10807"/>
    <cellStyle name="_Costs not in AURORA 06GRC_ROR &amp; CONV FACTOR 3 2" xfId="10808"/>
    <cellStyle name="_Costs not in AURORA 06GRC_ROR &amp; CONV FACTOR 4" xfId="10809"/>
    <cellStyle name="_Costs not in AURORA 06GRC_ROR 5.02" xfId="10810"/>
    <cellStyle name="_Costs not in AURORA 06GRC_ROR 5.02 2" xfId="10811"/>
    <cellStyle name="_Costs not in AURORA 06GRC_ROR 5.02 2 2" xfId="10812"/>
    <cellStyle name="_Costs not in AURORA 06GRC_ROR 5.02 2 2 2" xfId="10813"/>
    <cellStyle name="_Costs not in AURORA 06GRC_ROR 5.02 2 3" xfId="10814"/>
    <cellStyle name="_Costs not in AURORA 06GRC_ROR 5.02 3" xfId="10815"/>
    <cellStyle name="_Costs not in AURORA 06GRC_ROR 5.02 3 2" xfId="10816"/>
    <cellStyle name="_Costs not in AURORA 06GRC_ROR 5.02 4" xfId="10817"/>
    <cellStyle name="_Costs not in AURORA 06GRC_Transmission Workbook for May BOD" xfId="1276"/>
    <cellStyle name="_Costs not in AURORA 06GRC_Transmission Workbook for May BOD 2" xfId="1277"/>
    <cellStyle name="_Costs not in AURORA 06GRC_Transmission Workbook for May BOD 2 2" xfId="10818"/>
    <cellStyle name="_Costs not in AURORA 06GRC_Transmission Workbook for May BOD 3" xfId="10819"/>
    <cellStyle name="_Costs not in AURORA 06GRC_Transmission Workbook for May BOD_DEM-WP(C) ENERG10C--ctn Mid-C_042010 2010GRC" xfId="1278"/>
    <cellStyle name="_Costs not in AURORA 06GRC_Wind Integration 10GRC" xfId="1279"/>
    <cellStyle name="_Costs not in AURORA 06GRC_Wind Integration 10GRC 2" xfId="1280"/>
    <cellStyle name="_Costs not in AURORA 06GRC_Wind Integration 10GRC 2 2" xfId="10820"/>
    <cellStyle name="_Costs not in AURORA 06GRC_Wind Integration 10GRC 3" xfId="10821"/>
    <cellStyle name="_Costs not in AURORA 06GRC_Wind Integration 10GRC_DEM-WP(C) ENERG10C--ctn Mid-C_042010 2010GRC" xfId="1281"/>
    <cellStyle name="_Costs not in AURORA 2006GRC 6.15.06" xfId="1282"/>
    <cellStyle name="_Costs not in AURORA 2006GRC 6.15.06 2" xfId="1283"/>
    <cellStyle name="_Costs not in AURORA 2006GRC 6.15.06 2 2" xfId="1284"/>
    <cellStyle name="_Costs not in AURORA 2006GRC 6.15.06 2 2 2" xfId="10822"/>
    <cellStyle name="_Costs not in AURORA 2006GRC 6.15.06 2 2 2 2" xfId="10823"/>
    <cellStyle name="_Costs not in AURORA 2006GRC 6.15.06 2 2 3" xfId="10824"/>
    <cellStyle name="_Costs not in AURORA 2006GRC 6.15.06 2 3" xfId="10825"/>
    <cellStyle name="_Costs not in AURORA 2006GRC 6.15.06 2 3 2" xfId="10826"/>
    <cellStyle name="_Costs not in AURORA 2006GRC 6.15.06 2 4" xfId="10827"/>
    <cellStyle name="_Costs not in AURORA 2006GRC 6.15.06 3" xfId="1285"/>
    <cellStyle name="_Costs not in AURORA 2006GRC 6.15.06 3 2" xfId="10828"/>
    <cellStyle name="_Costs not in AURORA 2006GRC 6.15.06 3 2 2" xfId="10829"/>
    <cellStyle name="_Costs not in AURORA 2006GRC 6.15.06 3 2 2 2" xfId="10830"/>
    <cellStyle name="_Costs not in AURORA 2006GRC 6.15.06 3 2 3" xfId="10831"/>
    <cellStyle name="_Costs not in AURORA 2006GRC 6.15.06 3 3" xfId="10832"/>
    <cellStyle name="_Costs not in AURORA 2006GRC 6.15.06 3 3 2" xfId="10833"/>
    <cellStyle name="_Costs not in AURORA 2006GRC 6.15.06 3 3 2 2" xfId="10834"/>
    <cellStyle name="_Costs not in AURORA 2006GRC 6.15.06 3 3 3" xfId="10835"/>
    <cellStyle name="_Costs not in AURORA 2006GRC 6.15.06 3 4" xfId="10836"/>
    <cellStyle name="_Costs not in AURORA 2006GRC 6.15.06 3 4 2" xfId="10837"/>
    <cellStyle name="_Costs not in AURORA 2006GRC 6.15.06 3 4 2 2" xfId="10838"/>
    <cellStyle name="_Costs not in AURORA 2006GRC 6.15.06 3 4 3" xfId="10839"/>
    <cellStyle name="_Costs not in AURORA 2006GRC 6.15.06 3 5" xfId="10840"/>
    <cellStyle name="_Costs not in AURORA 2006GRC 6.15.06 4" xfId="1286"/>
    <cellStyle name="_Costs not in AURORA 2006GRC 6.15.06 4 2" xfId="1287"/>
    <cellStyle name="_Costs not in AURORA 2006GRC 6.15.06 4 2 2" xfId="10841"/>
    <cellStyle name="_Costs not in AURORA 2006GRC 6.15.06 4 3" xfId="10842"/>
    <cellStyle name="_Costs not in AURORA 2006GRC 6.15.06 5" xfId="1288"/>
    <cellStyle name="_Costs not in AURORA 2006GRC 6.15.06 5 2" xfId="10843"/>
    <cellStyle name="_Costs not in AURORA 2006GRC 6.15.06 5 2 2" xfId="10844"/>
    <cellStyle name="_Costs not in AURORA 2006GRC 6.15.06 5 3" xfId="10845"/>
    <cellStyle name="_Costs not in AURORA 2006GRC 6.15.06 6" xfId="1289"/>
    <cellStyle name="_Costs not in AURORA 2006GRC 6.15.06 6 2" xfId="1290"/>
    <cellStyle name="_Costs not in AURORA 2006GRC 6.15.06 7" xfId="1291"/>
    <cellStyle name="_Costs not in AURORA 2006GRC 6.15.06 7 2" xfId="1292"/>
    <cellStyle name="_Costs not in AURORA 2006GRC 6.15.06 8" xfId="10846"/>
    <cellStyle name="_Costs not in AURORA 2006GRC 6.15.06 8 2" xfId="10847"/>
    <cellStyle name="_Costs not in AURORA 2006GRC 6.15.06 9" xfId="10848"/>
    <cellStyle name="_Costs not in AURORA 2006GRC 6.15.06 9 2" xfId="10849"/>
    <cellStyle name="_Costs not in AURORA 2006GRC 6.15.06_04 07E Wild Horse Wind Expansion (C) (2)" xfId="1293"/>
    <cellStyle name="_Costs not in AURORA 2006GRC 6.15.06_04 07E Wild Horse Wind Expansion (C) (2) 2" xfId="1294"/>
    <cellStyle name="_Costs not in AURORA 2006GRC 6.15.06_04 07E Wild Horse Wind Expansion (C) (2) 2 2" xfId="10850"/>
    <cellStyle name="_Costs not in AURORA 2006GRC 6.15.06_04 07E Wild Horse Wind Expansion (C) (2) 2 2 2" xfId="10851"/>
    <cellStyle name="_Costs not in AURORA 2006GRC 6.15.06_04 07E Wild Horse Wind Expansion (C) (2) 2 3" xfId="10852"/>
    <cellStyle name="_Costs not in AURORA 2006GRC 6.15.06_04 07E Wild Horse Wind Expansion (C) (2) 3" xfId="10853"/>
    <cellStyle name="_Costs not in AURORA 2006GRC 6.15.06_04 07E Wild Horse Wind Expansion (C) (2) 3 2" xfId="10854"/>
    <cellStyle name="_Costs not in AURORA 2006GRC 6.15.06_04 07E Wild Horse Wind Expansion (C) (2) 4" xfId="10855"/>
    <cellStyle name="_Costs not in AURORA 2006GRC 6.15.06_04 07E Wild Horse Wind Expansion (C) (2)_Adj Bench DR 3 for Initial Briefs (Electric)" xfId="1295"/>
    <cellStyle name="_Costs not in AURORA 2006GRC 6.15.06_04 07E Wild Horse Wind Expansion (C) (2)_Adj Bench DR 3 for Initial Briefs (Electric) 2" xfId="1296"/>
    <cellStyle name="_Costs not in AURORA 2006GRC 6.15.06_04 07E Wild Horse Wind Expansion (C) (2)_Adj Bench DR 3 for Initial Briefs (Electric) 2 2" xfId="10856"/>
    <cellStyle name="_Costs not in AURORA 2006GRC 6.15.06_04 07E Wild Horse Wind Expansion (C) (2)_Adj Bench DR 3 for Initial Briefs (Electric) 2 2 2" xfId="10857"/>
    <cellStyle name="_Costs not in AURORA 2006GRC 6.15.06_04 07E Wild Horse Wind Expansion (C) (2)_Adj Bench DR 3 for Initial Briefs (Electric) 2 3" xfId="10858"/>
    <cellStyle name="_Costs not in AURORA 2006GRC 6.15.06_04 07E Wild Horse Wind Expansion (C) (2)_Adj Bench DR 3 for Initial Briefs (Electric) 3" xfId="10859"/>
    <cellStyle name="_Costs not in AURORA 2006GRC 6.15.06_04 07E Wild Horse Wind Expansion (C) (2)_Adj Bench DR 3 for Initial Briefs (Electric) 3 2" xfId="10860"/>
    <cellStyle name="_Costs not in AURORA 2006GRC 6.15.06_04 07E Wild Horse Wind Expansion (C) (2)_Adj Bench DR 3 for Initial Briefs (Electric) 4" xfId="10861"/>
    <cellStyle name="_Costs not in AURORA 2006GRC 6.15.06_04 07E Wild Horse Wind Expansion (C) (2)_Adj Bench DR 3 for Initial Briefs (Electric)_DEM-WP(C) ENERG10C--ctn Mid-C_042010 2010GRC" xfId="1297"/>
    <cellStyle name="_Costs not in AURORA 2006GRC 6.15.06_04 07E Wild Horse Wind Expansion (C) (2)_Book1" xfId="10862"/>
    <cellStyle name="_Costs not in AURORA 2006GRC 6.15.06_04 07E Wild Horse Wind Expansion (C) (2)_DEM-WP(C) ENERG10C--ctn Mid-C_042010 2010GRC" xfId="1298"/>
    <cellStyle name="_Costs not in AURORA 2006GRC 6.15.06_04 07E Wild Horse Wind Expansion (C) (2)_Electric Rev Req Model (2009 GRC) " xfId="1299"/>
    <cellStyle name="_Costs not in AURORA 2006GRC 6.15.06_04 07E Wild Horse Wind Expansion (C) (2)_Electric Rev Req Model (2009 GRC)  2" xfId="1300"/>
    <cellStyle name="_Costs not in AURORA 2006GRC 6.15.06_04 07E Wild Horse Wind Expansion (C) (2)_Electric Rev Req Model (2009 GRC)  2 2" xfId="10863"/>
    <cellStyle name="_Costs not in AURORA 2006GRC 6.15.06_04 07E Wild Horse Wind Expansion (C) (2)_Electric Rev Req Model (2009 GRC)  2 2 2" xfId="10864"/>
    <cellStyle name="_Costs not in AURORA 2006GRC 6.15.06_04 07E Wild Horse Wind Expansion (C) (2)_Electric Rev Req Model (2009 GRC)  2 3" xfId="10865"/>
    <cellStyle name="_Costs not in AURORA 2006GRC 6.15.06_04 07E Wild Horse Wind Expansion (C) (2)_Electric Rev Req Model (2009 GRC)  3" xfId="10866"/>
    <cellStyle name="_Costs not in AURORA 2006GRC 6.15.06_04 07E Wild Horse Wind Expansion (C) (2)_Electric Rev Req Model (2009 GRC)  3 2" xfId="10867"/>
    <cellStyle name="_Costs not in AURORA 2006GRC 6.15.06_04 07E Wild Horse Wind Expansion (C) (2)_Electric Rev Req Model (2009 GRC)  4" xfId="10868"/>
    <cellStyle name="_Costs not in AURORA 2006GRC 6.15.06_04 07E Wild Horse Wind Expansion (C) (2)_Electric Rev Req Model (2009 GRC) _DEM-WP(C) ENERG10C--ctn Mid-C_042010 2010GRC" xfId="1301"/>
    <cellStyle name="_Costs not in AURORA 2006GRC 6.15.06_04 07E Wild Horse Wind Expansion (C) (2)_Electric Rev Req Model (2009 GRC) Rebuttal" xfId="1302"/>
    <cellStyle name="_Costs not in AURORA 2006GRC 6.15.06_04 07E Wild Horse Wind Expansion (C) (2)_Electric Rev Req Model (2009 GRC) Rebuttal 2" xfId="10869"/>
    <cellStyle name="_Costs not in AURORA 2006GRC 6.15.06_04 07E Wild Horse Wind Expansion (C) (2)_Electric Rev Req Model (2009 GRC) Rebuttal 2 2" xfId="10870"/>
    <cellStyle name="_Costs not in AURORA 2006GRC 6.15.06_04 07E Wild Horse Wind Expansion (C) (2)_Electric Rev Req Model (2009 GRC) Rebuttal 2 2 2" xfId="10871"/>
    <cellStyle name="_Costs not in AURORA 2006GRC 6.15.06_04 07E Wild Horse Wind Expansion (C) (2)_Electric Rev Req Model (2009 GRC) Rebuttal 2 3" xfId="10872"/>
    <cellStyle name="_Costs not in AURORA 2006GRC 6.15.06_04 07E Wild Horse Wind Expansion (C) (2)_Electric Rev Req Model (2009 GRC) Rebuttal 3" xfId="10873"/>
    <cellStyle name="_Costs not in AURORA 2006GRC 6.15.06_04 07E Wild Horse Wind Expansion (C) (2)_Electric Rev Req Model (2009 GRC) Rebuttal 3 2" xfId="10874"/>
    <cellStyle name="_Costs not in AURORA 2006GRC 6.15.06_04 07E Wild Horse Wind Expansion (C) (2)_Electric Rev Req Model (2009 GRC) Rebuttal 4" xfId="10875"/>
    <cellStyle name="_Costs not in AURORA 2006GRC 6.15.06_04 07E Wild Horse Wind Expansion (C) (2)_Electric Rev Req Model (2009 GRC) Rebuttal REmoval of New  WH Solar AdjustMI" xfId="1303"/>
    <cellStyle name="_Costs not in AURORA 2006GRC 6.15.06_04 07E Wild Horse Wind Expansion (C) (2)_Electric Rev Req Model (2009 GRC) Rebuttal REmoval of New  WH Solar AdjustMI 2" xfId="1304"/>
    <cellStyle name="_Costs not in AURORA 2006GRC 6.15.06_04 07E Wild Horse Wind Expansion (C) (2)_Electric Rev Req Model (2009 GRC) Rebuttal REmoval of New  WH Solar AdjustMI 2 2" xfId="10876"/>
    <cellStyle name="_Costs not in AURORA 2006GRC 6.15.06_04 07E Wild Horse Wind Expansion (C) (2)_Electric Rev Req Model (2009 GRC) Rebuttal REmoval of New  WH Solar AdjustMI 2 2 2" xfId="10877"/>
    <cellStyle name="_Costs not in AURORA 2006GRC 6.15.06_04 07E Wild Horse Wind Expansion (C) (2)_Electric Rev Req Model (2009 GRC) Rebuttal REmoval of New  WH Solar AdjustMI 2 3" xfId="10878"/>
    <cellStyle name="_Costs not in AURORA 2006GRC 6.15.06_04 07E Wild Horse Wind Expansion (C) (2)_Electric Rev Req Model (2009 GRC) Rebuttal REmoval of New  WH Solar AdjustMI 3" xfId="10879"/>
    <cellStyle name="_Costs not in AURORA 2006GRC 6.15.06_04 07E Wild Horse Wind Expansion (C) (2)_Electric Rev Req Model (2009 GRC) Rebuttal REmoval of New  WH Solar AdjustMI 3 2" xfId="10880"/>
    <cellStyle name="_Costs not in AURORA 2006GRC 6.15.06_04 07E Wild Horse Wind Expansion (C) (2)_Electric Rev Req Model (2009 GRC) Rebuttal REmoval of New  WH Solar AdjustMI 4" xfId="10881"/>
    <cellStyle name="_Costs not in AURORA 2006GRC 6.15.06_04 07E Wild Horse Wind Expansion (C) (2)_Electric Rev Req Model (2009 GRC) Rebuttal REmoval of New  WH Solar AdjustMI_DEM-WP(C) ENERG10C--ctn Mid-C_042010 2010GRC" xfId="1305"/>
    <cellStyle name="_Costs not in AURORA 2006GRC 6.15.06_04 07E Wild Horse Wind Expansion (C) (2)_Electric Rev Req Model (2009 GRC) Revised 01-18-2010" xfId="1306"/>
    <cellStyle name="_Costs not in AURORA 2006GRC 6.15.06_04 07E Wild Horse Wind Expansion (C) (2)_Electric Rev Req Model (2009 GRC) Revised 01-18-2010 2" xfId="1307"/>
    <cellStyle name="_Costs not in AURORA 2006GRC 6.15.06_04 07E Wild Horse Wind Expansion (C) (2)_Electric Rev Req Model (2009 GRC) Revised 01-18-2010 2 2" xfId="10882"/>
    <cellStyle name="_Costs not in AURORA 2006GRC 6.15.06_04 07E Wild Horse Wind Expansion (C) (2)_Electric Rev Req Model (2009 GRC) Revised 01-18-2010 2 2 2" xfId="10883"/>
    <cellStyle name="_Costs not in AURORA 2006GRC 6.15.06_04 07E Wild Horse Wind Expansion (C) (2)_Electric Rev Req Model (2009 GRC) Revised 01-18-2010 2 3" xfId="10884"/>
    <cellStyle name="_Costs not in AURORA 2006GRC 6.15.06_04 07E Wild Horse Wind Expansion (C) (2)_Electric Rev Req Model (2009 GRC) Revised 01-18-2010 3" xfId="10885"/>
    <cellStyle name="_Costs not in AURORA 2006GRC 6.15.06_04 07E Wild Horse Wind Expansion (C) (2)_Electric Rev Req Model (2009 GRC) Revised 01-18-2010 3 2" xfId="10886"/>
    <cellStyle name="_Costs not in AURORA 2006GRC 6.15.06_04 07E Wild Horse Wind Expansion (C) (2)_Electric Rev Req Model (2009 GRC) Revised 01-18-2010 4" xfId="10887"/>
    <cellStyle name="_Costs not in AURORA 2006GRC 6.15.06_04 07E Wild Horse Wind Expansion (C) (2)_Electric Rev Req Model (2009 GRC) Revised 01-18-2010_DEM-WP(C) ENERG10C--ctn Mid-C_042010 2010GRC" xfId="1308"/>
    <cellStyle name="_Costs not in AURORA 2006GRC 6.15.06_04 07E Wild Horse Wind Expansion (C) (2)_Electric Rev Req Model (2010 GRC)" xfId="10888"/>
    <cellStyle name="_Costs not in AURORA 2006GRC 6.15.06_04 07E Wild Horse Wind Expansion (C) (2)_Electric Rev Req Model (2010 GRC) SF" xfId="10889"/>
    <cellStyle name="_Costs not in AURORA 2006GRC 6.15.06_04 07E Wild Horse Wind Expansion (C) (2)_Final Order Electric EXHIBIT A-1" xfId="1309"/>
    <cellStyle name="_Costs not in AURORA 2006GRC 6.15.06_04 07E Wild Horse Wind Expansion (C) (2)_Final Order Electric EXHIBIT A-1 2" xfId="10890"/>
    <cellStyle name="_Costs not in AURORA 2006GRC 6.15.06_04 07E Wild Horse Wind Expansion (C) (2)_Final Order Electric EXHIBIT A-1 2 2" xfId="10891"/>
    <cellStyle name="_Costs not in AURORA 2006GRC 6.15.06_04 07E Wild Horse Wind Expansion (C) (2)_Final Order Electric EXHIBIT A-1 2 2 2" xfId="10892"/>
    <cellStyle name="_Costs not in AURORA 2006GRC 6.15.06_04 07E Wild Horse Wind Expansion (C) (2)_Final Order Electric EXHIBIT A-1 2 3" xfId="10893"/>
    <cellStyle name="_Costs not in AURORA 2006GRC 6.15.06_04 07E Wild Horse Wind Expansion (C) (2)_Final Order Electric EXHIBIT A-1 3" xfId="10894"/>
    <cellStyle name="_Costs not in AURORA 2006GRC 6.15.06_04 07E Wild Horse Wind Expansion (C) (2)_Final Order Electric EXHIBIT A-1 3 2" xfId="10895"/>
    <cellStyle name="_Costs not in AURORA 2006GRC 6.15.06_04 07E Wild Horse Wind Expansion (C) (2)_Final Order Electric EXHIBIT A-1 4" xfId="10896"/>
    <cellStyle name="_Costs not in AURORA 2006GRC 6.15.06_04 07E Wild Horse Wind Expansion (C) (2)_TENASKA REGULATORY ASSET" xfId="1310"/>
    <cellStyle name="_Costs not in AURORA 2006GRC 6.15.06_04 07E Wild Horse Wind Expansion (C) (2)_TENASKA REGULATORY ASSET 2" xfId="10897"/>
    <cellStyle name="_Costs not in AURORA 2006GRC 6.15.06_04 07E Wild Horse Wind Expansion (C) (2)_TENASKA REGULATORY ASSET 2 2" xfId="10898"/>
    <cellStyle name="_Costs not in AURORA 2006GRC 6.15.06_04 07E Wild Horse Wind Expansion (C) (2)_TENASKA REGULATORY ASSET 2 2 2" xfId="10899"/>
    <cellStyle name="_Costs not in AURORA 2006GRC 6.15.06_04 07E Wild Horse Wind Expansion (C) (2)_TENASKA REGULATORY ASSET 2 3" xfId="10900"/>
    <cellStyle name="_Costs not in AURORA 2006GRC 6.15.06_04 07E Wild Horse Wind Expansion (C) (2)_TENASKA REGULATORY ASSET 3" xfId="10901"/>
    <cellStyle name="_Costs not in AURORA 2006GRC 6.15.06_04 07E Wild Horse Wind Expansion (C) (2)_TENASKA REGULATORY ASSET 3 2" xfId="10902"/>
    <cellStyle name="_Costs not in AURORA 2006GRC 6.15.06_04 07E Wild Horse Wind Expansion (C) (2)_TENASKA REGULATORY ASSET 4" xfId="10903"/>
    <cellStyle name="_Costs not in AURORA 2006GRC 6.15.06_16.37E Wild Horse Expansion DeferralRevwrkingfile SF" xfId="1311"/>
    <cellStyle name="_Costs not in AURORA 2006GRC 6.15.06_16.37E Wild Horse Expansion DeferralRevwrkingfile SF 2" xfId="1312"/>
    <cellStyle name="_Costs not in AURORA 2006GRC 6.15.06_16.37E Wild Horse Expansion DeferralRevwrkingfile SF 2 2" xfId="10904"/>
    <cellStyle name="_Costs not in AURORA 2006GRC 6.15.06_16.37E Wild Horse Expansion DeferralRevwrkingfile SF 2 2 2" xfId="10905"/>
    <cellStyle name="_Costs not in AURORA 2006GRC 6.15.06_16.37E Wild Horse Expansion DeferralRevwrkingfile SF 2 3" xfId="10906"/>
    <cellStyle name="_Costs not in AURORA 2006GRC 6.15.06_16.37E Wild Horse Expansion DeferralRevwrkingfile SF 3" xfId="10907"/>
    <cellStyle name="_Costs not in AURORA 2006GRC 6.15.06_16.37E Wild Horse Expansion DeferralRevwrkingfile SF 3 2" xfId="10908"/>
    <cellStyle name="_Costs not in AURORA 2006GRC 6.15.06_16.37E Wild Horse Expansion DeferralRevwrkingfile SF 4" xfId="10909"/>
    <cellStyle name="_Costs not in AURORA 2006GRC 6.15.06_16.37E Wild Horse Expansion DeferralRevwrkingfile SF_DEM-WP(C) ENERG10C--ctn Mid-C_042010 2010GRC" xfId="1313"/>
    <cellStyle name="_Costs not in AURORA 2006GRC 6.15.06_2009 Compliance Filing PCA Exhibits for GRC" xfId="10910"/>
    <cellStyle name="_Costs not in AURORA 2006GRC 6.15.06_2009 Compliance Filing PCA Exhibits for GRC 2" xfId="10911"/>
    <cellStyle name="_Costs not in AURORA 2006GRC 6.15.06_2009 GRC Compl Filing - Exhibit D" xfId="1314"/>
    <cellStyle name="_Costs not in AURORA 2006GRC 6.15.06_2009 GRC Compl Filing - Exhibit D 2" xfId="1315"/>
    <cellStyle name="_Costs not in AURORA 2006GRC 6.15.06_2009 GRC Compl Filing - Exhibit D 2 2" xfId="10912"/>
    <cellStyle name="_Costs not in AURORA 2006GRC 6.15.06_2009 GRC Compl Filing - Exhibit D 3" xfId="10913"/>
    <cellStyle name="_Costs not in AURORA 2006GRC 6.15.06_2009 GRC Compl Filing - Exhibit D_DEM-WP(C) ENERG10C--ctn Mid-C_042010 2010GRC" xfId="1316"/>
    <cellStyle name="_Costs not in AURORA 2006GRC 6.15.06_3.01 Income Statement" xfId="10914"/>
    <cellStyle name="_Costs not in AURORA 2006GRC 6.15.06_4 31 Regulatory Assets and Liabilities  7 06- Exhibit D" xfId="1317"/>
    <cellStyle name="_Costs not in AURORA 2006GRC 6.15.06_4 31 Regulatory Assets and Liabilities  7 06- Exhibit D 2" xfId="1318"/>
    <cellStyle name="_Costs not in AURORA 2006GRC 6.15.06_4 31 Regulatory Assets and Liabilities  7 06- Exhibit D 2 2" xfId="10915"/>
    <cellStyle name="_Costs not in AURORA 2006GRC 6.15.06_4 31 Regulatory Assets and Liabilities  7 06- Exhibit D 2 2 2" xfId="10916"/>
    <cellStyle name="_Costs not in AURORA 2006GRC 6.15.06_4 31 Regulatory Assets and Liabilities  7 06- Exhibit D 2 3" xfId="10917"/>
    <cellStyle name="_Costs not in AURORA 2006GRC 6.15.06_4 31 Regulatory Assets and Liabilities  7 06- Exhibit D 3" xfId="10918"/>
    <cellStyle name="_Costs not in AURORA 2006GRC 6.15.06_4 31 Regulatory Assets and Liabilities  7 06- Exhibit D 3 2" xfId="10919"/>
    <cellStyle name="_Costs not in AURORA 2006GRC 6.15.06_4 31 Regulatory Assets and Liabilities  7 06- Exhibit D 4" xfId="10920"/>
    <cellStyle name="_Costs not in AURORA 2006GRC 6.15.06_4 31 Regulatory Assets and Liabilities  7 06- Exhibit D_DEM-WP(C) ENERG10C--ctn Mid-C_042010 2010GRC" xfId="1319"/>
    <cellStyle name="_Costs not in AURORA 2006GRC 6.15.06_4 31 Regulatory Assets and Liabilities  7 06- Exhibit D_NIM Summary" xfId="1320"/>
    <cellStyle name="_Costs not in AURORA 2006GRC 6.15.06_4 31 Regulatory Assets and Liabilities  7 06- Exhibit D_NIM Summary 2" xfId="1321"/>
    <cellStyle name="_Costs not in AURORA 2006GRC 6.15.06_4 31 Regulatory Assets and Liabilities  7 06- Exhibit D_NIM Summary 2 2" xfId="10921"/>
    <cellStyle name="_Costs not in AURORA 2006GRC 6.15.06_4 31 Regulatory Assets and Liabilities  7 06- Exhibit D_NIM Summary 3" xfId="10922"/>
    <cellStyle name="_Costs not in AURORA 2006GRC 6.15.06_4 31 Regulatory Assets and Liabilities  7 06- Exhibit D_NIM Summary_DEM-WP(C) ENERG10C--ctn Mid-C_042010 2010GRC" xfId="1322"/>
    <cellStyle name="_Costs not in AURORA 2006GRC 6.15.06_4 31E Reg Asset  Liab and EXH D" xfId="1323"/>
    <cellStyle name="_Costs not in AURORA 2006GRC 6.15.06_4 31E Reg Asset  Liab and EXH D _ Aug 10 Filing (2)" xfId="1324"/>
    <cellStyle name="_Costs not in AURORA 2006GRC 6.15.06_4 31E Reg Asset  Liab and EXH D _ Aug 10 Filing (2) 2" xfId="1325"/>
    <cellStyle name="_Costs not in AURORA 2006GRC 6.15.06_4 31E Reg Asset  Liab and EXH D 10" xfId="10923"/>
    <cellStyle name="_Costs not in AURORA 2006GRC 6.15.06_4 31E Reg Asset  Liab and EXH D 11" xfId="10924"/>
    <cellStyle name="_Costs not in AURORA 2006GRC 6.15.06_4 31E Reg Asset  Liab and EXH D 12" xfId="10925"/>
    <cellStyle name="_Costs not in AURORA 2006GRC 6.15.06_4 31E Reg Asset  Liab and EXH D 13" xfId="10926"/>
    <cellStyle name="_Costs not in AURORA 2006GRC 6.15.06_4 31E Reg Asset  Liab and EXH D 14" xfId="10927"/>
    <cellStyle name="_Costs not in AURORA 2006GRC 6.15.06_4 31E Reg Asset  Liab and EXH D 15" xfId="10928"/>
    <cellStyle name="_Costs not in AURORA 2006GRC 6.15.06_4 31E Reg Asset  Liab and EXH D 16" xfId="10929"/>
    <cellStyle name="_Costs not in AURORA 2006GRC 6.15.06_4 31E Reg Asset  Liab and EXH D 17" xfId="10930"/>
    <cellStyle name="_Costs not in AURORA 2006GRC 6.15.06_4 31E Reg Asset  Liab and EXH D 18" xfId="10931"/>
    <cellStyle name="_Costs not in AURORA 2006GRC 6.15.06_4 31E Reg Asset  Liab and EXH D 19" xfId="10932"/>
    <cellStyle name="_Costs not in AURORA 2006GRC 6.15.06_4 31E Reg Asset  Liab and EXH D 2" xfId="1326"/>
    <cellStyle name="_Costs not in AURORA 2006GRC 6.15.06_4 31E Reg Asset  Liab and EXH D 20" xfId="10933"/>
    <cellStyle name="_Costs not in AURORA 2006GRC 6.15.06_4 31E Reg Asset  Liab and EXH D 21" xfId="10934"/>
    <cellStyle name="_Costs not in AURORA 2006GRC 6.15.06_4 31E Reg Asset  Liab and EXH D 22" xfId="10935"/>
    <cellStyle name="_Costs not in AURORA 2006GRC 6.15.06_4 31E Reg Asset  Liab and EXH D 23" xfId="10936"/>
    <cellStyle name="_Costs not in AURORA 2006GRC 6.15.06_4 31E Reg Asset  Liab and EXH D 24" xfId="10937"/>
    <cellStyle name="_Costs not in AURORA 2006GRC 6.15.06_4 31E Reg Asset  Liab and EXH D 25" xfId="10938"/>
    <cellStyle name="_Costs not in AURORA 2006GRC 6.15.06_4 31E Reg Asset  Liab and EXH D 26" xfId="10939"/>
    <cellStyle name="_Costs not in AURORA 2006GRC 6.15.06_4 31E Reg Asset  Liab and EXH D 27" xfId="10940"/>
    <cellStyle name="_Costs not in AURORA 2006GRC 6.15.06_4 31E Reg Asset  Liab and EXH D 28" xfId="10941"/>
    <cellStyle name="_Costs not in AURORA 2006GRC 6.15.06_4 31E Reg Asset  Liab and EXH D 29" xfId="10942"/>
    <cellStyle name="_Costs not in AURORA 2006GRC 6.15.06_4 31E Reg Asset  Liab and EXH D 3" xfId="1327"/>
    <cellStyle name="_Costs not in AURORA 2006GRC 6.15.06_4 31E Reg Asset  Liab and EXH D 30" xfId="10943"/>
    <cellStyle name="_Costs not in AURORA 2006GRC 6.15.06_4 31E Reg Asset  Liab and EXH D 31" xfId="10944"/>
    <cellStyle name="_Costs not in AURORA 2006GRC 6.15.06_4 31E Reg Asset  Liab and EXH D 32" xfId="10945"/>
    <cellStyle name="_Costs not in AURORA 2006GRC 6.15.06_4 31E Reg Asset  Liab and EXH D 33" xfId="10946"/>
    <cellStyle name="_Costs not in AURORA 2006GRC 6.15.06_4 31E Reg Asset  Liab and EXH D 34" xfId="10947"/>
    <cellStyle name="_Costs not in AURORA 2006GRC 6.15.06_4 31E Reg Asset  Liab and EXH D 35" xfId="10948"/>
    <cellStyle name="_Costs not in AURORA 2006GRC 6.15.06_4 31E Reg Asset  Liab and EXH D 36" xfId="10949"/>
    <cellStyle name="_Costs not in AURORA 2006GRC 6.15.06_4 31E Reg Asset  Liab and EXH D 4" xfId="10950"/>
    <cellStyle name="_Costs not in AURORA 2006GRC 6.15.06_4 31E Reg Asset  Liab and EXH D 5" xfId="10951"/>
    <cellStyle name="_Costs not in AURORA 2006GRC 6.15.06_4 31E Reg Asset  Liab and EXH D 6" xfId="10952"/>
    <cellStyle name="_Costs not in AURORA 2006GRC 6.15.06_4 31E Reg Asset  Liab and EXH D 7" xfId="10953"/>
    <cellStyle name="_Costs not in AURORA 2006GRC 6.15.06_4 31E Reg Asset  Liab and EXH D 8" xfId="10954"/>
    <cellStyle name="_Costs not in AURORA 2006GRC 6.15.06_4 31E Reg Asset  Liab and EXH D 9" xfId="10955"/>
    <cellStyle name="_Costs not in AURORA 2006GRC 6.15.06_4 32 Regulatory Assets and Liabilities  7 06- Exhibit D" xfId="1328"/>
    <cellStyle name="_Costs not in AURORA 2006GRC 6.15.06_4 32 Regulatory Assets and Liabilities  7 06- Exhibit D 2" xfId="1329"/>
    <cellStyle name="_Costs not in AURORA 2006GRC 6.15.06_4 32 Regulatory Assets and Liabilities  7 06- Exhibit D 2 2" xfId="10956"/>
    <cellStyle name="_Costs not in AURORA 2006GRC 6.15.06_4 32 Regulatory Assets and Liabilities  7 06- Exhibit D 2 2 2" xfId="10957"/>
    <cellStyle name="_Costs not in AURORA 2006GRC 6.15.06_4 32 Regulatory Assets and Liabilities  7 06- Exhibit D 2 3" xfId="10958"/>
    <cellStyle name="_Costs not in AURORA 2006GRC 6.15.06_4 32 Regulatory Assets and Liabilities  7 06- Exhibit D 3" xfId="10959"/>
    <cellStyle name="_Costs not in AURORA 2006GRC 6.15.06_4 32 Regulatory Assets and Liabilities  7 06- Exhibit D 3 2" xfId="10960"/>
    <cellStyle name="_Costs not in AURORA 2006GRC 6.15.06_4 32 Regulatory Assets and Liabilities  7 06- Exhibit D 4" xfId="10961"/>
    <cellStyle name="_Costs not in AURORA 2006GRC 6.15.06_4 32 Regulatory Assets and Liabilities  7 06- Exhibit D_DEM-WP(C) ENERG10C--ctn Mid-C_042010 2010GRC" xfId="1330"/>
    <cellStyle name="_Costs not in AURORA 2006GRC 6.15.06_4 32 Regulatory Assets and Liabilities  7 06- Exhibit D_NIM Summary" xfId="1331"/>
    <cellStyle name="_Costs not in AURORA 2006GRC 6.15.06_4 32 Regulatory Assets and Liabilities  7 06- Exhibit D_NIM Summary 2" xfId="1332"/>
    <cellStyle name="_Costs not in AURORA 2006GRC 6.15.06_4 32 Regulatory Assets and Liabilities  7 06- Exhibit D_NIM Summary 2 2" xfId="10962"/>
    <cellStyle name="_Costs not in AURORA 2006GRC 6.15.06_4 32 Regulatory Assets and Liabilities  7 06- Exhibit D_NIM Summary 3" xfId="10963"/>
    <cellStyle name="_Costs not in AURORA 2006GRC 6.15.06_4 32 Regulatory Assets and Liabilities  7 06- Exhibit D_NIM Summary_DEM-WP(C) ENERG10C--ctn Mid-C_042010 2010GRC" xfId="1333"/>
    <cellStyle name="_Costs not in AURORA 2006GRC 6.15.06_AURORA Total New" xfId="1334"/>
    <cellStyle name="_Costs not in AURORA 2006GRC 6.15.06_AURORA Total New 2" xfId="1335"/>
    <cellStyle name="_Costs not in AURORA 2006GRC 6.15.06_AURORA Total New 2 2" xfId="10964"/>
    <cellStyle name="_Costs not in AURORA 2006GRC 6.15.06_AURORA Total New 3" xfId="10965"/>
    <cellStyle name="_Costs not in AURORA 2006GRC 6.15.06_Book2" xfId="1336"/>
    <cellStyle name="_Costs not in AURORA 2006GRC 6.15.06_Book2 2" xfId="1337"/>
    <cellStyle name="_Costs not in AURORA 2006GRC 6.15.06_Book2 2 2" xfId="10966"/>
    <cellStyle name="_Costs not in AURORA 2006GRC 6.15.06_Book2 2 2 2" xfId="10967"/>
    <cellStyle name="_Costs not in AURORA 2006GRC 6.15.06_Book2 2 3" xfId="10968"/>
    <cellStyle name="_Costs not in AURORA 2006GRC 6.15.06_Book2 3" xfId="10969"/>
    <cellStyle name="_Costs not in AURORA 2006GRC 6.15.06_Book2 3 2" xfId="10970"/>
    <cellStyle name="_Costs not in AURORA 2006GRC 6.15.06_Book2 4" xfId="10971"/>
    <cellStyle name="_Costs not in AURORA 2006GRC 6.15.06_Book2_Adj Bench DR 3 for Initial Briefs (Electric)" xfId="1338"/>
    <cellStyle name="_Costs not in AURORA 2006GRC 6.15.06_Book2_Adj Bench DR 3 for Initial Briefs (Electric) 2" xfId="1339"/>
    <cellStyle name="_Costs not in AURORA 2006GRC 6.15.06_Book2_Adj Bench DR 3 for Initial Briefs (Electric) 2 2" xfId="10972"/>
    <cellStyle name="_Costs not in AURORA 2006GRC 6.15.06_Book2_Adj Bench DR 3 for Initial Briefs (Electric) 2 2 2" xfId="10973"/>
    <cellStyle name="_Costs not in AURORA 2006GRC 6.15.06_Book2_Adj Bench DR 3 for Initial Briefs (Electric) 2 3" xfId="10974"/>
    <cellStyle name="_Costs not in AURORA 2006GRC 6.15.06_Book2_Adj Bench DR 3 for Initial Briefs (Electric) 3" xfId="10975"/>
    <cellStyle name="_Costs not in AURORA 2006GRC 6.15.06_Book2_Adj Bench DR 3 for Initial Briefs (Electric) 3 2" xfId="10976"/>
    <cellStyle name="_Costs not in AURORA 2006GRC 6.15.06_Book2_Adj Bench DR 3 for Initial Briefs (Electric) 4" xfId="10977"/>
    <cellStyle name="_Costs not in AURORA 2006GRC 6.15.06_Book2_Adj Bench DR 3 for Initial Briefs (Electric)_DEM-WP(C) ENERG10C--ctn Mid-C_042010 2010GRC" xfId="1340"/>
    <cellStyle name="_Costs not in AURORA 2006GRC 6.15.06_Book2_DEM-WP(C) ENERG10C--ctn Mid-C_042010 2010GRC" xfId="1341"/>
    <cellStyle name="_Costs not in AURORA 2006GRC 6.15.06_Book2_Electric Rev Req Model (2009 GRC) Rebuttal" xfId="1342"/>
    <cellStyle name="_Costs not in AURORA 2006GRC 6.15.06_Book2_Electric Rev Req Model (2009 GRC) Rebuttal 2" xfId="10978"/>
    <cellStyle name="_Costs not in AURORA 2006GRC 6.15.06_Book2_Electric Rev Req Model (2009 GRC) Rebuttal 2 2" xfId="10979"/>
    <cellStyle name="_Costs not in AURORA 2006GRC 6.15.06_Book2_Electric Rev Req Model (2009 GRC) Rebuttal 2 2 2" xfId="10980"/>
    <cellStyle name="_Costs not in AURORA 2006GRC 6.15.06_Book2_Electric Rev Req Model (2009 GRC) Rebuttal 2 3" xfId="10981"/>
    <cellStyle name="_Costs not in AURORA 2006GRC 6.15.06_Book2_Electric Rev Req Model (2009 GRC) Rebuttal 3" xfId="10982"/>
    <cellStyle name="_Costs not in AURORA 2006GRC 6.15.06_Book2_Electric Rev Req Model (2009 GRC) Rebuttal 3 2" xfId="10983"/>
    <cellStyle name="_Costs not in AURORA 2006GRC 6.15.06_Book2_Electric Rev Req Model (2009 GRC) Rebuttal 4" xfId="10984"/>
    <cellStyle name="_Costs not in AURORA 2006GRC 6.15.06_Book2_Electric Rev Req Model (2009 GRC) Rebuttal REmoval of New  WH Solar AdjustMI" xfId="1343"/>
    <cellStyle name="_Costs not in AURORA 2006GRC 6.15.06_Book2_Electric Rev Req Model (2009 GRC) Rebuttal REmoval of New  WH Solar AdjustMI 2" xfId="1344"/>
    <cellStyle name="_Costs not in AURORA 2006GRC 6.15.06_Book2_Electric Rev Req Model (2009 GRC) Rebuttal REmoval of New  WH Solar AdjustMI 2 2" xfId="10985"/>
    <cellStyle name="_Costs not in AURORA 2006GRC 6.15.06_Book2_Electric Rev Req Model (2009 GRC) Rebuttal REmoval of New  WH Solar AdjustMI 2 2 2" xfId="10986"/>
    <cellStyle name="_Costs not in AURORA 2006GRC 6.15.06_Book2_Electric Rev Req Model (2009 GRC) Rebuttal REmoval of New  WH Solar AdjustMI 2 3" xfId="10987"/>
    <cellStyle name="_Costs not in AURORA 2006GRC 6.15.06_Book2_Electric Rev Req Model (2009 GRC) Rebuttal REmoval of New  WH Solar AdjustMI 3" xfId="10988"/>
    <cellStyle name="_Costs not in AURORA 2006GRC 6.15.06_Book2_Electric Rev Req Model (2009 GRC) Rebuttal REmoval of New  WH Solar AdjustMI 3 2" xfId="10989"/>
    <cellStyle name="_Costs not in AURORA 2006GRC 6.15.06_Book2_Electric Rev Req Model (2009 GRC) Rebuttal REmoval of New  WH Solar AdjustMI 4" xfId="10990"/>
    <cellStyle name="_Costs not in AURORA 2006GRC 6.15.06_Book2_Electric Rev Req Model (2009 GRC) Rebuttal REmoval of New  WH Solar AdjustMI_DEM-WP(C) ENERG10C--ctn Mid-C_042010 2010GRC" xfId="1345"/>
    <cellStyle name="_Costs not in AURORA 2006GRC 6.15.06_Book2_Electric Rev Req Model (2009 GRC) Revised 01-18-2010" xfId="1346"/>
    <cellStyle name="_Costs not in AURORA 2006GRC 6.15.06_Book2_Electric Rev Req Model (2009 GRC) Revised 01-18-2010 2" xfId="1347"/>
    <cellStyle name="_Costs not in AURORA 2006GRC 6.15.06_Book2_Electric Rev Req Model (2009 GRC) Revised 01-18-2010 2 2" xfId="10991"/>
    <cellStyle name="_Costs not in AURORA 2006GRC 6.15.06_Book2_Electric Rev Req Model (2009 GRC) Revised 01-18-2010 2 2 2" xfId="10992"/>
    <cellStyle name="_Costs not in AURORA 2006GRC 6.15.06_Book2_Electric Rev Req Model (2009 GRC) Revised 01-18-2010 2 3" xfId="10993"/>
    <cellStyle name="_Costs not in AURORA 2006GRC 6.15.06_Book2_Electric Rev Req Model (2009 GRC) Revised 01-18-2010 3" xfId="10994"/>
    <cellStyle name="_Costs not in AURORA 2006GRC 6.15.06_Book2_Electric Rev Req Model (2009 GRC) Revised 01-18-2010 3 2" xfId="10995"/>
    <cellStyle name="_Costs not in AURORA 2006GRC 6.15.06_Book2_Electric Rev Req Model (2009 GRC) Revised 01-18-2010 4" xfId="10996"/>
    <cellStyle name="_Costs not in AURORA 2006GRC 6.15.06_Book2_Electric Rev Req Model (2009 GRC) Revised 01-18-2010_DEM-WP(C) ENERG10C--ctn Mid-C_042010 2010GRC" xfId="1348"/>
    <cellStyle name="_Costs not in AURORA 2006GRC 6.15.06_Book2_Final Order Electric EXHIBIT A-1" xfId="1349"/>
    <cellStyle name="_Costs not in AURORA 2006GRC 6.15.06_Book2_Final Order Electric EXHIBIT A-1 2" xfId="10997"/>
    <cellStyle name="_Costs not in AURORA 2006GRC 6.15.06_Book2_Final Order Electric EXHIBIT A-1 2 2" xfId="10998"/>
    <cellStyle name="_Costs not in AURORA 2006GRC 6.15.06_Book2_Final Order Electric EXHIBIT A-1 2 2 2" xfId="10999"/>
    <cellStyle name="_Costs not in AURORA 2006GRC 6.15.06_Book2_Final Order Electric EXHIBIT A-1 2 3" xfId="11000"/>
    <cellStyle name="_Costs not in AURORA 2006GRC 6.15.06_Book2_Final Order Electric EXHIBIT A-1 3" xfId="11001"/>
    <cellStyle name="_Costs not in AURORA 2006GRC 6.15.06_Book2_Final Order Electric EXHIBIT A-1 3 2" xfId="11002"/>
    <cellStyle name="_Costs not in AURORA 2006GRC 6.15.06_Book2_Final Order Electric EXHIBIT A-1 4" xfId="11003"/>
    <cellStyle name="_Costs not in AURORA 2006GRC 6.15.06_Book4" xfId="1350"/>
    <cellStyle name="_Costs not in AURORA 2006GRC 6.15.06_Book4 2" xfId="1351"/>
    <cellStyle name="_Costs not in AURORA 2006GRC 6.15.06_Book4 2 2" xfId="11004"/>
    <cellStyle name="_Costs not in AURORA 2006GRC 6.15.06_Book4 2 2 2" xfId="11005"/>
    <cellStyle name="_Costs not in AURORA 2006GRC 6.15.06_Book4 2 3" xfId="11006"/>
    <cellStyle name="_Costs not in AURORA 2006GRC 6.15.06_Book4 3" xfId="11007"/>
    <cellStyle name="_Costs not in AURORA 2006GRC 6.15.06_Book4 3 2" xfId="11008"/>
    <cellStyle name="_Costs not in AURORA 2006GRC 6.15.06_Book4 4" xfId="11009"/>
    <cellStyle name="_Costs not in AURORA 2006GRC 6.15.06_Book4_DEM-WP(C) ENERG10C--ctn Mid-C_042010 2010GRC" xfId="1352"/>
    <cellStyle name="_Costs not in AURORA 2006GRC 6.15.06_Book9" xfId="1353"/>
    <cellStyle name="_Costs not in AURORA 2006GRC 6.15.06_Book9 2" xfId="1354"/>
    <cellStyle name="_Costs not in AURORA 2006GRC 6.15.06_Book9 2 2" xfId="11010"/>
    <cellStyle name="_Costs not in AURORA 2006GRC 6.15.06_Book9 2 2 2" xfId="11011"/>
    <cellStyle name="_Costs not in AURORA 2006GRC 6.15.06_Book9 2 3" xfId="11012"/>
    <cellStyle name="_Costs not in AURORA 2006GRC 6.15.06_Book9 3" xfId="11013"/>
    <cellStyle name="_Costs not in AURORA 2006GRC 6.15.06_Book9 3 2" xfId="11014"/>
    <cellStyle name="_Costs not in AURORA 2006GRC 6.15.06_Book9 4" xfId="11015"/>
    <cellStyle name="_Costs not in AURORA 2006GRC 6.15.06_Book9_DEM-WP(C) ENERG10C--ctn Mid-C_042010 2010GRC" xfId="1355"/>
    <cellStyle name="_Costs not in AURORA 2006GRC 6.15.06_Chelan PUD Power Costs (8-10)" xfId="1356"/>
    <cellStyle name="_Costs not in AURORA 2006GRC 6.15.06_Chelan PUD Power Costs (8-10) 2" xfId="11016"/>
    <cellStyle name="_Costs not in AURORA 2006GRC 6.15.06_DEM-WP(C) Chelan Power Costs" xfId="1357"/>
    <cellStyle name="_Costs not in AURORA 2006GRC 6.15.06_DEM-WP(C) Chelan Power Costs 2" xfId="1358"/>
    <cellStyle name="_Costs not in AURORA 2006GRC 6.15.06_DEM-WP(C) ENERG10C--ctn Mid-C_042010 2010GRC" xfId="1359"/>
    <cellStyle name="_Costs not in AURORA 2006GRC 6.15.06_DEM-WP(C) Gas Transport 2010GRC" xfId="1360"/>
    <cellStyle name="_Costs not in AURORA 2006GRC 6.15.06_DEM-WP(C) Gas Transport 2010GRC 2" xfId="1361"/>
    <cellStyle name="_Costs not in AURORA 2006GRC 6.15.06_Exh A-1 resulting from UE-112050 effective Jan 1 2012" xfId="11017"/>
    <cellStyle name="_Costs not in AURORA 2006GRC 6.15.06_Exh G - Klamath Peaker PPA fr C Locke 2-12" xfId="11018"/>
    <cellStyle name="_Costs not in AURORA 2006GRC 6.15.06_Exhibit A-1 effective 4-1-11 fr S Free 12-11" xfId="11019"/>
    <cellStyle name="_Costs not in AURORA 2006GRC 6.15.06_INPUTS" xfId="11020"/>
    <cellStyle name="_Costs not in AURORA 2006GRC 6.15.06_INPUTS 2" xfId="11021"/>
    <cellStyle name="_Costs not in AURORA 2006GRC 6.15.06_INPUTS 2 2" xfId="11022"/>
    <cellStyle name="_Costs not in AURORA 2006GRC 6.15.06_INPUTS 2 2 2" xfId="11023"/>
    <cellStyle name="_Costs not in AURORA 2006GRC 6.15.06_INPUTS 2 3" xfId="11024"/>
    <cellStyle name="_Costs not in AURORA 2006GRC 6.15.06_INPUTS 3" xfId="11025"/>
    <cellStyle name="_Costs not in AURORA 2006GRC 6.15.06_INPUTS 3 2" xfId="11026"/>
    <cellStyle name="_Costs not in AURORA 2006GRC 6.15.06_INPUTS 4" xfId="11027"/>
    <cellStyle name="_Costs not in AURORA 2006GRC 6.15.06_Mint Farm Generation BPA" xfId="11028"/>
    <cellStyle name="_Costs not in AURORA 2006GRC 6.15.06_NIM Summary" xfId="1362"/>
    <cellStyle name="_Costs not in AURORA 2006GRC 6.15.06_NIM Summary 09GRC" xfId="1363"/>
    <cellStyle name="_Costs not in AURORA 2006GRC 6.15.06_NIM Summary 09GRC 2" xfId="1364"/>
    <cellStyle name="_Costs not in AURORA 2006GRC 6.15.06_NIM Summary 09GRC 2 2" xfId="11029"/>
    <cellStyle name="_Costs not in AURORA 2006GRC 6.15.06_NIM Summary 09GRC 3" xfId="11030"/>
    <cellStyle name="_Costs not in AURORA 2006GRC 6.15.06_NIM Summary 09GRC_DEM-WP(C) ENERG10C--ctn Mid-C_042010 2010GRC" xfId="1365"/>
    <cellStyle name="_Costs not in AURORA 2006GRC 6.15.06_NIM Summary 10" xfId="11031"/>
    <cellStyle name="_Costs not in AURORA 2006GRC 6.15.06_NIM Summary 11" xfId="11032"/>
    <cellStyle name="_Costs not in AURORA 2006GRC 6.15.06_NIM Summary 12" xfId="11033"/>
    <cellStyle name="_Costs not in AURORA 2006GRC 6.15.06_NIM Summary 13" xfId="11034"/>
    <cellStyle name="_Costs not in AURORA 2006GRC 6.15.06_NIM Summary 14" xfId="11035"/>
    <cellStyle name="_Costs not in AURORA 2006GRC 6.15.06_NIM Summary 15" xfId="11036"/>
    <cellStyle name="_Costs not in AURORA 2006GRC 6.15.06_NIM Summary 16" xfId="11037"/>
    <cellStyle name="_Costs not in AURORA 2006GRC 6.15.06_NIM Summary 17" xfId="11038"/>
    <cellStyle name="_Costs not in AURORA 2006GRC 6.15.06_NIM Summary 18" xfId="11039"/>
    <cellStyle name="_Costs not in AURORA 2006GRC 6.15.06_NIM Summary 19" xfId="11040"/>
    <cellStyle name="_Costs not in AURORA 2006GRC 6.15.06_NIM Summary 2" xfId="1366"/>
    <cellStyle name="_Costs not in AURORA 2006GRC 6.15.06_NIM Summary 2 2" xfId="11041"/>
    <cellStyle name="_Costs not in AURORA 2006GRC 6.15.06_NIM Summary 20" xfId="11042"/>
    <cellStyle name="_Costs not in AURORA 2006GRC 6.15.06_NIM Summary 21" xfId="11043"/>
    <cellStyle name="_Costs not in AURORA 2006GRC 6.15.06_NIM Summary 22" xfId="11044"/>
    <cellStyle name="_Costs not in AURORA 2006GRC 6.15.06_NIM Summary 23" xfId="11045"/>
    <cellStyle name="_Costs not in AURORA 2006GRC 6.15.06_NIM Summary 24" xfId="11046"/>
    <cellStyle name="_Costs not in AURORA 2006GRC 6.15.06_NIM Summary 25" xfId="11047"/>
    <cellStyle name="_Costs not in AURORA 2006GRC 6.15.06_NIM Summary 26" xfId="11048"/>
    <cellStyle name="_Costs not in AURORA 2006GRC 6.15.06_NIM Summary 27" xfId="11049"/>
    <cellStyle name="_Costs not in AURORA 2006GRC 6.15.06_NIM Summary 28" xfId="11050"/>
    <cellStyle name="_Costs not in AURORA 2006GRC 6.15.06_NIM Summary 29" xfId="11051"/>
    <cellStyle name="_Costs not in AURORA 2006GRC 6.15.06_NIM Summary 3" xfId="1367"/>
    <cellStyle name="_Costs not in AURORA 2006GRC 6.15.06_NIM Summary 3 2" xfId="11052"/>
    <cellStyle name="_Costs not in AURORA 2006GRC 6.15.06_NIM Summary 30" xfId="11053"/>
    <cellStyle name="_Costs not in AURORA 2006GRC 6.15.06_NIM Summary 31" xfId="11054"/>
    <cellStyle name="_Costs not in AURORA 2006GRC 6.15.06_NIM Summary 32" xfId="11055"/>
    <cellStyle name="_Costs not in AURORA 2006GRC 6.15.06_NIM Summary 33" xfId="11056"/>
    <cellStyle name="_Costs not in AURORA 2006GRC 6.15.06_NIM Summary 34" xfId="11057"/>
    <cellStyle name="_Costs not in AURORA 2006GRC 6.15.06_NIM Summary 35" xfId="11058"/>
    <cellStyle name="_Costs not in AURORA 2006GRC 6.15.06_NIM Summary 36" xfId="11059"/>
    <cellStyle name="_Costs not in AURORA 2006GRC 6.15.06_NIM Summary 37" xfId="11060"/>
    <cellStyle name="_Costs not in AURORA 2006GRC 6.15.06_NIM Summary 38" xfId="11061"/>
    <cellStyle name="_Costs not in AURORA 2006GRC 6.15.06_NIM Summary 39" xfId="11062"/>
    <cellStyle name="_Costs not in AURORA 2006GRC 6.15.06_NIM Summary 4" xfId="1368"/>
    <cellStyle name="_Costs not in AURORA 2006GRC 6.15.06_NIM Summary 4 2" xfId="11063"/>
    <cellStyle name="_Costs not in AURORA 2006GRC 6.15.06_NIM Summary 40" xfId="11064"/>
    <cellStyle name="_Costs not in AURORA 2006GRC 6.15.06_NIM Summary 41" xfId="11065"/>
    <cellStyle name="_Costs not in AURORA 2006GRC 6.15.06_NIM Summary 42" xfId="11066"/>
    <cellStyle name="_Costs not in AURORA 2006GRC 6.15.06_NIM Summary 43" xfId="11067"/>
    <cellStyle name="_Costs not in AURORA 2006GRC 6.15.06_NIM Summary 44" xfId="11068"/>
    <cellStyle name="_Costs not in AURORA 2006GRC 6.15.06_NIM Summary 45" xfId="11069"/>
    <cellStyle name="_Costs not in AURORA 2006GRC 6.15.06_NIM Summary 46" xfId="11070"/>
    <cellStyle name="_Costs not in AURORA 2006GRC 6.15.06_NIM Summary 47" xfId="11071"/>
    <cellStyle name="_Costs not in AURORA 2006GRC 6.15.06_NIM Summary 48" xfId="11072"/>
    <cellStyle name="_Costs not in AURORA 2006GRC 6.15.06_NIM Summary 49" xfId="11073"/>
    <cellStyle name="_Costs not in AURORA 2006GRC 6.15.06_NIM Summary 5" xfId="1369"/>
    <cellStyle name="_Costs not in AURORA 2006GRC 6.15.06_NIM Summary 5 2" xfId="11074"/>
    <cellStyle name="_Costs not in AURORA 2006GRC 6.15.06_NIM Summary 50" xfId="11075"/>
    <cellStyle name="_Costs not in AURORA 2006GRC 6.15.06_NIM Summary 51" xfId="11076"/>
    <cellStyle name="_Costs not in AURORA 2006GRC 6.15.06_NIM Summary 52" xfId="11077"/>
    <cellStyle name="_Costs not in AURORA 2006GRC 6.15.06_NIM Summary 6" xfId="1370"/>
    <cellStyle name="_Costs not in AURORA 2006GRC 6.15.06_NIM Summary 6 2" xfId="11078"/>
    <cellStyle name="_Costs not in AURORA 2006GRC 6.15.06_NIM Summary 7" xfId="1371"/>
    <cellStyle name="_Costs not in AURORA 2006GRC 6.15.06_NIM Summary 7 2" xfId="11079"/>
    <cellStyle name="_Costs not in AURORA 2006GRC 6.15.06_NIM Summary 8" xfId="1372"/>
    <cellStyle name="_Costs not in AURORA 2006GRC 6.15.06_NIM Summary 8 2" xfId="11080"/>
    <cellStyle name="_Costs not in AURORA 2006GRC 6.15.06_NIM Summary 9" xfId="1373"/>
    <cellStyle name="_Costs not in AURORA 2006GRC 6.15.06_NIM Summary 9 2" xfId="11081"/>
    <cellStyle name="_Costs not in AURORA 2006GRC 6.15.06_NIM Summary_DEM-WP(C) ENERG10C--ctn Mid-C_042010 2010GRC" xfId="1374"/>
    <cellStyle name="_Costs not in AURORA 2006GRC 6.15.06_PCA 10 -  Exhibit D Dec 2011" xfId="11082"/>
    <cellStyle name="_Costs not in AURORA 2006GRC 6.15.06_PCA 10 -  Exhibit D from A Kellogg Jan 2011" xfId="11083"/>
    <cellStyle name="_Costs not in AURORA 2006GRC 6.15.06_PCA 10 -  Exhibit D from A Kellogg July 2011" xfId="11084"/>
    <cellStyle name="_Costs not in AURORA 2006GRC 6.15.06_PCA 10 -  Exhibit D from S Free Rcv'd 12-11" xfId="11085"/>
    <cellStyle name="_Costs not in AURORA 2006GRC 6.15.06_PCA 11 -  Exhibit D Jan 2012 fr A Kellogg" xfId="11086"/>
    <cellStyle name="_Costs not in AURORA 2006GRC 6.15.06_PCA 11 -  Exhibit D Jan 2012 WF" xfId="11087"/>
    <cellStyle name="_Costs not in AURORA 2006GRC 6.15.06_PCA 9 -  Exhibit D April 2010" xfId="11088"/>
    <cellStyle name="_Costs not in AURORA 2006GRC 6.15.06_PCA 9 -  Exhibit D April 2010 (3)" xfId="1375"/>
    <cellStyle name="_Costs not in AURORA 2006GRC 6.15.06_PCA 9 -  Exhibit D April 2010 (3) 2" xfId="1376"/>
    <cellStyle name="_Costs not in AURORA 2006GRC 6.15.06_PCA 9 -  Exhibit D April 2010 (3) 2 2" xfId="11089"/>
    <cellStyle name="_Costs not in AURORA 2006GRC 6.15.06_PCA 9 -  Exhibit D April 2010 (3) 3" xfId="11090"/>
    <cellStyle name="_Costs not in AURORA 2006GRC 6.15.06_PCA 9 -  Exhibit D April 2010 (3)_DEM-WP(C) ENERG10C--ctn Mid-C_042010 2010GRC" xfId="1377"/>
    <cellStyle name="_Costs not in AURORA 2006GRC 6.15.06_PCA 9 -  Exhibit D April 2010 2" xfId="11091"/>
    <cellStyle name="_Costs not in AURORA 2006GRC 6.15.06_PCA 9 -  Exhibit D April 2010 3" xfId="11092"/>
    <cellStyle name="_Costs not in AURORA 2006GRC 6.15.06_PCA 9 -  Exhibit D April 2010 4" xfId="11093"/>
    <cellStyle name="_Costs not in AURORA 2006GRC 6.15.06_PCA 9 -  Exhibit D April 2010 5" xfId="11094"/>
    <cellStyle name="_Costs not in AURORA 2006GRC 6.15.06_PCA 9 -  Exhibit D April 2010 6" xfId="11095"/>
    <cellStyle name="_Costs not in AURORA 2006GRC 6.15.06_PCA 9 -  Exhibit D Nov 2010" xfId="11096"/>
    <cellStyle name="_Costs not in AURORA 2006GRC 6.15.06_PCA 9 -  Exhibit D Nov 2010 2" xfId="11097"/>
    <cellStyle name="_Costs not in AURORA 2006GRC 6.15.06_PCA 9 - Exhibit D at August 2010" xfId="11098"/>
    <cellStyle name="_Costs not in AURORA 2006GRC 6.15.06_PCA 9 - Exhibit D at August 2010 2" xfId="11099"/>
    <cellStyle name="_Costs not in AURORA 2006GRC 6.15.06_PCA 9 - Exhibit D June 2010 GRC" xfId="11100"/>
    <cellStyle name="_Costs not in AURORA 2006GRC 6.15.06_PCA 9 - Exhibit D June 2010 GRC 2" xfId="11101"/>
    <cellStyle name="_Costs not in AURORA 2006GRC 6.15.06_Power Costs - Comparison bx Rbtl-Staff-Jt-PC" xfId="1378"/>
    <cellStyle name="_Costs not in AURORA 2006GRC 6.15.06_Power Costs - Comparison bx Rbtl-Staff-Jt-PC 2" xfId="1379"/>
    <cellStyle name="_Costs not in AURORA 2006GRC 6.15.06_Power Costs - Comparison bx Rbtl-Staff-Jt-PC 2 2" xfId="11102"/>
    <cellStyle name="_Costs not in AURORA 2006GRC 6.15.06_Power Costs - Comparison bx Rbtl-Staff-Jt-PC 2 2 2" xfId="11103"/>
    <cellStyle name="_Costs not in AURORA 2006GRC 6.15.06_Power Costs - Comparison bx Rbtl-Staff-Jt-PC 2 3" xfId="11104"/>
    <cellStyle name="_Costs not in AURORA 2006GRC 6.15.06_Power Costs - Comparison bx Rbtl-Staff-Jt-PC 3" xfId="11105"/>
    <cellStyle name="_Costs not in AURORA 2006GRC 6.15.06_Power Costs - Comparison bx Rbtl-Staff-Jt-PC 3 2" xfId="11106"/>
    <cellStyle name="_Costs not in AURORA 2006GRC 6.15.06_Power Costs - Comparison bx Rbtl-Staff-Jt-PC 4" xfId="11107"/>
    <cellStyle name="_Costs not in AURORA 2006GRC 6.15.06_Power Costs - Comparison bx Rbtl-Staff-Jt-PC_Adj Bench DR 3 for Initial Briefs (Electric)" xfId="1380"/>
    <cellStyle name="_Costs not in AURORA 2006GRC 6.15.06_Power Costs - Comparison bx Rbtl-Staff-Jt-PC_Adj Bench DR 3 for Initial Briefs (Electric) 2" xfId="1381"/>
    <cellStyle name="_Costs not in AURORA 2006GRC 6.15.06_Power Costs - Comparison bx Rbtl-Staff-Jt-PC_Adj Bench DR 3 for Initial Briefs (Electric) 2 2" xfId="11108"/>
    <cellStyle name="_Costs not in AURORA 2006GRC 6.15.06_Power Costs - Comparison bx Rbtl-Staff-Jt-PC_Adj Bench DR 3 for Initial Briefs (Electric) 2 2 2" xfId="11109"/>
    <cellStyle name="_Costs not in AURORA 2006GRC 6.15.06_Power Costs - Comparison bx Rbtl-Staff-Jt-PC_Adj Bench DR 3 for Initial Briefs (Electric) 2 3" xfId="11110"/>
    <cellStyle name="_Costs not in AURORA 2006GRC 6.15.06_Power Costs - Comparison bx Rbtl-Staff-Jt-PC_Adj Bench DR 3 for Initial Briefs (Electric) 3" xfId="11111"/>
    <cellStyle name="_Costs not in AURORA 2006GRC 6.15.06_Power Costs - Comparison bx Rbtl-Staff-Jt-PC_Adj Bench DR 3 for Initial Briefs (Electric) 3 2" xfId="11112"/>
    <cellStyle name="_Costs not in AURORA 2006GRC 6.15.06_Power Costs - Comparison bx Rbtl-Staff-Jt-PC_Adj Bench DR 3 for Initial Briefs (Electric) 4" xfId="11113"/>
    <cellStyle name="_Costs not in AURORA 2006GRC 6.15.06_Power Costs - Comparison bx Rbtl-Staff-Jt-PC_Adj Bench DR 3 for Initial Briefs (Electric)_DEM-WP(C) ENERG10C--ctn Mid-C_042010 2010GRC" xfId="1382"/>
    <cellStyle name="_Costs not in AURORA 2006GRC 6.15.06_Power Costs - Comparison bx Rbtl-Staff-Jt-PC_DEM-WP(C) ENERG10C--ctn Mid-C_042010 2010GRC" xfId="1383"/>
    <cellStyle name="_Costs not in AURORA 2006GRC 6.15.06_Power Costs - Comparison bx Rbtl-Staff-Jt-PC_Electric Rev Req Model (2009 GRC) Rebuttal" xfId="1384"/>
    <cellStyle name="_Costs not in AURORA 2006GRC 6.15.06_Power Costs - Comparison bx Rbtl-Staff-Jt-PC_Electric Rev Req Model (2009 GRC) Rebuttal 2" xfId="11114"/>
    <cellStyle name="_Costs not in AURORA 2006GRC 6.15.06_Power Costs - Comparison bx Rbtl-Staff-Jt-PC_Electric Rev Req Model (2009 GRC) Rebuttal 2 2" xfId="11115"/>
    <cellStyle name="_Costs not in AURORA 2006GRC 6.15.06_Power Costs - Comparison bx Rbtl-Staff-Jt-PC_Electric Rev Req Model (2009 GRC) Rebuttal 2 2 2" xfId="11116"/>
    <cellStyle name="_Costs not in AURORA 2006GRC 6.15.06_Power Costs - Comparison bx Rbtl-Staff-Jt-PC_Electric Rev Req Model (2009 GRC) Rebuttal 2 3" xfId="11117"/>
    <cellStyle name="_Costs not in AURORA 2006GRC 6.15.06_Power Costs - Comparison bx Rbtl-Staff-Jt-PC_Electric Rev Req Model (2009 GRC) Rebuttal 3" xfId="11118"/>
    <cellStyle name="_Costs not in AURORA 2006GRC 6.15.06_Power Costs - Comparison bx Rbtl-Staff-Jt-PC_Electric Rev Req Model (2009 GRC) Rebuttal 3 2" xfId="11119"/>
    <cellStyle name="_Costs not in AURORA 2006GRC 6.15.06_Power Costs - Comparison bx Rbtl-Staff-Jt-PC_Electric Rev Req Model (2009 GRC) Rebuttal 4" xfId="11120"/>
    <cellStyle name="_Costs not in AURORA 2006GRC 6.15.06_Power Costs - Comparison bx Rbtl-Staff-Jt-PC_Electric Rev Req Model (2009 GRC) Rebuttal REmoval of New  WH Solar AdjustMI" xfId="1385"/>
    <cellStyle name="_Costs not in AURORA 2006GRC 6.15.06_Power Costs - Comparison bx Rbtl-Staff-Jt-PC_Electric Rev Req Model (2009 GRC) Rebuttal REmoval of New  WH Solar AdjustMI 2" xfId="1386"/>
    <cellStyle name="_Costs not in AURORA 2006GRC 6.15.06_Power Costs - Comparison bx Rbtl-Staff-Jt-PC_Electric Rev Req Model (2009 GRC) Rebuttal REmoval of New  WH Solar AdjustMI 2 2" xfId="11121"/>
    <cellStyle name="_Costs not in AURORA 2006GRC 6.15.06_Power Costs - Comparison bx Rbtl-Staff-Jt-PC_Electric Rev Req Model (2009 GRC) Rebuttal REmoval of New  WH Solar AdjustMI 2 2 2" xfId="11122"/>
    <cellStyle name="_Costs not in AURORA 2006GRC 6.15.06_Power Costs - Comparison bx Rbtl-Staff-Jt-PC_Electric Rev Req Model (2009 GRC) Rebuttal REmoval of New  WH Solar AdjustMI 2 3" xfId="11123"/>
    <cellStyle name="_Costs not in AURORA 2006GRC 6.15.06_Power Costs - Comparison bx Rbtl-Staff-Jt-PC_Electric Rev Req Model (2009 GRC) Rebuttal REmoval of New  WH Solar AdjustMI 3" xfId="11124"/>
    <cellStyle name="_Costs not in AURORA 2006GRC 6.15.06_Power Costs - Comparison bx Rbtl-Staff-Jt-PC_Electric Rev Req Model (2009 GRC) Rebuttal REmoval of New  WH Solar AdjustMI 3 2" xfId="11125"/>
    <cellStyle name="_Costs not in AURORA 2006GRC 6.15.06_Power Costs - Comparison bx Rbtl-Staff-Jt-PC_Electric Rev Req Model (2009 GRC) Rebuttal REmoval of New  WH Solar AdjustMI 4" xfId="11126"/>
    <cellStyle name="_Costs not in AURORA 2006GRC 6.15.06_Power Costs - Comparison bx Rbtl-Staff-Jt-PC_Electric Rev Req Model (2009 GRC) Rebuttal REmoval of New  WH Solar AdjustMI_DEM-WP(C) ENERG10C--ctn Mid-C_042010 2010GRC" xfId="1387"/>
    <cellStyle name="_Costs not in AURORA 2006GRC 6.15.06_Power Costs - Comparison bx Rbtl-Staff-Jt-PC_Electric Rev Req Model (2009 GRC) Revised 01-18-2010" xfId="1388"/>
    <cellStyle name="_Costs not in AURORA 2006GRC 6.15.06_Power Costs - Comparison bx Rbtl-Staff-Jt-PC_Electric Rev Req Model (2009 GRC) Revised 01-18-2010 2" xfId="1389"/>
    <cellStyle name="_Costs not in AURORA 2006GRC 6.15.06_Power Costs - Comparison bx Rbtl-Staff-Jt-PC_Electric Rev Req Model (2009 GRC) Revised 01-18-2010 2 2" xfId="11127"/>
    <cellStyle name="_Costs not in AURORA 2006GRC 6.15.06_Power Costs - Comparison bx Rbtl-Staff-Jt-PC_Electric Rev Req Model (2009 GRC) Revised 01-18-2010 2 2 2" xfId="11128"/>
    <cellStyle name="_Costs not in AURORA 2006GRC 6.15.06_Power Costs - Comparison bx Rbtl-Staff-Jt-PC_Electric Rev Req Model (2009 GRC) Revised 01-18-2010 2 3" xfId="11129"/>
    <cellStyle name="_Costs not in AURORA 2006GRC 6.15.06_Power Costs - Comparison bx Rbtl-Staff-Jt-PC_Electric Rev Req Model (2009 GRC) Revised 01-18-2010 3" xfId="11130"/>
    <cellStyle name="_Costs not in AURORA 2006GRC 6.15.06_Power Costs - Comparison bx Rbtl-Staff-Jt-PC_Electric Rev Req Model (2009 GRC) Revised 01-18-2010 3 2" xfId="11131"/>
    <cellStyle name="_Costs not in AURORA 2006GRC 6.15.06_Power Costs - Comparison bx Rbtl-Staff-Jt-PC_Electric Rev Req Model (2009 GRC) Revised 01-18-2010 4" xfId="11132"/>
    <cellStyle name="_Costs not in AURORA 2006GRC 6.15.06_Power Costs - Comparison bx Rbtl-Staff-Jt-PC_Electric Rev Req Model (2009 GRC) Revised 01-18-2010_DEM-WP(C) ENERG10C--ctn Mid-C_042010 2010GRC" xfId="1390"/>
    <cellStyle name="_Costs not in AURORA 2006GRC 6.15.06_Power Costs - Comparison bx Rbtl-Staff-Jt-PC_Final Order Electric EXHIBIT A-1" xfId="1391"/>
    <cellStyle name="_Costs not in AURORA 2006GRC 6.15.06_Power Costs - Comparison bx Rbtl-Staff-Jt-PC_Final Order Electric EXHIBIT A-1 2" xfId="11133"/>
    <cellStyle name="_Costs not in AURORA 2006GRC 6.15.06_Power Costs - Comparison bx Rbtl-Staff-Jt-PC_Final Order Electric EXHIBIT A-1 2 2" xfId="11134"/>
    <cellStyle name="_Costs not in AURORA 2006GRC 6.15.06_Power Costs - Comparison bx Rbtl-Staff-Jt-PC_Final Order Electric EXHIBIT A-1 2 2 2" xfId="11135"/>
    <cellStyle name="_Costs not in AURORA 2006GRC 6.15.06_Power Costs - Comparison bx Rbtl-Staff-Jt-PC_Final Order Electric EXHIBIT A-1 2 3" xfId="11136"/>
    <cellStyle name="_Costs not in AURORA 2006GRC 6.15.06_Power Costs - Comparison bx Rbtl-Staff-Jt-PC_Final Order Electric EXHIBIT A-1 3" xfId="11137"/>
    <cellStyle name="_Costs not in AURORA 2006GRC 6.15.06_Power Costs - Comparison bx Rbtl-Staff-Jt-PC_Final Order Electric EXHIBIT A-1 3 2" xfId="11138"/>
    <cellStyle name="_Costs not in AURORA 2006GRC 6.15.06_Power Costs - Comparison bx Rbtl-Staff-Jt-PC_Final Order Electric EXHIBIT A-1 4" xfId="11139"/>
    <cellStyle name="_Costs not in AURORA 2006GRC 6.15.06_Production Adj 4.37" xfId="11140"/>
    <cellStyle name="_Costs not in AURORA 2006GRC 6.15.06_Production Adj 4.37 2" xfId="11141"/>
    <cellStyle name="_Costs not in AURORA 2006GRC 6.15.06_Production Adj 4.37 2 2" xfId="11142"/>
    <cellStyle name="_Costs not in AURORA 2006GRC 6.15.06_Production Adj 4.37 2 2 2" xfId="11143"/>
    <cellStyle name="_Costs not in AURORA 2006GRC 6.15.06_Production Adj 4.37 2 3" xfId="11144"/>
    <cellStyle name="_Costs not in AURORA 2006GRC 6.15.06_Production Adj 4.37 3" xfId="11145"/>
    <cellStyle name="_Costs not in AURORA 2006GRC 6.15.06_Production Adj 4.37 3 2" xfId="11146"/>
    <cellStyle name="_Costs not in AURORA 2006GRC 6.15.06_Production Adj 4.37 4" xfId="11147"/>
    <cellStyle name="_Costs not in AURORA 2006GRC 6.15.06_Purchased Power Adj 4.03" xfId="11148"/>
    <cellStyle name="_Costs not in AURORA 2006GRC 6.15.06_Purchased Power Adj 4.03 2" xfId="11149"/>
    <cellStyle name="_Costs not in AURORA 2006GRC 6.15.06_Purchased Power Adj 4.03 2 2" xfId="11150"/>
    <cellStyle name="_Costs not in AURORA 2006GRC 6.15.06_Purchased Power Adj 4.03 2 2 2" xfId="11151"/>
    <cellStyle name="_Costs not in AURORA 2006GRC 6.15.06_Purchased Power Adj 4.03 2 3" xfId="11152"/>
    <cellStyle name="_Costs not in AURORA 2006GRC 6.15.06_Purchased Power Adj 4.03 3" xfId="11153"/>
    <cellStyle name="_Costs not in AURORA 2006GRC 6.15.06_Purchased Power Adj 4.03 3 2" xfId="11154"/>
    <cellStyle name="_Costs not in AURORA 2006GRC 6.15.06_Purchased Power Adj 4.03 4" xfId="11155"/>
    <cellStyle name="_Costs not in AURORA 2006GRC 6.15.06_Rebuttal Power Costs" xfId="1392"/>
    <cellStyle name="_Costs not in AURORA 2006GRC 6.15.06_Rebuttal Power Costs 2" xfId="1393"/>
    <cellStyle name="_Costs not in AURORA 2006GRC 6.15.06_Rebuttal Power Costs 2 2" xfId="11156"/>
    <cellStyle name="_Costs not in AURORA 2006GRC 6.15.06_Rebuttal Power Costs 2 2 2" xfId="11157"/>
    <cellStyle name="_Costs not in AURORA 2006GRC 6.15.06_Rebuttal Power Costs 2 3" xfId="11158"/>
    <cellStyle name="_Costs not in AURORA 2006GRC 6.15.06_Rebuttal Power Costs 3" xfId="11159"/>
    <cellStyle name="_Costs not in AURORA 2006GRC 6.15.06_Rebuttal Power Costs 3 2" xfId="11160"/>
    <cellStyle name="_Costs not in AURORA 2006GRC 6.15.06_Rebuttal Power Costs 4" xfId="11161"/>
    <cellStyle name="_Costs not in AURORA 2006GRC 6.15.06_Rebuttal Power Costs_Adj Bench DR 3 for Initial Briefs (Electric)" xfId="1394"/>
    <cellStyle name="_Costs not in AURORA 2006GRC 6.15.06_Rebuttal Power Costs_Adj Bench DR 3 for Initial Briefs (Electric) 2" xfId="1395"/>
    <cellStyle name="_Costs not in AURORA 2006GRC 6.15.06_Rebuttal Power Costs_Adj Bench DR 3 for Initial Briefs (Electric) 2 2" xfId="11162"/>
    <cellStyle name="_Costs not in AURORA 2006GRC 6.15.06_Rebuttal Power Costs_Adj Bench DR 3 for Initial Briefs (Electric) 2 2 2" xfId="11163"/>
    <cellStyle name="_Costs not in AURORA 2006GRC 6.15.06_Rebuttal Power Costs_Adj Bench DR 3 for Initial Briefs (Electric) 2 3" xfId="11164"/>
    <cellStyle name="_Costs not in AURORA 2006GRC 6.15.06_Rebuttal Power Costs_Adj Bench DR 3 for Initial Briefs (Electric) 3" xfId="11165"/>
    <cellStyle name="_Costs not in AURORA 2006GRC 6.15.06_Rebuttal Power Costs_Adj Bench DR 3 for Initial Briefs (Electric) 3 2" xfId="11166"/>
    <cellStyle name="_Costs not in AURORA 2006GRC 6.15.06_Rebuttal Power Costs_Adj Bench DR 3 for Initial Briefs (Electric) 4" xfId="11167"/>
    <cellStyle name="_Costs not in AURORA 2006GRC 6.15.06_Rebuttal Power Costs_Adj Bench DR 3 for Initial Briefs (Electric)_DEM-WP(C) ENERG10C--ctn Mid-C_042010 2010GRC" xfId="1396"/>
    <cellStyle name="_Costs not in AURORA 2006GRC 6.15.06_Rebuttal Power Costs_DEM-WP(C) ENERG10C--ctn Mid-C_042010 2010GRC" xfId="1397"/>
    <cellStyle name="_Costs not in AURORA 2006GRC 6.15.06_Rebuttal Power Costs_Electric Rev Req Model (2009 GRC) Rebuttal" xfId="1398"/>
    <cellStyle name="_Costs not in AURORA 2006GRC 6.15.06_Rebuttal Power Costs_Electric Rev Req Model (2009 GRC) Rebuttal 2" xfId="11168"/>
    <cellStyle name="_Costs not in AURORA 2006GRC 6.15.06_Rebuttal Power Costs_Electric Rev Req Model (2009 GRC) Rebuttal 2 2" xfId="11169"/>
    <cellStyle name="_Costs not in AURORA 2006GRC 6.15.06_Rebuttal Power Costs_Electric Rev Req Model (2009 GRC) Rebuttal 2 2 2" xfId="11170"/>
    <cellStyle name="_Costs not in AURORA 2006GRC 6.15.06_Rebuttal Power Costs_Electric Rev Req Model (2009 GRC) Rebuttal 2 3" xfId="11171"/>
    <cellStyle name="_Costs not in AURORA 2006GRC 6.15.06_Rebuttal Power Costs_Electric Rev Req Model (2009 GRC) Rebuttal 3" xfId="11172"/>
    <cellStyle name="_Costs not in AURORA 2006GRC 6.15.06_Rebuttal Power Costs_Electric Rev Req Model (2009 GRC) Rebuttal 3 2" xfId="11173"/>
    <cellStyle name="_Costs not in AURORA 2006GRC 6.15.06_Rebuttal Power Costs_Electric Rev Req Model (2009 GRC) Rebuttal 4" xfId="11174"/>
    <cellStyle name="_Costs not in AURORA 2006GRC 6.15.06_Rebuttal Power Costs_Electric Rev Req Model (2009 GRC) Rebuttal REmoval of New  WH Solar AdjustMI" xfId="1399"/>
    <cellStyle name="_Costs not in AURORA 2006GRC 6.15.06_Rebuttal Power Costs_Electric Rev Req Model (2009 GRC) Rebuttal REmoval of New  WH Solar AdjustMI 2" xfId="1400"/>
    <cellStyle name="_Costs not in AURORA 2006GRC 6.15.06_Rebuttal Power Costs_Electric Rev Req Model (2009 GRC) Rebuttal REmoval of New  WH Solar AdjustMI 2 2" xfId="11175"/>
    <cellStyle name="_Costs not in AURORA 2006GRC 6.15.06_Rebuttal Power Costs_Electric Rev Req Model (2009 GRC) Rebuttal REmoval of New  WH Solar AdjustMI 2 2 2" xfId="11176"/>
    <cellStyle name="_Costs not in AURORA 2006GRC 6.15.06_Rebuttal Power Costs_Electric Rev Req Model (2009 GRC) Rebuttal REmoval of New  WH Solar AdjustMI 2 3" xfId="11177"/>
    <cellStyle name="_Costs not in AURORA 2006GRC 6.15.06_Rebuttal Power Costs_Electric Rev Req Model (2009 GRC) Rebuttal REmoval of New  WH Solar AdjustMI 3" xfId="11178"/>
    <cellStyle name="_Costs not in AURORA 2006GRC 6.15.06_Rebuttal Power Costs_Electric Rev Req Model (2009 GRC) Rebuttal REmoval of New  WH Solar AdjustMI 3 2" xfId="11179"/>
    <cellStyle name="_Costs not in AURORA 2006GRC 6.15.06_Rebuttal Power Costs_Electric Rev Req Model (2009 GRC) Rebuttal REmoval of New  WH Solar AdjustMI 4" xfId="11180"/>
    <cellStyle name="_Costs not in AURORA 2006GRC 6.15.06_Rebuttal Power Costs_Electric Rev Req Model (2009 GRC) Rebuttal REmoval of New  WH Solar AdjustMI_DEM-WP(C) ENERG10C--ctn Mid-C_042010 2010GRC" xfId="1401"/>
    <cellStyle name="_Costs not in AURORA 2006GRC 6.15.06_Rebuttal Power Costs_Electric Rev Req Model (2009 GRC) Revised 01-18-2010" xfId="1402"/>
    <cellStyle name="_Costs not in AURORA 2006GRC 6.15.06_Rebuttal Power Costs_Electric Rev Req Model (2009 GRC) Revised 01-18-2010 2" xfId="1403"/>
    <cellStyle name="_Costs not in AURORA 2006GRC 6.15.06_Rebuttal Power Costs_Electric Rev Req Model (2009 GRC) Revised 01-18-2010 2 2" xfId="11181"/>
    <cellStyle name="_Costs not in AURORA 2006GRC 6.15.06_Rebuttal Power Costs_Electric Rev Req Model (2009 GRC) Revised 01-18-2010 2 2 2" xfId="11182"/>
    <cellStyle name="_Costs not in AURORA 2006GRC 6.15.06_Rebuttal Power Costs_Electric Rev Req Model (2009 GRC) Revised 01-18-2010 2 3" xfId="11183"/>
    <cellStyle name="_Costs not in AURORA 2006GRC 6.15.06_Rebuttal Power Costs_Electric Rev Req Model (2009 GRC) Revised 01-18-2010 3" xfId="11184"/>
    <cellStyle name="_Costs not in AURORA 2006GRC 6.15.06_Rebuttal Power Costs_Electric Rev Req Model (2009 GRC) Revised 01-18-2010 3 2" xfId="11185"/>
    <cellStyle name="_Costs not in AURORA 2006GRC 6.15.06_Rebuttal Power Costs_Electric Rev Req Model (2009 GRC) Revised 01-18-2010 4" xfId="11186"/>
    <cellStyle name="_Costs not in AURORA 2006GRC 6.15.06_Rebuttal Power Costs_Electric Rev Req Model (2009 GRC) Revised 01-18-2010_DEM-WP(C) ENERG10C--ctn Mid-C_042010 2010GRC" xfId="1404"/>
    <cellStyle name="_Costs not in AURORA 2006GRC 6.15.06_Rebuttal Power Costs_Final Order Electric EXHIBIT A-1" xfId="1405"/>
    <cellStyle name="_Costs not in AURORA 2006GRC 6.15.06_Rebuttal Power Costs_Final Order Electric EXHIBIT A-1 2" xfId="11187"/>
    <cellStyle name="_Costs not in AURORA 2006GRC 6.15.06_Rebuttal Power Costs_Final Order Electric EXHIBIT A-1 2 2" xfId="11188"/>
    <cellStyle name="_Costs not in AURORA 2006GRC 6.15.06_Rebuttal Power Costs_Final Order Electric EXHIBIT A-1 2 2 2" xfId="11189"/>
    <cellStyle name="_Costs not in AURORA 2006GRC 6.15.06_Rebuttal Power Costs_Final Order Electric EXHIBIT A-1 2 3" xfId="11190"/>
    <cellStyle name="_Costs not in AURORA 2006GRC 6.15.06_Rebuttal Power Costs_Final Order Electric EXHIBIT A-1 3" xfId="11191"/>
    <cellStyle name="_Costs not in AURORA 2006GRC 6.15.06_Rebuttal Power Costs_Final Order Electric EXHIBIT A-1 3 2" xfId="11192"/>
    <cellStyle name="_Costs not in AURORA 2006GRC 6.15.06_Rebuttal Power Costs_Final Order Electric EXHIBIT A-1 4" xfId="11193"/>
    <cellStyle name="_Costs not in AURORA 2006GRC 6.15.06_ROR &amp; CONV FACTOR" xfId="11194"/>
    <cellStyle name="_Costs not in AURORA 2006GRC 6.15.06_ROR &amp; CONV FACTOR 2" xfId="11195"/>
    <cellStyle name="_Costs not in AURORA 2006GRC 6.15.06_ROR &amp; CONV FACTOR 2 2" xfId="11196"/>
    <cellStyle name="_Costs not in AURORA 2006GRC 6.15.06_ROR &amp; CONV FACTOR 2 2 2" xfId="11197"/>
    <cellStyle name="_Costs not in AURORA 2006GRC 6.15.06_ROR &amp; CONV FACTOR 2 3" xfId="11198"/>
    <cellStyle name="_Costs not in AURORA 2006GRC 6.15.06_ROR &amp; CONV FACTOR 3" xfId="11199"/>
    <cellStyle name="_Costs not in AURORA 2006GRC 6.15.06_ROR &amp; CONV FACTOR 3 2" xfId="11200"/>
    <cellStyle name="_Costs not in AURORA 2006GRC 6.15.06_ROR &amp; CONV FACTOR 4" xfId="11201"/>
    <cellStyle name="_Costs not in AURORA 2006GRC 6.15.06_ROR 5.02" xfId="11202"/>
    <cellStyle name="_Costs not in AURORA 2006GRC 6.15.06_ROR 5.02 2" xfId="11203"/>
    <cellStyle name="_Costs not in AURORA 2006GRC 6.15.06_ROR 5.02 2 2" xfId="11204"/>
    <cellStyle name="_Costs not in AURORA 2006GRC 6.15.06_ROR 5.02 2 2 2" xfId="11205"/>
    <cellStyle name="_Costs not in AURORA 2006GRC 6.15.06_ROR 5.02 2 3" xfId="11206"/>
    <cellStyle name="_Costs not in AURORA 2006GRC 6.15.06_ROR 5.02 3" xfId="11207"/>
    <cellStyle name="_Costs not in AURORA 2006GRC 6.15.06_ROR 5.02 3 2" xfId="11208"/>
    <cellStyle name="_Costs not in AURORA 2006GRC 6.15.06_ROR 5.02 4" xfId="11209"/>
    <cellStyle name="_Costs not in AURORA 2006GRC 6.15.06_Wind Integration 10GRC" xfId="1406"/>
    <cellStyle name="_Costs not in AURORA 2006GRC 6.15.06_Wind Integration 10GRC 2" xfId="1407"/>
    <cellStyle name="_Costs not in AURORA 2006GRC 6.15.06_Wind Integration 10GRC 2 2" xfId="11210"/>
    <cellStyle name="_Costs not in AURORA 2006GRC 6.15.06_Wind Integration 10GRC 3" xfId="11211"/>
    <cellStyle name="_Costs not in AURORA 2006GRC 6.15.06_Wind Integration 10GRC_DEM-WP(C) ENERG10C--ctn Mid-C_042010 2010GRC" xfId="1408"/>
    <cellStyle name="_Costs not in AURORA 2006GRC w gas price updated" xfId="1409"/>
    <cellStyle name="_Costs not in AURORA 2006GRC w gas price updated 2" xfId="1410"/>
    <cellStyle name="_Costs not in AURORA 2006GRC w gas price updated 2 2" xfId="1411"/>
    <cellStyle name="_Costs not in AURORA 2006GRC w gas price updated 2 2 2" xfId="11212"/>
    <cellStyle name="_Costs not in AURORA 2006GRC w gas price updated 2 3" xfId="11213"/>
    <cellStyle name="_Costs not in AURORA 2006GRC w gas price updated 3" xfId="1412"/>
    <cellStyle name="_Costs not in AURORA 2006GRC w gas price updated 3 2" xfId="11214"/>
    <cellStyle name="_Costs not in AURORA 2006GRC w gas price updated 4" xfId="11215"/>
    <cellStyle name="_Costs not in AURORA 2006GRC w gas price updated 4 2" xfId="11216"/>
    <cellStyle name="_Costs not in AURORA 2006GRC w gas price updated 5" xfId="11217"/>
    <cellStyle name="_Costs not in AURORA 2006GRC w gas price updated 5 2" xfId="11218"/>
    <cellStyle name="_Costs not in AURORA 2006GRC w gas price updated 6" xfId="11219"/>
    <cellStyle name="_Costs not in AURORA 2006GRC w gas price updated 6 2" xfId="11220"/>
    <cellStyle name="_Costs not in AURORA 2006GRC w gas price updated_Adj Bench DR 3 for Initial Briefs (Electric)" xfId="1413"/>
    <cellStyle name="_Costs not in AURORA 2006GRC w gas price updated_Adj Bench DR 3 for Initial Briefs (Electric) 2" xfId="1414"/>
    <cellStyle name="_Costs not in AURORA 2006GRC w gas price updated_Adj Bench DR 3 for Initial Briefs (Electric) 2 2" xfId="11221"/>
    <cellStyle name="_Costs not in AURORA 2006GRC w gas price updated_Adj Bench DR 3 for Initial Briefs (Electric) 2 2 2" xfId="11222"/>
    <cellStyle name="_Costs not in AURORA 2006GRC w gas price updated_Adj Bench DR 3 for Initial Briefs (Electric) 2 3" xfId="11223"/>
    <cellStyle name="_Costs not in AURORA 2006GRC w gas price updated_Adj Bench DR 3 for Initial Briefs (Electric) 3" xfId="11224"/>
    <cellStyle name="_Costs not in AURORA 2006GRC w gas price updated_Adj Bench DR 3 for Initial Briefs (Electric) 3 2" xfId="11225"/>
    <cellStyle name="_Costs not in AURORA 2006GRC w gas price updated_Adj Bench DR 3 for Initial Briefs (Electric) 4" xfId="11226"/>
    <cellStyle name="_Costs not in AURORA 2006GRC w gas price updated_Adj Bench DR 3 for Initial Briefs (Electric)_DEM-WP(C) ENERG10C--ctn Mid-C_042010 2010GRC" xfId="1415"/>
    <cellStyle name="_Costs not in AURORA 2006GRC w gas price updated_Book1" xfId="11227"/>
    <cellStyle name="_Costs not in AURORA 2006GRC w gas price updated_Book2" xfId="1416"/>
    <cellStyle name="_Costs not in AURORA 2006GRC w gas price updated_Book2 2" xfId="1417"/>
    <cellStyle name="_Costs not in AURORA 2006GRC w gas price updated_Book2 2 2" xfId="11228"/>
    <cellStyle name="_Costs not in AURORA 2006GRC w gas price updated_Book2 2 2 2" xfId="11229"/>
    <cellStyle name="_Costs not in AURORA 2006GRC w gas price updated_Book2 2 3" xfId="11230"/>
    <cellStyle name="_Costs not in AURORA 2006GRC w gas price updated_Book2 3" xfId="11231"/>
    <cellStyle name="_Costs not in AURORA 2006GRC w gas price updated_Book2 3 2" xfId="11232"/>
    <cellStyle name="_Costs not in AURORA 2006GRC w gas price updated_Book2 4" xfId="11233"/>
    <cellStyle name="_Costs not in AURORA 2006GRC w gas price updated_Book2_Adj Bench DR 3 for Initial Briefs (Electric)" xfId="1418"/>
    <cellStyle name="_Costs not in AURORA 2006GRC w gas price updated_Book2_Adj Bench DR 3 for Initial Briefs (Electric) 2" xfId="1419"/>
    <cellStyle name="_Costs not in AURORA 2006GRC w gas price updated_Book2_Adj Bench DR 3 for Initial Briefs (Electric) 2 2" xfId="11234"/>
    <cellStyle name="_Costs not in AURORA 2006GRC w gas price updated_Book2_Adj Bench DR 3 for Initial Briefs (Electric) 2 2 2" xfId="11235"/>
    <cellStyle name="_Costs not in AURORA 2006GRC w gas price updated_Book2_Adj Bench DR 3 for Initial Briefs (Electric) 2 3" xfId="11236"/>
    <cellStyle name="_Costs not in AURORA 2006GRC w gas price updated_Book2_Adj Bench DR 3 for Initial Briefs (Electric) 3" xfId="11237"/>
    <cellStyle name="_Costs not in AURORA 2006GRC w gas price updated_Book2_Adj Bench DR 3 for Initial Briefs (Electric) 3 2" xfId="11238"/>
    <cellStyle name="_Costs not in AURORA 2006GRC w gas price updated_Book2_Adj Bench DR 3 for Initial Briefs (Electric) 4" xfId="11239"/>
    <cellStyle name="_Costs not in AURORA 2006GRC w gas price updated_Book2_Adj Bench DR 3 for Initial Briefs (Electric)_DEM-WP(C) ENERG10C--ctn Mid-C_042010 2010GRC" xfId="1420"/>
    <cellStyle name="_Costs not in AURORA 2006GRC w gas price updated_Book2_DEM-WP(C) ENERG10C--ctn Mid-C_042010 2010GRC" xfId="1421"/>
    <cellStyle name="_Costs not in AURORA 2006GRC w gas price updated_Book2_Electric Rev Req Model (2009 GRC) Rebuttal" xfId="1422"/>
    <cellStyle name="_Costs not in AURORA 2006GRC w gas price updated_Book2_Electric Rev Req Model (2009 GRC) Rebuttal 2" xfId="11240"/>
    <cellStyle name="_Costs not in AURORA 2006GRC w gas price updated_Book2_Electric Rev Req Model (2009 GRC) Rebuttal 2 2" xfId="11241"/>
    <cellStyle name="_Costs not in AURORA 2006GRC w gas price updated_Book2_Electric Rev Req Model (2009 GRC) Rebuttal 2 2 2" xfId="11242"/>
    <cellStyle name="_Costs not in AURORA 2006GRC w gas price updated_Book2_Electric Rev Req Model (2009 GRC) Rebuttal 2 3" xfId="11243"/>
    <cellStyle name="_Costs not in AURORA 2006GRC w gas price updated_Book2_Electric Rev Req Model (2009 GRC) Rebuttal 3" xfId="11244"/>
    <cellStyle name="_Costs not in AURORA 2006GRC w gas price updated_Book2_Electric Rev Req Model (2009 GRC) Rebuttal 3 2" xfId="11245"/>
    <cellStyle name="_Costs not in AURORA 2006GRC w gas price updated_Book2_Electric Rev Req Model (2009 GRC) Rebuttal 4" xfId="11246"/>
    <cellStyle name="_Costs not in AURORA 2006GRC w gas price updated_Book2_Electric Rev Req Model (2009 GRC) Rebuttal REmoval of New  WH Solar AdjustMI" xfId="1423"/>
    <cellStyle name="_Costs not in AURORA 2006GRC w gas price updated_Book2_Electric Rev Req Model (2009 GRC) Rebuttal REmoval of New  WH Solar AdjustMI 2" xfId="1424"/>
    <cellStyle name="_Costs not in AURORA 2006GRC w gas price updated_Book2_Electric Rev Req Model (2009 GRC) Rebuttal REmoval of New  WH Solar AdjustMI 2 2" xfId="11247"/>
    <cellStyle name="_Costs not in AURORA 2006GRC w gas price updated_Book2_Electric Rev Req Model (2009 GRC) Rebuttal REmoval of New  WH Solar AdjustMI 2 2 2" xfId="11248"/>
    <cellStyle name="_Costs not in AURORA 2006GRC w gas price updated_Book2_Electric Rev Req Model (2009 GRC) Rebuttal REmoval of New  WH Solar AdjustMI 2 3" xfId="11249"/>
    <cellStyle name="_Costs not in AURORA 2006GRC w gas price updated_Book2_Electric Rev Req Model (2009 GRC) Rebuttal REmoval of New  WH Solar AdjustMI 3" xfId="11250"/>
    <cellStyle name="_Costs not in AURORA 2006GRC w gas price updated_Book2_Electric Rev Req Model (2009 GRC) Rebuttal REmoval of New  WH Solar AdjustMI 3 2" xfId="11251"/>
    <cellStyle name="_Costs not in AURORA 2006GRC w gas price updated_Book2_Electric Rev Req Model (2009 GRC) Rebuttal REmoval of New  WH Solar AdjustMI 4" xfId="11252"/>
    <cellStyle name="_Costs not in AURORA 2006GRC w gas price updated_Book2_Electric Rev Req Model (2009 GRC) Rebuttal REmoval of New  WH Solar AdjustMI_DEM-WP(C) ENERG10C--ctn Mid-C_042010 2010GRC" xfId="1425"/>
    <cellStyle name="_Costs not in AURORA 2006GRC w gas price updated_Book2_Electric Rev Req Model (2009 GRC) Revised 01-18-2010" xfId="1426"/>
    <cellStyle name="_Costs not in AURORA 2006GRC w gas price updated_Book2_Electric Rev Req Model (2009 GRC) Revised 01-18-2010 2" xfId="1427"/>
    <cellStyle name="_Costs not in AURORA 2006GRC w gas price updated_Book2_Electric Rev Req Model (2009 GRC) Revised 01-18-2010 2 2" xfId="11253"/>
    <cellStyle name="_Costs not in AURORA 2006GRC w gas price updated_Book2_Electric Rev Req Model (2009 GRC) Revised 01-18-2010 2 2 2" xfId="11254"/>
    <cellStyle name="_Costs not in AURORA 2006GRC w gas price updated_Book2_Electric Rev Req Model (2009 GRC) Revised 01-18-2010 2 3" xfId="11255"/>
    <cellStyle name="_Costs not in AURORA 2006GRC w gas price updated_Book2_Electric Rev Req Model (2009 GRC) Revised 01-18-2010 3" xfId="11256"/>
    <cellStyle name="_Costs not in AURORA 2006GRC w gas price updated_Book2_Electric Rev Req Model (2009 GRC) Revised 01-18-2010 3 2" xfId="11257"/>
    <cellStyle name="_Costs not in AURORA 2006GRC w gas price updated_Book2_Electric Rev Req Model (2009 GRC) Revised 01-18-2010 4" xfId="11258"/>
    <cellStyle name="_Costs not in AURORA 2006GRC w gas price updated_Book2_Electric Rev Req Model (2009 GRC) Revised 01-18-2010_DEM-WP(C) ENERG10C--ctn Mid-C_042010 2010GRC" xfId="1428"/>
    <cellStyle name="_Costs not in AURORA 2006GRC w gas price updated_Book2_Final Order Electric EXHIBIT A-1" xfId="1429"/>
    <cellStyle name="_Costs not in AURORA 2006GRC w gas price updated_Book2_Final Order Electric EXHIBIT A-1 2" xfId="11259"/>
    <cellStyle name="_Costs not in AURORA 2006GRC w gas price updated_Book2_Final Order Electric EXHIBIT A-1 2 2" xfId="11260"/>
    <cellStyle name="_Costs not in AURORA 2006GRC w gas price updated_Book2_Final Order Electric EXHIBIT A-1 2 2 2" xfId="11261"/>
    <cellStyle name="_Costs not in AURORA 2006GRC w gas price updated_Book2_Final Order Electric EXHIBIT A-1 2 3" xfId="11262"/>
    <cellStyle name="_Costs not in AURORA 2006GRC w gas price updated_Book2_Final Order Electric EXHIBIT A-1 3" xfId="11263"/>
    <cellStyle name="_Costs not in AURORA 2006GRC w gas price updated_Book2_Final Order Electric EXHIBIT A-1 3 2" xfId="11264"/>
    <cellStyle name="_Costs not in AURORA 2006GRC w gas price updated_Book2_Final Order Electric EXHIBIT A-1 4" xfId="11265"/>
    <cellStyle name="_Costs not in AURORA 2006GRC w gas price updated_Chelan PUD Power Costs (8-10)" xfId="1430"/>
    <cellStyle name="_Costs not in AURORA 2006GRC w gas price updated_Chelan PUD Power Costs (8-10) 2" xfId="11266"/>
    <cellStyle name="_Costs not in AURORA 2006GRC w gas price updated_Colstrip 1&amp;2 Annual O&amp;M Budgets" xfId="11267"/>
    <cellStyle name="_Costs not in AURORA 2006GRC w gas price updated_Confidential Material" xfId="1431"/>
    <cellStyle name="_Costs not in AURORA 2006GRC w gas price updated_Confidential Material 2" xfId="11268"/>
    <cellStyle name="_Costs not in AURORA 2006GRC w gas price updated_DEM-WP(C) Colstrip 12 Coal Cost Forecast 2010GRC" xfId="1432"/>
    <cellStyle name="_Costs not in AURORA 2006GRC w gas price updated_DEM-WP(C) Colstrip 12 Coal Cost Forecast 2010GRC 2" xfId="11269"/>
    <cellStyle name="_Costs not in AURORA 2006GRC w gas price updated_DEM-WP(C) ENERG10C--ctn Mid-C_042010 2010GRC" xfId="1433"/>
    <cellStyle name="_Costs not in AURORA 2006GRC w gas price updated_DEM-WP(C) Production O&amp;M 2010GRC As-Filed" xfId="1434"/>
    <cellStyle name="_Costs not in AURORA 2006GRC w gas price updated_DEM-WP(C) Production O&amp;M 2010GRC As-Filed 2" xfId="1435"/>
    <cellStyle name="_Costs not in AURORA 2006GRC w gas price updated_DEM-WP(C) Production O&amp;M 2010GRC As-Filed 2 2" xfId="11270"/>
    <cellStyle name="_Costs not in AURORA 2006GRC w gas price updated_DEM-WP(C) Production O&amp;M 2010GRC As-Filed 3" xfId="1436"/>
    <cellStyle name="_Costs not in AURORA 2006GRC w gas price updated_DEM-WP(C) Production O&amp;M 2010GRC As-Filed 3 2" xfId="11271"/>
    <cellStyle name="_Costs not in AURORA 2006GRC w gas price updated_DEM-WP(C) Production O&amp;M 2010GRC As-Filed 4" xfId="11272"/>
    <cellStyle name="_Costs not in AURORA 2006GRC w gas price updated_DEM-WP(C) Production O&amp;M 2010GRC As-Filed 4 2" xfId="11273"/>
    <cellStyle name="_Costs not in AURORA 2006GRC w gas price updated_DEM-WP(C) Production O&amp;M 2010GRC As-Filed 5" xfId="11274"/>
    <cellStyle name="_Costs not in AURORA 2006GRC w gas price updated_DEM-WP(C) Production O&amp;M 2010GRC As-Filed 5 2" xfId="11275"/>
    <cellStyle name="_Costs not in AURORA 2006GRC w gas price updated_DEM-WP(C) Production O&amp;M 2010GRC As-Filed 6" xfId="11276"/>
    <cellStyle name="_Costs not in AURORA 2006GRC w gas price updated_DEM-WP(C) Production O&amp;M 2010GRC As-Filed 6 2" xfId="11277"/>
    <cellStyle name="_Costs not in AURORA 2006GRC w gas price updated_Electric Rev Req Model (2009 GRC) " xfId="1437"/>
    <cellStyle name="_Costs not in AURORA 2006GRC w gas price updated_Electric Rev Req Model (2009 GRC)  2" xfId="1438"/>
    <cellStyle name="_Costs not in AURORA 2006GRC w gas price updated_Electric Rev Req Model (2009 GRC)  2 2" xfId="11278"/>
    <cellStyle name="_Costs not in AURORA 2006GRC w gas price updated_Electric Rev Req Model (2009 GRC)  2 2 2" xfId="11279"/>
    <cellStyle name="_Costs not in AURORA 2006GRC w gas price updated_Electric Rev Req Model (2009 GRC)  2 3" xfId="11280"/>
    <cellStyle name="_Costs not in AURORA 2006GRC w gas price updated_Electric Rev Req Model (2009 GRC)  3" xfId="11281"/>
    <cellStyle name="_Costs not in AURORA 2006GRC w gas price updated_Electric Rev Req Model (2009 GRC)  3 2" xfId="11282"/>
    <cellStyle name="_Costs not in AURORA 2006GRC w gas price updated_Electric Rev Req Model (2009 GRC)  4" xfId="11283"/>
    <cellStyle name="_Costs not in AURORA 2006GRC w gas price updated_Electric Rev Req Model (2009 GRC) _DEM-WP(C) ENERG10C--ctn Mid-C_042010 2010GRC" xfId="1439"/>
    <cellStyle name="_Costs not in AURORA 2006GRC w gas price updated_Electric Rev Req Model (2009 GRC) Rebuttal" xfId="1440"/>
    <cellStyle name="_Costs not in AURORA 2006GRC w gas price updated_Electric Rev Req Model (2009 GRC) Rebuttal 2" xfId="11284"/>
    <cellStyle name="_Costs not in AURORA 2006GRC w gas price updated_Electric Rev Req Model (2009 GRC) Rebuttal 2 2" xfId="11285"/>
    <cellStyle name="_Costs not in AURORA 2006GRC w gas price updated_Electric Rev Req Model (2009 GRC) Rebuttal 2 2 2" xfId="11286"/>
    <cellStyle name="_Costs not in AURORA 2006GRC w gas price updated_Electric Rev Req Model (2009 GRC) Rebuttal 2 3" xfId="11287"/>
    <cellStyle name="_Costs not in AURORA 2006GRC w gas price updated_Electric Rev Req Model (2009 GRC) Rebuttal 3" xfId="11288"/>
    <cellStyle name="_Costs not in AURORA 2006GRC w gas price updated_Electric Rev Req Model (2009 GRC) Rebuttal 3 2" xfId="11289"/>
    <cellStyle name="_Costs not in AURORA 2006GRC w gas price updated_Electric Rev Req Model (2009 GRC) Rebuttal 4" xfId="11290"/>
    <cellStyle name="_Costs not in AURORA 2006GRC w gas price updated_Electric Rev Req Model (2009 GRC) Rebuttal REmoval of New  WH Solar AdjustMI" xfId="1441"/>
    <cellStyle name="_Costs not in AURORA 2006GRC w gas price updated_Electric Rev Req Model (2009 GRC) Rebuttal REmoval of New  WH Solar AdjustMI 2" xfId="1442"/>
    <cellStyle name="_Costs not in AURORA 2006GRC w gas price updated_Electric Rev Req Model (2009 GRC) Rebuttal REmoval of New  WH Solar AdjustMI 2 2" xfId="11291"/>
    <cellStyle name="_Costs not in AURORA 2006GRC w gas price updated_Electric Rev Req Model (2009 GRC) Rebuttal REmoval of New  WH Solar AdjustMI 2 2 2" xfId="11292"/>
    <cellStyle name="_Costs not in AURORA 2006GRC w gas price updated_Electric Rev Req Model (2009 GRC) Rebuttal REmoval of New  WH Solar AdjustMI 2 3" xfId="11293"/>
    <cellStyle name="_Costs not in AURORA 2006GRC w gas price updated_Electric Rev Req Model (2009 GRC) Rebuttal REmoval of New  WH Solar AdjustMI 3" xfId="11294"/>
    <cellStyle name="_Costs not in AURORA 2006GRC w gas price updated_Electric Rev Req Model (2009 GRC) Rebuttal REmoval of New  WH Solar AdjustMI 3 2" xfId="11295"/>
    <cellStyle name="_Costs not in AURORA 2006GRC w gas price updated_Electric Rev Req Model (2009 GRC) Rebuttal REmoval of New  WH Solar AdjustMI 4" xfId="11296"/>
    <cellStyle name="_Costs not in AURORA 2006GRC w gas price updated_Electric Rev Req Model (2009 GRC) Rebuttal REmoval of New  WH Solar AdjustMI_DEM-WP(C) ENERG10C--ctn Mid-C_042010 2010GRC" xfId="1443"/>
    <cellStyle name="_Costs not in AURORA 2006GRC w gas price updated_Electric Rev Req Model (2009 GRC) Revised 01-18-2010" xfId="1444"/>
    <cellStyle name="_Costs not in AURORA 2006GRC w gas price updated_Electric Rev Req Model (2009 GRC) Revised 01-18-2010 2" xfId="1445"/>
    <cellStyle name="_Costs not in AURORA 2006GRC w gas price updated_Electric Rev Req Model (2009 GRC) Revised 01-18-2010 2 2" xfId="11297"/>
    <cellStyle name="_Costs not in AURORA 2006GRC w gas price updated_Electric Rev Req Model (2009 GRC) Revised 01-18-2010 2 2 2" xfId="11298"/>
    <cellStyle name="_Costs not in AURORA 2006GRC w gas price updated_Electric Rev Req Model (2009 GRC) Revised 01-18-2010 2 3" xfId="11299"/>
    <cellStyle name="_Costs not in AURORA 2006GRC w gas price updated_Electric Rev Req Model (2009 GRC) Revised 01-18-2010 3" xfId="11300"/>
    <cellStyle name="_Costs not in AURORA 2006GRC w gas price updated_Electric Rev Req Model (2009 GRC) Revised 01-18-2010 3 2" xfId="11301"/>
    <cellStyle name="_Costs not in AURORA 2006GRC w gas price updated_Electric Rev Req Model (2009 GRC) Revised 01-18-2010 4" xfId="11302"/>
    <cellStyle name="_Costs not in AURORA 2006GRC w gas price updated_Electric Rev Req Model (2009 GRC) Revised 01-18-2010_DEM-WP(C) ENERG10C--ctn Mid-C_042010 2010GRC" xfId="1446"/>
    <cellStyle name="_Costs not in AURORA 2006GRC w gas price updated_Electric Rev Req Model (2010 GRC)" xfId="11303"/>
    <cellStyle name="_Costs not in AURORA 2006GRC w gas price updated_Electric Rev Req Model (2010 GRC) SF" xfId="11304"/>
    <cellStyle name="_Costs not in AURORA 2006GRC w gas price updated_Final Order Electric EXHIBIT A-1" xfId="1447"/>
    <cellStyle name="_Costs not in AURORA 2006GRC w gas price updated_Final Order Electric EXHIBIT A-1 2" xfId="11305"/>
    <cellStyle name="_Costs not in AURORA 2006GRC w gas price updated_Final Order Electric EXHIBIT A-1 2 2" xfId="11306"/>
    <cellStyle name="_Costs not in AURORA 2006GRC w gas price updated_Final Order Electric EXHIBIT A-1 2 2 2" xfId="11307"/>
    <cellStyle name="_Costs not in AURORA 2006GRC w gas price updated_Final Order Electric EXHIBIT A-1 2 3" xfId="11308"/>
    <cellStyle name="_Costs not in AURORA 2006GRC w gas price updated_Final Order Electric EXHIBIT A-1 3" xfId="11309"/>
    <cellStyle name="_Costs not in AURORA 2006GRC w gas price updated_Final Order Electric EXHIBIT A-1 3 2" xfId="11310"/>
    <cellStyle name="_Costs not in AURORA 2006GRC w gas price updated_Final Order Electric EXHIBIT A-1 4" xfId="11311"/>
    <cellStyle name="_Costs not in AURORA 2006GRC w gas price updated_NIM Summary" xfId="1448"/>
    <cellStyle name="_Costs not in AURORA 2006GRC w gas price updated_NIM Summary 2" xfId="1449"/>
    <cellStyle name="_Costs not in AURORA 2006GRC w gas price updated_NIM Summary 2 2" xfId="11312"/>
    <cellStyle name="_Costs not in AURORA 2006GRC w gas price updated_NIM Summary 3" xfId="11313"/>
    <cellStyle name="_Costs not in AURORA 2006GRC w gas price updated_NIM Summary_DEM-WP(C) ENERG10C--ctn Mid-C_042010 2010GRC" xfId="1450"/>
    <cellStyle name="_Costs not in AURORA 2006GRC w gas price updated_Rebuttal Power Costs" xfId="1451"/>
    <cellStyle name="_Costs not in AURORA 2006GRC w gas price updated_Rebuttal Power Costs 2" xfId="1452"/>
    <cellStyle name="_Costs not in AURORA 2006GRC w gas price updated_Rebuttal Power Costs 2 2" xfId="11314"/>
    <cellStyle name="_Costs not in AURORA 2006GRC w gas price updated_Rebuttal Power Costs 2 2 2" xfId="11315"/>
    <cellStyle name="_Costs not in AURORA 2006GRC w gas price updated_Rebuttal Power Costs 2 3" xfId="11316"/>
    <cellStyle name="_Costs not in AURORA 2006GRC w gas price updated_Rebuttal Power Costs 3" xfId="11317"/>
    <cellStyle name="_Costs not in AURORA 2006GRC w gas price updated_Rebuttal Power Costs 3 2" xfId="11318"/>
    <cellStyle name="_Costs not in AURORA 2006GRC w gas price updated_Rebuttal Power Costs 4" xfId="11319"/>
    <cellStyle name="_Costs not in AURORA 2006GRC w gas price updated_Rebuttal Power Costs_Adj Bench DR 3 for Initial Briefs (Electric)" xfId="1453"/>
    <cellStyle name="_Costs not in AURORA 2006GRC w gas price updated_Rebuttal Power Costs_Adj Bench DR 3 for Initial Briefs (Electric) 2" xfId="1454"/>
    <cellStyle name="_Costs not in AURORA 2006GRC w gas price updated_Rebuttal Power Costs_Adj Bench DR 3 for Initial Briefs (Electric) 2 2" xfId="11320"/>
    <cellStyle name="_Costs not in AURORA 2006GRC w gas price updated_Rebuttal Power Costs_Adj Bench DR 3 for Initial Briefs (Electric) 2 2 2" xfId="11321"/>
    <cellStyle name="_Costs not in AURORA 2006GRC w gas price updated_Rebuttal Power Costs_Adj Bench DR 3 for Initial Briefs (Electric) 2 3" xfId="11322"/>
    <cellStyle name="_Costs not in AURORA 2006GRC w gas price updated_Rebuttal Power Costs_Adj Bench DR 3 for Initial Briefs (Electric) 3" xfId="11323"/>
    <cellStyle name="_Costs not in AURORA 2006GRC w gas price updated_Rebuttal Power Costs_Adj Bench DR 3 for Initial Briefs (Electric) 3 2" xfId="11324"/>
    <cellStyle name="_Costs not in AURORA 2006GRC w gas price updated_Rebuttal Power Costs_Adj Bench DR 3 for Initial Briefs (Electric) 4" xfId="11325"/>
    <cellStyle name="_Costs not in AURORA 2006GRC w gas price updated_Rebuttal Power Costs_Adj Bench DR 3 for Initial Briefs (Electric)_DEM-WP(C) ENERG10C--ctn Mid-C_042010 2010GRC" xfId="1455"/>
    <cellStyle name="_Costs not in AURORA 2006GRC w gas price updated_Rebuttal Power Costs_DEM-WP(C) ENERG10C--ctn Mid-C_042010 2010GRC" xfId="1456"/>
    <cellStyle name="_Costs not in AURORA 2006GRC w gas price updated_Rebuttal Power Costs_Electric Rev Req Model (2009 GRC) Rebuttal" xfId="1457"/>
    <cellStyle name="_Costs not in AURORA 2006GRC w gas price updated_Rebuttal Power Costs_Electric Rev Req Model (2009 GRC) Rebuttal 2" xfId="11326"/>
    <cellStyle name="_Costs not in AURORA 2006GRC w gas price updated_Rebuttal Power Costs_Electric Rev Req Model (2009 GRC) Rebuttal 2 2" xfId="11327"/>
    <cellStyle name="_Costs not in AURORA 2006GRC w gas price updated_Rebuttal Power Costs_Electric Rev Req Model (2009 GRC) Rebuttal 2 2 2" xfId="11328"/>
    <cellStyle name="_Costs not in AURORA 2006GRC w gas price updated_Rebuttal Power Costs_Electric Rev Req Model (2009 GRC) Rebuttal 2 3" xfId="11329"/>
    <cellStyle name="_Costs not in AURORA 2006GRC w gas price updated_Rebuttal Power Costs_Electric Rev Req Model (2009 GRC) Rebuttal 3" xfId="11330"/>
    <cellStyle name="_Costs not in AURORA 2006GRC w gas price updated_Rebuttal Power Costs_Electric Rev Req Model (2009 GRC) Rebuttal 3 2" xfId="11331"/>
    <cellStyle name="_Costs not in AURORA 2006GRC w gas price updated_Rebuttal Power Costs_Electric Rev Req Model (2009 GRC) Rebuttal 4" xfId="11332"/>
    <cellStyle name="_Costs not in AURORA 2006GRC w gas price updated_Rebuttal Power Costs_Electric Rev Req Model (2009 GRC) Rebuttal REmoval of New  WH Solar AdjustMI" xfId="1458"/>
    <cellStyle name="_Costs not in AURORA 2006GRC w gas price updated_Rebuttal Power Costs_Electric Rev Req Model (2009 GRC) Rebuttal REmoval of New  WH Solar AdjustMI 2" xfId="1459"/>
    <cellStyle name="_Costs not in AURORA 2006GRC w gas price updated_Rebuttal Power Costs_Electric Rev Req Model (2009 GRC) Rebuttal REmoval of New  WH Solar AdjustMI 2 2" xfId="11333"/>
    <cellStyle name="_Costs not in AURORA 2006GRC w gas price updated_Rebuttal Power Costs_Electric Rev Req Model (2009 GRC) Rebuttal REmoval of New  WH Solar AdjustMI 2 2 2" xfId="11334"/>
    <cellStyle name="_Costs not in AURORA 2006GRC w gas price updated_Rebuttal Power Costs_Electric Rev Req Model (2009 GRC) Rebuttal REmoval of New  WH Solar AdjustMI 2 3" xfId="11335"/>
    <cellStyle name="_Costs not in AURORA 2006GRC w gas price updated_Rebuttal Power Costs_Electric Rev Req Model (2009 GRC) Rebuttal REmoval of New  WH Solar AdjustMI 3" xfId="11336"/>
    <cellStyle name="_Costs not in AURORA 2006GRC w gas price updated_Rebuttal Power Costs_Electric Rev Req Model (2009 GRC) Rebuttal REmoval of New  WH Solar AdjustMI 3 2" xfId="11337"/>
    <cellStyle name="_Costs not in AURORA 2006GRC w gas price updated_Rebuttal Power Costs_Electric Rev Req Model (2009 GRC) Rebuttal REmoval of New  WH Solar AdjustMI 4" xfId="11338"/>
    <cellStyle name="_Costs not in AURORA 2006GRC w gas price updated_Rebuttal Power Costs_Electric Rev Req Model (2009 GRC) Rebuttal REmoval of New  WH Solar AdjustMI_DEM-WP(C) ENERG10C--ctn Mid-C_042010 2010GRC" xfId="1460"/>
    <cellStyle name="_Costs not in AURORA 2006GRC w gas price updated_Rebuttal Power Costs_Electric Rev Req Model (2009 GRC) Revised 01-18-2010" xfId="1461"/>
    <cellStyle name="_Costs not in AURORA 2006GRC w gas price updated_Rebuttal Power Costs_Electric Rev Req Model (2009 GRC) Revised 01-18-2010 2" xfId="1462"/>
    <cellStyle name="_Costs not in AURORA 2006GRC w gas price updated_Rebuttal Power Costs_Electric Rev Req Model (2009 GRC) Revised 01-18-2010 2 2" xfId="11339"/>
    <cellStyle name="_Costs not in AURORA 2006GRC w gas price updated_Rebuttal Power Costs_Electric Rev Req Model (2009 GRC) Revised 01-18-2010 2 2 2" xfId="11340"/>
    <cellStyle name="_Costs not in AURORA 2006GRC w gas price updated_Rebuttal Power Costs_Electric Rev Req Model (2009 GRC) Revised 01-18-2010 2 3" xfId="11341"/>
    <cellStyle name="_Costs not in AURORA 2006GRC w gas price updated_Rebuttal Power Costs_Electric Rev Req Model (2009 GRC) Revised 01-18-2010 3" xfId="11342"/>
    <cellStyle name="_Costs not in AURORA 2006GRC w gas price updated_Rebuttal Power Costs_Electric Rev Req Model (2009 GRC) Revised 01-18-2010 3 2" xfId="11343"/>
    <cellStyle name="_Costs not in AURORA 2006GRC w gas price updated_Rebuttal Power Costs_Electric Rev Req Model (2009 GRC) Revised 01-18-2010 4" xfId="11344"/>
    <cellStyle name="_Costs not in AURORA 2006GRC w gas price updated_Rebuttal Power Costs_Electric Rev Req Model (2009 GRC) Revised 01-18-2010_DEM-WP(C) ENERG10C--ctn Mid-C_042010 2010GRC" xfId="1463"/>
    <cellStyle name="_Costs not in AURORA 2006GRC w gas price updated_Rebuttal Power Costs_Final Order Electric EXHIBIT A-1" xfId="1464"/>
    <cellStyle name="_Costs not in AURORA 2006GRC w gas price updated_Rebuttal Power Costs_Final Order Electric EXHIBIT A-1 2" xfId="11345"/>
    <cellStyle name="_Costs not in AURORA 2006GRC w gas price updated_Rebuttal Power Costs_Final Order Electric EXHIBIT A-1 2 2" xfId="11346"/>
    <cellStyle name="_Costs not in AURORA 2006GRC w gas price updated_Rebuttal Power Costs_Final Order Electric EXHIBIT A-1 2 2 2" xfId="11347"/>
    <cellStyle name="_Costs not in AURORA 2006GRC w gas price updated_Rebuttal Power Costs_Final Order Electric EXHIBIT A-1 2 3" xfId="11348"/>
    <cellStyle name="_Costs not in AURORA 2006GRC w gas price updated_Rebuttal Power Costs_Final Order Electric EXHIBIT A-1 3" xfId="11349"/>
    <cellStyle name="_Costs not in AURORA 2006GRC w gas price updated_Rebuttal Power Costs_Final Order Electric EXHIBIT A-1 3 2" xfId="11350"/>
    <cellStyle name="_Costs not in AURORA 2006GRC w gas price updated_Rebuttal Power Costs_Final Order Electric EXHIBIT A-1 4" xfId="11351"/>
    <cellStyle name="_Costs not in AURORA 2006GRC w gas price updated_TENASKA REGULATORY ASSET" xfId="1465"/>
    <cellStyle name="_Costs not in AURORA 2006GRC w gas price updated_TENASKA REGULATORY ASSET 2" xfId="11352"/>
    <cellStyle name="_Costs not in AURORA 2006GRC w gas price updated_TENASKA REGULATORY ASSET 2 2" xfId="11353"/>
    <cellStyle name="_Costs not in AURORA 2006GRC w gas price updated_TENASKA REGULATORY ASSET 2 2 2" xfId="11354"/>
    <cellStyle name="_Costs not in AURORA 2006GRC w gas price updated_TENASKA REGULATORY ASSET 2 3" xfId="11355"/>
    <cellStyle name="_Costs not in AURORA 2006GRC w gas price updated_TENASKA REGULATORY ASSET 3" xfId="11356"/>
    <cellStyle name="_Costs not in AURORA 2006GRC w gas price updated_TENASKA REGULATORY ASSET 3 2" xfId="11357"/>
    <cellStyle name="_Costs not in AURORA 2006GRC w gas price updated_TENASKA REGULATORY ASSET 4" xfId="11358"/>
    <cellStyle name="_Costs not in AURORA 2007 Rate Case" xfId="1466"/>
    <cellStyle name="_Costs not in AURORA 2007 Rate Case 2" xfId="1467"/>
    <cellStyle name="_Costs not in AURORA 2007 Rate Case 2 2" xfId="1468"/>
    <cellStyle name="_Costs not in AURORA 2007 Rate Case 2 2 2" xfId="11359"/>
    <cellStyle name="_Costs not in AURORA 2007 Rate Case 2 2 2 2" xfId="11360"/>
    <cellStyle name="_Costs not in AURORA 2007 Rate Case 2 2 3" xfId="11361"/>
    <cellStyle name="_Costs not in AURORA 2007 Rate Case 2 3" xfId="11362"/>
    <cellStyle name="_Costs not in AURORA 2007 Rate Case 2 3 2" xfId="11363"/>
    <cellStyle name="_Costs not in AURORA 2007 Rate Case 2 4" xfId="11364"/>
    <cellStyle name="_Costs not in AURORA 2007 Rate Case 3" xfId="1469"/>
    <cellStyle name="_Costs not in AURORA 2007 Rate Case 3 2" xfId="11365"/>
    <cellStyle name="_Costs not in AURORA 2007 Rate Case 3 2 2" xfId="11366"/>
    <cellStyle name="_Costs not in AURORA 2007 Rate Case 3 3" xfId="11367"/>
    <cellStyle name="_Costs not in AURORA 2007 Rate Case 4" xfId="1470"/>
    <cellStyle name="_Costs not in AURORA 2007 Rate Case 4 2" xfId="1471"/>
    <cellStyle name="_Costs not in AURORA 2007 Rate Case 4 2 2" xfId="11368"/>
    <cellStyle name="_Costs not in AURORA 2007 Rate Case 4 3" xfId="11369"/>
    <cellStyle name="_Costs not in AURORA 2007 Rate Case 5" xfId="1472"/>
    <cellStyle name="_Costs not in AURORA 2007 Rate Case 5 2" xfId="11370"/>
    <cellStyle name="_Costs not in AURORA 2007 Rate Case 5 2 2" xfId="11371"/>
    <cellStyle name="_Costs not in AURORA 2007 Rate Case 5 3" xfId="11372"/>
    <cellStyle name="_Costs not in AURORA 2007 Rate Case 6" xfId="1473"/>
    <cellStyle name="_Costs not in AURORA 2007 Rate Case 6 2" xfId="1474"/>
    <cellStyle name="_Costs not in AURORA 2007 Rate Case 7" xfId="1475"/>
    <cellStyle name="_Costs not in AURORA 2007 Rate Case 7 2" xfId="1476"/>
    <cellStyle name="_Costs not in AURORA 2007 Rate Case 8" xfId="11373"/>
    <cellStyle name="_Costs not in AURORA 2007 Rate Case 8 2" xfId="11374"/>
    <cellStyle name="_Costs not in AURORA 2007 Rate Case 9" xfId="11375"/>
    <cellStyle name="_Costs not in AURORA 2007 Rate Case 9 2" xfId="11376"/>
    <cellStyle name="_Costs not in AURORA 2007 Rate Case_(C) WHE Proforma with ITC cash grant 10 Yr Amort_for deferral_102809" xfId="1477"/>
    <cellStyle name="_Costs not in AURORA 2007 Rate Case_(C) WHE Proforma with ITC cash grant 10 Yr Amort_for deferral_102809 2" xfId="1478"/>
    <cellStyle name="_Costs not in AURORA 2007 Rate Case_(C) WHE Proforma with ITC cash grant 10 Yr Amort_for deferral_102809 2 2" xfId="11377"/>
    <cellStyle name="_Costs not in AURORA 2007 Rate Case_(C) WHE Proforma with ITC cash grant 10 Yr Amort_for deferral_102809 2 2 2" xfId="11378"/>
    <cellStyle name="_Costs not in AURORA 2007 Rate Case_(C) WHE Proforma with ITC cash grant 10 Yr Amort_for deferral_102809 2 3" xfId="11379"/>
    <cellStyle name="_Costs not in AURORA 2007 Rate Case_(C) WHE Proforma with ITC cash grant 10 Yr Amort_for deferral_102809 3" xfId="11380"/>
    <cellStyle name="_Costs not in AURORA 2007 Rate Case_(C) WHE Proforma with ITC cash grant 10 Yr Amort_for deferral_102809 3 2" xfId="11381"/>
    <cellStyle name="_Costs not in AURORA 2007 Rate Case_(C) WHE Proforma with ITC cash grant 10 Yr Amort_for deferral_102809 4" xfId="11382"/>
    <cellStyle name="_Costs not in AURORA 2007 Rate Case_(C) WHE Proforma with ITC cash grant 10 Yr Amort_for deferral_102809_16.07E Wild Horse Wind Expansionwrkingfile" xfId="1479"/>
    <cellStyle name="_Costs not in AURORA 2007 Rate Case_(C) WHE Proforma with ITC cash grant 10 Yr Amort_for deferral_102809_16.07E Wild Horse Wind Expansionwrkingfile 2" xfId="1480"/>
    <cellStyle name="_Costs not in AURORA 2007 Rate Case_(C) WHE Proforma with ITC cash grant 10 Yr Amort_for deferral_102809_16.07E Wild Horse Wind Expansionwrkingfile 2 2" xfId="11383"/>
    <cellStyle name="_Costs not in AURORA 2007 Rate Case_(C) WHE Proforma with ITC cash grant 10 Yr Amort_for deferral_102809_16.07E Wild Horse Wind Expansionwrkingfile 2 2 2" xfId="11384"/>
    <cellStyle name="_Costs not in AURORA 2007 Rate Case_(C) WHE Proforma with ITC cash grant 10 Yr Amort_for deferral_102809_16.07E Wild Horse Wind Expansionwrkingfile 2 3" xfId="11385"/>
    <cellStyle name="_Costs not in AURORA 2007 Rate Case_(C) WHE Proforma with ITC cash grant 10 Yr Amort_for deferral_102809_16.07E Wild Horse Wind Expansionwrkingfile 3" xfId="11386"/>
    <cellStyle name="_Costs not in AURORA 2007 Rate Case_(C) WHE Proforma with ITC cash grant 10 Yr Amort_for deferral_102809_16.07E Wild Horse Wind Expansionwrkingfile 3 2" xfId="11387"/>
    <cellStyle name="_Costs not in AURORA 2007 Rate Case_(C) WHE Proforma with ITC cash grant 10 Yr Amort_for deferral_102809_16.07E Wild Horse Wind Expansionwrkingfile 4" xfId="11388"/>
    <cellStyle name="_Costs not in AURORA 2007 Rate Case_(C) WHE Proforma with ITC cash grant 10 Yr Amort_for deferral_102809_16.07E Wild Horse Wind Expansionwrkingfile SF" xfId="1481"/>
    <cellStyle name="_Costs not in AURORA 2007 Rate Case_(C) WHE Proforma with ITC cash grant 10 Yr Amort_for deferral_102809_16.07E Wild Horse Wind Expansionwrkingfile SF 2" xfId="1482"/>
    <cellStyle name="_Costs not in AURORA 2007 Rate Case_(C) WHE Proforma with ITC cash grant 10 Yr Amort_for deferral_102809_16.07E Wild Horse Wind Expansionwrkingfile SF 2 2" xfId="11389"/>
    <cellStyle name="_Costs not in AURORA 2007 Rate Case_(C) WHE Proforma with ITC cash grant 10 Yr Amort_for deferral_102809_16.07E Wild Horse Wind Expansionwrkingfile SF 2 2 2" xfId="11390"/>
    <cellStyle name="_Costs not in AURORA 2007 Rate Case_(C) WHE Proforma with ITC cash grant 10 Yr Amort_for deferral_102809_16.07E Wild Horse Wind Expansionwrkingfile SF 2 3" xfId="11391"/>
    <cellStyle name="_Costs not in AURORA 2007 Rate Case_(C) WHE Proforma with ITC cash grant 10 Yr Amort_for deferral_102809_16.07E Wild Horse Wind Expansionwrkingfile SF 3" xfId="11392"/>
    <cellStyle name="_Costs not in AURORA 2007 Rate Case_(C) WHE Proforma with ITC cash grant 10 Yr Amort_for deferral_102809_16.07E Wild Horse Wind Expansionwrkingfile SF 3 2" xfId="11393"/>
    <cellStyle name="_Costs not in AURORA 2007 Rate Case_(C) WHE Proforma with ITC cash grant 10 Yr Amort_for deferral_102809_16.07E Wild Horse Wind Expansionwrkingfile SF 4" xfId="11394"/>
    <cellStyle name="_Costs not in AURORA 2007 Rate Case_(C) WHE Proforma with ITC cash grant 10 Yr Amort_for deferral_102809_16.07E Wild Horse Wind Expansionwrkingfile SF_DEM-WP(C) ENERG10C--ctn Mid-C_042010 2010GRC" xfId="1483"/>
    <cellStyle name="_Costs not in AURORA 2007 Rate Case_(C) WHE Proforma with ITC cash grant 10 Yr Amort_for deferral_102809_16.07E Wild Horse Wind Expansionwrkingfile_DEM-WP(C) ENERG10C--ctn Mid-C_042010 2010GRC" xfId="1484"/>
    <cellStyle name="_Costs not in AURORA 2007 Rate Case_(C) WHE Proforma with ITC cash grant 10 Yr Amort_for deferral_102809_16.37E Wild Horse Expansion DeferralRevwrkingfile SF" xfId="1485"/>
    <cellStyle name="_Costs not in AURORA 2007 Rate Case_(C) WHE Proforma with ITC cash grant 10 Yr Amort_for deferral_102809_16.37E Wild Horse Expansion DeferralRevwrkingfile SF 2" xfId="1486"/>
    <cellStyle name="_Costs not in AURORA 2007 Rate Case_(C) WHE Proforma with ITC cash grant 10 Yr Amort_for deferral_102809_16.37E Wild Horse Expansion DeferralRevwrkingfile SF 2 2" xfId="11395"/>
    <cellStyle name="_Costs not in AURORA 2007 Rate Case_(C) WHE Proforma with ITC cash grant 10 Yr Amort_for deferral_102809_16.37E Wild Horse Expansion DeferralRevwrkingfile SF 2 2 2" xfId="11396"/>
    <cellStyle name="_Costs not in AURORA 2007 Rate Case_(C) WHE Proforma with ITC cash grant 10 Yr Amort_for deferral_102809_16.37E Wild Horse Expansion DeferralRevwrkingfile SF 2 3" xfId="11397"/>
    <cellStyle name="_Costs not in AURORA 2007 Rate Case_(C) WHE Proforma with ITC cash grant 10 Yr Amort_for deferral_102809_16.37E Wild Horse Expansion DeferralRevwrkingfile SF 3" xfId="11398"/>
    <cellStyle name="_Costs not in AURORA 2007 Rate Case_(C) WHE Proforma with ITC cash grant 10 Yr Amort_for deferral_102809_16.37E Wild Horse Expansion DeferralRevwrkingfile SF 3 2" xfId="11399"/>
    <cellStyle name="_Costs not in AURORA 2007 Rate Case_(C) WHE Proforma with ITC cash grant 10 Yr Amort_for deferral_102809_16.37E Wild Horse Expansion DeferralRevwrkingfile SF 4" xfId="11400"/>
    <cellStyle name="_Costs not in AURORA 2007 Rate Case_(C) WHE Proforma with ITC cash grant 10 Yr Amort_for deferral_102809_16.37E Wild Horse Expansion DeferralRevwrkingfile SF_DEM-WP(C) ENERG10C--ctn Mid-C_042010 2010GRC" xfId="1487"/>
    <cellStyle name="_Costs not in AURORA 2007 Rate Case_(C) WHE Proforma with ITC cash grant 10 Yr Amort_for deferral_102809_DEM-WP(C) ENERG10C--ctn Mid-C_042010 2010GRC" xfId="1488"/>
    <cellStyle name="_Costs not in AURORA 2007 Rate Case_(C) WHE Proforma with ITC cash grant 10 Yr Amort_for rebuttal_120709" xfId="1489"/>
    <cellStyle name="_Costs not in AURORA 2007 Rate Case_(C) WHE Proforma with ITC cash grant 10 Yr Amort_for rebuttal_120709 2" xfId="1490"/>
    <cellStyle name="_Costs not in AURORA 2007 Rate Case_(C) WHE Proforma with ITC cash grant 10 Yr Amort_for rebuttal_120709 2 2" xfId="11401"/>
    <cellStyle name="_Costs not in AURORA 2007 Rate Case_(C) WHE Proforma with ITC cash grant 10 Yr Amort_for rebuttal_120709 2 2 2" xfId="11402"/>
    <cellStyle name="_Costs not in AURORA 2007 Rate Case_(C) WHE Proforma with ITC cash grant 10 Yr Amort_for rebuttal_120709 2 3" xfId="11403"/>
    <cellStyle name="_Costs not in AURORA 2007 Rate Case_(C) WHE Proforma with ITC cash grant 10 Yr Amort_for rebuttal_120709 3" xfId="11404"/>
    <cellStyle name="_Costs not in AURORA 2007 Rate Case_(C) WHE Proforma with ITC cash grant 10 Yr Amort_for rebuttal_120709 3 2" xfId="11405"/>
    <cellStyle name="_Costs not in AURORA 2007 Rate Case_(C) WHE Proforma with ITC cash grant 10 Yr Amort_for rebuttal_120709 4" xfId="11406"/>
    <cellStyle name="_Costs not in AURORA 2007 Rate Case_(C) WHE Proforma with ITC cash grant 10 Yr Amort_for rebuttal_120709_DEM-WP(C) ENERG10C--ctn Mid-C_042010 2010GRC" xfId="1491"/>
    <cellStyle name="_Costs not in AURORA 2007 Rate Case_04.07E Wild Horse Wind Expansion" xfId="1492"/>
    <cellStyle name="_Costs not in AURORA 2007 Rate Case_04.07E Wild Horse Wind Expansion 2" xfId="1493"/>
    <cellStyle name="_Costs not in AURORA 2007 Rate Case_04.07E Wild Horse Wind Expansion 2 2" xfId="11407"/>
    <cellStyle name="_Costs not in AURORA 2007 Rate Case_04.07E Wild Horse Wind Expansion 2 2 2" xfId="11408"/>
    <cellStyle name="_Costs not in AURORA 2007 Rate Case_04.07E Wild Horse Wind Expansion 2 3" xfId="11409"/>
    <cellStyle name="_Costs not in AURORA 2007 Rate Case_04.07E Wild Horse Wind Expansion 3" xfId="11410"/>
    <cellStyle name="_Costs not in AURORA 2007 Rate Case_04.07E Wild Horse Wind Expansion 3 2" xfId="11411"/>
    <cellStyle name="_Costs not in AURORA 2007 Rate Case_04.07E Wild Horse Wind Expansion 4" xfId="11412"/>
    <cellStyle name="_Costs not in AURORA 2007 Rate Case_04.07E Wild Horse Wind Expansion_16.07E Wild Horse Wind Expansionwrkingfile" xfId="1494"/>
    <cellStyle name="_Costs not in AURORA 2007 Rate Case_04.07E Wild Horse Wind Expansion_16.07E Wild Horse Wind Expansionwrkingfile 2" xfId="1495"/>
    <cellStyle name="_Costs not in AURORA 2007 Rate Case_04.07E Wild Horse Wind Expansion_16.07E Wild Horse Wind Expansionwrkingfile 2 2" xfId="11413"/>
    <cellStyle name="_Costs not in AURORA 2007 Rate Case_04.07E Wild Horse Wind Expansion_16.07E Wild Horse Wind Expansionwrkingfile 2 2 2" xfId="11414"/>
    <cellStyle name="_Costs not in AURORA 2007 Rate Case_04.07E Wild Horse Wind Expansion_16.07E Wild Horse Wind Expansionwrkingfile 2 3" xfId="11415"/>
    <cellStyle name="_Costs not in AURORA 2007 Rate Case_04.07E Wild Horse Wind Expansion_16.07E Wild Horse Wind Expansionwrkingfile 3" xfId="11416"/>
    <cellStyle name="_Costs not in AURORA 2007 Rate Case_04.07E Wild Horse Wind Expansion_16.07E Wild Horse Wind Expansionwrkingfile 3 2" xfId="11417"/>
    <cellStyle name="_Costs not in AURORA 2007 Rate Case_04.07E Wild Horse Wind Expansion_16.07E Wild Horse Wind Expansionwrkingfile 4" xfId="11418"/>
    <cellStyle name="_Costs not in AURORA 2007 Rate Case_04.07E Wild Horse Wind Expansion_16.07E Wild Horse Wind Expansionwrkingfile SF" xfId="1496"/>
    <cellStyle name="_Costs not in AURORA 2007 Rate Case_04.07E Wild Horse Wind Expansion_16.07E Wild Horse Wind Expansionwrkingfile SF 2" xfId="1497"/>
    <cellStyle name="_Costs not in AURORA 2007 Rate Case_04.07E Wild Horse Wind Expansion_16.07E Wild Horse Wind Expansionwrkingfile SF 2 2" xfId="11419"/>
    <cellStyle name="_Costs not in AURORA 2007 Rate Case_04.07E Wild Horse Wind Expansion_16.07E Wild Horse Wind Expansionwrkingfile SF 2 2 2" xfId="11420"/>
    <cellStyle name="_Costs not in AURORA 2007 Rate Case_04.07E Wild Horse Wind Expansion_16.07E Wild Horse Wind Expansionwrkingfile SF 2 3" xfId="11421"/>
    <cellStyle name="_Costs not in AURORA 2007 Rate Case_04.07E Wild Horse Wind Expansion_16.07E Wild Horse Wind Expansionwrkingfile SF 3" xfId="11422"/>
    <cellStyle name="_Costs not in AURORA 2007 Rate Case_04.07E Wild Horse Wind Expansion_16.07E Wild Horse Wind Expansionwrkingfile SF 3 2" xfId="11423"/>
    <cellStyle name="_Costs not in AURORA 2007 Rate Case_04.07E Wild Horse Wind Expansion_16.07E Wild Horse Wind Expansionwrkingfile SF 4" xfId="11424"/>
    <cellStyle name="_Costs not in AURORA 2007 Rate Case_04.07E Wild Horse Wind Expansion_16.07E Wild Horse Wind Expansionwrkingfile SF_DEM-WP(C) ENERG10C--ctn Mid-C_042010 2010GRC" xfId="1498"/>
    <cellStyle name="_Costs not in AURORA 2007 Rate Case_04.07E Wild Horse Wind Expansion_16.07E Wild Horse Wind Expansionwrkingfile_DEM-WP(C) ENERG10C--ctn Mid-C_042010 2010GRC" xfId="1499"/>
    <cellStyle name="_Costs not in AURORA 2007 Rate Case_04.07E Wild Horse Wind Expansion_16.37E Wild Horse Expansion DeferralRevwrkingfile SF" xfId="1500"/>
    <cellStyle name="_Costs not in AURORA 2007 Rate Case_04.07E Wild Horse Wind Expansion_16.37E Wild Horse Expansion DeferralRevwrkingfile SF 2" xfId="1501"/>
    <cellStyle name="_Costs not in AURORA 2007 Rate Case_04.07E Wild Horse Wind Expansion_16.37E Wild Horse Expansion DeferralRevwrkingfile SF 2 2" xfId="11425"/>
    <cellStyle name="_Costs not in AURORA 2007 Rate Case_04.07E Wild Horse Wind Expansion_16.37E Wild Horse Expansion DeferralRevwrkingfile SF 2 2 2" xfId="11426"/>
    <cellStyle name="_Costs not in AURORA 2007 Rate Case_04.07E Wild Horse Wind Expansion_16.37E Wild Horse Expansion DeferralRevwrkingfile SF 2 3" xfId="11427"/>
    <cellStyle name="_Costs not in AURORA 2007 Rate Case_04.07E Wild Horse Wind Expansion_16.37E Wild Horse Expansion DeferralRevwrkingfile SF 3" xfId="11428"/>
    <cellStyle name="_Costs not in AURORA 2007 Rate Case_04.07E Wild Horse Wind Expansion_16.37E Wild Horse Expansion DeferralRevwrkingfile SF 3 2" xfId="11429"/>
    <cellStyle name="_Costs not in AURORA 2007 Rate Case_04.07E Wild Horse Wind Expansion_16.37E Wild Horse Expansion DeferralRevwrkingfile SF 4" xfId="11430"/>
    <cellStyle name="_Costs not in AURORA 2007 Rate Case_04.07E Wild Horse Wind Expansion_16.37E Wild Horse Expansion DeferralRevwrkingfile SF_DEM-WP(C) ENERG10C--ctn Mid-C_042010 2010GRC" xfId="1502"/>
    <cellStyle name="_Costs not in AURORA 2007 Rate Case_04.07E Wild Horse Wind Expansion_DEM-WP(C) ENERG10C--ctn Mid-C_042010 2010GRC" xfId="1503"/>
    <cellStyle name="_Costs not in AURORA 2007 Rate Case_16.07E Wild Horse Wind Expansionwrkingfile" xfId="1504"/>
    <cellStyle name="_Costs not in AURORA 2007 Rate Case_16.07E Wild Horse Wind Expansionwrkingfile 2" xfId="1505"/>
    <cellStyle name="_Costs not in AURORA 2007 Rate Case_16.07E Wild Horse Wind Expansionwrkingfile 2 2" xfId="11431"/>
    <cellStyle name="_Costs not in AURORA 2007 Rate Case_16.07E Wild Horse Wind Expansionwrkingfile 2 2 2" xfId="11432"/>
    <cellStyle name="_Costs not in AURORA 2007 Rate Case_16.07E Wild Horse Wind Expansionwrkingfile 2 3" xfId="11433"/>
    <cellStyle name="_Costs not in AURORA 2007 Rate Case_16.07E Wild Horse Wind Expansionwrkingfile 3" xfId="11434"/>
    <cellStyle name="_Costs not in AURORA 2007 Rate Case_16.07E Wild Horse Wind Expansionwrkingfile 3 2" xfId="11435"/>
    <cellStyle name="_Costs not in AURORA 2007 Rate Case_16.07E Wild Horse Wind Expansionwrkingfile 4" xfId="11436"/>
    <cellStyle name="_Costs not in AURORA 2007 Rate Case_16.07E Wild Horse Wind Expansionwrkingfile SF" xfId="1506"/>
    <cellStyle name="_Costs not in AURORA 2007 Rate Case_16.07E Wild Horse Wind Expansionwrkingfile SF 2" xfId="1507"/>
    <cellStyle name="_Costs not in AURORA 2007 Rate Case_16.07E Wild Horse Wind Expansionwrkingfile SF 2 2" xfId="11437"/>
    <cellStyle name="_Costs not in AURORA 2007 Rate Case_16.07E Wild Horse Wind Expansionwrkingfile SF 2 2 2" xfId="11438"/>
    <cellStyle name="_Costs not in AURORA 2007 Rate Case_16.07E Wild Horse Wind Expansionwrkingfile SF 2 3" xfId="11439"/>
    <cellStyle name="_Costs not in AURORA 2007 Rate Case_16.07E Wild Horse Wind Expansionwrkingfile SF 3" xfId="11440"/>
    <cellStyle name="_Costs not in AURORA 2007 Rate Case_16.07E Wild Horse Wind Expansionwrkingfile SF 3 2" xfId="11441"/>
    <cellStyle name="_Costs not in AURORA 2007 Rate Case_16.07E Wild Horse Wind Expansionwrkingfile SF 4" xfId="11442"/>
    <cellStyle name="_Costs not in AURORA 2007 Rate Case_16.07E Wild Horse Wind Expansionwrkingfile SF_DEM-WP(C) ENERG10C--ctn Mid-C_042010 2010GRC" xfId="1508"/>
    <cellStyle name="_Costs not in AURORA 2007 Rate Case_16.07E Wild Horse Wind Expansionwrkingfile_DEM-WP(C) ENERG10C--ctn Mid-C_042010 2010GRC" xfId="1509"/>
    <cellStyle name="_Costs not in AURORA 2007 Rate Case_16.37E Wild Horse Expansion DeferralRevwrkingfile SF" xfId="1510"/>
    <cellStyle name="_Costs not in AURORA 2007 Rate Case_16.37E Wild Horse Expansion DeferralRevwrkingfile SF 2" xfId="1511"/>
    <cellStyle name="_Costs not in AURORA 2007 Rate Case_16.37E Wild Horse Expansion DeferralRevwrkingfile SF 2 2" xfId="11443"/>
    <cellStyle name="_Costs not in AURORA 2007 Rate Case_16.37E Wild Horse Expansion DeferralRevwrkingfile SF 2 2 2" xfId="11444"/>
    <cellStyle name="_Costs not in AURORA 2007 Rate Case_16.37E Wild Horse Expansion DeferralRevwrkingfile SF 2 3" xfId="11445"/>
    <cellStyle name="_Costs not in AURORA 2007 Rate Case_16.37E Wild Horse Expansion DeferralRevwrkingfile SF 3" xfId="11446"/>
    <cellStyle name="_Costs not in AURORA 2007 Rate Case_16.37E Wild Horse Expansion DeferralRevwrkingfile SF 3 2" xfId="11447"/>
    <cellStyle name="_Costs not in AURORA 2007 Rate Case_16.37E Wild Horse Expansion DeferralRevwrkingfile SF 4" xfId="11448"/>
    <cellStyle name="_Costs not in AURORA 2007 Rate Case_16.37E Wild Horse Expansion DeferralRevwrkingfile SF_DEM-WP(C) ENERG10C--ctn Mid-C_042010 2010GRC" xfId="1512"/>
    <cellStyle name="_Costs not in AURORA 2007 Rate Case_2009 Compliance Filing PCA Exhibits for GRC" xfId="11449"/>
    <cellStyle name="_Costs not in AURORA 2007 Rate Case_2009 Compliance Filing PCA Exhibits for GRC 2" xfId="11450"/>
    <cellStyle name="_Costs not in AURORA 2007 Rate Case_2009 GRC Compl Filing - Exhibit D" xfId="1513"/>
    <cellStyle name="_Costs not in AURORA 2007 Rate Case_2009 GRC Compl Filing - Exhibit D 2" xfId="1514"/>
    <cellStyle name="_Costs not in AURORA 2007 Rate Case_2009 GRC Compl Filing - Exhibit D 2 2" xfId="11451"/>
    <cellStyle name="_Costs not in AURORA 2007 Rate Case_2009 GRC Compl Filing - Exhibit D 3" xfId="11452"/>
    <cellStyle name="_Costs not in AURORA 2007 Rate Case_2009 GRC Compl Filing - Exhibit D_DEM-WP(C) ENERG10C--ctn Mid-C_042010 2010GRC" xfId="1515"/>
    <cellStyle name="_Costs not in AURORA 2007 Rate Case_3.01 Income Statement" xfId="11453"/>
    <cellStyle name="_Costs not in AURORA 2007 Rate Case_4 31 Regulatory Assets and Liabilities  7 06- Exhibit D" xfId="1516"/>
    <cellStyle name="_Costs not in AURORA 2007 Rate Case_4 31 Regulatory Assets and Liabilities  7 06- Exhibit D 2" xfId="1517"/>
    <cellStyle name="_Costs not in AURORA 2007 Rate Case_4 31 Regulatory Assets and Liabilities  7 06- Exhibit D 2 2" xfId="11454"/>
    <cellStyle name="_Costs not in AURORA 2007 Rate Case_4 31 Regulatory Assets and Liabilities  7 06- Exhibit D 2 2 2" xfId="11455"/>
    <cellStyle name="_Costs not in AURORA 2007 Rate Case_4 31 Regulatory Assets and Liabilities  7 06- Exhibit D 2 3" xfId="11456"/>
    <cellStyle name="_Costs not in AURORA 2007 Rate Case_4 31 Regulatory Assets and Liabilities  7 06- Exhibit D 3" xfId="11457"/>
    <cellStyle name="_Costs not in AURORA 2007 Rate Case_4 31 Regulatory Assets and Liabilities  7 06- Exhibit D 3 2" xfId="11458"/>
    <cellStyle name="_Costs not in AURORA 2007 Rate Case_4 31 Regulatory Assets and Liabilities  7 06- Exhibit D 4" xfId="11459"/>
    <cellStyle name="_Costs not in AURORA 2007 Rate Case_4 31 Regulatory Assets and Liabilities  7 06- Exhibit D_DEM-WP(C) ENERG10C--ctn Mid-C_042010 2010GRC" xfId="1518"/>
    <cellStyle name="_Costs not in AURORA 2007 Rate Case_4 31 Regulatory Assets and Liabilities  7 06- Exhibit D_NIM Summary" xfId="1519"/>
    <cellStyle name="_Costs not in AURORA 2007 Rate Case_4 31 Regulatory Assets and Liabilities  7 06- Exhibit D_NIM Summary 2" xfId="1520"/>
    <cellStyle name="_Costs not in AURORA 2007 Rate Case_4 31 Regulatory Assets and Liabilities  7 06- Exhibit D_NIM Summary 2 2" xfId="11460"/>
    <cellStyle name="_Costs not in AURORA 2007 Rate Case_4 31 Regulatory Assets and Liabilities  7 06- Exhibit D_NIM Summary 3" xfId="11461"/>
    <cellStyle name="_Costs not in AURORA 2007 Rate Case_4 31 Regulatory Assets and Liabilities  7 06- Exhibit D_NIM Summary_DEM-WP(C) ENERG10C--ctn Mid-C_042010 2010GRC" xfId="1521"/>
    <cellStyle name="_Costs not in AURORA 2007 Rate Case_4 31E Reg Asset  Liab and EXH D" xfId="1522"/>
    <cellStyle name="_Costs not in AURORA 2007 Rate Case_4 31E Reg Asset  Liab and EXH D _ Aug 10 Filing (2)" xfId="1523"/>
    <cellStyle name="_Costs not in AURORA 2007 Rate Case_4 31E Reg Asset  Liab and EXH D _ Aug 10 Filing (2) 2" xfId="1524"/>
    <cellStyle name="_Costs not in AURORA 2007 Rate Case_4 31E Reg Asset  Liab and EXH D 10" xfId="11462"/>
    <cellStyle name="_Costs not in AURORA 2007 Rate Case_4 31E Reg Asset  Liab and EXH D 11" xfId="11463"/>
    <cellStyle name="_Costs not in AURORA 2007 Rate Case_4 31E Reg Asset  Liab and EXH D 12" xfId="11464"/>
    <cellStyle name="_Costs not in AURORA 2007 Rate Case_4 31E Reg Asset  Liab and EXH D 13" xfId="11465"/>
    <cellStyle name="_Costs not in AURORA 2007 Rate Case_4 31E Reg Asset  Liab and EXH D 14" xfId="11466"/>
    <cellStyle name="_Costs not in AURORA 2007 Rate Case_4 31E Reg Asset  Liab and EXH D 15" xfId="11467"/>
    <cellStyle name="_Costs not in AURORA 2007 Rate Case_4 31E Reg Asset  Liab and EXH D 16" xfId="11468"/>
    <cellStyle name="_Costs not in AURORA 2007 Rate Case_4 31E Reg Asset  Liab and EXH D 17" xfId="11469"/>
    <cellStyle name="_Costs not in AURORA 2007 Rate Case_4 31E Reg Asset  Liab and EXH D 18" xfId="11470"/>
    <cellStyle name="_Costs not in AURORA 2007 Rate Case_4 31E Reg Asset  Liab and EXH D 19" xfId="11471"/>
    <cellStyle name="_Costs not in AURORA 2007 Rate Case_4 31E Reg Asset  Liab and EXH D 2" xfId="1525"/>
    <cellStyle name="_Costs not in AURORA 2007 Rate Case_4 31E Reg Asset  Liab and EXH D 20" xfId="11472"/>
    <cellStyle name="_Costs not in AURORA 2007 Rate Case_4 31E Reg Asset  Liab and EXH D 21" xfId="11473"/>
    <cellStyle name="_Costs not in AURORA 2007 Rate Case_4 31E Reg Asset  Liab and EXH D 22" xfId="11474"/>
    <cellStyle name="_Costs not in AURORA 2007 Rate Case_4 31E Reg Asset  Liab and EXH D 23" xfId="11475"/>
    <cellStyle name="_Costs not in AURORA 2007 Rate Case_4 31E Reg Asset  Liab and EXH D 24" xfId="11476"/>
    <cellStyle name="_Costs not in AURORA 2007 Rate Case_4 31E Reg Asset  Liab and EXH D 25" xfId="11477"/>
    <cellStyle name="_Costs not in AURORA 2007 Rate Case_4 31E Reg Asset  Liab and EXH D 26" xfId="11478"/>
    <cellStyle name="_Costs not in AURORA 2007 Rate Case_4 31E Reg Asset  Liab and EXH D 27" xfId="11479"/>
    <cellStyle name="_Costs not in AURORA 2007 Rate Case_4 31E Reg Asset  Liab and EXH D 28" xfId="11480"/>
    <cellStyle name="_Costs not in AURORA 2007 Rate Case_4 31E Reg Asset  Liab and EXH D 29" xfId="11481"/>
    <cellStyle name="_Costs not in AURORA 2007 Rate Case_4 31E Reg Asset  Liab and EXH D 3" xfId="1526"/>
    <cellStyle name="_Costs not in AURORA 2007 Rate Case_4 31E Reg Asset  Liab and EXH D 30" xfId="11482"/>
    <cellStyle name="_Costs not in AURORA 2007 Rate Case_4 31E Reg Asset  Liab and EXH D 31" xfId="11483"/>
    <cellStyle name="_Costs not in AURORA 2007 Rate Case_4 31E Reg Asset  Liab and EXH D 32" xfId="11484"/>
    <cellStyle name="_Costs not in AURORA 2007 Rate Case_4 31E Reg Asset  Liab and EXH D 33" xfId="11485"/>
    <cellStyle name="_Costs not in AURORA 2007 Rate Case_4 31E Reg Asset  Liab and EXH D 34" xfId="11486"/>
    <cellStyle name="_Costs not in AURORA 2007 Rate Case_4 31E Reg Asset  Liab and EXH D 35" xfId="11487"/>
    <cellStyle name="_Costs not in AURORA 2007 Rate Case_4 31E Reg Asset  Liab and EXH D 36" xfId="11488"/>
    <cellStyle name="_Costs not in AURORA 2007 Rate Case_4 31E Reg Asset  Liab and EXH D 4" xfId="11489"/>
    <cellStyle name="_Costs not in AURORA 2007 Rate Case_4 31E Reg Asset  Liab and EXH D 5" xfId="11490"/>
    <cellStyle name="_Costs not in AURORA 2007 Rate Case_4 31E Reg Asset  Liab and EXH D 6" xfId="11491"/>
    <cellStyle name="_Costs not in AURORA 2007 Rate Case_4 31E Reg Asset  Liab and EXH D 7" xfId="11492"/>
    <cellStyle name="_Costs not in AURORA 2007 Rate Case_4 31E Reg Asset  Liab and EXH D 8" xfId="11493"/>
    <cellStyle name="_Costs not in AURORA 2007 Rate Case_4 31E Reg Asset  Liab and EXH D 9" xfId="11494"/>
    <cellStyle name="_Costs not in AURORA 2007 Rate Case_4 32 Regulatory Assets and Liabilities  7 06- Exhibit D" xfId="1527"/>
    <cellStyle name="_Costs not in AURORA 2007 Rate Case_4 32 Regulatory Assets and Liabilities  7 06- Exhibit D 2" xfId="1528"/>
    <cellStyle name="_Costs not in AURORA 2007 Rate Case_4 32 Regulatory Assets and Liabilities  7 06- Exhibit D 2 2" xfId="11495"/>
    <cellStyle name="_Costs not in AURORA 2007 Rate Case_4 32 Regulatory Assets and Liabilities  7 06- Exhibit D 2 2 2" xfId="11496"/>
    <cellStyle name="_Costs not in AURORA 2007 Rate Case_4 32 Regulatory Assets and Liabilities  7 06- Exhibit D 2 3" xfId="11497"/>
    <cellStyle name="_Costs not in AURORA 2007 Rate Case_4 32 Regulatory Assets and Liabilities  7 06- Exhibit D 3" xfId="11498"/>
    <cellStyle name="_Costs not in AURORA 2007 Rate Case_4 32 Regulatory Assets and Liabilities  7 06- Exhibit D 3 2" xfId="11499"/>
    <cellStyle name="_Costs not in AURORA 2007 Rate Case_4 32 Regulatory Assets and Liabilities  7 06- Exhibit D 4" xfId="11500"/>
    <cellStyle name="_Costs not in AURORA 2007 Rate Case_4 32 Regulatory Assets and Liabilities  7 06- Exhibit D_DEM-WP(C) ENERG10C--ctn Mid-C_042010 2010GRC" xfId="1529"/>
    <cellStyle name="_Costs not in AURORA 2007 Rate Case_4 32 Regulatory Assets and Liabilities  7 06- Exhibit D_NIM Summary" xfId="1530"/>
    <cellStyle name="_Costs not in AURORA 2007 Rate Case_4 32 Regulatory Assets and Liabilities  7 06- Exhibit D_NIM Summary 2" xfId="1531"/>
    <cellStyle name="_Costs not in AURORA 2007 Rate Case_4 32 Regulatory Assets and Liabilities  7 06- Exhibit D_NIM Summary 2 2" xfId="11501"/>
    <cellStyle name="_Costs not in AURORA 2007 Rate Case_4 32 Regulatory Assets and Liabilities  7 06- Exhibit D_NIM Summary 3" xfId="11502"/>
    <cellStyle name="_Costs not in AURORA 2007 Rate Case_4 32 Regulatory Assets and Liabilities  7 06- Exhibit D_NIM Summary_DEM-WP(C) ENERG10C--ctn Mid-C_042010 2010GRC" xfId="1532"/>
    <cellStyle name="_Costs not in AURORA 2007 Rate Case_AURORA Total New" xfId="1533"/>
    <cellStyle name="_Costs not in AURORA 2007 Rate Case_AURORA Total New 2" xfId="1534"/>
    <cellStyle name="_Costs not in AURORA 2007 Rate Case_AURORA Total New 2 2" xfId="11503"/>
    <cellStyle name="_Costs not in AURORA 2007 Rate Case_AURORA Total New 3" xfId="11504"/>
    <cellStyle name="_Costs not in AURORA 2007 Rate Case_Book1" xfId="1535"/>
    <cellStyle name="_Costs not in AURORA 2007 Rate Case_Book2" xfId="1536"/>
    <cellStyle name="_Costs not in AURORA 2007 Rate Case_Book2 2" xfId="1537"/>
    <cellStyle name="_Costs not in AURORA 2007 Rate Case_Book2 2 2" xfId="11505"/>
    <cellStyle name="_Costs not in AURORA 2007 Rate Case_Book2 2 2 2" xfId="11506"/>
    <cellStyle name="_Costs not in AURORA 2007 Rate Case_Book2 2 3" xfId="11507"/>
    <cellStyle name="_Costs not in AURORA 2007 Rate Case_Book2 3" xfId="11508"/>
    <cellStyle name="_Costs not in AURORA 2007 Rate Case_Book2 3 2" xfId="11509"/>
    <cellStyle name="_Costs not in AURORA 2007 Rate Case_Book2 4" xfId="11510"/>
    <cellStyle name="_Costs not in AURORA 2007 Rate Case_Book2_Adj Bench DR 3 for Initial Briefs (Electric)" xfId="1538"/>
    <cellStyle name="_Costs not in AURORA 2007 Rate Case_Book2_Adj Bench DR 3 for Initial Briefs (Electric) 2" xfId="1539"/>
    <cellStyle name="_Costs not in AURORA 2007 Rate Case_Book2_Adj Bench DR 3 for Initial Briefs (Electric) 2 2" xfId="11511"/>
    <cellStyle name="_Costs not in AURORA 2007 Rate Case_Book2_Adj Bench DR 3 for Initial Briefs (Electric) 2 2 2" xfId="11512"/>
    <cellStyle name="_Costs not in AURORA 2007 Rate Case_Book2_Adj Bench DR 3 for Initial Briefs (Electric) 2 3" xfId="11513"/>
    <cellStyle name="_Costs not in AURORA 2007 Rate Case_Book2_Adj Bench DR 3 for Initial Briefs (Electric) 3" xfId="11514"/>
    <cellStyle name="_Costs not in AURORA 2007 Rate Case_Book2_Adj Bench DR 3 for Initial Briefs (Electric) 3 2" xfId="11515"/>
    <cellStyle name="_Costs not in AURORA 2007 Rate Case_Book2_Adj Bench DR 3 for Initial Briefs (Electric) 4" xfId="11516"/>
    <cellStyle name="_Costs not in AURORA 2007 Rate Case_Book2_Adj Bench DR 3 for Initial Briefs (Electric)_DEM-WP(C) ENERG10C--ctn Mid-C_042010 2010GRC" xfId="1540"/>
    <cellStyle name="_Costs not in AURORA 2007 Rate Case_Book2_DEM-WP(C) ENERG10C--ctn Mid-C_042010 2010GRC" xfId="1541"/>
    <cellStyle name="_Costs not in AURORA 2007 Rate Case_Book2_Electric Rev Req Model (2009 GRC) Rebuttal" xfId="1542"/>
    <cellStyle name="_Costs not in AURORA 2007 Rate Case_Book2_Electric Rev Req Model (2009 GRC) Rebuttal 2" xfId="11517"/>
    <cellStyle name="_Costs not in AURORA 2007 Rate Case_Book2_Electric Rev Req Model (2009 GRC) Rebuttal 2 2" xfId="11518"/>
    <cellStyle name="_Costs not in AURORA 2007 Rate Case_Book2_Electric Rev Req Model (2009 GRC) Rebuttal 2 2 2" xfId="11519"/>
    <cellStyle name="_Costs not in AURORA 2007 Rate Case_Book2_Electric Rev Req Model (2009 GRC) Rebuttal 2 3" xfId="11520"/>
    <cellStyle name="_Costs not in AURORA 2007 Rate Case_Book2_Electric Rev Req Model (2009 GRC) Rebuttal 3" xfId="11521"/>
    <cellStyle name="_Costs not in AURORA 2007 Rate Case_Book2_Electric Rev Req Model (2009 GRC) Rebuttal 3 2" xfId="11522"/>
    <cellStyle name="_Costs not in AURORA 2007 Rate Case_Book2_Electric Rev Req Model (2009 GRC) Rebuttal 4" xfId="11523"/>
    <cellStyle name="_Costs not in AURORA 2007 Rate Case_Book2_Electric Rev Req Model (2009 GRC) Rebuttal REmoval of New  WH Solar AdjustMI" xfId="1543"/>
    <cellStyle name="_Costs not in AURORA 2007 Rate Case_Book2_Electric Rev Req Model (2009 GRC) Rebuttal REmoval of New  WH Solar AdjustMI 2" xfId="1544"/>
    <cellStyle name="_Costs not in AURORA 2007 Rate Case_Book2_Electric Rev Req Model (2009 GRC) Rebuttal REmoval of New  WH Solar AdjustMI 2 2" xfId="11524"/>
    <cellStyle name="_Costs not in AURORA 2007 Rate Case_Book2_Electric Rev Req Model (2009 GRC) Rebuttal REmoval of New  WH Solar AdjustMI 2 2 2" xfId="11525"/>
    <cellStyle name="_Costs not in AURORA 2007 Rate Case_Book2_Electric Rev Req Model (2009 GRC) Rebuttal REmoval of New  WH Solar AdjustMI 2 3" xfId="11526"/>
    <cellStyle name="_Costs not in AURORA 2007 Rate Case_Book2_Electric Rev Req Model (2009 GRC) Rebuttal REmoval of New  WH Solar AdjustMI 3" xfId="11527"/>
    <cellStyle name="_Costs not in AURORA 2007 Rate Case_Book2_Electric Rev Req Model (2009 GRC) Rebuttal REmoval of New  WH Solar AdjustMI 3 2" xfId="11528"/>
    <cellStyle name="_Costs not in AURORA 2007 Rate Case_Book2_Electric Rev Req Model (2009 GRC) Rebuttal REmoval of New  WH Solar AdjustMI 4" xfId="11529"/>
    <cellStyle name="_Costs not in AURORA 2007 Rate Case_Book2_Electric Rev Req Model (2009 GRC) Rebuttal REmoval of New  WH Solar AdjustMI_DEM-WP(C) ENERG10C--ctn Mid-C_042010 2010GRC" xfId="1545"/>
    <cellStyle name="_Costs not in AURORA 2007 Rate Case_Book2_Electric Rev Req Model (2009 GRC) Revised 01-18-2010" xfId="1546"/>
    <cellStyle name="_Costs not in AURORA 2007 Rate Case_Book2_Electric Rev Req Model (2009 GRC) Revised 01-18-2010 2" xfId="1547"/>
    <cellStyle name="_Costs not in AURORA 2007 Rate Case_Book2_Electric Rev Req Model (2009 GRC) Revised 01-18-2010 2 2" xfId="11530"/>
    <cellStyle name="_Costs not in AURORA 2007 Rate Case_Book2_Electric Rev Req Model (2009 GRC) Revised 01-18-2010 2 2 2" xfId="11531"/>
    <cellStyle name="_Costs not in AURORA 2007 Rate Case_Book2_Electric Rev Req Model (2009 GRC) Revised 01-18-2010 2 3" xfId="11532"/>
    <cellStyle name="_Costs not in AURORA 2007 Rate Case_Book2_Electric Rev Req Model (2009 GRC) Revised 01-18-2010 3" xfId="11533"/>
    <cellStyle name="_Costs not in AURORA 2007 Rate Case_Book2_Electric Rev Req Model (2009 GRC) Revised 01-18-2010 3 2" xfId="11534"/>
    <cellStyle name="_Costs not in AURORA 2007 Rate Case_Book2_Electric Rev Req Model (2009 GRC) Revised 01-18-2010 4" xfId="11535"/>
    <cellStyle name="_Costs not in AURORA 2007 Rate Case_Book2_Electric Rev Req Model (2009 GRC) Revised 01-18-2010_DEM-WP(C) ENERG10C--ctn Mid-C_042010 2010GRC" xfId="1548"/>
    <cellStyle name="_Costs not in AURORA 2007 Rate Case_Book2_Final Order Electric EXHIBIT A-1" xfId="1549"/>
    <cellStyle name="_Costs not in AURORA 2007 Rate Case_Book2_Final Order Electric EXHIBIT A-1 2" xfId="11536"/>
    <cellStyle name="_Costs not in AURORA 2007 Rate Case_Book2_Final Order Electric EXHIBIT A-1 2 2" xfId="11537"/>
    <cellStyle name="_Costs not in AURORA 2007 Rate Case_Book2_Final Order Electric EXHIBIT A-1 2 2 2" xfId="11538"/>
    <cellStyle name="_Costs not in AURORA 2007 Rate Case_Book2_Final Order Electric EXHIBIT A-1 2 3" xfId="11539"/>
    <cellStyle name="_Costs not in AURORA 2007 Rate Case_Book2_Final Order Electric EXHIBIT A-1 3" xfId="11540"/>
    <cellStyle name="_Costs not in AURORA 2007 Rate Case_Book2_Final Order Electric EXHIBIT A-1 3 2" xfId="11541"/>
    <cellStyle name="_Costs not in AURORA 2007 Rate Case_Book2_Final Order Electric EXHIBIT A-1 4" xfId="11542"/>
    <cellStyle name="_Costs not in AURORA 2007 Rate Case_Book4" xfId="1550"/>
    <cellStyle name="_Costs not in AURORA 2007 Rate Case_Book4 2" xfId="1551"/>
    <cellStyle name="_Costs not in AURORA 2007 Rate Case_Book4 2 2" xfId="11543"/>
    <cellStyle name="_Costs not in AURORA 2007 Rate Case_Book4 2 2 2" xfId="11544"/>
    <cellStyle name="_Costs not in AURORA 2007 Rate Case_Book4 2 3" xfId="11545"/>
    <cellStyle name="_Costs not in AURORA 2007 Rate Case_Book4 3" xfId="11546"/>
    <cellStyle name="_Costs not in AURORA 2007 Rate Case_Book4 3 2" xfId="11547"/>
    <cellStyle name="_Costs not in AURORA 2007 Rate Case_Book4 4" xfId="11548"/>
    <cellStyle name="_Costs not in AURORA 2007 Rate Case_Book4_DEM-WP(C) ENERG10C--ctn Mid-C_042010 2010GRC" xfId="1552"/>
    <cellStyle name="_Costs not in AURORA 2007 Rate Case_Book9" xfId="1553"/>
    <cellStyle name="_Costs not in AURORA 2007 Rate Case_Book9 2" xfId="1554"/>
    <cellStyle name="_Costs not in AURORA 2007 Rate Case_Book9 2 2" xfId="11549"/>
    <cellStyle name="_Costs not in AURORA 2007 Rate Case_Book9 2 2 2" xfId="11550"/>
    <cellStyle name="_Costs not in AURORA 2007 Rate Case_Book9 2 3" xfId="11551"/>
    <cellStyle name="_Costs not in AURORA 2007 Rate Case_Book9 3" xfId="11552"/>
    <cellStyle name="_Costs not in AURORA 2007 Rate Case_Book9 3 2" xfId="11553"/>
    <cellStyle name="_Costs not in AURORA 2007 Rate Case_Book9 4" xfId="11554"/>
    <cellStyle name="_Costs not in AURORA 2007 Rate Case_Book9_DEM-WP(C) ENERG10C--ctn Mid-C_042010 2010GRC" xfId="1555"/>
    <cellStyle name="_Costs not in AURORA 2007 Rate Case_Chelan PUD Power Costs (8-10)" xfId="1556"/>
    <cellStyle name="_Costs not in AURORA 2007 Rate Case_Chelan PUD Power Costs (8-10) 2" xfId="11555"/>
    <cellStyle name="_Costs not in AURORA 2007 Rate Case_DEM-WP(C) Chelan Power Costs" xfId="1557"/>
    <cellStyle name="_Costs not in AURORA 2007 Rate Case_DEM-WP(C) Chelan Power Costs 2" xfId="1558"/>
    <cellStyle name="_Costs not in AURORA 2007 Rate Case_DEM-WP(C) ENERG10C--ctn Mid-C_042010 2010GRC" xfId="1559"/>
    <cellStyle name="_Costs not in AURORA 2007 Rate Case_DEM-WP(C) Gas Transport 2010GRC" xfId="1560"/>
    <cellStyle name="_Costs not in AURORA 2007 Rate Case_DEM-WP(C) Gas Transport 2010GRC 2" xfId="1561"/>
    <cellStyle name="_Costs not in AURORA 2007 Rate Case_Electric COS Inputs" xfId="11556"/>
    <cellStyle name="_Costs not in AURORA 2007 Rate Case_Electric COS Inputs 2" xfId="11557"/>
    <cellStyle name="_Costs not in AURORA 2007 Rate Case_Electric COS Inputs 2 2" xfId="11558"/>
    <cellStyle name="_Costs not in AURORA 2007 Rate Case_Electric COS Inputs 2 2 2" xfId="11559"/>
    <cellStyle name="_Costs not in AURORA 2007 Rate Case_Electric COS Inputs 2 2 2 2" xfId="11560"/>
    <cellStyle name="_Costs not in AURORA 2007 Rate Case_Electric COS Inputs 2 2 3" xfId="11561"/>
    <cellStyle name="_Costs not in AURORA 2007 Rate Case_Electric COS Inputs 2 3" xfId="11562"/>
    <cellStyle name="_Costs not in AURORA 2007 Rate Case_Electric COS Inputs 2 3 2" xfId="11563"/>
    <cellStyle name="_Costs not in AURORA 2007 Rate Case_Electric COS Inputs 2 3 2 2" xfId="11564"/>
    <cellStyle name="_Costs not in AURORA 2007 Rate Case_Electric COS Inputs 2 3 3" xfId="11565"/>
    <cellStyle name="_Costs not in AURORA 2007 Rate Case_Electric COS Inputs 2 4" xfId="11566"/>
    <cellStyle name="_Costs not in AURORA 2007 Rate Case_Electric COS Inputs 2 4 2" xfId="11567"/>
    <cellStyle name="_Costs not in AURORA 2007 Rate Case_Electric COS Inputs 2 4 2 2" xfId="11568"/>
    <cellStyle name="_Costs not in AURORA 2007 Rate Case_Electric COS Inputs 2 4 3" xfId="11569"/>
    <cellStyle name="_Costs not in AURORA 2007 Rate Case_Electric COS Inputs 2 5" xfId="11570"/>
    <cellStyle name="_Costs not in AURORA 2007 Rate Case_Electric COS Inputs 3" xfId="11571"/>
    <cellStyle name="_Costs not in AURORA 2007 Rate Case_Electric COS Inputs 3 2" xfId="11572"/>
    <cellStyle name="_Costs not in AURORA 2007 Rate Case_Electric COS Inputs 3 2 2" xfId="11573"/>
    <cellStyle name="_Costs not in AURORA 2007 Rate Case_Electric COS Inputs 3 3" xfId="11574"/>
    <cellStyle name="_Costs not in AURORA 2007 Rate Case_Electric COS Inputs 4" xfId="11575"/>
    <cellStyle name="_Costs not in AURORA 2007 Rate Case_Electric COS Inputs 4 2" xfId="11576"/>
    <cellStyle name="_Costs not in AURORA 2007 Rate Case_Electric COS Inputs 4 2 2" xfId="11577"/>
    <cellStyle name="_Costs not in AURORA 2007 Rate Case_Electric COS Inputs 4 3" xfId="11578"/>
    <cellStyle name="_Costs not in AURORA 2007 Rate Case_Electric COS Inputs 5" xfId="11579"/>
    <cellStyle name="_Costs not in AURORA 2007 Rate Case_Electric COS Inputs 5 2" xfId="11580"/>
    <cellStyle name="_Costs not in AURORA 2007 Rate Case_Electric COS Inputs 6" xfId="11581"/>
    <cellStyle name="_Costs not in AURORA 2007 Rate Case_Exh A-1 resulting from UE-112050 effective Jan 1 2012" xfId="11582"/>
    <cellStyle name="_Costs not in AURORA 2007 Rate Case_Exh G - Klamath Peaker PPA fr C Locke 2-12" xfId="11583"/>
    <cellStyle name="_Costs not in AURORA 2007 Rate Case_Exhibit A-1 effective 4-1-11 fr S Free 12-11" xfId="11584"/>
    <cellStyle name="_Costs not in AURORA 2007 Rate Case_LSRWEP LGIA like Acctg Petition Aug 2010" xfId="1562"/>
    <cellStyle name="_Costs not in AURORA 2007 Rate Case_LSRWEP LGIA like Acctg Petition Aug 2010 2" xfId="11585"/>
    <cellStyle name="_Costs not in AURORA 2007 Rate Case_Mint Farm Generation BPA" xfId="11586"/>
    <cellStyle name="_Costs not in AURORA 2007 Rate Case_NIM Summary" xfId="1563"/>
    <cellStyle name="_Costs not in AURORA 2007 Rate Case_NIM Summary 09GRC" xfId="1564"/>
    <cellStyle name="_Costs not in AURORA 2007 Rate Case_NIM Summary 09GRC 2" xfId="1565"/>
    <cellStyle name="_Costs not in AURORA 2007 Rate Case_NIM Summary 09GRC 2 2" xfId="11587"/>
    <cellStyle name="_Costs not in AURORA 2007 Rate Case_NIM Summary 09GRC 3" xfId="11588"/>
    <cellStyle name="_Costs not in AURORA 2007 Rate Case_NIM Summary 09GRC_DEM-WP(C) ENERG10C--ctn Mid-C_042010 2010GRC" xfId="1566"/>
    <cellStyle name="_Costs not in AURORA 2007 Rate Case_NIM Summary 10" xfId="11589"/>
    <cellStyle name="_Costs not in AURORA 2007 Rate Case_NIM Summary 11" xfId="11590"/>
    <cellStyle name="_Costs not in AURORA 2007 Rate Case_NIM Summary 12" xfId="11591"/>
    <cellStyle name="_Costs not in AURORA 2007 Rate Case_NIM Summary 13" xfId="11592"/>
    <cellStyle name="_Costs not in AURORA 2007 Rate Case_NIM Summary 14" xfId="11593"/>
    <cellStyle name="_Costs not in AURORA 2007 Rate Case_NIM Summary 15" xfId="11594"/>
    <cellStyle name="_Costs not in AURORA 2007 Rate Case_NIM Summary 16" xfId="11595"/>
    <cellStyle name="_Costs not in AURORA 2007 Rate Case_NIM Summary 17" xfId="11596"/>
    <cellStyle name="_Costs not in AURORA 2007 Rate Case_NIM Summary 18" xfId="11597"/>
    <cellStyle name="_Costs not in AURORA 2007 Rate Case_NIM Summary 19" xfId="11598"/>
    <cellStyle name="_Costs not in AURORA 2007 Rate Case_NIM Summary 2" xfId="1567"/>
    <cellStyle name="_Costs not in AURORA 2007 Rate Case_NIM Summary 2 2" xfId="11599"/>
    <cellStyle name="_Costs not in AURORA 2007 Rate Case_NIM Summary 20" xfId="11600"/>
    <cellStyle name="_Costs not in AURORA 2007 Rate Case_NIM Summary 21" xfId="11601"/>
    <cellStyle name="_Costs not in AURORA 2007 Rate Case_NIM Summary 22" xfId="11602"/>
    <cellStyle name="_Costs not in AURORA 2007 Rate Case_NIM Summary 23" xfId="11603"/>
    <cellStyle name="_Costs not in AURORA 2007 Rate Case_NIM Summary 24" xfId="11604"/>
    <cellStyle name="_Costs not in AURORA 2007 Rate Case_NIM Summary 25" xfId="11605"/>
    <cellStyle name="_Costs not in AURORA 2007 Rate Case_NIM Summary 26" xfId="11606"/>
    <cellStyle name="_Costs not in AURORA 2007 Rate Case_NIM Summary 27" xfId="11607"/>
    <cellStyle name="_Costs not in AURORA 2007 Rate Case_NIM Summary 28" xfId="11608"/>
    <cellStyle name="_Costs not in AURORA 2007 Rate Case_NIM Summary 29" xfId="11609"/>
    <cellStyle name="_Costs not in AURORA 2007 Rate Case_NIM Summary 3" xfId="1568"/>
    <cellStyle name="_Costs not in AURORA 2007 Rate Case_NIM Summary 3 2" xfId="11610"/>
    <cellStyle name="_Costs not in AURORA 2007 Rate Case_NIM Summary 30" xfId="11611"/>
    <cellStyle name="_Costs not in AURORA 2007 Rate Case_NIM Summary 31" xfId="11612"/>
    <cellStyle name="_Costs not in AURORA 2007 Rate Case_NIM Summary 32" xfId="11613"/>
    <cellStyle name="_Costs not in AURORA 2007 Rate Case_NIM Summary 33" xfId="11614"/>
    <cellStyle name="_Costs not in AURORA 2007 Rate Case_NIM Summary 34" xfId="11615"/>
    <cellStyle name="_Costs not in AURORA 2007 Rate Case_NIM Summary 35" xfId="11616"/>
    <cellStyle name="_Costs not in AURORA 2007 Rate Case_NIM Summary 36" xfId="11617"/>
    <cellStyle name="_Costs not in AURORA 2007 Rate Case_NIM Summary 37" xfId="11618"/>
    <cellStyle name="_Costs not in AURORA 2007 Rate Case_NIM Summary 38" xfId="11619"/>
    <cellStyle name="_Costs not in AURORA 2007 Rate Case_NIM Summary 39" xfId="11620"/>
    <cellStyle name="_Costs not in AURORA 2007 Rate Case_NIM Summary 4" xfId="1569"/>
    <cellStyle name="_Costs not in AURORA 2007 Rate Case_NIM Summary 4 2" xfId="11621"/>
    <cellStyle name="_Costs not in AURORA 2007 Rate Case_NIM Summary 40" xfId="11622"/>
    <cellStyle name="_Costs not in AURORA 2007 Rate Case_NIM Summary 41" xfId="11623"/>
    <cellStyle name="_Costs not in AURORA 2007 Rate Case_NIM Summary 42" xfId="11624"/>
    <cellStyle name="_Costs not in AURORA 2007 Rate Case_NIM Summary 43" xfId="11625"/>
    <cellStyle name="_Costs not in AURORA 2007 Rate Case_NIM Summary 44" xfId="11626"/>
    <cellStyle name="_Costs not in AURORA 2007 Rate Case_NIM Summary 45" xfId="11627"/>
    <cellStyle name="_Costs not in AURORA 2007 Rate Case_NIM Summary 46" xfId="11628"/>
    <cellStyle name="_Costs not in AURORA 2007 Rate Case_NIM Summary 47" xfId="11629"/>
    <cellStyle name="_Costs not in AURORA 2007 Rate Case_NIM Summary 48" xfId="11630"/>
    <cellStyle name="_Costs not in AURORA 2007 Rate Case_NIM Summary 49" xfId="11631"/>
    <cellStyle name="_Costs not in AURORA 2007 Rate Case_NIM Summary 5" xfId="1570"/>
    <cellStyle name="_Costs not in AURORA 2007 Rate Case_NIM Summary 5 2" xfId="11632"/>
    <cellStyle name="_Costs not in AURORA 2007 Rate Case_NIM Summary 50" xfId="11633"/>
    <cellStyle name="_Costs not in AURORA 2007 Rate Case_NIM Summary 51" xfId="11634"/>
    <cellStyle name="_Costs not in AURORA 2007 Rate Case_NIM Summary 52" xfId="11635"/>
    <cellStyle name="_Costs not in AURORA 2007 Rate Case_NIM Summary 6" xfId="1571"/>
    <cellStyle name="_Costs not in AURORA 2007 Rate Case_NIM Summary 6 2" xfId="11636"/>
    <cellStyle name="_Costs not in AURORA 2007 Rate Case_NIM Summary 7" xfId="1572"/>
    <cellStyle name="_Costs not in AURORA 2007 Rate Case_NIM Summary 7 2" xfId="11637"/>
    <cellStyle name="_Costs not in AURORA 2007 Rate Case_NIM Summary 8" xfId="1573"/>
    <cellStyle name="_Costs not in AURORA 2007 Rate Case_NIM Summary 8 2" xfId="11638"/>
    <cellStyle name="_Costs not in AURORA 2007 Rate Case_NIM Summary 9" xfId="1574"/>
    <cellStyle name="_Costs not in AURORA 2007 Rate Case_NIM Summary 9 2" xfId="11639"/>
    <cellStyle name="_Costs not in AURORA 2007 Rate Case_NIM Summary_DEM-WP(C) ENERG10C--ctn Mid-C_042010 2010GRC" xfId="1575"/>
    <cellStyle name="_Costs not in AURORA 2007 Rate Case_PCA 10 -  Exhibit D Dec 2011" xfId="11640"/>
    <cellStyle name="_Costs not in AURORA 2007 Rate Case_PCA 10 -  Exhibit D from A Kellogg Jan 2011" xfId="11641"/>
    <cellStyle name="_Costs not in AURORA 2007 Rate Case_PCA 10 -  Exhibit D from A Kellogg July 2011" xfId="11642"/>
    <cellStyle name="_Costs not in AURORA 2007 Rate Case_PCA 10 -  Exhibit D from S Free Rcv'd 12-11" xfId="11643"/>
    <cellStyle name="_Costs not in AURORA 2007 Rate Case_PCA 11 -  Exhibit D Jan 2012 fr A Kellogg" xfId="11644"/>
    <cellStyle name="_Costs not in AURORA 2007 Rate Case_PCA 11 -  Exhibit D Jan 2012 WF" xfId="11645"/>
    <cellStyle name="_Costs not in AURORA 2007 Rate Case_PCA 9 -  Exhibit D April 2010" xfId="11646"/>
    <cellStyle name="_Costs not in AURORA 2007 Rate Case_PCA 9 -  Exhibit D April 2010 (3)" xfId="1576"/>
    <cellStyle name="_Costs not in AURORA 2007 Rate Case_PCA 9 -  Exhibit D April 2010 (3) 2" xfId="1577"/>
    <cellStyle name="_Costs not in AURORA 2007 Rate Case_PCA 9 -  Exhibit D April 2010 (3) 2 2" xfId="11647"/>
    <cellStyle name="_Costs not in AURORA 2007 Rate Case_PCA 9 -  Exhibit D April 2010 (3) 3" xfId="11648"/>
    <cellStyle name="_Costs not in AURORA 2007 Rate Case_PCA 9 -  Exhibit D April 2010 (3)_DEM-WP(C) ENERG10C--ctn Mid-C_042010 2010GRC" xfId="1578"/>
    <cellStyle name="_Costs not in AURORA 2007 Rate Case_PCA 9 -  Exhibit D April 2010 2" xfId="11649"/>
    <cellStyle name="_Costs not in AURORA 2007 Rate Case_PCA 9 -  Exhibit D April 2010 3" xfId="11650"/>
    <cellStyle name="_Costs not in AURORA 2007 Rate Case_PCA 9 -  Exhibit D April 2010 4" xfId="11651"/>
    <cellStyle name="_Costs not in AURORA 2007 Rate Case_PCA 9 -  Exhibit D April 2010 5" xfId="11652"/>
    <cellStyle name="_Costs not in AURORA 2007 Rate Case_PCA 9 -  Exhibit D April 2010 6" xfId="11653"/>
    <cellStyle name="_Costs not in AURORA 2007 Rate Case_PCA 9 -  Exhibit D Nov 2010" xfId="11654"/>
    <cellStyle name="_Costs not in AURORA 2007 Rate Case_PCA 9 -  Exhibit D Nov 2010 2" xfId="11655"/>
    <cellStyle name="_Costs not in AURORA 2007 Rate Case_PCA 9 - Exhibit D at August 2010" xfId="11656"/>
    <cellStyle name="_Costs not in AURORA 2007 Rate Case_PCA 9 - Exhibit D at August 2010 2" xfId="11657"/>
    <cellStyle name="_Costs not in AURORA 2007 Rate Case_PCA 9 - Exhibit D June 2010 GRC" xfId="11658"/>
    <cellStyle name="_Costs not in AURORA 2007 Rate Case_PCA 9 - Exhibit D June 2010 GRC 2" xfId="11659"/>
    <cellStyle name="_Costs not in AURORA 2007 Rate Case_Power Costs - Comparison bx Rbtl-Staff-Jt-PC" xfId="1579"/>
    <cellStyle name="_Costs not in AURORA 2007 Rate Case_Power Costs - Comparison bx Rbtl-Staff-Jt-PC 2" xfId="1580"/>
    <cellStyle name="_Costs not in AURORA 2007 Rate Case_Power Costs - Comparison bx Rbtl-Staff-Jt-PC 2 2" xfId="11660"/>
    <cellStyle name="_Costs not in AURORA 2007 Rate Case_Power Costs - Comparison bx Rbtl-Staff-Jt-PC 2 2 2" xfId="11661"/>
    <cellStyle name="_Costs not in AURORA 2007 Rate Case_Power Costs - Comparison bx Rbtl-Staff-Jt-PC 2 3" xfId="11662"/>
    <cellStyle name="_Costs not in AURORA 2007 Rate Case_Power Costs - Comparison bx Rbtl-Staff-Jt-PC 3" xfId="11663"/>
    <cellStyle name="_Costs not in AURORA 2007 Rate Case_Power Costs - Comparison bx Rbtl-Staff-Jt-PC 3 2" xfId="11664"/>
    <cellStyle name="_Costs not in AURORA 2007 Rate Case_Power Costs - Comparison bx Rbtl-Staff-Jt-PC 4" xfId="11665"/>
    <cellStyle name="_Costs not in AURORA 2007 Rate Case_Power Costs - Comparison bx Rbtl-Staff-Jt-PC_Adj Bench DR 3 for Initial Briefs (Electric)" xfId="1581"/>
    <cellStyle name="_Costs not in AURORA 2007 Rate Case_Power Costs - Comparison bx Rbtl-Staff-Jt-PC_Adj Bench DR 3 for Initial Briefs (Electric) 2" xfId="1582"/>
    <cellStyle name="_Costs not in AURORA 2007 Rate Case_Power Costs - Comparison bx Rbtl-Staff-Jt-PC_Adj Bench DR 3 for Initial Briefs (Electric) 2 2" xfId="11666"/>
    <cellStyle name="_Costs not in AURORA 2007 Rate Case_Power Costs - Comparison bx Rbtl-Staff-Jt-PC_Adj Bench DR 3 for Initial Briefs (Electric) 2 2 2" xfId="11667"/>
    <cellStyle name="_Costs not in AURORA 2007 Rate Case_Power Costs - Comparison bx Rbtl-Staff-Jt-PC_Adj Bench DR 3 for Initial Briefs (Electric) 2 3" xfId="11668"/>
    <cellStyle name="_Costs not in AURORA 2007 Rate Case_Power Costs - Comparison bx Rbtl-Staff-Jt-PC_Adj Bench DR 3 for Initial Briefs (Electric) 3" xfId="11669"/>
    <cellStyle name="_Costs not in AURORA 2007 Rate Case_Power Costs - Comparison bx Rbtl-Staff-Jt-PC_Adj Bench DR 3 for Initial Briefs (Electric) 3 2" xfId="11670"/>
    <cellStyle name="_Costs not in AURORA 2007 Rate Case_Power Costs - Comparison bx Rbtl-Staff-Jt-PC_Adj Bench DR 3 for Initial Briefs (Electric) 4" xfId="11671"/>
    <cellStyle name="_Costs not in AURORA 2007 Rate Case_Power Costs - Comparison bx Rbtl-Staff-Jt-PC_Adj Bench DR 3 for Initial Briefs (Electric)_DEM-WP(C) ENERG10C--ctn Mid-C_042010 2010GRC" xfId="1583"/>
    <cellStyle name="_Costs not in AURORA 2007 Rate Case_Power Costs - Comparison bx Rbtl-Staff-Jt-PC_DEM-WP(C) ENERG10C--ctn Mid-C_042010 2010GRC" xfId="1584"/>
    <cellStyle name="_Costs not in AURORA 2007 Rate Case_Power Costs - Comparison bx Rbtl-Staff-Jt-PC_Electric Rev Req Model (2009 GRC) Rebuttal" xfId="1585"/>
    <cellStyle name="_Costs not in AURORA 2007 Rate Case_Power Costs - Comparison bx Rbtl-Staff-Jt-PC_Electric Rev Req Model (2009 GRC) Rebuttal 2" xfId="11672"/>
    <cellStyle name="_Costs not in AURORA 2007 Rate Case_Power Costs - Comparison bx Rbtl-Staff-Jt-PC_Electric Rev Req Model (2009 GRC) Rebuttal 2 2" xfId="11673"/>
    <cellStyle name="_Costs not in AURORA 2007 Rate Case_Power Costs - Comparison bx Rbtl-Staff-Jt-PC_Electric Rev Req Model (2009 GRC) Rebuttal 2 2 2" xfId="11674"/>
    <cellStyle name="_Costs not in AURORA 2007 Rate Case_Power Costs - Comparison bx Rbtl-Staff-Jt-PC_Electric Rev Req Model (2009 GRC) Rebuttal 2 3" xfId="11675"/>
    <cellStyle name="_Costs not in AURORA 2007 Rate Case_Power Costs - Comparison bx Rbtl-Staff-Jt-PC_Electric Rev Req Model (2009 GRC) Rebuttal 3" xfId="11676"/>
    <cellStyle name="_Costs not in AURORA 2007 Rate Case_Power Costs - Comparison bx Rbtl-Staff-Jt-PC_Electric Rev Req Model (2009 GRC) Rebuttal 3 2" xfId="11677"/>
    <cellStyle name="_Costs not in AURORA 2007 Rate Case_Power Costs - Comparison bx Rbtl-Staff-Jt-PC_Electric Rev Req Model (2009 GRC) Rebuttal 4" xfId="11678"/>
    <cellStyle name="_Costs not in AURORA 2007 Rate Case_Power Costs - Comparison bx Rbtl-Staff-Jt-PC_Electric Rev Req Model (2009 GRC) Rebuttal REmoval of New  WH Solar AdjustMI" xfId="1586"/>
    <cellStyle name="_Costs not in AURORA 2007 Rate Case_Power Costs - Comparison bx Rbtl-Staff-Jt-PC_Electric Rev Req Model (2009 GRC) Rebuttal REmoval of New  WH Solar AdjustMI 2" xfId="1587"/>
    <cellStyle name="_Costs not in AURORA 2007 Rate Case_Power Costs - Comparison bx Rbtl-Staff-Jt-PC_Electric Rev Req Model (2009 GRC) Rebuttal REmoval of New  WH Solar AdjustMI 2 2" xfId="11679"/>
    <cellStyle name="_Costs not in AURORA 2007 Rate Case_Power Costs - Comparison bx Rbtl-Staff-Jt-PC_Electric Rev Req Model (2009 GRC) Rebuttal REmoval of New  WH Solar AdjustMI 2 2 2" xfId="11680"/>
    <cellStyle name="_Costs not in AURORA 2007 Rate Case_Power Costs - Comparison bx Rbtl-Staff-Jt-PC_Electric Rev Req Model (2009 GRC) Rebuttal REmoval of New  WH Solar AdjustMI 2 3" xfId="11681"/>
    <cellStyle name="_Costs not in AURORA 2007 Rate Case_Power Costs - Comparison bx Rbtl-Staff-Jt-PC_Electric Rev Req Model (2009 GRC) Rebuttal REmoval of New  WH Solar AdjustMI 3" xfId="11682"/>
    <cellStyle name="_Costs not in AURORA 2007 Rate Case_Power Costs - Comparison bx Rbtl-Staff-Jt-PC_Electric Rev Req Model (2009 GRC) Rebuttal REmoval of New  WH Solar AdjustMI 3 2" xfId="11683"/>
    <cellStyle name="_Costs not in AURORA 2007 Rate Case_Power Costs - Comparison bx Rbtl-Staff-Jt-PC_Electric Rev Req Model (2009 GRC) Rebuttal REmoval of New  WH Solar AdjustMI 4" xfId="11684"/>
    <cellStyle name="_Costs not in AURORA 2007 Rate Case_Power Costs - Comparison bx Rbtl-Staff-Jt-PC_Electric Rev Req Model (2009 GRC) Rebuttal REmoval of New  WH Solar AdjustMI_DEM-WP(C) ENERG10C--ctn Mid-C_042010 2010GRC" xfId="1588"/>
    <cellStyle name="_Costs not in AURORA 2007 Rate Case_Power Costs - Comparison bx Rbtl-Staff-Jt-PC_Electric Rev Req Model (2009 GRC) Revised 01-18-2010" xfId="1589"/>
    <cellStyle name="_Costs not in AURORA 2007 Rate Case_Power Costs - Comparison bx Rbtl-Staff-Jt-PC_Electric Rev Req Model (2009 GRC) Revised 01-18-2010 2" xfId="1590"/>
    <cellStyle name="_Costs not in AURORA 2007 Rate Case_Power Costs - Comparison bx Rbtl-Staff-Jt-PC_Electric Rev Req Model (2009 GRC) Revised 01-18-2010 2 2" xfId="11685"/>
    <cellStyle name="_Costs not in AURORA 2007 Rate Case_Power Costs - Comparison bx Rbtl-Staff-Jt-PC_Electric Rev Req Model (2009 GRC) Revised 01-18-2010 2 2 2" xfId="11686"/>
    <cellStyle name="_Costs not in AURORA 2007 Rate Case_Power Costs - Comparison bx Rbtl-Staff-Jt-PC_Electric Rev Req Model (2009 GRC) Revised 01-18-2010 2 3" xfId="11687"/>
    <cellStyle name="_Costs not in AURORA 2007 Rate Case_Power Costs - Comparison bx Rbtl-Staff-Jt-PC_Electric Rev Req Model (2009 GRC) Revised 01-18-2010 3" xfId="11688"/>
    <cellStyle name="_Costs not in AURORA 2007 Rate Case_Power Costs - Comparison bx Rbtl-Staff-Jt-PC_Electric Rev Req Model (2009 GRC) Revised 01-18-2010 3 2" xfId="11689"/>
    <cellStyle name="_Costs not in AURORA 2007 Rate Case_Power Costs - Comparison bx Rbtl-Staff-Jt-PC_Electric Rev Req Model (2009 GRC) Revised 01-18-2010 4" xfId="11690"/>
    <cellStyle name="_Costs not in AURORA 2007 Rate Case_Power Costs - Comparison bx Rbtl-Staff-Jt-PC_Electric Rev Req Model (2009 GRC) Revised 01-18-2010_DEM-WP(C) ENERG10C--ctn Mid-C_042010 2010GRC" xfId="1591"/>
    <cellStyle name="_Costs not in AURORA 2007 Rate Case_Power Costs - Comparison bx Rbtl-Staff-Jt-PC_Final Order Electric EXHIBIT A-1" xfId="1592"/>
    <cellStyle name="_Costs not in AURORA 2007 Rate Case_Power Costs - Comparison bx Rbtl-Staff-Jt-PC_Final Order Electric EXHIBIT A-1 2" xfId="11691"/>
    <cellStyle name="_Costs not in AURORA 2007 Rate Case_Power Costs - Comparison bx Rbtl-Staff-Jt-PC_Final Order Electric EXHIBIT A-1 2 2" xfId="11692"/>
    <cellStyle name="_Costs not in AURORA 2007 Rate Case_Power Costs - Comparison bx Rbtl-Staff-Jt-PC_Final Order Electric EXHIBIT A-1 2 2 2" xfId="11693"/>
    <cellStyle name="_Costs not in AURORA 2007 Rate Case_Power Costs - Comparison bx Rbtl-Staff-Jt-PC_Final Order Electric EXHIBIT A-1 2 3" xfId="11694"/>
    <cellStyle name="_Costs not in AURORA 2007 Rate Case_Power Costs - Comparison bx Rbtl-Staff-Jt-PC_Final Order Electric EXHIBIT A-1 3" xfId="11695"/>
    <cellStyle name="_Costs not in AURORA 2007 Rate Case_Power Costs - Comparison bx Rbtl-Staff-Jt-PC_Final Order Electric EXHIBIT A-1 3 2" xfId="11696"/>
    <cellStyle name="_Costs not in AURORA 2007 Rate Case_Power Costs - Comparison bx Rbtl-Staff-Jt-PC_Final Order Electric EXHIBIT A-1 4" xfId="11697"/>
    <cellStyle name="_Costs not in AURORA 2007 Rate Case_Production Adj 4.37" xfId="11698"/>
    <cellStyle name="_Costs not in AURORA 2007 Rate Case_Production Adj 4.37 2" xfId="11699"/>
    <cellStyle name="_Costs not in AURORA 2007 Rate Case_Production Adj 4.37 2 2" xfId="11700"/>
    <cellStyle name="_Costs not in AURORA 2007 Rate Case_Production Adj 4.37 2 2 2" xfId="11701"/>
    <cellStyle name="_Costs not in AURORA 2007 Rate Case_Production Adj 4.37 2 3" xfId="11702"/>
    <cellStyle name="_Costs not in AURORA 2007 Rate Case_Production Adj 4.37 3" xfId="11703"/>
    <cellStyle name="_Costs not in AURORA 2007 Rate Case_Production Adj 4.37 3 2" xfId="11704"/>
    <cellStyle name="_Costs not in AURORA 2007 Rate Case_Production Adj 4.37 4" xfId="11705"/>
    <cellStyle name="_Costs not in AURORA 2007 Rate Case_Purchased Power Adj 4.03" xfId="11706"/>
    <cellStyle name="_Costs not in AURORA 2007 Rate Case_Purchased Power Adj 4.03 2" xfId="11707"/>
    <cellStyle name="_Costs not in AURORA 2007 Rate Case_Purchased Power Adj 4.03 2 2" xfId="11708"/>
    <cellStyle name="_Costs not in AURORA 2007 Rate Case_Purchased Power Adj 4.03 2 2 2" xfId="11709"/>
    <cellStyle name="_Costs not in AURORA 2007 Rate Case_Purchased Power Adj 4.03 2 3" xfId="11710"/>
    <cellStyle name="_Costs not in AURORA 2007 Rate Case_Purchased Power Adj 4.03 3" xfId="11711"/>
    <cellStyle name="_Costs not in AURORA 2007 Rate Case_Purchased Power Adj 4.03 3 2" xfId="11712"/>
    <cellStyle name="_Costs not in AURORA 2007 Rate Case_Purchased Power Adj 4.03 4" xfId="11713"/>
    <cellStyle name="_Costs not in AURORA 2007 Rate Case_Rebuttal Power Costs" xfId="1593"/>
    <cellStyle name="_Costs not in AURORA 2007 Rate Case_Rebuttal Power Costs 2" xfId="1594"/>
    <cellStyle name="_Costs not in AURORA 2007 Rate Case_Rebuttal Power Costs 2 2" xfId="11714"/>
    <cellStyle name="_Costs not in AURORA 2007 Rate Case_Rebuttal Power Costs 2 2 2" xfId="11715"/>
    <cellStyle name="_Costs not in AURORA 2007 Rate Case_Rebuttal Power Costs 2 3" xfId="11716"/>
    <cellStyle name="_Costs not in AURORA 2007 Rate Case_Rebuttal Power Costs 3" xfId="11717"/>
    <cellStyle name="_Costs not in AURORA 2007 Rate Case_Rebuttal Power Costs 3 2" xfId="11718"/>
    <cellStyle name="_Costs not in AURORA 2007 Rate Case_Rebuttal Power Costs 4" xfId="11719"/>
    <cellStyle name="_Costs not in AURORA 2007 Rate Case_Rebuttal Power Costs_Adj Bench DR 3 for Initial Briefs (Electric)" xfId="1595"/>
    <cellStyle name="_Costs not in AURORA 2007 Rate Case_Rebuttal Power Costs_Adj Bench DR 3 for Initial Briefs (Electric) 2" xfId="1596"/>
    <cellStyle name="_Costs not in AURORA 2007 Rate Case_Rebuttal Power Costs_Adj Bench DR 3 for Initial Briefs (Electric) 2 2" xfId="11720"/>
    <cellStyle name="_Costs not in AURORA 2007 Rate Case_Rebuttal Power Costs_Adj Bench DR 3 for Initial Briefs (Electric) 2 2 2" xfId="11721"/>
    <cellStyle name="_Costs not in AURORA 2007 Rate Case_Rebuttal Power Costs_Adj Bench DR 3 for Initial Briefs (Electric) 2 3" xfId="11722"/>
    <cellStyle name="_Costs not in AURORA 2007 Rate Case_Rebuttal Power Costs_Adj Bench DR 3 for Initial Briefs (Electric) 3" xfId="11723"/>
    <cellStyle name="_Costs not in AURORA 2007 Rate Case_Rebuttal Power Costs_Adj Bench DR 3 for Initial Briefs (Electric) 3 2" xfId="11724"/>
    <cellStyle name="_Costs not in AURORA 2007 Rate Case_Rebuttal Power Costs_Adj Bench DR 3 for Initial Briefs (Electric) 4" xfId="11725"/>
    <cellStyle name="_Costs not in AURORA 2007 Rate Case_Rebuttal Power Costs_Adj Bench DR 3 for Initial Briefs (Electric)_DEM-WP(C) ENERG10C--ctn Mid-C_042010 2010GRC" xfId="1597"/>
    <cellStyle name="_Costs not in AURORA 2007 Rate Case_Rebuttal Power Costs_DEM-WP(C) ENERG10C--ctn Mid-C_042010 2010GRC" xfId="1598"/>
    <cellStyle name="_Costs not in AURORA 2007 Rate Case_Rebuttal Power Costs_Electric Rev Req Model (2009 GRC) Rebuttal" xfId="1599"/>
    <cellStyle name="_Costs not in AURORA 2007 Rate Case_Rebuttal Power Costs_Electric Rev Req Model (2009 GRC) Rebuttal 2" xfId="11726"/>
    <cellStyle name="_Costs not in AURORA 2007 Rate Case_Rebuttal Power Costs_Electric Rev Req Model (2009 GRC) Rebuttal 2 2" xfId="11727"/>
    <cellStyle name="_Costs not in AURORA 2007 Rate Case_Rebuttal Power Costs_Electric Rev Req Model (2009 GRC) Rebuttal 2 2 2" xfId="11728"/>
    <cellStyle name="_Costs not in AURORA 2007 Rate Case_Rebuttal Power Costs_Electric Rev Req Model (2009 GRC) Rebuttal 2 3" xfId="11729"/>
    <cellStyle name="_Costs not in AURORA 2007 Rate Case_Rebuttal Power Costs_Electric Rev Req Model (2009 GRC) Rebuttal 3" xfId="11730"/>
    <cellStyle name="_Costs not in AURORA 2007 Rate Case_Rebuttal Power Costs_Electric Rev Req Model (2009 GRC) Rebuttal 3 2" xfId="11731"/>
    <cellStyle name="_Costs not in AURORA 2007 Rate Case_Rebuttal Power Costs_Electric Rev Req Model (2009 GRC) Rebuttal 4" xfId="11732"/>
    <cellStyle name="_Costs not in AURORA 2007 Rate Case_Rebuttal Power Costs_Electric Rev Req Model (2009 GRC) Rebuttal REmoval of New  WH Solar AdjustMI" xfId="1600"/>
    <cellStyle name="_Costs not in AURORA 2007 Rate Case_Rebuttal Power Costs_Electric Rev Req Model (2009 GRC) Rebuttal REmoval of New  WH Solar AdjustMI 2" xfId="1601"/>
    <cellStyle name="_Costs not in AURORA 2007 Rate Case_Rebuttal Power Costs_Electric Rev Req Model (2009 GRC) Rebuttal REmoval of New  WH Solar AdjustMI 2 2" xfId="11733"/>
    <cellStyle name="_Costs not in AURORA 2007 Rate Case_Rebuttal Power Costs_Electric Rev Req Model (2009 GRC) Rebuttal REmoval of New  WH Solar AdjustMI 2 2 2" xfId="11734"/>
    <cellStyle name="_Costs not in AURORA 2007 Rate Case_Rebuttal Power Costs_Electric Rev Req Model (2009 GRC) Rebuttal REmoval of New  WH Solar AdjustMI 2 3" xfId="11735"/>
    <cellStyle name="_Costs not in AURORA 2007 Rate Case_Rebuttal Power Costs_Electric Rev Req Model (2009 GRC) Rebuttal REmoval of New  WH Solar AdjustMI 3" xfId="11736"/>
    <cellStyle name="_Costs not in AURORA 2007 Rate Case_Rebuttal Power Costs_Electric Rev Req Model (2009 GRC) Rebuttal REmoval of New  WH Solar AdjustMI 3 2" xfId="11737"/>
    <cellStyle name="_Costs not in AURORA 2007 Rate Case_Rebuttal Power Costs_Electric Rev Req Model (2009 GRC) Rebuttal REmoval of New  WH Solar AdjustMI 4" xfId="11738"/>
    <cellStyle name="_Costs not in AURORA 2007 Rate Case_Rebuttal Power Costs_Electric Rev Req Model (2009 GRC) Rebuttal REmoval of New  WH Solar AdjustMI_DEM-WP(C) ENERG10C--ctn Mid-C_042010 2010GRC" xfId="1602"/>
    <cellStyle name="_Costs not in AURORA 2007 Rate Case_Rebuttal Power Costs_Electric Rev Req Model (2009 GRC) Revised 01-18-2010" xfId="1603"/>
    <cellStyle name="_Costs not in AURORA 2007 Rate Case_Rebuttal Power Costs_Electric Rev Req Model (2009 GRC) Revised 01-18-2010 2" xfId="1604"/>
    <cellStyle name="_Costs not in AURORA 2007 Rate Case_Rebuttal Power Costs_Electric Rev Req Model (2009 GRC) Revised 01-18-2010 2 2" xfId="11739"/>
    <cellStyle name="_Costs not in AURORA 2007 Rate Case_Rebuttal Power Costs_Electric Rev Req Model (2009 GRC) Revised 01-18-2010 2 2 2" xfId="11740"/>
    <cellStyle name="_Costs not in AURORA 2007 Rate Case_Rebuttal Power Costs_Electric Rev Req Model (2009 GRC) Revised 01-18-2010 2 3" xfId="11741"/>
    <cellStyle name="_Costs not in AURORA 2007 Rate Case_Rebuttal Power Costs_Electric Rev Req Model (2009 GRC) Revised 01-18-2010 3" xfId="11742"/>
    <cellStyle name="_Costs not in AURORA 2007 Rate Case_Rebuttal Power Costs_Electric Rev Req Model (2009 GRC) Revised 01-18-2010 3 2" xfId="11743"/>
    <cellStyle name="_Costs not in AURORA 2007 Rate Case_Rebuttal Power Costs_Electric Rev Req Model (2009 GRC) Revised 01-18-2010 4" xfId="11744"/>
    <cellStyle name="_Costs not in AURORA 2007 Rate Case_Rebuttal Power Costs_Electric Rev Req Model (2009 GRC) Revised 01-18-2010_DEM-WP(C) ENERG10C--ctn Mid-C_042010 2010GRC" xfId="1605"/>
    <cellStyle name="_Costs not in AURORA 2007 Rate Case_Rebuttal Power Costs_Final Order Electric EXHIBIT A-1" xfId="1606"/>
    <cellStyle name="_Costs not in AURORA 2007 Rate Case_Rebuttal Power Costs_Final Order Electric EXHIBIT A-1 2" xfId="11745"/>
    <cellStyle name="_Costs not in AURORA 2007 Rate Case_Rebuttal Power Costs_Final Order Electric EXHIBIT A-1 2 2" xfId="11746"/>
    <cellStyle name="_Costs not in AURORA 2007 Rate Case_Rebuttal Power Costs_Final Order Electric EXHIBIT A-1 2 2 2" xfId="11747"/>
    <cellStyle name="_Costs not in AURORA 2007 Rate Case_Rebuttal Power Costs_Final Order Electric EXHIBIT A-1 2 3" xfId="11748"/>
    <cellStyle name="_Costs not in AURORA 2007 Rate Case_Rebuttal Power Costs_Final Order Electric EXHIBIT A-1 3" xfId="11749"/>
    <cellStyle name="_Costs not in AURORA 2007 Rate Case_Rebuttal Power Costs_Final Order Electric EXHIBIT A-1 3 2" xfId="11750"/>
    <cellStyle name="_Costs not in AURORA 2007 Rate Case_Rebuttal Power Costs_Final Order Electric EXHIBIT A-1 4" xfId="11751"/>
    <cellStyle name="_Costs not in AURORA 2007 Rate Case_ROR 5.02" xfId="11752"/>
    <cellStyle name="_Costs not in AURORA 2007 Rate Case_ROR 5.02 2" xfId="11753"/>
    <cellStyle name="_Costs not in AURORA 2007 Rate Case_ROR 5.02 2 2" xfId="11754"/>
    <cellStyle name="_Costs not in AURORA 2007 Rate Case_ROR 5.02 2 2 2" xfId="11755"/>
    <cellStyle name="_Costs not in AURORA 2007 Rate Case_ROR 5.02 2 3" xfId="11756"/>
    <cellStyle name="_Costs not in AURORA 2007 Rate Case_ROR 5.02 3" xfId="11757"/>
    <cellStyle name="_Costs not in AURORA 2007 Rate Case_ROR 5.02 3 2" xfId="11758"/>
    <cellStyle name="_Costs not in AURORA 2007 Rate Case_ROR 5.02 4" xfId="11759"/>
    <cellStyle name="_Costs not in AURORA 2007 Rate Case_Transmission Workbook for May BOD" xfId="1607"/>
    <cellStyle name="_Costs not in AURORA 2007 Rate Case_Transmission Workbook for May BOD 2" xfId="1608"/>
    <cellStyle name="_Costs not in AURORA 2007 Rate Case_Transmission Workbook for May BOD 2 2" xfId="11760"/>
    <cellStyle name="_Costs not in AURORA 2007 Rate Case_Transmission Workbook for May BOD 3" xfId="11761"/>
    <cellStyle name="_Costs not in AURORA 2007 Rate Case_Transmission Workbook for May BOD_DEM-WP(C) ENERG10C--ctn Mid-C_042010 2010GRC" xfId="1609"/>
    <cellStyle name="_Costs not in AURORA 2007 Rate Case_Wind Integration 10GRC" xfId="1610"/>
    <cellStyle name="_Costs not in AURORA 2007 Rate Case_Wind Integration 10GRC 2" xfId="1611"/>
    <cellStyle name="_Costs not in AURORA 2007 Rate Case_Wind Integration 10GRC 2 2" xfId="11762"/>
    <cellStyle name="_Costs not in AURORA 2007 Rate Case_Wind Integration 10GRC 3" xfId="11763"/>
    <cellStyle name="_Costs not in AURORA 2007 Rate Case_Wind Integration 10GRC_DEM-WP(C) ENERG10C--ctn Mid-C_042010 2010GRC" xfId="1612"/>
    <cellStyle name="_Costs not in KWI3000 '06Budget" xfId="1613"/>
    <cellStyle name="_Costs not in KWI3000 '06Budget 10" xfId="11764"/>
    <cellStyle name="_Costs not in KWI3000 '06Budget 10 2" xfId="11765"/>
    <cellStyle name="_Costs not in KWI3000 '06Budget 2" xfId="1614"/>
    <cellStyle name="_Costs not in KWI3000 '06Budget 2 2" xfId="1615"/>
    <cellStyle name="_Costs not in KWI3000 '06Budget 2 2 2" xfId="11766"/>
    <cellStyle name="_Costs not in KWI3000 '06Budget 2 2 2 2" xfId="11767"/>
    <cellStyle name="_Costs not in KWI3000 '06Budget 2 2 3" xfId="11768"/>
    <cellStyle name="_Costs not in KWI3000 '06Budget 2 3" xfId="11769"/>
    <cellStyle name="_Costs not in KWI3000 '06Budget 2 3 2" xfId="11770"/>
    <cellStyle name="_Costs not in KWI3000 '06Budget 2 4" xfId="11771"/>
    <cellStyle name="_Costs not in KWI3000 '06Budget 3" xfId="1616"/>
    <cellStyle name="_Costs not in KWI3000 '06Budget 3 2" xfId="11772"/>
    <cellStyle name="_Costs not in KWI3000 '06Budget 3 2 2" xfId="11773"/>
    <cellStyle name="_Costs not in KWI3000 '06Budget 3 2 2 2" xfId="11774"/>
    <cellStyle name="_Costs not in KWI3000 '06Budget 3 2 3" xfId="11775"/>
    <cellStyle name="_Costs not in KWI3000 '06Budget 3 3" xfId="11776"/>
    <cellStyle name="_Costs not in KWI3000 '06Budget 3 3 2" xfId="11777"/>
    <cellStyle name="_Costs not in KWI3000 '06Budget 3 3 2 2" xfId="11778"/>
    <cellStyle name="_Costs not in KWI3000 '06Budget 3 3 3" xfId="11779"/>
    <cellStyle name="_Costs not in KWI3000 '06Budget 3 4" xfId="11780"/>
    <cellStyle name="_Costs not in KWI3000 '06Budget 3 4 2" xfId="11781"/>
    <cellStyle name="_Costs not in KWI3000 '06Budget 3 4 2 2" xfId="11782"/>
    <cellStyle name="_Costs not in KWI3000 '06Budget 3 4 3" xfId="11783"/>
    <cellStyle name="_Costs not in KWI3000 '06Budget 3 5" xfId="11784"/>
    <cellStyle name="_Costs not in KWI3000 '06Budget 4" xfId="1617"/>
    <cellStyle name="_Costs not in KWI3000 '06Budget 4 2" xfId="1618"/>
    <cellStyle name="_Costs not in KWI3000 '06Budget 4 2 2" xfId="11785"/>
    <cellStyle name="_Costs not in KWI3000 '06Budget 4 3" xfId="11786"/>
    <cellStyle name="_Costs not in KWI3000 '06Budget 5" xfId="1619"/>
    <cellStyle name="_Costs not in KWI3000 '06Budget 5 2" xfId="1620"/>
    <cellStyle name="_Costs not in KWI3000 '06Budget 5 2 2" xfId="11787"/>
    <cellStyle name="_Costs not in KWI3000 '06Budget 5 2 3" xfId="11788"/>
    <cellStyle name="_Costs not in KWI3000 '06Budget 5 3" xfId="11789"/>
    <cellStyle name="_Costs not in KWI3000 '06Budget 5 3 2" xfId="11790"/>
    <cellStyle name="_Costs not in KWI3000 '06Budget 6" xfId="1621"/>
    <cellStyle name="_Costs not in KWI3000 '06Budget 6 2" xfId="11791"/>
    <cellStyle name="_Costs not in KWI3000 '06Budget 6 2 2" xfId="11792"/>
    <cellStyle name="_Costs not in KWI3000 '06Budget 6 3" xfId="11793"/>
    <cellStyle name="_Costs not in KWI3000 '06Budget 7" xfId="1622"/>
    <cellStyle name="_Costs not in KWI3000 '06Budget 7 2" xfId="1623"/>
    <cellStyle name="_Costs not in KWI3000 '06Budget 8" xfId="1624"/>
    <cellStyle name="_Costs not in KWI3000 '06Budget 8 2" xfId="1625"/>
    <cellStyle name="_Costs not in KWI3000 '06Budget 9" xfId="11794"/>
    <cellStyle name="_Costs not in KWI3000 '06Budget 9 2" xfId="11795"/>
    <cellStyle name="_Costs not in KWI3000 '06Budget_(C) WHE Proforma with ITC cash grant 10 Yr Amort_for deferral_102809" xfId="1626"/>
    <cellStyle name="_Costs not in KWI3000 '06Budget_(C) WHE Proforma with ITC cash grant 10 Yr Amort_for deferral_102809 2" xfId="1627"/>
    <cellStyle name="_Costs not in KWI3000 '06Budget_(C) WHE Proforma with ITC cash grant 10 Yr Amort_for deferral_102809 2 2" xfId="11796"/>
    <cellStyle name="_Costs not in KWI3000 '06Budget_(C) WHE Proforma with ITC cash grant 10 Yr Amort_for deferral_102809 2 2 2" xfId="11797"/>
    <cellStyle name="_Costs not in KWI3000 '06Budget_(C) WHE Proforma with ITC cash grant 10 Yr Amort_for deferral_102809 2 3" xfId="11798"/>
    <cellStyle name="_Costs not in KWI3000 '06Budget_(C) WHE Proforma with ITC cash grant 10 Yr Amort_for deferral_102809 3" xfId="11799"/>
    <cellStyle name="_Costs not in KWI3000 '06Budget_(C) WHE Proforma with ITC cash grant 10 Yr Amort_for deferral_102809 3 2" xfId="11800"/>
    <cellStyle name="_Costs not in KWI3000 '06Budget_(C) WHE Proforma with ITC cash grant 10 Yr Amort_for deferral_102809 4" xfId="11801"/>
    <cellStyle name="_Costs not in KWI3000 '06Budget_(C) WHE Proforma with ITC cash grant 10 Yr Amort_for deferral_102809_16.07E Wild Horse Wind Expansionwrkingfile" xfId="1628"/>
    <cellStyle name="_Costs not in KWI3000 '06Budget_(C) WHE Proforma with ITC cash grant 10 Yr Amort_for deferral_102809_16.07E Wild Horse Wind Expansionwrkingfile 2" xfId="1629"/>
    <cellStyle name="_Costs not in KWI3000 '06Budget_(C) WHE Proforma with ITC cash grant 10 Yr Amort_for deferral_102809_16.07E Wild Horse Wind Expansionwrkingfile 2 2" xfId="11802"/>
    <cellStyle name="_Costs not in KWI3000 '06Budget_(C) WHE Proforma with ITC cash grant 10 Yr Amort_for deferral_102809_16.07E Wild Horse Wind Expansionwrkingfile 2 2 2" xfId="11803"/>
    <cellStyle name="_Costs not in KWI3000 '06Budget_(C) WHE Proforma with ITC cash grant 10 Yr Amort_for deferral_102809_16.07E Wild Horse Wind Expansionwrkingfile 2 3" xfId="11804"/>
    <cellStyle name="_Costs not in KWI3000 '06Budget_(C) WHE Proforma with ITC cash grant 10 Yr Amort_for deferral_102809_16.07E Wild Horse Wind Expansionwrkingfile 3" xfId="11805"/>
    <cellStyle name="_Costs not in KWI3000 '06Budget_(C) WHE Proforma with ITC cash grant 10 Yr Amort_for deferral_102809_16.07E Wild Horse Wind Expansionwrkingfile 3 2" xfId="11806"/>
    <cellStyle name="_Costs not in KWI3000 '06Budget_(C) WHE Proforma with ITC cash grant 10 Yr Amort_for deferral_102809_16.07E Wild Horse Wind Expansionwrkingfile 4" xfId="11807"/>
    <cellStyle name="_Costs not in KWI3000 '06Budget_(C) WHE Proforma with ITC cash grant 10 Yr Amort_for deferral_102809_16.07E Wild Horse Wind Expansionwrkingfile SF" xfId="1630"/>
    <cellStyle name="_Costs not in KWI3000 '06Budget_(C) WHE Proforma with ITC cash grant 10 Yr Amort_for deferral_102809_16.07E Wild Horse Wind Expansionwrkingfile SF 2" xfId="1631"/>
    <cellStyle name="_Costs not in KWI3000 '06Budget_(C) WHE Proforma with ITC cash grant 10 Yr Amort_for deferral_102809_16.07E Wild Horse Wind Expansionwrkingfile SF 2 2" xfId="11808"/>
    <cellStyle name="_Costs not in KWI3000 '06Budget_(C) WHE Proforma with ITC cash grant 10 Yr Amort_for deferral_102809_16.07E Wild Horse Wind Expansionwrkingfile SF 2 2 2" xfId="11809"/>
    <cellStyle name="_Costs not in KWI3000 '06Budget_(C) WHE Proforma with ITC cash grant 10 Yr Amort_for deferral_102809_16.07E Wild Horse Wind Expansionwrkingfile SF 2 3" xfId="11810"/>
    <cellStyle name="_Costs not in KWI3000 '06Budget_(C) WHE Proforma with ITC cash grant 10 Yr Amort_for deferral_102809_16.07E Wild Horse Wind Expansionwrkingfile SF 3" xfId="11811"/>
    <cellStyle name="_Costs not in KWI3000 '06Budget_(C) WHE Proforma with ITC cash grant 10 Yr Amort_for deferral_102809_16.07E Wild Horse Wind Expansionwrkingfile SF 3 2" xfId="11812"/>
    <cellStyle name="_Costs not in KWI3000 '06Budget_(C) WHE Proforma with ITC cash grant 10 Yr Amort_for deferral_102809_16.07E Wild Horse Wind Expansionwrkingfile SF 4" xfId="11813"/>
    <cellStyle name="_Costs not in KWI3000 '06Budget_(C) WHE Proforma with ITC cash grant 10 Yr Amort_for deferral_102809_16.07E Wild Horse Wind Expansionwrkingfile SF_DEM-WP(C) ENERG10C--ctn Mid-C_042010 2010GRC" xfId="1632"/>
    <cellStyle name="_Costs not in KWI3000 '06Budget_(C) WHE Proforma with ITC cash grant 10 Yr Amort_for deferral_102809_16.07E Wild Horse Wind Expansionwrkingfile_DEM-WP(C) ENERG10C--ctn Mid-C_042010 2010GRC" xfId="1633"/>
    <cellStyle name="_Costs not in KWI3000 '06Budget_(C) WHE Proforma with ITC cash grant 10 Yr Amort_for deferral_102809_16.37E Wild Horse Expansion DeferralRevwrkingfile SF" xfId="1634"/>
    <cellStyle name="_Costs not in KWI3000 '06Budget_(C) WHE Proforma with ITC cash grant 10 Yr Amort_for deferral_102809_16.37E Wild Horse Expansion DeferralRevwrkingfile SF 2" xfId="1635"/>
    <cellStyle name="_Costs not in KWI3000 '06Budget_(C) WHE Proforma with ITC cash grant 10 Yr Amort_for deferral_102809_16.37E Wild Horse Expansion DeferralRevwrkingfile SF 2 2" xfId="11814"/>
    <cellStyle name="_Costs not in KWI3000 '06Budget_(C) WHE Proforma with ITC cash grant 10 Yr Amort_for deferral_102809_16.37E Wild Horse Expansion DeferralRevwrkingfile SF 2 2 2" xfId="11815"/>
    <cellStyle name="_Costs not in KWI3000 '06Budget_(C) WHE Proforma with ITC cash grant 10 Yr Amort_for deferral_102809_16.37E Wild Horse Expansion DeferralRevwrkingfile SF 2 3" xfId="11816"/>
    <cellStyle name="_Costs not in KWI3000 '06Budget_(C) WHE Proforma with ITC cash grant 10 Yr Amort_for deferral_102809_16.37E Wild Horse Expansion DeferralRevwrkingfile SF 3" xfId="11817"/>
    <cellStyle name="_Costs not in KWI3000 '06Budget_(C) WHE Proforma with ITC cash grant 10 Yr Amort_for deferral_102809_16.37E Wild Horse Expansion DeferralRevwrkingfile SF 3 2" xfId="11818"/>
    <cellStyle name="_Costs not in KWI3000 '06Budget_(C) WHE Proforma with ITC cash grant 10 Yr Amort_for deferral_102809_16.37E Wild Horse Expansion DeferralRevwrkingfile SF 4" xfId="11819"/>
    <cellStyle name="_Costs not in KWI3000 '06Budget_(C) WHE Proforma with ITC cash grant 10 Yr Amort_for deferral_102809_16.37E Wild Horse Expansion DeferralRevwrkingfile SF_DEM-WP(C) ENERG10C--ctn Mid-C_042010 2010GRC" xfId="1636"/>
    <cellStyle name="_Costs not in KWI3000 '06Budget_(C) WHE Proforma with ITC cash grant 10 Yr Amort_for deferral_102809_DEM-WP(C) ENERG10C--ctn Mid-C_042010 2010GRC" xfId="1637"/>
    <cellStyle name="_Costs not in KWI3000 '06Budget_(C) WHE Proforma with ITC cash grant 10 Yr Amort_for rebuttal_120709" xfId="1638"/>
    <cellStyle name="_Costs not in KWI3000 '06Budget_(C) WHE Proforma with ITC cash grant 10 Yr Amort_for rebuttal_120709 2" xfId="1639"/>
    <cellStyle name="_Costs not in KWI3000 '06Budget_(C) WHE Proforma with ITC cash grant 10 Yr Amort_for rebuttal_120709 2 2" xfId="11820"/>
    <cellStyle name="_Costs not in KWI3000 '06Budget_(C) WHE Proforma with ITC cash grant 10 Yr Amort_for rebuttal_120709 2 2 2" xfId="11821"/>
    <cellStyle name="_Costs not in KWI3000 '06Budget_(C) WHE Proforma with ITC cash grant 10 Yr Amort_for rebuttal_120709 2 3" xfId="11822"/>
    <cellStyle name="_Costs not in KWI3000 '06Budget_(C) WHE Proforma with ITC cash grant 10 Yr Amort_for rebuttal_120709 3" xfId="11823"/>
    <cellStyle name="_Costs not in KWI3000 '06Budget_(C) WHE Proforma with ITC cash grant 10 Yr Amort_for rebuttal_120709 3 2" xfId="11824"/>
    <cellStyle name="_Costs not in KWI3000 '06Budget_(C) WHE Proforma with ITC cash grant 10 Yr Amort_for rebuttal_120709 4" xfId="11825"/>
    <cellStyle name="_Costs not in KWI3000 '06Budget_(C) WHE Proforma with ITC cash grant 10 Yr Amort_for rebuttal_120709_DEM-WP(C) ENERG10C--ctn Mid-C_042010 2010GRC" xfId="1640"/>
    <cellStyle name="_Costs not in KWI3000 '06Budget_04.07E Wild Horse Wind Expansion" xfId="1641"/>
    <cellStyle name="_Costs not in KWI3000 '06Budget_04.07E Wild Horse Wind Expansion 2" xfId="1642"/>
    <cellStyle name="_Costs not in KWI3000 '06Budget_04.07E Wild Horse Wind Expansion 2 2" xfId="11826"/>
    <cellStyle name="_Costs not in KWI3000 '06Budget_04.07E Wild Horse Wind Expansion 2 2 2" xfId="11827"/>
    <cellStyle name="_Costs not in KWI3000 '06Budget_04.07E Wild Horse Wind Expansion 2 3" xfId="11828"/>
    <cellStyle name="_Costs not in KWI3000 '06Budget_04.07E Wild Horse Wind Expansion 3" xfId="11829"/>
    <cellStyle name="_Costs not in KWI3000 '06Budget_04.07E Wild Horse Wind Expansion 3 2" xfId="11830"/>
    <cellStyle name="_Costs not in KWI3000 '06Budget_04.07E Wild Horse Wind Expansion 4" xfId="11831"/>
    <cellStyle name="_Costs not in KWI3000 '06Budget_04.07E Wild Horse Wind Expansion_16.07E Wild Horse Wind Expansionwrkingfile" xfId="1643"/>
    <cellStyle name="_Costs not in KWI3000 '06Budget_04.07E Wild Horse Wind Expansion_16.07E Wild Horse Wind Expansionwrkingfile 2" xfId="1644"/>
    <cellStyle name="_Costs not in KWI3000 '06Budget_04.07E Wild Horse Wind Expansion_16.07E Wild Horse Wind Expansionwrkingfile 2 2" xfId="11832"/>
    <cellStyle name="_Costs not in KWI3000 '06Budget_04.07E Wild Horse Wind Expansion_16.07E Wild Horse Wind Expansionwrkingfile 2 2 2" xfId="11833"/>
    <cellStyle name="_Costs not in KWI3000 '06Budget_04.07E Wild Horse Wind Expansion_16.07E Wild Horse Wind Expansionwrkingfile 2 3" xfId="11834"/>
    <cellStyle name="_Costs not in KWI3000 '06Budget_04.07E Wild Horse Wind Expansion_16.07E Wild Horse Wind Expansionwrkingfile 3" xfId="11835"/>
    <cellStyle name="_Costs not in KWI3000 '06Budget_04.07E Wild Horse Wind Expansion_16.07E Wild Horse Wind Expansionwrkingfile 3 2" xfId="11836"/>
    <cellStyle name="_Costs not in KWI3000 '06Budget_04.07E Wild Horse Wind Expansion_16.07E Wild Horse Wind Expansionwrkingfile 4" xfId="11837"/>
    <cellStyle name="_Costs not in KWI3000 '06Budget_04.07E Wild Horse Wind Expansion_16.07E Wild Horse Wind Expansionwrkingfile SF" xfId="1645"/>
    <cellStyle name="_Costs not in KWI3000 '06Budget_04.07E Wild Horse Wind Expansion_16.07E Wild Horse Wind Expansionwrkingfile SF 2" xfId="1646"/>
    <cellStyle name="_Costs not in KWI3000 '06Budget_04.07E Wild Horse Wind Expansion_16.07E Wild Horse Wind Expansionwrkingfile SF 2 2" xfId="11838"/>
    <cellStyle name="_Costs not in KWI3000 '06Budget_04.07E Wild Horse Wind Expansion_16.07E Wild Horse Wind Expansionwrkingfile SF 2 2 2" xfId="11839"/>
    <cellStyle name="_Costs not in KWI3000 '06Budget_04.07E Wild Horse Wind Expansion_16.07E Wild Horse Wind Expansionwrkingfile SF 2 3" xfId="11840"/>
    <cellStyle name="_Costs not in KWI3000 '06Budget_04.07E Wild Horse Wind Expansion_16.07E Wild Horse Wind Expansionwrkingfile SF 3" xfId="11841"/>
    <cellStyle name="_Costs not in KWI3000 '06Budget_04.07E Wild Horse Wind Expansion_16.07E Wild Horse Wind Expansionwrkingfile SF 3 2" xfId="11842"/>
    <cellStyle name="_Costs not in KWI3000 '06Budget_04.07E Wild Horse Wind Expansion_16.07E Wild Horse Wind Expansionwrkingfile SF 4" xfId="11843"/>
    <cellStyle name="_Costs not in KWI3000 '06Budget_04.07E Wild Horse Wind Expansion_16.07E Wild Horse Wind Expansionwrkingfile SF_DEM-WP(C) ENERG10C--ctn Mid-C_042010 2010GRC" xfId="1647"/>
    <cellStyle name="_Costs not in KWI3000 '06Budget_04.07E Wild Horse Wind Expansion_16.07E Wild Horse Wind Expansionwrkingfile_DEM-WP(C) ENERG10C--ctn Mid-C_042010 2010GRC" xfId="1648"/>
    <cellStyle name="_Costs not in KWI3000 '06Budget_04.07E Wild Horse Wind Expansion_16.37E Wild Horse Expansion DeferralRevwrkingfile SF" xfId="1649"/>
    <cellStyle name="_Costs not in KWI3000 '06Budget_04.07E Wild Horse Wind Expansion_16.37E Wild Horse Expansion DeferralRevwrkingfile SF 2" xfId="1650"/>
    <cellStyle name="_Costs not in KWI3000 '06Budget_04.07E Wild Horse Wind Expansion_16.37E Wild Horse Expansion DeferralRevwrkingfile SF 2 2" xfId="11844"/>
    <cellStyle name="_Costs not in KWI3000 '06Budget_04.07E Wild Horse Wind Expansion_16.37E Wild Horse Expansion DeferralRevwrkingfile SF 2 2 2" xfId="11845"/>
    <cellStyle name="_Costs not in KWI3000 '06Budget_04.07E Wild Horse Wind Expansion_16.37E Wild Horse Expansion DeferralRevwrkingfile SF 2 3" xfId="11846"/>
    <cellStyle name="_Costs not in KWI3000 '06Budget_04.07E Wild Horse Wind Expansion_16.37E Wild Horse Expansion DeferralRevwrkingfile SF 3" xfId="11847"/>
    <cellStyle name="_Costs not in KWI3000 '06Budget_04.07E Wild Horse Wind Expansion_16.37E Wild Horse Expansion DeferralRevwrkingfile SF 3 2" xfId="11848"/>
    <cellStyle name="_Costs not in KWI3000 '06Budget_04.07E Wild Horse Wind Expansion_16.37E Wild Horse Expansion DeferralRevwrkingfile SF 4" xfId="11849"/>
    <cellStyle name="_Costs not in KWI3000 '06Budget_04.07E Wild Horse Wind Expansion_16.37E Wild Horse Expansion DeferralRevwrkingfile SF_DEM-WP(C) ENERG10C--ctn Mid-C_042010 2010GRC" xfId="1651"/>
    <cellStyle name="_Costs not in KWI3000 '06Budget_04.07E Wild Horse Wind Expansion_DEM-WP(C) ENERG10C--ctn Mid-C_042010 2010GRC" xfId="1652"/>
    <cellStyle name="_Costs not in KWI3000 '06Budget_16.07E Wild Horse Wind Expansionwrkingfile" xfId="1653"/>
    <cellStyle name="_Costs not in KWI3000 '06Budget_16.07E Wild Horse Wind Expansionwrkingfile 2" xfId="1654"/>
    <cellStyle name="_Costs not in KWI3000 '06Budget_16.07E Wild Horse Wind Expansionwrkingfile 2 2" xfId="11850"/>
    <cellStyle name="_Costs not in KWI3000 '06Budget_16.07E Wild Horse Wind Expansionwrkingfile 2 2 2" xfId="11851"/>
    <cellStyle name="_Costs not in KWI3000 '06Budget_16.07E Wild Horse Wind Expansionwrkingfile 2 3" xfId="11852"/>
    <cellStyle name="_Costs not in KWI3000 '06Budget_16.07E Wild Horse Wind Expansionwrkingfile 3" xfId="11853"/>
    <cellStyle name="_Costs not in KWI3000 '06Budget_16.07E Wild Horse Wind Expansionwrkingfile 3 2" xfId="11854"/>
    <cellStyle name="_Costs not in KWI3000 '06Budget_16.07E Wild Horse Wind Expansionwrkingfile 4" xfId="11855"/>
    <cellStyle name="_Costs not in KWI3000 '06Budget_16.07E Wild Horse Wind Expansionwrkingfile SF" xfId="1655"/>
    <cellStyle name="_Costs not in KWI3000 '06Budget_16.07E Wild Horse Wind Expansionwrkingfile SF 2" xfId="1656"/>
    <cellStyle name="_Costs not in KWI3000 '06Budget_16.07E Wild Horse Wind Expansionwrkingfile SF 2 2" xfId="11856"/>
    <cellStyle name="_Costs not in KWI3000 '06Budget_16.07E Wild Horse Wind Expansionwrkingfile SF 2 2 2" xfId="11857"/>
    <cellStyle name="_Costs not in KWI3000 '06Budget_16.07E Wild Horse Wind Expansionwrkingfile SF 2 3" xfId="11858"/>
    <cellStyle name="_Costs not in KWI3000 '06Budget_16.07E Wild Horse Wind Expansionwrkingfile SF 3" xfId="11859"/>
    <cellStyle name="_Costs not in KWI3000 '06Budget_16.07E Wild Horse Wind Expansionwrkingfile SF 3 2" xfId="11860"/>
    <cellStyle name="_Costs not in KWI3000 '06Budget_16.07E Wild Horse Wind Expansionwrkingfile SF 4" xfId="11861"/>
    <cellStyle name="_Costs not in KWI3000 '06Budget_16.07E Wild Horse Wind Expansionwrkingfile SF_DEM-WP(C) ENERG10C--ctn Mid-C_042010 2010GRC" xfId="1657"/>
    <cellStyle name="_Costs not in KWI3000 '06Budget_16.07E Wild Horse Wind Expansionwrkingfile_DEM-WP(C) ENERG10C--ctn Mid-C_042010 2010GRC" xfId="1658"/>
    <cellStyle name="_Costs not in KWI3000 '06Budget_16.37E Wild Horse Expansion DeferralRevwrkingfile SF" xfId="1659"/>
    <cellStyle name="_Costs not in KWI3000 '06Budget_16.37E Wild Horse Expansion DeferralRevwrkingfile SF 2" xfId="1660"/>
    <cellStyle name="_Costs not in KWI3000 '06Budget_16.37E Wild Horse Expansion DeferralRevwrkingfile SF 2 2" xfId="11862"/>
    <cellStyle name="_Costs not in KWI3000 '06Budget_16.37E Wild Horse Expansion DeferralRevwrkingfile SF 2 2 2" xfId="11863"/>
    <cellStyle name="_Costs not in KWI3000 '06Budget_16.37E Wild Horse Expansion DeferralRevwrkingfile SF 2 3" xfId="11864"/>
    <cellStyle name="_Costs not in KWI3000 '06Budget_16.37E Wild Horse Expansion DeferralRevwrkingfile SF 3" xfId="11865"/>
    <cellStyle name="_Costs not in KWI3000 '06Budget_16.37E Wild Horse Expansion DeferralRevwrkingfile SF 3 2" xfId="11866"/>
    <cellStyle name="_Costs not in KWI3000 '06Budget_16.37E Wild Horse Expansion DeferralRevwrkingfile SF 4" xfId="11867"/>
    <cellStyle name="_Costs not in KWI3000 '06Budget_16.37E Wild Horse Expansion DeferralRevwrkingfile SF_DEM-WP(C) ENERG10C--ctn Mid-C_042010 2010GRC" xfId="1661"/>
    <cellStyle name="_Costs not in KWI3000 '06Budget_2009 Compliance Filing PCA Exhibits for GRC" xfId="11868"/>
    <cellStyle name="_Costs not in KWI3000 '06Budget_2009 Compliance Filing PCA Exhibits for GRC 2" xfId="11869"/>
    <cellStyle name="_Costs not in KWI3000 '06Budget_2009 GRC Compl Filing - Exhibit D" xfId="1662"/>
    <cellStyle name="_Costs not in KWI3000 '06Budget_2009 GRC Compl Filing - Exhibit D 2" xfId="1663"/>
    <cellStyle name="_Costs not in KWI3000 '06Budget_2009 GRC Compl Filing - Exhibit D 2 2" xfId="11870"/>
    <cellStyle name="_Costs not in KWI3000 '06Budget_2009 GRC Compl Filing - Exhibit D 3" xfId="11871"/>
    <cellStyle name="_Costs not in KWI3000 '06Budget_2009 GRC Compl Filing - Exhibit D_DEM-WP(C) ENERG10C--ctn Mid-C_042010 2010GRC" xfId="1664"/>
    <cellStyle name="_Costs not in KWI3000 '06Budget_3.01 Income Statement" xfId="11872"/>
    <cellStyle name="_Costs not in KWI3000 '06Budget_4 31 Regulatory Assets and Liabilities  7 06- Exhibit D" xfId="1665"/>
    <cellStyle name="_Costs not in KWI3000 '06Budget_4 31 Regulatory Assets and Liabilities  7 06- Exhibit D 2" xfId="1666"/>
    <cellStyle name="_Costs not in KWI3000 '06Budget_4 31 Regulatory Assets and Liabilities  7 06- Exhibit D 2 2" xfId="11873"/>
    <cellStyle name="_Costs not in KWI3000 '06Budget_4 31 Regulatory Assets and Liabilities  7 06- Exhibit D 2 2 2" xfId="11874"/>
    <cellStyle name="_Costs not in KWI3000 '06Budget_4 31 Regulatory Assets and Liabilities  7 06- Exhibit D 3" xfId="11875"/>
    <cellStyle name="_Costs not in KWI3000 '06Budget_4 31 Regulatory Assets and Liabilities  7 06- Exhibit D 3 2" xfId="11876"/>
    <cellStyle name="_Costs not in KWI3000 '06Budget_4 31 Regulatory Assets and Liabilities  7 06- Exhibit D_DEM-WP(C) ENERG10C--ctn Mid-C_042010 2010GRC" xfId="1667"/>
    <cellStyle name="_Costs not in KWI3000 '06Budget_4 31 Regulatory Assets and Liabilities  7 06- Exhibit D_NIM Summary" xfId="1668"/>
    <cellStyle name="_Costs not in KWI3000 '06Budget_4 31 Regulatory Assets and Liabilities  7 06- Exhibit D_NIM Summary 2" xfId="1669"/>
    <cellStyle name="_Costs not in KWI3000 '06Budget_4 31 Regulatory Assets and Liabilities  7 06- Exhibit D_NIM Summary 2 2" xfId="11877"/>
    <cellStyle name="_Costs not in KWI3000 '06Budget_4 31 Regulatory Assets and Liabilities  7 06- Exhibit D_NIM Summary 3" xfId="11878"/>
    <cellStyle name="_Costs not in KWI3000 '06Budget_4 31 Regulatory Assets and Liabilities  7 06- Exhibit D_NIM Summary_DEM-WP(C) ENERG10C--ctn Mid-C_042010 2010GRC" xfId="1670"/>
    <cellStyle name="_Costs not in KWI3000 '06Budget_4 31 Regulatory Assets and Liabilities  7 06- Exhibit D_NIM+O&amp;M" xfId="1671"/>
    <cellStyle name="_Costs not in KWI3000 '06Budget_4 31 Regulatory Assets and Liabilities  7 06- Exhibit D_NIM+O&amp;M 2" xfId="11879"/>
    <cellStyle name="_Costs not in KWI3000 '06Budget_4 31 Regulatory Assets and Liabilities  7 06- Exhibit D_NIM+O&amp;M Monthly" xfId="1672"/>
    <cellStyle name="_Costs not in KWI3000 '06Budget_4 31 Regulatory Assets and Liabilities  7 06- Exhibit D_NIM+O&amp;M Monthly 2" xfId="11880"/>
    <cellStyle name="_Costs not in KWI3000 '06Budget_4 31E Reg Asset  Liab and EXH D" xfId="1673"/>
    <cellStyle name="_Costs not in KWI3000 '06Budget_4 31E Reg Asset  Liab and EXH D _ Aug 10 Filing (2)" xfId="1674"/>
    <cellStyle name="_Costs not in KWI3000 '06Budget_4 31E Reg Asset  Liab and EXH D _ Aug 10 Filing (2) 2" xfId="1675"/>
    <cellStyle name="_Costs not in KWI3000 '06Budget_4 31E Reg Asset  Liab and EXH D 10" xfId="11881"/>
    <cellStyle name="_Costs not in KWI3000 '06Budget_4 31E Reg Asset  Liab and EXH D 11" xfId="11882"/>
    <cellStyle name="_Costs not in KWI3000 '06Budget_4 31E Reg Asset  Liab and EXH D 12" xfId="11883"/>
    <cellStyle name="_Costs not in KWI3000 '06Budget_4 31E Reg Asset  Liab and EXH D 13" xfId="11884"/>
    <cellStyle name="_Costs not in KWI3000 '06Budget_4 31E Reg Asset  Liab and EXH D 14" xfId="11885"/>
    <cellStyle name="_Costs not in KWI3000 '06Budget_4 31E Reg Asset  Liab and EXH D 15" xfId="11886"/>
    <cellStyle name="_Costs not in KWI3000 '06Budget_4 31E Reg Asset  Liab and EXH D 16" xfId="11887"/>
    <cellStyle name="_Costs not in KWI3000 '06Budget_4 31E Reg Asset  Liab and EXH D 17" xfId="11888"/>
    <cellStyle name="_Costs not in KWI3000 '06Budget_4 31E Reg Asset  Liab and EXH D 18" xfId="11889"/>
    <cellStyle name="_Costs not in KWI3000 '06Budget_4 31E Reg Asset  Liab and EXH D 19" xfId="11890"/>
    <cellStyle name="_Costs not in KWI3000 '06Budget_4 31E Reg Asset  Liab and EXH D 2" xfId="1676"/>
    <cellStyle name="_Costs not in KWI3000 '06Budget_4 31E Reg Asset  Liab and EXH D 20" xfId="11891"/>
    <cellStyle name="_Costs not in KWI3000 '06Budget_4 31E Reg Asset  Liab and EXH D 21" xfId="11892"/>
    <cellStyle name="_Costs not in KWI3000 '06Budget_4 31E Reg Asset  Liab and EXH D 22" xfId="11893"/>
    <cellStyle name="_Costs not in KWI3000 '06Budget_4 31E Reg Asset  Liab and EXH D 23" xfId="11894"/>
    <cellStyle name="_Costs not in KWI3000 '06Budget_4 31E Reg Asset  Liab and EXH D 24" xfId="11895"/>
    <cellStyle name="_Costs not in KWI3000 '06Budget_4 31E Reg Asset  Liab and EXH D 25" xfId="11896"/>
    <cellStyle name="_Costs not in KWI3000 '06Budget_4 31E Reg Asset  Liab and EXH D 26" xfId="11897"/>
    <cellStyle name="_Costs not in KWI3000 '06Budget_4 31E Reg Asset  Liab and EXH D 27" xfId="11898"/>
    <cellStyle name="_Costs not in KWI3000 '06Budget_4 31E Reg Asset  Liab and EXH D 28" xfId="11899"/>
    <cellStyle name="_Costs not in KWI3000 '06Budget_4 31E Reg Asset  Liab and EXH D 29" xfId="11900"/>
    <cellStyle name="_Costs not in KWI3000 '06Budget_4 31E Reg Asset  Liab and EXH D 3" xfId="1677"/>
    <cellStyle name="_Costs not in KWI3000 '06Budget_4 31E Reg Asset  Liab and EXH D 30" xfId="11901"/>
    <cellStyle name="_Costs not in KWI3000 '06Budget_4 31E Reg Asset  Liab and EXH D 31" xfId="11902"/>
    <cellStyle name="_Costs not in KWI3000 '06Budget_4 31E Reg Asset  Liab and EXH D 32" xfId="11903"/>
    <cellStyle name="_Costs not in KWI3000 '06Budget_4 31E Reg Asset  Liab and EXH D 33" xfId="11904"/>
    <cellStyle name="_Costs not in KWI3000 '06Budget_4 31E Reg Asset  Liab and EXH D 34" xfId="11905"/>
    <cellStyle name="_Costs not in KWI3000 '06Budget_4 31E Reg Asset  Liab and EXH D 35" xfId="11906"/>
    <cellStyle name="_Costs not in KWI3000 '06Budget_4 31E Reg Asset  Liab and EXH D 36" xfId="11907"/>
    <cellStyle name="_Costs not in KWI3000 '06Budget_4 31E Reg Asset  Liab and EXH D 4" xfId="11908"/>
    <cellStyle name="_Costs not in KWI3000 '06Budget_4 31E Reg Asset  Liab and EXH D 5" xfId="11909"/>
    <cellStyle name="_Costs not in KWI3000 '06Budget_4 31E Reg Asset  Liab and EXH D 6" xfId="11910"/>
    <cellStyle name="_Costs not in KWI3000 '06Budget_4 31E Reg Asset  Liab and EXH D 7" xfId="11911"/>
    <cellStyle name="_Costs not in KWI3000 '06Budget_4 31E Reg Asset  Liab and EXH D 8" xfId="11912"/>
    <cellStyle name="_Costs not in KWI3000 '06Budget_4 31E Reg Asset  Liab and EXH D 9" xfId="11913"/>
    <cellStyle name="_Costs not in KWI3000 '06Budget_4 32 Regulatory Assets and Liabilities  7 06- Exhibit D" xfId="1678"/>
    <cellStyle name="_Costs not in KWI3000 '06Budget_4 32 Regulatory Assets and Liabilities  7 06- Exhibit D 2" xfId="1679"/>
    <cellStyle name="_Costs not in KWI3000 '06Budget_4 32 Regulatory Assets and Liabilities  7 06- Exhibit D 2 2" xfId="11914"/>
    <cellStyle name="_Costs not in KWI3000 '06Budget_4 32 Regulatory Assets and Liabilities  7 06- Exhibit D 2 2 2" xfId="11915"/>
    <cellStyle name="_Costs not in KWI3000 '06Budget_4 32 Regulatory Assets and Liabilities  7 06- Exhibit D 3" xfId="11916"/>
    <cellStyle name="_Costs not in KWI3000 '06Budget_4 32 Regulatory Assets and Liabilities  7 06- Exhibit D 3 2" xfId="11917"/>
    <cellStyle name="_Costs not in KWI3000 '06Budget_4 32 Regulatory Assets and Liabilities  7 06- Exhibit D_DEM-WP(C) ENERG10C--ctn Mid-C_042010 2010GRC" xfId="1680"/>
    <cellStyle name="_Costs not in KWI3000 '06Budget_4 32 Regulatory Assets and Liabilities  7 06- Exhibit D_NIM Summary" xfId="1681"/>
    <cellStyle name="_Costs not in KWI3000 '06Budget_4 32 Regulatory Assets and Liabilities  7 06- Exhibit D_NIM Summary 2" xfId="1682"/>
    <cellStyle name="_Costs not in KWI3000 '06Budget_4 32 Regulatory Assets and Liabilities  7 06- Exhibit D_NIM Summary 2 2" xfId="11918"/>
    <cellStyle name="_Costs not in KWI3000 '06Budget_4 32 Regulatory Assets and Liabilities  7 06- Exhibit D_NIM Summary 3" xfId="11919"/>
    <cellStyle name="_Costs not in KWI3000 '06Budget_4 32 Regulatory Assets and Liabilities  7 06- Exhibit D_NIM Summary_DEM-WP(C) ENERG10C--ctn Mid-C_042010 2010GRC" xfId="1683"/>
    <cellStyle name="_Costs not in KWI3000 '06Budget_4 32 Regulatory Assets and Liabilities  7 06- Exhibit D_NIM+O&amp;M" xfId="1684"/>
    <cellStyle name="_Costs not in KWI3000 '06Budget_4 32 Regulatory Assets and Liabilities  7 06- Exhibit D_NIM+O&amp;M 2" xfId="11920"/>
    <cellStyle name="_Costs not in KWI3000 '06Budget_4 32 Regulatory Assets and Liabilities  7 06- Exhibit D_NIM+O&amp;M Monthly" xfId="1685"/>
    <cellStyle name="_Costs not in KWI3000 '06Budget_4 32 Regulatory Assets and Liabilities  7 06- Exhibit D_NIM+O&amp;M Monthly 2" xfId="11921"/>
    <cellStyle name="_Costs not in KWI3000 '06Budget_AURORA Total New" xfId="1686"/>
    <cellStyle name="_Costs not in KWI3000 '06Budget_AURORA Total New 2" xfId="1687"/>
    <cellStyle name="_Costs not in KWI3000 '06Budget_AURORA Total New 2 2" xfId="11922"/>
    <cellStyle name="_Costs not in KWI3000 '06Budget_AURORA Total New 3" xfId="11923"/>
    <cellStyle name="_Costs not in KWI3000 '06Budget_Book1" xfId="1688"/>
    <cellStyle name="_Costs not in KWI3000 '06Budget_Book2" xfId="1689"/>
    <cellStyle name="_Costs not in KWI3000 '06Budget_Book2 2" xfId="1690"/>
    <cellStyle name="_Costs not in KWI3000 '06Budget_Book2 2 2" xfId="11924"/>
    <cellStyle name="_Costs not in KWI3000 '06Budget_Book2 2 2 2" xfId="11925"/>
    <cellStyle name="_Costs not in KWI3000 '06Budget_Book2 2 3" xfId="11926"/>
    <cellStyle name="_Costs not in KWI3000 '06Budget_Book2 3" xfId="11927"/>
    <cellStyle name="_Costs not in KWI3000 '06Budget_Book2 3 2" xfId="11928"/>
    <cellStyle name="_Costs not in KWI3000 '06Budget_Book2 4" xfId="11929"/>
    <cellStyle name="_Costs not in KWI3000 '06Budget_Book2_Adj Bench DR 3 for Initial Briefs (Electric)" xfId="1691"/>
    <cellStyle name="_Costs not in KWI3000 '06Budget_Book2_Adj Bench DR 3 for Initial Briefs (Electric) 2" xfId="1692"/>
    <cellStyle name="_Costs not in KWI3000 '06Budget_Book2_Adj Bench DR 3 for Initial Briefs (Electric) 2 2" xfId="11930"/>
    <cellStyle name="_Costs not in KWI3000 '06Budget_Book2_Adj Bench DR 3 for Initial Briefs (Electric) 2 2 2" xfId="11931"/>
    <cellStyle name="_Costs not in KWI3000 '06Budget_Book2_Adj Bench DR 3 for Initial Briefs (Electric) 2 3" xfId="11932"/>
    <cellStyle name="_Costs not in KWI3000 '06Budget_Book2_Adj Bench DR 3 for Initial Briefs (Electric) 3" xfId="11933"/>
    <cellStyle name="_Costs not in KWI3000 '06Budget_Book2_Adj Bench DR 3 for Initial Briefs (Electric) 3 2" xfId="11934"/>
    <cellStyle name="_Costs not in KWI3000 '06Budget_Book2_Adj Bench DR 3 for Initial Briefs (Electric) 4" xfId="11935"/>
    <cellStyle name="_Costs not in KWI3000 '06Budget_Book2_Adj Bench DR 3 for Initial Briefs (Electric)_DEM-WP(C) ENERG10C--ctn Mid-C_042010 2010GRC" xfId="1693"/>
    <cellStyle name="_Costs not in KWI3000 '06Budget_Book2_DEM-WP(C) ENERG10C--ctn Mid-C_042010 2010GRC" xfId="1694"/>
    <cellStyle name="_Costs not in KWI3000 '06Budget_Book2_Electric Rev Req Model (2009 GRC) Rebuttal" xfId="1695"/>
    <cellStyle name="_Costs not in KWI3000 '06Budget_Book2_Electric Rev Req Model (2009 GRC) Rebuttal 2" xfId="11936"/>
    <cellStyle name="_Costs not in KWI3000 '06Budget_Book2_Electric Rev Req Model (2009 GRC) Rebuttal 2 2" xfId="11937"/>
    <cellStyle name="_Costs not in KWI3000 '06Budget_Book2_Electric Rev Req Model (2009 GRC) Rebuttal 2 2 2" xfId="11938"/>
    <cellStyle name="_Costs not in KWI3000 '06Budget_Book2_Electric Rev Req Model (2009 GRC) Rebuttal 2 3" xfId="11939"/>
    <cellStyle name="_Costs not in KWI3000 '06Budget_Book2_Electric Rev Req Model (2009 GRC) Rebuttal 3" xfId="11940"/>
    <cellStyle name="_Costs not in KWI3000 '06Budget_Book2_Electric Rev Req Model (2009 GRC) Rebuttal 3 2" xfId="11941"/>
    <cellStyle name="_Costs not in KWI3000 '06Budget_Book2_Electric Rev Req Model (2009 GRC) Rebuttal 4" xfId="11942"/>
    <cellStyle name="_Costs not in KWI3000 '06Budget_Book2_Electric Rev Req Model (2009 GRC) Rebuttal REmoval of New  WH Solar AdjustMI" xfId="1696"/>
    <cellStyle name="_Costs not in KWI3000 '06Budget_Book2_Electric Rev Req Model (2009 GRC) Rebuttal REmoval of New  WH Solar AdjustMI 2" xfId="1697"/>
    <cellStyle name="_Costs not in KWI3000 '06Budget_Book2_Electric Rev Req Model (2009 GRC) Rebuttal REmoval of New  WH Solar AdjustMI 2 2" xfId="11943"/>
    <cellStyle name="_Costs not in KWI3000 '06Budget_Book2_Electric Rev Req Model (2009 GRC) Rebuttal REmoval of New  WH Solar AdjustMI 2 2 2" xfId="11944"/>
    <cellStyle name="_Costs not in KWI3000 '06Budget_Book2_Electric Rev Req Model (2009 GRC) Rebuttal REmoval of New  WH Solar AdjustMI 2 3" xfId="11945"/>
    <cellStyle name="_Costs not in KWI3000 '06Budget_Book2_Electric Rev Req Model (2009 GRC) Rebuttal REmoval of New  WH Solar AdjustMI 3" xfId="11946"/>
    <cellStyle name="_Costs not in KWI3000 '06Budget_Book2_Electric Rev Req Model (2009 GRC) Rebuttal REmoval of New  WH Solar AdjustMI 3 2" xfId="11947"/>
    <cellStyle name="_Costs not in KWI3000 '06Budget_Book2_Electric Rev Req Model (2009 GRC) Rebuttal REmoval of New  WH Solar AdjustMI 4" xfId="11948"/>
    <cellStyle name="_Costs not in KWI3000 '06Budget_Book2_Electric Rev Req Model (2009 GRC) Rebuttal REmoval of New  WH Solar AdjustMI_DEM-WP(C) ENERG10C--ctn Mid-C_042010 2010GRC" xfId="1698"/>
    <cellStyle name="_Costs not in KWI3000 '06Budget_Book2_Electric Rev Req Model (2009 GRC) Revised 01-18-2010" xfId="1699"/>
    <cellStyle name="_Costs not in KWI3000 '06Budget_Book2_Electric Rev Req Model (2009 GRC) Revised 01-18-2010 2" xfId="1700"/>
    <cellStyle name="_Costs not in KWI3000 '06Budget_Book2_Electric Rev Req Model (2009 GRC) Revised 01-18-2010 2 2" xfId="11949"/>
    <cellStyle name="_Costs not in KWI3000 '06Budget_Book2_Electric Rev Req Model (2009 GRC) Revised 01-18-2010 2 2 2" xfId="11950"/>
    <cellStyle name="_Costs not in KWI3000 '06Budget_Book2_Electric Rev Req Model (2009 GRC) Revised 01-18-2010 2 3" xfId="11951"/>
    <cellStyle name="_Costs not in KWI3000 '06Budget_Book2_Electric Rev Req Model (2009 GRC) Revised 01-18-2010 3" xfId="11952"/>
    <cellStyle name="_Costs not in KWI3000 '06Budget_Book2_Electric Rev Req Model (2009 GRC) Revised 01-18-2010 3 2" xfId="11953"/>
    <cellStyle name="_Costs not in KWI3000 '06Budget_Book2_Electric Rev Req Model (2009 GRC) Revised 01-18-2010 4" xfId="11954"/>
    <cellStyle name="_Costs not in KWI3000 '06Budget_Book2_Electric Rev Req Model (2009 GRC) Revised 01-18-2010_DEM-WP(C) ENERG10C--ctn Mid-C_042010 2010GRC" xfId="1701"/>
    <cellStyle name="_Costs not in KWI3000 '06Budget_Book2_Final Order Electric EXHIBIT A-1" xfId="1702"/>
    <cellStyle name="_Costs not in KWI3000 '06Budget_Book2_Final Order Electric EXHIBIT A-1 2" xfId="11955"/>
    <cellStyle name="_Costs not in KWI3000 '06Budget_Book2_Final Order Electric EXHIBIT A-1 2 2" xfId="11956"/>
    <cellStyle name="_Costs not in KWI3000 '06Budget_Book2_Final Order Electric EXHIBIT A-1 2 2 2" xfId="11957"/>
    <cellStyle name="_Costs not in KWI3000 '06Budget_Book2_Final Order Electric EXHIBIT A-1 2 3" xfId="11958"/>
    <cellStyle name="_Costs not in KWI3000 '06Budget_Book2_Final Order Electric EXHIBIT A-1 3" xfId="11959"/>
    <cellStyle name="_Costs not in KWI3000 '06Budget_Book2_Final Order Electric EXHIBIT A-1 3 2" xfId="11960"/>
    <cellStyle name="_Costs not in KWI3000 '06Budget_Book2_Final Order Electric EXHIBIT A-1 4" xfId="11961"/>
    <cellStyle name="_Costs not in KWI3000 '06Budget_Book4" xfId="1703"/>
    <cellStyle name="_Costs not in KWI3000 '06Budget_Book4 2" xfId="1704"/>
    <cellStyle name="_Costs not in KWI3000 '06Budget_Book4 2 2" xfId="11962"/>
    <cellStyle name="_Costs not in KWI3000 '06Budget_Book4 2 2 2" xfId="11963"/>
    <cellStyle name="_Costs not in KWI3000 '06Budget_Book4 2 3" xfId="11964"/>
    <cellStyle name="_Costs not in KWI3000 '06Budget_Book4 3" xfId="11965"/>
    <cellStyle name="_Costs not in KWI3000 '06Budget_Book4 3 2" xfId="11966"/>
    <cellStyle name="_Costs not in KWI3000 '06Budget_Book4 4" xfId="11967"/>
    <cellStyle name="_Costs not in KWI3000 '06Budget_Book4_DEM-WP(C) ENERG10C--ctn Mid-C_042010 2010GRC" xfId="1705"/>
    <cellStyle name="_Costs not in KWI3000 '06Budget_Book9" xfId="1706"/>
    <cellStyle name="_Costs not in KWI3000 '06Budget_Book9 2" xfId="1707"/>
    <cellStyle name="_Costs not in KWI3000 '06Budget_Book9 2 2" xfId="11968"/>
    <cellStyle name="_Costs not in KWI3000 '06Budget_Book9 2 2 2" xfId="11969"/>
    <cellStyle name="_Costs not in KWI3000 '06Budget_Book9 2 3" xfId="11970"/>
    <cellStyle name="_Costs not in KWI3000 '06Budget_Book9 3" xfId="11971"/>
    <cellStyle name="_Costs not in KWI3000 '06Budget_Book9 3 2" xfId="11972"/>
    <cellStyle name="_Costs not in KWI3000 '06Budget_Book9 4" xfId="11973"/>
    <cellStyle name="_Costs not in KWI3000 '06Budget_Book9_DEM-WP(C) ENERG10C--ctn Mid-C_042010 2010GRC" xfId="1708"/>
    <cellStyle name="_Costs not in KWI3000 '06Budget_Check the Interest Calculation" xfId="11974"/>
    <cellStyle name="_Costs not in KWI3000 '06Budget_Check the Interest Calculation_Scenario 1 REC vs PTC Offset" xfId="11975"/>
    <cellStyle name="_Costs not in KWI3000 '06Budget_Check the Interest Calculation_Scenario 3" xfId="11976"/>
    <cellStyle name="_Costs not in KWI3000 '06Budget_Chelan PUD Power Costs (8-10)" xfId="1709"/>
    <cellStyle name="_Costs not in KWI3000 '06Budget_Chelan PUD Power Costs (8-10) 2" xfId="11977"/>
    <cellStyle name="_Costs not in KWI3000 '06Budget_DEM-WP(C) Chelan Power Costs" xfId="1710"/>
    <cellStyle name="_Costs not in KWI3000 '06Budget_DEM-WP(C) Chelan Power Costs 2" xfId="1711"/>
    <cellStyle name="_Costs not in KWI3000 '06Budget_DEM-WP(C) ENERG10C--ctn Mid-C_042010 2010GRC" xfId="1712"/>
    <cellStyle name="_Costs not in KWI3000 '06Budget_DEM-WP(C) Gas Transport 2010GRC" xfId="1713"/>
    <cellStyle name="_Costs not in KWI3000 '06Budget_DEM-WP(C) Gas Transport 2010GRC 2" xfId="1714"/>
    <cellStyle name="_Costs not in KWI3000 '06Budget_Exh A-1 resulting from UE-112050 effective Jan 1 2012" xfId="11978"/>
    <cellStyle name="_Costs not in KWI3000 '06Budget_Exh G - Klamath Peaker PPA fr C Locke 2-12" xfId="11979"/>
    <cellStyle name="_Costs not in KWI3000 '06Budget_Exhibit A-1 effective 4-1-11 fr S Free 12-11" xfId="11980"/>
    <cellStyle name="_Costs not in KWI3000 '06Budget_Exhibit D fr R Gho 12-31-08" xfId="1715"/>
    <cellStyle name="_Costs not in KWI3000 '06Budget_Exhibit D fr R Gho 12-31-08 2" xfId="1716"/>
    <cellStyle name="_Costs not in KWI3000 '06Budget_Exhibit D fr R Gho 12-31-08 2 2" xfId="11981"/>
    <cellStyle name="_Costs not in KWI3000 '06Budget_Exhibit D fr R Gho 12-31-08 3" xfId="11982"/>
    <cellStyle name="_Costs not in KWI3000 '06Budget_Exhibit D fr R Gho 12-31-08 v2" xfId="1717"/>
    <cellStyle name="_Costs not in KWI3000 '06Budget_Exhibit D fr R Gho 12-31-08 v2 2" xfId="1718"/>
    <cellStyle name="_Costs not in KWI3000 '06Budget_Exhibit D fr R Gho 12-31-08 v2 2 2" xfId="11983"/>
    <cellStyle name="_Costs not in KWI3000 '06Budget_Exhibit D fr R Gho 12-31-08 v2 3" xfId="11984"/>
    <cellStyle name="_Costs not in KWI3000 '06Budget_Exhibit D fr R Gho 12-31-08 v2_DEM-WP(C) ENERG10C--ctn Mid-C_042010 2010GRC" xfId="1719"/>
    <cellStyle name="_Costs not in KWI3000 '06Budget_Exhibit D fr R Gho 12-31-08 v2_NIM Summary" xfId="1720"/>
    <cellStyle name="_Costs not in KWI3000 '06Budget_Exhibit D fr R Gho 12-31-08 v2_NIM Summary 2" xfId="1721"/>
    <cellStyle name="_Costs not in KWI3000 '06Budget_Exhibit D fr R Gho 12-31-08 v2_NIM Summary 2 2" xfId="11985"/>
    <cellStyle name="_Costs not in KWI3000 '06Budget_Exhibit D fr R Gho 12-31-08 v2_NIM Summary 3" xfId="11986"/>
    <cellStyle name="_Costs not in KWI3000 '06Budget_Exhibit D fr R Gho 12-31-08 v2_NIM Summary_DEM-WP(C) ENERG10C--ctn Mid-C_042010 2010GRC" xfId="1722"/>
    <cellStyle name="_Costs not in KWI3000 '06Budget_Exhibit D fr R Gho 12-31-08_DEM-WP(C) ENERG10C--ctn Mid-C_042010 2010GRC" xfId="1723"/>
    <cellStyle name="_Costs not in KWI3000 '06Budget_Exhibit D fr R Gho 12-31-08_NIM Summary" xfId="1724"/>
    <cellStyle name="_Costs not in KWI3000 '06Budget_Exhibit D fr R Gho 12-31-08_NIM Summary 2" xfId="1725"/>
    <cellStyle name="_Costs not in KWI3000 '06Budget_Exhibit D fr R Gho 12-31-08_NIM Summary 2 2" xfId="11987"/>
    <cellStyle name="_Costs not in KWI3000 '06Budget_Exhibit D fr R Gho 12-31-08_NIM Summary 3" xfId="11988"/>
    <cellStyle name="_Costs not in KWI3000 '06Budget_Exhibit D fr R Gho 12-31-08_NIM Summary_DEM-WP(C) ENERG10C--ctn Mid-C_042010 2010GRC" xfId="1726"/>
    <cellStyle name="_Costs not in KWI3000 '06Budget_Hopkins Ridge Prepaid Tran - Interest Earned RY 12ME Feb  '11" xfId="1727"/>
    <cellStyle name="_Costs not in KWI3000 '06Budget_Hopkins Ridge Prepaid Tran - Interest Earned RY 12ME Feb  '11 2" xfId="1728"/>
    <cellStyle name="_Costs not in KWI3000 '06Budget_Hopkins Ridge Prepaid Tran - Interest Earned RY 12ME Feb  '11 2 2" xfId="11989"/>
    <cellStyle name="_Costs not in KWI3000 '06Budget_Hopkins Ridge Prepaid Tran - Interest Earned RY 12ME Feb  '11 3" xfId="11990"/>
    <cellStyle name="_Costs not in KWI3000 '06Budget_Hopkins Ridge Prepaid Tran - Interest Earned RY 12ME Feb  '11_DEM-WP(C) ENERG10C--ctn Mid-C_042010 2010GRC" xfId="1729"/>
    <cellStyle name="_Costs not in KWI3000 '06Budget_Hopkins Ridge Prepaid Tran - Interest Earned RY 12ME Feb  '11_NIM Summary" xfId="1730"/>
    <cellStyle name="_Costs not in KWI3000 '06Budget_Hopkins Ridge Prepaid Tran - Interest Earned RY 12ME Feb  '11_NIM Summary 2" xfId="1731"/>
    <cellStyle name="_Costs not in KWI3000 '06Budget_Hopkins Ridge Prepaid Tran - Interest Earned RY 12ME Feb  '11_NIM Summary 2 2" xfId="11991"/>
    <cellStyle name="_Costs not in KWI3000 '06Budget_Hopkins Ridge Prepaid Tran - Interest Earned RY 12ME Feb  '11_NIM Summary 3" xfId="11992"/>
    <cellStyle name="_Costs not in KWI3000 '06Budget_Hopkins Ridge Prepaid Tran - Interest Earned RY 12ME Feb  '11_NIM Summary_DEM-WP(C) ENERG10C--ctn Mid-C_042010 2010GRC" xfId="1732"/>
    <cellStyle name="_Costs not in KWI3000 '06Budget_Hopkins Ridge Prepaid Tran - Interest Earned RY 12ME Feb  '11_Transmission Workbook for May BOD" xfId="1733"/>
    <cellStyle name="_Costs not in KWI3000 '06Budget_Hopkins Ridge Prepaid Tran - Interest Earned RY 12ME Feb  '11_Transmission Workbook for May BOD 2" xfId="1734"/>
    <cellStyle name="_Costs not in KWI3000 '06Budget_Hopkins Ridge Prepaid Tran - Interest Earned RY 12ME Feb  '11_Transmission Workbook for May BOD 2 2" xfId="11993"/>
    <cellStyle name="_Costs not in KWI3000 '06Budget_Hopkins Ridge Prepaid Tran - Interest Earned RY 12ME Feb  '11_Transmission Workbook for May BOD 3" xfId="11994"/>
    <cellStyle name="_Costs not in KWI3000 '06Budget_Hopkins Ridge Prepaid Tran - Interest Earned RY 12ME Feb  '11_Transmission Workbook for May BOD_DEM-WP(C) ENERG10C--ctn Mid-C_042010 2010GRC" xfId="1735"/>
    <cellStyle name="_Costs not in KWI3000 '06Budget_INPUTS" xfId="11995"/>
    <cellStyle name="_Costs not in KWI3000 '06Budget_INPUTS 2" xfId="11996"/>
    <cellStyle name="_Costs not in KWI3000 '06Budget_INPUTS 2 2" xfId="11997"/>
    <cellStyle name="_Costs not in KWI3000 '06Budget_INPUTS 2 2 2" xfId="11998"/>
    <cellStyle name="_Costs not in KWI3000 '06Budget_INPUTS 2 3" xfId="11999"/>
    <cellStyle name="_Costs not in KWI3000 '06Budget_INPUTS 3" xfId="12000"/>
    <cellStyle name="_Costs not in KWI3000 '06Budget_INPUTS 3 2" xfId="12001"/>
    <cellStyle name="_Costs not in KWI3000 '06Budget_INPUTS 4" xfId="12002"/>
    <cellStyle name="_Costs not in KWI3000 '06Budget_LSRWEP LGIA like Acctg Petition Aug 2010" xfId="1736"/>
    <cellStyle name="_Costs not in KWI3000 '06Budget_LSRWEP LGIA like Acctg Petition Aug 2010 2" xfId="12003"/>
    <cellStyle name="_Costs not in KWI3000 '06Budget_Mint Farm Generation BPA" xfId="12004"/>
    <cellStyle name="_Costs not in KWI3000 '06Budget_NIM Summary" xfId="1737"/>
    <cellStyle name="_Costs not in KWI3000 '06Budget_NIM Summary 09GRC" xfId="1738"/>
    <cellStyle name="_Costs not in KWI3000 '06Budget_NIM Summary 09GRC 2" xfId="1739"/>
    <cellStyle name="_Costs not in KWI3000 '06Budget_NIM Summary 09GRC 2 2" xfId="12005"/>
    <cellStyle name="_Costs not in KWI3000 '06Budget_NIM Summary 09GRC 3" xfId="12006"/>
    <cellStyle name="_Costs not in KWI3000 '06Budget_NIM Summary 09GRC_DEM-WP(C) ENERG10C--ctn Mid-C_042010 2010GRC" xfId="1740"/>
    <cellStyle name="_Costs not in KWI3000 '06Budget_NIM Summary 10" xfId="12007"/>
    <cellStyle name="_Costs not in KWI3000 '06Budget_NIM Summary 11" xfId="12008"/>
    <cellStyle name="_Costs not in KWI3000 '06Budget_NIM Summary 12" xfId="12009"/>
    <cellStyle name="_Costs not in KWI3000 '06Budget_NIM Summary 13" xfId="12010"/>
    <cellStyle name="_Costs not in KWI3000 '06Budget_NIM Summary 14" xfId="12011"/>
    <cellStyle name="_Costs not in KWI3000 '06Budget_NIM Summary 15" xfId="12012"/>
    <cellStyle name="_Costs not in KWI3000 '06Budget_NIM Summary 16" xfId="12013"/>
    <cellStyle name="_Costs not in KWI3000 '06Budget_NIM Summary 17" xfId="12014"/>
    <cellStyle name="_Costs not in KWI3000 '06Budget_NIM Summary 18" xfId="12015"/>
    <cellStyle name="_Costs not in KWI3000 '06Budget_NIM Summary 19" xfId="12016"/>
    <cellStyle name="_Costs not in KWI3000 '06Budget_NIM Summary 2" xfId="1741"/>
    <cellStyle name="_Costs not in KWI3000 '06Budget_NIM Summary 2 2" xfId="12017"/>
    <cellStyle name="_Costs not in KWI3000 '06Budget_NIM Summary 20" xfId="12018"/>
    <cellStyle name="_Costs not in KWI3000 '06Budget_NIM Summary 21" xfId="12019"/>
    <cellStyle name="_Costs not in KWI3000 '06Budget_NIM Summary 22" xfId="12020"/>
    <cellStyle name="_Costs not in KWI3000 '06Budget_NIM Summary 23" xfId="12021"/>
    <cellStyle name="_Costs not in KWI3000 '06Budget_NIM Summary 24" xfId="12022"/>
    <cellStyle name="_Costs not in KWI3000 '06Budget_NIM Summary 25" xfId="12023"/>
    <cellStyle name="_Costs not in KWI3000 '06Budget_NIM Summary 26" xfId="12024"/>
    <cellStyle name="_Costs not in KWI3000 '06Budget_NIM Summary 27" xfId="12025"/>
    <cellStyle name="_Costs not in KWI3000 '06Budget_NIM Summary 28" xfId="12026"/>
    <cellStyle name="_Costs not in KWI3000 '06Budget_NIM Summary 29" xfId="12027"/>
    <cellStyle name="_Costs not in KWI3000 '06Budget_NIM Summary 3" xfId="1742"/>
    <cellStyle name="_Costs not in KWI3000 '06Budget_NIM Summary 3 2" xfId="12028"/>
    <cellStyle name="_Costs not in KWI3000 '06Budget_NIM Summary 30" xfId="12029"/>
    <cellStyle name="_Costs not in KWI3000 '06Budget_NIM Summary 31" xfId="12030"/>
    <cellStyle name="_Costs not in KWI3000 '06Budget_NIM Summary 32" xfId="12031"/>
    <cellStyle name="_Costs not in KWI3000 '06Budget_NIM Summary 33" xfId="12032"/>
    <cellStyle name="_Costs not in KWI3000 '06Budget_NIM Summary 34" xfId="12033"/>
    <cellStyle name="_Costs not in KWI3000 '06Budget_NIM Summary 35" xfId="12034"/>
    <cellStyle name="_Costs not in KWI3000 '06Budget_NIM Summary 36" xfId="12035"/>
    <cellStyle name="_Costs not in KWI3000 '06Budget_NIM Summary 37" xfId="12036"/>
    <cellStyle name="_Costs not in KWI3000 '06Budget_NIM Summary 38" xfId="12037"/>
    <cellStyle name="_Costs not in KWI3000 '06Budget_NIM Summary 39" xfId="12038"/>
    <cellStyle name="_Costs not in KWI3000 '06Budget_NIM Summary 4" xfId="1743"/>
    <cellStyle name="_Costs not in KWI3000 '06Budget_NIM Summary 4 2" xfId="12039"/>
    <cellStyle name="_Costs not in KWI3000 '06Budget_NIM Summary 40" xfId="12040"/>
    <cellStyle name="_Costs not in KWI3000 '06Budget_NIM Summary 41" xfId="12041"/>
    <cellStyle name="_Costs not in KWI3000 '06Budget_NIM Summary 42" xfId="12042"/>
    <cellStyle name="_Costs not in KWI3000 '06Budget_NIM Summary 43" xfId="12043"/>
    <cellStyle name="_Costs not in KWI3000 '06Budget_NIM Summary 44" xfId="12044"/>
    <cellStyle name="_Costs not in KWI3000 '06Budget_NIM Summary 45" xfId="12045"/>
    <cellStyle name="_Costs not in KWI3000 '06Budget_NIM Summary 46" xfId="12046"/>
    <cellStyle name="_Costs not in KWI3000 '06Budget_NIM Summary 47" xfId="12047"/>
    <cellStyle name="_Costs not in KWI3000 '06Budget_NIM Summary 48" xfId="12048"/>
    <cellStyle name="_Costs not in KWI3000 '06Budget_NIM Summary 49" xfId="12049"/>
    <cellStyle name="_Costs not in KWI3000 '06Budget_NIM Summary 5" xfId="1744"/>
    <cellStyle name="_Costs not in KWI3000 '06Budget_NIM Summary 5 2" xfId="12050"/>
    <cellStyle name="_Costs not in KWI3000 '06Budget_NIM Summary 50" xfId="12051"/>
    <cellStyle name="_Costs not in KWI3000 '06Budget_NIM Summary 51" xfId="12052"/>
    <cellStyle name="_Costs not in KWI3000 '06Budget_NIM Summary 52" xfId="12053"/>
    <cellStyle name="_Costs not in KWI3000 '06Budget_NIM Summary 6" xfId="1745"/>
    <cellStyle name="_Costs not in KWI3000 '06Budget_NIM Summary 6 2" xfId="12054"/>
    <cellStyle name="_Costs not in KWI3000 '06Budget_NIM Summary 7" xfId="1746"/>
    <cellStyle name="_Costs not in KWI3000 '06Budget_NIM Summary 7 2" xfId="12055"/>
    <cellStyle name="_Costs not in KWI3000 '06Budget_NIM Summary 8" xfId="1747"/>
    <cellStyle name="_Costs not in KWI3000 '06Budget_NIM Summary 8 2" xfId="12056"/>
    <cellStyle name="_Costs not in KWI3000 '06Budget_NIM Summary 9" xfId="1748"/>
    <cellStyle name="_Costs not in KWI3000 '06Budget_NIM Summary 9 2" xfId="12057"/>
    <cellStyle name="_Costs not in KWI3000 '06Budget_NIM Summary_DEM-WP(C) ENERG10C--ctn Mid-C_042010 2010GRC" xfId="1749"/>
    <cellStyle name="_Costs not in KWI3000 '06Budget_NIM+O&amp;M" xfId="1750"/>
    <cellStyle name="_Costs not in KWI3000 '06Budget_NIM+O&amp;M 2" xfId="1751"/>
    <cellStyle name="_Costs not in KWI3000 '06Budget_NIM+O&amp;M 2 2" xfId="12058"/>
    <cellStyle name="_Costs not in KWI3000 '06Budget_NIM+O&amp;M 3" xfId="12059"/>
    <cellStyle name="_Costs not in KWI3000 '06Budget_NIM+O&amp;M Monthly" xfId="1752"/>
    <cellStyle name="_Costs not in KWI3000 '06Budget_NIM+O&amp;M Monthly 2" xfId="1753"/>
    <cellStyle name="_Costs not in KWI3000 '06Budget_NIM+O&amp;M Monthly 2 2" xfId="12060"/>
    <cellStyle name="_Costs not in KWI3000 '06Budget_NIM+O&amp;M Monthly 3" xfId="12061"/>
    <cellStyle name="_Costs not in KWI3000 '06Budget_PCA 10 -  Exhibit D Dec 2011" xfId="12062"/>
    <cellStyle name="_Costs not in KWI3000 '06Budget_PCA 10 -  Exhibit D from A Kellogg Jan 2011" xfId="12063"/>
    <cellStyle name="_Costs not in KWI3000 '06Budget_PCA 10 -  Exhibit D from A Kellogg July 2011" xfId="12064"/>
    <cellStyle name="_Costs not in KWI3000 '06Budget_PCA 10 -  Exhibit D from S Free Rcv'd 12-11" xfId="12065"/>
    <cellStyle name="_Costs not in KWI3000 '06Budget_PCA 11 -  Exhibit D Jan 2012 fr A Kellogg" xfId="12066"/>
    <cellStyle name="_Costs not in KWI3000 '06Budget_PCA 11 -  Exhibit D Jan 2012 WF" xfId="12067"/>
    <cellStyle name="_Costs not in KWI3000 '06Budget_PCA 7 - Exhibit D update 11_30_08 (2)" xfId="1754"/>
    <cellStyle name="_Costs not in KWI3000 '06Budget_PCA 7 - Exhibit D update 11_30_08 (2) 2" xfId="1755"/>
    <cellStyle name="_Costs not in KWI3000 '06Budget_PCA 7 - Exhibit D update 11_30_08 (2) 2 2" xfId="1756"/>
    <cellStyle name="_Costs not in KWI3000 '06Budget_PCA 7 - Exhibit D update 11_30_08 (2) 2 2 2" xfId="12068"/>
    <cellStyle name="_Costs not in KWI3000 '06Budget_PCA 7 - Exhibit D update 11_30_08 (2) 2 3" xfId="12069"/>
    <cellStyle name="_Costs not in KWI3000 '06Budget_PCA 7 - Exhibit D update 11_30_08 (2) 3" xfId="1757"/>
    <cellStyle name="_Costs not in KWI3000 '06Budget_PCA 7 - Exhibit D update 11_30_08 (2) 3 2" xfId="12070"/>
    <cellStyle name="_Costs not in KWI3000 '06Budget_PCA 7 - Exhibit D update 11_30_08 (2) 4" xfId="12071"/>
    <cellStyle name="_Costs not in KWI3000 '06Budget_PCA 7 - Exhibit D update 11_30_08 (2)_DEM-WP(C) ENERG10C--ctn Mid-C_042010 2010GRC" xfId="1758"/>
    <cellStyle name="_Costs not in KWI3000 '06Budget_PCA 7 - Exhibit D update 11_30_08 (2)_NIM Summary" xfId="1759"/>
    <cellStyle name="_Costs not in KWI3000 '06Budget_PCA 7 - Exhibit D update 11_30_08 (2)_NIM Summary 2" xfId="1760"/>
    <cellStyle name="_Costs not in KWI3000 '06Budget_PCA 7 - Exhibit D update 11_30_08 (2)_NIM Summary 2 2" xfId="12072"/>
    <cellStyle name="_Costs not in KWI3000 '06Budget_PCA 7 - Exhibit D update 11_30_08 (2)_NIM Summary 3" xfId="12073"/>
    <cellStyle name="_Costs not in KWI3000 '06Budget_PCA 7 - Exhibit D update 11_30_08 (2)_NIM Summary_DEM-WP(C) ENERG10C--ctn Mid-C_042010 2010GRC" xfId="1761"/>
    <cellStyle name="_Costs not in KWI3000 '06Budget_PCA 8 - Exhibit D update 12_31_09" xfId="12074"/>
    <cellStyle name="_Costs not in KWI3000 '06Budget_PCA 8 - Exhibit D update 12_31_09 2" xfId="12075"/>
    <cellStyle name="_Costs not in KWI3000 '06Budget_PCA 9 -  Exhibit D April 2010" xfId="12076"/>
    <cellStyle name="_Costs not in KWI3000 '06Budget_PCA 9 -  Exhibit D April 2010 (3)" xfId="1762"/>
    <cellStyle name="_Costs not in KWI3000 '06Budget_PCA 9 -  Exhibit D April 2010 (3) 2" xfId="1763"/>
    <cellStyle name="_Costs not in KWI3000 '06Budget_PCA 9 -  Exhibit D April 2010 (3) 2 2" xfId="12077"/>
    <cellStyle name="_Costs not in KWI3000 '06Budget_PCA 9 -  Exhibit D April 2010 (3) 3" xfId="12078"/>
    <cellStyle name="_Costs not in KWI3000 '06Budget_PCA 9 -  Exhibit D April 2010 (3)_DEM-WP(C) ENERG10C--ctn Mid-C_042010 2010GRC" xfId="1764"/>
    <cellStyle name="_Costs not in KWI3000 '06Budget_PCA 9 -  Exhibit D April 2010 2" xfId="12079"/>
    <cellStyle name="_Costs not in KWI3000 '06Budget_PCA 9 -  Exhibit D April 2010 3" xfId="12080"/>
    <cellStyle name="_Costs not in KWI3000 '06Budget_PCA 9 -  Exhibit D April 2010 4" xfId="12081"/>
    <cellStyle name="_Costs not in KWI3000 '06Budget_PCA 9 -  Exhibit D April 2010 5" xfId="12082"/>
    <cellStyle name="_Costs not in KWI3000 '06Budget_PCA 9 -  Exhibit D April 2010 6" xfId="12083"/>
    <cellStyle name="_Costs not in KWI3000 '06Budget_PCA 9 -  Exhibit D Feb 2010" xfId="12084"/>
    <cellStyle name="_Costs not in KWI3000 '06Budget_PCA 9 -  Exhibit D Feb 2010 2" xfId="12085"/>
    <cellStyle name="_Costs not in KWI3000 '06Budget_PCA 9 -  Exhibit D Feb 2010 v2" xfId="12086"/>
    <cellStyle name="_Costs not in KWI3000 '06Budget_PCA 9 -  Exhibit D Feb 2010 v2 2" xfId="12087"/>
    <cellStyle name="_Costs not in KWI3000 '06Budget_PCA 9 -  Exhibit D Feb 2010 WF" xfId="12088"/>
    <cellStyle name="_Costs not in KWI3000 '06Budget_PCA 9 -  Exhibit D Feb 2010 WF 2" xfId="12089"/>
    <cellStyle name="_Costs not in KWI3000 '06Budget_PCA 9 -  Exhibit D Jan 2010" xfId="12090"/>
    <cellStyle name="_Costs not in KWI3000 '06Budget_PCA 9 -  Exhibit D Jan 2010 2" xfId="12091"/>
    <cellStyle name="_Costs not in KWI3000 '06Budget_PCA 9 -  Exhibit D March 2010 (2)" xfId="12092"/>
    <cellStyle name="_Costs not in KWI3000 '06Budget_PCA 9 -  Exhibit D March 2010 (2) 2" xfId="12093"/>
    <cellStyle name="_Costs not in KWI3000 '06Budget_PCA 9 -  Exhibit D Nov 2010" xfId="12094"/>
    <cellStyle name="_Costs not in KWI3000 '06Budget_PCA 9 -  Exhibit D Nov 2010 2" xfId="12095"/>
    <cellStyle name="_Costs not in KWI3000 '06Budget_PCA 9 - Exhibit D at August 2010" xfId="12096"/>
    <cellStyle name="_Costs not in KWI3000 '06Budget_PCA 9 - Exhibit D at August 2010 2" xfId="12097"/>
    <cellStyle name="_Costs not in KWI3000 '06Budget_PCA 9 - Exhibit D June 2010 GRC" xfId="12098"/>
    <cellStyle name="_Costs not in KWI3000 '06Budget_PCA 9 - Exhibit D June 2010 GRC 2" xfId="12099"/>
    <cellStyle name="_Costs not in KWI3000 '06Budget_Power Costs - Comparison bx Rbtl-Staff-Jt-PC" xfId="1765"/>
    <cellStyle name="_Costs not in KWI3000 '06Budget_Power Costs - Comparison bx Rbtl-Staff-Jt-PC 2" xfId="1766"/>
    <cellStyle name="_Costs not in KWI3000 '06Budget_Power Costs - Comparison bx Rbtl-Staff-Jt-PC 2 2" xfId="12100"/>
    <cellStyle name="_Costs not in KWI3000 '06Budget_Power Costs - Comparison bx Rbtl-Staff-Jt-PC 2 2 2" xfId="12101"/>
    <cellStyle name="_Costs not in KWI3000 '06Budget_Power Costs - Comparison bx Rbtl-Staff-Jt-PC 2 3" xfId="12102"/>
    <cellStyle name="_Costs not in KWI3000 '06Budget_Power Costs - Comparison bx Rbtl-Staff-Jt-PC 3" xfId="12103"/>
    <cellStyle name="_Costs not in KWI3000 '06Budget_Power Costs - Comparison bx Rbtl-Staff-Jt-PC 3 2" xfId="12104"/>
    <cellStyle name="_Costs not in KWI3000 '06Budget_Power Costs - Comparison bx Rbtl-Staff-Jt-PC 4" xfId="12105"/>
    <cellStyle name="_Costs not in KWI3000 '06Budget_Power Costs - Comparison bx Rbtl-Staff-Jt-PC_Adj Bench DR 3 for Initial Briefs (Electric)" xfId="1767"/>
    <cellStyle name="_Costs not in KWI3000 '06Budget_Power Costs - Comparison bx Rbtl-Staff-Jt-PC_Adj Bench DR 3 for Initial Briefs (Electric) 2" xfId="1768"/>
    <cellStyle name="_Costs not in KWI3000 '06Budget_Power Costs - Comparison bx Rbtl-Staff-Jt-PC_Adj Bench DR 3 for Initial Briefs (Electric) 2 2" xfId="12106"/>
    <cellStyle name="_Costs not in KWI3000 '06Budget_Power Costs - Comparison bx Rbtl-Staff-Jt-PC_Adj Bench DR 3 for Initial Briefs (Electric) 2 2 2" xfId="12107"/>
    <cellStyle name="_Costs not in KWI3000 '06Budget_Power Costs - Comparison bx Rbtl-Staff-Jt-PC_Adj Bench DR 3 for Initial Briefs (Electric) 2 3" xfId="12108"/>
    <cellStyle name="_Costs not in KWI3000 '06Budget_Power Costs - Comparison bx Rbtl-Staff-Jt-PC_Adj Bench DR 3 for Initial Briefs (Electric) 3" xfId="12109"/>
    <cellStyle name="_Costs not in KWI3000 '06Budget_Power Costs - Comparison bx Rbtl-Staff-Jt-PC_Adj Bench DR 3 for Initial Briefs (Electric) 3 2" xfId="12110"/>
    <cellStyle name="_Costs not in KWI3000 '06Budget_Power Costs - Comparison bx Rbtl-Staff-Jt-PC_Adj Bench DR 3 for Initial Briefs (Electric) 4" xfId="12111"/>
    <cellStyle name="_Costs not in KWI3000 '06Budget_Power Costs - Comparison bx Rbtl-Staff-Jt-PC_Adj Bench DR 3 for Initial Briefs (Electric)_DEM-WP(C) ENERG10C--ctn Mid-C_042010 2010GRC" xfId="1769"/>
    <cellStyle name="_Costs not in KWI3000 '06Budget_Power Costs - Comparison bx Rbtl-Staff-Jt-PC_DEM-WP(C) ENERG10C--ctn Mid-C_042010 2010GRC" xfId="1770"/>
    <cellStyle name="_Costs not in KWI3000 '06Budget_Power Costs - Comparison bx Rbtl-Staff-Jt-PC_Electric Rev Req Model (2009 GRC) Rebuttal" xfId="1771"/>
    <cellStyle name="_Costs not in KWI3000 '06Budget_Power Costs - Comparison bx Rbtl-Staff-Jt-PC_Electric Rev Req Model (2009 GRC) Rebuttal 2" xfId="12112"/>
    <cellStyle name="_Costs not in KWI3000 '06Budget_Power Costs - Comparison bx Rbtl-Staff-Jt-PC_Electric Rev Req Model (2009 GRC) Rebuttal 2 2" xfId="12113"/>
    <cellStyle name="_Costs not in KWI3000 '06Budget_Power Costs - Comparison bx Rbtl-Staff-Jt-PC_Electric Rev Req Model (2009 GRC) Rebuttal 2 2 2" xfId="12114"/>
    <cellStyle name="_Costs not in KWI3000 '06Budget_Power Costs - Comparison bx Rbtl-Staff-Jt-PC_Electric Rev Req Model (2009 GRC) Rebuttal 2 3" xfId="12115"/>
    <cellStyle name="_Costs not in KWI3000 '06Budget_Power Costs - Comparison bx Rbtl-Staff-Jt-PC_Electric Rev Req Model (2009 GRC) Rebuttal 3" xfId="12116"/>
    <cellStyle name="_Costs not in KWI3000 '06Budget_Power Costs - Comparison bx Rbtl-Staff-Jt-PC_Electric Rev Req Model (2009 GRC) Rebuttal 3 2" xfId="12117"/>
    <cellStyle name="_Costs not in KWI3000 '06Budget_Power Costs - Comparison bx Rbtl-Staff-Jt-PC_Electric Rev Req Model (2009 GRC) Rebuttal 4" xfId="12118"/>
    <cellStyle name="_Costs not in KWI3000 '06Budget_Power Costs - Comparison bx Rbtl-Staff-Jt-PC_Electric Rev Req Model (2009 GRC) Rebuttal REmoval of New  WH Solar AdjustMI" xfId="1772"/>
    <cellStyle name="_Costs not in KWI3000 '06Budget_Power Costs - Comparison bx Rbtl-Staff-Jt-PC_Electric Rev Req Model (2009 GRC) Rebuttal REmoval of New  WH Solar AdjustMI 2" xfId="1773"/>
    <cellStyle name="_Costs not in KWI3000 '06Budget_Power Costs - Comparison bx Rbtl-Staff-Jt-PC_Electric Rev Req Model (2009 GRC) Rebuttal REmoval of New  WH Solar AdjustMI 2 2" xfId="12119"/>
    <cellStyle name="_Costs not in KWI3000 '06Budget_Power Costs - Comparison bx Rbtl-Staff-Jt-PC_Electric Rev Req Model (2009 GRC) Rebuttal REmoval of New  WH Solar AdjustMI 2 2 2" xfId="12120"/>
    <cellStyle name="_Costs not in KWI3000 '06Budget_Power Costs - Comparison bx Rbtl-Staff-Jt-PC_Electric Rev Req Model (2009 GRC) Rebuttal REmoval of New  WH Solar AdjustMI 2 3" xfId="12121"/>
    <cellStyle name="_Costs not in KWI3000 '06Budget_Power Costs - Comparison bx Rbtl-Staff-Jt-PC_Electric Rev Req Model (2009 GRC) Rebuttal REmoval of New  WH Solar AdjustMI 3" xfId="12122"/>
    <cellStyle name="_Costs not in KWI3000 '06Budget_Power Costs - Comparison bx Rbtl-Staff-Jt-PC_Electric Rev Req Model (2009 GRC) Rebuttal REmoval of New  WH Solar AdjustMI 3 2" xfId="12123"/>
    <cellStyle name="_Costs not in KWI3000 '06Budget_Power Costs - Comparison bx Rbtl-Staff-Jt-PC_Electric Rev Req Model (2009 GRC) Rebuttal REmoval of New  WH Solar AdjustMI 4" xfId="12124"/>
    <cellStyle name="_Costs not in KWI3000 '06Budget_Power Costs - Comparison bx Rbtl-Staff-Jt-PC_Electric Rev Req Model (2009 GRC) Rebuttal REmoval of New  WH Solar AdjustMI_DEM-WP(C) ENERG10C--ctn Mid-C_042010 2010GRC" xfId="1774"/>
    <cellStyle name="_Costs not in KWI3000 '06Budget_Power Costs - Comparison bx Rbtl-Staff-Jt-PC_Electric Rev Req Model (2009 GRC) Revised 01-18-2010" xfId="1775"/>
    <cellStyle name="_Costs not in KWI3000 '06Budget_Power Costs - Comparison bx Rbtl-Staff-Jt-PC_Electric Rev Req Model (2009 GRC) Revised 01-18-2010 2" xfId="1776"/>
    <cellStyle name="_Costs not in KWI3000 '06Budget_Power Costs - Comparison bx Rbtl-Staff-Jt-PC_Electric Rev Req Model (2009 GRC) Revised 01-18-2010 2 2" xfId="12125"/>
    <cellStyle name="_Costs not in KWI3000 '06Budget_Power Costs - Comparison bx Rbtl-Staff-Jt-PC_Electric Rev Req Model (2009 GRC) Revised 01-18-2010 2 2 2" xfId="12126"/>
    <cellStyle name="_Costs not in KWI3000 '06Budget_Power Costs - Comparison bx Rbtl-Staff-Jt-PC_Electric Rev Req Model (2009 GRC) Revised 01-18-2010 2 3" xfId="12127"/>
    <cellStyle name="_Costs not in KWI3000 '06Budget_Power Costs - Comparison bx Rbtl-Staff-Jt-PC_Electric Rev Req Model (2009 GRC) Revised 01-18-2010 3" xfId="12128"/>
    <cellStyle name="_Costs not in KWI3000 '06Budget_Power Costs - Comparison bx Rbtl-Staff-Jt-PC_Electric Rev Req Model (2009 GRC) Revised 01-18-2010 3 2" xfId="12129"/>
    <cellStyle name="_Costs not in KWI3000 '06Budget_Power Costs - Comparison bx Rbtl-Staff-Jt-PC_Electric Rev Req Model (2009 GRC) Revised 01-18-2010 4" xfId="12130"/>
    <cellStyle name="_Costs not in KWI3000 '06Budget_Power Costs - Comparison bx Rbtl-Staff-Jt-PC_Electric Rev Req Model (2009 GRC) Revised 01-18-2010_DEM-WP(C) ENERG10C--ctn Mid-C_042010 2010GRC" xfId="1777"/>
    <cellStyle name="_Costs not in KWI3000 '06Budget_Power Costs - Comparison bx Rbtl-Staff-Jt-PC_Final Order Electric EXHIBIT A-1" xfId="1778"/>
    <cellStyle name="_Costs not in KWI3000 '06Budget_Power Costs - Comparison bx Rbtl-Staff-Jt-PC_Final Order Electric EXHIBIT A-1 2" xfId="12131"/>
    <cellStyle name="_Costs not in KWI3000 '06Budget_Power Costs - Comparison bx Rbtl-Staff-Jt-PC_Final Order Electric EXHIBIT A-1 2 2" xfId="12132"/>
    <cellStyle name="_Costs not in KWI3000 '06Budget_Power Costs - Comparison bx Rbtl-Staff-Jt-PC_Final Order Electric EXHIBIT A-1 2 2 2" xfId="12133"/>
    <cellStyle name="_Costs not in KWI3000 '06Budget_Power Costs - Comparison bx Rbtl-Staff-Jt-PC_Final Order Electric EXHIBIT A-1 2 3" xfId="12134"/>
    <cellStyle name="_Costs not in KWI3000 '06Budget_Power Costs - Comparison bx Rbtl-Staff-Jt-PC_Final Order Electric EXHIBIT A-1 3" xfId="12135"/>
    <cellStyle name="_Costs not in KWI3000 '06Budget_Power Costs - Comparison bx Rbtl-Staff-Jt-PC_Final Order Electric EXHIBIT A-1 3 2" xfId="12136"/>
    <cellStyle name="_Costs not in KWI3000 '06Budget_Power Costs - Comparison bx Rbtl-Staff-Jt-PC_Final Order Electric EXHIBIT A-1 4" xfId="12137"/>
    <cellStyle name="_Costs not in KWI3000 '06Budget_Production Adj 4.37" xfId="12138"/>
    <cellStyle name="_Costs not in KWI3000 '06Budget_Production Adj 4.37 2" xfId="12139"/>
    <cellStyle name="_Costs not in KWI3000 '06Budget_Production Adj 4.37 2 2" xfId="12140"/>
    <cellStyle name="_Costs not in KWI3000 '06Budget_Production Adj 4.37 2 2 2" xfId="12141"/>
    <cellStyle name="_Costs not in KWI3000 '06Budget_Production Adj 4.37 2 3" xfId="12142"/>
    <cellStyle name="_Costs not in KWI3000 '06Budget_Production Adj 4.37 3" xfId="12143"/>
    <cellStyle name="_Costs not in KWI3000 '06Budget_Production Adj 4.37 3 2" xfId="12144"/>
    <cellStyle name="_Costs not in KWI3000 '06Budget_Production Adj 4.37 4" xfId="12145"/>
    <cellStyle name="_Costs not in KWI3000 '06Budget_Purchased Power Adj 4.03" xfId="12146"/>
    <cellStyle name="_Costs not in KWI3000 '06Budget_Purchased Power Adj 4.03 2" xfId="12147"/>
    <cellStyle name="_Costs not in KWI3000 '06Budget_Purchased Power Adj 4.03 2 2" xfId="12148"/>
    <cellStyle name="_Costs not in KWI3000 '06Budget_Purchased Power Adj 4.03 2 2 2" xfId="12149"/>
    <cellStyle name="_Costs not in KWI3000 '06Budget_Purchased Power Adj 4.03 2 3" xfId="12150"/>
    <cellStyle name="_Costs not in KWI3000 '06Budget_Purchased Power Adj 4.03 3" xfId="12151"/>
    <cellStyle name="_Costs not in KWI3000 '06Budget_Purchased Power Adj 4.03 3 2" xfId="12152"/>
    <cellStyle name="_Costs not in KWI3000 '06Budget_Purchased Power Adj 4.03 4" xfId="12153"/>
    <cellStyle name="_Costs not in KWI3000 '06Budget_Rebuttal Power Costs" xfId="1779"/>
    <cellStyle name="_Costs not in KWI3000 '06Budget_Rebuttal Power Costs 2" xfId="1780"/>
    <cellStyle name="_Costs not in KWI3000 '06Budget_Rebuttal Power Costs 2 2" xfId="12154"/>
    <cellStyle name="_Costs not in KWI3000 '06Budget_Rebuttal Power Costs 2 2 2" xfId="12155"/>
    <cellStyle name="_Costs not in KWI3000 '06Budget_Rebuttal Power Costs 2 3" xfId="12156"/>
    <cellStyle name="_Costs not in KWI3000 '06Budget_Rebuttal Power Costs 3" xfId="12157"/>
    <cellStyle name="_Costs not in KWI3000 '06Budget_Rebuttal Power Costs 3 2" xfId="12158"/>
    <cellStyle name="_Costs not in KWI3000 '06Budget_Rebuttal Power Costs 4" xfId="12159"/>
    <cellStyle name="_Costs not in KWI3000 '06Budget_Rebuttal Power Costs_Adj Bench DR 3 for Initial Briefs (Electric)" xfId="1781"/>
    <cellStyle name="_Costs not in KWI3000 '06Budget_Rebuttal Power Costs_Adj Bench DR 3 for Initial Briefs (Electric) 2" xfId="1782"/>
    <cellStyle name="_Costs not in KWI3000 '06Budget_Rebuttal Power Costs_Adj Bench DR 3 for Initial Briefs (Electric) 2 2" xfId="12160"/>
    <cellStyle name="_Costs not in KWI3000 '06Budget_Rebuttal Power Costs_Adj Bench DR 3 for Initial Briefs (Electric) 2 2 2" xfId="12161"/>
    <cellStyle name="_Costs not in KWI3000 '06Budget_Rebuttal Power Costs_Adj Bench DR 3 for Initial Briefs (Electric) 2 3" xfId="12162"/>
    <cellStyle name="_Costs not in KWI3000 '06Budget_Rebuttal Power Costs_Adj Bench DR 3 for Initial Briefs (Electric) 3" xfId="12163"/>
    <cellStyle name="_Costs not in KWI3000 '06Budget_Rebuttal Power Costs_Adj Bench DR 3 for Initial Briefs (Electric) 3 2" xfId="12164"/>
    <cellStyle name="_Costs not in KWI3000 '06Budget_Rebuttal Power Costs_Adj Bench DR 3 for Initial Briefs (Electric) 4" xfId="12165"/>
    <cellStyle name="_Costs not in KWI3000 '06Budget_Rebuttal Power Costs_Adj Bench DR 3 for Initial Briefs (Electric)_DEM-WP(C) ENERG10C--ctn Mid-C_042010 2010GRC" xfId="1783"/>
    <cellStyle name="_Costs not in KWI3000 '06Budget_Rebuttal Power Costs_DEM-WP(C) ENERG10C--ctn Mid-C_042010 2010GRC" xfId="1784"/>
    <cellStyle name="_Costs not in KWI3000 '06Budget_Rebuttal Power Costs_Electric Rev Req Model (2009 GRC) Rebuttal" xfId="1785"/>
    <cellStyle name="_Costs not in KWI3000 '06Budget_Rebuttal Power Costs_Electric Rev Req Model (2009 GRC) Rebuttal 2" xfId="12166"/>
    <cellStyle name="_Costs not in KWI3000 '06Budget_Rebuttal Power Costs_Electric Rev Req Model (2009 GRC) Rebuttal 2 2" xfId="12167"/>
    <cellStyle name="_Costs not in KWI3000 '06Budget_Rebuttal Power Costs_Electric Rev Req Model (2009 GRC) Rebuttal 2 2 2" xfId="12168"/>
    <cellStyle name="_Costs not in KWI3000 '06Budget_Rebuttal Power Costs_Electric Rev Req Model (2009 GRC) Rebuttal 2 3" xfId="12169"/>
    <cellStyle name="_Costs not in KWI3000 '06Budget_Rebuttal Power Costs_Electric Rev Req Model (2009 GRC) Rebuttal 3" xfId="12170"/>
    <cellStyle name="_Costs not in KWI3000 '06Budget_Rebuttal Power Costs_Electric Rev Req Model (2009 GRC) Rebuttal 3 2" xfId="12171"/>
    <cellStyle name="_Costs not in KWI3000 '06Budget_Rebuttal Power Costs_Electric Rev Req Model (2009 GRC) Rebuttal 4" xfId="12172"/>
    <cellStyle name="_Costs not in KWI3000 '06Budget_Rebuttal Power Costs_Electric Rev Req Model (2009 GRC) Rebuttal REmoval of New  WH Solar AdjustMI" xfId="1786"/>
    <cellStyle name="_Costs not in KWI3000 '06Budget_Rebuttal Power Costs_Electric Rev Req Model (2009 GRC) Rebuttal REmoval of New  WH Solar AdjustMI 2" xfId="1787"/>
    <cellStyle name="_Costs not in KWI3000 '06Budget_Rebuttal Power Costs_Electric Rev Req Model (2009 GRC) Rebuttal REmoval of New  WH Solar AdjustMI 2 2" xfId="12173"/>
    <cellStyle name="_Costs not in KWI3000 '06Budget_Rebuttal Power Costs_Electric Rev Req Model (2009 GRC) Rebuttal REmoval of New  WH Solar AdjustMI 2 2 2" xfId="12174"/>
    <cellStyle name="_Costs not in KWI3000 '06Budget_Rebuttal Power Costs_Electric Rev Req Model (2009 GRC) Rebuttal REmoval of New  WH Solar AdjustMI 2 3" xfId="12175"/>
    <cellStyle name="_Costs not in KWI3000 '06Budget_Rebuttal Power Costs_Electric Rev Req Model (2009 GRC) Rebuttal REmoval of New  WH Solar AdjustMI 3" xfId="12176"/>
    <cellStyle name="_Costs not in KWI3000 '06Budget_Rebuttal Power Costs_Electric Rev Req Model (2009 GRC) Rebuttal REmoval of New  WH Solar AdjustMI 3 2" xfId="12177"/>
    <cellStyle name="_Costs not in KWI3000 '06Budget_Rebuttal Power Costs_Electric Rev Req Model (2009 GRC) Rebuttal REmoval of New  WH Solar AdjustMI 4" xfId="12178"/>
    <cellStyle name="_Costs not in KWI3000 '06Budget_Rebuttal Power Costs_Electric Rev Req Model (2009 GRC) Rebuttal REmoval of New  WH Solar AdjustMI_DEM-WP(C) ENERG10C--ctn Mid-C_042010 2010GRC" xfId="1788"/>
    <cellStyle name="_Costs not in KWI3000 '06Budget_Rebuttal Power Costs_Electric Rev Req Model (2009 GRC) Revised 01-18-2010" xfId="1789"/>
    <cellStyle name="_Costs not in KWI3000 '06Budget_Rebuttal Power Costs_Electric Rev Req Model (2009 GRC) Revised 01-18-2010 2" xfId="1790"/>
    <cellStyle name="_Costs not in KWI3000 '06Budget_Rebuttal Power Costs_Electric Rev Req Model (2009 GRC) Revised 01-18-2010 2 2" xfId="12179"/>
    <cellStyle name="_Costs not in KWI3000 '06Budget_Rebuttal Power Costs_Electric Rev Req Model (2009 GRC) Revised 01-18-2010 2 2 2" xfId="12180"/>
    <cellStyle name="_Costs not in KWI3000 '06Budget_Rebuttal Power Costs_Electric Rev Req Model (2009 GRC) Revised 01-18-2010 2 3" xfId="12181"/>
    <cellStyle name="_Costs not in KWI3000 '06Budget_Rebuttal Power Costs_Electric Rev Req Model (2009 GRC) Revised 01-18-2010 3" xfId="12182"/>
    <cellStyle name="_Costs not in KWI3000 '06Budget_Rebuttal Power Costs_Electric Rev Req Model (2009 GRC) Revised 01-18-2010 3 2" xfId="12183"/>
    <cellStyle name="_Costs not in KWI3000 '06Budget_Rebuttal Power Costs_Electric Rev Req Model (2009 GRC) Revised 01-18-2010 4" xfId="12184"/>
    <cellStyle name="_Costs not in KWI3000 '06Budget_Rebuttal Power Costs_Electric Rev Req Model (2009 GRC) Revised 01-18-2010_DEM-WP(C) ENERG10C--ctn Mid-C_042010 2010GRC" xfId="1791"/>
    <cellStyle name="_Costs not in KWI3000 '06Budget_Rebuttal Power Costs_Final Order Electric EXHIBIT A-1" xfId="1792"/>
    <cellStyle name="_Costs not in KWI3000 '06Budget_Rebuttal Power Costs_Final Order Electric EXHIBIT A-1 2" xfId="12185"/>
    <cellStyle name="_Costs not in KWI3000 '06Budget_Rebuttal Power Costs_Final Order Electric EXHIBIT A-1 2 2" xfId="12186"/>
    <cellStyle name="_Costs not in KWI3000 '06Budget_Rebuttal Power Costs_Final Order Electric EXHIBIT A-1 2 2 2" xfId="12187"/>
    <cellStyle name="_Costs not in KWI3000 '06Budget_Rebuttal Power Costs_Final Order Electric EXHIBIT A-1 2 3" xfId="12188"/>
    <cellStyle name="_Costs not in KWI3000 '06Budget_Rebuttal Power Costs_Final Order Electric EXHIBIT A-1 3" xfId="12189"/>
    <cellStyle name="_Costs not in KWI3000 '06Budget_Rebuttal Power Costs_Final Order Electric EXHIBIT A-1 3 2" xfId="12190"/>
    <cellStyle name="_Costs not in KWI3000 '06Budget_Rebuttal Power Costs_Final Order Electric EXHIBIT A-1 4" xfId="12191"/>
    <cellStyle name="_Costs not in KWI3000 '06Budget_ROR &amp; CONV FACTOR" xfId="12192"/>
    <cellStyle name="_Costs not in KWI3000 '06Budget_ROR &amp; CONV FACTOR 2" xfId="12193"/>
    <cellStyle name="_Costs not in KWI3000 '06Budget_ROR &amp; CONV FACTOR 2 2" xfId="12194"/>
    <cellStyle name="_Costs not in KWI3000 '06Budget_ROR &amp; CONV FACTOR 2 2 2" xfId="12195"/>
    <cellStyle name="_Costs not in KWI3000 '06Budget_ROR &amp; CONV FACTOR 2 3" xfId="12196"/>
    <cellStyle name="_Costs not in KWI3000 '06Budget_ROR &amp; CONV FACTOR 3" xfId="12197"/>
    <cellStyle name="_Costs not in KWI3000 '06Budget_ROR &amp; CONV FACTOR 3 2" xfId="12198"/>
    <cellStyle name="_Costs not in KWI3000 '06Budget_ROR &amp; CONV FACTOR 4" xfId="12199"/>
    <cellStyle name="_Costs not in KWI3000 '06Budget_ROR 5.02" xfId="12200"/>
    <cellStyle name="_Costs not in KWI3000 '06Budget_ROR 5.02 2" xfId="12201"/>
    <cellStyle name="_Costs not in KWI3000 '06Budget_ROR 5.02 2 2" xfId="12202"/>
    <cellStyle name="_Costs not in KWI3000 '06Budget_ROR 5.02 2 2 2" xfId="12203"/>
    <cellStyle name="_Costs not in KWI3000 '06Budget_ROR 5.02 2 3" xfId="12204"/>
    <cellStyle name="_Costs not in KWI3000 '06Budget_ROR 5.02 3" xfId="12205"/>
    <cellStyle name="_Costs not in KWI3000 '06Budget_ROR 5.02 3 2" xfId="12206"/>
    <cellStyle name="_Costs not in KWI3000 '06Budget_ROR 5.02 4" xfId="12207"/>
    <cellStyle name="_Costs not in KWI3000 '06Budget_Transmission Workbook for May BOD" xfId="1793"/>
    <cellStyle name="_Costs not in KWI3000 '06Budget_Transmission Workbook for May BOD 2" xfId="1794"/>
    <cellStyle name="_Costs not in KWI3000 '06Budget_Transmission Workbook for May BOD 2 2" xfId="12208"/>
    <cellStyle name="_Costs not in KWI3000 '06Budget_Transmission Workbook for May BOD 3" xfId="12209"/>
    <cellStyle name="_Costs not in KWI3000 '06Budget_Transmission Workbook for May BOD_DEM-WP(C) ENERG10C--ctn Mid-C_042010 2010GRC" xfId="1795"/>
    <cellStyle name="_Costs not in KWI3000 '06Budget_Wind Integration 10GRC" xfId="1796"/>
    <cellStyle name="_Costs not in KWI3000 '06Budget_Wind Integration 10GRC 2" xfId="1797"/>
    <cellStyle name="_Costs not in KWI3000 '06Budget_Wind Integration 10GRC 2 2" xfId="12210"/>
    <cellStyle name="_Costs not in KWI3000 '06Budget_Wind Integration 10GRC 3" xfId="12211"/>
    <cellStyle name="_Costs not in KWI3000 '06Budget_Wind Integration 10GRC_DEM-WP(C) ENERG10C--ctn Mid-C_042010 2010GRC" xfId="1798"/>
    <cellStyle name="_DEM-08C Power Cost Comparison" xfId="1799"/>
    <cellStyle name="_DEM-08C Power Cost Comparison 2" xfId="12212"/>
    <cellStyle name="_DEM-WP (C) Costs not in AURORA 2006GRC Order 11.30.06 Gas" xfId="1800"/>
    <cellStyle name="_DEM-WP (C) Costs not in AURORA 2006GRC Order 11.30.06 Gas 2" xfId="1801"/>
    <cellStyle name="_DEM-WP (C) Costs not in AURORA 2006GRC Order 11.30.06 Gas 2 2" xfId="12213"/>
    <cellStyle name="_DEM-WP (C) Costs not in AURORA 2006GRC Order 11.30.06 Gas 3" xfId="12214"/>
    <cellStyle name="_DEM-WP (C) Costs not in AURORA 2006GRC Order 11.30.06 Gas_Chelan PUD Power Costs (8-10)" xfId="1802"/>
    <cellStyle name="_DEM-WP (C) Costs not in AURORA 2006GRC Order 11.30.06 Gas_Chelan PUD Power Costs (8-10) 2" xfId="12215"/>
    <cellStyle name="_DEM-WP (C) Costs not in AURORA 2006GRC Order 11.30.06 Gas_DEM-WP(C) ENERG10C--ctn Mid-C_042010 2010GRC" xfId="1803"/>
    <cellStyle name="_DEM-WP (C) Costs not in AURORA 2006GRC Order 11.30.06 Gas_NIM Summary" xfId="1804"/>
    <cellStyle name="_DEM-WP (C) Costs not in AURORA 2006GRC Order 11.30.06 Gas_NIM Summary 2" xfId="1805"/>
    <cellStyle name="_DEM-WP (C) Costs not in AURORA 2006GRC Order 11.30.06 Gas_NIM Summary 2 2" xfId="12216"/>
    <cellStyle name="_DEM-WP (C) Costs not in AURORA 2006GRC Order 11.30.06 Gas_NIM Summary 3" xfId="12217"/>
    <cellStyle name="_DEM-WP (C) Costs not in AURORA 2006GRC Order 11.30.06 Gas_NIM Summary_DEM-WP(C) ENERG10C--ctn Mid-C_042010 2010GRC" xfId="1806"/>
    <cellStyle name="_DEM-WP (C) Power Cost 2006GRC Order" xfId="1807"/>
    <cellStyle name="_DEM-WP (C) Power Cost 2006GRC Order 10" xfId="12218"/>
    <cellStyle name="_DEM-WP (C) Power Cost 2006GRC Order 10 2" xfId="12219"/>
    <cellStyle name="_DEM-WP (C) Power Cost 2006GRC Order 2" xfId="1808"/>
    <cellStyle name="_DEM-WP (C) Power Cost 2006GRC Order 2 2" xfId="1809"/>
    <cellStyle name="_DEM-WP (C) Power Cost 2006GRC Order 2 2 2" xfId="12220"/>
    <cellStyle name="_DEM-WP (C) Power Cost 2006GRC Order 2 2 2 2" xfId="12221"/>
    <cellStyle name="_DEM-WP (C) Power Cost 2006GRC Order 2 2 3" xfId="12222"/>
    <cellStyle name="_DEM-WP (C) Power Cost 2006GRC Order 2 3" xfId="12223"/>
    <cellStyle name="_DEM-WP (C) Power Cost 2006GRC Order 2 3 2" xfId="12224"/>
    <cellStyle name="_DEM-WP (C) Power Cost 2006GRC Order 2 4" xfId="12225"/>
    <cellStyle name="_DEM-WP (C) Power Cost 2006GRC Order 3" xfId="1810"/>
    <cellStyle name="_DEM-WP (C) Power Cost 2006GRC Order 3 2" xfId="12226"/>
    <cellStyle name="_DEM-WP (C) Power Cost 2006GRC Order 3 2 2" xfId="12227"/>
    <cellStyle name="_DEM-WP (C) Power Cost 2006GRC Order 3 3" xfId="12228"/>
    <cellStyle name="_DEM-WP (C) Power Cost 2006GRC Order 4" xfId="1811"/>
    <cellStyle name="_DEM-WP (C) Power Cost 2006GRC Order 4 2" xfId="1812"/>
    <cellStyle name="_DEM-WP (C) Power Cost 2006GRC Order 4 2 2" xfId="12229"/>
    <cellStyle name="_DEM-WP (C) Power Cost 2006GRC Order 4 3" xfId="12230"/>
    <cellStyle name="_DEM-WP (C) Power Cost 2006GRC Order 5" xfId="1813"/>
    <cellStyle name="_DEM-WP (C) Power Cost 2006GRC Order 5 2" xfId="1814"/>
    <cellStyle name="_DEM-WP (C) Power Cost 2006GRC Order 5 2 2" xfId="12231"/>
    <cellStyle name="_DEM-WP (C) Power Cost 2006GRC Order 5 2 3" xfId="12232"/>
    <cellStyle name="_DEM-WP (C) Power Cost 2006GRC Order 5 3" xfId="12233"/>
    <cellStyle name="_DEM-WP (C) Power Cost 2006GRC Order 5 3 2" xfId="12234"/>
    <cellStyle name="_DEM-WP (C) Power Cost 2006GRC Order 5 4" xfId="12235"/>
    <cellStyle name="_DEM-WP (C) Power Cost 2006GRC Order 6" xfId="1815"/>
    <cellStyle name="_DEM-WP (C) Power Cost 2006GRC Order 6 2" xfId="12236"/>
    <cellStyle name="_DEM-WP (C) Power Cost 2006GRC Order 6 2 2" xfId="12237"/>
    <cellStyle name="_DEM-WP (C) Power Cost 2006GRC Order 6 3" xfId="12238"/>
    <cellStyle name="_DEM-WP (C) Power Cost 2006GRC Order 7" xfId="1816"/>
    <cellStyle name="_DEM-WP (C) Power Cost 2006GRC Order 7 2" xfId="1817"/>
    <cellStyle name="_DEM-WP (C) Power Cost 2006GRC Order 8" xfId="1818"/>
    <cellStyle name="_DEM-WP (C) Power Cost 2006GRC Order 8 2" xfId="1819"/>
    <cellStyle name="_DEM-WP (C) Power Cost 2006GRC Order 9" xfId="12239"/>
    <cellStyle name="_DEM-WP (C) Power Cost 2006GRC Order 9 2" xfId="12240"/>
    <cellStyle name="_DEM-WP (C) Power Cost 2006GRC Order_04 07E Wild Horse Wind Expansion (C) (2)" xfId="1820"/>
    <cellStyle name="_DEM-WP (C) Power Cost 2006GRC Order_04 07E Wild Horse Wind Expansion (C) (2) 2" xfId="1821"/>
    <cellStyle name="_DEM-WP (C) Power Cost 2006GRC Order_04 07E Wild Horse Wind Expansion (C) (2) 2 2" xfId="12241"/>
    <cellStyle name="_DEM-WP (C) Power Cost 2006GRC Order_04 07E Wild Horse Wind Expansion (C) (2) 2 2 2" xfId="12242"/>
    <cellStyle name="_DEM-WP (C) Power Cost 2006GRC Order_04 07E Wild Horse Wind Expansion (C) (2) 2 3" xfId="12243"/>
    <cellStyle name="_DEM-WP (C) Power Cost 2006GRC Order_04 07E Wild Horse Wind Expansion (C) (2) 3" xfId="12244"/>
    <cellStyle name="_DEM-WP (C) Power Cost 2006GRC Order_04 07E Wild Horse Wind Expansion (C) (2) 3 2" xfId="12245"/>
    <cellStyle name="_DEM-WP (C) Power Cost 2006GRC Order_04 07E Wild Horse Wind Expansion (C) (2) 4" xfId="12246"/>
    <cellStyle name="_DEM-WP (C) Power Cost 2006GRC Order_04 07E Wild Horse Wind Expansion (C) (2)_Adj Bench DR 3 for Initial Briefs (Electric)" xfId="1822"/>
    <cellStyle name="_DEM-WP (C) Power Cost 2006GRC Order_04 07E Wild Horse Wind Expansion (C) (2)_Adj Bench DR 3 for Initial Briefs (Electric) 2" xfId="1823"/>
    <cellStyle name="_DEM-WP (C) Power Cost 2006GRC Order_04 07E Wild Horse Wind Expansion (C) (2)_Adj Bench DR 3 for Initial Briefs (Electric) 2 2" xfId="12247"/>
    <cellStyle name="_DEM-WP (C) Power Cost 2006GRC Order_04 07E Wild Horse Wind Expansion (C) (2)_Adj Bench DR 3 for Initial Briefs (Electric) 2 2 2" xfId="12248"/>
    <cellStyle name="_DEM-WP (C) Power Cost 2006GRC Order_04 07E Wild Horse Wind Expansion (C) (2)_Adj Bench DR 3 for Initial Briefs (Electric) 2 3" xfId="12249"/>
    <cellStyle name="_DEM-WP (C) Power Cost 2006GRC Order_04 07E Wild Horse Wind Expansion (C) (2)_Adj Bench DR 3 for Initial Briefs (Electric) 3" xfId="12250"/>
    <cellStyle name="_DEM-WP (C) Power Cost 2006GRC Order_04 07E Wild Horse Wind Expansion (C) (2)_Adj Bench DR 3 for Initial Briefs (Electric) 3 2" xfId="12251"/>
    <cellStyle name="_DEM-WP (C) Power Cost 2006GRC Order_04 07E Wild Horse Wind Expansion (C) (2)_Adj Bench DR 3 for Initial Briefs (Electric) 4" xfId="12252"/>
    <cellStyle name="_DEM-WP (C) Power Cost 2006GRC Order_04 07E Wild Horse Wind Expansion (C) (2)_Adj Bench DR 3 for Initial Briefs (Electric)_DEM-WP(C) ENERG10C--ctn Mid-C_042010 2010GRC" xfId="1824"/>
    <cellStyle name="_DEM-WP (C) Power Cost 2006GRC Order_04 07E Wild Horse Wind Expansion (C) (2)_Book1" xfId="12253"/>
    <cellStyle name="_DEM-WP (C) Power Cost 2006GRC Order_04 07E Wild Horse Wind Expansion (C) (2)_DEM-WP(C) ENERG10C--ctn Mid-C_042010 2010GRC" xfId="1825"/>
    <cellStyle name="_DEM-WP (C) Power Cost 2006GRC Order_04 07E Wild Horse Wind Expansion (C) (2)_Electric Rev Req Model (2009 GRC) " xfId="1826"/>
    <cellStyle name="_DEM-WP (C) Power Cost 2006GRC Order_04 07E Wild Horse Wind Expansion (C) (2)_Electric Rev Req Model (2009 GRC)  2" xfId="1827"/>
    <cellStyle name="_DEM-WP (C) Power Cost 2006GRC Order_04 07E Wild Horse Wind Expansion (C) (2)_Electric Rev Req Model (2009 GRC)  2 2" xfId="12254"/>
    <cellStyle name="_DEM-WP (C) Power Cost 2006GRC Order_04 07E Wild Horse Wind Expansion (C) (2)_Electric Rev Req Model (2009 GRC)  2 2 2" xfId="12255"/>
    <cellStyle name="_DEM-WP (C) Power Cost 2006GRC Order_04 07E Wild Horse Wind Expansion (C) (2)_Electric Rev Req Model (2009 GRC)  2 3" xfId="12256"/>
    <cellStyle name="_DEM-WP (C) Power Cost 2006GRC Order_04 07E Wild Horse Wind Expansion (C) (2)_Electric Rev Req Model (2009 GRC)  3" xfId="12257"/>
    <cellStyle name="_DEM-WP (C) Power Cost 2006GRC Order_04 07E Wild Horse Wind Expansion (C) (2)_Electric Rev Req Model (2009 GRC)  3 2" xfId="12258"/>
    <cellStyle name="_DEM-WP (C) Power Cost 2006GRC Order_04 07E Wild Horse Wind Expansion (C) (2)_Electric Rev Req Model (2009 GRC)  4" xfId="12259"/>
    <cellStyle name="_DEM-WP (C) Power Cost 2006GRC Order_04 07E Wild Horse Wind Expansion (C) (2)_Electric Rev Req Model (2009 GRC) _DEM-WP(C) ENERG10C--ctn Mid-C_042010 2010GRC" xfId="1828"/>
    <cellStyle name="_DEM-WP (C) Power Cost 2006GRC Order_04 07E Wild Horse Wind Expansion (C) (2)_Electric Rev Req Model (2009 GRC) Rebuttal" xfId="1829"/>
    <cellStyle name="_DEM-WP (C) Power Cost 2006GRC Order_04 07E Wild Horse Wind Expansion (C) (2)_Electric Rev Req Model (2009 GRC) Rebuttal 2" xfId="12260"/>
    <cellStyle name="_DEM-WP (C) Power Cost 2006GRC Order_04 07E Wild Horse Wind Expansion (C) (2)_Electric Rev Req Model (2009 GRC) Rebuttal 2 2" xfId="12261"/>
    <cellStyle name="_DEM-WP (C) Power Cost 2006GRC Order_04 07E Wild Horse Wind Expansion (C) (2)_Electric Rev Req Model (2009 GRC) Rebuttal 2 2 2" xfId="12262"/>
    <cellStyle name="_DEM-WP (C) Power Cost 2006GRC Order_04 07E Wild Horse Wind Expansion (C) (2)_Electric Rev Req Model (2009 GRC) Rebuttal 2 3" xfId="12263"/>
    <cellStyle name="_DEM-WP (C) Power Cost 2006GRC Order_04 07E Wild Horse Wind Expansion (C) (2)_Electric Rev Req Model (2009 GRC) Rebuttal 3" xfId="12264"/>
    <cellStyle name="_DEM-WP (C) Power Cost 2006GRC Order_04 07E Wild Horse Wind Expansion (C) (2)_Electric Rev Req Model (2009 GRC) Rebuttal 3 2" xfId="12265"/>
    <cellStyle name="_DEM-WP (C) Power Cost 2006GRC Order_04 07E Wild Horse Wind Expansion (C) (2)_Electric Rev Req Model (2009 GRC) Rebuttal 4" xfId="12266"/>
    <cellStyle name="_DEM-WP (C) Power Cost 2006GRC Order_04 07E Wild Horse Wind Expansion (C) (2)_Electric Rev Req Model (2009 GRC) Rebuttal REmoval of New  WH Solar AdjustMI" xfId="1830"/>
    <cellStyle name="_DEM-WP (C) Power Cost 2006GRC Order_04 07E Wild Horse Wind Expansion (C) (2)_Electric Rev Req Model (2009 GRC) Rebuttal REmoval of New  WH Solar AdjustMI 2" xfId="1831"/>
    <cellStyle name="_DEM-WP (C) Power Cost 2006GRC Order_04 07E Wild Horse Wind Expansion (C) (2)_Electric Rev Req Model (2009 GRC) Rebuttal REmoval of New  WH Solar AdjustMI 2 2" xfId="12267"/>
    <cellStyle name="_DEM-WP (C) Power Cost 2006GRC Order_04 07E Wild Horse Wind Expansion (C) (2)_Electric Rev Req Model (2009 GRC) Rebuttal REmoval of New  WH Solar AdjustMI 2 2 2" xfId="12268"/>
    <cellStyle name="_DEM-WP (C) Power Cost 2006GRC Order_04 07E Wild Horse Wind Expansion (C) (2)_Electric Rev Req Model (2009 GRC) Rebuttal REmoval of New  WH Solar AdjustMI 2 3" xfId="12269"/>
    <cellStyle name="_DEM-WP (C) Power Cost 2006GRC Order_04 07E Wild Horse Wind Expansion (C) (2)_Electric Rev Req Model (2009 GRC) Rebuttal REmoval of New  WH Solar AdjustMI 3" xfId="12270"/>
    <cellStyle name="_DEM-WP (C) Power Cost 2006GRC Order_04 07E Wild Horse Wind Expansion (C) (2)_Electric Rev Req Model (2009 GRC) Rebuttal REmoval of New  WH Solar AdjustMI 3 2" xfId="12271"/>
    <cellStyle name="_DEM-WP (C) Power Cost 2006GRC Order_04 07E Wild Horse Wind Expansion (C) (2)_Electric Rev Req Model (2009 GRC) Rebuttal REmoval of New  WH Solar AdjustMI 4" xfId="12272"/>
    <cellStyle name="_DEM-WP (C) Power Cost 2006GRC Order_04 07E Wild Horse Wind Expansion (C) (2)_Electric Rev Req Model (2009 GRC) Rebuttal REmoval of New  WH Solar AdjustMI_DEM-WP(C) ENERG10C--ctn Mid-C_042010 2010GRC" xfId="1832"/>
    <cellStyle name="_DEM-WP (C) Power Cost 2006GRC Order_04 07E Wild Horse Wind Expansion (C) (2)_Electric Rev Req Model (2009 GRC) Revised 01-18-2010" xfId="1833"/>
    <cellStyle name="_DEM-WP (C) Power Cost 2006GRC Order_04 07E Wild Horse Wind Expansion (C) (2)_Electric Rev Req Model (2009 GRC) Revised 01-18-2010 2" xfId="1834"/>
    <cellStyle name="_DEM-WP (C) Power Cost 2006GRC Order_04 07E Wild Horse Wind Expansion (C) (2)_Electric Rev Req Model (2009 GRC) Revised 01-18-2010 2 2" xfId="12273"/>
    <cellStyle name="_DEM-WP (C) Power Cost 2006GRC Order_04 07E Wild Horse Wind Expansion (C) (2)_Electric Rev Req Model (2009 GRC) Revised 01-18-2010 2 2 2" xfId="12274"/>
    <cellStyle name="_DEM-WP (C) Power Cost 2006GRC Order_04 07E Wild Horse Wind Expansion (C) (2)_Electric Rev Req Model (2009 GRC) Revised 01-18-2010 2 3" xfId="12275"/>
    <cellStyle name="_DEM-WP (C) Power Cost 2006GRC Order_04 07E Wild Horse Wind Expansion (C) (2)_Electric Rev Req Model (2009 GRC) Revised 01-18-2010 3" xfId="12276"/>
    <cellStyle name="_DEM-WP (C) Power Cost 2006GRC Order_04 07E Wild Horse Wind Expansion (C) (2)_Electric Rev Req Model (2009 GRC) Revised 01-18-2010 3 2" xfId="12277"/>
    <cellStyle name="_DEM-WP (C) Power Cost 2006GRC Order_04 07E Wild Horse Wind Expansion (C) (2)_Electric Rev Req Model (2009 GRC) Revised 01-18-2010 4" xfId="12278"/>
    <cellStyle name="_DEM-WP (C) Power Cost 2006GRC Order_04 07E Wild Horse Wind Expansion (C) (2)_Electric Rev Req Model (2009 GRC) Revised 01-18-2010_DEM-WP(C) ENERG10C--ctn Mid-C_042010 2010GRC" xfId="1835"/>
    <cellStyle name="_DEM-WP (C) Power Cost 2006GRC Order_04 07E Wild Horse Wind Expansion (C) (2)_Electric Rev Req Model (2010 GRC)" xfId="12279"/>
    <cellStyle name="_DEM-WP (C) Power Cost 2006GRC Order_04 07E Wild Horse Wind Expansion (C) (2)_Electric Rev Req Model (2010 GRC) SF" xfId="12280"/>
    <cellStyle name="_DEM-WP (C) Power Cost 2006GRC Order_04 07E Wild Horse Wind Expansion (C) (2)_Final Order Electric EXHIBIT A-1" xfId="1836"/>
    <cellStyle name="_DEM-WP (C) Power Cost 2006GRC Order_04 07E Wild Horse Wind Expansion (C) (2)_Final Order Electric EXHIBIT A-1 2" xfId="12281"/>
    <cellStyle name="_DEM-WP (C) Power Cost 2006GRC Order_04 07E Wild Horse Wind Expansion (C) (2)_Final Order Electric EXHIBIT A-1 2 2" xfId="12282"/>
    <cellStyle name="_DEM-WP (C) Power Cost 2006GRC Order_04 07E Wild Horse Wind Expansion (C) (2)_Final Order Electric EXHIBIT A-1 2 2 2" xfId="12283"/>
    <cellStyle name="_DEM-WP (C) Power Cost 2006GRC Order_04 07E Wild Horse Wind Expansion (C) (2)_Final Order Electric EXHIBIT A-1 2 3" xfId="12284"/>
    <cellStyle name="_DEM-WP (C) Power Cost 2006GRC Order_04 07E Wild Horse Wind Expansion (C) (2)_Final Order Electric EXHIBIT A-1 3" xfId="12285"/>
    <cellStyle name="_DEM-WP (C) Power Cost 2006GRC Order_04 07E Wild Horse Wind Expansion (C) (2)_Final Order Electric EXHIBIT A-1 3 2" xfId="12286"/>
    <cellStyle name="_DEM-WP (C) Power Cost 2006GRC Order_04 07E Wild Horse Wind Expansion (C) (2)_Final Order Electric EXHIBIT A-1 4" xfId="12287"/>
    <cellStyle name="_DEM-WP (C) Power Cost 2006GRC Order_04 07E Wild Horse Wind Expansion (C) (2)_TENASKA REGULATORY ASSET" xfId="1837"/>
    <cellStyle name="_DEM-WP (C) Power Cost 2006GRC Order_04 07E Wild Horse Wind Expansion (C) (2)_TENASKA REGULATORY ASSET 2" xfId="12288"/>
    <cellStyle name="_DEM-WP (C) Power Cost 2006GRC Order_04 07E Wild Horse Wind Expansion (C) (2)_TENASKA REGULATORY ASSET 2 2" xfId="12289"/>
    <cellStyle name="_DEM-WP (C) Power Cost 2006GRC Order_04 07E Wild Horse Wind Expansion (C) (2)_TENASKA REGULATORY ASSET 2 2 2" xfId="12290"/>
    <cellStyle name="_DEM-WP (C) Power Cost 2006GRC Order_04 07E Wild Horse Wind Expansion (C) (2)_TENASKA REGULATORY ASSET 2 3" xfId="12291"/>
    <cellStyle name="_DEM-WP (C) Power Cost 2006GRC Order_04 07E Wild Horse Wind Expansion (C) (2)_TENASKA REGULATORY ASSET 3" xfId="12292"/>
    <cellStyle name="_DEM-WP (C) Power Cost 2006GRC Order_04 07E Wild Horse Wind Expansion (C) (2)_TENASKA REGULATORY ASSET 3 2" xfId="12293"/>
    <cellStyle name="_DEM-WP (C) Power Cost 2006GRC Order_04 07E Wild Horse Wind Expansion (C) (2)_TENASKA REGULATORY ASSET 4" xfId="12294"/>
    <cellStyle name="_DEM-WP (C) Power Cost 2006GRC Order_16.37E Wild Horse Expansion DeferralRevwrkingfile SF" xfId="1838"/>
    <cellStyle name="_DEM-WP (C) Power Cost 2006GRC Order_16.37E Wild Horse Expansion DeferralRevwrkingfile SF 2" xfId="1839"/>
    <cellStyle name="_DEM-WP (C) Power Cost 2006GRC Order_16.37E Wild Horse Expansion DeferralRevwrkingfile SF 2 2" xfId="12295"/>
    <cellStyle name="_DEM-WP (C) Power Cost 2006GRC Order_16.37E Wild Horse Expansion DeferralRevwrkingfile SF 2 2 2" xfId="12296"/>
    <cellStyle name="_DEM-WP (C) Power Cost 2006GRC Order_16.37E Wild Horse Expansion DeferralRevwrkingfile SF 2 3" xfId="12297"/>
    <cellStyle name="_DEM-WP (C) Power Cost 2006GRC Order_16.37E Wild Horse Expansion DeferralRevwrkingfile SF 3" xfId="12298"/>
    <cellStyle name="_DEM-WP (C) Power Cost 2006GRC Order_16.37E Wild Horse Expansion DeferralRevwrkingfile SF 3 2" xfId="12299"/>
    <cellStyle name="_DEM-WP (C) Power Cost 2006GRC Order_16.37E Wild Horse Expansion DeferralRevwrkingfile SF 4" xfId="12300"/>
    <cellStyle name="_DEM-WP (C) Power Cost 2006GRC Order_16.37E Wild Horse Expansion DeferralRevwrkingfile SF_DEM-WP(C) ENERG10C--ctn Mid-C_042010 2010GRC" xfId="1840"/>
    <cellStyle name="_DEM-WP (C) Power Cost 2006GRC Order_2009 Compliance Filing PCA Exhibits for GRC" xfId="12301"/>
    <cellStyle name="_DEM-WP (C) Power Cost 2006GRC Order_2009 Compliance Filing PCA Exhibits for GRC 2" xfId="12302"/>
    <cellStyle name="_DEM-WP (C) Power Cost 2006GRC Order_2009 GRC Compl Filing - Exhibit D" xfId="1841"/>
    <cellStyle name="_DEM-WP (C) Power Cost 2006GRC Order_2009 GRC Compl Filing - Exhibit D 2" xfId="1842"/>
    <cellStyle name="_DEM-WP (C) Power Cost 2006GRC Order_2009 GRC Compl Filing - Exhibit D 2 2" xfId="12303"/>
    <cellStyle name="_DEM-WP (C) Power Cost 2006GRC Order_2009 GRC Compl Filing - Exhibit D 3" xfId="12304"/>
    <cellStyle name="_DEM-WP (C) Power Cost 2006GRC Order_2009 GRC Compl Filing - Exhibit D_DEM-WP(C) ENERG10C--ctn Mid-C_042010 2010GRC" xfId="1843"/>
    <cellStyle name="_DEM-WP (C) Power Cost 2006GRC Order_3.01 Income Statement" xfId="12305"/>
    <cellStyle name="_DEM-WP (C) Power Cost 2006GRC Order_4 31 Regulatory Assets and Liabilities  7 06- Exhibit D" xfId="1844"/>
    <cellStyle name="_DEM-WP (C) Power Cost 2006GRC Order_4 31 Regulatory Assets and Liabilities  7 06- Exhibit D 2" xfId="1845"/>
    <cellStyle name="_DEM-WP (C) Power Cost 2006GRC Order_4 31 Regulatory Assets and Liabilities  7 06- Exhibit D 2 2" xfId="12306"/>
    <cellStyle name="_DEM-WP (C) Power Cost 2006GRC Order_4 31 Regulatory Assets and Liabilities  7 06- Exhibit D 2 2 2" xfId="12307"/>
    <cellStyle name="_DEM-WP (C) Power Cost 2006GRC Order_4 31 Regulatory Assets and Liabilities  7 06- Exhibit D 3" xfId="12308"/>
    <cellStyle name="_DEM-WP (C) Power Cost 2006GRC Order_4 31 Regulatory Assets and Liabilities  7 06- Exhibit D 3 2" xfId="12309"/>
    <cellStyle name="_DEM-WP (C) Power Cost 2006GRC Order_4 31 Regulatory Assets and Liabilities  7 06- Exhibit D_DEM-WP(C) ENERG10C--ctn Mid-C_042010 2010GRC" xfId="1846"/>
    <cellStyle name="_DEM-WP (C) Power Cost 2006GRC Order_4 31 Regulatory Assets and Liabilities  7 06- Exhibit D_NIM Summary" xfId="1847"/>
    <cellStyle name="_DEM-WP (C) Power Cost 2006GRC Order_4 31 Regulatory Assets and Liabilities  7 06- Exhibit D_NIM Summary 2" xfId="1848"/>
    <cellStyle name="_DEM-WP (C) Power Cost 2006GRC Order_4 31 Regulatory Assets and Liabilities  7 06- Exhibit D_NIM Summary 2 2" xfId="12310"/>
    <cellStyle name="_DEM-WP (C) Power Cost 2006GRC Order_4 31 Regulatory Assets and Liabilities  7 06- Exhibit D_NIM Summary 3" xfId="12311"/>
    <cellStyle name="_DEM-WP (C) Power Cost 2006GRC Order_4 31 Regulatory Assets and Liabilities  7 06- Exhibit D_NIM Summary_DEM-WP(C) ENERG10C--ctn Mid-C_042010 2010GRC" xfId="1849"/>
    <cellStyle name="_DEM-WP (C) Power Cost 2006GRC Order_4 31 Regulatory Assets and Liabilities  7 06- Exhibit D_NIM+O&amp;M" xfId="1850"/>
    <cellStyle name="_DEM-WP (C) Power Cost 2006GRC Order_4 31 Regulatory Assets and Liabilities  7 06- Exhibit D_NIM+O&amp;M 2" xfId="12312"/>
    <cellStyle name="_DEM-WP (C) Power Cost 2006GRC Order_4 31 Regulatory Assets and Liabilities  7 06- Exhibit D_NIM+O&amp;M Monthly" xfId="1851"/>
    <cellStyle name="_DEM-WP (C) Power Cost 2006GRC Order_4 31 Regulatory Assets and Liabilities  7 06- Exhibit D_NIM+O&amp;M Monthly 2" xfId="12313"/>
    <cellStyle name="_DEM-WP (C) Power Cost 2006GRC Order_4 31E Reg Asset  Liab and EXH D" xfId="1852"/>
    <cellStyle name="_DEM-WP (C) Power Cost 2006GRC Order_4 31E Reg Asset  Liab and EXH D _ Aug 10 Filing (2)" xfId="1853"/>
    <cellStyle name="_DEM-WP (C) Power Cost 2006GRC Order_4 31E Reg Asset  Liab and EXH D _ Aug 10 Filing (2) 2" xfId="1854"/>
    <cellStyle name="_DEM-WP (C) Power Cost 2006GRC Order_4 31E Reg Asset  Liab and EXH D 10" xfId="12314"/>
    <cellStyle name="_DEM-WP (C) Power Cost 2006GRC Order_4 31E Reg Asset  Liab and EXH D 11" xfId="12315"/>
    <cellStyle name="_DEM-WP (C) Power Cost 2006GRC Order_4 31E Reg Asset  Liab and EXH D 12" xfId="12316"/>
    <cellStyle name="_DEM-WP (C) Power Cost 2006GRC Order_4 31E Reg Asset  Liab and EXH D 13" xfId="12317"/>
    <cellStyle name="_DEM-WP (C) Power Cost 2006GRC Order_4 31E Reg Asset  Liab and EXH D 14" xfId="12318"/>
    <cellStyle name="_DEM-WP (C) Power Cost 2006GRC Order_4 31E Reg Asset  Liab and EXH D 15" xfId="12319"/>
    <cellStyle name="_DEM-WP (C) Power Cost 2006GRC Order_4 31E Reg Asset  Liab and EXH D 16" xfId="12320"/>
    <cellStyle name="_DEM-WP (C) Power Cost 2006GRC Order_4 31E Reg Asset  Liab and EXH D 17" xfId="12321"/>
    <cellStyle name="_DEM-WP (C) Power Cost 2006GRC Order_4 31E Reg Asset  Liab and EXH D 18" xfId="12322"/>
    <cellStyle name="_DEM-WP (C) Power Cost 2006GRC Order_4 31E Reg Asset  Liab and EXH D 19" xfId="12323"/>
    <cellStyle name="_DEM-WP (C) Power Cost 2006GRC Order_4 31E Reg Asset  Liab and EXH D 2" xfId="1855"/>
    <cellStyle name="_DEM-WP (C) Power Cost 2006GRC Order_4 31E Reg Asset  Liab and EXH D 20" xfId="12324"/>
    <cellStyle name="_DEM-WP (C) Power Cost 2006GRC Order_4 31E Reg Asset  Liab and EXH D 21" xfId="12325"/>
    <cellStyle name="_DEM-WP (C) Power Cost 2006GRC Order_4 31E Reg Asset  Liab and EXH D 22" xfId="12326"/>
    <cellStyle name="_DEM-WP (C) Power Cost 2006GRC Order_4 31E Reg Asset  Liab and EXH D 23" xfId="12327"/>
    <cellStyle name="_DEM-WP (C) Power Cost 2006GRC Order_4 31E Reg Asset  Liab and EXH D 24" xfId="12328"/>
    <cellStyle name="_DEM-WP (C) Power Cost 2006GRC Order_4 31E Reg Asset  Liab and EXH D 25" xfId="12329"/>
    <cellStyle name="_DEM-WP (C) Power Cost 2006GRC Order_4 31E Reg Asset  Liab and EXH D 26" xfId="12330"/>
    <cellStyle name="_DEM-WP (C) Power Cost 2006GRC Order_4 31E Reg Asset  Liab and EXH D 27" xfId="12331"/>
    <cellStyle name="_DEM-WP (C) Power Cost 2006GRC Order_4 31E Reg Asset  Liab and EXH D 28" xfId="12332"/>
    <cellStyle name="_DEM-WP (C) Power Cost 2006GRC Order_4 31E Reg Asset  Liab and EXH D 29" xfId="12333"/>
    <cellStyle name="_DEM-WP (C) Power Cost 2006GRC Order_4 31E Reg Asset  Liab and EXH D 3" xfId="1856"/>
    <cellStyle name="_DEM-WP (C) Power Cost 2006GRC Order_4 31E Reg Asset  Liab and EXH D 30" xfId="12334"/>
    <cellStyle name="_DEM-WP (C) Power Cost 2006GRC Order_4 31E Reg Asset  Liab and EXH D 31" xfId="12335"/>
    <cellStyle name="_DEM-WP (C) Power Cost 2006GRC Order_4 31E Reg Asset  Liab and EXH D 32" xfId="12336"/>
    <cellStyle name="_DEM-WP (C) Power Cost 2006GRC Order_4 31E Reg Asset  Liab and EXH D 33" xfId="12337"/>
    <cellStyle name="_DEM-WP (C) Power Cost 2006GRC Order_4 31E Reg Asset  Liab and EXH D 34" xfId="12338"/>
    <cellStyle name="_DEM-WP (C) Power Cost 2006GRC Order_4 31E Reg Asset  Liab and EXH D 35" xfId="12339"/>
    <cellStyle name="_DEM-WP (C) Power Cost 2006GRC Order_4 31E Reg Asset  Liab and EXH D 36" xfId="12340"/>
    <cellStyle name="_DEM-WP (C) Power Cost 2006GRC Order_4 31E Reg Asset  Liab and EXH D 4" xfId="12341"/>
    <cellStyle name="_DEM-WP (C) Power Cost 2006GRC Order_4 31E Reg Asset  Liab and EXH D 5" xfId="12342"/>
    <cellStyle name="_DEM-WP (C) Power Cost 2006GRC Order_4 31E Reg Asset  Liab and EXH D 6" xfId="12343"/>
    <cellStyle name="_DEM-WP (C) Power Cost 2006GRC Order_4 31E Reg Asset  Liab and EXH D 7" xfId="12344"/>
    <cellStyle name="_DEM-WP (C) Power Cost 2006GRC Order_4 31E Reg Asset  Liab and EXH D 8" xfId="12345"/>
    <cellStyle name="_DEM-WP (C) Power Cost 2006GRC Order_4 31E Reg Asset  Liab and EXH D 9" xfId="12346"/>
    <cellStyle name="_DEM-WP (C) Power Cost 2006GRC Order_4 32 Regulatory Assets and Liabilities  7 06- Exhibit D" xfId="1857"/>
    <cellStyle name="_DEM-WP (C) Power Cost 2006GRC Order_4 32 Regulatory Assets and Liabilities  7 06- Exhibit D 2" xfId="1858"/>
    <cellStyle name="_DEM-WP (C) Power Cost 2006GRC Order_4 32 Regulatory Assets and Liabilities  7 06- Exhibit D 2 2" xfId="12347"/>
    <cellStyle name="_DEM-WP (C) Power Cost 2006GRC Order_4 32 Regulatory Assets and Liabilities  7 06- Exhibit D 2 2 2" xfId="12348"/>
    <cellStyle name="_DEM-WP (C) Power Cost 2006GRC Order_4 32 Regulatory Assets and Liabilities  7 06- Exhibit D 3" xfId="12349"/>
    <cellStyle name="_DEM-WP (C) Power Cost 2006GRC Order_4 32 Regulatory Assets and Liabilities  7 06- Exhibit D 3 2" xfId="12350"/>
    <cellStyle name="_DEM-WP (C) Power Cost 2006GRC Order_4 32 Regulatory Assets and Liabilities  7 06- Exhibit D_DEM-WP(C) ENERG10C--ctn Mid-C_042010 2010GRC" xfId="1859"/>
    <cellStyle name="_DEM-WP (C) Power Cost 2006GRC Order_4 32 Regulatory Assets and Liabilities  7 06- Exhibit D_NIM Summary" xfId="1860"/>
    <cellStyle name="_DEM-WP (C) Power Cost 2006GRC Order_4 32 Regulatory Assets and Liabilities  7 06- Exhibit D_NIM Summary 2" xfId="1861"/>
    <cellStyle name="_DEM-WP (C) Power Cost 2006GRC Order_4 32 Regulatory Assets and Liabilities  7 06- Exhibit D_NIM Summary 2 2" xfId="12351"/>
    <cellStyle name="_DEM-WP (C) Power Cost 2006GRC Order_4 32 Regulatory Assets and Liabilities  7 06- Exhibit D_NIM Summary 3" xfId="12352"/>
    <cellStyle name="_DEM-WP (C) Power Cost 2006GRC Order_4 32 Regulatory Assets and Liabilities  7 06- Exhibit D_NIM Summary_DEM-WP(C) ENERG10C--ctn Mid-C_042010 2010GRC" xfId="1862"/>
    <cellStyle name="_DEM-WP (C) Power Cost 2006GRC Order_4 32 Regulatory Assets and Liabilities  7 06- Exhibit D_NIM+O&amp;M" xfId="1863"/>
    <cellStyle name="_DEM-WP (C) Power Cost 2006GRC Order_4 32 Regulatory Assets and Liabilities  7 06- Exhibit D_NIM+O&amp;M 2" xfId="12353"/>
    <cellStyle name="_DEM-WP (C) Power Cost 2006GRC Order_4 32 Regulatory Assets and Liabilities  7 06- Exhibit D_NIM+O&amp;M Monthly" xfId="1864"/>
    <cellStyle name="_DEM-WP (C) Power Cost 2006GRC Order_4 32 Regulatory Assets and Liabilities  7 06- Exhibit D_NIM+O&amp;M Monthly 2" xfId="12354"/>
    <cellStyle name="_DEM-WP (C) Power Cost 2006GRC Order_AURORA Total New" xfId="1865"/>
    <cellStyle name="_DEM-WP (C) Power Cost 2006GRC Order_AURORA Total New 2" xfId="1866"/>
    <cellStyle name="_DEM-WP (C) Power Cost 2006GRC Order_AURORA Total New 2 2" xfId="12355"/>
    <cellStyle name="_DEM-WP (C) Power Cost 2006GRC Order_AURORA Total New 3" xfId="12356"/>
    <cellStyle name="_DEM-WP (C) Power Cost 2006GRC Order_Book2" xfId="1867"/>
    <cellStyle name="_DEM-WP (C) Power Cost 2006GRC Order_Book2 2" xfId="1868"/>
    <cellStyle name="_DEM-WP (C) Power Cost 2006GRC Order_Book2 2 2" xfId="12357"/>
    <cellStyle name="_DEM-WP (C) Power Cost 2006GRC Order_Book2 2 2 2" xfId="12358"/>
    <cellStyle name="_DEM-WP (C) Power Cost 2006GRC Order_Book2 2 3" xfId="12359"/>
    <cellStyle name="_DEM-WP (C) Power Cost 2006GRC Order_Book2 3" xfId="12360"/>
    <cellStyle name="_DEM-WP (C) Power Cost 2006GRC Order_Book2 3 2" xfId="12361"/>
    <cellStyle name="_DEM-WP (C) Power Cost 2006GRC Order_Book2 4" xfId="12362"/>
    <cellStyle name="_DEM-WP (C) Power Cost 2006GRC Order_Book2_Adj Bench DR 3 for Initial Briefs (Electric)" xfId="1869"/>
    <cellStyle name="_DEM-WP (C) Power Cost 2006GRC Order_Book2_Adj Bench DR 3 for Initial Briefs (Electric) 2" xfId="1870"/>
    <cellStyle name="_DEM-WP (C) Power Cost 2006GRC Order_Book2_Adj Bench DR 3 for Initial Briefs (Electric) 2 2" xfId="12363"/>
    <cellStyle name="_DEM-WP (C) Power Cost 2006GRC Order_Book2_Adj Bench DR 3 for Initial Briefs (Electric) 2 2 2" xfId="12364"/>
    <cellStyle name="_DEM-WP (C) Power Cost 2006GRC Order_Book2_Adj Bench DR 3 for Initial Briefs (Electric) 2 3" xfId="12365"/>
    <cellStyle name="_DEM-WP (C) Power Cost 2006GRC Order_Book2_Adj Bench DR 3 for Initial Briefs (Electric) 3" xfId="12366"/>
    <cellStyle name="_DEM-WP (C) Power Cost 2006GRC Order_Book2_Adj Bench DR 3 for Initial Briefs (Electric) 3 2" xfId="12367"/>
    <cellStyle name="_DEM-WP (C) Power Cost 2006GRC Order_Book2_Adj Bench DR 3 for Initial Briefs (Electric) 4" xfId="12368"/>
    <cellStyle name="_DEM-WP (C) Power Cost 2006GRC Order_Book2_Adj Bench DR 3 for Initial Briefs (Electric)_DEM-WP(C) ENERG10C--ctn Mid-C_042010 2010GRC" xfId="1871"/>
    <cellStyle name="_DEM-WP (C) Power Cost 2006GRC Order_Book2_DEM-WP(C) ENERG10C--ctn Mid-C_042010 2010GRC" xfId="1872"/>
    <cellStyle name="_DEM-WP (C) Power Cost 2006GRC Order_Book2_Electric Rev Req Model (2009 GRC) Rebuttal" xfId="1873"/>
    <cellStyle name="_DEM-WP (C) Power Cost 2006GRC Order_Book2_Electric Rev Req Model (2009 GRC) Rebuttal 2" xfId="12369"/>
    <cellStyle name="_DEM-WP (C) Power Cost 2006GRC Order_Book2_Electric Rev Req Model (2009 GRC) Rebuttal 2 2" xfId="12370"/>
    <cellStyle name="_DEM-WP (C) Power Cost 2006GRC Order_Book2_Electric Rev Req Model (2009 GRC) Rebuttal 2 2 2" xfId="12371"/>
    <cellStyle name="_DEM-WP (C) Power Cost 2006GRC Order_Book2_Electric Rev Req Model (2009 GRC) Rebuttal 2 3" xfId="12372"/>
    <cellStyle name="_DEM-WP (C) Power Cost 2006GRC Order_Book2_Electric Rev Req Model (2009 GRC) Rebuttal 3" xfId="12373"/>
    <cellStyle name="_DEM-WP (C) Power Cost 2006GRC Order_Book2_Electric Rev Req Model (2009 GRC) Rebuttal 3 2" xfId="12374"/>
    <cellStyle name="_DEM-WP (C) Power Cost 2006GRC Order_Book2_Electric Rev Req Model (2009 GRC) Rebuttal 4" xfId="12375"/>
    <cellStyle name="_DEM-WP (C) Power Cost 2006GRC Order_Book2_Electric Rev Req Model (2009 GRC) Rebuttal REmoval of New  WH Solar AdjustMI" xfId="1874"/>
    <cellStyle name="_DEM-WP (C) Power Cost 2006GRC Order_Book2_Electric Rev Req Model (2009 GRC) Rebuttal REmoval of New  WH Solar AdjustMI 2" xfId="1875"/>
    <cellStyle name="_DEM-WP (C) Power Cost 2006GRC Order_Book2_Electric Rev Req Model (2009 GRC) Rebuttal REmoval of New  WH Solar AdjustMI 2 2" xfId="12376"/>
    <cellStyle name="_DEM-WP (C) Power Cost 2006GRC Order_Book2_Electric Rev Req Model (2009 GRC) Rebuttal REmoval of New  WH Solar AdjustMI 2 2 2" xfId="12377"/>
    <cellStyle name="_DEM-WP (C) Power Cost 2006GRC Order_Book2_Electric Rev Req Model (2009 GRC) Rebuttal REmoval of New  WH Solar AdjustMI 2 3" xfId="12378"/>
    <cellStyle name="_DEM-WP (C) Power Cost 2006GRC Order_Book2_Electric Rev Req Model (2009 GRC) Rebuttal REmoval of New  WH Solar AdjustMI 3" xfId="12379"/>
    <cellStyle name="_DEM-WP (C) Power Cost 2006GRC Order_Book2_Electric Rev Req Model (2009 GRC) Rebuttal REmoval of New  WH Solar AdjustMI 3 2" xfId="12380"/>
    <cellStyle name="_DEM-WP (C) Power Cost 2006GRC Order_Book2_Electric Rev Req Model (2009 GRC) Rebuttal REmoval of New  WH Solar AdjustMI 4" xfId="12381"/>
    <cellStyle name="_DEM-WP (C) Power Cost 2006GRC Order_Book2_Electric Rev Req Model (2009 GRC) Rebuttal REmoval of New  WH Solar AdjustMI_DEM-WP(C) ENERG10C--ctn Mid-C_042010 2010GRC" xfId="1876"/>
    <cellStyle name="_DEM-WP (C) Power Cost 2006GRC Order_Book2_Electric Rev Req Model (2009 GRC) Revised 01-18-2010" xfId="1877"/>
    <cellStyle name="_DEM-WP (C) Power Cost 2006GRC Order_Book2_Electric Rev Req Model (2009 GRC) Revised 01-18-2010 2" xfId="1878"/>
    <cellStyle name="_DEM-WP (C) Power Cost 2006GRC Order_Book2_Electric Rev Req Model (2009 GRC) Revised 01-18-2010 2 2" xfId="12382"/>
    <cellStyle name="_DEM-WP (C) Power Cost 2006GRC Order_Book2_Electric Rev Req Model (2009 GRC) Revised 01-18-2010 2 2 2" xfId="12383"/>
    <cellStyle name="_DEM-WP (C) Power Cost 2006GRC Order_Book2_Electric Rev Req Model (2009 GRC) Revised 01-18-2010 2 3" xfId="12384"/>
    <cellStyle name="_DEM-WP (C) Power Cost 2006GRC Order_Book2_Electric Rev Req Model (2009 GRC) Revised 01-18-2010 3" xfId="12385"/>
    <cellStyle name="_DEM-WP (C) Power Cost 2006GRC Order_Book2_Electric Rev Req Model (2009 GRC) Revised 01-18-2010 3 2" xfId="12386"/>
    <cellStyle name="_DEM-WP (C) Power Cost 2006GRC Order_Book2_Electric Rev Req Model (2009 GRC) Revised 01-18-2010 4" xfId="12387"/>
    <cellStyle name="_DEM-WP (C) Power Cost 2006GRC Order_Book2_Electric Rev Req Model (2009 GRC) Revised 01-18-2010_DEM-WP(C) ENERG10C--ctn Mid-C_042010 2010GRC" xfId="1879"/>
    <cellStyle name="_DEM-WP (C) Power Cost 2006GRC Order_Book2_Final Order Electric EXHIBIT A-1" xfId="1880"/>
    <cellStyle name="_DEM-WP (C) Power Cost 2006GRC Order_Book2_Final Order Electric EXHIBIT A-1 2" xfId="12388"/>
    <cellStyle name="_DEM-WP (C) Power Cost 2006GRC Order_Book2_Final Order Electric EXHIBIT A-1 2 2" xfId="12389"/>
    <cellStyle name="_DEM-WP (C) Power Cost 2006GRC Order_Book2_Final Order Electric EXHIBIT A-1 2 2 2" xfId="12390"/>
    <cellStyle name="_DEM-WP (C) Power Cost 2006GRC Order_Book2_Final Order Electric EXHIBIT A-1 2 3" xfId="12391"/>
    <cellStyle name="_DEM-WP (C) Power Cost 2006GRC Order_Book2_Final Order Electric EXHIBIT A-1 3" xfId="12392"/>
    <cellStyle name="_DEM-WP (C) Power Cost 2006GRC Order_Book2_Final Order Electric EXHIBIT A-1 3 2" xfId="12393"/>
    <cellStyle name="_DEM-WP (C) Power Cost 2006GRC Order_Book2_Final Order Electric EXHIBIT A-1 4" xfId="12394"/>
    <cellStyle name="_DEM-WP (C) Power Cost 2006GRC Order_Book4" xfId="1881"/>
    <cellStyle name="_DEM-WP (C) Power Cost 2006GRC Order_Book4 2" xfId="1882"/>
    <cellStyle name="_DEM-WP (C) Power Cost 2006GRC Order_Book4 2 2" xfId="12395"/>
    <cellStyle name="_DEM-WP (C) Power Cost 2006GRC Order_Book4 2 2 2" xfId="12396"/>
    <cellStyle name="_DEM-WP (C) Power Cost 2006GRC Order_Book4 2 3" xfId="12397"/>
    <cellStyle name="_DEM-WP (C) Power Cost 2006GRC Order_Book4 3" xfId="12398"/>
    <cellStyle name="_DEM-WP (C) Power Cost 2006GRC Order_Book4 3 2" xfId="12399"/>
    <cellStyle name="_DEM-WP (C) Power Cost 2006GRC Order_Book4 4" xfId="12400"/>
    <cellStyle name="_DEM-WP (C) Power Cost 2006GRC Order_Book4_DEM-WP(C) ENERG10C--ctn Mid-C_042010 2010GRC" xfId="1883"/>
    <cellStyle name="_DEM-WP (C) Power Cost 2006GRC Order_Book9" xfId="1884"/>
    <cellStyle name="_DEM-WP (C) Power Cost 2006GRC Order_Book9 2" xfId="1885"/>
    <cellStyle name="_DEM-WP (C) Power Cost 2006GRC Order_Book9 2 2" xfId="12401"/>
    <cellStyle name="_DEM-WP (C) Power Cost 2006GRC Order_Book9 2 2 2" xfId="12402"/>
    <cellStyle name="_DEM-WP (C) Power Cost 2006GRC Order_Book9 2 3" xfId="12403"/>
    <cellStyle name="_DEM-WP (C) Power Cost 2006GRC Order_Book9 3" xfId="12404"/>
    <cellStyle name="_DEM-WP (C) Power Cost 2006GRC Order_Book9 3 2" xfId="12405"/>
    <cellStyle name="_DEM-WP (C) Power Cost 2006GRC Order_Book9 4" xfId="12406"/>
    <cellStyle name="_DEM-WP (C) Power Cost 2006GRC Order_Book9_DEM-WP(C) ENERG10C--ctn Mid-C_042010 2010GRC" xfId="1886"/>
    <cellStyle name="_DEM-WP (C) Power Cost 2006GRC Order_Chelan PUD Power Costs (8-10)" xfId="1887"/>
    <cellStyle name="_DEM-WP (C) Power Cost 2006GRC Order_Chelan PUD Power Costs (8-10) 2" xfId="12407"/>
    <cellStyle name="_DEM-WP (C) Power Cost 2006GRC Order_DEM-WP(C) Chelan Power Costs" xfId="1888"/>
    <cellStyle name="_DEM-WP (C) Power Cost 2006GRC Order_DEM-WP(C) Chelan Power Costs 2" xfId="1889"/>
    <cellStyle name="_DEM-WP (C) Power Cost 2006GRC Order_DEM-WP(C) ENERG10C--ctn Mid-C_042010 2010GRC" xfId="1890"/>
    <cellStyle name="_DEM-WP (C) Power Cost 2006GRC Order_DEM-WP(C) Gas Transport 2010GRC" xfId="1891"/>
    <cellStyle name="_DEM-WP (C) Power Cost 2006GRC Order_DEM-WP(C) Gas Transport 2010GRC 2" xfId="1892"/>
    <cellStyle name="_DEM-WP (C) Power Cost 2006GRC Order_Electric COS Inputs" xfId="12408"/>
    <cellStyle name="_DEM-WP (C) Power Cost 2006GRC Order_Electric COS Inputs 2" xfId="12409"/>
    <cellStyle name="_DEM-WP (C) Power Cost 2006GRC Order_Electric COS Inputs 2 2" xfId="12410"/>
    <cellStyle name="_DEM-WP (C) Power Cost 2006GRC Order_Electric COS Inputs 2 2 2" xfId="12411"/>
    <cellStyle name="_DEM-WP (C) Power Cost 2006GRC Order_Electric COS Inputs 2 2 2 2" xfId="12412"/>
    <cellStyle name="_DEM-WP (C) Power Cost 2006GRC Order_Electric COS Inputs 2 2 3" xfId="12413"/>
    <cellStyle name="_DEM-WP (C) Power Cost 2006GRC Order_Electric COS Inputs 2 3" xfId="12414"/>
    <cellStyle name="_DEM-WP (C) Power Cost 2006GRC Order_Electric COS Inputs 2 3 2" xfId="12415"/>
    <cellStyle name="_DEM-WP (C) Power Cost 2006GRC Order_Electric COS Inputs 2 3 2 2" xfId="12416"/>
    <cellStyle name="_DEM-WP (C) Power Cost 2006GRC Order_Electric COS Inputs 2 3 3" xfId="12417"/>
    <cellStyle name="_DEM-WP (C) Power Cost 2006GRC Order_Electric COS Inputs 2 4" xfId="12418"/>
    <cellStyle name="_DEM-WP (C) Power Cost 2006GRC Order_Electric COS Inputs 2 4 2" xfId="12419"/>
    <cellStyle name="_DEM-WP (C) Power Cost 2006GRC Order_Electric COS Inputs 2 4 2 2" xfId="12420"/>
    <cellStyle name="_DEM-WP (C) Power Cost 2006GRC Order_Electric COS Inputs 2 4 3" xfId="12421"/>
    <cellStyle name="_DEM-WP (C) Power Cost 2006GRC Order_Electric COS Inputs 2 5" xfId="12422"/>
    <cellStyle name="_DEM-WP (C) Power Cost 2006GRC Order_Electric COS Inputs 3" xfId="12423"/>
    <cellStyle name="_DEM-WP (C) Power Cost 2006GRC Order_Electric COS Inputs 3 2" xfId="12424"/>
    <cellStyle name="_DEM-WP (C) Power Cost 2006GRC Order_Electric COS Inputs 3 2 2" xfId="12425"/>
    <cellStyle name="_DEM-WP (C) Power Cost 2006GRC Order_Electric COS Inputs 3 3" xfId="12426"/>
    <cellStyle name="_DEM-WP (C) Power Cost 2006GRC Order_Electric COS Inputs 4" xfId="12427"/>
    <cellStyle name="_DEM-WP (C) Power Cost 2006GRC Order_Electric COS Inputs 4 2" xfId="12428"/>
    <cellStyle name="_DEM-WP (C) Power Cost 2006GRC Order_Electric COS Inputs 4 2 2" xfId="12429"/>
    <cellStyle name="_DEM-WP (C) Power Cost 2006GRC Order_Electric COS Inputs 4 3" xfId="12430"/>
    <cellStyle name="_DEM-WP (C) Power Cost 2006GRC Order_Electric COS Inputs 5" xfId="12431"/>
    <cellStyle name="_DEM-WP (C) Power Cost 2006GRC Order_Electric COS Inputs 5 2" xfId="12432"/>
    <cellStyle name="_DEM-WP (C) Power Cost 2006GRC Order_Electric COS Inputs 6" xfId="12433"/>
    <cellStyle name="_DEM-WP (C) Power Cost 2006GRC Order_Exh A-1 resulting from UE-112050 effective Jan 1 2012" xfId="12434"/>
    <cellStyle name="_DEM-WP (C) Power Cost 2006GRC Order_Exh G - Klamath Peaker PPA fr C Locke 2-12" xfId="12435"/>
    <cellStyle name="_DEM-WP (C) Power Cost 2006GRC Order_Exhibit A-1 effective 4-1-11 fr S Free 12-11" xfId="12436"/>
    <cellStyle name="_DEM-WP (C) Power Cost 2006GRC Order_Mint Farm Generation BPA" xfId="12437"/>
    <cellStyle name="_DEM-WP (C) Power Cost 2006GRC Order_NIM Summary" xfId="1893"/>
    <cellStyle name="_DEM-WP (C) Power Cost 2006GRC Order_NIM Summary 09GRC" xfId="1894"/>
    <cellStyle name="_DEM-WP (C) Power Cost 2006GRC Order_NIM Summary 09GRC 2" xfId="1895"/>
    <cellStyle name="_DEM-WP (C) Power Cost 2006GRC Order_NIM Summary 09GRC 2 2" xfId="12438"/>
    <cellStyle name="_DEM-WP (C) Power Cost 2006GRC Order_NIM Summary 09GRC 3" xfId="12439"/>
    <cellStyle name="_DEM-WP (C) Power Cost 2006GRC Order_NIM Summary 09GRC_DEM-WP(C) ENERG10C--ctn Mid-C_042010 2010GRC" xfId="1896"/>
    <cellStyle name="_DEM-WP (C) Power Cost 2006GRC Order_NIM Summary 10" xfId="12440"/>
    <cellStyle name="_DEM-WP (C) Power Cost 2006GRC Order_NIM Summary 11" xfId="12441"/>
    <cellStyle name="_DEM-WP (C) Power Cost 2006GRC Order_NIM Summary 12" xfId="12442"/>
    <cellStyle name="_DEM-WP (C) Power Cost 2006GRC Order_NIM Summary 13" xfId="12443"/>
    <cellStyle name="_DEM-WP (C) Power Cost 2006GRC Order_NIM Summary 14" xfId="12444"/>
    <cellStyle name="_DEM-WP (C) Power Cost 2006GRC Order_NIM Summary 15" xfId="12445"/>
    <cellStyle name="_DEM-WP (C) Power Cost 2006GRC Order_NIM Summary 16" xfId="12446"/>
    <cellStyle name="_DEM-WP (C) Power Cost 2006GRC Order_NIM Summary 17" xfId="12447"/>
    <cellStyle name="_DEM-WP (C) Power Cost 2006GRC Order_NIM Summary 18" xfId="12448"/>
    <cellStyle name="_DEM-WP (C) Power Cost 2006GRC Order_NIM Summary 19" xfId="12449"/>
    <cellStyle name="_DEM-WP (C) Power Cost 2006GRC Order_NIM Summary 2" xfId="1897"/>
    <cellStyle name="_DEM-WP (C) Power Cost 2006GRC Order_NIM Summary 2 2" xfId="12450"/>
    <cellStyle name="_DEM-WP (C) Power Cost 2006GRC Order_NIM Summary 20" xfId="12451"/>
    <cellStyle name="_DEM-WP (C) Power Cost 2006GRC Order_NIM Summary 21" xfId="12452"/>
    <cellStyle name="_DEM-WP (C) Power Cost 2006GRC Order_NIM Summary 22" xfId="12453"/>
    <cellStyle name="_DEM-WP (C) Power Cost 2006GRC Order_NIM Summary 23" xfId="12454"/>
    <cellStyle name="_DEM-WP (C) Power Cost 2006GRC Order_NIM Summary 24" xfId="12455"/>
    <cellStyle name="_DEM-WP (C) Power Cost 2006GRC Order_NIM Summary 25" xfId="12456"/>
    <cellStyle name="_DEM-WP (C) Power Cost 2006GRC Order_NIM Summary 26" xfId="12457"/>
    <cellStyle name="_DEM-WP (C) Power Cost 2006GRC Order_NIM Summary 27" xfId="12458"/>
    <cellStyle name="_DEM-WP (C) Power Cost 2006GRC Order_NIM Summary 28" xfId="12459"/>
    <cellStyle name="_DEM-WP (C) Power Cost 2006GRC Order_NIM Summary 29" xfId="12460"/>
    <cellStyle name="_DEM-WP (C) Power Cost 2006GRC Order_NIM Summary 3" xfId="1898"/>
    <cellStyle name="_DEM-WP (C) Power Cost 2006GRC Order_NIM Summary 3 2" xfId="12461"/>
    <cellStyle name="_DEM-WP (C) Power Cost 2006GRC Order_NIM Summary 30" xfId="12462"/>
    <cellStyle name="_DEM-WP (C) Power Cost 2006GRC Order_NIM Summary 31" xfId="12463"/>
    <cellStyle name="_DEM-WP (C) Power Cost 2006GRC Order_NIM Summary 32" xfId="12464"/>
    <cellStyle name="_DEM-WP (C) Power Cost 2006GRC Order_NIM Summary 33" xfId="12465"/>
    <cellStyle name="_DEM-WP (C) Power Cost 2006GRC Order_NIM Summary 34" xfId="12466"/>
    <cellStyle name="_DEM-WP (C) Power Cost 2006GRC Order_NIM Summary 35" xfId="12467"/>
    <cellStyle name="_DEM-WP (C) Power Cost 2006GRC Order_NIM Summary 36" xfId="12468"/>
    <cellStyle name="_DEM-WP (C) Power Cost 2006GRC Order_NIM Summary 37" xfId="12469"/>
    <cellStyle name="_DEM-WP (C) Power Cost 2006GRC Order_NIM Summary 38" xfId="12470"/>
    <cellStyle name="_DEM-WP (C) Power Cost 2006GRC Order_NIM Summary 39" xfId="12471"/>
    <cellStyle name="_DEM-WP (C) Power Cost 2006GRC Order_NIM Summary 4" xfId="1899"/>
    <cellStyle name="_DEM-WP (C) Power Cost 2006GRC Order_NIM Summary 4 2" xfId="12472"/>
    <cellStyle name="_DEM-WP (C) Power Cost 2006GRC Order_NIM Summary 40" xfId="12473"/>
    <cellStyle name="_DEM-WP (C) Power Cost 2006GRC Order_NIM Summary 41" xfId="12474"/>
    <cellStyle name="_DEM-WP (C) Power Cost 2006GRC Order_NIM Summary 42" xfId="12475"/>
    <cellStyle name="_DEM-WP (C) Power Cost 2006GRC Order_NIM Summary 43" xfId="12476"/>
    <cellStyle name="_DEM-WP (C) Power Cost 2006GRC Order_NIM Summary 44" xfId="12477"/>
    <cellStyle name="_DEM-WP (C) Power Cost 2006GRC Order_NIM Summary 45" xfId="12478"/>
    <cellStyle name="_DEM-WP (C) Power Cost 2006GRC Order_NIM Summary 46" xfId="12479"/>
    <cellStyle name="_DEM-WP (C) Power Cost 2006GRC Order_NIM Summary 47" xfId="12480"/>
    <cellStyle name="_DEM-WP (C) Power Cost 2006GRC Order_NIM Summary 48" xfId="12481"/>
    <cellStyle name="_DEM-WP (C) Power Cost 2006GRC Order_NIM Summary 49" xfId="12482"/>
    <cellStyle name="_DEM-WP (C) Power Cost 2006GRC Order_NIM Summary 5" xfId="1900"/>
    <cellStyle name="_DEM-WP (C) Power Cost 2006GRC Order_NIM Summary 5 2" xfId="12483"/>
    <cellStyle name="_DEM-WP (C) Power Cost 2006GRC Order_NIM Summary 50" xfId="12484"/>
    <cellStyle name="_DEM-WP (C) Power Cost 2006GRC Order_NIM Summary 51" xfId="12485"/>
    <cellStyle name="_DEM-WP (C) Power Cost 2006GRC Order_NIM Summary 52" xfId="12486"/>
    <cellStyle name="_DEM-WP (C) Power Cost 2006GRC Order_NIM Summary 6" xfId="1901"/>
    <cellStyle name="_DEM-WP (C) Power Cost 2006GRC Order_NIM Summary 6 2" xfId="12487"/>
    <cellStyle name="_DEM-WP (C) Power Cost 2006GRC Order_NIM Summary 7" xfId="1902"/>
    <cellStyle name="_DEM-WP (C) Power Cost 2006GRC Order_NIM Summary 7 2" xfId="12488"/>
    <cellStyle name="_DEM-WP (C) Power Cost 2006GRC Order_NIM Summary 8" xfId="1903"/>
    <cellStyle name="_DEM-WP (C) Power Cost 2006GRC Order_NIM Summary 8 2" xfId="12489"/>
    <cellStyle name="_DEM-WP (C) Power Cost 2006GRC Order_NIM Summary 9" xfId="1904"/>
    <cellStyle name="_DEM-WP (C) Power Cost 2006GRC Order_NIM Summary 9 2" xfId="12490"/>
    <cellStyle name="_DEM-WP (C) Power Cost 2006GRC Order_NIM Summary_DEM-WP(C) ENERG10C--ctn Mid-C_042010 2010GRC" xfId="1905"/>
    <cellStyle name="_DEM-WP (C) Power Cost 2006GRC Order_NIM+O&amp;M" xfId="1906"/>
    <cellStyle name="_DEM-WP (C) Power Cost 2006GRC Order_NIM+O&amp;M 2" xfId="1907"/>
    <cellStyle name="_DEM-WP (C) Power Cost 2006GRC Order_NIM+O&amp;M 2 2" xfId="12491"/>
    <cellStyle name="_DEM-WP (C) Power Cost 2006GRC Order_NIM+O&amp;M 3" xfId="12492"/>
    <cellStyle name="_DEM-WP (C) Power Cost 2006GRC Order_NIM+O&amp;M Monthly" xfId="1908"/>
    <cellStyle name="_DEM-WP (C) Power Cost 2006GRC Order_NIM+O&amp;M Monthly 2" xfId="1909"/>
    <cellStyle name="_DEM-WP (C) Power Cost 2006GRC Order_NIM+O&amp;M Monthly 2 2" xfId="12493"/>
    <cellStyle name="_DEM-WP (C) Power Cost 2006GRC Order_NIM+O&amp;M Monthly 3" xfId="12494"/>
    <cellStyle name="_DEM-WP (C) Power Cost 2006GRC Order_PCA 10 -  Exhibit D Dec 2011" xfId="12495"/>
    <cellStyle name="_DEM-WP (C) Power Cost 2006GRC Order_PCA 10 -  Exhibit D from A Kellogg Jan 2011" xfId="12496"/>
    <cellStyle name="_DEM-WP (C) Power Cost 2006GRC Order_PCA 10 -  Exhibit D from A Kellogg July 2011" xfId="12497"/>
    <cellStyle name="_DEM-WP (C) Power Cost 2006GRC Order_PCA 10 -  Exhibit D from S Free Rcv'd 12-11" xfId="12498"/>
    <cellStyle name="_DEM-WP (C) Power Cost 2006GRC Order_PCA 11 -  Exhibit D Jan 2012 fr A Kellogg" xfId="12499"/>
    <cellStyle name="_DEM-WP (C) Power Cost 2006GRC Order_PCA 11 -  Exhibit D Jan 2012 WF" xfId="12500"/>
    <cellStyle name="_DEM-WP (C) Power Cost 2006GRC Order_PCA 9 -  Exhibit D April 2010" xfId="12501"/>
    <cellStyle name="_DEM-WP (C) Power Cost 2006GRC Order_PCA 9 -  Exhibit D April 2010 (3)" xfId="1910"/>
    <cellStyle name="_DEM-WP (C) Power Cost 2006GRC Order_PCA 9 -  Exhibit D April 2010 (3) 2" xfId="1911"/>
    <cellStyle name="_DEM-WP (C) Power Cost 2006GRC Order_PCA 9 -  Exhibit D April 2010 (3) 2 2" xfId="12502"/>
    <cellStyle name="_DEM-WP (C) Power Cost 2006GRC Order_PCA 9 -  Exhibit D April 2010 (3) 3" xfId="12503"/>
    <cellStyle name="_DEM-WP (C) Power Cost 2006GRC Order_PCA 9 -  Exhibit D April 2010 (3)_DEM-WP(C) ENERG10C--ctn Mid-C_042010 2010GRC" xfId="1912"/>
    <cellStyle name="_DEM-WP (C) Power Cost 2006GRC Order_PCA 9 -  Exhibit D April 2010 2" xfId="12504"/>
    <cellStyle name="_DEM-WP (C) Power Cost 2006GRC Order_PCA 9 -  Exhibit D April 2010 3" xfId="12505"/>
    <cellStyle name="_DEM-WP (C) Power Cost 2006GRC Order_PCA 9 -  Exhibit D April 2010 4" xfId="12506"/>
    <cellStyle name="_DEM-WP (C) Power Cost 2006GRC Order_PCA 9 -  Exhibit D April 2010 5" xfId="12507"/>
    <cellStyle name="_DEM-WP (C) Power Cost 2006GRC Order_PCA 9 -  Exhibit D April 2010 6" xfId="12508"/>
    <cellStyle name="_DEM-WP (C) Power Cost 2006GRC Order_PCA 9 -  Exhibit D Nov 2010" xfId="12509"/>
    <cellStyle name="_DEM-WP (C) Power Cost 2006GRC Order_PCA 9 -  Exhibit D Nov 2010 2" xfId="12510"/>
    <cellStyle name="_DEM-WP (C) Power Cost 2006GRC Order_PCA 9 - Exhibit D at August 2010" xfId="12511"/>
    <cellStyle name="_DEM-WP (C) Power Cost 2006GRC Order_PCA 9 - Exhibit D at August 2010 2" xfId="12512"/>
    <cellStyle name="_DEM-WP (C) Power Cost 2006GRC Order_PCA 9 - Exhibit D June 2010 GRC" xfId="12513"/>
    <cellStyle name="_DEM-WP (C) Power Cost 2006GRC Order_PCA 9 - Exhibit D June 2010 GRC 2" xfId="12514"/>
    <cellStyle name="_DEM-WP (C) Power Cost 2006GRC Order_Power Costs - Comparison bx Rbtl-Staff-Jt-PC" xfId="1913"/>
    <cellStyle name="_DEM-WP (C) Power Cost 2006GRC Order_Power Costs - Comparison bx Rbtl-Staff-Jt-PC 2" xfId="1914"/>
    <cellStyle name="_DEM-WP (C) Power Cost 2006GRC Order_Power Costs - Comparison bx Rbtl-Staff-Jt-PC 2 2" xfId="12515"/>
    <cellStyle name="_DEM-WP (C) Power Cost 2006GRC Order_Power Costs - Comparison bx Rbtl-Staff-Jt-PC 2 2 2" xfId="12516"/>
    <cellStyle name="_DEM-WP (C) Power Cost 2006GRC Order_Power Costs - Comparison bx Rbtl-Staff-Jt-PC 2 3" xfId="12517"/>
    <cellStyle name="_DEM-WP (C) Power Cost 2006GRC Order_Power Costs - Comparison bx Rbtl-Staff-Jt-PC 3" xfId="12518"/>
    <cellStyle name="_DEM-WP (C) Power Cost 2006GRC Order_Power Costs - Comparison bx Rbtl-Staff-Jt-PC 3 2" xfId="12519"/>
    <cellStyle name="_DEM-WP (C) Power Cost 2006GRC Order_Power Costs - Comparison bx Rbtl-Staff-Jt-PC 4" xfId="12520"/>
    <cellStyle name="_DEM-WP (C) Power Cost 2006GRC Order_Power Costs - Comparison bx Rbtl-Staff-Jt-PC_Adj Bench DR 3 for Initial Briefs (Electric)" xfId="1915"/>
    <cellStyle name="_DEM-WP (C) Power Cost 2006GRC Order_Power Costs - Comparison bx Rbtl-Staff-Jt-PC_Adj Bench DR 3 for Initial Briefs (Electric) 2" xfId="1916"/>
    <cellStyle name="_DEM-WP (C) Power Cost 2006GRC Order_Power Costs - Comparison bx Rbtl-Staff-Jt-PC_Adj Bench DR 3 for Initial Briefs (Electric) 2 2" xfId="12521"/>
    <cellStyle name="_DEM-WP (C) Power Cost 2006GRC Order_Power Costs - Comparison bx Rbtl-Staff-Jt-PC_Adj Bench DR 3 for Initial Briefs (Electric) 2 2 2" xfId="12522"/>
    <cellStyle name="_DEM-WP (C) Power Cost 2006GRC Order_Power Costs - Comparison bx Rbtl-Staff-Jt-PC_Adj Bench DR 3 for Initial Briefs (Electric) 2 3" xfId="12523"/>
    <cellStyle name="_DEM-WP (C) Power Cost 2006GRC Order_Power Costs - Comparison bx Rbtl-Staff-Jt-PC_Adj Bench DR 3 for Initial Briefs (Electric) 3" xfId="12524"/>
    <cellStyle name="_DEM-WP (C) Power Cost 2006GRC Order_Power Costs - Comparison bx Rbtl-Staff-Jt-PC_Adj Bench DR 3 for Initial Briefs (Electric) 3 2" xfId="12525"/>
    <cellStyle name="_DEM-WP (C) Power Cost 2006GRC Order_Power Costs - Comparison bx Rbtl-Staff-Jt-PC_Adj Bench DR 3 for Initial Briefs (Electric) 4" xfId="12526"/>
    <cellStyle name="_DEM-WP (C) Power Cost 2006GRC Order_Power Costs - Comparison bx Rbtl-Staff-Jt-PC_Adj Bench DR 3 for Initial Briefs (Electric)_DEM-WP(C) ENERG10C--ctn Mid-C_042010 2010GRC" xfId="1917"/>
    <cellStyle name="_DEM-WP (C) Power Cost 2006GRC Order_Power Costs - Comparison bx Rbtl-Staff-Jt-PC_DEM-WP(C) ENERG10C--ctn Mid-C_042010 2010GRC" xfId="1918"/>
    <cellStyle name="_DEM-WP (C) Power Cost 2006GRC Order_Power Costs - Comparison bx Rbtl-Staff-Jt-PC_Electric Rev Req Model (2009 GRC) Rebuttal" xfId="1919"/>
    <cellStyle name="_DEM-WP (C) Power Cost 2006GRC Order_Power Costs - Comparison bx Rbtl-Staff-Jt-PC_Electric Rev Req Model (2009 GRC) Rebuttal 2" xfId="12527"/>
    <cellStyle name="_DEM-WP (C) Power Cost 2006GRC Order_Power Costs - Comparison bx Rbtl-Staff-Jt-PC_Electric Rev Req Model (2009 GRC) Rebuttal 2 2" xfId="12528"/>
    <cellStyle name="_DEM-WP (C) Power Cost 2006GRC Order_Power Costs - Comparison bx Rbtl-Staff-Jt-PC_Electric Rev Req Model (2009 GRC) Rebuttal 2 2 2" xfId="12529"/>
    <cellStyle name="_DEM-WP (C) Power Cost 2006GRC Order_Power Costs - Comparison bx Rbtl-Staff-Jt-PC_Electric Rev Req Model (2009 GRC) Rebuttal 2 3" xfId="12530"/>
    <cellStyle name="_DEM-WP (C) Power Cost 2006GRC Order_Power Costs - Comparison bx Rbtl-Staff-Jt-PC_Electric Rev Req Model (2009 GRC) Rebuttal 3" xfId="12531"/>
    <cellStyle name="_DEM-WP (C) Power Cost 2006GRC Order_Power Costs - Comparison bx Rbtl-Staff-Jt-PC_Electric Rev Req Model (2009 GRC) Rebuttal 3 2" xfId="12532"/>
    <cellStyle name="_DEM-WP (C) Power Cost 2006GRC Order_Power Costs - Comparison bx Rbtl-Staff-Jt-PC_Electric Rev Req Model (2009 GRC) Rebuttal 4" xfId="12533"/>
    <cellStyle name="_DEM-WP (C) Power Cost 2006GRC Order_Power Costs - Comparison bx Rbtl-Staff-Jt-PC_Electric Rev Req Model (2009 GRC) Rebuttal REmoval of New  WH Solar AdjustMI" xfId="1920"/>
    <cellStyle name="_DEM-WP (C) Power Cost 2006GRC Order_Power Costs - Comparison bx Rbtl-Staff-Jt-PC_Electric Rev Req Model (2009 GRC) Rebuttal REmoval of New  WH Solar AdjustMI 2" xfId="1921"/>
    <cellStyle name="_DEM-WP (C) Power Cost 2006GRC Order_Power Costs - Comparison bx Rbtl-Staff-Jt-PC_Electric Rev Req Model (2009 GRC) Rebuttal REmoval of New  WH Solar AdjustMI 2 2" xfId="12534"/>
    <cellStyle name="_DEM-WP (C) Power Cost 2006GRC Order_Power Costs - Comparison bx Rbtl-Staff-Jt-PC_Electric Rev Req Model (2009 GRC) Rebuttal REmoval of New  WH Solar AdjustMI 2 2 2" xfId="12535"/>
    <cellStyle name="_DEM-WP (C) Power Cost 2006GRC Order_Power Costs - Comparison bx Rbtl-Staff-Jt-PC_Electric Rev Req Model (2009 GRC) Rebuttal REmoval of New  WH Solar AdjustMI 2 3" xfId="12536"/>
    <cellStyle name="_DEM-WP (C) Power Cost 2006GRC Order_Power Costs - Comparison bx Rbtl-Staff-Jt-PC_Electric Rev Req Model (2009 GRC) Rebuttal REmoval of New  WH Solar AdjustMI 3" xfId="12537"/>
    <cellStyle name="_DEM-WP (C) Power Cost 2006GRC Order_Power Costs - Comparison bx Rbtl-Staff-Jt-PC_Electric Rev Req Model (2009 GRC) Rebuttal REmoval of New  WH Solar AdjustMI 3 2" xfId="12538"/>
    <cellStyle name="_DEM-WP (C) Power Cost 2006GRC Order_Power Costs - Comparison bx Rbtl-Staff-Jt-PC_Electric Rev Req Model (2009 GRC) Rebuttal REmoval of New  WH Solar AdjustMI 4" xfId="12539"/>
    <cellStyle name="_DEM-WP (C) Power Cost 2006GRC Order_Power Costs - Comparison bx Rbtl-Staff-Jt-PC_Electric Rev Req Model (2009 GRC) Rebuttal REmoval of New  WH Solar AdjustMI_DEM-WP(C) ENERG10C--ctn Mid-C_042010 2010GRC" xfId="1922"/>
    <cellStyle name="_DEM-WP (C) Power Cost 2006GRC Order_Power Costs - Comparison bx Rbtl-Staff-Jt-PC_Electric Rev Req Model (2009 GRC) Revised 01-18-2010" xfId="1923"/>
    <cellStyle name="_DEM-WP (C) Power Cost 2006GRC Order_Power Costs - Comparison bx Rbtl-Staff-Jt-PC_Electric Rev Req Model (2009 GRC) Revised 01-18-2010 2" xfId="1924"/>
    <cellStyle name="_DEM-WP (C) Power Cost 2006GRC Order_Power Costs - Comparison bx Rbtl-Staff-Jt-PC_Electric Rev Req Model (2009 GRC) Revised 01-18-2010 2 2" xfId="12540"/>
    <cellStyle name="_DEM-WP (C) Power Cost 2006GRC Order_Power Costs - Comparison bx Rbtl-Staff-Jt-PC_Electric Rev Req Model (2009 GRC) Revised 01-18-2010 2 2 2" xfId="12541"/>
    <cellStyle name="_DEM-WP (C) Power Cost 2006GRC Order_Power Costs - Comparison bx Rbtl-Staff-Jt-PC_Electric Rev Req Model (2009 GRC) Revised 01-18-2010 2 3" xfId="12542"/>
    <cellStyle name="_DEM-WP (C) Power Cost 2006GRC Order_Power Costs - Comparison bx Rbtl-Staff-Jt-PC_Electric Rev Req Model (2009 GRC) Revised 01-18-2010 3" xfId="12543"/>
    <cellStyle name="_DEM-WP (C) Power Cost 2006GRC Order_Power Costs - Comparison bx Rbtl-Staff-Jt-PC_Electric Rev Req Model (2009 GRC) Revised 01-18-2010 3 2" xfId="12544"/>
    <cellStyle name="_DEM-WP (C) Power Cost 2006GRC Order_Power Costs - Comparison bx Rbtl-Staff-Jt-PC_Electric Rev Req Model (2009 GRC) Revised 01-18-2010 4" xfId="12545"/>
    <cellStyle name="_DEM-WP (C) Power Cost 2006GRC Order_Power Costs - Comparison bx Rbtl-Staff-Jt-PC_Electric Rev Req Model (2009 GRC) Revised 01-18-2010_DEM-WP(C) ENERG10C--ctn Mid-C_042010 2010GRC" xfId="1925"/>
    <cellStyle name="_DEM-WP (C) Power Cost 2006GRC Order_Power Costs - Comparison bx Rbtl-Staff-Jt-PC_Final Order Electric EXHIBIT A-1" xfId="1926"/>
    <cellStyle name="_DEM-WP (C) Power Cost 2006GRC Order_Power Costs - Comparison bx Rbtl-Staff-Jt-PC_Final Order Electric EXHIBIT A-1 2" xfId="12546"/>
    <cellStyle name="_DEM-WP (C) Power Cost 2006GRC Order_Power Costs - Comparison bx Rbtl-Staff-Jt-PC_Final Order Electric EXHIBIT A-1 2 2" xfId="12547"/>
    <cellStyle name="_DEM-WP (C) Power Cost 2006GRC Order_Power Costs - Comparison bx Rbtl-Staff-Jt-PC_Final Order Electric EXHIBIT A-1 2 2 2" xfId="12548"/>
    <cellStyle name="_DEM-WP (C) Power Cost 2006GRC Order_Power Costs - Comparison bx Rbtl-Staff-Jt-PC_Final Order Electric EXHIBIT A-1 2 3" xfId="12549"/>
    <cellStyle name="_DEM-WP (C) Power Cost 2006GRC Order_Power Costs - Comparison bx Rbtl-Staff-Jt-PC_Final Order Electric EXHIBIT A-1 3" xfId="12550"/>
    <cellStyle name="_DEM-WP (C) Power Cost 2006GRC Order_Power Costs - Comparison bx Rbtl-Staff-Jt-PC_Final Order Electric EXHIBIT A-1 3 2" xfId="12551"/>
    <cellStyle name="_DEM-WP (C) Power Cost 2006GRC Order_Power Costs - Comparison bx Rbtl-Staff-Jt-PC_Final Order Electric EXHIBIT A-1 4" xfId="12552"/>
    <cellStyle name="_DEM-WP (C) Power Cost 2006GRC Order_Production Adj 4.37" xfId="12553"/>
    <cellStyle name="_DEM-WP (C) Power Cost 2006GRC Order_Production Adj 4.37 2" xfId="12554"/>
    <cellStyle name="_DEM-WP (C) Power Cost 2006GRC Order_Production Adj 4.37 2 2" xfId="12555"/>
    <cellStyle name="_DEM-WP (C) Power Cost 2006GRC Order_Production Adj 4.37 2 2 2" xfId="12556"/>
    <cellStyle name="_DEM-WP (C) Power Cost 2006GRC Order_Production Adj 4.37 2 3" xfId="12557"/>
    <cellStyle name="_DEM-WP (C) Power Cost 2006GRC Order_Production Adj 4.37 3" xfId="12558"/>
    <cellStyle name="_DEM-WP (C) Power Cost 2006GRC Order_Production Adj 4.37 3 2" xfId="12559"/>
    <cellStyle name="_DEM-WP (C) Power Cost 2006GRC Order_Production Adj 4.37 4" xfId="12560"/>
    <cellStyle name="_DEM-WP (C) Power Cost 2006GRC Order_Purchased Power Adj 4.03" xfId="12561"/>
    <cellStyle name="_DEM-WP (C) Power Cost 2006GRC Order_Purchased Power Adj 4.03 2" xfId="12562"/>
    <cellStyle name="_DEM-WP (C) Power Cost 2006GRC Order_Purchased Power Adj 4.03 2 2" xfId="12563"/>
    <cellStyle name="_DEM-WP (C) Power Cost 2006GRC Order_Purchased Power Adj 4.03 2 2 2" xfId="12564"/>
    <cellStyle name="_DEM-WP (C) Power Cost 2006GRC Order_Purchased Power Adj 4.03 2 3" xfId="12565"/>
    <cellStyle name="_DEM-WP (C) Power Cost 2006GRC Order_Purchased Power Adj 4.03 3" xfId="12566"/>
    <cellStyle name="_DEM-WP (C) Power Cost 2006GRC Order_Purchased Power Adj 4.03 3 2" xfId="12567"/>
    <cellStyle name="_DEM-WP (C) Power Cost 2006GRC Order_Purchased Power Adj 4.03 4" xfId="12568"/>
    <cellStyle name="_DEM-WP (C) Power Cost 2006GRC Order_Rebuttal Power Costs" xfId="1927"/>
    <cellStyle name="_DEM-WP (C) Power Cost 2006GRC Order_Rebuttal Power Costs 2" xfId="1928"/>
    <cellStyle name="_DEM-WP (C) Power Cost 2006GRC Order_Rebuttal Power Costs 2 2" xfId="12569"/>
    <cellStyle name="_DEM-WP (C) Power Cost 2006GRC Order_Rebuttal Power Costs 2 2 2" xfId="12570"/>
    <cellStyle name="_DEM-WP (C) Power Cost 2006GRC Order_Rebuttal Power Costs 2 3" xfId="12571"/>
    <cellStyle name="_DEM-WP (C) Power Cost 2006GRC Order_Rebuttal Power Costs 3" xfId="12572"/>
    <cellStyle name="_DEM-WP (C) Power Cost 2006GRC Order_Rebuttal Power Costs 3 2" xfId="12573"/>
    <cellStyle name="_DEM-WP (C) Power Cost 2006GRC Order_Rebuttal Power Costs 4" xfId="12574"/>
    <cellStyle name="_DEM-WP (C) Power Cost 2006GRC Order_Rebuttal Power Costs_Adj Bench DR 3 for Initial Briefs (Electric)" xfId="1929"/>
    <cellStyle name="_DEM-WP (C) Power Cost 2006GRC Order_Rebuttal Power Costs_Adj Bench DR 3 for Initial Briefs (Electric) 2" xfId="1930"/>
    <cellStyle name="_DEM-WP (C) Power Cost 2006GRC Order_Rebuttal Power Costs_Adj Bench DR 3 for Initial Briefs (Electric) 2 2" xfId="12575"/>
    <cellStyle name="_DEM-WP (C) Power Cost 2006GRC Order_Rebuttal Power Costs_Adj Bench DR 3 for Initial Briefs (Electric) 2 2 2" xfId="12576"/>
    <cellStyle name="_DEM-WP (C) Power Cost 2006GRC Order_Rebuttal Power Costs_Adj Bench DR 3 for Initial Briefs (Electric) 2 3" xfId="12577"/>
    <cellStyle name="_DEM-WP (C) Power Cost 2006GRC Order_Rebuttal Power Costs_Adj Bench DR 3 for Initial Briefs (Electric) 3" xfId="12578"/>
    <cellStyle name="_DEM-WP (C) Power Cost 2006GRC Order_Rebuttal Power Costs_Adj Bench DR 3 for Initial Briefs (Electric) 3 2" xfId="12579"/>
    <cellStyle name="_DEM-WP (C) Power Cost 2006GRC Order_Rebuttal Power Costs_Adj Bench DR 3 for Initial Briefs (Electric) 4" xfId="12580"/>
    <cellStyle name="_DEM-WP (C) Power Cost 2006GRC Order_Rebuttal Power Costs_Adj Bench DR 3 for Initial Briefs (Electric)_DEM-WP(C) ENERG10C--ctn Mid-C_042010 2010GRC" xfId="1931"/>
    <cellStyle name="_DEM-WP (C) Power Cost 2006GRC Order_Rebuttal Power Costs_DEM-WP(C) ENERG10C--ctn Mid-C_042010 2010GRC" xfId="1932"/>
    <cellStyle name="_DEM-WP (C) Power Cost 2006GRC Order_Rebuttal Power Costs_Electric Rev Req Model (2009 GRC) Rebuttal" xfId="1933"/>
    <cellStyle name="_DEM-WP (C) Power Cost 2006GRC Order_Rebuttal Power Costs_Electric Rev Req Model (2009 GRC) Rebuttal 2" xfId="12581"/>
    <cellStyle name="_DEM-WP (C) Power Cost 2006GRC Order_Rebuttal Power Costs_Electric Rev Req Model (2009 GRC) Rebuttal 2 2" xfId="12582"/>
    <cellStyle name="_DEM-WP (C) Power Cost 2006GRC Order_Rebuttal Power Costs_Electric Rev Req Model (2009 GRC) Rebuttal 2 2 2" xfId="12583"/>
    <cellStyle name="_DEM-WP (C) Power Cost 2006GRC Order_Rebuttal Power Costs_Electric Rev Req Model (2009 GRC) Rebuttal 2 3" xfId="12584"/>
    <cellStyle name="_DEM-WP (C) Power Cost 2006GRC Order_Rebuttal Power Costs_Electric Rev Req Model (2009 GRC) Rebuttal 3" xfId="12585"/>
    <cellStyle name="_DEM-WP (C) Power Cost 2006GRC Order_Rebuttal Power Costs_Electric Rev Req Model (2009 GRC) Rebuttal 3 2" xfId="12586"/>
    <cellStyle name="_DEM-WP (C) Power Cost 2006GRC Order_Rebuttal Power Costs_Electric Rev Req Model (2009 GRC) Rebuttal 4" xfId="12587"/>
    <cellStyle name="_DEM-WP (C) Power Cost 2006GRC Order_Rebuttal Power Costs_Electric Rev Req Model (2009 GRC) Rebuttal REmoval of New  WH Solar AdjustMI" xfId="1934"/>
    <cellStyle name="_DEM-WP (C) Power Cost 2006GRC Order_Rebuttal Power Costs_Electric Rev Req Model (2009 GRC) Rebuttal REmoval of New  WH Solar AdjustMI 2" xfId="1935"/>
    <cellStyle name="_DEM-WP (C) Power Cost 2006GRC Order_Rebuttal Power Costs_Electric Rev Req Model (2009 GRC) Rebuttal REmoval of New  WH Solar AdjustMI 2 2" xfId="12588"/>
    <cellStyle name="_DEM-WP (C) Power Cost 2006GRC Order_Rebuttal Power Costs_Electric Rev Req Model (2009 GRC) Rebuttal REmoval of New  WH Solar AdjustMI 2 2 2" xfId="12589"/>
    <cellStyle name="_DEM-WP (C) Power Cost 2006GRC Order_Rebuttal Power Costs_Electric Rev Req Model (2009 GRC) Rebuttal REmoval of New  WH Solar AdjustMI 2 3" xfId="12590"/>
    <cellStyle name="_DEM-WP (C) Power Cost 2006GRC Order_Rebuttal Power Costs_Electric Rev Req Model (2009 GRC) Rebuttal REmoval of New  WH Solar AdjustMI 3" xfId="12591"/>
    <cellStyle name="_DEM-WP (C) Power Cost 2006GRC Order_Rebuttal Power Costs_Electric Rev Req Model (2009 GRC) Rebuttal REmoval of New  WH Solar AdjustMI 3 2" xfId="12592"/>
    <cellStyle name="_DEM-WP (C) Power Cost 2006GRC Order_Rebuttal Power Costs_Electric Rev Req Model (2009 GRC) Rebuttal REmoval of New  WH Solar AdjustMI 4" xfId="12593"/>
    <cellStyle name="_DEM-WP (C) Power Cost 2006GRC Order_Rebuttal Power Costs_Electric Rev Req Model (2009 GRC) Rebuttal REmoval of New  WH Solar AdjustMI_DEM-WP(C) ENERG10C--ctn Mid-C_042010 2010GRC" xfId="1936"/>
    <cellStyle name="_DEM-WP (C) Power Cost 2006GRC Order_Rebuttal Power Costs_Electric Rev Req Model (2009 GRC) Revised 01-18-2010" xfId="1937"/>
    <cellStyle name="_DEM-WP (C) Power Cost 2006GRC Order_Rebuttal Power Costs_Electric Rev Req Model (2009 GRC) Revised 01-18-2010 2" xfId="1938"/>
    <cellStyle name="_DEM-WP (C) Power Cost 2006GRC Order_Rebuttal Power Costs_Electric Rev Req Model (2009 GRC) Revised 01-18-2010 2 2" xfId="12594"/>
    <cellStyle name="_DEM-WP (C) Power Cost 2006GRC Order_Rebuttal Power Costs_Electric Rev Req Model (2009 GRC) Revised 01-18-2010 2 2 2" xfId="12595"/>
    <cellStyle name="_DEM-WP (C) Power Cost 2006GRC Order_Rebuttal Power Costs_Electric Rev Req Model (2009 GRC) Revised 01-18-2010 2 3" xfId="12596"/>
    <cellStyle name="_DEM-WP (C) Power Cost 2006GRC Order_Rebuttal Power Costs_Electric Rev Req Model (2009 GRC) Revised 01-18-2010 3" xfId="12597"/>
    <cellStyle name="_DEM-WP (C) Power Cost 2006GRC Order_Rebuttal Power Costs_Electric Rev Req Model (2009 GRC) Revised 01-18-2010 3 2" xfId="12598"/>
    <cellStyle name="_DEM-WP (C) Power Cost 2006GRC Order_Rebuttal Power Costs_Electric Rev Req Model (2009 GRC) Revised 01-18-2010 4" xfId="12599"/>
    <cellStyle name="_DEM-WP (C) Power Cost 2006GRC Order_Rebuttal Power Costs_Electric Rev Req Model (2009 GRC) Revised 01-18-2010_DEM-WP(C) ENERG10C--ctn Mid-C_042010 2010GRC" xfId="1939"/>
    <cellStyle name="_DEM-WP (C) Power Cost 2006GRC Order_Rebuttal Power Costs_Final Order Electric EXHIBIT A-1" xfId="1940"/>
    <cellStyle name="_DEM-WP (C) Power Cost 2006GRC Order_Rebuttal Power Costs_Final Order Electric EXHIBIT A-1 2" xfId="12600"/>
    <cellStyle name="_DEM-WP (C) Power Cost 2006GRC Order_Rebuttal Power Costs_Final Order Electric EXHIBIT A-1 2 2" xfId="12601"/>
    <cellStyle name="_DEM-WP (C) Power Cost 2006GRC Order_Rebuttal Power Costs_Final Order Electric EXHIBIT A-1 2 2 2" xfId="12602"/>
    <cellStyle name="_DEM-WP (C) Power Cost 2006GRC Order_Rebuttal Power Costs_Final Order Electric EXHIBIT A-1 2 3" xfId="12603"/>
    <cellStyle name="_DEM-WP (C) Power Cost 2006GRC Order_Rebuttal Power Costs_Final Order Electric EXHIBIT A-1 3" xfId="12604"/>
    <cellStyle name="_DEM-WP (C) Power Cost 2006GRC Order_Rebuttal Power Costs_Final Order Electric EXHIBIT A-1 3 2" xfId="12605"/>
    <cellStyle name="_DEM-WP (C) Power Cost 2006GRC Order_Rebuttal Power Costs_Final Order Electric EXHIBIT A-1 4" xfId="12606"/>
    <cellStyle name="_DEM-WP (C) Power Cost 2006GRC Order_ROR 5.02" xfId="12607"/>
    <cellStyle name="_DEM-WP (C) Power Cost 2006GRC Order_ROR 5.02 2" xfId="12608"/>
    <cellStyle name="_DEM-WP (C) Power Cost 2006GRC Order_ROR 5.02 2 2" xfId="12609"/>
    <cellStyle name="_DEM-WP (C) Power Cost 2006GRC Order_ROR 5.02 2 2 2" xfId="12610"/>
    <cellStyle name="_DEM-WP (C) Power Cost 2006GRC Order_ROR 5.02 2 3" xfId="12611"/>
    <cellStyle name="_DEM-WP (C) Power Cost 2006GRC Order_ROR 5.02 3" xfId="12612"/>
    <cellStyle name="_DEM-WP (C) Power Cost 2006GRC Order_ROR 5.02 3 2" xfId="12613"/>
    <cellStyle name="_DEM-WP (C) Power Cost 2006GRC Order_ROR 5.02 4" xfId="12614"/>
    <cellStyle name="_DEM-WP (C) Power Cost 2006GRC Order_Scenario 1 REC vs PTC Offset" xfId="12615"/>
    <cellStyle name="_DEM-WP (C) Power Cost 2006GRC Order_Scenario 3" xfId="12616"/>
    <cellStyle name="_DEM-WP (C) Power Cost 2006GRC Order_Wind Integration 10GRC" xfId="1941"/>
    <cellStyle name="_DEM-WP (C) Power Cost 2006GRC Order_Wind Integration 10GRC 2" xfId="1942"/>
    <cellStyle name="_DEM-WP (C) Power Cost 2006GRC Order_Wind Integration 10GRC 2 2" xfId="12617"/>
    <cellStyle name="_DEM-WP (C) Power Cost 2006GRC Order_Wind Integration 10GRC 3" xfId="12618"/>
    <cellStyle name="_DEM-WP (C) Power Cost 2006GRC Order_Wind Integration 10GRC_DEM-WP(C) ENERG10C--ctn Mid-C_042010 2010GRC" xfId="1943"/>
    <cellStyle name="_DEM-WP Revised (HC) Wild Horse 2006GRC" xfId="1944"/>
    <cellStyle name="_DEM-WP Revised (HC) Wild Horse 2006GRC 2" xfId="1945"/>
    <cellStyle name="_DEM-WP Revised (HC) Wild Horse 2006GRC 2 2" xfId="12619"/>
    <cellStyle name="_DEM-WP Revised (HC) Wild Horse 2006GRC 2 2 2" xfId="12620"/>
    <cellStyle name="_DEM-WP Revised (HC) Wild Horse 2006GRC 2 3" xfId="12621"/>
    <cellStyle name="_DEM-WP Revised (HC) Wild Horse 2006GRC 3" xfId="12622"/>
    <cellStyle name="_DEM-WP Revised (HC) Wild Horse 2006GRC 3 2" xfId="12623"/>
    <cellStyle name="_DEM-WP Revised (HC) Wild Horse 2006GRC 4" xfId="12624"/>
    <cellStyle name="_DEM-WP Revised (HC) Wild Horse 2006GRC_16.37E Wild Horse Expansion DeferralRevwrkingfile SF" xfId="1946"/>
    <cellStyle name="_DEM-WP Revised (HC) Wild Horse 2006GRC_16.37E Wild Horse Expansion DeferralRevwrkingfile SF 2" xfId="1947"/>
    <cellStyle name="_DEM-WP Revised (HC) Wild Horse 2006GRC_16.37E Wild Horse Expansion DeferralRevwrkingfile SF 2 2" xfId="12625"/>
    <cellStyle name="_DEM-WP Revised (HC) Wild Horse 2006GRC_16.37E Wild Horse Expansion DeferralRevwrkingfile SF 2 2 2" xfId="12626"/>
    <cellStyle name="_DEM-WP Revised (HC) Wild Horse 2006GRC_16.37E Wild Horse Expansion DeferralRevwrkingfile SF 2 3" xfId="12627"/>
    <cellStyle name="_DEM-WP Revised (HC) Wild Horse 2006GRC_16.37E Wild Horse Expansion DeferralRevwrkingfile SF 3" xfId="12628"/>
    <cellStyle name="_DEM-WP Revised (HC) Wild Horse 2006GRC_16.37E Wild Horse Expansion DeferralRevwrkingfile SF 3 2" xfId="12629"/>
    <cellStyle name="_DEM-WP Revised (HC) Wild Horse 2006GRC_16.37E Wild Horse Expansion DeferralRevwrkingfile SF 4" xfId="12630"/>
    <cellStyle name="_DEM-WP Revised (HC) Wild Horse 2006GRC_16.37E Wild Horse Expansion DeferralRevwrkingfile SF_DEM-WP(C) ENERG10C--ctn Mid-C_042010 2010GRC" xfId="1948"/>
    <cellStyle name="_DEM-WP Revised (HC) Wild Horse 2006GRC_2009 GRC Compl Filing - Exhibit D" xfId="1949"/>
    <cellStyle name="_DEM-WP Revised (HC) Wild Horse 2006GRC_2009 GRC Compl Filing - Exhibit D 2" xfId="1950"/>
    <cellStyle name="_DEM-WP Revised (HC) Wild Horse 2006GRC_2009 GRC Compl Filing - Exhibit D 2 2" xfId="12631"/>
    <cellStyle name="_DEM-WP Revised (HC) Wild Horse 2006GRC_2009 GRC Compl Filing - Exhibit D 3" xfId="12632"/>
    <cellStyle name="_DEM-WP Revised (HC) Wild Horse 2006GRC_2009 GRC Compl Filing - Exhibit D_DEM-WP(C) ENERG10C--ctn Mid-C_042010 2010GRC" xfId="1951"/>
    <cellStyle name="_DEM-WP Revised (HC) Wild Horse 2006GRC_Adj Bench DR 3 for Initial Briefs (Electric)" xfId="1952"/>
    <cellStyle name="_DEM-WP Revised (HC) Wild Horse 2006GRC_Adj Bench DR 3 for Initial Briefs (Electric) 2" xfId="1953"/>
    <cellStyle name="_DEM-WP Revised (HC) Wild Horse 2006GRC_Adj Bench DR 3 for Initial Briefs (Electric) 2 2" xfId="12633"/>
    <cellStyle name="_DEM-WP Revised (HC) Wild Horse 2006GRC_Adj Bench DR 3 for Initial Briefs (Electric) 2 2 2" xfId="12634"/>
    <cellStyle name="_DEM-WP Revised (HC) Wild Horse 2006GRC_Adj Bench DR 3 for Initial Briefs (Electric) 2 3" xfId="12635"/>
    <cellStyle name="_DEM-WP Revised (HC) Wild Horse 2006GRC_Adj Bench DR 3 for Initial Briefs (Electric) 3" xfId="12636"/>
    <cellStyle name="_DEM-WP Revised (HC) Wild Horse 2006GRC_Adj Bench DR 3 for Initial Briefs (Electric) 3 2" xfId="12637"/>
    <cellStyle name="_DEM-WP Revised (HC) Wild Horse 2006GRC_Adj Bench DR 3 for Initial Briefs (Electric) 4" xfId="12638"/>
    <cellStyle name="_DEM-WP Revised (HC) Wild Horse 2006GRC_Adj Bench DR 3 for Initial Briefs (Electric)_DEM-WP(C) ENERG10C--ctn Mid-C_042010 2010GRC" xfId="1954"/>
    <cellStyle name="_DEM-WP Revised (HC) Wild Horse 2006GRC_Book1" xfId="12639"/>
    <cellStyle name="_DEM-WP Revised (HC) Wild Horse 2006GRC_Book2" xfId="1955"/>
    <cellStyle name="_DEM-WP Revised (HC) Wild Horse 2006GRC_Book2 2" xfId="1956"/>
    <cellStyle name="_DEM-WP Revised (HC) Wild Horse 2006GRC_Book2 2 2" xfId="12640"/>
    <cellStyle name="_DEM-WP Revised (HC) Wild Horse 2006GRC_Book2 2 2 2" xfId="12641"/>
    <cellStyle name="_DEM-WP Revised (HC) Wild Horse 2006GRC_Book2 2 3" xfId="12642"/>
    <cellStyle name="_DEM-WP Revised (HC) Wild Horse 2006GRC_Book2 3" xfId="12643"/>
    <cellStyle name="_DEM-WP Revised (HC) Wild Horse 2006GRC_Book2 3 2" xfId="12644"/>
    <cellStyle name="_DEM-WP Revised (HC) Wild Horse 2006GRC_Book2 4" xfId="12645"/>
    <cellStyle name="_DEM-WP Revised (HC) Wild Horse 2006GRC_Book2_DEM-WP(C) ENERG10C--ctn Mid-C_042010 2010GRC" xfId="1957"/>
    <cellStyle name="_DEM-WP Revised (HC) Wild Horse 2006GRC_Book4" xfId="1958"/>
    <cellStyle name="_DEM-WP Revised (HC) Wild Horse 2006GRC_Book4 2" xfId="1959"/>
    <cellStyle name="_DEM-WP Revised (HC) Wild Horse 2006GRC_Book4 2 2" xfId="12646"/>
    <cellStyle name="_DEM-WP Revised (HC) Wild Horse 2006GRC_Book4 2 2 2" xfId="12647"/>
    <cellStyle name="_DEM-WP Revised (HC) Wild Horse 2006GRC_Book4 2 3" xfId="12648"/>
    <cellStyle name="_DEM-WP Revised (HC) Wild Horse 2006GRC_Book4 3" xfId="12649"/>
    <cellStyle name="_DEM-WP Revised (HC) Wild Horse 2006GRC_Book4 3 2" xfId="12650"/>
    <cellStyle name="_DEM-WP Revised (HC) Wild Horse 2006GRC_Book4 4" xfId="12651"/>
    <cellStyle name="_DEM-WP Revised (HC) Wild Horse 2006GRC_Book4_DEM-WP(C) ENERG10C--ctn Mid-C_042010 2010GRC" xfId="1960"/>
    <cellStyle name="_DEM-WP Revised (HC) Wild Horse 2006GRC_DEM-WP(C) ENERG10C--ctn Mid-C_042010 2010GRC" xfId="1961"/>
    <cellStyle name="_DEM-WP Revised (HC) Wild Horse 2006GRC_Electric Rev Req Model (2009 GRC) " xfId="1962"/>
    <cellStyle name="_DEM-WP Revised (HC) Wild Horse 2006GRC_Electric Rev Req Model (2009 GRC)  2" xfId="1963"/>
    <cellStyle name="_DEM-WP Revised (HC) Wild Horse 2006GRC_Electric Rev Req Model (2009 GRC)  2 2" xfId="12652"/>
    <cellStyle name="_DEM-WP Revised (HC) Wild Horse 2006GRC_Electric Rev Req Model (2009 GRC)  2 2 2" xfId="12653"/>
    <cellStyle name="_DEM-WP Revised (HC) Wild Horse 2006GRC_Electric Rev Req Model (2009 GRC)  2 3" xfId="12654"/>
    <cellStyle name="_DEM-WP Revised (HC) Wild Horse 2006GRC_Electric Rev Req Model (2009 GRC)  3" xfId="12655"/>
    <cellStyle name="_DEM-WP Revised (HC) Wild Horse 2006GRC_Electric Rev Req Model (2009 GRC)  3 2" xfId="12656"/>
    <cellStyle name="_DEM-WP Revised (HC) Wild Horse 2006GRC_Electric Rev Req Model (2009 GRC)  4" xfId="12657"/>
    <cellStyle name="_DEM-WP Revised (HC) Wild Horse 2006GRC_Electric Rev Req Model (2009 GRC) _DEM-WP(C) ENERG10C--ctn Mid-C_042010 2010GRC" xfId="1964"/>
    <cellStyle name="_DEM-WP Revised (HC) Wild Horse 2006GRC_Electric Rev Req Model (2009 GRC) Rebuttal" xfId="1965"/>
    <cellStyle name="_DEM-WP Revised (HC) Wild Horse 2006GRC_Electric Rev Req Model (2009 GRC) Rebuttal 2" xfId="12658"/>
    <cellStyle name="_DEM-WP Revised (HC) Wild Horse 2006GRC_Electric Rev Req Model (2009 GRC) Rebuttal 2 2" xfId="12659"/>
    <cellStyle name="_DEM-WP Revised (HC) Wild Horse 2006GRC_Electric Rev Req Model (2009 GRC) Rebuttal 2 2 2" xfId="12660"/>
    <cellStyle name="_DEM-WP Revised (HC) Wild Horse 2006GRC_Electric Rev Req Model (2009 GRC) Rebuttal 2 3" xfId="12661"/>
    <cellStyle name="_DEM-WP Revised (HC) Wild Horse 2006GRC_Electric Rev Req Model (2009 GRC) Rebuttal 3" xfId="12662"/>
    <cellStyle name="_DEM-WP Revised (HC) Wild Horse 2006GRC_Electric Rev Req Model (2009 GRC) Rebuttal 3 2" xfId="12663"/>
    <cellStyle name="_DEM-WP Revised (HC) Wild Horse 2006GRC_Electric Rev Req Model (2009 GRC) Rebuttal 4" xfId="12664"/>
    <cellStyle name="_DEM-WP Revised (HC) Wild Horse 2006GRC_Electric Rev Req Model (2009 GRC) Rebuttal REmoval of New  WH Solar AdjustMI" xfId="1966"/>
    <cellStyle name="_DEM-WP Revised (HC) Wild Horse 2006GRC_Electric Rev Req Model (2009 GRC) Rebuttal REmoval of New  WH Solar AdjustMI 2" xfId="1967"/>
    <cellStyle name="_DEM-WP Revised (HC) Wild Horse 2006GRC_Electric Rev Req Model (2009 GRC) Rebuttal REmoval of New  WH Solar AdjustMI 2 2" xfId="12665"/>
    <cellStyle name="_DEM-WP Revised (HC) Wild Horse 2006GRC_Electric Rev Req Model (2009 GRC) Rebuttal REmoval of New  WH Solar AdjustMI 2 2 2" xfId="12666"/>
    <cellStyle name="_DEM-WP Revised (HC) Wild Horse 2006GRC_Electric Rev Req Model (2009 GRC) Rebuttal REmoval of New  WH Solar AdjustMI 2 3" xfId="12667"/>
    <cellStyle name="_DEM-WP Revised (HC) Wild Horse 2006GRC_Electric Rev Req Model (2009 GRC) Rebuttal REmoval of New  WH Solar AdjustMI 3" xfId="12668"/>
    <cellStyle name="_DEM-WP Revised (HC) Wild Horse 2006GRC_Electric Rev Req Model (2009 GRC) Rebuttal REmoval of New  WH Solar AdjustMI 3 2" xfId="12669"/>
    <cellStyle name="_DEM-WP Revised (HC) Wild Horse 2006GRC_Electric Rev Req Model (2009 GRC) Rebuttal REmoval of New  WH Solar AdjustMI 4" xfId="12670"/>
    <cellStyle name="_DEM-WP Revised (HC) Wild Horse 2006GRC_Electric Rev Req Model (2009 GRC) Rebuttal REmoval of New  WH Solar AdjustMI_DEM-WP(C) ENERG10C--ctn Mid-C_042010 2010GRC" xfId="1968"/>
    <cellStyle name="_DEM-WP Revised (HC) Wild Horse 2006GRC_Electric Rev Req Model (2009 GRC) Revised 01-18-2010" xfId="1969"/>
    <cellStyle name="_DEM-WP Revised (HC) Wild Horse 2006GRC_Electric Rev Req Model (2009 GRC) Revised 01-18-2010 2" xfId="1970"/>
    <cellStyle name="_DEM-WP Revised (HC) Wild Horse 2006GRC_Electric Rev Req Model (2009 GRC) Revised 01-18-2010 2 2" xfId="12671"/>
    <cellStyle name="_DEM-WP Revised (HC) Wild Horse 2006GRC_Electric Rev Req Model (2009 GRC) Revised 01-18-2010 2 2 2" xfId="12672"/>
    <cellStyle name="_DEM-WP Revised (HC) Wild Horse 2006GRC_Electric Rev Req Model (2009 GRC) Revised 01-18-2010 2 3" xfId="12673"/>
    <cellStyle name="_DEM-WP Revised (HC) Wild Horse 2006GRC_Electric Rev Req Model (2009 GRC) Revised 01-18-2010 3" xfId="12674"/>
    <cellStyle name="_DEM-WP Revised (HC) Wild Horse 2006GRC_Electric Rev Req Model (2009 GRC) Revised 01-18-2010 3 2" xfId="12675"/>
    <cellStyle name="_DEM-WP Revised (HC) Wild Horse 2006GRC_Electric Rev Req Model (2009 GRC) Revised 01-18-2010 4" xfId="12676"/>
    <cellStyle name="_DEM-WP Revised (HC) Wild Horse 2006GRC_Electric Rev Req Model (2009 GRC) Revised 01-18-2010_DEM-WP(C) ENERG10C--ctn Mid-C_042010 2010GRC" xfId="1971"/>
    <cellStyle name="_DEM-WP Revised (HC) Wild Horse 2006GRC_Electric Rev Req Model (2010 GRC)" xfId="12677"/>
    <cellStyle name="_DEM-WP Revised (HC) Wild Horse 2006GRC_Electric Rev Req Model (2010 GRC) SF" xfId="12678"/>
    <cellStyle name="_DEM-WP Revised (HC) Wild Horse 2006GRC_Final Order Electric EXHIBIT A-1" xfId="1972"/>
    <cellStyle name="_DEM-WP Revised (HC) Wild Horse 2006GRC_Final Order Electric EXHIBIT A-1 2" xfId="12679"/>
    <cellStyle name="_DEM-WP Revised (HC) Wild Horse 2006GRC_Final Order Electric EXHIBIT A-1 2 2" xfId="12680"/>
    <cellStyle name="_DEM-WP Revised (HC) Wild Horse 2006GRC_Final Order Electric EXHIBIT A-1 2 2 2" xfId="12681"/>
    <cellStyle name="_DEM-WP Revised (HC) Wild Horse 2006GRC_Final Order Electric EXHIBIT A-1 2 3" xfId="12682"/>
    <cellStyle name="_DEM-WP Revised (HC) Wild Horse 2006GRC_Final Order Electric EXHIBIT A-1 3" xfId="12683"/>
    <cellStyle name="_DEM-WP Revised (HC) Wild Horse 2006GRC_Final Order Electric EXHIBIT A-1 3 2" xfId="12684"/>
    <cellStyle name="_DEM-WP Revised (HC) Wild Horse 2006GRC_Final Order Electric EXHIBIT A-1 4" xfId="12685"/>
    <cellStyle name="_DEM-WP Revised (HC) Wild Horse 2006GRC_NIM Summary" xfId="1973"/>
    <cellStyle name="_DEM-WP Revised (HC) Wild Horse 2006GRC_NIM Summary 2" xfId="1974"/>
    <cellStyle name="_DEM-WP Revised (HC) Wild Horse 2006GRC_NIM Summary 2 2" xfId="12686"/>
    <cellStyle name="_DEM-WP Revised (HC) Wild Horse 2006GRC_NIM Summary 3" xfId="12687"/>
    <cellStyle name="_DEM-WP Revised (HC) Wild Horse 2006GRC_NIM Summary_DEM-WP(C) ENERG10C--ctn Mid-C_042010 2010GRC" xfId="1975"/>
    <cellStyle name="_DEM-WP Revised (HC) Wild Horse 2006GRC_Power Costs - Comparison bx Rbtl-Staff-Jt-PC" xfId="1976"/>
    <cellStyle name="_DEM-WP Revised (HC) Wild Horse 2006GRC_Power Costs - Comparison bx Rbtl-Staff-Jt-PC 2" xfId="1977"/>
    <cellStyle name="_DEM-WP Revised (HC) Wild Horse 2006GRC_Power Costs - Comparison bx Rbtl-Staff-Jt-PC 2 2" xfId="12688"/>
    <cellStyle name="_DEM-WP Revised (HC) Wild Horse 2006GRC_Power Costs - Comparison bx Rbtl-Staff-Jt-PC 2 2 2" xfId="12689"/>
    <cellStyle name="_DEM-WP Revised (HC) Wild Horse 2006GRC_Power Costs - Comparison bx Rbtl-Staff-Jt-PC 2 3" xfId="12690"/>
    <cellStyle name="_DEM-WP Revised (HC) Wild Horse 2006GRC_Power Costs - Comparison bx Rbtl-Staff-Jt-PC 3" xfId="12691"/>
    <cellStyle name="_DEM-WP Revised (HC) Wild Horse 2006GRC_Power Costs - Comparison bx Rbtl-Staff-Jt-PC 3 2" xfId="12692"/>
    <cellStyle name="_DEM-WP Revised (HC) Wild Horse 2006GRC_Power Costs - Comparison bx Rbtl-Staff-Jt-PC 4" xfId="12693"/>
    <cellStyle name="_DEM-WP Revised (HC) Wild Horse 2006GRC_Power Costs - Comparison bx Rbtl-Staff-Jt-PC_DEM-WP(C) ENERG10C--ctn Mid-C_042010 2010GRC" xfId="1978"/>
    <cellStyle name="_DEM-WP Revised (HC) Wild Horse 2006GRC_Rebuttal Power Costs" xfId="1979"/>
    <cellStyle name="_DEM-WP Revised (HC) Wild Horse 2006GRC_Rebuttal Power Costs 2" xfId="1980"/>
    <cellStyle name="_DEM-WP Revised (HC) Wild Horse 2006GRC_Rebuttal Power Costs 2 2" xfId="12694"/>
    <cellStyle name="_DEM-WP Revised (HC) Wild Horse 2006GRC_Rebuttal Power Costs 2 2 2" xfId="12695"/>
    <cellStyle name="_DEM-WP Revised (HC) Wild Horse 2006GRC_Rebuttal Power Costs 2 3" xfId="12696"/>
    <cellStyle name="_DEM-WP Revised (HC) Wild Horse 2006GRC_Rebuttal Power Costs 3" xfId="12697"/>
    <cellStyle name="_DEM-WP Revised (HC) Wild Horse 2006GRC_Rebuttal Power Costs 3 2" xfId="12698"/>
    <cellStyle name="_DEM-WP Revised (HC) Wild Horse 2006GRC_Rebuttal Power Costs 4" xfId="12699"/>
    <cellStyle name="_DEM-WP Revised (HC) Wild Horse 2006GRC_Rebuttal Power Costs_DEM-WP(C) ENERG10C--ctn Mid-C_042010 2010GRC" xfId="1981"/>
    <cellStyle name="_DEM-WP Revised (HC) Wild Horse 2006GRC_TENASKA REGULATORY ASSET" xfId="1982"/>
    <cellStyle name="_DEM-WP Revised (HC) Wild Horse 2006GRC_TENASKA REGULATORY ASSET 2" xfId="12700"/>
    <cellStyle name="_DEM-WP Revised (HC) Wild Horse 2006GRC_TENASKA REGULATORY ASSET 2 2" xfId="12701"/>
    <cellStyle name="_DEM-WP Revised (HC) Wild Horse 2006GRC_TENASKA REGULATORY ASSET 2 2 2" xfId="12702"/>
    <cellStyle name="_DEM-WP Revised (HC) Wild Horse 2006GRC_TENASKA REGULATORY ASSET 2 3" xfId="12703"/>
    <cellStyle name="_DEM-WP Revised (HC) Wild Horse 2006GRC_TENASKA REGULATORY ASSET 3" xfId="12704"/>
    <cellStyle name="_DEM-WP Revised (HC) Wild Horse 2006GRC_TENASKA REGULATORY ASSET 3 2" xfId="12705"/>
    <cellStyle name="_DEM-WP Revised (HC) Wild Horse 2006GRC_TENASKA REGULATORY ASSET 4" xfId="12706"/>
    <cellStyle name="_x0013__DEM-WP(C) Colstrip 12 Coal Cost Forecast 2010GRC" xfId="1983"/>
    <cellStyle name="_x0013__DEM-WP(C) Colstrip 12 Coal Cost Forecast 2010GRC 2" xfId="12707"/>
    <cellStyle name="_DEM-WP(C) Colstrip FOR" xfId="1984"/>
    <cellStyle name="_DEM-WP(C) Colstrip FOR 2" xfId="1985"/>
    <cellStyle name="_DEM-WP(C) Colstrip FOR 2 2" xfId="1986"/>
    <cellStyle name="_DEM-WP(C) Colstrip FOR 2 2 2" xfId="12708"/>
    <cellStyle name="_DEM-WP(C) Colstrip FOR 2 3" xfId="12709"/>
    <cellStyle name="_DEM-WP(C) Colstrip FOR 3" xfId="1987"/>
    <cellStyle name="_DEM-WP(C) Colstrip FOR 3 2" xfId="12710"/>
    <cellStyle name="_DEM-WP(C) Colstrip FOR 4" xfId="12711"/>
    <cellStyle name="_DEM-WP(C) Colstrip FOR 4 2" xfId="12712"/>
    <cellStyle name="_DEM-WP(C) Colstrip FOR 5" xfId="12713"/>
    <cellStyle name="_DEM-WP(C) Colstrip FOR 5 2" xfId="12714"/>
    <cellStyle name="_DEM-WP(C) Colstrip FOR 6" xfId="12715"/>
    <cellStyle name="_DEM-WP(C) Colstrip FOR 6 2" xfId="12716"/>
    <cellStyle name="_DEM-WP(C) Colstrip FOR Apr08 update" xfId="12717"/>
    <cellStyle name="_DEM-WP(C) Colstrip FOR_(C) WHE Proforma with ITC cash grant 10 Yr Amort_for rebuttal_120709" xfId="1988"/>
    <cellStyle name="_DEM-WP(C) Colstrip FOR_(C) WHE Proforma with ITC cash grant 10 Yr Amort_for rebuttal_120709 2" xfId="1989"/>
    <cellStyle name="_DEM-WP(C) Colstrip FOR_(C) WHE Proforma with ITC cash grant 10 Yr Amort_for rebuttal_120709 2 2" xfId="12718"/>
    <cellStyle name="_DEM-WP(C) Colstrip FOR_(C) WHE Proforma with ITC cash grant 10 Yr Amort_for rebuttal_120709 2 2 2" xfId="12719"/>
    <cellStyle name="_DEM-WP(C) Colstrip FOR_(C) WHE Proforma with ITC cash grant 10 Yr Amort_for rebuttal_120709 2 3" xfId="12720"/>
    <cellStyle name="_DEM-WP(C) Colstrip FOR_(C) WHE Proforma with ITC cash grant 10 Yr Amort_for rebuttal_120709 3" xfId="12721"/>
    <cellStyle name="_DEM-WP(C) Colstrip FOR_(C) WHE Proforma with ITC cash grant 10 Yr Amort_for rebuttal_120709 3 2" xfId="12722"/>
    <cellStyle name="_DEM-WP(C) Colstrip FOR_(C) WHE Proforma with ITC cash grant 10 Yr Amort_for rebuttal_120709 4" xfId="12723"/>
    <cellStyle name="_DEM-WP(C) Colstrip FOR_(C) WHE Proforma with ITC cash grant 10 Yr Amort_for rebuttal_120709_DEM-WP(C) ENERG10C--ctn Mid-C_042010 2010GRC" xfId="1990"/>
    <cellStyle name="_DEM-WP(C) Colstrip FOR_16.07E Wild Horse Wind Expansionwrkingfile" xfId="1991"/>
    <cellStyle name="_DEM-WP(C) Colstrip FOR_16.07E Wild Horse Wind Expansionwrkingfile 2" xfId="1992"/>
    <cellStyle name="_DEM-WP(C) Colstrip FOR_16.07E Wild Horse Wind Expansionwrkingfile 2 2" xfId="12724"/>
    <cellStyle name="_DEM-WP(C) Colstrip FOR_16.07E Wild Horse Wind Expansionwrkingfile 2 2 2" xfId="12725"/>
    <cellStyle name="_DEM-WP(C) Colstrip FOR_16.07E Wild Horse Wind Expansionwrkingfile 2 3" xfId="12726"/>
    <cellStyle name="_DEM-WP(C) Colstrip FOR_16.07E Wild Horse Wind Expansionwrkingfile 3" xfId="12727"/>
    <cellStyle name="_DEM-WP(C) Colstrip FOR_16.07E Wild Horse Wind Expansionwrkingfile 3 2" xfId="12728"/>
    <cellStyle name="_DEM-WP(C) Colstrip FOR_16.07E Wild Horse Wind Expansionwrkingfile 4" xfId="12729"/>
    <cellStyle name="_DEM-WP(C) Colstrip FOR_16.07E Wild Horse Wind Expansionwrkingfile SF" xfId="1993"/>
    <cellStyle name="_DEM-WP(C) Colstrip FOR_16.07E Wild Horse Wind Expansionwrkingfile SF 2" xfId="1994"/>
    <cellStyle name="_DEM-WP(C) Colstrip FOR_16.07E Wild Horse Wind Expansionwrkingfile SF 2 2" xfId="12730"/>
    <cellStyle name="_DEM-WP(C) Colstrip FOR_16.07E Wild Horse Wind Expansionwrkingfile SF 2 2 2" xfId="12731"/>
    <cellStyle name="_DEM-WP(C) Colstrip FOR_16.07E Wild Horse Wind Expansionwrkingfile SF 2 3" xfId="12732"/>
    <cellStyle name="_DEM-WP(C) Colstrip FOR_16.07E Wild Horse Wind Expansionwrkingfile SF 3" xfId="12733"/>
    <cellStyle name="_DEM-WP(C) Colstrip FOR_16.07E Wild Horse Wind Expansionwrkingfile SF 3 2" xfId="12734"/>
    <cellStyle name="_DEM-WP(C) Colstrip FOR_16.07E Wild Horse Wind Expansionwrkingfile SF 4" xfId="12735"/>
    <cellStyle name="_DEM-WP(C) Colstrip FOR_16.07E Wild Horse Wind Expansionwrkingfile SF_DEM-WP(C) ENERG10C--ctn Mid-C_042010 2010GRC" xfId="1995"/>
    <cellStyle name="_DEM-WP(C) Colstrip FOR_16.07E Wild Horse Wind Expansionwrkingfile_DEM-WP(C) ENERG10C--ctn Mid-C_042010 2010GRC" xfId="1996"/>
    <cellStyle name="_DEM-WP(C) Colstrip FOR_16.37E Wild Horse Expansion DeferralRevwrkingfile SF" xfId="1997"/>
    <cellStyle name="_DEM-WP(C) Colstrip FOR_16.37E Wild Horse Expansion DeferralRevwrkingfile SF 2" xfId="1998"/>
    <cellStyle name="_DEM-WP(C) Colstrip FOR_16.37E Wild Horse Expansion DeferralRevwrkingfile SF 2 2" xfId="12736"/>
    <cellStyle name="_DEM-WP(C) Colstrip FOR_16.37E Wild Horse Expansion DeferralRevwrkingfile SF 2 2 2" xfId="12737"/>
    <cellStyle name="_DEM-WP(C) Colstrip FOR_16.37E Wild Horse Expansion DeferralRevwrkingfile SF 2 3" xfId="12738"/>
    <cellStyle name="_DEM-WP(C) Colstrip FOR_16.37E Wild Horse Expansion DeferralRevwrkingfile SF 3" xfId="12739"/>
    <cellStyle name="_DEM-WP(C) Colstrip FOR_16.37E Wild Horse Expansion DeferralRevwrkingfile SF 3 2" xfId="12740"/>
    <cellStyle name="_DEM-WP(C) Colstrip FOR_16.37E Wild Horse Expansion DeferralRevwrkingfile SF 4" xfId="12741"/>
    <cellStyle name="_DEM-WP(C) Colstrip FOR_16.37E Wild Horse Expansion DeferralRevwrkingfile SF_DEM-WP(C) ENERG10C--ctn Mid-C_042010 2010GRC" xfId="1999"/>
    <cellStyle name="_DEM-WP(C) Colstrip FOR_Adj Bench DR 3 for Initial Briefs (Electric)" xfId="2000"/>
    <cellStyle name="_DEM-WP(C) Colstrip FOR_Adj Bench DR 3 for Initial Briefs (Electric) 2" xfId="2001"/>
    <cellStyle name="_DEM-WP(C) Colstrip FOR_Adj Bench DR 3 for Initial Briefs (Electric) 2 2" xfId="12742"/>
    <cellStyle name="_DEM-WP(C) Colstrip FOR_Adj Bench DR 3 for Initial Briefs (Electric) 2 2 2" xfId="12743"/>
    <cellStyle name="_DEM-WP(C) Colstrip FOR_Adj Bench DR 3 for Initial Briefs (Electric) 2 3" xfId="12744"/>
    <cellStyle name="_DEM-WP(C) Colstrip FOR_Adj Bench DR 3 for Initial Briefs (Electric) 3" xfId="12745"/>
    <cellStyle name="_DEM-WP(C) Colstrip FOR_Adj Bench DR 3 for Initial Briefs (Electric) 3 2" xfId="12746"/>
    <cellStyle name="_DEM-WP(C) Colstrip FOR_Adj Bench DR 3 for Initial Briefs (Electric) 4" xfId="12747"/>
    <cellStyle name="_DEM-WP(C) Colstrip FOR_Adj Bench DR 3 for Initial Briefs (Electric)_DEM-WP(C) ENERG10C--ctn Mid-C_042010 2010GRC" xfId="2002"/>
    <cellStyle name="_DEM-WP(C) Colstrip FOR_Book2" xfId="2003"/>
    <cellStyle name="_DEM-WP(C) Colstrip FOR_Book2 2" xfId="2004"/>
    <cellStyle name="_DEM-WP(C) Colstrip FOR_Book2 2 2" xfId="12748"/>
    <cellStyle name="_DEM-WP(C) Colstrip FOR_Book2 2 2 2" xfId="12749"/>
    <cellStyle name="_DEM-WP(C) Colstrip FOR_Book2 2 3" xfId="12750"/>
    <cellStyle name="_DEM-WP(C) Colstrip FOR_Book2 3" xfId="12751"/>
    <cellStyle name="_DEM-WP(C) Colstrip FOR_Book2 3 2" xfId="12752"/>
    <cellStyle name="_DEM-WP(C) Colstrip FOR_Book2 4" xfId="12753"/>
    <cellStyle name="_DEM-WP(C) Colstrip FOR_Book2_Adj Bench DR 3 for Initial Briefs (Electric)" xfId="2005"/>
    <cellStyle name="_DEM-WP(C) Colstrip FOR_Book2_Adj Bench DR 3 for Initial Briefs (Electric) 2" xfId="2006"/>
    <cellStyle name="_DEM-WP(C) Colstrip FOR_Book2_Adj Bench DR 3 for Initial Briefs (Electric) 2 2" xfId="12754"/>
    <cellStyle name="_DEM-WP(C) Colstrip FOR_Book2_Adj Bench DR 3 for Initial Briefs (Electric) 2 2 2" xfId="12755"/>
    <cellStyle name="_DEM-WP(C) Colstrip FOR_Book2_Adj Bench DR 3 for Initial Briefs (Electric) 2 3" xfId="12756"/>
    <cellStyle name="_DEM-WP(C) Colstrip FOR_Book2_Adj Bench DR 3 for Initial Briefs (Electric) 3" xfId="12757"/>
    <cellStyle name="_DEM-WP(C) Colstrip FOR_Book2_Adj Bench DR 3 for Initial Briefs (Electric) 3 2" xfId="12758"/>
    <cellStyle name="_DEM-WP(C) Colstrip FOR_Book2_Adj Bench DR 3 for Initial Briefs (Electric) 4" xfId="12759"/>
    <cellStyle name="_DEM-WP(C) Colstrip FOR_Book2_Adj Bench DR 3 for Initial Briefs (Electric)_DEM-WP(C) ENERG10C--ctn Mid-C_042010 2010GRC" xfId="2007"/>
    <cellStyle name="_DEM-WP(C) Colstrip FOR_Book2_DEM-WP(C) ENERG10C--ctn Mid-C_042010 2010GRC" xfId="2008"/>
    <cellStyle name="_DEM-WP(C) Colstrip FOR_Book2_Electric Rev Req Model (2009 GRC) Rebuttal" xfId="2009"/>
    <cellStyle name="_DEM-WP(C) Colstrip FOR_Book2_Electric Rev Req Model (2009 GRC) Rebuttal 2" xfId="12760"/>
    <cellStyle name="_DEM-WP(C) Colstrip FOR_Book2_Electric Rev Req Model (2009 GRC) Rebuttal 2 2" xfId="12761"/>
    <cellStyle name="_DEM-WP(C) Colstrip FOR_Book2_Electric Rev Req Model (2009 GRC) Rebuttal 2 2 2" xfId="12762"/>
    <cellStyle name="_DEM-WP(C) Colstrip FOR_Book2_Electric Rev Req Model (2009 GRC) Rebuttal 2 3" xfId="12763"/>
    <cellStyle name="_DEM-WP(C) Colstrip FOR_Book2_Electric Rev Req Model (2009 GRC) Rebuttal 3" xfId="12764"/>
    <cellStyle name="_DEM-WP(C) Colstrip FOR_Book2_Electric Rev Req Model (2009 GRC) Rebuttal 3 2" xfId="12765"/>
    <cellStyle name="_DEM-WP(C) Colstrip FOR_Book2_Electric Rev Req Model (2009 GRC) Rebuttal 4" xfId="12766"/>
    <cellStyle name="_DEM-WP(C) Colstrip FOR_Book2_Electric Rev Req Model (2009 GRC) Rebuttal REmoval of New  WH Solar AdjustMI" xfId="2010"/>
    <cellStyle name="_DEM-WP(C) Colstrip FOR_Book2_Electric Rev Req Model (2009 GRC) Rebuttal REmoval of New  WH Solar AdjustMI 2" xfId="2011"/>
    <cellStyle name="_DEM-WP(C) Colstrip FOR_Book2_Electric Rev Req Model (2009 GRC) Rebuttal REmoval of New  WH Solar AdjustMI 2 2" xfId="12767"/>
    <cellStyle name="_DEM-WP(C) Colstrip FOR_Book2_Electric Rev Req Model (2009 GRC) Rebuttal REmoval of New  WH Solar AdjustMI 2 2 2" xfId="12768"/>
    <cellStyle name="_DEM-WP(C) Colstrip FOR_Book2_Electric Rev Req Model (2009 GRC) Rebuttal REmoval of New  WH Solar AdjustMI 2 3" xfId="12769"/>
    <cellStyle name="_DEM-WP(C) Colstrip FOR_Book2_Electric Rev Req Model (2009 GRC) Rebuttal REmoval of New  WH Solar AdjustMI 3" xfId="12770"/>
    <cellStyle name="_DEM-WP(C) Colstrip FOR_Book2_Electric Rev Req Model (2009 GRC) Rebuttal REmoval of New  WH Solar AdjustMI 3 2" xfId="12771"/>
    <cellStyle name="_DEM-WP(C) Colstrip FOR_Book2_Electric Rev Req Model (2009 GRC) Rebuttal REmoval of New  WH Solar AdjustMI 4" xfId="12772"/>
    <cellStyle name="_DEM-WP(C) Colstrip FOR_Book2_Electric Rev Req Model (2009 GRC) Rebuttal REmoval of New  WH Solar AdjustMI_DEM-WP(C) ENERG10C--ctn Mid-C_042010 2010GRC" xfId="2012"/>
    <cellStyle name="_DEM-WP(C) Colstrip FOR_Book2_Electric Rev Req Model (2009 GRC) Revised 01-18-2010" xfId="2013"/>
    <cellStyle name="_DEM-WP(C) Colstrip FOR_Book2_Electric Rev Req Model (2009 GRC) Revised 01-18-2010 2" xfId="2014"/>
    <cellStyle name="_DEM-WP(C) Colstrip FOR_Book2_Electric Rev Req Model (2009 GRC) Revised 01-18-2010 2 2" xfId="12773"/>
    <cellStyle name="_DEM-WP(C) Colstrip FOR_Book2_Electric Rev Req Model (2009 GRC) Revised 01-18-2010 2 2 2" xfId="12774"/>
    <cellStyle name="_DEM-WP(C) Colstrip FOR_Book2_Electric Rev Req Model (2009 GRC) Revised 01-18-2010 2 3" xfId="12775"/>
    <cellStyle name="_DEM-WP(C) Colstrip FOR_Book2_Electric Rev Req Model (2009 GRC) Revised 01-18-2010 3" xfId="12776"/>
    <cellStyle name="_DEM-WP(C) Colstrip FOR_Book2_Electric Rev Req Model (2009 GRC) Revised 01-18-2010 3 2" xfId="12777"/>
    <cellStyle name="_DEM-WP(C) Colstrip FOR_Book2_Electric Rev Req Model (2009 GRC) Revised 01-18-2010 4" xfId="12778"/>
    <cellStyle name="_DEM-WP(C) Colstrip FOR_Book2_Electric Rev Req Model (2009 GRC) Revised 01-18-2010_DEM-WP(C) ENERG10C--ctn Mid-C_042010 2010GRC" xfId="2015"/>
    <cellStyle name="_DEM-WP(C) Colstrip FOR_Book2_Final Order Electric EXHIBIT A-1" xfId="2016"/>
    <cellStyle name="_DEM-WP(C) Colstrip FOR_Book2_Final Order Electric EXHIBIT A-1 2" xfId="12779"/>
    <cellStyle name="_DEM-WP(C) Colstrip FOR_Book2_Final Order Electric EXHIBIT A-1 2 2" xfId="12780"/>
    <cellStyle name="_DEM-WP(C) Colstrip FOR_Book2_Final Order Electric EXHIBIT A-1 2 2 2" xfId="12781"/>
    <cellStyle name="_DEM-WP(C) Colstrip FOR_Book2_Final Order Electric EXHIBIT A-1 2 3" xfId="12782"/>
    <cellStyle name="_DEM-WP(C) Colstrip FOR_Book2_Final Order Electric EXHIBIT A-1 3" xfId="12783"/>
    <cellStyle name="_DEM-WP(C) Colstrip FOR_Book2_Final Order Electric EXHIBIT A-1 3 2" xfId="12784"/>
    <cellStyle name="_DEM-WP(C) Colstrip FOR_Book2_Final Order Electric EXHIBIT A-1 4" xfId="12785"/>
    <cellStyle name="_DEM-WP(C) Colstrip FOR_Colstrip 1&amp;2 Annual O&amp;M Budgets" xfId="12786"/>
    <cellStyle name="_DEM-WP(C) Colstrip FOR_Confidential Material" xfId="2017"/>
    <cellStyle name="_DEM-WP(C) Colstrip FOR_Confidential Material 2" xfId="12787"/>
    <cellStyle name="_DEM-WP(C) Colstrip FOR_DEM-WP(C) Colstrip 12 Coal Cost Forecast 2010GRC" xfId="2018"/>
    <cellStyle name="_DEM-WP(C) Colstrip FOR_DEM-WP(C) Colstrip 12 Coal Cost Forecast 2010GRC 2" xfId="12788"/>
    <cellStyle name="_DEM-WP(C) Colstrip FOR_DEM-WP(C) ENERG10C--ctn Mid-C_042010 2010GRC" xfId="2019"/>
    <cellStyle name="_DEM-WP(C) Colstrip FOR_DEM-WP(C) Production O&amp;M 2010GRC As-Filed" xfId="2020"/>
    <cellStyle name="_DEM-WP(C) Colstrip FOR_DEM-WP(C) Production O&amp;M 2010GRC As-Filed 2" xfId="2021"/>
    <cellStyle name="_DEM-WP(C) Colstrip FOR_DEM-WP(C) Production O&amp;M 2010GRC As-Filed 2 2" xfId="12789"/>
    <cellStyle name="_DEM-WP(C) Colstrip FOR_DEM-WP(C) Production O&amp;M 2010GRC As-Filed 3" xfId="2022"/>
    <cellStyle name="_DEM-WP(C) Colstrip FOR_DEM-WP(C) Production O&amp;M 2010GRC As-Filed 3 2" xfId="12790"/>
    <cellStyle name="_DEM-WP(C) Colstrip FOR_DEM-WP(C) Production O&amp;M 2010GRC As-Filed 4" xfId="12791"/>
    <cellStyle name="_DEM-WP(C) Colstrip FOR_DEM-WP(C) Production O&amp;M 2010GRC As-Filed 4 2" xfId="12792"/>
    <cellStyle name="_DEM-WP(C) Colstrip FOR_DEM-WP(C) Production O&amp;M 2010GRC As-Filed 5" xfId="12793"/>
    <cellStyle name="_DEM-WP(C) Colstrip FOR_DEM-WP(C) Production O&amp;M 2010GRC As-Filed 5 2" xfId="12794"/>
    <cellStyle name="_DEM-WP(C) Colstrip FOR_DEM-WP(C) Production O&amp;M 2010GRC As-Filed 6" xfId="12795"/>
    <cellStyle name="_DEM-WP(C) Colstrip FOR_DEM-WP(C) Production O&amp;M 2010GRC As-Filed 6 2" xfId="12796"/>
    <cellStyle name="_DEM-WP(C) Colstrip FOR_Electric Rev Req Model (2009 GRC) Rebuttal" xfId="2023"/>
    <cellStyle name="_DEM-WP(C) Colstrip FOR_Electric Rev Req Model (2009 GRC) Rebuttal 2" xfId="12797"/>
    <cellStyle name="_DEM-WP(C) Colstrip FOR_Electric Rev Req Model (2009 GRC) Rebuttal 2 2" xfId="12798"/>
    <cellStyle name="_DEM-WP(C) Colstrip FOR_Electric Rev Req Model (2009 GRC) Rebuttal 2 2 2" xfId="12799"/>
    <cellStyle name="_DEM-WP(C) Colstrip FOR_Electric Rev Req Model (2009 GRC) Rebuttal 2 3" xfId="12800"/>
    <cellStyle name="_DEM-WP(C) Colstrip FOR_Electric Rev Req Model (2009 GRC) Rebuttal 3" xfId="12801"/>
    <cellStyle name="_DEM-WP(C) Colstrip FOR_Electric Rev Req Model (2009 GRC) Rebuttal 3 2" xfId="12802"/>
    <cellStyle name="_DEM-WP(C) Colstrip FOR_Electric Rev Req Model (2009 GRC) Rebuttal 4" xfId="12803"/>
    <cellStyle name="_DEM-WP(C) Colstrip FOR_Electric Rev Req Model (2009 GRC) Rebuttal REmoval of New  WH Solar AdjustMI" xfId="2024"/>
    <cellStyle name="_DEM-WP(C) Colstrip FOR_Electric Rev Req Model (2009 GRC) Rebuttal REmoval of New  WH Solar AdjustMI 2" xfId="2025"/>
    <cellStyle name="_DEM-WP(C) Colstrip FOR_Electric Rev Req Model (2009 GRC) Rebuttal REmoval of New  WH Solar AdjustMI 2 2" xfId="12804"/>
    <cellStyle name="_DEM-WP(C) Colstrip FOR_Electric Rev Req Model (2009 GRC) Rebuttal REmoval of New  WH Solar AdjustMI 2 2 2" xfId="12805"/>
    <cellStyle name="_DEM-WP(C) Colstrip FOR_Electric Rev Req Model (2009 GRC) Rebuttal REmoval of New  WH Solar AdjustMI 2 3" xfId="12806"/>
    <cellStyle name="_DEM-WP(C) Colstrip FOR_Electric Rev Req Model (2009 GRC) Rebuttal REmoval of New  WH Solar AdjustMI 3" xfId="12807"/>
    <cellStyle name="_DEM-WP(C) Colstrip FOR_Electric Rev Req Model (2009 GRC) Rebuttal REmoval of New  WH Solar AdjustMI 3 2" xfId="12808"/>
    <cellStyle name="_DEM-WP(C) Colstrip FOR_Electric Rev Req Model (2009 GRC) Rebuttal REmoval of New  WH Solar AdjustMI 4" xfId="12809"/>
    <cellStyle name="_DEM-WP(C) Colstrip FOR_Electric Rev Req Model (2009 GRC) Rebuttal REmoval of New  WH Solar AdjustMI_DEM-WP(C) ENERG10C--ctn Mid-C_042010 2010GRC" xfId="2026"/>
    <cellStyle name="_DEM-WP(C) Colstrip FOR_Electric Rev Req Model (2009 GRC) Revised 01-18-2010" xfId="2027"/>
    <cellStyle name="_DEM-WP(C) Colstrip FOR_Electric Rev Req Model (2009 GRC) Revised 01-18-2010 2" xfId="2028"/>
    <cellStyle name="_DEM-WP(C) Colstrip FOR_Electric Rev Req Model (2009 GRC) Revised 01-18-2010 2 2" xfId="12810"/>
    <cellStyle name="_DEM-WP(C) Colstrip FOR_Electric Rev Req Model (2009 GRC) Revised 01-18-2010 2 2 2" xfId="12811"/>
    <cellStyle name="_DEM-WP(C) Colstrip FOR_Electric Rev Req Model (2009 GRC) Revised 01-18-2010 2 3" xfId="12812"/>
    <cellStyle name="_DEM-WP(C) Colstrip FOR_Electric Rev Req Model (2009 GRC) Revised 01-18-2010 3" xfId="12813"/>
    <cellStyle name="_DEM-WP(C) Colstrip FOR_Electric Rev Req Model (2009 GRC) Revised 01-18-2010 3 2" xfId="12814"/>
    <cellStyle name="_DEM-WP(C) Colstrip FOR_Electric Rev Req Model (2009 GRC) Revised 01-18-2010 4" xfId="12815"/>
    <cellStyle name="_DEM-WP(C) Colstrip FOR_Electric Rev Req Model (2009 GRC) Revised 01-18-2010_DEM-WP(C) ENERG10C--ctn Mid-C_042010 2010GRC" xfId="2029"/>
    <cellStyle name="_DEM-WP(C) Colstrip FOR_Final Order Electric EXHIBIT A-1" xfId="2030"/>
    <cellStyle name="_DEM-WP(C) Colstrip FOR_Final Order Electric EXHIBIT A-1 2" xfId="12816"/>
    <cellStyle name="_DEM-WP(C) Colstrip FOR_Final Order Electric EXHIBIT A-1 2 2" xfId="12817"/>
    <cellStyle name="_DEM-WP(C) Colstrip FOR_Final Order Electric EXHIBIT A-1 2 2 2" xfId="12818"/>
    <cellStyle name="_DEM-WP(C) Colstrip FOR_Final Order Electric EXHIBIT A-1 2 3" xfId="12819"/>
    <cellStyle name="_DEM-WP(C) Colstrip FOR_Final Order Electric EXHIBIT A-1 3" xfId="12820"/>
    <cellStyle name="_DEM-WP(C) Colstrip FOR_Final Order Electric EXHIBIT A-1 3 2" xfId="12821"/>
    <cellStyle name="_DEM-WP(C) Colstrip FOR_Final Order Electric EXHIBIT A-1 4" xfId="12822"/>
    <cellStyle name="_DEM-WP(C) Colstrip FOR_Rebuttal Power Costs" xfId="2031"/>
    <cellStyle name="_DEM-WP(C) Colstrip FOR_Rebuttal Power Costs 2" xfId="2032"/>
    <cellStyle name="_DEM-WP(C) Colstrip FOR_Rebuttal Power Costs 2 2" xfId="12823"/>
    <cellStyle name="_DEM-WP(C) Colstrip FOR_Rebuttal Power Costs 2 2 2" xfId="12824"/>
    <cellStyle name="_DEM-WP(C) Colstrip FOR_Rebuttal Power Costs 2 3" xfId="12825"/>
    <cellStyle name="_DEM-WP(C) Colstrip FOR_Rebuttal Power Costs 3" xfId="12826"/>
    <cellStyle name="_DEM-WP(C) Colstrip FOR_Rebuttal Power Costs 3 2" xfId="12827"/>
    <cellStyle name="_DEM-WP(C) Colstrip FOR_Rebuttal Power Costs 4" xfId="12828"/>
    <cellStyle name="_DEM-WP(C) Colstrip FOR_Rebuttal Power Costs_Adj Bench DR 3 for Initial Briefs (Electric)" xfId="2033"/>
    <cellStyle name="_DEM-WP(C) Colstrip FOR_Rebuttal Power Costs_Adj Bench DR 3 for Initial Briefs (Electric) 2" xfId="2034"/>
    <cellStyle name="_DEM-WP(C) Colstrip FOR_Rebuttal Power Costs_Adj Bench DR 3 for Initial Briefs (Electric) 2 2" xfId="12829"/>
    <cellStyle name="_DEM-WP(C) Colstrip FOR_Rebuttal Power Costs_Adj Bench DR 3 for Initial Briefs (Electric) 2 2 2" xfId="12830"/>
    <cellStyle name="_DEM-WP(C) Colstrip FOR_Rebuttal Power Costs_Adj Bench DR 3 for Initial Briefs (Electric) 2 3" xfId="12831"/>
    <cellStyle name="_DEM-WP(C) Colstrip FOR_Rebuttal Power Costs_Adj Bench DR 3 for Initial Briefs (Electric) 3" xfId="12832"/>
    <cellStyle name="_DEM-WP(C) Colstrip FOR_Rebuttal Power Costs_Adj Bench DR 3 for Initial Briefs (Electric) 3 2" xfId="12833"/>
    <cellStyle name="_DEM-WP(C) Colstrip FOR_Rebuttal Power Costs_Adj Bench DR 3 for Initial Briefs (Electric) 4" xfId="12834"/>
    <cellStyle name="_DEM-WP(C) Colstrip FOR_Rebuttal Power Costs_Adj Bench DR 3 for Initial Briefs (Electric)_DEM-WP(C) ENERG10C--ctn Mid-C_042010 2010GRC" xfId="2035"/>
    <cellStyle name="_DEM-WP(C) Colstrip FOR_Rebuttal Power Costs_DEM-WP(C) ENERG10C--ctn Mid-C_042010 2010GRC" xfId="2036"/>
    <cellStyle name="_DEM-WP(C) Colstrip FOR_Rebuttal Power Costs_Electric Rev Req Model (2009 GRC) Rebuttal" xfId="2037"/>
    <cellStyle name="_DEM-WP(C) Colstrip FOR_Rebuttal Power Costs_Electric Rev Req Model (2009 GRC) Rebuttal 2" xfId="12835"/>
    <cellStyle name="_DEM-WP(C) Colstrip FOR_Rebuttal Power Costs_Electric Rev Req Model (2009 GRC) Rebuttal 2 2" xfId="12836"/>
    <cellStyle name="_DEM-WP(C) Colstrip FOR_Rebuttal Power Costs_Electric Rev Req Model (2009 GRC) Rebuttal 2 2 2" xfId="12837"/>
    <cellStyle name="_DEM-WP(C) Colstrip FOR_Rebuttal Power Costs_Electric Rev Req Model (2009 GRC) Rebuttal 2 3" xfId="12838"/>
    <cellStyle name="_DEM-WP(C) Colstrip FOR_Rebuttal Power Costs_Electric Rev Req Model (2009 GRC) Rebuttal 3" xfId="12839"/>
    <cellStyle name="_DEM-WP(C) Colstrip FOR_Rebuttal Power Costs_Electric Rev Req Model (2009 GRC) Rebuttal 3 2" xfId="12840"/>
    <cellStyle name="_DEM-WP(C) Colstrip FOR_Rebuttal Power Costs_Electric Rev Req Model (2009 GRC) Rebuttal 4" xfId="12841"/>
    <cellStyle name="_DEM-WP(C) Colstrip FOR_Rebuttal Power Costs_Electric Rev Req Model (2009 GRC) Rebuttal REmoval of New  WH Solar AdjustMI" xfId="2038"/>
    <cellStyle name="_DEM-WP(C) Colstrip FOR_Rebuttal Power Costs_Electric Rev Req Model (2009 GRC) Rebuttal REmoval of New  WH Solar AdjustMI 2" xfId="2039"/>
    <cellStyle name="_DEM-WP(C) Colstrip FOR_Rebuttal Power Costs_Electric Rev Req Model (2009 GRC) Rebuttal REmoval of New  WH Solar AdjustMI 2 2" xfId="12842"/>
    <cellStyle name="_DEM-WP(C) Colstrip FOR_Rebuttal Power Costs_Electric Rev Req Model (2009 GRC) Rebuttal REmoval of New  WH Solar AdjustMI 2 2 2" xfId="12843"/>
    <cellStyle name="_DEM-WP(C) Colstrip FOR_Rebuttal Power Costs_Electric Rev Req Model (2009 GRC) Rebuttal REmoval of New  WH Solar AdjustMI 2 3" xfId="12844"/>
    <cellStyle name="_DEM-WP(C) Colstrip FOR_Rebuttal Power Costs_Electric Rev Req Model (2009 GRC) Rebuttal REmoval of New  WH Solar AdjustMI 3" xfId="12845"/>
    <cellStyle name="_DEM-WP(C) Colstrip FOR_Rebuttal Power Costs_Electric Rev Req Model (2009 GRC) Rebuttal REmoval of New  WH Solar AdjustMI 3 2" xfId="12846"/>
    <cellStyle name="_DEM-WP(C) Colstrip FOR_Rebuttal Power Costs_Electric Rev Req Model (2009 GRC) Rebuttal REmoval of New  WH Solar AdjustMI 4" xfId="12847"/>
    <cellStyle name="_DEM-WP(C) Colstrip FOR_Rebuttal Power Costs_Electric Rev Req Model (2009 GRC) Rebuttal REmoval of New  WH Solar AdjustMI_DEM-WP(C) ENERG10C--ctn Mid-C_042010 2010GRC" xfId="2040"/>
    <cellStyle name="_DEM-WP(C) Colstrip FOR_Rebuttal Power Costs_Electric Rev Req Model (2009 GRC) Revised 01-18-2010" xfId="2041"/>
    <cellStyle name="_DEM-WP(C) Colstrip FOR_Rebuttal Power Costs_Electric Rev Req Model (2009 GRC) Revised 01-18-2010 2" xfId="2042"/>
    <cellStyle name="_DEM-WP(C) Colstrip FOR_Rebuttal Power Costs_Electric Rev Req Model (2009 GRC) Revised 01-18-2010 2 2" xfId="12848"/>
    <cellStyle name="_DEM-WP(C) Colstrip FOR_Rebuttal Power Costs_Electric Rev Req Model (2009 GRC) Revised 01-18-2010 2 2 2" xfId="12849"/>
    <cellStyle name="_DEM-WP(C) Colstrip FOR_Rebuttal Power Costs_Electric Rev Req Model (2009 GRC) Revised 01-18-2010 2 3" xfId="12850"/>
    <cellStyle name="_DEM-WP(C) Colstrip FOR_Rebuttal Power Costs_Electric Rev Req Model (2009 GRC) Revised 01-18-2010 3" xfId="12851"/>
    <cellStyle name="_DEM-WP(C) Colstrip FOR_Rebuttal Power Costs_Electric Rev Req Model (2009 GRC) Revised 01-18-2010 3 2" xfId="12852"/>
    <cellStyle name="_DEM-WP(C) Colstrip FOR_Rebuttal Power Costs_Electric Rev Req Model (2009 GRC) Revised 01-18-2010 4" xfId="12853"/>
    <cellStyle name="_DEM-WP(C) Colstrip FOR_Rebuttal Power Costs_Electric Rev Req Model (2009 GRC) Revised 01-18-2010_DEM-WP(C) ENERG10C--ctn Mid-C_042010 2010GRC" xfId="2043"/>
    <cellStyle name="_DEM-WP(C) Colstrip FOR_Rebuttal Power Costs_Final Order Electric EXHIBIT A-1" xfId="2044"/>
    <cellStyle name="_DEM-WP(C) Colstrip FOR_Rebuttal Power Costs_Final Order Electric EXHIBIT A-1 2" xfId="12854"/>
    <cellStyle name="_DEM-WP(C) Colstrip FOR_Rebuttal Power Costs_Final Order Electric EXHIBIT A-1 2 2" xfId="12855"/>
    <cellStyle name="_DEM-WP(C) Colstrip FOR_Rebuttal Power Costs_Final Order Electric EXHIBIT A-1 2 2 2" xfId="12856"/>
    <cellStyle name="_DEM-WP(C) Colstrip FOR_Rebuttal Power Costs_Final Order Electric EXHIBIT A-1 2 3" xfId="12857"/>
    <cellStyle name="_DEM-WP(C) Colstrip FOR_Rebuttal Power Costs_Final Order Electric EXHIBIT A-1 3" xfId="12858"/>
    <cellStyle name="_DEM-WP(C) Colstrip FOR_Rebuttal Power Costs_Final Order Electric EXHIBIT A-1 3 2" xfId="12859"/>
    <cellStyle name="_DEM-WP(C) Colstrip FOR_Rebuttal Power Costs_Final Order Electric EXHIBIT A-1 4" xfId="12860"/>
    <cellStyle name="_DEM-WP(C) Colstrip FOR_TENASKA REGULATORY ASSET" xfId="2045"/>
    <cellStyle name="_DEM-WP(C) Colstrip FOR_TENASKA REGULATORY ASSET 2" xfId="12861"/>
    <cellStyle name="_DEM-WP(C) Colstrip FOR_TENASKA REGULATORY ASSET 2 2" xfId="12862"/>
    <cellStyle name="_DEM-WP(C) Colstrip FOR_TENASKA REGULATORY ASSET 2 2 2" xfId="12863"/>
    <cellStyle name="_DEM-WP(C) Colstrip FOR_TENASKA REGULATORY ASSET 2 3" xfId="12864"/>
    <cellStyle name="_DEM-WP(C) Colstrip FOR_TENASKA REGULATORY ASSET 3" xfId="12865"/>
    <cellStyle name="_DEM-WP(C) Colstrip FOR_TENASKA REGULATORY ASSET 3 2" xfId="12866"/>
    <cellStyle name="_DEM-WP(C) Colstrip FOR_TENASKA REGULATORY ASSET 4" xfId="12867"/>
    <cellStyle name="_DEM-WP(C) Costs not in AURORA 2006GRC" xfId="2046"/>
    <cellStyle name="_DEM-WP(C) Costs not in AURORA 2006GRC 2" xfId="2047"/>
    <cellStyle name="_DEM-WP(C) Costs not in AURORA 2006GRC 2 2" xfId="2048"/>
    <cellStyle name="_DEM-WP(C) Costs not in AURORA 2006GRC 2 2 2" xfId="12868"/>
    <cellStyle name="_DEM-WP(C) Costs not in AURORA 2006GRC 2 2 2 2" xfId="12869"/>
    <cellStyle name="_DEM-WP(C) Costs not in AURORA 2006GRC 2 2 3" xfId="12870"/>
    <cellStyle name="_DEM-WP(C) Costs not in AURORA 2006GRC 2 3" xfId="12871"/>
    <cellStyle name="_DEM-WP(C) Costs not in AURORA 2006GRC 2 3 2" xfId="12872"/>
    <cellStyle name="_DEM-WP(C) Costs not in AURORA 2006GRC 2 4" xfId="12873"/>
    <cellStyle name="_DEM-WP(C) Costs not in AURORA 2006GRC 3" xfId="2049"/>
    <cellStyle name="_DEM-WP(C) Costs not in AURORA 2006GRC 3 2" xfId="12874"/>
    <cellStyle name="_DEM-WP(C) Costs not in AURORA 2006GRC 3 2 2" xfId="12875"/>
    <cellStyle name="_DEM-WP(C) Costs not in AURORA 2006GRC 3 3" xfId="12876"/>
    <cellStyle name="_DEM-WP(C) Costs not in AURORA 2006GRC 4" xfId="2050"/>
    <cellStyle name="_DEM-WP(C) Costs not in AURORA 2006GRC 4 2" xfId="2051"/>
    <cellStyle name="_DEM-WP(C) Costs not in AURORA 2006GRC 4 2 2" xfId="12877"/>
    <cellStyle name="_DEM-WP(C) Costs not in AURORA 2006GRC 4 3" xfId="12878"/>
    <cellStyle name="_DEM-WP(C) Costs not in AURORA 2006GRC 5" xfId="2052"/>
    <cellStyle name="_DEM-WP(C) Costs not in AURORA 2006GRC 5 2" xfId="12879"/>
    <cellStyle name="_DEM-WP(C) Costs not in AURORA 2006GRC 5 2 2" xfId="12880"/>
    <cellStyle name="_DEM-WP(C) Costs not in AURORA 2006GRC 5 3" xfId="12881"/>
    <cellStyle name="_DEM-WP(C) Costs not in AURORA 2006GRC 6" xfId="2053"/>
    <cellStyle name="_DEM-WP(C) Costs not in AURORA 2006GRC 6 2" xfId="2054"/>
    <cellStyle name="_DEM-WP(C) Costs not in AURORA 2006GRC 7" xfId="2055"/>
    <cellStyle name="_DEM-WP(C) Costs not in AURORA 2006GRC 7 2" xfId="2056"/>
    <cellStyle name="_DEM-WP(C) Costs not in AURORA 2006GRC 8" xfId="12882"/>
    <cellStyle name="_DEM-WP(C) Costs not in AURORA 2006GRC 8 2" xfId="12883"/>
    <cellStyle name="_DEM-WP(C) Costs not in AURORA 2006GRC 9" xfId="12884"/>
    <cellStyle name="_DEM-WP(C) Costs not in AURORA 2006GRC 9 2" xfId="12885"/>
    <cellStyle name="_DEM-WP(C) Costs not in AURORA 2006GRC_(C) WHE Proforma with ITC cash grant 10 Yr Amort_for deferral_102809" xfId="2057"/>
    <cellStyle name="_DEM-WP(C) Costs not in AURORA 2006GRC_(C) WHE Proforma with ITC cash grant 10 Yr Amort_for deferral_102809 2" xfId="2058"/>
    <cellStyle name="_DEM-WP(C) Costs not in AURORA 2006GRC_(C) WHE Proforma with ITC cash grant 10 Yr Amort_for deferral_102809 2 2" xfId="12886"/>
    <cellStyle name="_DEM-WP(C) Costs not in AURORA 2006GRC_(C) WHE Proforma with ITC cash grant 10 Yr Amort_for deferral_102809 2 2 2" xfId="12887"/>
    <cellStyle name="_DEM-WP(C) Costs not in AURORA 2006GRC_(C) WHE Proforma with ITC cash grant 10 Yr Amort_for deferral_102809 2 3" xfId="12888"/>
    <cellStyle name="_DEM-WP(C) Costs not in AURORA 2006GRC_(C) WHE Proforma with ITC cash grant 10 Yr Amort_for deferral_102809 3" xfId="12889"/>
    <cellStyle name="_DEM-WP(C) Costs not in AURORA 2006GRC_(C) WHE Proforma with ITC cash grant 10 Yr Amort_for deferral_102809 3 2" xfId="12890"/>
    <cellStyle name="_DEM-WP(C) Costs not in AURORA 2006GRC_(C) WHE Proforma with ITC cash grant 10 Yr Amort_for deferral_102809 4" xfId="12891"/>
    <cellStyle name="_DEM-WP(C) Costs not in AURORA 2006GRC_(C) WHE Proforma with ITC cash grant 10 Yr Amort_for deferral_102809_16.07E Wild Horse Wind Expansionwrkingfile" xfId="2059"/>
    <cellStyle name="_DEM-WP(C) Costs not in AURORA 2006GRC_(C) WHE Proforma with ITC cash grant 10 Yr Amort_for deferral_102809_16.07E Wild Horse Wind Expansionwrkingfile 2" xfId="2060"/>
    <cellStyle name="_DEM-WP(C) Costs not in AURORA 2006GRC_(C) WHE Proforma with ITC cash grant 10 Yr Amort_for deferral_102809_16.07E Wild Horse Wind Expansionwrkingfile 2 2" xfId="12892"/>
    <cellStyle name="_DEM-WP(C) Costs not in AURORA 2006GRC_(C) WHE Proforma with ITC cash grant 10 Yr Amort_for deferral_102809_16.07E Wild Horse Wind Expansionwrkingfile 2 2 2" xfId="12893"/>
    <cellStyle name="_DEM-WP(C) Costs not in AURORA 2006GRC_(C) WHE Proforma with ITC cash grant 10 Yr Amort_for deferral_102809_16.07E Wild Horse Wind Expansionwrkingfile 2 3" xfId="12894"/>
    <cellStyle name="_DEM-WP(C) Costs not in AURORA 2006GRC_(C) WHE Proforma with ITC cash grant 10 Yr Amort_for deferral_102809_16.07E Wild Horse Wind Expansionwrkingfile 3" xfId="12895"/>
    <cellStyle name="_DEM-WP(C) Costs not in AURORA 2006GRC_(C) WHE Proforma with ITC cash grant 10 Yr Amort_for deferral_102809_16.07E Wild Horse Wind Expansionwrkingfile 3 2" xfId="12896"/>
    <cellStyle name="_DEM-WP(C) Costs not in AURORA 2006GRC_(C) WHE Proforma with ITC cash grant 10 Yr Amort_for deferral_102809_16.07E Wild Horse Wind Expansionwrkingfile 4" xfId="12897"/>
    <cellStyle name="_DEM-WP(C) Costs not in AURORA 2006GRC_(C) WHE Proforma with ITC cash grant 10 Yr Amort_for deferral_102809_16.07E Wild Horse Wind Expansionwrkingfile SF" xfId="2061"/>
    <cellStyle name="_DEM-WP(C) Costs not in AURORA 2006GRC_(C) WHE Proforma with ITC cash grant 10 Yr Amort_for deferral_102809_16.07E Wild Horse Wind Expansionwrkingfile SF 2" xfId="2062"/>
    <cellStyle name="_DEM-WP(C) Costs not in AURORA 2006GRC_(C) WHE Proforma with ITC cash grant 10 Yr Amort_for deferral_102809_16.07E Wild Horse Wind Expansionwrkingfile SF 2 2" xfId="12898"/>
    <cellStyle name="_DEM-WP(C) Costs not in AURORA 2006GRC_(C) WHE Proforma with ITC cash grant 10 Yr Amort_for deferral_102809_16.07E Wild Horse Wind Expansionwrkingfile SF 2 2 2" xfId="12899"/>
    <cellStyle name="_DEM-WP(C) Costs not in AURORA 2006GRC_(C) WHE Proforma with ITC cash grant 10 Yr Amort_for deferral_102809_16.07E Wild Horse Wind Expansionwrkingfile SF 2 3" xfId="12900"/>
    <cellStyle name="_DEM-WP(C) Costs not in AURORA 2006GRC_(C) WHE Proforma with ITC cash grant 10 Yr Amort_for deferral_102809_16.07E Wild Horse Wind Expansionwrkingfile SF 3" xfId="12901"/>
    <cellStyle name="_DEM-WP(C) Costs not in AURORA 2006GRC_(C) WHE Proforma with ITC cash grant 10 Yr Amort_for deferral_102809_16.07E Wild Horse Wind Expansionwrkingfile SF 3 2" xfId="12902"/>
    <cellStyle name="_DEM-WP(C) Costs not in AURORA 2006GRC_(C) WHE Proforma with ITC cash grant 10 Yr Amort_for deferral_102809_16.07E Wild Horse Wind Expansionwrkingfile SF 4" xfId="12903"/>
    <cellStyle name="_DEM-WP(C) Costs not in AURORA 2006GRC_(C) WHE Proforma with ITC cash grant 10 Yr Amort_for deferral_102809_16.07E Wild Horse Wind Expansionwrkingfile SF_DEM-WP(C) ENERG10C--ctn Mid-C_042010 2010GRC" xfId="2063"/>
    <cellStyle name="_DEM-WP(C) Costs not in AURORA 2006GRC_(C) WHE Proforma with ITC cash grant 10 Yr Amort_for deferral_102809_16.07E Wild Horse Wind Expansionwrkingfile_DEM-WP(C) ENERG10C--ctn Mid-C_042010 2010GRC" xfId="2064"/>
    <cellStyle name="_DEM-WP(C) Costs not in AURORA 2006GRC_(C) WHE Proforma with ITC cash grant 10 Yr Amort_for deferral_102809_16.37E Wild Horse Expansion DeferralRevwrkingfile SF" xfId="2065"/>
    <cellStyle name="_DEM-WP(C) Costs not in AURORA 2006GRC_(C) WHE Proforma with ITC cash grant 10 Yr Amort_for deferral_102809_16.37E Wild Horse Expansion DeferralRevwrkingfile SF 2" xfId="2066"/>
    <cellStyle name="_DEM-WP(C) Costs not in AURORA 2006GRC_(C) WHE Proforma with ITC cash grant 10 Yr Amort_for deferral_102809_16.37E Wild Horse Expansion DeferralRevwrkingfile SF 2 2" xfId="12904"/>
    <cellStyle name="_DEM-WP(C) Costs not in AURORA 2006GRC_(C) WHE Proforma with ITC cash grant 10 Yr Amort_for deferral_102809_16.37E Wild Horse Expansion DeferralRevwrkingfile SF 2 2 2" xfId="12905"/>
    <cellStyle name="_DEM-WP(C) Costs not in AURORA 2006GRC_(C) WHE Proforma with ITC cash grant 10 Yr Amort_for deferral_102809_16.37E Wild Horse Expansion DeferralRevwrkingfile SF 2 3" xfId="12906"/>
    <cellStyle name="_DEM-WP(C) Costs not in AURORA 2006GRC_(C) WHE Proforma with ITC cash grant 10 Yr Amort_for deferral_102809_16.37E Wild Horse Expansion DeferralRevwrkingfile SF 3" xfId="12907"/>
    <cellStyle name="_DEM-WP(C) Costs not in AURORA 2006GRC_(C) WHE Proforma with ITC cash grant 10 Yr Amort_for deferral_102809_16.37E Wild Horse Expansion DeferralRevwrkingfile SF 3 2" xfId="12908"/>
    <cellStyle name="_DEM-WP(C) Costs not in AURORA 2006GRC_(C) WHE Proforma with ITC cash grant 10 Yr Amort_for deferral_102809_16.37E Wild Horse Expansion DeferralRevwrkingfile SF 4" xfId="12909"/>
    <cellStyle name="_DEM-WP(C) Costs not in AURORA 2006GRC_(C) WHE Proforma with ITC cash grant 10 Yr Amort_for deferral_102809_16.37E Wild Horse Expansion DeferralRevwrkingfile SF_DEM-WP(C) ENERG10C--ctn Mid-C_042010 2010GRC" xfId="2067"/>
    <cellStyle name="_DEM-WP(C) Costs not in AURORA 2006GRC_(C) WHE Proforma with ITC cash grant 10 Yr Amort_for deferral_102809_DEM-WP(C) ENERG10C--ctn Mid-C_042010 2010GRC" xfId="2068"/>
    <cellStyle name="_DEM-WP(C) Costs not in AURORA 2006GRC_(C) WHE Proforma with ITC cash grant 10 Yr Amort_for rebuttal_120709" xfId="2069"/>
    <cellStyle name="_DEM-WP(C) Costs not in AURORA 2006GRC_(C) WHE Proforma with ITC cash grant 10 Yr Amort_for rebuttal_120709 2" xfId="2070"/>
    <cellStyle name="_DEM-WP(C) Costs not in AURORA 2006GRC_(C) WHE Proforma with ITC cash grant 10 Yr Amort_for rebuttal_120709 2 2" xfId="12910"/>
    <cellStyle name="_DEM-WP(C) Costs not in AURORA 2006GRC_(C) WHE Proforma with ITC cash grant 10 Yr Amort_for rebuttal_120709 2 2 2" xfId="12911"/>
    <cellStyle name="_DEM-WP(C) Costs not in AURORA 2006GRC_(C) WHE Proforma with ITC cash grant 10 Yr Amort_for rebuttal_120709 2 3" xfId="12912"/>
    <cellStyle name="_DEM-WP(C) Costs not in AURORA 2006GRC_(C) WHE Proforma with ITC cash grant 10 Yr Amort_for rebuttal_120709 3" xfId="12913"/>
    <cellStyle name="_DEM-WP(C) Costs not in AURORA 2006GRC_(C) WHE Proforma with ITC cash grant 10 Yr Amort_for rebuttal_120709 3 2" xfId="12914"/>
    <cellStyle name="_DEM-WP(C) Costs not in AURORA 2006GRC_(C) WHE Proforma with ITC cash grant 10 Yr Amort_for rebuttal_120709 4" xfId="12915"/>
    <cellStyle name="_DEM-WP(C) Costs not in AURORA 2006GRC_(C) WHE Proforma with ITC cash grant 10 Yr Amort_for rebuttal_120709_DEM-WP(C) ENERG10C--ctn Mid-C_042010 2010GRC" xfId="2071"/>
    <cellStyle name="_DEM-WP(C) Costs not in AURORA 2006GRC_04.07E Wild Horse Wind Expansion" xfId="2072"/>
    <cellStyle name="_DEM-WP(C) Costs not in AURORA 2006GRC_04.07E Wild Horse Wind Expansion 2" xfId="2073"/>
    <cellStyle name="_DEM-WP(C) Costs not in AURORA 2006GRC_04.07E Wild Horse Wind Expansion 2 2" xfId="12916"/>
    <cellStyle name="_DEM-WP(C) Costs not in AURORA 2006GRC_04.07E Wild Horse Wind Expansion 2 2 2" xfId="12917"/>
    <cellStyle name="_DEM-WP(C) Costs not in AURORA 2006GRC_04.07E Wild Horse Wind Expansion 2 3" xfId="12918"/>
    <cellStyle name="_DEM-WP(C) Costs not in AURORA 2006GRC_04.07E Wild Horse Wind Expansion 3" xfId="12919"/>
    <cellStyle name="_DEM-WP(C) Costs not in AURORA 2006GRC_04.07E Wild Horse Wind Expansion 3 2" xfId="12920"/>
    <cellStyle name="_DEM-WP(C) Costs not in AURORA 2006GRC_04.07E Wild Horse Wind Expansion 4" xfId="12921"/>
    <cellStyle name="_DEM-WP(C) Costs not in AURORA 2006GRC_04.07E Wild Horse Wind Expansion_16.07E Wild Horse Wind Expansionwrkingfile" xfId="2074"/>
    <cellStyle name="_DEM-WP(C) Costs not in AURORA 2006GRC_04.07E Wild Horse Wind Expansion_16.07E Wild Horse Wind Expansionwrkingfile 2" xfId="2075"/>
    <cellStyle name="_DEM-WP(C) Costs not in AURORA 2006GRC_04.07E Wild Horse Wind Expansion_16.07E Wild Horse Wind Expansionwrkingfile 2 2" xfId="12922"/>
    <cellStyle name="_DEM-WP(C) Costs not in AURORA 2006GRC_04.07E Wild Horse Wind Expansion_16.07E Wild Horse Wind Expansionwrkingfile 2 2 2" xfId="12923"/>
    <cellStyle name="_DEM-WP(C) Costs not in AURORA 2006GRC_04.07E Wild Horse Wind Expansion_16.07E Wild Horse Wind Expansionwrkingfile 2 3" xfId="12924"/>
    <cellStyle name="_DEM-WP(C) Costs not in AURORA 2006GRC_04.07E Wild Horse Wind Expansion_16.07E Wild Horse Wind Expansionwrkingfile 3" xfId="12925"/>
    <cellStyle name="_DEM-WP(C) Costs not in AURORA 2006GRC_04.07E Wild Horse Wind Expansion_16.07E Wild Horse Wind Expansionwrkingfile 3 2" xfId="12926"/>
    <cellStyle name="_DEM-WP(C) Costs not in AURORA 2006GRC_04.07E Wild Horse Wind Expansion_16.07E Wild Horse Wind Expansionwrkingfile 4" xfId="12927"/>
    <cellStyle name="_DEM-WP(C) Costs not in AURORA 2006GRC_04.07E Wild Horse Wind Expansion_16.07E Wild Horse Wind Expansionwrkingfile SF" xfId="2076"/>
    <cellStyle name="_DEM-WP(C) Costs not in AURORA 2006GRC_04.07E Wild Horse Wind Expansion_16.07E Wild Horse Wind Expansionwrkingfile SF 2" xfId="2077"/>
    <cellStyle name="_DEM-WP(C) Costs not in AURORA 2006GRC_04.07E Wild Horse Wind Expansion_16.07E Wild Horse Wind Expansionwrkingfile SF 2 2" xfId="12928"/>
    <cellStyle name="_DEM-WP(C) Costs not in AURORA 2006GRC_04.07E Wild Horse Wind Expansion_16.07E Wild Horse Wind Expansionwrkingfile SF 2 2 2" xfId="12929"/>
    <cellStyle name="_DEM-WP(C) Costs not in AURORA 2006GRC_04.07E Wild Horse Wind Expansion_16.07E Wild Horse Wind Expansionwrkingfile SF 2 3" xfId="12930"/>
    <cellStyle name="_DEM-WP(C) Costs not in AURORA 2006GRC_04.07E Wild Horse Wind Expansion_16.07E Wild Horse Wind Expansionwrkingfile SF 3" xfId="12931"/>
    <cellStyle name="_DEM-WP(C) Costs not in AURORA 2006GRC_04.07E Wild Horse Wind Expansion_16.07E Wild Horse Wind Expansionwrkingfile SF 3 2" xfId="12932"/>
    <cellStyle name="_DEM-WP(C) Costs not in AURORA 2006GRC_04.07E Wild Horse Wind Expansion_16.07E Wild Horse Wind Expansionwrkingfile SF 4" xfId="12933"/>
    <cellStyle name="_DEM-WP(C) Costs not in AURORA 2006GRC_04.07E Wild Horse Wind Expansion_16.07E Wild Horse Wind Expansionwrkingfile SF_DEM-WP(C) ENERG10C--ctn Mid-C_042010 2010GRC" xfId="2078"/>
    <cellStyle name="_DEM-WP(C) Costs not in AURORA 2006GRC_04.07E Wild Horse Wind Expansion_16.07E Wild Horse Wind Expansionwrkingfile_DEM-WP(C) ENERG10C--ctn Mid-C_042010 2010GRC" xfId="2079"/>
    <cellStyle name="_DEM-WP(C) Costs not in AURORA 2006GRC_04.07E Wild Horse Wind Expansion_16.37E Wild Horse Expansion DeferralRevwrkingfile SF" xfId="2080"/>
    <cellStyle name="_DEM-WP(C) Costs not in AURORA 2006GRC_04.07E Wild Horse Wind Expansion_16.37E Wild Horse Expansion DeferralRevwrkingfile SF 2" xfId="2081"/>
    <cellStyle name="_DEM-WP(C) Costs not in AURORA 2006GRC_04.07E Wild Horse Wind Expansion_16.37E Wild Horse Expansion DeferralRevwrkingfile SF 2 2" xfId="12934"/>
    <cellStyle name="_DEM-WP(C) Costs not in AURORA 2006GRC_04.07E Wild Horse Wind Expansion_16.37E Wild Horse Expansion DeferralRevwrkingfile SF 2 2 2" xfId="12935"/>
    <cellStyle name="_DEM-WP(C) Costs not in AURORA 2006GRC_04.07E Wild Horse Wind Expansion_16.37E Wild Horse Expansion DeferralRevwrkingfile SF 2 3" xfId="12936"/>
    <cellStyle name="_DEM-WP(C) Costs not in AURORA 2006GRC_04.07E Wild Horse Wind Expansion_16.37E Wild Horse Expansion DeferralRevwrkingfile SF 3" xfId="12937"/>
    <cellStyle name="_DEM-WP(C) Costs not in AURORA 2006GRC_04.07E Wild Horse Wind Expansion_16.37E Wild Horse Expansion DeferralRevwrkingfile SF 3 2" xfId="12938"/>
    <cellStyle name="_DEM-WP(C) Costs not in AURORA 2006GRC_04.07E Wild Horse Wind Expansion_16.37E Wild Horse Expansion DeferralRevwrkingfile SF 4" xfId="12939"/>
    <cellStyle name="_DEM-WP(C) Costs not in AURORA 2006GRC_04.07E Wild Horse Wind Expansion_16.37E Wild Horse Expansion DeferralRevwrkingfile SF_DEM-WP(C) ENERG10C--ctn Mid-C_042010 2010GRC" xfId="2082"/>
    <cellStyle name="_DEM-WP(C) Costs not in AURORA 2006GRC_04.07E Wild Horse Wind Expansion_DEM-WP(C) ENERG10C--ctn Mid-C_042010 2010GRC" xfId="2083"/>
    <cellStyle name="_DEM-WP(C) Costs not in AURORA 2006GRC_16.07E Wild Horse Wind Expansionwrkingfile" xfId="2084"/>
    <cellStyle name="_DEM-WP(C) Costs not in AURORA 2006GRC_16.07E Wild Horse Wind Expansionwrkingfile 2" xfId="2085"/>
    <cellStyle name="_DEM-WP(C) Costs not in AURORA 2006GRC_16.07E Wild Horse Wind Expansionwrkingfile 2 2" xfId="12940"/>
    <cellStyle name="_DEM-WP(C) Costs not in AURORA 2006GRC_16.07E Wild Horse Wind Expansionwrkingfile 2 2 2" xfId="12941"/>
    <cellStyle name="_DEM-WP(C) Costs not in AURORA 2006GRC_16.07E Wild Horse Wind Expansionwrkingfile 2 3" xfId="12942"/>
    <cellStyle name="_DEM-WP(C) Costs not in AURORA 2006GRC_16.07E Wild Horse Wind Expansionwrkingfile 3" xfId="12943"/>
    <cellStyle name="_DEM-WP(C) Costs not in AURORA 2006GRC_16.07E Wild Horse Wind Expansionwrkingfile 3 2" xfId="12944"/>
    <cellStyle name="_DEM-WP(C) Costs not in AURORA 2006GRC_16.07E Wild Horse Wind Expansionwrkingfile 4" xfId="12945"/>
    <cellStyle name="_DEM-WP(C) Costs not in AURORA 2006GRC_16.07E Wild Horse Wind Expansionwrkingfile SF" xfId="2086"/>
    <cellStyle name="_DEM-WP(C) Costs not in AURORA 2006GRC_16.07E Wild Horse Wind Expansionwrkingfile SF 2" xfId="2087"/>
    <cellStyle name="_DEM-WP(C) Costs not in AURORA 2006GRC_16.07E Wild Horse Wind Expansionwrkingfile SF 2 2" xfId="12946"/>
    <cellStyle name="_DEM-WP(C) Costs not in AURORA 2006GRC_16.07E Wild Horse Wind Expansionwrkingfile SF 2 2 2" xfId="12947"/>
    <cellStyle name="_DEM-WP(C) Costs not in AURORA 2006GRC_16.07E Wild Horse Wind Expansionwrkingfile SF 2 3" xfId="12948"/>
    <cellStyle name="_DEM-WP(C) Costs not in AURORA 2006GRC_16.07E Wild Horse Wind Expansionwrkingfile SF 3" xfId="12949"/>
    <cellStyle name="_DEM-WP(C) Costs not in AURORA 2006GRC_16.07E Wild Horse Wind Expansionwrkingfile SF 3 2" xfId="12950"/>
    <cellStyle name="_DEM-WP(C) Costs not in AURORA 2006GRC_16.07E Wild Horse Wind Expansionwrkingfile SF 4" xfId="12951"/>
    <cellStyle name="_DEM-WP(C) Costs not in AURORA 2006GRC_16.07E Wild Horse Wind Expansionwrkingfile SF_DEM-WP(C) ENERG10C--ctn Mid-C_042010 2010GRC" xfId="2088"/>
    <cellStyle name="_DEM-WP(C) Costs not in AURORA 2006GRC_16.07E Wild Horse Wind Expansionwrkingfile_DEM-WP(C) ENERG10C--ctn Mid-C_042010 2010GRC" xfId="2089"/>
    <cellStyle name="_DEM-WP(C) Costs not in AURORA 2006GRC_16.37E Wild Horse Expansion DeferralRevwrkingfile SF" xfId="2090"/>
    <cellStyle name="_DEM-WP(C) Costs not in AURORA 2006GRC_16.37E Wild Horse Expansion DeferralRevwrkingfile SF 2" xfId="2091"/>
    <cellStyle name="_DEM-WP(C) Costs not in AURORA 2006GRC_16.37E Wild Horse Expansion DeferralRevwrkingfile SF 2 2" xfId="12952"/>
    <cellStyle name="_DEM-WP(C) Costs not in AURORA 2006GRC_16.37E Wild Horse Expansion DeferralRevwrkingfile SF 2 2 2" xfId="12953"/>
    <cellStyle name="_DEM-WP(C) Costs not in AURORA 2006GRC_16.37E Wild Horse Expansion DeferralRevwrkingfile SF 2 3" xfId="12954"/>
    <cellStyle name="_DEM-WP(C) Costs not in AURORA 2006GRC_16.37E Wild Horse Expansion DeferralRevwrkingfile SF 3" xfId="12955"/>
    <cellStyle name="_DEM-WP(C) Costs not in AURORA 2006GRC_16.37E Wild Horse Expansion DeferralRevwrkingfile SF 3 2" xfId="12956"/>
    <cellStyle name="_DEM-WP(C) Costs not in AURORA 2006GRC_16.37E Wild Horse Expansion DeferralRevwrkingfile SF 4" xfId="12957"/>
    <cellStyle name="_DEM-WP(C) Costs not in AURORA 2006GRC_16.37E Wild Horse Expansion DeferralRevwrkingfile SF_DEM-WP(C) ENERG10C--ctn Mid-C_042010 2010GRC" xfId="2092"/>
    <cellStyle name="_DEM-WP(C) Costs not in AURORA 2006GRC_2009 Compliance Filing PCA Exhibits for GRC" xfId="12958"/>
    <cellStyle name="_DEM-WP(C) Costs not in AURORA 2006GRC_2009 Compliance Filing PCA Exhibits for GRC 2" xfId="12959"/>
    <cellStyle name="_DEM-WP(C) Costs not in AURORA 2006GRC_2009 GRC Compl Filing - Exhibit D" xfId="2093"/>
    <cellStyle name="_DEM-WP(C) Costs not in AURORA 2006GRC_2009 GRC Compl Filing - Exhibit D 2" xfId="2094"/>
    <cellStyle name="_DEM-WP(C) Costs not in AURORA 2006GRC_2009 GRC Compl Filing - Exhibit D 2 2" xfId="12960"/>
    <cellStyle name="_DEM-WP(C) Costs not in AURORA 2006GRC_2009 GRC Compl Filing - Exhibit D 3" xfId="12961"/>
    <cellStyle name="_DEM-WP(C) Costs not in AURORA 2006GRC_2009 GRC Compl Filing - Exhibit D_DEM-WP(C) ENERG10C--ctn Mid-C_042010 2010GRC" xfId="2095"/>
    <cellStyle name="_DEM-WP(C) Costs not in AURORA 2006GRC_3.01 Income Statement" xfId="12962"/>
    <cellStyle name="_DEM-WP(C) Costs not in AURORA 2006GRC_4 31 Regulatory Assets and Liabilities  7 06- Exhibit D" xfId="2096"/>
    <cellStyle name="_DEM-WP(C) Costs not in AURORA 2006GRC_4 31 Regulatory Assets and Liabilities  7 06- Exhibit D 2" xfId="2097"/>
    <cellStyle name="_DEM-WP(C) Costs not in AURORA 2006GRC_4 31 Regulatory Assets and Liabilities  7 06- Exhibit D 2 2" xfId="12963"/>
    <cellStyle name="_DEM-WP(C) Costs not in AURORA 2006GRC_4 31 Regulatory Assets and Liabilities  7 06- Exhibit D 2 2 2" xfId="12964"/>
    <cellStyle name="_DEM-WP(C) Costs not in AURORA 2006GRC_4 31 Regulatory Assets and Liabilities  7 06- Exhibit D 2 3" xfId="12965"/>
    <cellStyle name="_DEM-WP(C) Costs not in AURORA 2006GRC_4 31 Regulatory Assets and Liabilities  7 06- Exhibit D 3" xfId="12966"/>
    <cellStyle name="_DEM-WP(C) Costs not in AURORA 2006GRC_4 31 Regulatory Assets and Liabilities  7 06- Exhibit D 3 2" xfId="12967"/>
    <cellStyle name="_DEM-WP(C) Costs not in AURORA 2006GRC_4 31 Regulatory Assets and Liabilities  7 06- Exhibit D 4" xfId="12968"/>
    <cellStyle name="_DEM-WP(C) Costs not in AURORA 2006GRC_4 31 Regulatory Assets and Liabilities  7 06- Exhibit D_DEM-WP(C) ENERG10C--ctn Mid-C_042010 2010GRC" xfId="2098"/>
    <cellStyle name="_DEM-WP(C) Costs not in AURORA 2006GRC_4 31 Regulatory Assets and Liabilities  7 06- Exhibit D_NIM Summary" xfId="2099"/>
    <cellStyle name="_DEM-WP(C) Costs not in AURORA 2006GRC_4 31 Regulatory Assets and Liabilities  7 06- Exhibit D_NIM Summary 2" xfId="2100"/>
    <cellStyle name="_DEM-WP(C) Costs not in AURORA 2006GRC_4 31 Regulatory Assets and Liabilities  7 06- Exhibit D_NIM Summary 2 2" xfId="12969"/>
    <cellStyle name="_DEM-WP(C) Costs not in AURORA 2006GRC_4 31 Regulatory Assets and Liabilities  7 06- Exhibit D_NIM Summary 3" xfId="12970"/>
    <cellStyle name="_DEM-WP(C) Costs not in AURORA 2006GRC_4 31 Regulatory Assets and Liabilities  7 06- Exhibit D_NIM Summary_DEM-WP(C) ENERG10C--ctn Mid-C_042010 2010GRC" xfId="2101"/>
    <cellStyle name="_DEM-WP(C) Costs not in AURORA 2006GRC_4 31E Reg Asset  Liab and EXH D" xfId="2102"/>
    <cellStyle name="_DEM-WP(C) Costs not in AURORA 2006GRC_4 31E Reg Asset  Liab and EXH D _ Aug 10 Filing (2)" xfId="2103"/>
    <cellStyle name="_DEM-WP(C) Costs not in AURORA 2006GRC_4 31E Reg Asset  Liab and EXH D _ Aug 10 Filing (2) 2" xfId="2104"/>
    <cellStyle name="_DEM-WP(C) Costs not in AURORA 2006GRC_4 31E Reg Asset  Liab and EXH D 10" xfId="12971"/>
    <cellStyle name="_DEM-WP(C) Costs not in AURORA 2006GRC_4 31E Reg Asset  Liab and EXH D 11" xfId="12972"/>
    <cellStyle name="_DEM-WP(C) Costs not in AURORA 2006GRC_4 31E Reg Asset  Liab and EXH D 12" xfId="12973"/>
    <cellStyle name="_DEM-WP(C) Costs not in AURORA 2006GRC_4 31E Reg Asset  Liab and EXH D 13" xfId="12974"/>
    <cellStyle name="_DEM-WP(C) Costs not in AURORA 2006GRC_4 31E Reg Asset  Liab and EXH D 14" xfId="12975"/>
    <cellStyle name="_DEM-WP(C) Costs not in AURORA 2006GRC_4 31E Reg Asset  Liab and EXH D 15" xfId="12976"/>
    <cellStyle name="_DEM-WP(C) Costs not in AURORA 2006GRC_4 31E Reg Asset  Liab and EXH D 16" xfId="12977"/>
    <cellStyle name="_DEM-WP(C) Costs not in AURORA 2006GRC_4 31E Reg Asset  Liab and EXH D 17" xfId="12978"/>
    <cellStyle name="_DEM-WP(C) Costs not in AURORA 2006GRC_4 31E Reg Asset  Liab and EXH D 18" xfId="12979"/>
    <cellStyle name="_DEM-WP(C) Costs not in AURORA 2006GRC_4 31E Reg Asset  Liab and EXH D 19" xfId="12980"/>
    <cellStyle name="_DEM-WP(C) Costs not in AURORA 2006GRC_4 31E Reg Asset  Liab and EXH D 2" xfId="2105"/>
    <cellStyle name="_DEM-WP(C) Costs not in AURORA 2006GRC_4 31E Reg Asset  Liab and EXH D 20" xfId="12981"/>
    <cellStyle name="_DEM-WP(C) Costs not in AURORA 2006GRC_4 31E Reg Asset  Liab and EXH D 21" xfId="12982"/>
    <cellStyle name="_DEM-WP(C) Costs not in AURORA 2006GRC_4 31E Reg Asset  Liab and EXH D 22" xfId="12983"/>
    <cellStyle name="_DEM-WP(C) Costs not in AURORA 2006GRC_4 31E Reg Asset  Liab and EXH D 23" xfId="12984"/>
    <cellStyle name="_DEM-WP(C) Costs not in AURORA 2006GRC_4 31E Reg Asset  Liab and EXH D 24" xfId="12985"/>
    <cellStyle name="_DEM-WP(C) Costs not in AURORA 2006GRC_4 31E Reg Asset  Liab and EXH D 25" xfId="12986"/>
    <cellStyle name="_DEM-WP(C) Costs not in AURORA 2006GRC_4 31E Reg Asset  Liab and EXH D 26" xfId="12987"/>
    <cellStyle name="_DEM-WP(C) Costs not in AURORA 2006GRC_4 31E Reg Asset  Liab and EXH D 27" xfId="12988"/>
    <cellStyle name="_DEM-WP(C) Costs not in AURORA 2006GRC_4 31E Reg Asset  Liab and EXH D 28" xfId="12989"/>
    <cellStyle name="_DEM-WP(C) Costs not in AURORA 2006GRC_4 31E Reg Asset  Liab and EXH D 29" xfId="12990"/>
    <cellStyle name="_DEM-WP(C) Costs not in AURORA 2006GRC_4 31E Reg Asset  Liab and EXH D 3" xfId="2106"/>
    <cellStyle name="_DEM-WP(C) Costs not in AURORA 2006GRC_4 31E Reg Asset  Liab and EXH D 30" xfId="12991"/>
    <cellStyle name="_DEM-WP(C) Costs not in AURORA 2006GRC_4 31E Reg Asset  Liab and EXH D 31" xfId="12992"/>
    <cellStyle name="_DEM-WP(C) Costs not in AURORA 2006GRC_4 31E Reg Asset  Liab and EXH D 32" xfId="12993"/>
    <cellStyle name="_DEM-WP(C) Costs not in AURORA 2006GRC_4 31E Reg Asset  Liab and EXH D 33" xfId="12994"/>
    <cellStyle name="_DEM-WP(C) Costs not in AURORA 2006GRC_4 31E Reg Asset  Liab and EXH D 34" xfId="12995"/>
    <cellStyle name="_DEM-WP(C) Costs not in AURORA 2006GRC_4 31E Reg Asset  Liab and EXH D 35" xfId="12996"/>
    <cellStyle name="_DEM-WP(C) Costs not in AURORA 2006GRC_4 31E Reg Asset  Liab and EXH D 36" xfId="12997"/>
    <cellStyle name="_DEM-WP(C) Costs not in AURORA 2006GRC_4 31E Reg Asset  Liab and EXH D 4" xfId="12998"/>
    <cellStyle name="_DEM-WP(C) Costs not in AURORA 2006GRC_4 31E Reg Asset  Liab and EXH D 5" xfId="12999"/>
    <cellStyle name="_DEM-WP(C) Costs not in AURORA 2006GRC_4 31E Reg Asset  Liab and EXH D 6" xfId="13000"/>
    <cellStyle name="_DEM-WP(C) Costs not in AURORA 2006GRC_4 31E Reg Asset  Liab and EXH D 7" xfId="13001"/>
    <cellStyle name="_DEM-WP(C) Costs not in AURORA 2006GRC_4 31E Reg Asset  Liab and EXH D 8" xfId="13002"/>
    <cellStyle name="_DEM-WP(C) Costs not in AURORA 2006GRC_4 31E Reg Asset  Liab and EXH D 9" xfId="13003"/>
    <cellStyle name="_DEM-WP(C) Costs not in AURORA 2006GRC_4 32 Regulatory Assets and Liabilities  7 06- Exhibit D" xfId="2107"/>
    <cellStyle name="_DEM-WP(C) Costs not in AURORA 2006GRC_4 32 Regulatory Assets and Liabilities  7 06- Exhibit D 2" xfId="2108"/>
    <cellStyle name="_DEM-WP(C) Costs not in AURORA 2006GRC_4 32 Regulatory Assets and Liabilities  7 06- Exhibit D 2 2" xfId="13004"/>
    <cellStyle name="_DEM-WP(C) Costs not in AURORA 2006GRC_4 32 Regulatory Assets and Liabilities  7 06- Exhibit D 2 2 2" xfId="13005"/>
    <cellStyle name="_DEM-WP(C) Costs not in AURORA 2006GRC_4 32 Regulatory Assets and Liabilities  7 06- Exhibit D 2 3" xfId="13006"/>
    <cellStyle name="_DEM-WP(C) Costs not in AURORA 2006GRC_4 32 Regulatory Assets and Liabilities  7 06- Exhibit D 3" xfId="13007"/>
    <cellStyle name="_DEM-WP(C) Costs not in AURORA 2006GRC_4 32 Regulatory Assets and Liabilities  7 06- Exhibit D 3 2" xfId="13008"/>
    <cellStyle name="_DEM-WP(C) Costs not in AURORA 2006GRC_4 32 Regulatory Assets and Liabilities  7 06- Exhibit D 4" xfId="13009"/>
    <cellStyle name="_DEM-WP(C) Costs not in AURORA 2006GRC_4 32 Regulatory Assets and Liabilities  7 06- Exhibit D_DEM-WP(C) ENERG10C--ctn Mid-C_042010 2010GRC" xfId="2109"/>
    <cellStyle name="_DEM-WP(C) Costs not in AURORA 2006GRC_4 32 Regulatory Assets and Liabilities  7 06- Exhibit D_DEM-WP(C) ENERG10C--ctn Mid-C_042010 2010GRC 2" xfId="13010"/>
    <cellStyle name="_DEM-WP(C) Costs not in AURORA 2006GRC_4 32 Regulatory Assets and Liabilities  7 06- Exhibit D_NIM Summary" xfId="2110"/>
    <cellStyle name="_DEM-WP(C) Costs not in AURORA 2006GRC_4 32 Regulatory Assets and Liabilities  7 06- Exhibit D_NIM Summary 2" xfId="2111"/>
    <cellStyle name="_DEM-WP(C) Costs not in AURORA 2006GRC_4 32 Regulatory Assets and Liabilities  7 06- Exhibit D_NIM Summary 2 2" xfId="13011"/>
    <cellStyle name="_DEM-WP(C) Costs not in AURORA 2006GRC_4 32 Regulatory Assets and Liabilities  7 06- Exhibit D_NIM Summary 2 2 2" xfId="13012"/>
    <cellStyle name="_DEM-WP(C) Costs not in AURORA 2006GRC_4 32 Regulatory Assets and Liabilities  7 06- Exhibit D_NIM Summary 2 3" xfId="13013"/>
    <cellStyle name="_DEM-WP(C) Costs not in AURORA 2006GRC_4 32 Regulatory Assets and Liabilities  7 06- Exhibit D_NIM Summary 3" xfId="13014"/>
    <cellStyle name="_DEM-WP(C) Costs not in AURORA 2006GRC_4 32 Regulatory Assets and Liabilities  7 06- Exhibit D_NIM Summary 3 2" xfId="13015"/>
    <cellStyle name="_DEM-WP(C) Costs not in AURORA 2006GRC_4 32 Regulatory Assets and Liabilities  7 06- Exhibit D_NIM Summary 4" xfId="13016"/>
    <cellStyle name="_DEM-WP(C) Costs not in AURORA 2006GRC_4 32 Regulatory Assets and Liabilities  7 06- Exhibit D_NIM Summary_DEM-WP(C) ENERG10C--ctn Mid-C_042010 2010GRC" xfId="2112"/>
    <cellStyle name="_DEM-WP(C) Costs not in AURORA 2006GRC_4 32 Regulatory Assets and Liabilities  7 06- Exhibit D_NIM Summary_DEM-WP(C) ENERG10C--ctn Mid-C_042010 2010GRC 2" xfId="13017"/>
    <cellStyle name="_DEM-WP(C) Costs not in AURORA 2006GRC_AURORA Total New" xfId="2113"/>
    <cellStyle name="_DEM-WP(C) Costs not in AURORA 2006GRC_AURORA Total New 2" xfId="2114"/>
    <cellStyle name="_DEM-WP(C) Costs not in AURORA 2006GRC_AURORA Total New 2 2" xfId="13018"/>
    <cellStyle name="_DEM-WP(C) Costs not in AURORA 2006GRC_AURORA Total New 2 2 2" xfId="13019"/>
    <cellStyle name="_DEM-WP(C) Costs not in AURORA 2006GRC_AURORA Total New 2 3" xfId="13020"/>
    <cellStyle name="_DEM-WP(C) Costs not in AURORA 2006GRC_AURORA Total New 3" xfId="13021"/>
    <cellStyle name="_DEM-WP(C) Costs not in AURORA 2006GRC_AURORA Total New 3 2" xfId="13022"/>
    <cellStyle name="_DEM-WP(C) Costs not in AURORA 2006GRC_AURORA Total New 4" xfId="13023"/>
    <cellStyle name="_DEM-WP(C) Costs not in AURORA 2006GRC_Book1" xfId="2115"/>
    <cellStyle name="_DEM-WP(C) Costs not in AURORA 2006GRC_Book2" xfId="2116"/>
    <cellStyle name="_DEM-WP(C) Costs not in AURORA 2006GRC_Book2 2" xfId="2117"/>
    <cellStyle name="_DEM-WP(C) Costs not in AURORA 2006GRC_Book2 2 2" xfId="13024"/>
    <cellStyle name="_DEM-WP(C) Costs not in AURORA 2006GRC_Book2 2 2 2" xfId="13025"/>
    <cellStyle name="_DEM-WP(C) Costs not in AURORA 2006GRC_Book2 2 3" xfId="13026"/>
    <cellStyle name="_DEM-WP(C) Costs not in AURORA 2006GRC_Book2 3" xfId="13027"/>
    <cellStyle name="_DEM-WP(C) Costs not in AURORA 2006GRC_Book2 3 2" xfId="13028"/>
    <cellStyle name="_DEM-WP(C) Costs not in AURORA 2006GRC_Book2 4" xfId="13029"/>
    <cellStyle name="_DEM-WP(C) Costs not in AURORA 2006GRC_Book2_Adj Bench DR 3 for Initial Briefs (Electric)" xfId="2118"/>
    <cellStyle name="_DEM-WP(C) Costs not in AURORA 2006GRC_Book2_Adj Bench DR 3 for Initial Briefs (Electric) 2" xfId="2119"/>
    <cellStyle name="_DEM-WP(C) Costs not in AURORA 2006GRC_Book2_Adj Bench DR 3 for Initial Briefs (Electric) 2 2" xfId="13030"/>
    <cellStyle name="_DEM-WP(C) Costs not in AURORA 2006GRC_Book2_Adj Bench DR 3 for Initial Briefs (Electric) 2 2 2" xfId="13031"/>
    <cellStyle name="_DEM-WP(C) Costs not in AURORA 2006GRC_Book2_Adj Bench DR 3 for Initial Briefs (Electric) 2 3" xfId="13032"/>
    <cellStyle name="_DEM-WP(C) Costs not in AURORA 2006GRC_Book2_Adj Bench DR 3 for Initial Briefs (Electric) 3" xfId="13033"/>
    <cellStyle name="_DEM-WP(C) Costs not in AURORA 2006GRC_Book2_Adj Bench DR 3 for Initial Briefs (Electric) 3 2" xfId="13034"/>
    <cellStyle name="_DEM-WP(C) Costs not in AURORA 2006GRC_Book2_Adj Bench DR 3 for Initial Briefs (Electric) 4" xfId="13035"/>
    <cellStyle name="_DEM-WP(C) Costs not in AURORA 2006GRC_Book2_Adj Bench DR 3 for Initial Briefs (Electric)_DEM-WP(C) ENERG10C--ctn Mid-C_042010 2010GRC" xfId="2120"/>
    <cellStyle name="_DEM-WP(C) Costs not in AURORA 2006GRC_Book2_Adj Bench DR 3 for Initial Briefs (Electric)_DEM-WP(C) ENERG10C--ctn Mid-C_042010 2010GRC 2" xfId="13036"/>
    <cellStyle name="_DEM-WP(C) Costs not in AURORA 2006GRC_Book2_DEM-WP(C) ENERG10C--ctn Mid-C_042010 2010GRC" xfId="2121"/>
    <cellStyle name="_DEM-WP(C) Costs not in AURORA 2006GRC_Book2_DEM-WP(C) ENERG10C--ctn Mid-C_042010 2010GRC 2" xfId="13037"/>
    <cellStyle name="_DEM-WP(C) Costs not in AURORA 2006GRC_Book2_Electric Rev Req Model (2009 GRC) Rebuttal" xfId="2122"/>
    <cellStyle name="_DEM-WP(C) Costs not in AURORA 2006GRC_Book2_Electric Rev Req Model (2009 GRC) Rebuttal 2" xfId="13038"/>
    <cellStyle name="_DEM-WP(C) Costs not in AURORA 2006GRC_Book2_Electric Rev Req Model (2009 GRC) Rebuttal 2 2" xfId="13039"/>
    <cellStyle name="_DEM-WP(C) Costs not in AURORA 2006GRC_Book2_Electric Rev Req Model (2009 GRC) Rebuttal 2 2 2" xfId="13040"/>
    <cellStyle name="_DEM-WP(C) Costs not in AURORA 2006GRC_Book2_Electric Rev Req Model (2009 GRC) Rebuttal 2 3" xfId="13041"/>
    <cellStyle name="_DEM-WP(C) Costs not in AURORA 2006GRC_Book2_Electric Rev Req Model (2009 GRC) Rebuttal 3" xfId="13042"/>
    <cellStyle name="_DEM-WP(C) Costs not in AURORA 2006GRC_Book2_Electric Rev Req Model (2009 GRC) Rebuttal 3 2" xfId="13043"/>
    <cellStyle name="_DEM-WP(C) Costs not in AURORA 2006GRC_Book2_Electric Rev Req Model (2009 GRC) Rebuttal 4" xfId="13044"/>
    <cellStyle name="_DEM-WP(C) Costs not in AURORA 2006GRC_Book2_Electric Rev Req Model (2009 GRC) Rebuttal REmoval of New  WH Solar AdjustMI" xfId="2123"/>
    <cellStyle name="_DEM-WP(C) Costs not in AURORA 2006GRC_Book2_Electric Rev Req Model (2009 GRC) Rebuttal REmoval of New  WH Solar AdjustMI 2" xfId="2124"/>
    <cellStyle name="_DEM-WP(C) Costs not in AURORA 2006GRC_Book2_Electric Rev Req Model (2009 GRC) Rebuttal REmoval of New  WH Solar AdjustMI 2 2" xfId="13045"/>
    <cellStyle name="_DEM-WP(C) Costs not in AURORA 2006GRC_Book2_Electric Rev Req Model (2009 GRC) Rebuttal REmoval of New  WH Solar AdjustMI 2 2 2" xfId="13046"/>
    <cellStyle name="_DEM-WP(C) Costs not in AURORA 2006GRC_Book2_Electric Rev Req Model (2009 GRC) Rebuttal REmoval of New  WH Solar AdjustMI 2 3" xfId="13047"/>
    <cellStyle name="_DEM-WP(C) Costs not in AURORA 2006GRC_Book2_Electric Rev Req Model (2009 GRC) Rebuttal REmoval of New  WH Solar AdjustMI 3" xfId="13048"/>
    <cellStyle name="_DEM-WP(C) Costs not in AURORA 2006GRC_Book2_Electric Rev Req Model (2009 GRC) Rebuttal REmoval of New  WH Solar AdjustMI 3 2" xfId="13049"/>
    <cellStyle name="_DEM-WP(C) Costs not in AURORA 2006GRC_Book2_Electric Rev Req Model (2009 GRC) Rebuttal REmoval of New  WH Solar AdjustMI 4" xfId="13050"/>
    <cellStyle name="_DEM-WP(C) Costs not in AURORA 2006GRC_Book2_Electric Rev Req Model (2009 GRC) Rebuttal REmoval of New  WH Solar AdjustMI_DEM-WP(C) ENERG10C--ctn Mid-C_042010 2010GRC" xfId="2125"/>
    <cellStyle name="_DEM-WP(C) Costs not in AURORA 2006GRC_Book2_Electric Rev Req Model (2009 GRC) Rebuttal REmoval of New  WH Solar AdjustMI_DEM-WP(C) ENERG10C--ctn Mid-C_042010 2010GRC 2" xfId="13051"/>
    <cellStyle name="_DEM-WP(C) Costs not in AURORA 2006GRC_Book2_Electric Rev Req Model (2009 GRC) Revised 01-18-2010" xfId="2126"/>
    <cellStyle name="_DEM-WP(C) Costs not in AURORA 2006GRC_Book2_Electric Rev Req Model (2009 GRC) Revised 01-18-2010 2" xfId="2127"/>
    <cellStyle name="_DEM-WP(C) Costs not in AURORA 2006GRC_Book2_Electric Rev Req Model (2009 GRC) Revised 01-18-2010 2 2" xfId="13052"/>
    <cellStyle name="_DEM-WP(C) Costs not in AURORA 2006GRC_Book2_Electric Rev Req Model (2009 GRC) Revised 01-18-2010 2 2 2" xfId="13053"/>
    <cellStyle name="_DEM-WP(C) Costs not in AURORA 2006GRC_Book2_Electric Rev Req Model (2009 GRC) Revised 01-18-2010 2 3" xfId="13054"/>
    <cellStyle name="_DEM-WP(C) Costs not in AURORA 2006GRC_Book2_Electric Rev Req Model (2009 GRC) Revised 01-18-2010 3" xfId="13055"/>
    <cellStyle name="_DEM-WP(C) Costs not in AURORA 2006GRC_Book2_Electric Rev Req Model (2009 GRC) Revised 01-18-2010 3 2" xfId="13056"/>
    <cellStyle name="_DEM-WP(C) Costs not in AURORA 2006GRC_Book2_Electric Rev Req Model (2009 GRC) Revised 01-18-2010 4" xfId="13057"/>
    <cellStyle name="_DEM-WP(C) Costs not in AURORA 2006GRC_Book2_Electric Rev Req Model (2009 GRC) Revised 01-18-2010_DEM-WP(C) ENERG10C--ctn Mid-C_042010 2010GRC" xfId="2128"/>
    <cellStyle name="_DEM-WP(C) Costs not in AURORA 2006GRC_Book2_Electric Rev Req Model (2009 GRC) Revised 01-18-2010_DEM-WP(C) ENERG10C--ctn Mid-C_042010 2010GRC 2" xfId="13058"/>
    <cellStyle name="_DEM-WP(C) Costs not in AURORA 2006GRC_Book2_Final Order Electric EXHIBIT A-1" xfId="2129"/>
    <cellStyle name="_DEM-WP(C) Costs not in AURORA 2006GRC_Book2_Final Order Electric EXHIBIT A-1 2" xfId="13059"/>
    <cellStyle name="_DEM-WP(C) Costs not in AURORA 2006GRC_Book2_Final Order Electric EXHIBIT A-1 2 2" xfId="13060"/>
    <cellStyle name="_DEM-WP(C) Costs not in AURORA 2006GRC_Book2_Final Order Electric EXHIBIT A-1 2 2 2" xfId="13061"/>
    <cellStyle name="_DEM-WP(C) Costs not in AURORA 2006GRC_Book2_Final Order Electric EXHIBIT A-1 2 3" xfId="13062"/>
    <cellStyle name="_DEM-WP(C) Costs not in AURORA 2006GRC_Book2_Final Order Electric EXHIBIT A-1 3" xfId="13063"/>
    <cellStyle name="_DEM-WP(C) Costs not in AURORA 2006GRC_Book2_Final Order Electric EXHIBIT A-1 3 2" xfId="13064"/>
    <cellStyle name="_DEM-WP(C) Costs not in AURORA 2006GRC_Book2_Final Order Electric EXHIBIT A-1 4" xfId="13065"/>
    <cellStyle name="_DEM-WP(C) Costs not in AURORA 2006GRC_Book4" xfId="2130"/>
    <cellStyle name="_DEM-WP(C) Costs not in AURORA 2006GRC_Book4 2" xfId="2131"/>
    <cellStyle name="_DEM-WP(C) Costs not in AURORA 2006GRC_Book4 2 2" xfId="13066"/>
    <cellStyle name="_DEM-WP(C) Costs not in AURORA 2006GRC_Book4 2 2 2" xfId="13067"/>
    <cellStyle name="_DEM-WP(C) Costs not in AURORA 2006GRC_Book4 2 3" xfId="13068"/>
    <cellStyle name="_DEM-WP(C) Costs not in AURORA 2006GRC_Book4 3" xfId="13069"/>
    <cellStyle name="_DEM-WP(C) Costs not in AURORA 2006GRC_Book4 3 2" xfId="13070"/>
    <cellStyle name="_DEM-WP(C) Costs not in AURORA 2006GRC_Book4 4" xfId="13071"/>
    <cellStyle name="_DEM-WP(C) Costs not in AURORA 2006GRC_Book4_DEM-WP(C) ENERG10C--ctn Mid-C_042010 2010GRC" xfId="2132"/>
    <cellStyle name="_DEM-WP(C) Costs not in AURORA 2006GRC_Book4_DEM-WP(C) ENERG10C--ctn Mid-C_042010 2010GRC 2" xfId="13072"/>
    <cellStyle name="_DEM-WP(C) Costs not in AURORA 2006GRC_Book9" xfId="2133"/>
    <cellStyle name="_DEM-WP(C) Costs not in AURORA 2006GRC_Book9 2" xfId="2134"/>
    <cellStyle name="_DEM-WP(C) Costs not in AURORA 2006GRC_Book9 2 2" xfId="13073"/>
    <cellStyle name="_DEM-WP(C) Costs not in AURORA 2006GRC_Book9 2 2 2" xfId="13074"/>
    <cellStyle name="_DEM-WP(C) Costs not in AURORA 2006GRC_Book9 2 3" xfId="13075"/>
    <cellStyle name="_DEM-WP(C) Costs not in AURORA 2006GRC_Book9 3" xfId="13076"/>
    <cellStyle name="_DEM-WP(C) Costs not in AURORA 2006GRC_Book9 3 2" xfId="13077"/>
    <cellStyle name="_DEM-WP(C) Costs not in AURORA 2006GRC_Book9 4" xfId="13078"/>
    <cellStyle name="_DEM-WP(C) Costs not in AURORA 2006GRC_Book9_DEM-WP(C) ENERG10C--ctn Mid-C_042010 2010GRC" xfId="2135"/>
    <cellStyle name="_DEM-WP(C) Costs not in AURORA 2006GRC_Book9_DEM-WP(C) ENERG10C--ctn Mid-C_042010 2010GRC 2" xfId="13079"/>
    <cellStyle name="_DEM-WP(C) Costs not in AURORA 2006GRC_Chelan PUD Power Costs (8-10)" xfId="2136"/>
    <cellStyle name="_DEM-WP(C) Costs not in AURORA 2006GRC_Chelan PUD Power Costs (8-10) 2" xfId="13080"/>
    <cellStyle name="_DEM-WP(C) Costs not in AURORA 2006GRC_DEM-WP(C) Chelan Power Costs" xfId="2137"/>
    <cellStyle name="_DEM-WP(C) Costs not in AURORA 2006GRC_DEM-WP(C) Chelan Power Costs 2" xfId="2138"/>
    <cellStyle name="_DEM-WP(C) Costs not in AURORA 2006GRC_DEM-WP(C) ENERG10C--ctn Mid-C_042010 2010GRC" xfId="2139"/>
    <cellStyle name="_DEM-WP(C) Costs not in AURORA 2006GRC_DEM-WP(C) ENERG10C--ctn Mid-C_042010 2010GRC 2" xfId="13081"/>
    <cellStyle name="_DEM-WP(C) Costs not in AURORA 2006GRC_DEM-WP(C) Gas Transport 2010GRC" xfId="2140"/>
    <cellStyle name="_DEM-WP(C) Costs not in AURORA 2006GRC_DEM-WP(C) Gas Transport 2010GRC 2" xfId="2141"/>
    <cellStyle name="_DEM-WP(C) Costs not in AURORA 2006GRC_Electric COS Inputs" xfId="13082"/>
    <cellStyle name="_DEM-WP(C) Costs not in AURORA 2006GRC_Electric COS Inputs 2" xfId="13083"/>
    <cellStyle name="_DEM-WP(C) Costs not in AURORA 2006GRC_Electric COS Inputs 2 2" xfId="13084"/>
    <cellStyle name="_DEM-WP(C) Costs not in AURORA 2006GRC_Electric COS Inputs 2 2 2" xfId="13085"/>
    <cellStyle name="_DEM-WP(C) Costs not in AURORA 2006GRC_Electric COS Inputs 2 2 2 2" xfId="13086"/>
    <cellStyle name="_DEM-WP(C) Costs not in AURORA 2006GRC_Electric COS Inputs 2 2 3" xfId="13087"/>
    <cellStyle name="_DEM-WP(C) Costs not in AURORA 2006GRC_Electric COS Inputs 2 3" xfId="13088"/>
    <cellStyle name="_DEM-WP(C) Costs not in AURORA 2006GRC_Electric COS Inputs 2 3 2" xfId="13089"/>
    <cellStyle name="_DEM-WP(C) Costs not in AURORA 2006GRC_Electric COS Inputs 2 3 2 2" xfId="13090"/>
    <cellStyle name="_DEM-WP(C) Costs not in AURORA 2006GRC_Electric COS Inputs 2 3 3" xfId="13091"/>
    <cellStyle name="_DEM-WP(C) Costs not in AURORA 2006GRC_Electric COS Inputs 2 4" xfId="13092"/>
    <cellStyle name="_DEM-WP(C) Costs not in AURORA 2006GRC_Electric COS Inputs 2 4 2" xfId="13093"/>
    <cellStyle name="_DEM-WP(C) Costs not in AURORA 2006GRC_Electric COS Inputs 2 4 2 2" xfId="13094"/>
    <cellStyle name="_DEM-WP(C) Costs not in AURORA 2006GRC_Electric COS Inputs 2 4 3" xfId="13095"/>
    <cellStyle name="_DEM-WP(C) Costs not in AURORA 2006GRC_Electric COS Inputs 2 5" xfId="13096"/>
    <cellStyle name="_DEM-WP(C) Costs not in AURORA 2006GRC_Electric COS Inputs 3" xfId="13097"/>
    <cellStyle name="_DEM-WP(C) Costs not in AURORA 2006GRC_Electric COS Inputs 3 2" xfId="13098"/>
    <cellStyle name="_DEM-WP(C) Costs not in AURORA 2006GRC_Electric COS Inputs 3 2 2" xfId="13099"/>
    <cellStyle name="_DEM-WP(C) Costs not in AURORA 2006GRC_Electric COS Inputs 3 3" xfId="13100"/>
    <cellStyle name="_DEM-WP(C) Costs not in AURORA 2006GRC_Electric COS Inputs 4" xfId="13101"/>
    <cellStyle name="_DEM-WP(C) Costs not in AURORA 2006GRC_Electric COS Inputs 4 2" xfId="13102"/>
    <cellStyle name="_DEM-WP(C) Costs not in AURORA 2006GRC_Electric COS Inputs 4 2 2" xfId="13103"/>
    <cellStyle name="_DEM-WP(C) Costs not in AURORA 2006GRC_Electric COS Inputs 4 3" xfId="13104"/>
    <cellStyle name="_DEM-WP(C) Costs not in AURORA 2006GRC_Electric COS Inputs 5" xfId="13105"/>
    <cellStyle name="_DEM-WP(C) Costs not in AURORA 2006GRC_Electric COS Inputs 5 2" xfId="13106"/>
    <cellStyle name="_DEM-WP(C) Costs not in AURORA 2006GRC_Electric COS Inputs 6" xfId="13107"/>
    <cellStyle name="_DEM-WP(C) Costs not in AURORA 2006GRC_Exh A-1 resulting from UE-112050 effective Jan 1 2012" xfId="13108"/>
    <cellStyle name="_DEM-WP(C) Costs not in AURORA 2006GRC_Exh A-1 resulting from UE-112050 effective Jan 1 2012 2" xfId="13109"/>
    <cellStyle name="_DEM-WP(C) Costs not in AURORA 2006GRC_Exh G - Klamath Peaker PPA fr C Locke 2-12" xfId="13110"/>
    <cellStyle name="_DEM-WP(C) Costs not in AURORA 2006GRC_Exh G - Klamath Peaker PPA fr C Locke 2-12 2" xfId="13111"/>
    <cellStyle name="_DEM-WP(C) Costs not in AURORA 2006GRC_Exhibit A-1 effective 4-1-11 fr S Free 12-11" xfId="13112"/>
    <cellStyle name="_DEM-WP(C) Costs not in AURORA 2006GRC_Exhibit A-1 effective 4-1-11 fr S Free 12-11 2" xfId="13113"/>
    <cellStyle name="_DEM-WP(C) Costs not in AURORA 2006GRC_LSRWEP LGIA like Acctg Petition Aug 2010" xfId="2142"/>
    <cellStyle name="_DEM-WP(C) Costs not in AURORA 2006GRC_LSRWEP LGIA like Acctg Petition Aug 2010 2" xfId="13114"/>
    <cellStyle name="_DEM-WP(C) Costs not in AURORA 2006GRC_Mint Farm Generation BPA" xfId="13115"/>
    <cellStyle name="_DEM-WP(C) Costs not in AURORA 2006GRC_NIM Summary" xfId="2143"/>
    <cellStyle name="_DEM-WP(C) Costs not in AURORA 2006GRC_NIM Summary 09GRC" xfId="2144"/>
    <cellStyle name="_DEM-WP(C) Costs not in AURORA 2006GRC_NIM Summary 09GRC 2" xfId="2145"/>
    <cellStyle name="_DEM-WP(C) Costs not in AURORA 2006GRC_NIM Summary 09GRC 2 2" xfId="13116"/>
    <cellStyle name="_DEM-WP(C) Costs not in AURORA 2006GRC_NIM Summary 09GRC 2 2 2" xfId="13117"/>
    <cellStyle name="_DEM-WP(C) Costs not in AURORA 2006GRC_NIM Summary 09GRC 2 3" xfId="13118"/>
    <cellStyle name="_DEM-WP(C) Costs not in AURORA 2006GRC_NIM Summary 09GRC 3" xfId="13119"/>
    <cellStyle name="_DEM-WP(C) Costs not in AURORA 2006GRC_NIM Summary 09GRC 3 2" xfId="13120"/>
    <cellStyle name="_DEM-WP(C) Costs not in AURORA 2006GRC_NIM Summary 09GRC 4" xfId="13121"/>
    <cellStyle name="_DEM-WP(C) Costs not in AURORA 2006GRC_NIM Summary 09GRC_DEM-WP(C) ENERG10C--ctn Mid-C_042010 2010GRC" xfId="2146"/>
    <cellStyle name="_DEM-WP(C) Costs not in AURORA 2006GRC_NIM Summary 09GRC_DEM-WP(C) ENERG10C--ctn Mid-C_042010 2010GRC 2" xfId="13122"/>
    <cellStyle name="_DEM-WP(C) Costs not in AURORA 2006GRC_NIM Summary 10" xfId="13123"/>
    <cellStyle name="_DEM-WP(C) Costs not in AURORA 2006GRC_NIM Summary 10 2" xfId="13124"/>
    <cellStyle name="_DEM-WP(C) Costs not in AURORA 2006GRC_NIM Summary 11" xfId="13125"/>
    <cellStyle name="_DEM-WP(C) Costs not in AURORA 2006GRC_NIM Summary 11 2" xfId="13126"/>
    <cellStyle name="_DEM-WP(C) Costs not in AURORA 2006GRC_NIM Summary 12" xfId="13127"/>
    <cellStyle name="_DEM-WP(C) Costs not in AURORA 2006GRC_NIM Summary 12 2" xfId="13128"/>
    <cellStyle name="_DEM-WP(C) Costs not in AURORA 2006GRC_NIM Summary 13" xfId="13129"/>
    <cellStyle name="_DEM-WP(C) Costs not in AURORA 2006GRC_NIM Summary 13 2" xfId="13130"/>
    <cellStyle name="_DEM-WP(C) Costs not in AURORA 2006GRC_NIM Summary 14" xfId="13131"/>
    <cellStyle name="_DEM-WP(C) Costs not in AURORA 2006GRC_NIM Summary 14 2" xfId="13132"/>
    <cellStyle name="_DEM-WP(C) Costs not in AURORA 2006GRC_NIM Summary 15" xfId="13133"/>
    <cellStyle name="_DEM-WP(C) Costs not in AURORA 2006GRC_NIM Summary 15 2" xfId="13134"/>
    <cellStyle name="_DEM-WP(C) Costs not in AURORA 2006GRC_NIM Summary 16" xfId="13135"/>
    <cellStyle name="_DEM-WP(C) Costs not in AURORA 2006GRC_NIM Summary 16 2" xfId="13136"/>
    <cellStyle name="_DEM-WP(C) Costs not in AURORA 2006GRC_NIM Summary 17" xfId="13137"/>
    <cellStyle name="_DEM-WP(C) Costs not in AURORA 2006GRC_NIM Summary 17 2" xfId="13138"/>
    <cellStyle name="_DEM-WP(C) Costs not in AURORA 2006GRC_NIM Summary 18" xfId="13139"/>
    <cellStyle name="_DEM-WP(C) Costs not in AURORA 2006GRC_NIM Summary 18 2" xfId="13140"/>
    <cellStyle name="_DEM-WP(C) Costs not in AURORA 2006GRC_NIM Summary 19" xfId="13141"/>
    <cellStyle name="_DEM-WP(C) Costs not in AURORA 2006GRC_NIM Summary 19 2" xfId="13142"/>
    <cellStyle name="_DEM-WP(C) Costs not in AURORA 2006GRC_NIM Summary 2" xfId="2147"/>
    <cellStyle name="_DEM-WP(C) Costs not in AURORA 2006GRC_NIM Summary 2 2" xfId="13143"/>
    <cellStyle name="_DEM-WP(C) Costs not in AURORA 2006GRC_NIM Summary 2 2 2" xfId="13144"/>
    <cellStyle name="_DEM-WP(C) Costs not in AURORA 2006GRC_NIM Summary 2 3" xfId="13145"/>
    <cellStyle name="_DEM-WP(C) Costs not in AURORA 2006GRC_NIM Summary 20" xfId="13146"/>
    <cellStyle name="_DEM-WP(C) Costs not in AURORA 2006GRC_NIM Summary 20 2" xfId="13147"/>
    <cellStyle name="_DEM-WP(C) Costs not in AURORA 2006GRC_NIM Summary 21" xfId="13148"/>
    <cellStyle name="_DEM-WP(C) Costs not in AURORA 2006GRC_NIM Summary 21 2" xfId="13149"/>
    <cellStyle name="_DEM-WP(C) Costs not in AURORA 2006GRC_NIM Summary 22" xfId="13150"/>
    <cellStyle name="_DEM-WP(C) Costs not in AURORA 2006GRC_NIM Summary 22 2" xfId="13151"/>
    <cellStyle name="_DEM-WP(C) Costs not in AURORA 2006GRC_NIM Summary 23" xfId="13152"/>
    <cellStyle name="_DEM-WP(C) Costs not in AURORA 2006GRC_NIM Summary 23 2" xfId="13153"/>
    <cellStyle name="_DEM-WP(C) Costs not in AURORA 2006GRC_NIM Summary 24" xfId="13154"/>
    <cellStyle name="_DEM-WP(C) Costs not in AURORA 2006GRC_NIM Summary 24 2" xfId="13155"/>
    <cellStyle name="_DEM-WP(C) Costs not in AURORA 2006GRC_NIM Summary 25" xfId="13156"/>
    <cellStyle name="_DEM-WP(C) Costs not in AURORA 2006GRC_NIM Summary 25 2" xfId="13157"/>
    <cellStyle name="_DEM-WP(C) Costs not in AURORA 2006GRC_NIM Summary 26" xfId="13158"/>
    <cellStyle name="_DEM-WP(C) Costs not in AURORA 2006GRC_NIM Summary 26 2" xfId="13159"/>
    <cellStyle name="_DEM-WP(C) Costs not in AURORA 2006GRC_NIM Summary 27" xfId="13160"/>
    <cellStyle name="_DEM-WP(C) Costs not in AURORA 2006GRC_NIM Summary 27 2" xfId="13161"/>
    <cellStyle name="_DEM-WP(C) Costs not in AURORA 2006GRC_NIM Summary 28" xfId="13162"/>
    <cellStyle name="_DEM-WP(C) Costs not in AURORA 2006GRC_NIM Summary 28 2" xfId="13163"/>
    <cellStyle name="_DEM-WP(C) Costs not in AURORA 2006GRC_NIM Summary 29" xfId="13164"/>
    <cellStyle name="_DEM-WP(C) Costs not in AURORA 2006GRC_NIM Summary 29 2" xfId="13165"/>
    <cellStyle name="_DEM-WP(C) Costs not in AURORA 2006GRC_NIM Summary 3" xfId="2148"/>
    <cellStyle name="_DEM-WP(C) Costs not in AURORA 2006GRC_NIM Summary 3 2" xfId="13166"/>
    <cellStyle name="_DEM-WP(C) Costs not in AURORA 2006GRC_NIM Summary 30" xfId="13167"/>
    <cellStyle name="_DEM-WP(C) Costs not in AURORA 2006GRC_NIM Summary 30 2" xfId="13168"/>
    <cellStyle name="_DEM-WP(C) Costs not in AURORA 2006GRC_NIM Summary 31" xfId="13169"/>
    <cellStyle name="_DEM-WP(C) Costs not in AURORA 2006GRC_NIM Summary 31 2" xfId="13170"/>
    <cellStyle name="_DEM-WP(C) Costs not in AURORA 2006GRC_NIM Summary 32" xfId="13171"/>
    <cellStyle name="_DEM-WP(C) Costs not in AURORA 2006GRC_NIM Summary 32 2" xfId="13172"/>
    <cellStyle name="_DEM-WP(C) Costs not in AURORA 2006GRC_NIM Summary 33" xfId="13173"/>
    <cellStyle name="_DEM-WP(C) Costs not in AURORA 2006GRC_NIM Summary 33 2" xfId="13174"/>
    <cellStyle name="_DEM-WP(C) Costs not in AURORA 2006GRC_NIM Summary 34" xfId="13175"/>
    <cellStyle name="_DEM-WP(C) Costs not in AURORA 2006GRC_NIM Summary 34 2" xfId="13176"/>
    <cellStyle name="_DEM-WP(C) Costs not in AURORA 2006GRC_NIM Summary 35" xfId="13177"/>
    <cellStyle name="_DEM-WP(C) Costs not in AURORA 2006GRC_NIM Summary 35 2" xfId="13178"/>
    <cellStyle name="_DEM-WP(C) Costs not in AURORA 2006GRC_NIM Summary 36" xfId="13179"/>
    <cellStyle name="_DEM-WP(C) Costs not in AURORA 2006GRC_NIM Summary 36 2" xfId="13180"/>
    <cellStyle name="_DEM-WP(C) Costs not in AURORA 2006GRC_NIM Summary 37" xfId="13181"/>
    <cellStyle name="_DEM-WP(C) Costs not in AURORA 2006GRC_NIM Summary 37 2" xfId="13182"/>
    <cellStyle name="_DEM-WP(C) Costs not in AURORA 2006GRC_NIM Summary 38" xfId="13183"/>
    <cellStyle name="_DEM-WP(C) Costs not in AURORA 2006GRC_NIM Summary 38 2" xfId="13184"/>
    <cellStyle name="_DEM-WP(C) Costs not in AURORA 2006GRC_NIM Summary 39" xfId="13185"/>
    <cellStyle name="_DEM-WP(C) Costs not in AURORA 2006GRC_NIM Summary 39 2" xfId="13186"/>
    <cellStyle name="_DEM-WP(C) Costs not in AURORA 2006GRC_NIM Summary 4" xfId="2149"/>
    <cellStyle name="_DEM-WP(C) Costs not in AURORA 2006GRC_NIM Summary 4 2" xfId="13187"/>
    <cellStyle name="_DEM-WP(C) Costs not in AURORA 2006GRC_NIM Summary 40" xfId="13188"/>
    <cellStyle name="_DEM-WP(C) Costs not in AURORA 2006GRC_NIM Summary 40 2" xfId="13189"/>
    <cellStyle name="_DEM-WP(C) Costs not in AURORA 2006GRC_NIM Summary 41" xfId="13190"/>
    <cellStyle name="_DEM-WP(C) Costs not in AURORA 2006GRC_NIM Summary 41 2" xfId="13191"/>
    <cellStyle name="_DEM-WP(C) Costs not in AURORA 2006GRC_NIM Summary 42" xfId="13192"/>
    <cellStyle name="_DEM-WP(C) Costs not in AURORA 2006GRC_NIM Summary 42 2" xfId="13193"/>
    <cellStyle name="_DEM-WP(C) Costs not in AURORA 2006GRC_NIM Summary 43" xfId="13194"/>
    <cellStyle name="_DEM-WP(C) Costs not in AURORA 2006GRC_NIM Summary 43 2" xfId="13195"/>
    <cellStyle name="_DEM-WP(C) Costs not in AURORA 2006GRC_NIM Summary 44" xfId="13196"/>
    <cellStyle name="_DEM-WP(C) Costs not in AURORA 2006GRC_NIM Summary 44 2" xfId="13197"/>
    <cellStyle name="_DEM-WP(C) Costs not in AURORA 2006GRC_NIM Summary 45" xfId="13198"/>
    <cellStyle name="_DEM-WP(C) Costs not in AURORA 2006GRC_NIM Summary 45 2" xfId="13199"/>
    <cellStyle name="_DEM-WP(C) Costs not in AURORA 2006GRC_NIM Summary 46" xfId="13200"/>
    <cellStyle name="_DEM-WP(C) Costs not in AURORA 2006GRC_NIM Summary 46 2" xfId="13201"/>
    <cellStyle name="_DEM-WP(C) Costs not in AURORA 2006GRC_NIM Summary 47" xfId="13202"/>
    <cellStyle name="_DEM-WP(C) Costs not in AURORA 2006GRC_NIM Summary 47 2" xfId="13203"/>
    <cellStyle name="_DEM-WP(C) Costs not in AURORA 2006GRC_NIM Summary 48" xfId="13204"/>
    <cellStyle name="_DEM-WP(C) Costs not in AURORA 2006GRC_NIM Summary 49" xfId="13205"/>
    <cellStyle name="_DEM-WP(C) Costs not in AURORA 2006GRC_NIM Summary 5" xfId="2150"/>
    <cellStyle name="_DEM-WP(C) Costs not in AURORA 2006GRC_NIM Summary 5 2" xfId="13206"/>
    <cellStyle name="_DEM-WP(C) Costs not in AURORA 2006GRC_NIM Summary 50" xfId="13207"/>
    <cellStyle name="_DEM-WP(C) Costs not in AURORA 2006GRC_NIM Summary 51" xfId="13208"/>
    <cellStyle name="_DEM-WP(C) Costs not in AURORA 2006GRC_NIM Summary 52" xfId="13209"/>
    <cellStyle name="_DEM-WP(C) Costs not in AURORA 2006GRC_NIM Summary 6" xfId="2151"/>
    <cellStyle name="_DEM-WP(C) Costs not in AURORA 2006GRC_NIM Summary 6 2" xfId="13210"/>
    <cellStyle name="_DEM-WP(C) Costs not in AURORA 2006GRC_NIM Summary 7" xfId="2152"/>
    <cellStyle name="_DEM-WP(C) Costs not in AURORA 2006GRC_NIM Summary 7 2" xfId="13211"/>
    <cellStyle name="_DEM-WP(C) Costs not in AURORA 2006GRC_NIM Summary 8" xfId="2153"/>
    <cellStyle name="_DEM-WP(C) Costs not in AURORA 2006GRC_NIM Summary 8 2" xfId="13212"/>
    <cellStyle name="_DEM-WP(C) Costs not in AURORA 2006GRC_NIM Summary 9" xfId="2154"/>
    <cellStyle name="_DEM-WP(C) Costs not in AURORA 2006GRC_NIM Summary 9 2" xfId="13213"/>
    <cellStyle name="_DEM-WP(C) Costs not in AURORA 2006GRC_NIM Summary_DEM-WP(C) ENERG10C--ctn Mid-C_042010 2010GRC" xfId="2155"/>
    <cellStyle name="_DEM-WP(C) Costs not in AURORA 2006GRC_NIM Summary_DEM-WP(C) ENERG10C--ctn Mid-C_042010 2010GRC 2" xfId="13214"/>
    <cellStyle name="_DEM-WP(C) Costs not in AURORA 2006GRC_PCA 10 -  Exhibit D Dec 2011" xfId="13215"/>
    <cellStyle name="_DEM-WP(C) Costs not in AURORA 2006GRC_PCA 10 -  Exhibit D Dec 2011 2" xfId="13216"/>
    <cellStyle name="_DEM-WP(C) Costs not in AURORA 2006GRC_PCA 10 -  Exhibit D from A Kellogg Jan 2011" xfId="13217"/>
    <cellStyle name="_DEM-WP(C) Costs not in AURORA 2006GRC_PCA 10 -  Exhibit D from A Kellogg Jan 2011 2" xfId="13218"/>
    <cellStyle name="_DEM-WP(C) Costs not in AURORA 2006GRC_PCA 10 -  Exhibit D from A Kellogg July 2011" xfId="13219"/>
    <cellStyle name="_DEM-WP(C) Costs not in AURORA 2006GRC_PCA 10 -  Exhibit D from A Kellogg July 2011 2" xfId="13220"/>
    <cellStyle name="_DEM-WP(C) Costs not in AURORA 2006GRC_PCA 10 -  Exhibit D from S Free Rcv'd 12-11" xfId="13221"/>
    <cellStyle name="_DEM-WP(C) Costs not in AURORA 2006GRC_PCA 10 -  Exhibit D from S Free Rcv'd 12-11 2" xfId="13222"/>
    <cellStyle name="_DEM-WP(C) Costs not in AURORA 2006GRC_PCA 11 -  Exhibit D Jan 2012 fr A Kellogg" xfId="13223"/>
    <cellStyle name="_DEM-WP(C) Costs not in AURORA 2006GRC_PCA 11 -  Exhibit D Jan 2012 fr A Kellogg 2" xfId="13224"/>
    <cellStyle name="_DEM-WP(C) Costs not in AURORA 2006GRC_PCA 11 -  Exhibit D Jan 2012 WF" xfId="13225"/>
    <cellStyle name="_DEM-WP(C) Costs not in AURORA 2006GRC_PCA 11 -  Exhibit D Jan 2012 WF 2" xfId="13226"/>
    <cellStyle name="_DEM-WP(C) Costs not in AURORA 2006GRC_PCA 9 -  Exhibit D April 2010" xfId="13227"/>
    <cellStyle name="_DEM-WP(C) Costs not in AURORA 2006GRC_PCA 9 -  Exhibit D April 2010 (3)" xfId="2156"/>
    <cellStyle name="_DEM-WP(C) Costs not in AURORA 2006GRC_PCA 9 -  Exhibit D April 2010 (3) 2" xfId="2157"/>
    <cellStyle name="_DEM-WP(C) Costs not in AURORA 2006GRC_PCA 9 -  Exhibit D April 2010 (3) 2 2" xfId="13228"/>
    <cellStyle name="_DEM-WP(C) Costs not in AURORA 2006GRC_PCA 9 -  Exhibit D April 2010 (3) 2 2 2" xfId="13229"/>
    <cellStyle name="_DEM-WP(C) Costs not in AURORA 2006GRC_PCA 9 -  Exhibit D April 2010 (3) 2 3" xfId="13230"/>
    <cellStyle name="_DEM-WP(C) Costs not in AURORA 2006GRC_PCA 9 -  Exhibit D April 2010 (3) 3" xfId="13231"/>
    <cellStyle name="_DEM-WP(C) Costs not in AURORA 2006GRC_PCA 9 -  Exhibit D April 2010 (3) 3 2" xfId="13232"/>
    <cellStyle name="_DEM-WP(C) Costs not in AURORA 2006GRC_PCA 9 -  Exhibit D April 2010 (3) 4" xfId="13233"/>
    <cellStyle name="_DEM-WP(C) Costs not in AURORA 2006GRC_PCA 9 -  Exhibit D April 2010 (3)_DEM-WP(C) ENERG10C--ctn Mid-C_042010 2010GRC" xfId="2158"/>
    <cellStyle name="_DEM-WP(C) Costs not in AURORA 2006GRC_PCA 9 -  Exhibit D April 2010 (3)_DEM-WP(C) ENERG10C--ctn Mid-C_042010 2010GRC 2" xfId="13234"/>
    <cellStyle name="_DEM-WP(C) Costs not in AURORA 2006GRC_PCA 9 -  Exhibit D April 2010 2" xfId="13235"/>
    <cellStyle name="_DEM-WP(C) Costs not in AURORA 2006GRC_PCA 9 -  Exhibit D April 2010 2 2" xfId="13236"/>
    <cellStyle name="_DEM-WP(C) Costs not in AURORA 2006GRC_PCA 9 -  Exhibit D April 2010 3" xfId="13237"/>
    <cellStyle name="_DEM-WP(C) Costs not in AURORA 2006GRC_PCA 9 -  Exhibit D April 2010 3 2" xfId="13238"/>
    <cellStyle name="_DEM-WP(C) Costs not in AURORA 2006GRC_PCA 9 -  Exhibit D April 2010 4" xfId="13239"/>
    <cellStyle name="_DEM-WP(C) Costs not in AURORA 2006GRC_PCA 9 -  Exhibit D April 2010 4 2" xfId="13240"/>
    <cellStyle name="_DEM-WP(C) Costs not in AURORA 2006GRC_PCA 9 -  Exhibit D April 2010 5" xfId="13241"/>
    <cellStyle name="_DEM-WP(C) Costs not in AURORA 2006GRC_PCA 9 -  Exhibit D April 2010 5 2" xfId="13242"/>
    <cellStyle name="_DEM-WP(C) Costs not in AURORA 2006GRC_PCA 9 -  Exhibit D April 2010 6" xfId="13243"/>
    <cellStyle name="_DEM-WP(C) Costs not in AURORA 2006GRC_PCA 9 -  Exhibit D April 2010 6 2" xfId="13244"/>
    <cellStyle name="_DEM-WP(C) Costs not in AURORA 2006GRC_PCA 9 -  Exhibit D April 2010 7" xfId="13245"/>
    <cellStyle name="_DEM-WP(C) Costs not in AURORA 2006GRC_PCA 9 -  Exhibit D Nov 2010" xfId="13246"/>
    <cellStyle name="_DEM-WP(C) Costs not in AURORA 2006GRC_PCA 9 -  Exhibit D Nov 2010 2" xfId="13247"/>
    <cellStyle name="_DEM-WP(C) Costs not in AURORA 2006GRC_PCA 9 -  Exhibit D Nov 2010 2 2" xfId="13248"/>
    <cellStyle name="_DEM-WP(C) Costs not in AURORA 2006GRC_PCA 9 -  Exhibit D Nov 2010 3" xfId="13249"/>
    <cellStyle name="_DEM-WP(C) Costs not in AURORA 2006GRC_PCA 9 - Exhibit D at August 2010" xfId="13250"/>
    <cellStyle name="_DEM-WP(C) Costs not in AURORA 2006GRC_PCA 9 - Exhibit D at August 2010 2" xfId="13251"/>
    <cellStyle name="_DEM-WP(C) Costs not in AURORA 2006GRC_PCA 9 - Exhibit D at August 2010 2 2" xfId="13252"/>
    <cellStyle name="_DEM-WP(C) Costs not in AURORA 2006GRC_PCA 9 - Exhibit D at August 2010 3" xfId="13253"/>
    <cellStyle name="_DEM-WP(C) Costs not in AURORA 2006GRC_PCA 9 - Exhibit D June 2010 GRC" xfId="13254"/>
    <cellStyle name="_DEM-WP(C) Costs not in AURORA 2006GRC_PCA 9 - Exhibit D June 2010 GRC 2" xfId="13255"/>
    <cellStyle name="_DEM-WP(C) Costs not in AURORA 2006GRC_PCA 9 - Exhibit D June 2010 GRC 2 2" xfId="13256"/>
    <cellStyle name="_DEM-WP(C) Costs not in AURORA 2006GRC_PCA 9 - Exhibit D June 2010 GRC 3" xfId="13257"/>
    <cellStyle name="_DEM-WP(C) Costs not in AURORA 2006GRC_Power Costs - Comparison bx Rbtl-Staff-Jt-PC" xfId="2159"/>
    <cellStyle name="_DEM-WP(C) Costs not in AURORA 2006GRC_Power Costs - Comparison bx Rbtl-Staff-Jt-PC 2" xfId="2160"/>
    <cellStyle name="_DEM-WP(C) Costs not in AURORA 2006GRC_Power Costs - Comparison bx Rbtl-Staff-Jt-PC 2 2" xfId="13258"/>
    <cellStyle name="_DEM-WP(C) Costs not in AURORA 2006GRC_Power Costs - Comparison bx Rbtl-Staff-Jt-PC 2 2 2" xfId="13259"/>
    <cellStyle name="_DEM-WP(C) Costs not in AURORA 2006GRC_Power Costs - Comparison bx Rbtl-Staff-Jt-PC 2 3" xfId="13260"/>
    <cellStyle name="_DEM-WP(C) Costs not in AURORA 2006GRC_Power Costs - Comparison bx Rbtl-Staff-Jt-PC 3" xfId="13261"/>
    <cellStyle name="_DEM-WP(C) Costs not in AURORA 2006GRC_Power Costs - Comparison bx Rbtl-Staff-Jt-PC 3 2" xfId="13262"/>
    <cellStyle name="_DEM-WP(C) Costs not in AURORA 2006GRC_Power Costs - Comparison bx Rbtl-Staff-Jt-PC 4" xfId="13263"/>
    <cellStyle name="_DEM-WP(C) Costs not in AURORA 2006GRC_Power Costs - Comparison bx Rbtl-Staff-Jt-PC_Adj Bench DR 3 for Initial Briefs (Electric)" xfId="2161"/>
    <cellStyle name="_DEM-WP(C) Costs not in AURORA 2006GRC_Power Costs - Comparison bx Rbtl-Staff-Jt-PC_Adj Bench DR 3 for Initial Briefs (Electric) 2" xfId="2162"/>
    <cellStyle name="_DEM-WP(C) Costs not in AURORA 2006GRC_Power Costs - Comparison bx Rbtl-Staff-Jt-PC_Adj Bench DR 3 for Initial Briefs (Electric) 2 2" xfId="13264"/>
    <cellStyle name="_DEM-WP(C) Costs not in AURORA 2006GRC_Power Costs - Comparison bx Rbtl-Staff-Jt-PC_Adj Bench DR 3 for Initial Briefs (Electric) 2 2 2" xfId="13265"/>
    <cellStyle name="_DEM-WP(C) Costs not in AURORA 2006GRC_Power Costs - Comparison bx Rbtl-Staff-Jt-PC_Adj Bench DR 3 for Initial Briefs (Electric) 2 3" xfId="13266"/>
    <cellStyle name="_DEM-WP(C) Costs not in AURORA 2006GRC_Power Costs - Comparison bx Rbtl-Staff-Jt-PC_Adj Bench DR 3 for Initial Briefs (Electric) 3" xfId="13267"/>
    <cellStyle name="_DEM-WP(C) Costs not in AURORA 2006GRC_Power Costs - Comparison bx Rbtl-Staff-Jt-PC_Adj Bench DR 3 for Initial Briefs (Electric) 3 2" xfId="13268"/>
    <cellStyle name="_DEM-WP(C) Costs not in AURORA 2006GRC_Power Costs - Comparison bx Rbtl-Staff-Jt-PC_Adj Bench DR 3 for Initial Briefs (Electric) 4" xfId="13269"/>
    <cellStyle name="_DEM-WP(C) Costs not in AURORA 2006GRC_Power Costs - Comparison bx Rbtl-Staff-Jt-PC_Adj Bench DR 3 for Initial Briefs (Electric)_DEM-WP(C) ENERG10C--ctn Mid-C_042010 2010GRC" xfId="2163"/>
    <cellStyle name="_DEM-WP(C) Costs not in AURORA 2006GRC_Power Costs - Comparison bx Rbtl-Staff-Jt-PC_Adj Bench DR 3 for Initial Briefs (Electric)_DEM-WP(C) ENERG10C--ctn Mid-C_042010 2010GRC 2" xfId="13270"/>
    <cellStyle name="_DEM-WP(C) Costs not in AURORA 2006GRC_Power Costs - Comparison bx Rbtl-Staff-Jt-PC_DEM-WP(C) ENERG10C--ctn Mid-C_042010 2010GRC" xfId="2164"/>
    <cellStyle name="_DEM-WP(C) Costs not in AURORA 2006GRC_Power Costs - Comparison bx Rbtl-Staff-Jt-PC_DEM-WP(C) ENERG10C--ctn Mid-C_042010 2010GRC 2" xfId="13271"/>
    <cellStyle name="_DEM-WP(C) Costs not in AURORA 2006GRC_Power Costs - Comparison bx Rbtl-Staff-Jt-PC_Electric Rev Req Model (2009 GRC) Rebuttal" xfId="2165"/>
    <cellStyle name="_DEM-WP(C) Costs not in AURORA 2006GRC_Power Costs - Comparison bx Rbtl-Staff-Jt-PC_Electric Rev Req Model (2009 GRC) Rebuttal 2" xfId="13272"/>
    <cellStyle name="_DEM-WP(C) Costs not in AURORA 2006GRC_Power Costs - Comparison bx Rbtl-Staff-Jt-PC_Electric Rev Req Model (2009 GRC) Rebuttal 2 2" xfId="13273"/>
    <cellStyle name="_DEM-WP(C) Costs not in AURORA 2006GRC_Power Costs - Comparison bx Rbtl-Staff-Jt-PC_Electric Rev Req Model (2009 GRC) Rebuttal 2 2 2" xfId="13274"/>
    <cellStyle name="_DEM-WP(C) Costs not in AURORA 2006GRC_Power Costs - Comparison bx Rbtl-Staff-Jt-PC_Electric Rev Req Model (2009 GRC) Rebuttal 2 3" xfId="13275"/>
    <cellStyle name="_DEM-WP(C) Costs not in AURORA 2006GRC_Power Costs - Comparison bx Rbtl-Staff-Jt-PC_Electric Rev Req Model (2009 GRC) Rebuttal 3" xfId="13276"/>
    <cellStyle name="_DEM-WP(C) Costs not in AURORA 2006GRC_Power Costs - Comparison bx Rbtl-Staff-Jt-PC_Electric Rev Req Model (2009 GRC) Rebuttal 3 2" xfId="13277"/>
    <cellStyle name="_DEM-WP(C) Costs not in AURORA 2006GRC_Power Costs - Comparison bx Rbtl-Staff-Jt-PC_Electric Rev Req Model (2009 GRC) Rebuttal 4" xfId="13278"/>
    <cellStyle name="_DEM-WP(C) Costs not in AURORA 2006GRC_Power Costs - Comparison bx Rbtl-Staff-Jt-PC_Electric Rev Req Model (2009 GRC) Rebuttal REmoval of New  WH Solar AdjustMI" xfId="2166"/>
    <cellStyle name="_DEM-WP(C) Costs not in AURORA 2006GRC_Power Costs - Comparison bx Rbtl-Staff-Jt-PC_Electric Rev Req Model (2009 GRC) Rebuttal REmoval of New  WH Solar AdjustMI 2" xfId="2167"/>
    <cellStyle name="_DEM-WP(C) Costs not in AURORA 2006GRC_Power Costs - Comparison bx Rbtl-Staff-Jt-PC_Electric Rev Req Model (2009 GRC) Rebuttal REmoval of New  WH Solar AdjustMI 2 2" xfId="13279"/>
    <cellStyle name="_DEM-WP(C) Costs not in AURORA 2006GRC_Power Costs - Comparison bx Rbtl-Staff-Jt-PC_Electric Rev Req Model (2009 GRC) Rebuttal REmoval of New  WH Solar AdjustMI 2 2 2" xfId="13280"/>
    <cellStyle name="_DEM-WP(C) Costs not in AURORA 2006GRC_Power Costs - Comparison bx Rbtl-Staff-Jt-PC_Electric Rev Req Model (2009 GRC) Rebuttal REmoval of New  WH Solar AdjustMI 2 3" xfId="13281"/>
    <cellStyle name="_DEM-WP(C) Costs not in AURORA 2006GRC_Power Costs - Comparison bx Rbtl-Staff-Jt-PC_Electric Rev Req Model (2009 GRC) Rebuttal REmoval of New  WH Solar AdjustMI 3" xfId="13282"/>
    <cellStyle name="_DEM-WP(C) Costs not in AURORA 2006GRC_Power Costs - Comparison bx Rbtl-Staff-Jt-PC_Electric Rev Req Model (2009 GRC) Rebuttal REmoval of New  WH Solar AdjustMI 3 2" xfId="13283"/>
    <cellStyle name="_DEM-WP(C) Costs not in AURORA 2006GRC_Power Costs - Comparison bx Rbtl-Staff-Jt-PC_Electric Rev Req Model (2009 GRC) Rebuttal REmoval of New  WH Solar AdjustMI 4" xfId="13284"/>
    <cellStyle name="_DEM-WP(C) Costs not in AURORA 2006GRC_Power Costs - Comparison bx Rbtl-Staff-Jt-PC_Electric Rev Req Model (2009 GRC) Rebuttal REmoval of New  WH Solar AdjustMI_DEM-WP(C) ENERG10C--ctn Mid-C_042010 2010GRC" xfId="2168"/>
    <cellStyle name="_DEM-WP(C) Costs not in AURORA 2006GRC_Power Costs - Comparison bx Rbtl-Staff-Jt-PC_Electric Rev Req Model (2009 GRC) Rebuttal REmoval of New  WH Solar AdjustMI_DEM-WP(C) ENERG10C--ctn Mid-C_042010 2010GRC 2" xfId="13285"/>
    <cellStyle name="_DEM-WP(C) Costs not in AURORA 2006GRC_Power Costs - Comparison bx Rbtl-Staff-Jt-PC_Electric Rev Req Model (2009 GRC) Revised 01-18-2010" xfId="2169"/>
    <cellStyle name="_DEM-WP(C) Costs not in AURORA 2006GRC_Power Costs - Comparison bx Rbtl-Staff-Jt-PC_Electric Rev Req Model (2009 GRC) Revised 01-18-2010 2" xfId="2170"/>
    <cellStyle name="_DEM-WP(C) Costs not in AURORA 2006GRC_Power Costs - Comparison bx Rbtl-Staff-Jt-PC_Electric Rev Req Model (2009 GRC) Revised 01-18-2010 2 2" xfId="13286"/>
    <cellStyle name="_DEM-WP(C) Costs not in AURORA 2006GRC_Power Costs - Comparison bx Rbtl-Staff-Jt-PC_Electric Rev Req Model (2009 GRC) Revised 01-18-2010 2 2 2" xfId="13287"/>
    <cellStyle name="_DEM-WP(C) Costs not in AURORA 2006GRC_Power Costs - Comparison bx Rbtl-Staff-Jt-PC_Electric Rev Req Model (2009 GRC) Revised 01-18-2010 2 3" xfId="13288"/>
    <cellStyle name="_DEM-WP(C) Costs not in AURORA 2006GRC_Power Costs - Comparison bx Rbtl-Staff-Jt-PC_Electric Rev Req Model (2009 GRC) Revised 01-18-2010 3" xfId="13289"/>
    <cellStyle name="_DEM-WP(C) Costs not in AURORA 2006GRC_Power Costs - Comparison bx Rbtl-Staff-Jt-PC_Electric Rev Req Model (2009 GRC) Revised 01-18-2010 3 2" xfId="13290"/>
    <cellStyle name="_DEM-WP(C) Costs not in AURORA 2006GRC_Power Costs - Comparison bx Rbtl-Staff-Jt-PC_Electric Rev Req Model (2009 GRC) Revised 01-18-2010 4" xfId="13291"/>
    <cellStyle name="_DEM-WP(C) Costs not in AURORA 2006GRC_Power Costs - Comparison bx Rbtl-Staff-Jt-PC_Electric Rev Req Model (2009 GRC) Revised 01-18-2010_DEM-WP(C) ENERG10C--ctn Mid-C_042010 2010GRC" xfId="2171"/>
    <cellStyle name="_DEM-WP(C) Costs not in AURORA 2006GRC_Power Costs - Comparison bx Rbtl-Staff-Jt-PC_Electric Rev Req Model (2009 GRC) Revised 01-18-2010_DEM-WP(C) ENERG10C--ctn Mid-C_042010 2010GRC 2" xfId="13292"/>
    <cellStyle name="_DEM-WP(C) Costs not in AURORA 2006GRC_Power Costs - Comparison bx Rbtl-Staff-Jt-PC_Final Order Electric EXHIBIT A-1" xfId="2172"/>
    <cellStyle name="_DEM-WP(C) Costs not in AURORA 2006GRC_Power Costs - Comparison bx Rbtl-Staff-Jt-PC_Final Order Electric EXHIBIT A-1 2" xfId="13293"/>
    <cellStyle name="_DEM-WP(C) Costs not in AURORA 2006GRC_Power Costs - Comparison bx Rbtl-Staff-Jt-PC_Final Order Electric EXHIBIT A-1 2 2" xfId="13294"/>
    <cellStyle name="_DEM-WP(C) Costs not in AURORA 2006GRC_Power Costs - Comparison bx Rbtl-Staff-Jt-PC_Final Order Electric EXHIBIT A-1 2 2 2" xfId="13295"/>
    <cellStyle name="_DEM-WP(C) Costs not in AURORA 2006GRC_Power Costs - Comparison bx Rbtl-Staff-Jt-PC_Final Order Electric EXHIBIT A-1 2 3" xfId="13296"/>
    <cellStyle name="_DEM-WP(C) Costs not in AURORA 2006GRC_Power Costs - Comparison bx Rbtl-Staff-Jt-PC_Final Order Electric EXHIBIT A-1 3" xfId="13297"/>
    <cellStyle name="_DEM-WP(C) Costs not in AURORA 2006GRC_Power Costs - Comparison bx Rbtl-Staff-Jt-PC_Final Order Electric EXHIBIT A-1 3 2" xfId="13298"/>
    <cellStyle name="_DEM-WP(C) Costs not in AURORA 2006GRC_Power Costs - Comparison bx Rbtl-Staff-Jt-PC_Final Order Electric EXHIBIT A-1 4" xfId="13299"/>
    <cellStyle name="_DEM-WP(C) Costs not in AURORA 2006GRC_Production Adj 4.37" xfId="13300"/>
    <cellStyle name="_DEM-WP(C) Costs not in AURORA 2006GRC_Production Adj 4.37 2" xfId="13301"/>
    <cellStyle name="_DEM-WP(C) Costs not in AURORA 2006GRC_Production Adj 4.37 2 2" xfId="13302"/>
    <cellStyle name="_DEM-WP(C) Costs not in AURORA 2006GRC_Production Adj 4.37 2 2 2" xfId="13303"/>
    <cellStyle name="_DEM-WP(C) Costs not in AURORA 2006GRC_Production Adj 4.37 2 3" xfId="13304"/>
    <cellStyle name="_DEM-WP(C) Costs not in AURORA 2006GRC_Production Adj 4.37 3" xfId="13305"/>
    <cellStyle name="_DEM-WP(C) Costs not in AURORA 2006GRC_Production Adj 4.37 3 2" xfId="13306"/>
    <cellStyle name="_DEM-WP(C) Costs not in AURORA 2006GRC_Production Adj 4.37 4" xfId="13307"/>
    <cellStyle name="_DEM-WP(C) Costs not in AURORA 2006GRC_Purchased Power Adj 4.03" xfId="13308"/>
    <cellStyle name="_DEM-WP(C) Costs not in AURORA 2006GRC_Purchased Power Adj 4.03 2" xfId="13309"/>
    <cellStyle name="_DEM-WP(C) Costs not in AURORA 2006GRC_Purchased Power Adj 4.03 2 2" xfId="13310"/>
    <cellStyle name="_DEM-WP(C) Costs not in AURORA 2006GRC_Purchased Power Adj 4.03 2 2 2" xfId="13311"/>
    <cellStyle name="_DEM-WP(C) Costs not in AURORA 2006GRC_Purchased Power Adj 4.03 2 3" xfId="13312"/>
    <cellStyle name="_DEM-WP(C) Costs not in AURORA 2006GRC_Purchased Power Adj 4.03 3" xfId="13313"/>
    <cellStyle name="_DEM-WP(C) Costs not in AURORA 2006GRC_Purchased Power Adj 4.03 3 2" xfId="13314"/>
    <cellStyle name="_DEM-WP(C) Costs not in AURORA 2006GRC_Purchased Power Adj 4.03 4" xfId="13315"/>
    <cellStyle name="_DEM-WP(C) Costs not in AURORA 2006GRC_Rebuttal Power Costs" xfId="2173"/>
    <cellStyle name="_DEM-WP(C) Costs not in AURORA 2006GRC_Rebuttal Power Costs 2" xfId="2174"/>
    <cellStyle name="_DEM-WP(C) Costs not in AURORA 2006GRC_Rebuttal Power Costs 2 2" xfId="13316"/>
    <cellStyle name="_DEM-WP(C) Costs not in AURORA 2006GRC_Rebuttal Power Costs 2 2 2" xfId="13317"/>
    <cellStyle name="_DEM-WP(C) Costs not in AURORA 2006GRC_Rebuttal Power Costs 2 3" xfId="13318"/>
    <cellStyle name="_DEM-WP(C) Costs not in AURORA 2006GRC_Rebuttal Power Costs 3" xfId="13319"/>
    <cellStyle name="_DEM-WP(C) Costs not in AURORA 2006GRC_Rebuttal Power Costs 3 2" xfId="13320"/>
    <cellStyle name="_DEM-WP(C) Costs not in AURORA 2006GRC_Rebuttal Power Costs 4" xfId="13321"/>
    <cellStyle name="_DEM-WP(C) Costs not in AURORA 2006GRC_Rebuttal Power Costs_Adj Bench DR 3 for Initial Briefs (Electric)" xfId="2175"/>
    <cellStyle name="_DEM-WP(C) Costs not in AURORA 2006GRC_Rebuttal Power Costs_Adj Bench DR 3 for Initial Briefs (Electric) 2" xfId="2176"/>
    <cellStyle name="_DEM-WP(C) Costs not in AURORA 2006GRC_Rebuttal Power Costs_Adj Bench DR 3 for Initial Briefs (Electric) 2 2" xfId="13322"/>
    <cellStyle name="_DEM-WP(C) Costs not in AURORA 2006GRC_Rebuttal Power Costs_Adj Bench DR 3 for Initial Briefs (Electric) 2 2 2" xfId="13323"/>
    <cellStyle name="_DEM-WP(C) Costs not in AURORA 2006GRC_Rebuttal Power Costs_Adj Bench DR 3 for Initial Briefs (Electric) 2 3" xfId="13324"/>
    <cellStyle name="_DEM-WP(C) Costs not in AURORA 2006GRC_Rebuttal Power Costs_Adj Bench DR 3 for Initial Briefs (Electric) 3" xfId="13325"/>
    <cellStyle name="_DEM-WP(C) Costs not in AURORA 2006GRC_Rebuttal Power Costs_Adj Bench DR 3 for Initial Briefs (Electric) 3 2" xfId="13326"/>
    <cellStyle name="_DEM-WP(C) Costs not in AURORA 2006GRC_Rebuttal Power Costs_Adj Bench DR 3 for Initial Briefs (Electric) 4" xfId="13327"/>
    <cellStyle name="_DEM-WP(C) Costs not in AURORA 2006GRC_Rebuttal Power Costs_Adj Bench DR 3 for Initial Briefs (Electric)_DEM-WP(C) ENERG10C--ctn Mid-C_042010 2010GRC" xfId="2177"/>
    <cellStyle name="_DEM-WP(C) Costs not in AURORA 2006GRC_Rebuttal Power Costs_Adj Bench DR 3 for Initial Briefs (Electric)_DEM-WP(C) ENERG10C--ctn Mid-C_042010 2010GRC 2" xfId="13328"/>
    <cellStyle name="_DEM-WP(C) Costs not in AURORA 2006GRC_Rebuttal Power Costs_DEM-WP(C) ENERG10C--ctn Mid-C_042010 2010GRC" xfId="2178"/>
    <cellStyle name="_DEM-WP(C) Costs not in AURORA 2006GRC_Rebuttal Power Costs_DEM-WP(C) ENERG10C--ctn Mid-C_042010 2010GRC 2" xfId="13329"/>
    <cellStyle name="_DEM-WP(C) Costs not in AURORA 2006GRC_Rebuttal Power Costs_Electric Rev Req Model (2009 GRC) Rebuttal" xfId="2179"/>
    <cellStyle name="_DEM-WP(C) Costs not in AURORA 2006GRC_Rebuttal Power Costs_Electric Rev Req Model (2009 GRC) Rebuttal 2" xfId="13330"/>
    <cellStyle name="_DEM-WP(C) Costs not in AURORA 2006GRC_Rebuttal Power Costs_Electric Rev Req Model (2009 GRC) Rebuttal 2 2" xfId="13331"/>
    <cellStyle name="_DEM-WP(C) Costs not in AURORA 2006GRC_Rebuttal Power Costs_Electric Rev Req Model (2009 GRC) Rebuttal 2 2 2" xfId="13332"/>
    <cellStyle name="_DEM-WP(C) Costs not in AURORA 2006GRC_Rebuttal Power Costs_Electric Rev Req Model (2009 GRC) Rebuttal 2 3" xfId="13333"/>
    <cellStyle name="_DEM-WP(C) Costs not in AURORA 2006GRC_Rebuttal Power Costs_Electric Rev Req Model (2009 GRC) Rebuttal 3" xfId="13334"/>
    <cellStyle name="_DEM-WP(C) Costs not in AURORA 2006GRC_Rebuttal Power Costs_Electric Rev Req Model (2009 GRC) Rebuttal 3 2" xfId="13335"/>
    <cellStyle name="_DEM-WP(C) Costs not in AURORA 2006GRC_Rebuttal Power Costs_Electric Rev Req Model (2009 GRC) Rebuttal 4" xfId="13336"/>
    <cellStyle name="_DEM-WP(C) Costs not in AURORA 2006GRC_Rebuttal Power Costs_Electric Rev Req Model (2009 GRC) Rebuttal REmoval of New  WH Solar AdjustMI" xfId="2180"/>
    <cellStyle name="_DEM-WP(C) Costs not in AURORA 2006GRC_Rebuttal Power Costs_Electric Rev Req Model (2009 GRC) Rebuttal REmoval of New  WH Solar AdjustMI 2" xfId="2181"/>
    <cellStyle name="_DEM-WP(C) Costs not in AURORA 2006GRC_Rebuttal Power Costs_Electric Rev Req Model (2009 GRC) Rebuttal REmoval of New  WH Solar AdjustMI 2 2" xfId="13337"/>
    <cellStyle name="_DEM-WP(C) Costs not in AURORA 2006GRC_Rebuttal Power Costs_Electric Rev Req Model (2009 GRC) Rebuttal REmoval of New  WH Solar AdjustMI 2 2 2" xfId="13338"/>
    <cellStyle name="_DEM-WP(C) Costs not in AURORA 2006GRC_Rebuttal Power Costs_Electric Rev Req Model (2009 GRC) Rebuttal REmoval of New  WH Solar AdjustMI 2 3" xfId="13339"/>
    <cellStyle name="_DEM-WP(C) Costs not in AURORA 2006GRC_Rebuttal Power Costs_Electric Rev Req Model (2009 GRC) Rebuttal REmoval of New  WH Solar AdjustMI 3" xfId="13340"/>
    <cellStyle name="_DEM-WP(C) Costs not in AURORA 2006GRC_Rebuttal Power Costs_Electric Rev Req Model (2009 GRC) Rebuttal REmoval of New  WH Solar AdjustMI 3 2" xfId="13341"/>
    <cellStyle name="_DEM-WP(C) Costs not in AURORA 2006GRC_Rebuttal Power Costs_Electric Rev Req Model (2009 GRC) Rebuttal REmoval of New  WH Solar AdjustMI 4" xfId="13342"/>
    <cellStyle name="_DEM-WP(C) Costs not in AURORA 2006GRC_Rebuttal Power Costs_Electric Rev Req Model (2009 GRC) Rebuttal REmoval of New  WH Solar AdjustMI_DEM-WP(C) ENERG10C--ctn Mid-C_042010 2010GRC" xfId="2182"/>
    <cellStyle name="_DEM-WP(C) Costs not in AURORA 2006GRC_Rebuttal Power Costs_Electric Rev Req Model (2009 GRC) Rebuttal REmoval of New  WH Solar AdjustMI_DEM-WP(C) ENERG10C--ctn Mid-C_042010 2010GRC 2" xfId="13343"/>
    <cellStyle name="_DEM-WP(C) Costs not in AURORA 2006GRC_Rebuttal Power Costs_Electric Rev Req Model (2009 GRC) Revised 01-18-2010" xfId="2183"/>
    <cellStyle name="_DEM-WP(C) Costs not in AURORA 2006GRC_Rebuttal Power Costs_Electric Rev Req Model (2009 GRC) Revised 01-18-2010 2" xfId="2184"/>
    <cellStyle name="_DEM-WP(C) Costs not in AURORA 2006GRC_Rebuttal Power Costs_Electric Rev Req Model (2009 GRC) Revised 01-18-2010 2 2" xfId="13344"/>
    <cellStyle name="_DEM-WP(C) Costs not in AURORA 2006GRC_Rebuttal Power Costs_Electric Rev Req Model (2009 GRC) Revised 01-18-2010 2 2 2" xfId="13345"/>
    <cellStyle name="_DEM-WP(C) Costs not in AURORA 2006GRC_Rebuttal Power Costs_Electric Rev Req Model (2009 GRC) Revised 01-18-2010 2 3" xfId="13346"/>
    <cellStyle name="_DEM-WP(C) Costs not in AURORA 2006GRC_Rebuttal Power Costs_Electric Rev Req Model (2009 GRC) Revised 01-18-2010 3" xfId="13347"/>
    <cellStyle name="_DEM-WP(C) Costs not in AURORA 2006GRC_Rebuttal Power Costs_Electric Rev Req Model (2009 GRC) Revised 01-18-2010 3 2" xfId="13348"/>
    <cellStyle name="_DEM-WP(C) Costs not in AURORA 2006GRC_Rebuttal Power Costs_Electric Rev Req Model (2009 GRC) Revised 01-18-2010 4" xfId="13349"/>
    <cellStyle name="_DEM-WP(C) Costs not in AURORA 2006GRC_Rebuttal Power Costs_Electric Rev Req Model (2009 GRC) Revised 01-18-2010_DEM-WP(C) ENERG10C--ctn Mid-C_042010 2010GRC" xfId="2185"/>
    <cellStyle name="_DEM-WP(C) Costs not in AURORA 2006GRC_Rebuttal Power Costs_Electric Rev Req Model (2009 GRC) Revised 01-18-2010_DEM-WP(C) ENERG10C--ctn Mid-C_042010 2010GRC 2" xfId="13350"/>
    <cellStyle name="_DEM-WP(C) Costs not in AURORA 2006GRC_Rebuttal Power Costs_Final Order Electric EXHIBIT A-1" xfId="2186"/>
    <cellStyle name="_DEM-WP(C) Costs not in AURORA 2006GRC_Rebuttal Power Costs_Final Order Electric EXHIBIT A-1 2" xfId="13351"/>
    <cellStyle name="_DEM-WP(C) Costs not in AURORA 2006GRC_Rebuttal Power Costs_Final Order Electric EXHIBIT A-1 2 2" xfId="13352"/>
    <cellStyle name="_DEM-WP(C) Costs not in AURORA 2006GRC_Rebuttal Power Costs_Final Order Electric EXHIBIT A-1 2 2 2" xfId="13353"/>
    <cellStyle name="_DEM-WP(C) Costs not in AURORA 2006GRC_Rebuttal Power Costs_Final Order Electric EXHIBIT A-1 2 3" xfId="13354"/>
    <cellStyle name="_DEM-WP(C) Costs not in AURORA 2006GRC_Rebuttal Power Costs_Final Order Electric EXHIBIT A-1 3" xfId="13355"/>
    <cellStyle name="_DEM-WP(C) Costs not in AURORA 2006GRC_Rebuttal Power Costs_Final Order Electric EXHIBIT A-1 3 2" xfId="13356"/>
    <cellStyle name="_DEM-WP(C) Costs not in AURORA 2006GRC_Rebuttal Power Costs_Final Order Electric EXHIBIT A-1 4" xfId="13357"/>
    <cellStyle name="_DEM-WP(C) Costs not in AURORA 2006GRC_ROR 5.02" xfId="13358"/>
    <cellStyle name="_DEM-WP(C) Costs not in AURORA 2006GRC_ROR 5.02 2" xfId="13359"/>
    <cellStyle name="_DEM-WP(C) Costs not in AURORA 2006GRC_ROR 5.02 2 2" xfId="13360"/>
    <cellStyle name="_DEM-WP(C) Costs not in AURORA 2006GRC_ROR 5.02 2 2 2" xfId="13361"/>
    <cellStyle name="_DEM-WP(C) Costs not in AURORA 2006GRC_ROR 5.02 2 3" xfId="13362"/>
    <cellStyle name="_DEM-WP(C) Costs not in AURORA 2006GRC_ROR 5.02 3" xfId="13363"/>
    <cellStyle name="_DEM-WP(C) Costs not in AURORA 2006GRC_ROR 5.02 3 2" xfId="13364"/>
    <cellStyle name="_DEM-WP(C) Costs not in AURORA 2006GRC_ROR 5.02 4" xfId="13365"/>
    <cellStyle name="_DEM-WP(C) Costs not in AURORA 2006GRC_Transmission Workbook for May BOD" xfId="2187"/>
    <cellStyle name="_DEM-WP(C) Costs not in AURORA 2006GRC_Transmission Workbook for May BOD 2" xfId="2188"/>
    <cellStyle name="_DEM-WP(C) Costs not in AURORA 2006GRC_Transmission Workbook for May BOD 2 2" xfId="13366"/>
    <cellStyle name="_DEM-WP(C) Costs not in AURORA 2006GRC_Transmission Workbook for May BOD 2 2 2" xfId="13367"/>
    <cellStyle name="_DEM-WP(C) Costs not in AURORA 2006GRC_Transmission Workbook for May BOD 2 3" xfId="13368"/>
    <cellStyle name="_DEM-WP(C) Costs not in AURORA 2006GRC_Transmission Workbook for May BOD 3" xfId="13369"/>
    <cellStyle name="_DEM-WP(C) Costs not in AURORA 2006GRC_Transmission Workbook for May BOD 3 2" xfId="13370"/>
    <cellStyle name="_DEM-WP(C) Costs not in AURORA 2006GRC_Transmission Workbook for May BOD 4" xfId="13371"/>
    <cellStyle name="_DEM-WP(C) Costs not in AURORA 2006GRC_Transmission Workbook for May BOD_DEM-WP(C) ENERG10C--ctn Mid-C_042010 2010GRC" xfId="2189"/>
    <cellStyle name="_DEM-WP(C) Costs not in AURORA 2006GRC_Transmission Workbook for May BOD_DEM-WP(C) ENERG10C--ctn Mid-C_042010 2010GRC 2" xfId="13372"/>
    <cellStyle name="_DEM-WP(C) Costs not in AURORA 2006GRC_Wind Integration 10GRC" xfId="2190"/>
    <cellStyle name="_DEM-WP(C) Costs not in AURORA 2006GRC_Wind Integration 10GRC 2" xfId="2191"/>
    <cellStyle name="_DEM-WP(C) Costs not in AURORA 2006GRC_Wind Integration 10GRC 2 2" xfId="13373"/>
    <cellStyle name="_DEM-WP(C) Costs not in AURORA 2006GRC_Wind Integration 10GRC 2 2 2" xfId="13374"/>
    <cellStyle name="_DEM-WP(C) Costs not in AURORA 2006GRC_Wind Integration 10GRC 2 3" xfId="13375"/>
    <cellStyle name="_DEM-WP(C) Costs not in AURORA 2006GRC_Wind Integration 10GRC 3" xfId="13376"/>
    <cellStyle name="_DEM-WP(C) Costs not in AURORA 2006GRC_Wind Integration 10GRC 3 2" xfId="13377"/>
    <cellStyle name="_DEM-WP(C) Costs not in AURORA 2006GRC_Wind Integration 10GRC 4" xfId="13378"/>
    <cellStyle name="_DEM-WP(C) Costs not in AURORA 2006GRC_Wind Integration 10GRC_DEM-WP(C) ENERG10C--ctn Mid-C_042010 2010GRC" xfId="2192"/>
    <cellStyle name="_DEM-WP(C) Costs not in AURORA 2006GRC_Wind Integration 10GRC_DEM-WP(C) ENERG10C--ctn Mid-C_042010 2010GRC 2" xfId="13379"/>
    <cellStyle name="_DEM-WP(C) Costs not in AURORA 2007GRC" xfId="2193"/>
    <cellStyle name="_DEM-WP(C) Costs not in AURORA 2007GRC 2" xfId="2194"/>
    <cellStyle name="_DEM-WP(C) Costs not in AURORA 2007GRC 2 2" xfId="2195"/>
    <cellStyle name="_DEM-WP(C) Costs not in AURORA 2007GRC 2 2 2" xfId="13380"/>
    <cellStyle name="_DEM-WP(C) Costs not in AURORA 2007GRC 2 2 2 2" xfId="13381"/>
    <cellStyle name="_DEM-WP(C) Costs not in AURORA 2007GRC 2 2 3" xfId="13382"/>
    <cellStyle name="_DEM-WP(C) Costs not in AURORA 2007GRC 2 3" xfId="13383"/>
    <cellStyle name="_DEM-WP(C) Costs not in AURORA 2007GRC 2 3 2" xfId="13384"/>
    <cellStyle name="_DEM-WP(C) Costs not in AURORA 2007GRC 2 4" xfId="13385"/>
    <cellStyle name="_DEM-WP(C) Costs not in AURORA 2007GRC 3" xfId="13386"/>
    <cellStyle name="_DEM-WP(C) Costs not in AURORA 2007GRC 3 2" xfId="13387"/>
    <cellStyle name="_DEM-WP(C) Costs not in AURORA 2007GRC 4" xfId="13388"/>
    <cellStyle name="_DEM-WP(C) Costs not in AURORA 2007GRC Update" xfId="2196"/>
    <cellStyle name="_DEM-WP(C) Costs not in AURORA 2007GRC Update 2" xfId="2197"/>
    <cellStyle name="_DEM-WP(C) Costs not in AURORA 2007GRC Update 2 2" xfId="13389"/>
    <cellStyle name="_DEM-WP(C) Costs not in AURORA 2007GRC Update 2 2 2" xfId="13390"/>
    <cellStyle name="_DEM-WP(C) Costs not in AURORA 2007GRC Update 2 3" xfId="13391"/>
    <cellStyle name="_DEM-WP(C) Costs not in AURORA 2007GRC Update 3" xfId="13392"/>
    <cellStyle name="_DEM-WP(C) Costs not in AURORA 2007GRC Update 3 2" xfId="13393"/>
    <cellStyle name="_DEM-WP(C) Costs not in AURORA 2007GRC Update 4" xfId="13394"/>
    <cellStyle name="_DEM-WP(C) Costs not in AURORA 2007GRC Update_DEM-WP(C) ENERG10C--ctn Mid-C_042010 2010GRC" xfId="2198"/>
    <cellStyle name="_DEM-WP(C) Costs not in AURORA 2007GRC Update_DEM-WP(C) ENERG10C--ctn Mid-C_042010 2010GRC 2" xfId="13395"/>
    <cellStyle name="_DEM-WP(C) Costs not in AURORA 2007GRC Update_NIM Summary" xfId="2199"/>
    <cellStyle name="_DEM-WP(C) Costs not in AURORA 2007GRC Update_NIM Summary 2" xfId="2200"/>
    <cellStyle name="_DEM-WP(C) Costs not in AURORA 2007GRC Update_NIM Summary 2 2" xfId="13396"/>
    <cellStyle name="_DEM-WP(C) Costs not in AURORA 2007GRC Update_NIM Summary 2 2 2" xfId="13397"/>
    <cellStyle name="_DEM-WP(C) Costs not in AURORA 2007GRC Update_NIM Summary 2 3" xfId="13398"/>
    <cellStyle name="_DEM-WP(C) Costs not in AURORA 2007GRC Update_NIM Summary 3" xfId="13399"/>
    <cellStyle name="_DEM-WP(C) Costs not in AURORA 2007GRC Update_NIM Summary 3 2" xfId="13400"/>
    <cellStyle name="_DEM-WP(C) Costs not in AURORA 2007GRC Update_NIM Summary 4" xfId="13401"/>
    <cellStyle name="_DEM-WP(C) Costs not in AURORA 2007GRC Update_NIM Summary_DEM-WP(C) ENERG10C--ctn Mid-C_042010 2010GRC" xfId="2201"/>
    <cellStyle name="_DEM-WP(C) Costs not in AURORA 2007GRC Update_NIM Summary_DEM-WP(C) ENERG10C--ctn Mid-C_042010 2010GRC 2" xfId="13402"/>
    <cellStyle name="_DEM-WP(C) Costs not in AURORA 2007GRC_16.37E Wild Horse Expansion DeferralRevwrkingfile SF" xfId="2202"/>
    <cellStyle name="_DEM-WP(C) Costs not in AURORA 2007GRC_16.37E Wild Horse Expansion DeferralRevwrkingfile SF 2" xfId="2203"/>
    <cellStyle name="_DEM-WP(C) Costs not in AURORA 2007GRC_16.37E Wild Horse Expansion DeferralRevwrkingfile SF 2 2" xfId="13403"/>
    <cellStyle name="_DEM-WP(C) Costs not in AURORA 2007GRC_16.37E Wild Horse Expansion DeferralRevwrkingfile SF 2 2 2" xfId="13404"/>
    <cellStyle name="_DEM-WP(C) Costs not in AURORA 2007GRC_16.37E Wild Horse Expansion DeferralRevwrkingfile SF 2 3" xfId="13405"/>
    <cellStyle name="_DEM-WP(C) Costs not in AURORA 2007GRC_16.37E Wild Horse Expansion DeferralRevwrkingfile SF 3" xfId="13406"/>
    <cellStyle name="_DEM-WP(C) Costs not in AURORA 2007GRC_16.37E Wild Horse Expansion DeferralRevwrkingfile SF 3 2" xfId="13407"/>
    <cellStyle name="_DEM-WP(C) Costs not in AURORA 2007GRC_16.37E Wild Horse Expansion DeferralRevwrkingfile SF 4" xfId="13408"/>
    <cellStyle name="_DEM-WP(C) Costs not in AURORA 2007GRC_16.37E Wild Horse Expansion DeferralRevwrkingfile SF_DEM-WP(C) ENERG10C--ctn Mid-C_042010 2010GRC" xfId="2204"/>
    <cellStyle name="_DEM-WP(C) Costs not in AURORA 2007GRC_16.37E Wild Horse Expansion DeferralRevwrkingfile SF_DEM-WP(C) ENERG10C--ctn Mid-C_042010 2010GRC 2" xfId="13409"/>
    <cellStyle name="_DEM-WP(C) Costs not in AURORA 2007GRC_2009 GRC Compl Filing - Exhibit D" xfId="2205"/>
    <cellStyle name="_DEM-WP(C) Costs not in AURORA 2007GRC_2009 GRC Compl Filing - Exhibit D 2" xfId="2206"/>
    <cellStyle name="_DEM-WP(C) Costs not in AURORA 2007GRC_2009 GRC Compl Filing - Exhibit D 2 2" xfId="13410"/>
    <cellStyle name="_DEM-WP(C) Costs not in AURORA 2007GRC_2009 GRC Compl Filing - Exhibit D 2 2 2" xfId="13411"/>
    <cellStyle name="_DEM-WP(C) Costs not in AURORA 2007GRC_2009 GRC Compl Filing - Exhibit D 2 3" xfId="13412"/>
    <cellStyle name="_DEM-WP(C) Costs not in AURORA 2007GRC_2009 GRC Compl Filing - Exhibit D 3" xfId="13413"/>
    <cellStyle name="_DEM-WP(C) Costs not in AURORA 2007GRC_2009 GRC Compl Filing - Exhibit D 3 2" xfId="13414"/>
    <cellStyle name="_DEM-WP(C) Costs not in AURORA 2007GRC_2009 GRC Compl Filing - Exhibit D 4" xfId="13415"/>
    <cellStyle name="_DEM-WP(C) Costs not in AURORA 2007GRC_2009 GRC Compl Filing - Exhibit D_DEM-WP(C) ENERG10C--ctn Mid-C_042010 2010GRC" xfId="2207"/>
    <cellStyle name="_DEM-WP(C) Costs not in AURORA 2007GRC_2009 GRC Compl Filing - Exhibit D_DEM-WP(C) ENERG10C--ctn Mid-C_042010 2010GRC 2" xfId="13416"/>
    <cellStyle name="_DEM-WP(C) Costs not in AURORA 2007GRC_Adj Bench DR 3 for Initial Briefs (Electric)" xfId="2208"/>
    <cellStyle name="_DEM-WP(C) Costs not in AURORA 2007GRC_Adj Bench DR 3 for Initial Briefs (Electric) 2" xfId="2209"/>
    <cellStyle name="_DEM-WP(C) Costs not in AURORA 2007GRC_Adj Bench DR 3 for Initial Briefs (Electric) 2 2" xfId="13417"/>
    <cellStyle name="_DEM-WP(C) Costs not in AURORA 2007GRC_Adj Bench DR 3 for Initial Briefs (Electric) 2 2 2" xfId="13418"/>
    <cellStyle name="_DEM-WP(C) Costs not in AURORA 2007GRC_Adj Bench DR 3 for Initial Briefs (Electric) 2 3" xfId="13419"/>
    <cellStyle name="_DEM-WP(C) Costs not in AURORA 2007GRC_Adj Bench DR 3 for Initial Briefs (Electric) 3" xfId="13420"/>
    <cellStyle name="_DEM-WP(C) Costs not in AURORA 2007GRC_Adj Bench DR 3 for Initial Briefs (Electric) 3 2" xfId="13421"/>
    <cellStyle name="_DEM-WP(C) Costs not in AURORA 2007GRC_Adj Bench DR 3 for Initial Briefs (Electric) 4" xfId="13422"/>
    <cellStyle name="_DEM-WP(C) Costs not in AURORA 2007GRC_Adj Bench DR 3 for Initial Briefs (Electric)_DEM-WP(C) ENERG10C--ctn Mid-C_042010 2010GRC" xfId="2210"/>
    <cellStyle name="_DEM-WP(C) Costs not in AURORA 2007GRC_Adj Bench DR 3 for Initial Briefs (Electric)_DEM-WP(C) ENERG10C--ctn Mid-C_042010 2010GRC 2" xfId="13423"/>
    <cellStyle name="_DEM-WP(C) Costs not in AURORA 2007GRC_Book1" xfId="13424"/>
    <cellStyle name="_DEM-WP(C) Costs not in AURORA 2007GRC_Book1 2" xfId="13425"/>
    <cellStyle name="_DEM-WP(C) Costs not in AURORA 2007GRC_Book2" xfId="2211"/>
    <cellStyle name="_DEM-WP(C) Costs not in AURORA 2007GRC_Book2 2" xfId="2212"/>
    <cellStyle name="_DEM-WP(C) Costs not in AURORA 2007GRC_Book2 2 2" xfId="13426"/>
    <cellStyle name="_DEM-WP(C) Costs not in AURORA 2007GRC_Book2 2 2 2" xfId="13427"/>
    <cellStyle name="_DEM-WP(C) Costs not in AURORA 2007GRC_Book2 2 3" xfId="13428"/>
    <cellStyle name="_DEM-WP(C) Costs not in AURORA 2007GRC_Book2 3" xfId="13429"/>
    <cellStyle name="_DEM-WP(C) Costs not in AURORA 2007GRC_Book2 3 2" xfId="13430"/>
    <cellStyle name="_DEM-WP(C) Costs not in AURORA 2007GRC_Book2 4" xfId="13431"/>
    <cellStyle name="_DEM-WP(C) Costs not in AURORA 2007GRC_Book2_DEM-WP(C) ENERG10C--ctn Mid-C_042010 2010GRC" xfId="2213"/>
    <cellStyle name="_DEM-WP(C) Costs not in AURORA 2007GRC_Book2_DEM-WP(C) ENERG10C--ctn Mid-C_042010 2010GRC 2" xfId="13432"/>
    <cellStyle name="_DEM-WP(C) Costs not in AURORA 2007GRC_Book4" xfId="2214"/>
    <cellStyle name="_DEM-WP(C) Costs not in AURORA 2007GRC_Book4 2" xfId="2215"/>
    <cellStyle name="_DEM-WP(C) Costs not in AURORA 2007GRC_Book4 2 2" xfId="13433"/>
    <cellStyle name="_DEM-WP(C) Costs not in AURORA 2007GRC_Book4 2 2 2" xfId="13434"/>
    <cellStyle name="_DEM-WP(C) Costs not in AURORA 2007GRC_Book4 2 3" xfId="13435"/>
    <cellStyle name="_DEM-WP(C) Costs not in AURORA 2007GRC_Book4 3" xfId="13436"/>
    <cellStyle name="_DEM-WP(C) Costs not in AURORA 2007GRC_Book4 3 2" xfId="13437"/>
    <cellStyle name="_DEM-WP(C) Costs not in AURORA 2007GRC_Book4 4" xfId="13438"/>
    <cellStyle name="_DEM-WP(C) Costs not in AURORA 2007GRC_Book4_DEM-WP(C) ENERG10C--ctn Mid-C_042010 2010GRC" xfId="2216"/>
    <cellStyle name="_DEM-WP(C) Costs not in AURORA 2007GRC_Book4_DEM-WP(C) ENERG10C--ctn Mid-C_042010 2010GRC 2" xfId="13439"/>
    <cellStyle name="_DEM-WP(C) Costs not in AURORA 2007GRC_DEM-WP(C) ENERG10C--ctn Mid-C_042010 2010GRC" xfId="2217"/>
    <cellStyle name="_DEM-WP(C) Costs not in AURORA 2007GRC_DEM-WP(C) ENERG10C--ctn Mid-C_042010 2010GRC 2" xfId="13440"/>
    <cellStyle name="_DEM-WP(C) Costs not in AURORA 2007GRC_Electric Rev Req Model (2009 GRC) " xfId="2218"/>
    <cellStyle name="_DEM-WP(C) Costs not in AURORA 2007GRC_Electric Rev Req Model (2009 GRC)  2" xfId="2219"/>
    <cellStyle name="_DEM-WP(C) Costs not in AURORA 2007GRC_Electric Rev Req Model (2009 GRC)  2 2" xfId="13441"/>
    <cellStyle name="_DEM-WP(C) Costs not in AURORA 2007GRC_Electric Rev Req Model (2009 GRC)  2 2 2" xfId="13442"/>
    <cellStyle name="_DEM-WP(C) Costs not in AURORA 2007GRC_Electric Rev Req Model (2009 GRC)  2 3" xfId="13443"/>
    <cellStyle name="_DEM-WP(C) Costs not in AURORA 2007GRC_Electric Rev Req Model (2009 GRC)  3" xfId="13444"/>
    <cellStyle name="_DEM-WP(C) Costs not in AURORA 2007GRC_Electric Rev Req Model (2009 GRC)  3 2" xfId="13445"/>
    <cellStyle name="_DEM-WP(C) Costs not in AURORA 2007GRC_Electric Rev Req Model (2009 GRC)  4" xfId="13446"/>
    <cellStyle name="_DEM-WP(C) Costs not in AURORA 2007GRC_Electric Rev Req Model (2009 GRC) _DEM-WP(C) ENERG10C--ctn Mid-C_042010 2010GRC" xfId="2220"/>
    <cellStyle name="_DEM-WP(C) Costs not in AURORA 2007GRC_Electric Rev Req Model (2009 GRC) _DEM-WP(C) ENERG10C--ctn Mid-C_042010 2010GRC 2" xfId="13447"/>
    <cellStyle name="_DEM-WP(C) Costs not in AURORA 2007GRC_Electric Rev Req Model (2009 GRC) Rebuttal" xfId="2221"/>
    <cellStyle name="_DEM-WP(C) Costs not in AURORA 2007GRC_Electric Rev Req Model (2009 GRC) Rebuttal 2" xfId="13448"/>
    <cellStyle name="_DEM-WP(C) Costs not in AURORA 2007GRC_Electric Rev Req Model (2009 GRC) Rebuttal 2 2" xfId="13449"/>
    <cellStyle name="_DEM-WP(C) Costs not in AURORA 2007GRC_Electric Rev Req Model (2009 GRC) Rebuttal 2 2 2" xfId="13450"/>
    <cellStyle name="_DEM-WP(C) Costs not in AURORA 2007GRC_Electric Rev Req Model (2009 GRC) Rebuttal 2 3" xfId="13451"/>
    <cellStyle name="_DEM-WP(C) Costs not in AURORA 2007GRC_Electric Rev Req Model (2009 GRC) Rebuttal 3" xfId="13452"/>
    <cellStyle name="_DEM-WP(C) Costs not in AURORA 2007GRC_Electric Rev Req Model (2009 GRC) Rebuttal 3 2" xfId="13453"/>
    <cellStyle name="_DEM-WP(C) Costs not in AURORA 2007GRC_Electric Rev Req Model (2009 GRC) Rebuttal 4" xfId="13454"/>
    <cellStyle name="_DEM-WP(C) Costs not in AURORA 2007GRC_Electric Rev Req Model (2009 GRC) Rebuttal REmoval of New  WH Solar AdjustMI" xfId="2222"/>
    <cellStyle name="_DEM-WP(C) Costs not in AURORA 2007GRC_Electric Rev Req Model (2009 GRC) Rebuttal REmoval of New  WH Solar AdjustMI 2" xfId="2223"/>
    <cellStyle name="_DEM-WP(C) Costs not in AURORA 2007GRC_Electric Rev Req Model (2009 GRC) Rebuttal REmoval of New  WH Solar AdjustMI 2 2" xfId="13455"/>
    <cellStyle name="_DEM-WP(C) Costs not in AURORA 2007GRC_Electric Rev Req Model (2009 GRC) Rebuttal REmoval of New  WH Solar AdjustMI 2 2 2" xfId="13456"/>
    <cellStyle name="_DEM-WP(C) Costs not in AURORA 2007GRC_Electric Rev Req Model (2009 GRC) Rebuttal REmoval of New  WH Solar AdjustMI 2 3" xfId="13457"/>
    <cellStyle name="_DEM-WP(C) Costs not in AURORA 2007GRC_Electric Rev Req Model (2009 GRC) Rebuttal REmoval of New  WH Solar AdjustMI 3" xfId="13458"/>
    <cellStyle name="_DEM-WP(C) Costs not in AURORA 2007GRC_Electric Rev Req Model (2009 GRC) Rebuttal REmoval of New  WH Solar AdjustMI 3 2" xfId="13459"/>
    <cellStyle name="_DEM-WP(C) Costs not in AURORA 2007GRC_Electric Rev Req Model (2009 GRC) Rebuttal REmoval of New  WH Solar AdjustMI 4" xfId="13460"/>
    <cellStyle name="_DEM-WP(C) Costs not in AURORA 2007GRC_Electric Rev Req Model (2009 GRC) Rebuttal REmoval of New  WH Solar AdjustMI_DEM-WP(C) ENERG10C--ctn Mid-C_042010 2010GRC" xfId="2224"/>
    <cellStyle name="_DEM-WP(C) Costs not in AURORA 2007GRC_Electric Rev Req Model (2009 GRC) Rebuttal REmoval of New  WH Solar AdjustMI_DEM-WP(C) ENERG10C--ctn Mid-C_042010 2010GRC 2" xfId="13461"/>
    <cellStyle name="_DEM-WP(C) Costs not in AURORA 2007GRC_Electric Rev Req Model (2009 GRC) Revised 01-18-2010" xfId="2225"/>
    <cellStyle name="_DEM-WP(C) Costs not in AURORA 2007GRC_Electric Rev Req Model (2009 GRC) Revised 01-18-2010 2" xfId="2226"/>
    <cellStyle name="_DEM-WP(C) Costs not in AURORA 2007GRC_Electric Rev Req Model (2009 GRC) Revised 01-18-2010 2 2" xfId="13462"/>
    <cellStyle name="_DEM-WP(C) Costs not in AURORA 2007GRC_Electric Rev Req Model (2009 GRC) Revised 01-18-2010 2 2 2" xfId="13463"/>
    <cellStyle name="_DEM-WP(C) Costs not in AURORA 2007GRC_Electric Rev Req Model (2009 GRC) Revised 01-18-2010 2 3" xfId="13464"/>
    <cellStyle name="_DEM-WP(C) Costs not in AURORA 2007GRC_Electric Rev Req Model (2009 GRC) Revised 01-18-2010 3" xfId="13465"/>
    <cellStyle name="_DEM-WP(C) Costs not in AURORA 2007GRC_Electric Rev Req Model (2009 GRC) Revised 01-18-2010 3 2" xfId="13466"/>
    <cellStyle name="_DEM-WP(C) Costs not in AURORA 2007GRC_Electric Rev Req Model (2009 GRC) Revised 01-18-2010 4" xfId="13467"/>
    <cellStyle name="_DEM-WP(C) Costs not in AURORA 2007GRC_Electric Rev Req Model (2009 GRC) Revised 01-18-2010_DEM-WP(C) ENERG10C--ctn Mid-C_042010 2010GRC" xfId="2227"/>
    <cellStyle name="_DEM-WP(C) Costs not in AURORA 2007GRC_Electric Rev Req Model (2009 GRC) Revised 01-18-2010_DEM-WP(C) ENERG10C--ctn Mid-C_042010 2010GRC 2" xfId="13468"/>
    <cellStyle name="_DEM-WP(C) Costs not in AURORA 2007GRC_Electric Rev Req Model (2010 GRC)" xfId="13469"/>
    <cellStyle name="_DEM-WP(C) Costs not in AURORA 2007GRC_Electric Rev Req Model (2010 GRC) 2" xfId="13470"/>
    <cellStyle name="_DEM-WP(C) Costs not in AURORA 2007GRC_Electric Rev Req Model (2010 GRC) SF" xfId="13471"/>
    <cellStyle name="_DEM-WP(C) Costs not in AURORA 2007GRC_Electric Rev Req Model (2010 GRC) SF 2" xfId="13472"/>
    <cellStyle name="_DEM-WP(C) Costs not in AURORA 2007GRC_Final Order Electric EXHIBIT A-1" xfId="2228"/>
    <cellStyle name="_DEM-WP(C) Costs not in AURORA 2007GRC_Final Order Electric EXHIBIT A-1 2" xfId="13473"/>
    <cellStyle name="_DEM-WP(C) Costs not in AURORA 2007GRC_Final Order Electric EXHIBIT A-1 2 2" xfId="13474"/>
    <cellStyle name="_DEM-WP(C) Costs not in AURORA 2007GRC_Final Order Electric EXHIBIT A-1 2 2 2" xfId="13475"/>
    <cellStyle name="_DEM-WP(C) Costs not in AURORA 2007GRC_Final Order Electric EXHIBIT A-1 2 3" xfId="13476"/>
    <cellStyle name="_DEM-WP(C) Costs not in AURORA 2007GRC_Final Order Electric EXHIBIT A-1 3" xfId="13477"/>
    <cellStyle name="_DEM-WP(C) Costs not in AURORA 2007GRC_Final Order Electric EXHIBIT A-1 3 2" xfId="13478"/>
    <cellStyle name="_DEM-WP(C) Costs not in AURORA 2007GRC_Final Order Electric EXHIBIT A-1 4" xfId="13479"/>
    <cellStyle name="_DEM-WP(C) Costs not in AURORA 2007GRC_NIM Summary" xfId="2229"/>
    <cellStyle name="_DEM-WP(C) Costs not in AURORA 2007GRC_NIM Summary 2" xfId="2230"/>
    <cellStyle name="_DEM-WP(C) Costs not in AURORA 2007GRC_NIM Summary 2 2" xfId="13480"/>
    <cellStyle name="_DEM-WP(C) Costs not in AURORA 2007GRC_NIM Summary 2 2 2" xfId="13481"/>
    <cellStyle name="_DEM-WP(C) Costs not in AURORA 2007GRC_NIM Summary 2 3" xfId="13482"/>
    <cellStyle name="_DEM-WP(C) Costs not in AURORA 2007GRC_NIM Summary 3" xfId="13483"/>
    <cellStyle name="_DEM-WP(C) Costs not in AURORA 2007GRC_NIM Summary 3 2" xfId="13484"/>
    <cellStyle name="_DEM-WP(C) Costs not in AURORA 2007GRC_NIM Summary 4" xfId="13485"/>
    <cellStyle name="_DEM-WP(C) Costs not in AURORA 2007GRC_NIM Summary_DEM-WP(C) ENERG10C--ctn Mid-C_042010 2010GRC" xfId="2231"/>
    <cellStyle name="_DEM-WP(C) Costs not in AURORA 2007GRC_NIM Summary_DEM-WP(C) ENERG10C--ctn Mid-C_042010 2010GRC 2" xfId="13486"/>
    <cellStyle name="_DEM-WP(C) Costs not in AURORA 2007GRC_NIM+O&amp;M Monthly" xfId="2232"/>
    <cellStyle name="_DEM-WP(C) Costs not in AURORA 2007GRC_NIM+O&amp;M Monthly 2" xfId="13487"/>
    <cellStyle name="_DEM-WP(C) Costs not in AURORA 2007GRC_NIM+O&amp;M Monthly 2 2" xfId="13488"/>
    <cellStyle name="_DEM-WP(C) Costs not in AURORA 2007GRC_NIM+O&amp;M Monthly 3" xfId="13489"/>
    <cellStyle name="_DEM-WP(C) Costs not in AURORA 2007GRC_Power Costs - Comparison bx Rbtl-Staff-Jt-PC" xfId="2233"/>
    <cellStyle name="_DEM-WP(C) Costs not in AURORA 2007GRC_Power Costs - Comparison bx Rbtl-Staff-Jt-PC 2" xfId="2234"/>
    <cellStyle name="_DEM-WP(C) Costs not in AURORA 2007GRC_Power Costs - Comparison bx Rbtl-Staff-Jt-PC 2 2" xfId="13490"/>
    <cellStyle name="_DEM-WP(C) Costs not in AURORA 2007GRC_Power Costs - Comparison bx Rbtl-Staff-Jt-PC 2 2 2" xfId="13491"/>
    <cellStyle name="_DEM-WP(C) Costs not in AURORA 2007GRC_Power Costs - Comparison bx Rbtl-Staff-Jt-PC 2 3" xfId="13492"/>
    <cellStyle name="_DEM-WP(C) Costs not in AURORA 2007GRC_Power Costs - Comparison bx Rbtl-Staff-Jt-PC 3" xfId="13493"/>
    <cellStyle name="_DEM-WP(C) Costs not in AURORA 2007GRC_Power Costs - Comparison bx Rbtl-Staff-Jt-PC 3 2" xfId="13494"/>
    <cellStyle name="_DEM-WP(C) Costs not in AURORA 2007GRC_Power Costs - Comparison bx Rbtl-Staff-Jt-PC 4" xfId="13495"/>
    <cellStyle name="_DEM-WP(C) Costs not in AURORA 2007GRC_Power Costs - Comparison bx Rbtl-Staff-Jt-PC_DEM-WP(C) ENERG10C--ctn Mid-C_042010 2010GRC" xfId="2235"/>
    <cellStyle name="_DEM-WP(C) Costs not in AURORA 2007GRC_Power Costs - Comparison bx Rbtl-Staff-Jt-PC_DEM-WP(C) ENERG10C--ctn Mid-C_042010 2010GRC 2" xfId="13496"/>
    <cellStyle name="_DEM-WP(C) Costs not in AURORA 2007GRC_Rebuttal Power Costs" xfId="2236"/>
    <cellStyle name="_DEM-WP(C) Costs not in AURORA 2007GRC_Rebuttal Power Costs 2" xfId="2237"/>
    <cellStyle name="_DEM-WP(C) Costs not in AURORA 2007GRC_Rebuttal Power Costs 2 2" xfId="13497"/>
    <cellStyle name="_DEM-WP(C) Costs not in AURORA 2007GRC_Rebuttal Power Costs 2 2 2" xfId="13498"/>
    <cellStyle name="_DEM-WP(C) Costs not in AURORA 2007GRC_Rebuttal Power Costs 2 3" xfId="13499"/>
    <cellStyle name="_DEM-WP(C) Costs not in AURORA 2007GRC_Rebuttal Power Costs 3" xfId="13500"/>
    <cellStyle name="_DEM-WP(C) Costs not in AURORA 2007GRC_Rebuttal Power Costs 3 2" xfId="13501"/>
    <cellStyle name="_DEM-WP(C) Costs not in AURORA 2007GRC_Rebuttal Power Costs 4" xfId="13502"/>
    <cellStyle name="_DEM-WP(C) Costs not in AURORA 2007GRC_Rebuttal Power Costs_DEM-WP(C) ENERG10C--ctn Mid-C_042010 2010GRC" xfId="2238"/>
    <cellStyle name="_DEM-WP(C) Costs not in AURORA 2007GRC_Rebuttal Power Costs_DEM-WP(C) ENERG10C--ctn Mid-C_042010 2010GRC 2" xfId="13503"/>
    <cellStyle name="_DEM-WP(C) Costs not in AURORA 2007GRC_TENASKA REGULATORY ASSET" xfId="2239"/>
    <cellStyle name="_DEM-WP(C) Costs not in AURORA 2007GRC_TENASKA REGULATORY ASSET 2" xfId="13504"/>
    <cellStyle name="_DEM-WP(C) Costs not in AURORA 2007GRC_TENASKA REGULATORY ASSET 2 2" xfId="13505"/>
    <cellStyle name="_DEM-WP(C) Costs not in AURORA 2007GRC_TENASKA REGULATORY ASSET 2 2 2" xfId="13506"/>
    <cellStyle name="_DEM-WP(C) Costs not in AURORA 2007GRC_TENASKA REGULATORY ASSET 2 3" xfId="13507"/>
    <cellStyle name="_DEM-WP(C) Costs not in AURORA 2007GRC_TENASKA REGULATORY ASSET 3" xfId="13508"/>
    <cellStyle name="_DEM-WP(C) Costs not in AURORA 2007GRC_TENASKA REGULATORY ASSET 3 2" xfId="13509"/>
    <cellStyle name="_DEM-WP(C) Costs not in AURORA 2007GRC_TENASKA REGULATORY ASSET 4" xfId="13510"/>
    <cellStyle name="_DEM-WP(C) Costs not in AURORA 2007PCORC" xfId="2240"/>
    <cellStyle name="_DEM-WP(C) Costs not in AURORA 2007PCORC 2" xfId="2241"/>
    <cellStyle name="_DEM-WP(C) Costs not in AURORA 2007PCORC 2 2" xfId="13511"/>
    <cellStyle name="_DEM-WP(C) Costs not in AURORA 2007PCORC 2 2 2" xfId="13512"/>
    <cellStyle name="_DEM-WP(C) Costs not in AURORA 2007PCORC 2 3" xfId="13513"/>
    <cellStyle name="_DEM-WP(C) Costs not in AURORA 2007PCORC 3" xfId="13514"/>
    <cellStyle name="_DEM-WP(C) Costs not in AURORA 2007PCORC 3 2" xfId="13515"/>
    <cellStyle name="_DEM-WP(C) Costs not in AURORA 2007PCORC 4" xfId="13516"/>
    <cellStyle name="_DEM-WP(C) Costs not in AURORA 2007PCORC_Chelan PUD Power Costs (8-10)" xfId="2242"/>
    <cellStyle name="_DEM-WP(C) Costs not in AURORA 2007PCORC_Chelan PUD Power Costs (8-10) 2" xfId="13517"/>
    <cellStyle name="_DEM-WP(C) Costs not in AURORA 2007PCORC_DEM-WP(C) ENERG10C--ctn Mid-C_042010 2010GRC" xfId="2243"/>
    <cellStyle name="_DEM-WP(C) Costs not in AURORA 2007PCORC_DEM-WP(C) ENERG10C--ctn Mid-C_042010 2010GRC 2" xfId="13518"/>
    <cellStyle name="_DEM-WP(C) Costs not in AURORA 2007PCORC_NIM Summary" xfId="2244"/>
    <cellStyle name="_DEM-WP(C) Costs not in AURORA 2007PCORC_NIM Summary 2" xfId="2245"/>
    <cellStyle name="_DEM-WP(C) Costs not in AURORA 2007PCORC_NIM Summary 2 2" xfId="13519"/>
    <cellStyle name="_DEM-WP(C) Costs not in AURORA 2007PCORC_NIM Summary 2 2 2" xfId="13520"/>
    <cellStyle name="_DEM-WP(C) Costs not in AURORA 2007PCORC_NIM Summary 2 3" xfId="13521"/>
    <cellStyle name="_DEM-WP(C) Costs not in AURORA 2007PCORC_NIM Summary 3" xfId="13522"/>
    <cellStyle name="_DEM-WP(C) Costs not in AURORA 2007PCORC_NIM Summary 3 2" xfId="13523"/>
    <cellStyle name="_DEM-WP(C) Costs not in AURORA 2007PCORC_NIM Summary 4" xfId="13524"/>
    <cellStyle name="_DEM-WP(C) Costs not in AURORA 2007PCORC_NIM Summary_DEM-WP(C) ENERG10C--ctn Mid-C_042010 2010GRC" xfId="2246"/>
    <cellStyle name="_DEM-WP(C) Costs not in AURORA 2007PCORC_NIM Summary_DEM-WP(C) ENERG10C--ctn Mid-C_042010 2010GRC 2" xfId="13525"/>
    <cellStyle name="_DEM-WP(C) Costs not in AURORA 2007PCORC-5.07Update" xfId="2247"/>
    <cellStyle name="_DEM-WP(C) Costs not in AURORA 2007PCORC-5.07Update 2" xfId="2248"/>
    <cellStyle name="_DEM-WP(C) Costs not in AURORA 2007PCORC-5.07Update 2 2" xfId="2249"/>
    <cellStyle name="_DEM-WP(C) Costs not in AURORA 2007PCORC-5.07Update 2 2 2" xfId="13526"/>
    <cellStyle name="_DEM-WP(C) Costs not in AURORA 2007PCORC-5.07Update 2 2 2 2" xfId="13527"/>
    <cellStyle name="_DEM-WP(C) Costs not in AURORA 2007PCORC-5.07Update 2 2 3" xfId="13528"/>
    <cellStyle name="_DEM-WP(C) Costs not in AURORA 2007PCORC-5.07Update 2 3" xfId="13529"/>
    <cellStyle name="_DEM-WP(C) Costs not in AURORA 2007PCORC-5.07Update 2 3 2" xfId="13530"/>
    <cellStyle name="_DEM-WP(C) Costs not in AURORA 2007PCORC-5.07Update 2 4" xfId="13531"/>
    <cellStyle name="_DEM-WP(C) Costs not in AURORA 2007PCORC-5.07Update 3" xfId="2250"/>
    <cellStyle name="_DEM-WP(C) Costs not in AURORA 2007PCORC-5.07Update 3 2" xfId="13532"/>
    <cellStyle name="_DEM-WP(C) Costs not in AURORA 2007PCORC-5.07Update 3 2 2" xfId="13533"/>
    <cellStyle name="_DEM-WP(C) Costs not in AURORA 2007PCORC-5.07Update 4" xfId="13534"/>
    <cellStyle name="_DEM-WP(C) Costs not in AURORA 2007PCORC-5.07Update 4 2" xfId="13535"/>
    <cellStyle name="_DEM-WP(C) Costs not in AURORA 2007PCORC-5.07Update 4 3" xfId="13536"/>
    <cellStyle name="_DEM-WP(C) Costs not in AURORA 2007PCORC-5.07Update 5" xfId="13537"/>
    <cellStyle name="_DEM-WP(C) Costs not in AURORA 2007PCORC-5.07Update 5 2" xfId="13538"/>
    <cellStyle name="_DEM-WP(C) Costs not in AURORA 2007PCORC-5.07Update 6" xfId="13539"/>
    <cellStyle name="_DEM-WP(C) Costs not in AURORA 2007PCORC-5.07Update 6 2" xfId="13540"/>
    <cellStyle name="_DEM-WP(C) Costs not in AURORA 2007PCORC-5.07Update_16.37E Wild Horse Expansion DeferralRevwrkingfile SF" xfId="2251"/>
    <cellStyle name="_DEM-WP(C) Costs not in AURORA 2007PCORC-5.07Update_16.37E Wild Horse Expansion DeferralRevwrkingfile SF 2" xfId="2252"/>
    <cellStyle name="_DEM-WP(C) Costs not in AURORA 2007PCORC-5.07Update_16.37E Wild Horse Expansion DeferralRevwrkingfile SF 2 2" xfId="13541"/>
    <cellStyle name="_DEM-WP(C) Costs not in AURORA 2007PCORC-5.07Update_16.37E Wild Horse Expansion DeferralRevwrkingfile SF 2 2 2" xfId="13542"/>
    <cellStyle name="_DEM-WP(C) Costs not in AURORA 2007PCORC-5.07Update_16.37E Wild Horse Expansion DeferralRevwrkingfile SF 2 3" xfId="13543"/>
    <cellStyle name="_DEM-WP(C) Costs not in AURORA 2007PCORC-5.07Update_16.37E Wild Horse Expansion DeferralRevwrkingfile SF 3" xfId="13544"/>
    <cellStyle name="_DEM-WP(C) Costs not in AURORA 2007PCORC-5.07Update_16.37E Wild Horse Expansion DeferralRevwrkingfile SF 3 2" xfId="13545"/>
    <cellStyle name="_DEM-WP(C) Costs not in AURORA 2007PCORC-5.07Update_16.37E Wild Horse Expansion DeferralRevwrkingfile SF 4" xfId="13546"/>
    <cellStyle name="_DEM-WP(C) Costs not in AURORA 2007PCORC-5.07Update_16.37E Wild Horse Expansion DeferralRevwrkingfile SF_DEM-WP(C) ENERG10C--ctn Mid-C_042010 2010GRC" xfId="2253"/>
    <cellStyle name="_DEM-WP(C) Costs not in AURORA 2007PCORC-5.07Update_16.37E Wild Horse Expansion DeferralRevwrkingfile SF_DEM-WP(C) ENERG10C--ctn Mid-C_042010 2010GRC 2" xfId="13547"/>
    <cellStyle name="_DEM-WP(C) Costs not in AURORA 2007PCORC-5.07Update_2009 GRC Compl Filing - Exhibit D" xfId="2254"/>
    <cellStyle name="_DEM-WP(C) Costs not in AURORA 2007PCORC-5.07Update_2009 GRC Compl Filing - Exhibit D 2" xfId="2255"/>
    <cellStyle name="_DEM-WP(C) Costs not in AURORA 2007PCORC-5.07Update_2009 GRC Compl Filing - Exhibit D 2 2" xfId="13548"/>
    <cellStyle name="_DEM-WP(C) Costs not in AURORA 2007PCORC-5.07Update_2009 GRC Compl Filing - Exhibit D 2 2 2" xfId="13549"/>
    <cellStyle name="_DEM-WP(C) Costs not in AURORA 2007PCORC-5.07Update_2009 GRC Compl Filing - Exhibit D 2 3" xfId="13550"/>
    <cellStyle name="_DEM-WP(C) Costs not in AURORA 2007PCORC-5.07Update_2009 GRC Compl Filing - Exhibit D 3" xfId="13551"/>
    <cellStyle name="_DEM-WP(C) Costs not in AURORA 2007PCORC-5.07Update_2009 GRC Compl Filing - Exhibit D 3 2" xfId="13552"/>
    <cellStyle name="_DEM-WP(C) Costs not in AURORA 2007PCORC-5.07Update_2009 GRC Compl Filing - Exhibit D 4" xfId="13553"/>
    <cellStyle name="_DEM-WP(C) Costs not in AURORA 2007PCORC-5.07Update_2009 GRC Compl Filing - Exhibit D_DEM-WP(C) ENERG10C--ctn Mid-C_042010 2010GRC" xfId="2256"/>
    <cellStyle name="_DEM-WP(C) Costs not in AURORA 2007PCORC-5.07Update_2009 GRC Compl Filing - Exhibit D_DEM-WP(C) ENERG10C--ctn Mid-C_042010 2010GRC 2" xfId="13554"/>
    <cellStyle name="_DEM-WP(C) Costs not in AURORA 2007PCORC-5.07Update_Adj Bench DR 3 for Initial Briefs (Electric)" xfId="2257"/>
    <cellStyle name="_DEM-WP(C) Costs not in AURORA 2007PCORC-5.07Update_Adj Bench DR 3 for Initial Briefs (Electric) 2" xfId="2258"/>
    <cellStyle name="_DEM-WP(C) Costs not in AURORA 2007PCORC-5.07Update_Adj Bench DR 3 for Initial Briefs (Electric) 2 2" xfId="13555"/>
    <cellStyle name="_DEM-WP(C) Costs not in AURORA 2007PCORC-5.07Update_Adj Bench DR 3 for Initial Briefs (Electric) 2 2 2" xfId="13556"/>
    <cellStyle name="_DEM-WP(C) Costs not in AURORA 2007PCORC-5.07Update_Adj Bench DR 3 for Initial Briefs (Electric) 2 3" xfId="13557"/>
    <cellStyle name="_DEM-WP(C) Costs not in AURORA 2007PCORC-5.07Update_Adj Bench DR 3 for Initial Briefs (Electric) 3" xfId="13558"/>
    <cellStyle name="_DEM-WP(C) Costs not in AURORA 2007PCORC-5.07Update_Adj Bench DR 3 for Initial Briefs (Electric) 3 2" xfId="13559"/>
    <cellStyle name="_DEM-WP(C) Costs not in AURORA 2007PCORC-5.07Update_Adj Bench DR 3 for Initial Briefs (Electric) 4" xfId="13560"/>
    <cellStyle name="_DEM-WP(C) Costs not in AURORA 2007PCORC-5.07Update_Adj Bench DR 3 for Initial Briefs (Electric)_DEM-WP(C) ENERG10C--ctn Mid-C_042010 2010GRC" xfId="2259"/>
    <cellStyle name="_DEM-WP(C) Costs not in AURORA 2007PCORC-5.07Update_Adj Bench DR 3 for Initial Briefs (Electric)_DEM-WP(C) ENERG10C--ctn Mid-C_042010 2010GRC 2" xfId="13561"/>
    <cellStyle name="_DEM-WP(C) Costs not in AURORA 2007PCORC-5.07Update_Book1" xfId="2260"/>
    <cellStyle name="_DEM-WP(C) Costs not in AURORA 2007PCORC-5.07Update_Book1 2" xfId="13562"/>
    <cellStyle name="_DEM-WP(C) Costs not in AURORA 2007PCORC-5.07Update_Book2" xfId="2261"/>
    <cellStyle name="_DEM-WP(C) Costs not in AURORA 2007PCORC-5.07Update_Book2 2" xfId="2262"/>
    <cellStyle name="_DEM-WP(C) Costs not in AURORA 2007PCORC-5.07Update_Book2 2 2" xfId="13563"/>
    <cellStyle name="_DEM-WP(C) Costs not in AURORA 2007PCORC-5.07Update_Book2 2 2 2" xfId="13564"/>
    <cellStyle name="_DEM-WP(C) Costs not in AURORA 2007PCORC-5.07Update_Book2 2 3" xfId="13565"/>
    <cellStyle name="_DEM-WP(C) Costs not in AURORA 2007PCORC-5.07Update_Book2 3" xfId="13566"/>
    <cellStyle name="_DEM-WP(C) Costs not in AURORA 2007PCORC-5.07Update_Book2 3 2" xfId="13567"/>
    <cellStyle name="_DEM-WP(C) Costs not in AURORA 2007PCORC-5.07Update_Book2 4" xfId="13568"/>
    <cellStyle name="_DEM-WP(C) Costs not in AURORA 2007PCORC-5.07Update_Book2_DEM-WP(C) ENERG10C--ctn Mid-C_042010 2010GRC" xfId="2263"/>
    <cellStyle name="_DEM-WP(C) Costs not in AURORA 2007PCORC-5.07Update_Book2_DEM-WP(C) ENERG10C--ctn Mid-C_042010 2010GRC 2" xfId="13569"/>
    <cellStyle name="_DEM-WP(C) Costs not in AURORA 2007PCORC-5.07Update_Book4" xfId="2264"/>
    <cellStyle name="_DEM-WP(C) Costs not in AURORA 2007PCORC-5.07Update_Book4 2" xfId="2265"/>
    <cellStyle name="_DEM-WP(C) Costs not in AURORA 2007PCORC-5.07Update_Book4 2 2" xfId="13570"/>
    <cellStyle name="_DEM-WP(C) Costs not in AURORA 2007PCORC-5.07Update_Book4 2 2 2" xfId="13571"/>
    <cellStyle name="_DEM-WP(C) Costs not in AURORA 2007PCORC-5.07Update_Book4 2 3" xfId="13572"/>
    <cellStyle name="_DEM-WP(C) Costs not in AURORA 2007PCORC-5.07Update_Book4 3" xfId="13573"/>
    <cellStyle name="_DEM-WP(C) Costs not in AURORA 2007PCORC-5.07Update_Book4 3 2" xfId="13574"/>
    <cellStyle name="_DEM-WP(C) Costs not in AURORA 2007PCORC-5.07Update_Book4 4" xfId="13575"/>
    <cellStyle name="_DEM-WP(C) Costs not in AURORA 2007PCORC-5.07Update_Book4_DEM-WP(C) ENERG10C--ctn Mid-C_042010 2010GRC" xfId="2266"/>
    <cellStyle name="_DEM-WP(C) Costs not in AURORA 2007PCORC-5.07Update_Book4_DEM-WP(C) ENERG10C--ctn Mid-C_042010 2010GRC 2" xfId="13576"/>
    <cellStyle name="_DEM-WP(C) Costs not in AURORA 2007PCORC-5.07Update_Chelan PUD Power Costs (8-10)" xfId="2267"/>
    <cellStyle name="_DEM-WP(C) Costs not in AURORA 2007PCORC-5.07Update_Chelan PUD Power Costs (8-10) 2" xfId="13577"/>
    <cellStyle name="_DEM-WP(C) Costs not in AURORA 2007PCORC-5.07Update_Colstrip 1&amp;2 Annual O&amp;M Budgets" xfId="13578"/>
    <cellStyle name="_DEM-WP(C) Costs not in AURORA 2007PCORC-5.07Update_Confidential Material" xfId="2268"/>
    <cellStyle name="_DEM-WP(C) Costs not in AURORA 2007PCORC-5.07Update_Confidential Material 2" xfId="13579"/>
    <cellStyle name="_DEM-WP(C) Costs not in AURORA 2007PCORC-5.07Update_DEM-WP(C) Colstrip 12 Coal Cost Forecast 2010GRC" xfId="2269"/>
    <cellStyle name="_DEM-WP(C) Costs not in AURORA 2007PCORC-5.07Update_DEM-WP(C) Colstrip 12 Coal Cost Forecast 2010GRC 2" xfId="13580"/>
    <cellStyle name="_DEM-WP(C) Costs not in AURORA 2007PCORC-5.07Update_DEM-WP(C) ENERG10C--ctn Mid-C_042010 2010GRC" xfId="2270"/>
    <cellStyle name="_DEM-WP(C) Costs not in AURORA 2007PCORC-5.07Update_DEM-WP(C) ENERG10C--ctn Mid-C_042010 2010GRC 2" xfId="13581"/>
    <cellStyle name="_DEM-WP(C) Costs not in AURORA 2007PCORC-5.07Update_DEM-WP(C) Production O&amp;M 2009GRC Rebuttal" xfId="2271"/>
    <cellStyle name="_DEM-WP(C) Costs not in AURORA 2007PCORC-5.07Update_DEM-WP(C) Production O&amp;M 2009GRC Rebuttal 2" xfId="2272"/>
    <cellStyle name="_DEM-WP(C) Costs not in AURORA 2007PCORC-5.07Update_DEM-WP(C) Production O&amp;M 2009GRC Rebuttal 2 2" xfId="13582"/>
    <cellStyle name="_DEM-WP(C) Costs not in AURORA 2007PCORC-5.07Update_DEM-WP(C) Production O&amp;M 2009GRC Rebuttal 2 2 2" xfId="13583"/>
    <cellStyle name="_DEM-WP(C) Costs not in AURORA 2007PCORC-5.07Update_DEM-WP(C) Production O&amp;M 2009GRC Rebuttal 2 3" xfId="13584"/>
    <cellStyle name="_DEM-WP(C) Costs not in AURORA 2007PCORC-5.07Update_DEM-WP(C) Production O&amp;M 2009GRC Rebuttal 3" xfId="13585"/>
    <cellStyle name="_DEM-WP(C) Costs not in AURORA 2007PCORC-5.07Update_DEM-WP(C) Production O&amp;M 2009GRC Rebuttal 3 2" xfId="13586"/>
    <cellStyle name="_DEM-WP(C) Costs not in AURORA 2007PCORC-5.07Update_DEM-WP(C) Production O&amp;M 2009GRC Rebuttal 4" xfId="13587"/>
    <cellStyle name="_DEM-WP(C) Costs not in AURORA 2007PCORC-5.07Update_DEM-WP(C) Production O&amp;M 2009GRC Rebuttal_Adj Bench DR 3 for Initial Briefs (Electric)" xfId="2273"/>
    <cellStyle name="_DEM-WP(C) Costs not in AURORA 2007PCORC-5.07Update_DEM-WP(C) Production O&amp;M 2009GRC Rebuttal_Adj Bench DR 3 for Initial Briefs (Electric) 2" xfId="2274"/>
    <cellStyle name="_DEM-WP(C) Costs not in AURORA 2007PCORC-5.07Update_DEM-WP(C) Production O&amp;M 2009GRC Rebuttal_Adj Bench DR 3 for Initial Briefs (Electric) 2 2" xfId="13588"/>
    <cellStyle name="_DEM-WP(C) Costs not in AURORA 2007PCORC-5.07Update_DEM-WP(C) Production O&amp;M 2009GRC Rebuttal_Adj Bench DR 3 for Initial Briefs (Electric) 2 2 2" xfId="13589"/>
    <cellStyle name="_DEM-WP(C) Costs not in AURORA 2007PCORC-5.07Update_DEM-WP(C) Production O&amp;M 2009GRC Rebuttal_Adj Bench DR 3 for Initial Briefs (Electric) 2 3" xfId="13590"/>
    <cellStyle name="_DEM-WP(C) Costs not in AURORA 2007PCORC-5.07Update_DEM-WP(C) Production O&amp;M 2009GRC Rebuttal_Adj Bench DR 3 for Initial Briefs (Electric) 3" xfId="13591"/>
    <cellStyle name="_DEM-WP(C) Costs not in AURORA 2007PCORC-5.07Update_DEM-WP(C) Production O&amp;M 2009GRC Rebuttal_Adj Bench DR 3 for Initial Briefs (Electric) 3 2" xfId="13592"/>
    <cellStyle name="_DEM-WP(C) Costs not in AURORA 2007PCORC-5.07Update_DEM-WP(C) Production O&amp;M 2009GRC Rebuttal_Adj Bench DR 3 for Initial Briefs (Electric) 4" xfId="13593"/>
    <cellStyle name="_DEM-WP(C) Costs not in AURORA 2007PCORC-5.07Update_DEM-WP(C) Production O&amp;M 2009GRC Rebuttal_Adj Bench DR 3 for Initial Briefs (Electric)_DEM-WP(C) ENERG10C--ctn Mid-C_042010 2010GRC" xfId="2275"/>
    <cellStyle name="_DEM-WP(C) Costs not in AURORA 2007PCORC-5.07Update_DEM-WP(C) Production O&amp;M 2009GRC Rebuttal_Adj Bench DR 3 for Initial Briefs (Electric)_DEM-WP(C) ENERG10C--ctn Mid-C_042010 2010GRC 2" xfId="13594"/>
    <cellStyle name="_DEM-WP(C) Costs not in AURORA 2007PCORC-5.07Update_DEM-WP(C) Production O&amp;M 2009GRC Rebuttal_Book2" xfId="2276"/>
    <cellStyle name="_DEM-WP(C) Costs not in AURORA 2007PCORC-5.07Update_DEM-WP(C) Production O&amp;M 2009GRC Rebuttal_Book2 2" xfId="2277"/>
    <cellStyle name="_DEM-WP(C) Costs not in AURORA 2007PCORC-5.07Update_DEM-WP(C) Production O&amp;M 2009GRC Rebuttal_Book2 2 2" xfId="13595"/>
    <cellStyle name="_DEM-WP(C) Costs not in AURORA 2007PCORC-5.07Update_DEM-WP(C) Production O&amp;M 2009GRC Rebuttal_Book2 2 2 2" xfId="13596"/>
    <cellStyle name="_DEM-WP(C) Costs not in AURORA 2007PCORC-5.07Update_DEM-WP(C) Production O&amp;M 2009GRC Rebuttal_Book2 2 3" xfId="13597"/>
    <cellStyle name="_DEM-WP(C) Costs not in AURORA 2007PCORC-5.07Update_DEM-WP(C) Production O&amp;M 2009GRC Rebuttal_Book2 3" xfId="13598"/>
    <cellStyle name="_DEM-WP(C) Costs not in AURORA 2007PCORC-5.07Update_DEM-WP(C) Production O&amp;M 2009GRC Rebuttal_Book2 3 2" xfId="13599"/>
    <cellStyle name="_DEM-WP(C) Costs not in AURORA 2007PCORC-5.07Update_DEM-WP(C) Production O&amp;M 2009GRC Rebuttal_Book2 4" xfId="13600"/>
    <cellStyle name="_DEM-WP(C) Costs not in AURORA 2007PCORC-5.07Update_DEM-WP(C) Production O&amp;M 2009GRC Rebuttal_Book2_Adj Bench DR 3 for Initial Briefs (Electric)" xfId="2278"/>
    <cellStyle name="_DEM-WP(C) Costs not in AURORA 2007PCORC-5.07Update_DEM-WP(C) Production O&amp;M 2009GRC Rebuttal_Book2_Adj Bench DR 3 for Initial Briefs (Electric) 2" xfId="2279"/>
    <cellStyle name="_DEM-WP(C) Costs not in AURORA 2007PCORC-5.07Update_DEM-WP(C) Production O&amp;M 2009GRC Rebuttal_Book2_Adj Bench DR 3 for Initial Briefs (Electric) 2 2" xfId="13601"/>
    <cellStyle name="_DEM-WP(C) Costs not in AURORA 2007PCORC-5.07Update_DEM-WP(C) Production O&amp;M 2009GRC Rebuttal_Book2_Adj Bench DR 3 for Initial Briefs (Electric) 2 2 2" xfId="13602"/>
    <cellStyle name="_DEM-WP(C) Costs not in AURORA 2007PCORC-5.07Update_DEM-WP(C) Production O&amp;M 2009GRC Rebuttal_Book2_Adj Bench DR 3 for Initial Briefs (Electric) 2 3" xfId="13603"/>
    <cellStyle name="_DEM-WP(C) Costs not in AURORA 2007PCORC-5.07Update_DEM-WP(C) Production O&amp;M 2009GRC Rebuttal_Book2_Adj Bench DR 3 for Initial Briefs (Electric) 3" xfId="13604"/>
    <cellStyle name="_DEM-WP(C) Costs not in AURORA 2007PCORC-5.07Update_DEM-WP(C) Production O&amp;M 2009GRC Rebuttal_Book2_Adj Bench DR 3 for Initial Briefs (Electric) 3 2" xfId="13605"/>
    <cellStyle name="_DEM-WP(C) Costs not in AURORA 2007PCORC-5.07Update_DEM-WP(C) Production O&amp;M 2009GRC Rebuttal_Book2_Adj Bench DR 3 for Initial Briefs (Electric) 4" xfId="13606"/>
    <cellStyle name="_DEM-WP(C) Costs not in AURORA 2007PCORC-5.07Update_DEM-WP(C) Production O&amp;M 2009GRC Rebuttal_Book2_Adj Bench DR 3 for Initial Briefs (Electric)_DEM-WP(C) ENERG10C--ctn Mid-C_042010 2010GRC" xfId="2280"/>
    <cellStyle name="_DEM-WP(C) Costs not in AURORA 2007PCORC-5.07Update_DEM-WP(C) Production O&amp;M 2009GRC Rebuttal_Book2_Adj Bench DR 3 for Initial Briefs (Electric)_DEM-WP(C) ENERG10C--ctn Mid-C_042010 2010GRC 2" xfId="13607"/>
    <cellStyle name="_DEM-WP(C) Costs not in AURORA 2007PCORC-5.07Update_DEM-WP(C) Production O&amp;M 2009GRC Rebuttal_Book2_DEM-WP(C) ENERG10C--ctn Mid-C_042010 2010GRC" xfId="2281"/>
    <cellStyle name="_DEM-WP(C) Costs not in AURORA 2007PCORC-5.07Update_DEM-WP(C) Production O&amp;M 2009GRC Rebuttal_Book2_DEM-WP(C) ENERG10C--ctn Mid-C_042010 2010GRC 2" xfId="13608"/>
    <cellStyle name="_DEM-WP(C) Costs not in AURORA 2007PCORC-5.07Update_DEM-WP(C) Production O&amp;M 2009GRC Rebuttal_Book2_Electric Rev Req Model (2009 GRC) Rebuttal" xfId="2282"/>
    <cellStyle name="_DEM-WP(C) Costs not in AURORA 2007PCORC-5.07Update_DEM-WP(C) Production O&amp;M 2009GRC Rebuttal_Book2_Electric Rev Req Model (2009 GRC) Rebuttal 2" xfId="13609"/>
    <cellStyle name="_DEM-WP(C) Costs not in AURORA 2007PCORC-5.07Update_DEM-WP(C) Production O&amp;M 2009GRC Rebuttal_Book2_Electric Rev Req Model (2009 GRC) Rebuttal 2 2" xfId="13610"/>
    <cellStyle name="_DEM-WP(C) Costs not in AURORA 2007PCORC-5.07Update_DEM-WP(C) Production O&amp;M 2009GRC Rebuttal_Book2_Electric Rev Req Model (2009 GRC) Rebuttal 2 2 2" xfId="13611"/>
    <cellStyle name="_DEM-WP(C) Costs not in AURORA 2007PCORC-5.07Update_DEM-WP(C) Production O&amp;M 2009GRC Rebuttal_Book2_Electric Rev Req Model (2009 GRC) Rebuttal 2 3" xfId="13612"/>
    <cellStyle name="_DEM-WP(C) Costs not in AURORA 2007PCORC-5.07Update_DEM-WP(C) Production O&amp;M 2009GRC Rebuttal_Book2_Electric Rev Req Model (2009 GRC) Rebuttal 3" xfId="13613"/>
    <cellStyle name="_DEM-WP(C) Costs not in AURORA 2007PCORC-5.07Update_DEM-WP(C) Production O&amp;M 2009GRC Rebuttal_Book2_Electric Rev Req Model (2009 GRC) Rebuttal 3 2" xfId="13614"/>
    <cellStyle name="_DEM-WP(C) Costs not in AURORA 2007PCORC-5.07Update_DEM-WP(C) Production O&amp;M 2009GRC Rebuttal_Book2_Electric Rev Req Model (2009 GRC) Rebuttal 4" xfId="13615"/>
    <cellStyle name="_DEM-WP(C) Costs not in AURORA 2007PCORC-5.07Update_DEM-WP(C) Production O&amp;M 2009GRC Rebuttal_Book2_Electric Rev Req Model (2009 GRC) Rebuttal REmoval of New  WH Solar AdjustMI" xfId="2283"/>
    <cellStyle name="_DEM-WP(C) Costs not in AURORA 2007PCORC-5.07Update_DEM-WP(C) Production O&amp;M 2009GRC Rebuttal_Book2_Electric Rev Req Model (2009 GRC) Rebuttal REmoval of New  WH Solar AdjustMI 2" xfId="2284"/>
    <cellStyle name="_DEM-WP(C) Costs not in AURORA 2007PCORC-5.07Update_DEM-WP(C) Production O&amp;M 2009GRC Rebuttal_Book2_Electric Rev Req Model (2009 GRC) Rebuttal REmoval of New  WH Solar AdjustMI 2 2" xfId="13616"/>
    <cellStyle name="_DEM-WP(C) Costs not in AURORA 2007PCORC-5.07Update_DEM-WP(C) Production O&amp;M 2009GRC Rebuttal_Book2_Electric Rev Req Model (2009 GRC) Rebuttal REmoval of New  WH Solar AdjustMI 2 2 2" xfId="13617"/>
    <cellStyle name="_DEM-WP(C) Costs not in AURORA 2007PCORC-5.07Update_DEM-WP(C) Production O&amp;M 2009GRC Rebuttal_Book2_Electric Rev Req Model (2009 GRC) Rebuttal REmoval of New  WH Solar AdjustMI 2 3" xfId="13618"/>
    <cellStyle name="_DEM-WP(C) Costs not in AURORA 2007PCORC-5.07Update_DEM-WP(C) Production O&amp;M 2009GRC Rebuttal_Book2_Electric Rev Req Model (2009 GRC) Rebuttal REmoval of New  WH Solar AdjustMI 3" xfId="13619"/>
    <cellStyle name="_DEM-WP(C) Costs not in AURORA 2007PCORC-5.07Update_DEM-WP(C) Production O&amp;M 2009GRC Rebuttal_Book2_Electric Rev Req Model (2009 GRC) Rebuttal REmoval of New  WH Solar AdjustMI 3 2" xfId="13620"/>
    <cellStyle name="_DEM-WP(C) Costs not in AURORA 2007PCORC-5.07Update_DEM-WP(C) Production O&amp;M 2009GRC Rebuttal_Book2_Electric Rev Req Model (2009 GRC) Rebuttal REmoval of New  WH Solar AdjustMI 4" xfId="13621"/>
    <cellStyle name="_DEM-WP(C) Costs not in AURORA 2007PCORC-5.07Update_DEM-WP(C) Production O&amp;M 2009GRC Rebuttal_Book2_Electric Rev Req Model (2009 GRC) Rebuttal REmoval of New  WH Solar AdjustMI_DEM-WP(C) ENERG10C--ctn Mid-C_042010 2010GRC" xfId="2285"/>
    <cellStyle name="_DEM-WP(C) Costs not in AURORA 2007PCORC-5.07Update_DEM-WP(C) Production O&amp;M 2009GRC Rebuttal_Book2_Electric Rev Req Model (2009 GRC) Rebuttal REmoval of New  WH Solar AdjustMI_DEM-WP(C) ENERG10C--ctn Mid-C_042010 2010GRC 2" xfId="13622"/>
    <cellStyle name="_DEM-WP(C) Costs not in AURORA 2007PCORC-5.07Update_DEM-WP(C) Production O&amp;M 2009GRC Rebuttal_Book2_Electric Rev Req Model (2009 GRC) Revised 01-18-2010" xfId="2286"/>
    <cellStyle name="_DEM-WP(C) Costs not in AURORA 2007PCORC-5.07Update_DEM-WP(C) Production O&amp;M 2009GRC Rebuttal_Book2_Electric Rev Req Model (2009 GRC) Revised 01-18-2010 2" xfId="2287"/>
    <cellStyle name="_DEM-WP(C) Costs not in AURORA 2007PCORC-5.07Update_DEM-WP(C) Production O&amp;M 2009GRC Rebuttal_Book2_Electric Rev Req Model (2009 GRC) Revised 01-18-2010 2 2" xfId="13623"/>
    <cellStyle name="_DEM-WP(C) Costs not in AURORA 2007PCORC-5.07Update_DEM-WP(C) Production O&amp;M 2009GRC Rebuttal_Book2_Electric Rev Req Model (2009 GRC) Revised 01-18-2010 2 2 2" xfId="13624"/>
    <cellStyle name="_DEM-WP(C) Costs not in AURORA 2007PCORC-5.07Update_DEM-WP(C) Production O&amp;M 2009GRC Rebuttal_Book2_Electric Rev Req Model (2009 GRC) Revised 01-18-2010 2 3" xfId="13625"/>
    <cellStyle name="_DEM-WP(C) Costs not in AURORA 2007PCORC-5.07Update_DEM-WP(C) Production O&amp;M 2009GRC Rebuttal_Book2_Electric Rev Req Model (2009 GRC) Revised 01-18-2010 3" xfId="13626"/>
    <cellStyle name="_DEM-WP(C) Costs not in AURORA 2007PCORC-5.07Update_DEM-WP(C) Production O&amp;M 2009GRC Rebuttal_Book2_Electric Rev Req Model (2009 GRC) Revised 01-18-2010 3 2" xfId="13627"/>
    <cellStyle name="_DEM-WP(C) Costs not in AURORA 2007PCORC-5.07Update_DEM-WP(C) Production O&amp;M 2009GRC Rebuttal_Book2_Electric Rev Req Model (2009 GRC) Revised 01-18-2010 4" xfId="13628"/>
    <cellStyle name="_DEM-WP(C) Costs not in AURORA 2007PCORC-5.07Update_DEM-WP(C) Production O&amp;M 2009GRC Rebuttal_Book2_Electric Rev Req Model (2009 GRC) Revised 01-18-2010_DEM-WP(C) ENERG10C--ctn Mid-C_042010 2010GRC" xfId="2288"/>
    <cellStyle name="_DEM-WP(C) Costs not in AURORA 2007PCORC-5.07Update_DEM-WP(C) Production O&amp;M 2009GRC Rebuttal_Book2_Electric Rev Req Model (2009 GRC) Revised 01-18-2010_DEM-WP(C) ENERG10C--ctn Mid-C_042010 2010GRC 2" xfId="13629"/>
    <cellStyle name="_DEM-WP(C) Costs not in AURORA 2007PCORC-5.07Update_DEM-WP(C) Production O&amp;M 2009GRC Rebuttal_Book2_Final Order Electric EXHIBIT A-1" xfId="2289"/>
    <cellStyle name="_DEM-WP(C) Costs not in AURORA 2007PCORC-5.07Update_DEM-WP(C) Production O&amp;M 2009GRC Rebuttal_Book2_Final Order Electric EXHIBIT A-1 2" xfId="13630"/>
    <cellStyle name="_DEM-WP(C) Costs not in AURORA 2007PCORC-5.07Update_DEM-WP(C) Production O&amp;M 2009GRC Rebuttal_Book2_Final Order Electric EXHIBIT A-1 2 2" xfId="13631"/>
    <cellStyle name="_DEM-WP(C) Costs not in AURORA 2007PCORC-5.07Update_DEM-WP(C) Production O&amp;M 2009GRC Rebuttal_Book2_Final Order Electric EXHIBIT A-1 2 2 2" xfId="13632"/>
    <cellStyle name="_DEM-WP(C) Costs not in AURORA 2007PCORC-5.07Update_DEM-WP(C) Production O&amp;M 2009GRC Rebuttal_Book2_Final Order Electric EXHIBIT A-1 2 3" xfId="13633"/>
    <cellStyle name="_DEM-WP(C) Costs not in AURORA 2007PCORC-5.07Update_DEM-WP(C) Production O&amp;M 2009GRC Rebuttal_Book2_Final Order Electric EXHIBIT A-1 3" xfId="13634"/>
    <cellStyle name="_DEM-WP(C) Costs not in AURORA 2007PCORC-5.07Update_DEM-WP(C) Production O&amp;M 2009GRC Rebuttal_Book2_Final Order Electric EXHIBIT A-1 3 2" xfId="13635"/>
    <cellStyle name="_DEM-WP(C) Costs not in AURORA 2007PCORC-5.07Update_DEM-WP(C) Production O&amp;M 2009GRC Rebuttal_Book2_Final Order Electric EXHIBIT A-1 4" xfId="13636"/>
    <cellStyle name="_DEM-WP(C) Costs not in AURORA 2007PCORC-5.07Update_DEM-WP(C) Production O&amp;M 2009GRC Rebuttal_DEM-WP(C) ENERG10C--ctn Mid-C_042010 2010GRC" xfId="2290"/>
    <cellStyle name="_DEM-WP(C) Costs not in AURORA 2007PCORC-5.07Update_DEM-WP(C) Production O&amp;M 2009GRC Rebuttal_DEM-WP(C) ENERG10C--ctn Mid-C_042010 2010GRC 2" xfId="13637"/>
    <cellStyle name="_DEM-WP(C) Costs not in AURORA 2007PCORC-5.07Update_DEM-WP(C) Production O&amp;M 2009GRC Rebuttal_Electric Rev Req Model (2009 GRC) Rebuttal" xfId="2291"/>
    <cellStyle name="_DEM-WP(C) Costs not in AURORA 2007PCORC-5.07Update_DEM-WP(C) Production O&amp;M 2009GRC Rebuttal_Electric Rev Req Model (2009 GRC) Rebuttal 2" xfId="13638"/>
    <cellStyle name="_DEM-WP(C) Costs not in AURORA 2007PCORC-5.07Update_DEM-WP(C) Production O&amp;M 2009GRC Rebuttal_Electric Rev Req Model (2009 GRC) Rebuttal 2 2" xfId="13639"/>
    <cellStyle name="_DEM-WP(C) Costs not in AURORA 2007PCORC-5.07Update_DEM-WP(C) Production O&amp;M 2009GRC Rebuttal_Electric Rev Req Model (2009 GRC) Rebuttal 2 2 2" xfId="13640"/>
    <cellStyle name="_DEM-WP(C) Costs not in AURORA 2007PCORC-5.07Update_DEM-WP(C) Production O&amp;M 2009GRC Rebuttal_Electric Rev Req Model (2009 GRC) Rebuttal 2 3" xfId="13641"/>
    <cellStyle name="_DEM-WP(C) Costs not in AURORA 2007PCORC-5.07Update_DEM-WP(C) Production O&amp;M 2009GRC Rebuttal_Electric Rev Req Model (2009 GRC) Rebuttal 3" xfId="13642"/>
    <cellStyle name="_DEM-WP(C) Costs not in AURORA 2007PCORC-5.07Update_DEM-WP(C) Production O&amp;M 2009GRC Rebuttal_Electric Rev Req Model (2009 GRC) Rebuttal 3 2" xfId="13643"/>
    <cellStyle name="_DEM-WP(C) Costs not in AURORA 2007PCORC-5.07Update_DEM-WP(C) Production O&amp;M 2009GRC Rebuttal_Electric Rev Req Model (2009 GRC) Rebuttal 4" xfId="13644"/>
    <cellStyle name="_DEM-WP(C) Costs not in AURORA 2007PCORC-5.07Update_DEM-WP(C) Production O&amp;M 2009GRC Rebuttal_Electric Rev Req Model (2009 GRC) Rebuttal REmoval of New  WH Solar AdjustMI" xfId="2292"/>
    <cellStyle name="_DEM-WP(C) Costs not in AURORA 2007PCORC-5.07Update_DEM-WP(C) Production O&amp;M 2009GRC Rebuttal_Electric Rev Req Model (2009 GRC) Rebuttal REmoval of New  WH Solar AdjustMI 2" xfId="2293"/>
    <cellStyle name="_DEM-WP(C) Costs not in AURORA 2007PCORC-5.07Update_DEM-WP(C) Production O&amp;M 2009GRC Rebuttal_Electric Rev Req Model (2009 GRC) Rebuttal REmoval of New  WH Solar AdjustMI 2 2" xfId="13645"/>
    <cellStyle name="_DEM-WP(C) Costs not in AURORA 2007PCORC-5.07Update_DEM-WP(C) Production O&amp;M 2009GRC Rebuttal_Electric Rev Req Model (2009 GRC) Rebuttal REmoval of New  WH Solar AdjustMI 2 2 2" xfId="13646"/>
    <cellStyle name="_DEM-WP(C) Costs not in AURORA 2007PCORC-5.07Update_DEM-WP(C) Production O&amp;M 2009GRC Rebuttal_Electric Rev Req Model (2009 GRC) Rebuttal REmoval of New  WH Solar AdjustMI 2 3" xfId="13647"/>
    <cellStyle name="_DEM-WP(C) Costs not in AURORA 2007PCORC-5.07Update_DEM-WP(C) Production O&amp;M 2009GRC Rebuttal_Electric Rev Req Model (2009 GRC) Rebuttal REmoval of New  WH Solar AdjustMI 3" xfId="13648"/>
    <cellStyle name="_DEM-WP(C) Costs not in AURORA 2007PCORC-5.07Update_DEM-WP(C) Production O&amp;M 2009GRC Rebuttal_Electric Rev Req Model (2009 GRC) Rebuttal REmoval of New  WH Solar AdjustMI 3 2" xfId="13649"/>
    <cellStyle name="_DEM-WP(C) Costs not in AURORA 2007PCORC-5.07Update_DEM-WP(C) Production O&amp;M 2009GRC Rebuttal_Electric Rev Req Model (2009 GRC) Rebuttal REmoval of New  WH Solar AdjustMI 4" xfId="13650"/>
    <cellStyle name="_DEM-WP(C) Costs not in AURORA 2007PCORC-5.07Update_DEM-WP(C) Production O&amp;M 2009GRC Rebuttal_Electric Rev Req Model (2009 GRC) Rebuttal REmoval of New  WH Solar AdjustMI_DEM-WP(C) ENERG10C--ctn Mid-C_042010 2010GRC" xfId="2294"/>
    <cellStyle name="_DEM-WP(C) Costs not in AURORA 2007PCORC-5.07Update_DEM-WP(C) Production O&amp;M 2009GRC Rebuttal_Electric Rev Req Model (2009 GRC) Rebuttal REmoval of New  WH Solar AdjustMI_DEM-WP(C) ENERG10C--ctn Mid-C_042010 2010GRC 2" xfId="13651"/>
    <cellStyle name="_DEM-WP(C) Costs not in AURORA 2007PCORC-5.07Update_DEM-WP(C) Production O&amp;M 2009GRC Rebuttal_Electric Rev Req Model (2009 GRC) Revised 01-18-2010" xfId="2295"/>
    <cellStyle name="_DEM-WP(C) Costs not in AURORA 2007PCORC-5.07Update_DEM-WP(C) Production O&amp;M 2009GRC Rebuttal_Electric Rev Req Model (2009 GRC) Revised 01-18-2010 2" xfId="2296"/>
    <cellStyle name="_DEM-WP(C) Costs not in AURORA 2007PCORC-5.07Update_DEM-WP(C) Production O&amp;M 2009GRC Rebuttal_Electric Rev Req Model (2009 GRC) Revised 01-18-2010 2 2" xfId="13652"/>
    <cellStyle name="_DEM-WP(C) Costs not in AURORA 2007PCORC-5.07Update_DEM-WP(C) Production O&amp;M 2009GRC Rebuttal_Electric Rev Req Model (2009 GRC) Revised 01-18-2010 2 2 2" xfId="13653"/>
    <cellStyle name="_DEM-WP(C) Costs not in AURORA 2007PCORC-5.07Update_DEM-WP(C) Production O&amp;M 2009GRC Rebuttal_Electric Rev Req Model (2009 GRC) Revised 01-18-2010 2 3" xfId="13654"/>
    <cellStyle name="_DEM-WP(C) Costs not in AURORA 2007PCORC-5.07Update_DEM-WP(C) Production O&amp;M 2009GRC Rebuttal_Electric Rev Req Model (2009 GRC) Revised 01-18-2010 3" xfId="13655"/>
    <cellStyle name="_DEM-WP(C) Costs not in AURORA 2007PCORC-5.07Update_DEM-WP(C) Production O&amp;M 2009GRC Rebuttal_Electric Rev Req Model (2009 GRC) Revised 01-18-2010 3 2" xfId="13656"/>
    <cellStyle name="_DEM-WP(C) Costs not in AURORA 2007PCORC-5.07Update_DEM-WP(C) Production O&amp;M 2009GRC Rebuttal_Electric Rev Req Model (2009 GRC) Revised 01-18-2010 4" xfId="13657"/>
    <cellStyle name="_DEM-WP(C) Costs not in AURORA 2007PCORC-5.07Update_DEM-WP(C) Production O&amp;M 2009GRC Rebuttal_Electric Rev Req Model (2009 GRC) Revised 01-18-2010_DEM-WP(C) ENERG10C--ctn Mid-C_042010 2010GRC" xfId="2297"/>
    <cellStyle name="_DEM-WP(C) Costs not in AURORA 2007PCORC-5.07Update_DEM-WP(C) Production O&amp;M 2009GRC Rebuttal_Electric Rev Req Model (2009 GRC) Revised 01-18-2010_DEM-WP(C) ENERG10C--ctn Mid-C_042010 2010GRC 2" xfId="13658"/>
    <cellStyle name="_DEM-WP(C) Costs not in AURORA 2007PCORC-5.07Update_DEM-WP(C) Production O&amp;M 2009GRC Rebuttal_Final Order Electric EXHIBIT A-1" xfId="2298"/>
    <cellStyle name="_DEM-WP(C) Costs not in AURORA 2007PCORC-5.07Update_DEM-WP(C) Production O&amp;M 2009GRC Rebuttal_Final Order Electric EXHIBIT A-1 2" xfId="13659"/>
    <cellStyle name="_DEM-WP(C) Costs not in AURORA 2007PCORC-5.07Update_DEM-WP(C) Production O&amp;M 2009GRC Rebuttal_Final Order Electric EXHIBIT A-1 2 2" xfId="13660"/>
    <cellStyle name="_DEM-WP(C) Costs not in AURORA 2007PCORC-5.07Update_DEM-WP(C) Production O&amp;M 2009GRC Rebuttal_Final Order Electric EXHIBIT A-1 2 2 2" xfId="13661"/>
    <cellStyle name="_DEM-WP(C) Costs not in AURORA 2007PCORC-5.07Update_DEM-WP(C) Production O&amp;M 2009GRC Rebuttal_Final Order Electric EXHIBIT A-1 2 3" xfId="13662"/>
    <cellStyle name="_DEM-WP(C) Costs not in AURORA 2007PCORC-5.07Update_DEM-WP(C) Production O&amp;M 2009GRC Rebuttal_Final Order Electric EXHIBIT A-1 3" xfId="13663"/>
    <cellStyle name="_DEM-WP(C) Costs not in AURORA 2007PCORC-5.07Update_DEM-WP(C) Production O&amp;M 2009GRC Rebuttal_Final Order Electric EXHIBIT A-1 3 2" xfId="13664"/>
    <cellStyle name="_DEM-WP(C) Costs not in AURORA 2007PCORC-5.07Update_DEM-WP(C) Production O&amp;M 2009GRC Rebuttal_Final Order Electric EXHIBIT A-1 4" xfId="13665"/>
    <cellStyle name="_DEM-WP(C) Costs not in AURORA 2007PCORC-5.07Update_DEM-WP(C) Production O&amp;M 2009GRC Rebuttal_Rebuttal Power Costs" xfId="2299"/>
    <cellStyle name="_DEM-WP(C) Costs not in AURORA 2007PCORC-5.07Update_DEM-WP(C) Production O&amp;M 2009GRC Rebuttal_Rebuttal Power Costs 2" xfId="2300"/>
    <cellStyle name="_DEM-WP(C) Costs not in AURORA 2007PCORC-5.07Update_DEM-WP(C) Production O&amp;M 2009GRC Rebuttal_Rebuttal Power Costs 2 2" xfId="13666"/>
    <cellStyle name="_DEM-WP(C) Costs not in AURORA 2007PCORC-5.07Update_DEM-WP(C) Production O&amp;M 2009GRC Rebuttal_Rebuttal Power Costs 2 2 2" xfId="13667"/>
    <cellStyle name="_DEM-WP(C) Costs not in AURORA 2007PCORC-5.07Update_DEM-WP(C) Production O&amp;M 2009GRC Rebuttal_Rebuttal Power Costs 2 3" xfId="13668"/>
    <cellStyle name="_DEM-WP(C) Costs not in AURORA 2007PCORC-5.07Update_DEM-WP(C) Production O&amp;M 2009GRC Rebuttal_Rebuttal Power Costs 3" xfId="13669"/>
    <cellStyle name="_DEM-WP(C) Costs not in AURORA 2007PCORC-5.07Update_DEM-WP(C) Production O&amp;M 2009GRC Rebuttal_Rebuttal Power Costs 3 2" xfId="13670"/>
    <cellStyle name="_DEM-WP(C) Costs not in AURORA 2007PCORC-5.07Update_DEM-WP(C) Production O&amp;M 2009GRC Rebuttal_Rebuttal Power Costs 4" xfId="13671"/>
    <cellStyle name="_DEM-WP(C) Costs not in AURORA 2007PCORC-5.07Update_DEM-WP(C) Production O&amp;M 2009GRC Rebuttal_Rebuttal Power Costs_Adj Bench DR 3 for Initial Briefs (Electric)" xfId="2301"/>
    <cellStyle name="_DEM-WP(C) Costs not in AURORA 2007PCORC-5.07Update_DEM-WP(C) Production O&amp;M 2009GRC Rebuttal_Rebuttal Power Costs_Adj Bench DR 3 for Initial Briefs (Electric) 2" xfId="2302"/>
    <cellStyle name="_DEM-WP(C) Costs not in AURORA 2007PCORC-5.07Update_DEM-WP(C) Production O&amp;M 2009GRC Rebuttal_Rebuttal Power Costs_Adj Bench DR 3 for Initial Briefs (Electric) 2 2" xfId="13672"/>
    <cellStyle name="_DEM-WP(C) Costs not in AURORA 2007PCORC-5.07Update_DEM-WP(C) Production O&amp;M 2009GRC Rebuttal_Rebuttal Power Costs_Adj Bench DR 3 for Initial Briefs (Electric) 2 2 2" xfId="13673"/>
    <cellStyle name="_DEM-WP(C) Costs not in AURORA 2007PCORC-5.07Update_DEM-WP(C) Production O&amp;M 2009GRC Rebuttal_Rebuttal Power Costs_Adj Bench DR 3 for Initial Briefs (Electric) 2 3" xfId="13674"/>
    <cellStyle name="_DEM-WP(C) Costs not in AURORA 2007PCORC-5.07Update_DEM-WP(C) Production O&amp;M 2009GRC Rebuttal_Rebuttal Power Costs_Adj Bench DR 3 for Initial Briefs (Electric) 3" xfId="13675"/>
    <cellStyle name="_DEM-WP(C) Costs not in AURORA 2007PCORC-5.07Update_DEM-WP(C) Production O&amp;M 2009GRC Rebuttal_Rebuttal Power Costs_Adj Bench DR 3 for Initial Briefs (Electric) 3 2" xfId="13676"/>
    <cellStyle name="_DEM-WP(C) Costs not in AURORA 2007PCORC-5.07Update_DEM-WP(C) Production O&amp;M 2009GRC Rebuttal_Rebuttal Power Costs_Adj Bench DR 3 for Initial Briefs (Electric) 4" xfId="13677"/>
    <cellStyle name="_DEM-WP(C) Costs not in AURORA 2007PCORC-5.07Update_DEM-WP(C) Production O&amp;M 2009GRC Rebuttal_Rebuttal Power Costs_Adj Bench DR 3 for Initial Briefs (Electric)_DEM-WP(C) ENERG10C--ctn Mid-C_042010 2010GRC" xfId="2303"/>
    <cellStyle name="_DEM-WP(C) Costs not in AURORA 2007PCORC-5.07Update_DEM-WP(C) Production O&amp;M 2009GRC Rebuttal_Rebuttal Power Costs_Adj Bench DR 3 for Initial Briefs (Electric)_DEM-WP(C) ENERG10C--ctn Mid-C_042010 2010GRC 2" xfId="13678"/>
    <cellStyle name="_DEM-WP(C) Costs not in AURORA 2007PCORC-5.07Update_DEM-WP(C) Production O&amp;M 2009GRC Rebuttal_Rebuttal Power Costs_DEM-WP(C) ENERG10C--ctn Mid-C_042010 2010GRC" xfId="2304"/>
    <cellStyle name="_DEM-WP(C) Costs not in AURORA 2007PCORC-5.07Update_DEM-WP(C) Production O&amp;M 2009GRC Rebuttal_Rebuttal Power Costs_DEM-WP(C) ENERG10C--ctn Mid-C_042010 2010GRC 2" xfId="13679"/>
    <cellStyle name="_DEM-WP(C) Costs not in AURORA 2007PCORC-5.07Update_DEM-WP(C) Production O&amp;M 2009GRC Rebuttal_Rebuttal Power Costs_Electric Rev Req Model (2009 GRC) Rebuttal" xfId="2305"/>
    <cellStyle name="_DEM-WP(C) Costs not in AURORA 2007PCORC-5.07Update_DEM-WP(C) Production O&amp;M 2009GRC Rebuttal_Rebuttal Power Costs_Electric Rev Req Model (2009 GRC) Rebuttal 2" xfId="13680"/>
    <cellStyle name="_DEM-WP(C) Costs not in AURORA 2007PCORC-5.07Update_DEM-WP(C) Production O&amp;M 2009GRC Rebuttal_Rebuttal Power Costs_Electric Rev Req Model (2009 GRC) Rebuttal 2 2" xfId="13681"/>
    <cellStyle name="_DEM-WP(C) Costs not in AURORA 2007PCORC-5.07Update_DEM-WP(C) Production O&amp;M 2009GRC Rebuttal_Rebuttal Power Costs_Electric Rev Req Model (2009 GRC) Rebuttal 2 2 2" xfId="13682"/>
    <cellStyle name="_DEM-WP(C) Costs not in AURORA 2007PCORC-5.07Update_DEM-WP(C) Production O&amp;M 2009GRC Rebuttal_Rebuttal Power Costs_Electric Rev Req Model (2009 GRC) Rebuttal 2 3" xfId="13683"/>
    <cellStyle name="_DEM-WP(C) Costs not in AURORA 2007PCORC-5.07Update_DEM-WP(C) Production O&amp;M 2009GRC Rebuttal_Rebuttal Power Costs_Electric Rev Req Model (2009 GRC) Rebuttal 3" xfId="13684"/>
    <cellStyle name="_DEM-WP(C) Costs not in AURORA 2007PCORC-5.07Update_DEM-WP(C) Production O&amp;M 2009GRC Rebuttal_Rebuttal Power Costs_Electric Rev Req Model (2009 GRC) Rebuttal 3 2" xfId="13685"/>
    <cellStyle name="_DEM-WP(C) Costs not in AURORA 2007PCORC-5.07Update_DEM-WP(C) Production O&amp;M 2009GRC Rebuttal_Rebuttal Power Costs_Electric Rev Req Model (2009 GRC) Rebuttal 4" xfId="13686"/>
    <cellStyle name="_DEM-WP(C) Costs not in AURORA 2007PCORC-5.07Update_DEM-WP(C) Production O&amp;M 2009GRC Rebuttal_Rebuttal Power Costs_Electric Rev Req Model (2009 GRC) Rebuttal REmoval of New  WH Solar AdjustMI" xfId="2306"/>
    <cellStyle name="_DEM-WP(C) Costs not in AURORA 2007PCORC-5.07Update_DEM-WP(C) Production O&amp;M 2009GRC Rebuttal_Rebuttal Power Costs_Electric Rev Req Model (2009 GRC) Rebuttal REmoval of New  WH Solar AdjustMI 2" xfId="2307"/>
    <cellStyle name="_DEM-WP(C) Costs not in AURORA 2007PCORC-5.07Update_DEM-WP(C) Production O&amp;M 2009GRC Rebuttal_Rebuttal Power Costs_Electric Rev Req Model (2009 GRC) Rebuttal REmoval of New  WH Solar AdjustMI 2 2" xfId="13687"/>
    <cellStyle name="_DEM-WP(C) Costs not in AURORA 2007PCORC-5.07Update_DEM-WP(C) Production O&amp;M 2009GRC Rebuttal_Rebuttal Power Costs_Electric Rev Req Model (2009 GRC) Rebuttal REmoval of New  WH Solar AdjustMI 2 2 2" xfId="13688"/>
    <cellStyle name="_DEM-WP(C) Costs not in AURORA 2007PCORC-5.07Update_DEM-WP(C) Production O&amp;M 2009GRC Rebuttal_Rebuttal Power Costs_Electric Rev Req Model (2009 GRC) Rebuttal REmoval of New  WH Solar AdjustMI 2 3" xfId="13689"/>
    <cellStyle name="_DEM-WP(C) Costs not in AURORA 2007PCORC-5.07Update_DEM-WP(C) Production O&amp;M 2009GRC Rebuttal_Rebuttal Power Costs_Electric Rev Req Model (2009 GRC) Rebuttal REmoval of New  WH Solar AdjustMI 3" xfId="13690"/>
    <cellStyle name="_DEM-WP(C) Costs not in AURORA 2007PCORC-5.07Update_DEM-WP(C) Production O&amp;M 2009GRC Rebuttal_Rebuttal Power Costs_Electric Rev Req Model (2009 GRC) Rebuttal REmoval of New  WH Solar AdjustMI 3 2" xfId="13691"/>
    <cellStyle name="_DEM-WP(C) Costs not in AURORA 2007PCORC-5.07Update_DEM-WP(C) Production O&amp;M 2009GRC Rebuttal_Rebuttal Power Costs_Electric Rev Req Model (2009 GRC) Rebuttal REmoval of New  WH Solar AdjustMI 4" xfId="13692"/>
    <cellStyle name="_DEM-WP(C) Costs not in AURORA 2007PCORC-5.07Update_DEM-WP(C) Production O&amp;M 2009GRC Rebuttal_Rebuttal Power Costs_Electric Rev Req Model (2009 GRC) Rebuttal REmoval of New  WH Solar AdjustMI_DEM-WP(C) ENERG10C--ctn Mid-C_042010 2010GRC" xfId="2308"/>
    <cellStyle name="_DEM-WP(C) Costs not in AURORA 2007PCORC-5.07Update_DEM-WP(C) Production O&amp;M 2009GRC Rebuttal_Rebuttal Power Costs_Electric Rev Req Model (2009 GRC) Rebuttal REmoval of New  WH Solar AdjustMI_DEM-WP(C) ENERG10C--ctn Mid-C_042010 2010GRC 2" xfId="13693"/>
    <cellStyle name="_DEM-WP(C) Costs not in AURORA 2007PCORC-5.07Update_DEM-WP(C) Production O&amp;M 2009GRC Rebuttal_Rebuttal Power Costs_Electric Rev Req Model (2009 GRC) Revised 01-18-2010" xfId="2309"/>
    <cellStyle name="_DEM-WP(C) Costs not in AURORA 2007PCORC-5.07Update_DEM-WP(C) Production O&amp;M 2009GRC Rebuttal_Rebuttal Power Costs_Electric Rev Req Model (2009 GRC) Revised 01-18-2010 2" xfId="2310"/>
    <cellStyle name="_DEM-WP(C) Costs not in AURORA 2007PCORC-5.07Update_DEM-WP(C) Production O&amp;M 2009GRC Rebuttal_Rebuttal Power Costs_Electric Rev Req Model (2009 GRC) Revised 01-18-2010 2 2" xfId="13694"/>
    <cellStyle name="_DEM-WP(C) Costs not in AURORA 2007PCORC-5.07Update_DEM-WP(C) Production O&amp;M 2009GRC Rebuttal_Rebuttal Power Costs_Electric Rev Req Model (2009 GRC) Revised 01-18-2010 2 2 2" xfId="13695"/>
    <cellStyle name="_DEM-WP(C) Costs not in AURORA 2007PCORC-5.07Update_DEM-WP(C) Production O&amp;M 2009GRC Rebuttal_Rebuttal Power Costs_Electric Rev Req Model (2009 GRC) Revised 01-18-2010 2 3" xfId="13696"/>
    <cellStyle name="_DEM-WP(C) Costs not in AURORA 2007PCORC-5.07Update_DEM-WP(C) Production O&amp;M 2009GRC Rebuttal_Rebuttal Power Costs_Electric Rev Req Model (2009 GRC) Revised 01-18-2010 3" xfId="13697"/>
    <cellStyle name="_DEM-WP(C) Costs not in AURORA 2007PCORC-5.07Update_DEM-WP(C) Production O&amp;M 2009GRC Rebuttal_Rebuttal Power Costs_Electric Rev Req Model (2009 GRC) Revised 01-18-2010 3 2" xfId="13698"/>
    <cellStyle name="_DEM-WP(C) Costs not in AURORA 2007PCORC-5.07Update_DEM-WP(C) Production O&amp;M 2009GRC Rebuttal_Rebuttal Power Costs_Electric Rev Req Model (2009 GRC) Revised 01-18-2010 4" xfId="13699"/>
    <cellStyle name="_DEM-WP(C) Costs not in AURORA 2007PCORC-5.07Update_DEM-WP(C) Production O&amp;M 2009GRC Rebuttal_Rebuttal Power Costs_Electric Rev Req Model (2009 GRC) Revised 01-18-2010_DEM-WP(C) ENERG10C--ctn Mid-C_042010 2010GRC" xfId="2311"/>
    <cellStyle name="_DEM-WP(C) Costs not in AURORA 2007PCORC-5.07Update_DEM-WP(C) Production O&amp;M 2009GRC Rebuttal_Rebuttal Power Costs_Electric Rev Req Model (2009 GRC) Revised 01-18-2010_DEM-WP(C) ENERG10C--ctn Mid-C_042010 2010GRC 2" xfId="13700"/>
    <cellStyle name="_DEM-WP(C) Costs not in AURORA 2007PCORC-5.07Update_DEM-WP(C) Production O&amp;M 2009GRC Rebuttal_Rebuttal Power Costs_Final Order Electric EXHIBIT A-1" xfId="2312"/>
    <cellStyle name="_DEM-WP(C) Costs not in AURORA 2007PCORC-5.07Update_DEM-WP(C) Production O&amp;M 2009GRC Rebuttal_Rebuttal Power Costs_Final Order Electric EXHIBIT A-1 2" xfId="13701"/>
    <cellStyle name="_DEM-WP(C) Costs not in AURORA 2007PCORC-5.07Update_DEM-WP(C) Production O&amp;M 2009GRC Rebuttal_Rebuttal Power Costs_Final Order Electric EXHIBIT A-1 2 2" xfId="13702"/>
    <cellStyle name="_DEM-WP(C) Costs not in AURORA 2007PCORC-5.07Update_DEM-WP(C) Production O&amp;M 2009GRC Rebuttal_Rebuttal Power Costs_Final Order Electric EXHIBIT A-1 2 2 2" xfId="13703"/>
    <cellStyle name="_DEM-WP(C) Costs not in AURORA 2007PCORC-5.07Update_DEM-WP(C) Production O&amp;M 2009GRC Rebuttal_Rebuttal Power Costs_Final Order Electric EXHIBIT A-1 2 3" xfId="13704"/>
    <cellStyle name="_DEM-WP(C) Costs not in AURORA 2007PCORC-5.07Update_DEM-WP(C) Production O&amp;M 2009GRC Rebuttal_Rebuttal Power Costs_Final Order Electric EXHIBIT A-1 3" xfId="13705"/>
    <cellStyle name="_DEM-WP(C) Costs not in AURORA 2007PCORC-5.07Update_DEM-WP(C) Production O&amp;M 2009GRC Rebuttal_Rebuttal Power Costs_Final Order Electric EXHIBIT A-1 3 2" xfId="13706"/>
    <cellStyle name="_DEM-WP(C) Costs not in AURORA 2007PCORC-5.07Update_DEM-WP(C) Production O&amp;M 2009GRC Rebuttal_Rebuttal Power Costs_Final Order Electric EXHIBIT A-1 4" xfId="13707"/>
    <cellStyle name="_DEM-WP(C) Costs not in AURORA 2007PCORC-5.07Update_DEM-WP(C) Production O&amp;M 2010GRC As-Filed" xfId="2313"/>
    <cellStyle name="_DEM-WP(C) Costs not in AURORA 2007PCORC-5.07Update_DEM-WP(C) Production O&amp;M 2010GRC As-Filed 2" xfId="2314"/>
    <cellStyle name="_DEM-WP(C) Costs not in AURORA 2007PCORC-5.07Update_DEM-WP(C) Production O&amp;M 2010GRC As-Filed 2 2" xfId="13708"/>
    <cellStyle name="_DEM-WP(C) Costs not in AURORA 2007PCORC-5.07Update_DEM-WP(C) Production O&amp;M 2010GRC As-Filed 3" xfId="2315"/>
    <cellStyle name="_DEM-WP(C) Costs not in AURORA 2007PCORC-5.07Update_DEM-WP(C) Production O&amp;M 2010GRC As-Filed 3 2" xfId="13709"/>
    <cellStyle name="_DEM-WP(C) Costs not in AURORA 2007PCORC-5.07Update_DEM-WP(C) Production O&amp;M 2010GRC As-Filed 4" xfId="13710"/>
    <cellStyle name="_DEM-WP(C) Costs not in AURORA 2007PCORC-5.07Update_DEM-WP(C) Production O&amp;M 2010GRC As-Filed 4 2" xfId="13711"/>
    <cellStyle name="_DEM-WP(C) Costs not in AURORA 2007PCORC-5.07Update_DEM-WP(C) Production O&amp;M 2010GRC As-Filed 5" xfId="13712"/>
    <cellStyle name="_DEM-WP(C) Costs not in AURORA 2007PCORC-5.07Update_DEM-WP(C) Production O&amp;M 2010GRC As-Filed 5 2" xfId="13713"/>
    <cellStyle name="_DEM-WP(C) Costs not in AURORA 2007PCORC-5.07Update_DEM-WP(C) Production O&amp;M 2010GRC As-Filed 6" xfId="13714"/>
    <cellStyle name="_DEM-WP(C) Costs not in AURORA 2007PCORC-5.07Update_DEM-WP(C) Production O&amp;M 2010GRC As-Filed 6 2" xfId="13715"/>
    <cellStyle name="_DEM-WP(C) Costs not in AURORA 2007PCORC-5.07Update_Electric Rev Req Model (2009 GRC) " xfId="2316"/>
    <cellStyle name="_DEM-WP(C) Costs not in AURORA 2007PCORC-5.07Update_Electric Rev Req Model (2009 GRC)  2" xfId="2317"/>
    <cellStyle name="_DEM-WP(C) Costs not in AURORA 2007PCORC-5.07Update_Electric Rev Req Model (2009 GRC)  2 2" xfId="13716"/>
    <cellStyle name="_DEM-WP(C) Costs not in AURORA 2007PCORC-5.07Update_Electric Rev Req Model (2009 GRC)  2 2 2" xfId="13717"/>
    <cellStyle name="_DEM-WP(C) Costs not in AURORA 2007PCORC-5.07Update_Electric Rev Req Model (2009 GRC)  2 3" xfId="13718"/>
    <cellStyle name="_DEM-WP(C) Costs not in AURORA 2007PCORC-5.07Update_Electric Rev Req Model (2009 GRC)  3" xfId="13719"/>
    <cellStyle name="_DEM-WP(C) Costs not in AURORA 2007PCORC-5.07Update_Electric Rev Req Model (2009 GRC)  3 2" xfId="13720"/>
    <cellStyle name="_DEM-WP(C) Costs not in AURORA 2007PCORC-5.07Update_Electric Rev Req Model (2009 GRC)  4" xfId="13721"/>
    <cellStyle name="_DEM-WP(C) Costs not in AURORA 2007PCORC-5.07Update_Electric Rev Req Model (2009 GRC) _DEM-WP(C) ENERG10C--ctn Mid-C_042010 2010GRC" xfId="2318"/>
    <cellStyle name="_DEM-WP(C) Costs not in AURORA 2007PCORC-5.07Update_Electric Rev Req Model (2009 GRC) _DEM-WP(C) ENERG10C--ctn Mid-C_042010 2010GRC 2" xfId="13722"/>
    <cellStyle name="_DEM-WP(C) Costs not in AURORA 2007PCORC-5.07Update_Electric Rev Req Model (2009 GRC) Rebuttal" xfId="2319"/>
    <cellStyle name="_DEM-WP(C) Costs not in AURORA 2007PCORC-5.07Update_Electric Rev Req Model (2009 GRC) Rebuttal 2" xfId="13723"/>
    <cellStyle name="_DEM-WP(C) Costs not in AURORA 2007PCORC-5.07Update_Electric Rev Req Model (2009 GRC) Rebuttal 2 2" xfId="13724"/>
    <cellStyle name="_DEM-WP(C) Costs not in AURORA 2007PCORC-5.07Update_Electric Rev Req Model (2009 GRC) Rebuttal 2 2 2" xfId="13725"/>
    <cellStyle name="_DEM-WP(C) Costs not in AURORA 2007PCORC-5.07Update_Electric Rev Req Model (2009 GRC) Rebuttal 2 3" xfId="13726"/>
    <cellStyle name="_DEM-WP(C) Costs not in AURORA 2007PCORC-5.07Update_Electric Rev Req Model (2009 GRC) Rebuttal 3" xfId="13727"/>
    <cellStyle name="_DEM-WP(C) Costs not in AURORA 2007PCORC-5.07Update_Electric Rev Req Model (2009 GRC) Rebuttal 3 2" xfId="13728"/>
    <cellStyle name="_DEM-WP(C) Costs not in AURORA 2007PCORC-5.07Update_Electric Rev Req Model (2009 GRC) Rebuttal 4" xfId="13729"/>
    <cellStyle name="_DEM-WP(C) Costs not in AURORA 2007PCORC-5.07Update_Electric Rev Req Model (2009 GRC) Rebuttal REmoval of New  WH Solar AdjustMI" xfId="2320"/>
    <cellStyle name="_DEM-WP(C) Costs not in AURORA 2007PCORC-5.07Update_Electric Rev Req Model (2009 GRC) Rebuttal REmoval of New  WH Solar AdjustMI 2" xfId="2321"/>
    <cellStyle name="_DEM-WP(C) Costs not in AURORA 2007PCORC-5.07Update_Electric Rev Req Model (2009 GRC) Rebuttal REmoval of New  WH Solar AdjustMI 2 2" xfId="13730"/>
    <cellStyle name="_DEM-WP(C) Costs not in AURORA 2007PCORC-5.07Update_Electric Rev Req Model (2009 GRC) Rebuttal REmoval of New  WH Solar AdjustMI 2 2 2" xfId="13731"/>
    <cellStyle name="_DEM-WP(C) Costs not in AURORA 2007PCORC-5.07Update_Electric Rev Req Model (2009 GRC) Rebuttal REmoval of New  WH Solar AdjustMI 2 3" xfId="13732"/>
    <cellStyle name="_DEM-WP(C) Costs not in AURORA 2007PCORC-5.07Update_Electric Rev Req Model (2009 GRC) Rebuttal REmoval of New  WH Solar AdjustMI 3" xfId="13733"/>
    <cellStyle name="_DEM-WP(C) Costs not in AURORA 2007PCORC-5.07Update_Electric Rev Req Model (2009 GRC) Rebuttal REmoval of New  WH Solar AdjustMI 3 2" xfId="13734"/>
    <cellStyle name="_DEM-WP(C) Costs not in AURORA 2007PCORC-5.07Update_Electric Rev Req Model (2009 GRC) Rebuttal REmoval of New  WH Solar AdjustMI 4" xfId="13735"/>
    <cellStyle name="_DEM-WP(C) Costs not in AURORA 2007PCORC-5.07Update_Electric Rev Req Model (2009 GRC) Rebuttal REmoval of New  WH Solar AdjustMI_DEM-WP(C) ENERG10C--ctn Mid-C_042010 2010GRC" xfId="2322"/>
    <cellStyle name="_DEM-WP(C) Costs not in AURORA 2007PCORC-5.07Update_Electric Rev Req Model (2009 GRC) Rebuttal REmoval of New  WH Solar AdjustMI_DEM-WP(C) ENERG10C--ctn Mid-C_042010 2010GRC 2" xfId="13736"/>
    <cellStyle name="_DEM-WP(C) Costs not in AURORA 2007PCORC-5.07Update_Electric Rev Req Model (2009 GRC) Revised 01-18-2010" xfId="2323"/>
    <cellStyle name="_DEM-WP(C) Costs not in AURORA 2007PCORC-5.07Update_Electric Rev Req Model (2009 GRC) Revised 01-18-2010 2" xfId="2324"/>
    <cellStyle name="_DEM-WP(C) Costs not in AURORA 2007PCORC-5.07Update_Electric Rev Req Model (2009 GRC) Revised 01-18-2010 2 2" xfId="13737"/>
    <cellStyle name="_DEM-WP(C) Costs not in AURORA 2007PCORC-5.07Update_Electric Rev Req Model (2009 GRC) Revised 01-18-2010 2 2 2" xfId="13738"/>
    <cellStyle name="_DEM-WP(C) Costs not in AURORA 2007PCORC-5.07Update_Electric Rev Req Model (2009 GRC) Revised 01-18-2010 2 3" xfId="13739"/>
    <cellStyle name="_DEM-WP(C) Costs not in AURORA 2007PCORC-5.07Update_Electric Rev Req Model (2009 GRC) Revised 01-18-2010 3" xfId="13740"/>
    <cellStyle name="_DEM-WP(C) Costs not in AURORA 2007PCORC-5.07Update_Electric Rev Req Model (2009 GRC) Revised 01-18-2010 3 2" xfId="13741"/>
    <cellStyle name="_DEM-WP(C) Costs not in AURORA 2007PCORC-5.07Update_Electric Rev Req Model (2009 GRC) Revised 01-18-2010 4" xfId="13742"/>
    <cellStyle name="_DEM-WP(C) Costs not in AURORA 2007PCORC-5.07Update_Electric Rev Req Model (2009 GRC) Revised 01-18-2010_DEM-WP(C) ENERG10C--ctn Mid-C_042010 2010GRC" xfId="2325"/>
    <cellStyle name="_DEM-WP(C) Costs not in AURORA 2007PCORC-5.07Update_Electric Rev Req Model (2009 GRC) Revised 01-18-2010_DEM-WP(C) ENERG10C--ctn Mid-C_042010 2010GRC 2" xfId="13743"/>
    <cellStyle name="_DEM-WP(C) Costs not in AURORA 2007PCORC-5.07Update_Electric Rev Req Model (2010 GRC)" xfId="13744"/>
    <cellStyle name="_DEM-WP(C) Costs not in AURORA 2007PCORC-5.07Update_Electric Rev Req Model (2010 GRC) 2" xfId="13745"/>
    <cellStyle name="_DEM-WP(C) Costs not in AURORA 2007PCORC-5.07Update_Electric Rev Req Model (2010 GRC) SF" xfId="13746"/>
    <cellStyle name="_DEM-WP(C) Costs not in AURORA 2007PCORC-5.07Update_Electric Rev Req Model (2010 GRC) SF 2" xfId="13747"/>
    <cellStyle name="_DEM-WP(C) Costs not in AURORA 2007PCORC-5.07Update_Final Order Electric EXHIBIT A-1" xfId="2326"/>
    <cellStyle name="_DEM-WP(C) Costs not in AURORA 2007PCORC-5.07Update_Final Order Electric EXHIBIT A-1 2" xfId="13748"/>
    <cellStyle name="_DEM-WP(C) Costs not in AURORA 2007PCORC-5.07Update_Final Order Electric EXHIBIT A-1 2 2" xfId="13749"/>
    <cellStyle name="_DEM-WP(C) Costs not in AURORA 2007PCORC-5.07Update_Final Order Electric EXHIBIT A-1 2 2 2" xfId="13750"/>
    <cellStyle name="_DEM-WP(C) Costs not in AURORA 2007PCORC-5.07Update_Final Order Electric EXHIBIT A-1 2 3" xfId="13751"/>
    <cellStyle name="_DEM-WP(C) Costs not in AURORA 2007PCORC-5.07Update_Final Order Electric EXHIBIT A-1 3" xfId="13752"/>
    <cellStyle name="_DEM-WP(C) Costs not in AURORA 2007PCORC-5.07Update_Final Order Electric EXHIBIT A-1 3 2" xfId="13753"/>
    <cellStyle name="_DEM-WP(C) Costs not in AURORA 2007PCORC-5.07Update_Final Order Electric EXHIBIT A-1 4" xfId="13754"/>
    <cellStyle name="_DEM-WP(C) Costs not in AURORA 2007PCORC-5.07Update_NIM Summary" xfId="2327"/>
    <cellStyle name="_DEM-WP(C) Costs not in AURORA 2007PCORC-5.07Update_NIM Summary 09GRC" xfId="2328"/>
    <cellStyle name="_DEM-WP(C) Costs not in AURORA 2007PCORC-5.07Update_NIM Summary 09GRC 2" xfId="2329"/>
    <cellStyle name="_DEM-WP(C) Costs not in AURORA 2007PCORC-5.07Update_NIM Summary 09GRC 2 2" xfId="13755"/>
    <cellStyle name="_DEM-WP(C) Costs not in AURORA 2007PCORC-5.07Update_NIM Summary 09GRC 2 2 2" xfId="13756"/>
    <cellStyle name="_DEM-WP(C) Costs not in AURORA 2007PCORC-5.07Update_NIM Summary 09GRC 2 3" xfId="13757"/>
    <cellStyle name="_DEM-WP(C) Costs not in AURORA 2007PCORC-5.07Update_NIM Summary 09GRC 3" xfId="13758"/>
    <cellStyle name="_DEM-WP(C) Costs not in AURORA 2007PCORC-5.07Update_NIM Summary 09GRC 3 2" xfId="13759"/>
    <cellStyle name="_DEM-WP(C) Costs not in AURORA 2007PCORC-5.07Update_NIM Summary 09GRC 4" xfId="13760"/>
    <cellStyle name="_DEM-WP(C) Costs not in AURORA 2007PCORC-5.07Update_NIM Summary 09GRC_DEM-WP(C) ENERG10C--ctn Mid-C_042010 2010GRC" xfId="2330"/>
    <cellStyle name="_DEM-WP(C) Costs not in AURORA 2007PCORC-5.07Update_NIM Summary 09GRC_DEM-WP(C) ENERG10C--ctn Mid-C_042010 2010GRC 2" xfId="13761"/>
    <cellStyle name="_DEM-WP(C) Costs not in AURORA 2007PCORC-5.07Update_NIM Summary 09GRC_NIM Summary" xfId="2331"/>
    <cellStyle name="_DEM-WP(C) Costs not in AURORA 2007PCORC-5.07Update_NIM Summary 09GRC_NIM Summary 2" xfId="2332"/>
    <cellStyle name="_DEM-WP(C) Costs not in AURORA 2007PCORC-5.07Update_NIM Summary 09GRC_NIM Summary 2 2" xfId="13762"/>
    <cellStyle name="_DEM-WP(C) Costs not in AURORA 2007PCORC-5.07Update_NIM Summary 09GRC_NIM Summary 2 2 2" xfId="13763"/>
    <cellStyle name="_DEM-WP(C) Costs not in AURORA 2007PCORC-5.07Update_NIM Summary 09GRC_NIM Summary 2 3" xfId="13764"/>
    <cellStyle name="_DEM-WP(C) Costs not in AURORA 2007PCORC-5.07Update_NIM Summary 09GRC_NIM Summary 3" xfId="13765"/>
    <cellStyle name="_DEM-WP(C) Costs not in AURORA 2007PCORC-5.07Update_NIM Summary 09GRC_NIM Summary 3 2" xfId="13766"/>
    <cellStyle name="_DEM-WP(C) Costs not in AURORA 2007PCORC-5.07Update_NIM Summary 09GRC_NIM Summary 4" xfId="13767"/>
    <cellStyle name="_DEM-WP(C) Costs not in AURORA 2007PCORC-5.07Update_NIM Summary 09GRC_NIM Summary_DEM-WP(C) ENERG10C--ctn Mid-C_042010 2010GRC" xfId="2333"/>
    <cellStyle name="_DEM-WP(C) Costs not in AURORA 2007PCORC-5.07Update_NIM Summary 09GRC_NIM Summary_DEM-WP(C) ENERG10C--ctn Mid-C_042010 2010GRC 2" xfId="13768"/>
    <cellStyle name="_DEM-WP(C) Costs not in AURORA 2007PCORC-5.07Update_NIM Summary 10" xfId="13769"/>
    <cellStyle name="_DEM-WP(C) Costs not in AURORA 2007PCORC-5.07Update_NIM Summary 10 2" xfId="13770"/>
    <cellStyle name="_DEM-WP(C) Costs not in AURORA 2007PCORC-5.07Update_NIM Summary 11" xfId="13771"/>
    <cellStyle name="_DEM-WP(C) Costs not in AURORA 2007PCORC-5.07Update_NIM Summary 11 2" xfId="13772"/>
    <cellStyle name="_DEM-WP(C) Costs not in AURORA 2007PCORC-5.07Update_NIM Summary 12" xfId="13773"/>
    <cellStyle name="_DEM-WP(C) Costs not in AURORA 2007PCORC-5.07Update_NIM Summary 12 2" xfId="13774"/>
    <cellStyle name="_DEM-WP(C) Costs not in AURORA 2007PCORC-5.07Update_NIM Summary 13" xfId="13775"/>
    <cellStyle name="_DEM-WP(C) Costs not in AURORA 2007PCORC-5.07Update_NIM Summary 13 2" xfId="13776"/>
    <cellStyle name="_DEM-WP(C) Costs not in AURORA 2007PCORC-5.07Update_NIM Summary 14" xfId="13777"/>
    <cellStyle name="_DEM-WP(C) Costs not in AURORA 2007PCORC-5.07Update_NIM Summary 14 2" xfId="13778"/>
    <cellStyle name="_DEM-WP(C) Costs not in AURORA 2007PCORC-5.07Update_NIM Summary 15" xfId="13779"/>
    <cellStyle name="_DEM-WP(C) Costs not in AURORA 2007PCORC-5.07Update_NIM Summary 15 2" xfId="13780"/>
    <cellStyle name="_DEM-WP(C) Costs not in AURORA 2007PCORC-5.07Update_NIM Summary 16" xfId="13781"/>
    <cellStyle name="_DEM-WP(C) Costs not in AURORA 2007PCORC-5.07Update_NIM Summary 16 2" xfId="13782"/>
    <cellStyle name="_DEM-WP(C) Costs not in AURORA 2007PCORC-5.07Update_NIM Summary 17" xfId="13783"/>
    <cellStyle name="_DEM-WP(C) Costs not in AURORA 2007PCORC-5.07Update_NIM Summary 17 2" xfId="13784"/>
    <cellStyle name="_DEM-WP(C) Costs not in AURORA 2007PCORC-5.07Update_NIM Summary 18" xfId="13785"/>
    <cellStyle name="_DEM-WP(C) Costs not in AURORA 2007PCORC-5.07Update_NIM Summary 18 2" xfId="13786"/>
    <cellStyle name="_DEM-WP(C) Costs not in AURORA 2007PCORC-5.07Update_NIM Summary 19" xfId="13787"/>
    <cellStyle name="_DEM-WP(C) Costs not in AURORA 2007PCORC-5.07Update_NIM Summary 19 2" xfId="13788"/>
    <cellStyle name="_DEM-WP(C) Costs not in AURORA 2007PCORC-5.07Update_NIM Summary 2" xfId="2334"/>
    <cellStyle name="_DEM-WP(C) Costs not in AURORA 2007PCORC-5.07Update_NIM Summary 2 2" xfId="13789"/>
    <cellStyle name="_DEM-WP(C) Costs not in AURORA 2007PCORC-5.07Update_NIM Summary 2 2 2" xfId="13790"/>
    <cellStyle name="_DEM-WP(C) Costs not in AURORA 2007PCORC-5.07Update_NIM Summary 2 3" xfId="13791"/>
    <cellStyle name="_DEM-WP(C) Costs not in AURORA 2007PCORC-5.07Update_NIM Summary 20" xfId="13792"/>
    <cellStyle name="_DEM-WP(C) Costs not in AURORA 2007PCORC-5.07Update_NIM Summary 20 2" xfId="13793"/>
    <cellStyle name="_DEM-WP(C) Costs not in AURORA 2007PCORC-5.07Update_NIM Summary 21" xfId="13794"/>
    <cellStyle name="_DEM-WP(C) Costs not in AURORA 2007PCORC-5.07Update_NIM Summary 21 2" xfId="13795"/>
    <cellStyle name="_DEM-WP(C) Costs not in AURORA 2007PCORC-5.07Update_NIM Summary 22" xfId="13796"/>
    <cellStyle name="_DEM-WP(C) Costs not in AURORA 2007PCORC-5.07Update_NIM Summary 22 2" xfId="13797"/>
    <cellStyle name="_DEM-WP(C) Costs not in AURORA 2007PCORC-5.07Update_NIM Summary 23" xfId="13798"/>
    <cellStyle name="_DEM-WP(C) Costs not in AURORA 2007PCORC-5.07Update_NIM Summary 23 2" xfId="13799"/>
    <cellStyle name="_DEM-WP(C) Costs not in AURORA 2007PCORC-5.07Update_NIM Summary 24" xfId="13800"/>
    <cellStyle name="_DEM-WP(C) Costs not in AURORA 2007PCORC-5.07Update_NIM Summary 24 2" xfId="13801"/>
    <cellStyle name="_DEM-WP(C) Costs not in AURORA 2007PCORC-5.07Update_NIM Summary 25" xfId="13802"/>
    <cellStyle name="_DEM-WP(C) Costs not in AURORA 2007PCORC-5.07Update_NIM Summary 25 2" xfId="13803"/>
    <cellStyle name="_DEM-WP(C) Costs not in AURORA 2007PCORC-5.07Update_NIM Summary 26" xfId="13804"/>
    <cellStyle name="_DEM-WP(C) Costs not in AURORA 2007PCORC-5.07Update_NIM Summary 26 2" xfId="13805"/>
    <cellStyle name="_DEM-WP(C) Costs not in AURORA 2007PCORC-5.07Update_NIM Summary 27" xfId="13806"/>
    <cellStyle name="_DEM-WP(C) Costs not in AURORA 2007PCORC-5.07Update_NIM Summary 27 2" xfId="13807"/>
    <cellStyle name="_DEM-WP(C) Costs not in AURORA 2007PCORC-5.07Update_NIM Summary 28" xfId="13808"/>
    <cellStyle name="_DEM-WP(C) Costs not in AURORA 2007PCORC-5.07Update_NIM Summary 28 2" xfId="13809"/>
    <cellStyle name="_DEM-WP(C) Costs not in AURORA 2007PCORC-5.07Update_NIM Summary 29" xfId="13810"/>
    <cellStyle name="_DEM-WP(C) Costs not in AURORA 2007PCORC-5.07Update_NIM Summary 29 2" xfId="13811"/>
    <cellStyle name="_DEM-WP(C) Costs not in AURORA 2007PCORC-5.07Update_NIM Summary 3" xfId="2335"/>
    <cellStyle name="_DEM-WP(C) Costs not in AURORA 2007PCORC-5.07Update_NIM Summary 3 2" xfId="13812"/>
    <cellStyle name="_DEM-WP(C) Costs not in AURORA 2007PCORC-5.07Update_NIM Summary 30" xfId="13813"/>
    <cellStyle name="_DEM-WP(C) Costs not in AURORA 2007PCORC-5.07Update_NIM Summary 30 2" xfId="13814"/>
    <cellStyle name="_DEM-WP(C) Costs not in AURORA 2007PCORC-5.07Update_NIM Summary 31" xfId="13815"/>
    <cellStyle name="_DEM-WP(C) Costs not in AURORA 2007PCORC-5.07Update_NIM Summary 31 2" xfId="13816"/>
    <cellStyle name="_DEM-WP(C) Costs not in AURORA 2007PCORC-5.07Update_NIM Summary 32" xfId="13817"/>
    <cellStyle name="_DEM-WP(C) Costs not in AURORA 2007PCORC-5.07Update_NIM Summary 32 2" xfId="13818"/>
    <cellStyle name="_DEM-WP(C) Costs not in AURORA 2007PCORC-5.07Update_NIM Summary 33" xfId="13819"/>
    <cellStyle name="_DEM-WP(C) Costs not in AURORA 2007PCORC-5.07Update_NIM Summary 33 2" xfId="13820"/>
    <cellStyle name="_DEM-WP(C) Costs not in AURORA 2007PCORC-5.07Update_NIM Summary 34" xfId="13821"/>
    <cellStyle name="_DEM-WP(C) Costs not in AURORA 2007PCORC-5.07Update_NIM Summary 34 2" xfId="13822"/>
    <cellStyle name="_DEM-WP(C) Costs not in AURORA 2007PCORC-5.07Update_NIM Summary 35" xfId="13823"/>
    <cellStyle name="_DEM-WP(C) Costs not in AURORA 2007PCORC-5.07Update_NIM Summary 35 2" xfId="13824"/>
    <cellStyle name="_DEM-WP(C) Costs not in AURORA 2007PCORC-5.07Update_NIM Summary 36" xfId="13825"/>
    <cellStyle name="_DEM-WP(C) Costs not in AURORA 2007PCORC-5.07Update_NIM Summary 36 2" xfId="13826"/>
    <cellStyle name="_DEM-WP(C) Costs not in AURORA 2007PCORC-5.07Update_NIM Summary 37" xfId="13827"/>
    <cellStyle name="_DEM-WP(C) Costs not in AURORA 2007PCORC-5.07Update_NIM Summary 37 2" xfId="13828"/>
    <cellStyle name="_DEM-WP(C) Costs not in AURORA 2007PCORC-5.07Update_NIM Summary 38" xfId="13829"/>
    <cellStyle name="_DEM-WP(C) Costs not in AURORA 2007PCORC-5.07Update_NIM Summary 38 2" xfId="13830"/>
    <cellStyle name="_DEM-WP(C) Costs not in AURORA 2007PCORC-5.07Update_NIM Summary 39" xfId="13831"/>
    <cellStyle name="_DEM-WP(C) Costs not in AURORA 2007PCORC-5.07Update_NIM Summary 39 2" xfId="13832"/>
    <cellStyle name="_DEM-WP(C) Costs not in AURORA 2007PCORC-5.07Update_NIM Summary 4" xfId="2336"/>
    <cellStyle name="_DEM-WP(C) Costs not in AURORA 2007PCORC-5.07Update_NIM Summary 4 2" xfId="13833"/>
    <cellStyle name="_DEM-WP(C) Costs not in AURORA 2007PCORC-5.07Update_NIM Summary 40" xfId="13834"/>
    <cellStyle name="_DEM-WP(C) Costs not in AURORA 2007PCORC-5.07Update_NIM Summary 40 2" xfId="13835"/>
    <cellStyle name="_DEM-WP(C) Costs not in AURORA 2007PCORC-5.07Update_NIM Summary 41" xfId="13836"/>
    <cellStyle name="_DEM-WP(C) Costs not in AURORA 2007PCORC-5.07Update_NIM Summary 41 2" xfId="13837"/>
    <cellStyle name="_DEM-WP(C) Costs not in AURORA 2007PCORC-5.07Update_NIM Summary 42" xfId="13838"/>
    <cellStyle name="_DEM-WP(C) Costs not in AURORA 2007PCORC-5.07Update_NIM Summary 42 2" xfId="13839"/>
    <cellStyle name="_DEM-WP(C) Costs not in AURORA 2007PCORC-5.07Update_NIM Summary 43" xfId="13840"/>
    <cellStyle name="_DEM-WP(C) Costs not in AURORA 2007PCORC-5.07Update_NIM Summary 43 2" xfId="13841"/>
    <cellStyle name="_DEM-WP(C) Costs not in AURORA 2007PCORC-5.07Update_NIM Summary 44" xfId="13842"/>
    <cellStyle name="_DEM-WP(C) Costs not in AURORA 2007PCORC-5.07Update_NIM Summary 44 2" xfId="13843"/>
    <cellStyle name="_DEM-WP(C) Costs not in AURORA 2007PCORC-5.07Update_NIM Summary 45" xfId="13844"/>
    <cellStyle name="_DEM-WP(C) Costs not in AURORA 2007PCORC-5.07Update_NIM Summary 45 2" xfId="13845"/>
    <cellStyle name="_DEM-WP(C) Costs not in AURORA 2007PCORC-5.07Update_NIM Summary 46" xfId="13846"/>
    <cellStyle name="_DEM-WP(C) Costs not in AURORA 2007PCORC-5.07Update_NIM Summary 46 2" xfId="13847"/>
    <cellStyle name="_DEM-WP(C) Costs not in AURORA 2007PCORC-5.07Update_NIM Summary 47" xfId="13848"/>
    <cellStyle name="_DEM-WP(C) Costs not in AURORA 2007PCORC-5.07Update_NIM Summary 47 2" xfId="13849"/>
    <cellStyle name="_DEM-WP(C) Costs not in AURORA 2007PCORC-5.07Update_NIM Summary 48" xfId="13850"/>
    <cellStyle name="_DEM-WP(C) Costs not in AURORA 2007PCORC-5.07Update_NIM Summary 49" xfId="13851"/>
    <cellStyle name="_DEM-WP(C) Costs not in AURORA 2007PCORC-5.07Update_NIM Summary 5" xfId="2337"/>
    <cellStyle name="_DEM-WP(C) Costs not in AURORA 2007PCORC-5.07Update_NIM Summary 5 2" xfId="13852"/>
    <cellStyle name="_DEM-WP(C) Costs not in AURORA 2007PCORC-5.07Update_NIM Summary 50" xfId="13853"/>
    <cellStyle name="_DEM-WP(C) Costs not in AURORA 2007PCORC-5.07Update_NIM Summary 51" xfId="13854"/>
    <cellStyle name="_DEM-WP(C) Costs not in AURORA 2007PCORC-5.07Update_NIM Summary 52" xfId="13855"/>
    <cellStyle name="_DEM-WP(C) Costs not in AURORA 2007PCORC-5.07Update_NIM Summary 6" xfId="2338"/>
    <cellStyle name="_DEM-WP(C) Costs not in AURORA 2007PCORC-5.07Update_NIM Summary 6 2" xfId="13856"/>
    <cellStyle name="_DEM-WP(C) Costs not in AURORA 2007PCORC-5.07Update_NIM Summary 7" xfId="2339"/>
    <cellStyle name="_DEM-WP(C) Costs not in AURORA 2007PCORC-5.07Update_NIM Summary 7 2" xfId="13857"/>
    <cellStyle name="_DEM-WP(C) Costs not in AURORA 2007PCORC-5.07Update_NIM Summary 8" xfId="2340"/>
    <cellStyle name="_DEM-WP(C) Costs not in AURORA 2007PCORC-5.07Update_NIM Summary 8 2" xfId="13858"/>
    <cellStyle name="_DEM-WP(C) Costs not in AURORA 2007PCORC-5.07Update_NIM Summary 9" xfId="2341"/>
    <cellStyle name="_DEM-WP(C) Costs not in AURORA 2007PCORC-5.07Update_NIM Summary 9 2" xfId="13859"/>
    <cellStyle name="_DEM-WP(C) Costs not in AURORA 2007PCORC-5.07Update_NIM Summary_DEM-WP(C) ENERG10C--ctn Mid-C_042010 2010GRC" xfId="2342"/>
    <cellStyle name="_DEM-WP(C) Costs not in AURORA 2007PCORC-5.07Update_NIM Summary_DEM-WP(C) ENERG10C--ctn Mid-C_042010 2010GRC 2" xfId="13860"/>
    <cellStyle name="_DEM-WP(C) Costs not in AURORA 2007PCORC-5.07Update_NIM+O&amp;M Monthly" xfId="2343"/>
    <cellStyle name="_DEM-WP(C) Costs not in AURORA 2007PCORC-5.07Update_NIM+O&amp;M Monthly 2" xfId="13861"/>
    <cellStyle name="_DEM-WP(C) Costs not in AURORA 2007PCORC-5.07Update_NIM+O&amp;M Monthly 2 2" xfId="13862"/>
    <cellStyle name="_DEM-WP(C) Costs not in AURORA 2007PCORC-5.07Update_NIM+O&amp;M Monthly 3" xfId="13863"/>
    <cellStyle name="_DEM-WP(C) Costs not in AURORA 2007PCORC-5.07Update_Power Costs - Comparison bx Rbtl-Staff-Jt-PC" xfId="2344"/>
    <cellStyle name="_DEM-WP(C) Costs not in AURORA 2007PCORC-5.07Update_Power Costs - Comparison bx Rbtl-Staff-Jt-PC 2" xfId="2345"/>
    <cellStyle name="_DEM-WP(C) Costs not in AURORA 2007PCORC-5.07Update_Power Costs - Comparison bx Rbtl-Staff-Jt-PC 2 2" xfId="13864"/>
    <cellStyle name="_DEM-WP(C) Costs not in AURORA 2007PCORC-5.07Update_Power Costs - Comparison bx Rbtl-Staff-Jt-PC 2 2 2" xfId="13865"/>
    <cellStyle name="_DEM-WP(C) Costs not in AURORA 2007PCORC-5.07Update_Power Costs - Comparison bx Rbtl-Staff-Jt-PC 2 3" xfId="13866"/>
    <cellStyle name="_DEM-WP(C) Costs not in AURORA 2007PCORC-5.07Update_Power Costs - Comparison bx Rbtl-Staff-Jt-PC 3" xfId="13867"/>
    <cellStyle name="_DEM-WP(C) Costs not in AURORA 2007PCORC-5.07Update_Power Costs - Comparison bx Rbtl-Staff-Jt-PC 3 2" xfId="13868"/>
    <cellStyle name="_DEM-WP(C) Costs not in AURORA 2007PCORC-5.07Update_Power Costs - Comparison bx Rbtl-Staff-Jt-PC 4" xfId="13869"/>
    <cellStyle name="_DEM-WP(C) Costs not in AURORA 2007PCORC-5.07Update_Power Costs - Comparison bx Rbtl-Staff-Jt-PC_DEM-WP(C) ENERG10C--ctn Mid-C_042010 2010GRC" xfId="2346"/>
    <cellStyle name="_DEM-WP(C) Costs not in AURORA 2007PCORC-5.07Update_Power Costs - Comparison bx Rbtl-Staff-Jt-PC_DEM-WP(C) ENERG10C--ctn Mid-C_042010 2010GRC 2" xfId="13870"/>
    <cellStyle name="_DEM-WP(C) Costs not in AURORA 2007PCORC-5.07Update_Rebuttal Power Costs" xfId="2347"/>
    <cellStyle name="_DEM-WP(C) Costs not in AURORA 2007PCORC-5.07Update_Rebuttal Power Costs 2" xfId="2348"/>
    <cellStyle name="_DEM-WP(C) Costs not in AURORA 2007PCORC-5.07Update_Rebuttal Power Costs 2 2" xfId="13871"/>
    <cellStyle name="_DEM-WP(C) Costs not in AURORA 2007PCORC-5.07Update_Rebuttal Power Costs 2 2 2" xfId="13872"/>
    <cellStyle name="_DEM-WP(C) Costs not in AURORA 2007PCORC-5.07Update_Rebuttal Power Costs 2 3" xfId="13873"/>
    <cellStyle name="_DEM-WP(C) Costs not in AURORA 2007PCORC-5.07Update_Rebuttal Power Costs 3" xfId="13874"/>
    <cellStyle name="_DEM-WP(C) Costs not in AURORA 2007PCORC-5.07Update_Rebuttal Power Costs 3 2" xfId="13875"/>
    <cellStyle name="_DEM-WP(C) Costs not in AURORA 2007PCORC-5.07Update_Rebuttal Power Costs 4" xfId="13876"/>
    <cellStyle name="_DEM-WP(C) Costs not in AURORA 2007PCORC-5.07Update_Rebuttal Power Costs_DEM-WP(C) ENERG10C--ctn Mid-C_042010 2010GRC" xfId="2349"/>
    <cellStyle name="_DEM-WP(C) Costs not in AURORA 2007PCORC-5.07Update_Rebuttal Power Costs_DEM-WP(C) ENERG10C--ctn Mid-C_042010 2010GRC 2" xfId="13877"/>
    <cellStyle name="_DEM-WP(C) Costs not in AURORA 2007PCORC-5.07Update_TENASKA REGULATORY ASSET" xfId="2350"/>
    <cellStyle name="_DEM-WP(C) Costs not in AURORA 2007PCORC-5.07Update_TENASKA REGULATORY ASSET 2" xfId="13878"/>
    <cellStyle name="_DEM-WP(C) Costs not in AURORA 2007PCORC-5.07Update_TENASKA REGULATORY ASSET 2 2" xfId="13879"/>
    <cellStyle name="_DEM-WP(C) Costs not in AURORA 2007PCORC-5.07Update_TENASKA REGULATORY ASSET 2 2 2" xfId="13880"/>
    <cellStyle name="_DEM-WP(C) Costs not in AURORA 2007PCORC-5.07Update_TENASKA REGULATORY ASSET 2 3" xfId="13881"/>
    <cellStyle name="_DEM-WP(C) Costs not in AURORA 2007PCORC-5.07Update_TENASKA REGULATORY ASSET 3" xfId="13882"/>
    <cellStyle name="_DEM-WP(C) Costs not in AURORA 2007PCORC-5.07Update_TENASKA REGULATORY ASSET 3 2" xfId="13883"/>
    <cellStyle name="_DEM-WP(C) Costs not in AURORA 2007PCORC-5.07Update_TENASKA REGULATORY ASSET 4" xfId="13884"/>
    <cellStyle name="_DEM-WP(C) Costs Not In AURORA 2009GRC" xfId="2351"/>
    <cellStyle name="_DEM-WP(C) Costs Not In AURORA 2009GRC 2" xfId="13885"/>
    <cellStyle name="_x0013__DEM-WP(C) ENERG10C--ctn Mid-C_042010 2010GRC" xfId="2352"/>
    <cellStyle name="_x0013__DEM-WP(C) ENERG10C--ctn Mid-C_042010 2010GRC 2" xfId="13886"/>
    <cellStyle name="_DEM-WP(C) Prod O&amp;M 2007GRC" xfId="2353"/>
    <cellStyle name="_DEM-WP(C) Prod O&amp;M 2007GRC 2" xfId="2354"/>
    <cellStyle name="_DEM-WP(C) Prod O&amp;M 2007GRC 2 2" xfId="13887"/>
    <cellStyle name="_DEM-WP(C) Prod O&amp;M 2007GRC 2 2 2" xfId="13888"/>
    <cellStyle name="_DEM-WP(C) Prod O&amp;M 2007GRC 2 3" xfId="13889"/>
    <cellStyle name="_DEM-WP(C) Prod O&amp;M 2007GRC 3" xfId="2355"/>
    <cellStyle name="_DEM-WP(C) Prod O&amp;M 2007GRC 3 2" xfId="13890"/>
    <cellStyle name="_DEM-WP(C) Prod O&amp;M 2007GRC 3 2 2" xfId="13891"/>
    <cellStyle name="_DEM-WP(C) Prod O&amp;M 2007GRC 4" xfId="13892"/>
    <cellStyle name="_DEM-WP(C) Prod O&amp;M 2007GRC 4 2" xfId="13893"/>
    <cellStyle name="_DEM-WP(C) Prod O&amp;M 2007GRC 4 3" xfId="13894"/>
    <cellStyle name="_DEM-WP(C) Prod O&amp;M 2007GRC 5" xfId="13895"/>
    <cellStyle name="_DEM-WP(C) Prod O&amp;M 2007GRC 5 2" xfId="13896"/>
    <cellStyle name="_DEM-WP(C) Prod O&amp;M 2007GRC 6" xfId="13897"/>
    <cellStyle name="_DEM-WP(C) Prod O&amp;M 2007GRC 6 2" xfId="13898"/>
    <cellStyle name="_DEM-WP(C) Prod O&amp;M 2007GRC_Adj Bench DR 3 for Initial Briefs (Electric)" xfId="2356"/>
    <cellStyle name="_DEM-WP(C) Prod O&amp;M 2007GRC_Adj Bench DR 3 for Initial Briefs (Electric) 2" xfId="2357"/>
    <cellStyle name="_DEM-WP(C) Prod O&amp;M 2007GRC_Adj Bench DR 3 for Initial Briefs (Electric) 2 2" xfId="13899"/>
    <cellStyle name="_DEM-WP(C) Prod O&amp;M 2007GRC_Adj Bench DR 3 for Initial Briefs (Electric) 2 2 2" xfId="13900"/>
    <cellStyle name="_DEM-WP(C) Prod O&amp;M 2007GRC_Adj Bench DR 3 for Initial Briefs (Electric) 2 3" xfId="13901"/>
    <cellStyle name="_DEM-WP(C) Prod O&amp;M 2007GRC_Adj Bench DR 3 for Initial Briefs (Electric) 3" xfId="13902"/>
    <cellStyle name="_DEM-WP(C) Prod O&amp;M 2007GRC_Adj Bench DR 3 for Initial Briefs (Electric) 3 2" xfId="13903"/>
    <cellStyle name="_DEM-WP(C) Prod O&amp;M 2007GRC_Adj Bench DR 3 for Initial Briefs (Electric) 4" xfId="13904"/>
    <cellStyle name="_DEM-WP(C) Prod O&amp;M 2007GRC_Adj Bench DR 3 for Initial Briefs (Electric)_DEM-WP(C) ENERG10C--ctn Mid-C_042010 2010GRC" xfId="2358"/>
    <cellStyle name="_DEM-WP(C) Prod O&amp;M 2007GRC_Adj Bench DR 3 for Initial Briefs (Electric)_DEM-WP(C) ENERG10C--ctn Mid-C_042010 2010GRC 2" xfId="13905"/>
    <cellStyle name="_DEM-WP(C) Prod O&amp;M 2007GRC_Book2" xfId="2359"/>
    <cellStyle name="_DEM-WP(C) Prod O&amp;M 2007GRC_Book2 2" xfId="2360"/>
    <cellStyle name="_DEM-WP(C) Prod O&amp;M 2007GRC_Book2 2 2" xfId="13906"/>
    <cellStyle name="_DEM-WP(C) Prod O&amp;M 2007GRC_Book2 2 2 2" xfId="13907"/>
    <cellStyle name="_DEM-WP(C) Prod O&amp;M 2007GRC_Book2 2 3" xfId="13908"/>
    <cellStyle name="_DEM-WP(C) Prod O&amp;M 2007GRC_Book2 3" xfId="13909"/>
    <cellStyle name="_DEM-WP(C) Prod O&amp;M 2007GRC_Book2 3 2" xfId="13910"/>
    <cellStyle name="_DEM-WP(C) Prod O&amp;M 2007GRC_Book2 4" xfId="13911"/>
    <cellStyle name="_DEM-WP(C) Prod O&amp;M 2007GRC_Book2_Adj Bench DR 3 for Initial Briefs (Electric)" xfId="2361"/>
    <cellStyle name="_DEM-WP(C) Prod O&amp;M 2007GRC_Book2_Adj Bench DR 3 for Initial Briefs (Electric) 2" xfId="2362"/>
    <cellStyle name="_DEM-WP(C) Prod O&amp;M 2007GRC_Book2_Adj Bench DR 3 for Initial Briefs (Electric) 2 2" xfId="13912"/>
    <cellStyle name="_DEM-WP(C) Prod O&amp;M 2007GRC_Book2_Adj Bench DR 3 for Initial Briefs (Electric) 2 2 2" xfId="13913"/>
    <cellStyle name="_DEM-WP(C) Prod O&amp;M 2007GRC_Book2_Adj Bench DR 3 for Initial Briefs (Electric) 2 3" xfId="13914"/>
    <cellStyle name="_DEM-WP(C) Prod O&amp;M 2007GRC_Book2_Adj Bench DR 3 for Initial Briefs (Electric) 3" xfId="13915"/>
    <cellStyle name="_DEM-WP(C) Prod O&amp;M 2007GRC_Book2_Adj Bench DR 3 for Initial Briefs (Electric) 3 2" xfId="13916"/>
    <cellStyle name="_DEM-WP(C) Prod O&amp;M 2007GRC_Book2_Adj Bench DR 3 for Initial Briefs (Electric) 4" xfId="13917"/>
    <cellStyle name="_DEM-WP(C) Prod O&amp;M 2007GRC_Book2_Adj Bench DR 3 for Initial Briefs (Electric)_DEM-WP(C) ENERG10C--ctn Mid-C_042010 2010GRC" xfId="2363"/>
    <cellStyle name="_DEM-WP(C) Prod O&amp;M 2007GRC_Book2_Adj Bench DR 3 for Initial Briefs (Electric)_DEM-WP(C) ENERG10C--ctn Mid-C_042010 2010GRC 2" xfId="13918"/>
    <cellStyle name="_DEM-WP(C) Prod O&amp;M 2007GRC_Book2_DEM-WP(C) ENERG10C--ctn Mid-C_042010 2010GRC" xfId="2364"/>
    <cellStyle name="_DEM-WP(C) Prod O&amp;M 2007GRC_Book2_DEM-WP(C) ENERG10C--ctn Mid-C_042010 2010GRC 2" xfId="13919"/>
    <cellStyle name="_DEM-WP(C) Prod O&amp;M 2007GRC_Book2_Electric Rev Req Model (2009 GRC) Rebuttal" xfId="2365"/>
    <cellStyle name="_DEM-WP(C) Prod O&amp;M 2007GRC_Book2_Electric Rev Req Model (2009 GRC) Rebuttal 2" xfId="13920"/>
    <cellStyle name="_DEM-WP(C) Prod O&amp;M 2007GRC_Book2_Electric Rev Req Model (2009 GRC) Rebuttal 2 2" xfId="13921"/>
    <cellStyle name="_DEM-WP(C) Prod O&amp;M 2007GRC_Book2_Electric Rev Req Model (2009 GRC) Rebuttal 2 2 2" xfId="13922"/>
    <cellStyle name="_DEM-WP(C) Prod O&amp;M 2007GRC_Book2_Electric Rev Req Model (2009 GRC) Rebuttal 2 3" xfId="13923"/>
    <cellStyle name="_DEM-WP(C) Prod O&amp;M 2007GRC_Book2_Electric Rev Req Model (2009 GRC) Rebuttal 3" xfId="13924"/>
    <cellStyle name="_DEM-WP(C) Prod O&amp;M 2007GRC_Book2_Electric Rev Req Model (2009 GRC) Rebuttal 3 2" xfId="13925"/>
    <cellStyle name="_DEM-WP(C) Prod O&amp;M 2007GRC_Book2_Electric Rev Req Model (2009 GRC) Rebuttal 4" xfId="13926"/>
    <cellStyle name="_DEM-WP(C) Prod O&amp;M 2007GRC_Book2_Electric Rev Req Model (2009 GRC) Rebuttal REmoval of New  WH Solar AdjustMI" xfId="2366"/>
    <cellStyle name="_DEM-WP(C) Prod O&amp;M 2007GRC_Book2_Electric Rev Req Model (2009 GRC) Rebuttal REmoval of New  WH Solar AdjustMI 2" xfId="2367"/>
    <cellStyle name="_DEM-WP(C) Prod O&amp;M 2007GRC_Book2_Electric Rev Req Model (2009 GRC) Rebuttal REmoval of New  WH Solar AdjustMI 2 2" xfId="13927"/>
    <cellStyle name="_DEM-WP(C) Prod O&amp;M 2007GRC_Book2_Electric Rev Req Model (2009 GRC) Rebuttal REmoval of New  WH Solar AdjustMI 2 2 2" xfId="13928"/>
    <cellStyle name="_DEM-WP(C) Prod O&amp;M 2007GRC_Book2_Electric Rev Req Model (2009 GRC) Rebuttal REmoval of New  WH Solar AdjustMI 2 3" xfId="13929"/>
    <cellStyle name="_DEM-WP(C) Prod O&amp;M 2007GRC_Book2_Electric Rev Req Model (2009 GRC) Rebuttal REmoval of New  WH Solar AdjustMI 3" xfId="13930"/>
    <cellStyle name="_DEM-WP(C) Prod O&amp;M 2007GRC_Book2_Electric Rev Req Model (2009 GRC) Rebuttal REmoval of New  WH Solar AdjustMI 3 2" xfId="13931"/>
    <cellStyle name="_DEM-WP(C) Prod O&amp;M 2007GRC_Book2_Electric Rev Req Model (2009 GRC) Rebuttal REmoval of New  WH Solar AdjustMI 4" xfId="13932"/>
    <cellStyle name="_DEM-WP(C) Prod O&amp;M 2007GRC_Book2_Electric Rev Req Model (2009 GRC) Rebuttal REmoval of New  WH Solar AdjustMI_DEM-WP(C) ENERG10C--ctn Mid-C_042010 2010GRC" xfId="2368"/>
    <cellStyle name="_DEM-WP(C) Prod O&amp;M 2007GRC_Book2_Electric Rev Req Model (2009 GRC) Rebuttal REmoval of New  WH Solar AdjustMI_DEM-WP(C) ENERG10C--ctn Mid-C_042010 2010GRC 2" xfId="13933"/>
    <cellStyle name="_DEM-WP(C) Prod O&amp;M 2007GRC_Book2_Electric Rev Req Model (2009 GRC) Revised 01-18-2010" xfId="2369"/>
    <cellStyle name="_DEM-WP(C) Prod O&amp;M 2007GRC_Book2_Electric Rev Req Model (2009 GRC) Revised 01-18-2010 2" xfId="2370"/>
    <cellStyle name="_DEM-WP(C) Prod O&amp;M 2007GRC_Book2_Electric Rev Req Model (2009 GRC) Revised 01-18-2010 2 2" xfId="13934"/>
    <cellStyle name="_DEM-WP(C) Prod O&amp;M 2007GRC_Book2_Electric Rev Req Model (2009 GRC) Revised 01-18-2010 2 2 2" xfId="13935"/>
    <cellStyle name="_DEM-WP(C) Prod O&amp;M 2007GRC_Book2_Electric Rev Req Model (2009 GRC) Revised 01-18-2010 2 3" xfId="13936"/>
    <cellStyle name="_DEM-WP(C) Prod O&amp;M 2007GRC_Book2_Electric Rev Req Model (2009 GRC) Revised 01-18-2010 3" xfId="13937"/>
    <cellStyle name="_DEM-WP(C) Prod O&amp;M 2007GRC_Book2_Electric Rev Req Model (2009 GRC) Revised 01-18-2010 3 2" xfId="13938"/>
    <cellStyle name="_DEM-WP(C) Prod O&amp;M 2007GRC_Book2_Electric Rev Req Model (2009 GRC) Revised 01-18-2010 4" xfId="13939"/>
    <cellStyle name="_DEM-WP(C) Prod O&amp;M 2007GRC_Book2_Electric Rev Req Model (2009 GRC) Revised 01-18-2010_DEM-WP(C) ENERG10C--ctn Mid-C_042010 2010GRC" xfId="2371"/>
    <cellStyle name="_DEM-WP(C) Prod O&amp;M 2007GRC_Book2_Electric Rev Req Model (2009 GRC) Revised 01-18-2010_DEM-WP(C) ENERG10C--ctn Mid-C_042010 2010GRC 2" xfId="13940"/>
    <cellStyle name="_DEM-WP(C) Prod O&amp;M 2007GRC_Book2_Final Order Electric EXHIBIT A-1" xfId="2372"/>
    <cellStyle name="_DEM-WP(C) Prod O&amp;M 2007GRC_Book2_Final Order Electric EXHIBIT A-1 2" xfId="13941"/>
    <cellStyle name="_DEM-WP(C) Prod O&amp;M 2007GRC_Book2_Final Order Electric EXHIBIT A-1 2 2" xfId="13942"/>
    <cellStyle name="_DEM-WP(C) Prod O&amp;M 2007GRC_Book2_Final Order Electric EXHIBIT A-1 2 2 2" xfId="13943"/>
    <cellStyle name="_DEM-WP(C) Prod O&amp;M 2007GRC_Book2_Final Order Electric EXHIBIT A-1 2 3" xfId="13944"/>
    <cellStyle name="_DEM-WP(C) Prod O&amp;M 2007GRC_Book2_Final Order Electric EXHIBIT A-1 3" xfId="13945"/>
    <cellStyle name="_DEM-WP(C) Prod O&amp;M 2007GRC_Book2_Final Order Electric EXHIBIT A-1 3 2" xfId="13946"/>
    <cellStyle name="_DEM-WP(C) Prod O&amp;M 2007GRC_Book2_Final Order Electric EXHIBIT A-1 4" xfId="13947"/>
    <cellStyle name="_DEM-WP(C) Prod O&amp;M 2007GRC_Colstrip 1&amp;2 Annual O&amp;M Budgets" xfId="13948"/>
    <cellStyle name="_DEM-WP(C) Prod O&amp;M 2007GRC_Confidential Material" xfId="2373"/>
    <cellStyle name="_DEM-WP(C) Prod O&amp;M 2007GRC_Confidential Material 2" xfId="13949"/>
    <cellStyle name="_DEM-WP(C) Prod O&amp;M 2007GRC_DEM-WP(C) Colstrip 12 Coal Cost Forecast 2010GRC" xfId="2374"/>
    <cellStyle name="_DEM-WP(C) Prod O&amp;M 2007GRC_DEM-WP(C) Colstrip 12 Coal Cost Forecast 2010GRC 2" xfId="13950"/>
    <cellStyle name="_DEM-WP(C) Prod O&amp;M 2007GRC_DEM-WP(C) ENERG10C--ctn Mid-C_042010 2010GRC" xfId="2375"/>
    <cellStyle name="_DEM-WP(C) Prod O&amp;M 2007GRC_DEM-WP(C) ENERG10C--ctn Mid-C_042010 2010GRC 2" xfId="13951"/>
    <cellStyle name="_DEM-WP(C) Prod O&amp;M 2007GRC_DEM-WP(C) Production O&amp;M 2010GRC As-Filed" xfId="2376"/>
    <cellStyle name="_DEM-WP(C) Prod O&amp;M 2007GRC_DEM-WP(C) Production O&amp;M 2010GRC As-Filed 2" xfId="2377"/>
    <cellStyle name="_DEM-WP(C) Prod O&amp;M 2007GRC_DEM-WP(C) Production O&amp;M 2010GRC As-Filed 2 2" xfId="13952"/>
    <cellStyle name="_DEM-WP(C) Prod O&amp;M 2007GRC_DEM-WP(C) Production O&amp;M 2010GRC As-Filed 3" xfId="2378"/>
    <cellStyle name="_DEM-WP(C) Prod O&amp;M 2007GRC_DEM-WP(C) Production O&amp;M 2010GRC As-Filed 3 2" xfId="13953"/>
    <cellStyle name="_DEM-WP(C) Prod O&amp;M 2007GRC_DEM-WP(C) Production O&amp;M 2010GRC As-Filed 4" xfId="13954"/>
    <cellStyle name="_DEM-WP(C) Prod O&amp;M 2007GRC_DEM-WP(C) Production O&amp;M 2010GRC As-Filed 4 2" xfId="13955"/>
    <cellStyle name="_DEM-WP(C) Prod O&amp;M 2007GRC_DEM-WP(C) Production O&amp;M 2010GRC As-Filed 5" xfId="13956"/>
    <cellStyle name="_DEM-WP(C) Prod O&amp;M 2007GRC_DEM-WP(C) Production O&amp;M 2010GRC As-Filed 5 2" xfId="13957"/>
    <cellStyle name="_DEM-WP(C) Prod O&amp;M 2007GRC_DEM-WP(C) Production O&amp;M 2010GRC As-Filed 6" xfId="13958"/>
    <cellStyle name="_DEM-WP(C) Prod O&amp;M 2007GRC_DEM-WP(C) Production O&amp;M 2010GRC As-Filed 6 2" xfId="13959"/>
    <cellStyle name="_DEM-WP(C) Prod O&amp;M 2007GRC_Electric Rev Req Model (2009 GRC) Rebuttal" xfId="2379"/>
    <cellStyle name="_DEM-WP(C) Prod O&amp;M 2007GRC_Electric Rev Req Model (2009 GRC) Rebuttal 2" xfId="13960"/>
    <cellStyle name="_DEM-WP(C) Prod O&amp;M 2007GRC_Electric Rev Req Model (2009 GRC) Rebuttal 2 2" xfId="13961"/>
    <cellStyle name="_DEM-WP(C) Prod O&amp;M 2007GRC_Electric Rev Req Model (2009 GRC) Rebuttal 2 2 2" xfId="13962"/>
    <cellStyle name="_DEM-WP(C) Prod O&amp;M 2007GRC_Electric Rev Req Model (2009 GRC) Rebuttal 2 3" xfId="13963"/>
    <cellStyle name="_DEM-WP(C) Prod O&amp;M 2007GRC_Electric Rev Req Model (2009 GRC) Rebuttal 3" xfId="13964"/>
    <cellStyle name="_DEM-WP(C) Prod O&amp;M 2007GRC_Electric Rev Req Model (2009 GRC) Rebuttal 3 2" xfId="13965"/>
    <cellStyle name="_DEM-WP(C) Prod O&amp;M 2007GRC_Electric Rev Req Model (2009 GRC) Rebuttal 4" xfId="13966"/>
    <cellStyle name="_DEM-WP(C) Prod O&amp;M 2007GRC_Electric Rev Req Model (2009 GRC) Rebuttal REmoval of New  WH Solar AdjustMI" xfId="2380"/>
    <cellStyle name="_DEM-WP(C) Prod O&amp;M 2007GRC_Electric Rev Req Model (2009 GRC) Rebuttal REmoval of New  WH Solar AdjustMI 2" xfId="2381"/>
    <cellStyle name="_DEM-WP(C) Prod O&amp;M 2007GRC_Electric Rev Req Model (2009 GRC) Rebuttal REmoval of New  WH Solar AdjustMI 2 2" xfId="13967"/>
    <cellStyle name="_DEM-WP(C) Prod O&amp;M 2007GRC_Electric Rev Req Model (2009 GRC) Rebuttal REmoval of New  WH Solar AdjustMI 2 2 2" xfId="13968"/>
    <cellStyle name="_DEM-WP(C) Prod O&amp;M 2007GRC_Electric Rev Req Model (2009 GRC) Rebuttal REmoval of New  WH Solar AdjustMI 2 3" xfId="13969"/>
    <cellStyle name="_DEM-WP(C) Prod O&amp;M 2007GRC_Electric Rev Req Model (2009 GRC) Rebuttal REmoval of New  WH Solar AdjustMI 3" xfId="13970"/>
    <cellStyle name="_DEM-WP(C) Prod O&amp;M 2007GRC_Electric Rev Req Model (2009 GRC) Rebuttal REmoval of New  WH Solar AdjustMI 3 2" xfId="13971"/>
    <cellStyle name="_DEM-WP(C) Prod O&amp;M 2007GRC_Electric Rev Req Model (2009 GRC) Rebuttal REmoval of New  WH Solar AdjustMI 4" xfId="13972"/>
    <cellStyle name="_DEM-WP(C) Prod O&amp;M 2007GRC_Electric Rev Req Model (2009 GRC) Rebuttal REmoval of New  WH Solar AdjustMI_DEM-WP(C) ENERG10C--ctn Mid-C_042010 2010GRC" xfId="2382"/>
    <cellStyle name="_DEM-WP(C) Prod O&amp;M 2007GRC_Electric Rev Req Model (2009 GRC) Rebuttal REmoval of New  WH Solar AdjustMI_DEM-WP(C) ENERG10C--ctn Mid-C_042010 2010GRC 2" xfId="13973"/>
    <cellStyle name="_DEM-WP(C) Prod O&amp;M 2007GRC_Electric Rev Req Model (2009 GRC) Revised 01-18-2010" xfId="2383"/>
    <cellStyle name="_DEM-WP(C) Prod O&amp;M 2007GRC_Electric Rev Req Model (2009 GRC) Revised 01-18-2010 2" xfId="2384"/>
    <cellStyle name="_DEM-WP(C) Prod O&amp;M 2007GRC_Electric Rev Req Model (2009 GRC) Revised 01-18-2010 2 2" xfId="13974"/>
    <cellStyle name="_DEM-WP(C) Prod O&amp;M 2007GRC_Electric Rev Req Model (2009 GRC) Revised 01-18-2010 2 2 2" xfId="13975"/>
    <cellStyle name="_DEM-WP(C) Prod O&amp;M 2007GRC_Electric Rev Req Model (2009 GRC) Revised 01-18-2010 2 3" xfId="13976"/>
    <cellStyle name="_DEM-WP(C) Prod O&amp;M 2007GRC_Electric Rev Req Model (2009 GRC) Revised 01-18-2010 3" xfId="13977"/>
    <cellStyle name="_DEM-WP(C) Prod O&amp;M 2007GRC_Electric Rev Req Model (2009 GRC) Revised 01-18-2010 3 2" xfId="13978"/>
    <cellStyle name="_DEM-WP(C) Prod O&amp;M 2007GRC_Electric Rev Req Model (2009 GRC) Revised 01-18-2010 4" xfId="13979"/>
    <cellStyle name="_DEM-WP(C) Prod O&amp;M 2007GRC_Electric Rev Req Model (2009 GRC) Revised 01-18-2010_DEM-WP(C) ENERG10C--ctn Mid-C_042010 2010GRC" xfId="2385"/>
    <cellStyle name="_DEM-WP(C) Prod O&amp;M 2007GRC_Electric Rev Req Model (2009 GRC) Revised 01-18-2010_DEM-WP(C) ENERG10C--ctn Mid-C_042010 2010GRC 2" xfId="13980"/>
    <cellStyle name="_DEM-WP(C) Prod O&amp;M 2007GRC_Final Order Electric EXHIBIT A-1" xfId="2386"/>
    <cellStyle name="_DEM-WP(C) Prod O&amp;M 2007GRC_Final Order Electric EXHIBIT A-1 2" xfId="13981"/>
    <cellStyle name="_DEM-WP(C) Prod O&amp;M 2007GRC_Final Order Electric EXHIBIT A-1 2 2" xfId="13982"/>
    <cellStyle name="_DEM-WP(C) Prod O&amp;M 2007GRC_Final Order Electric EXHIBIT A-1 2 2 2" xfId="13983"/>
    <cellStyle name="_DEM-WP(C) Prod O&amp;M 2007GRC_Final Order Electric EXHIBIT A-1 2 3" xfId="13984"/>
    <cellStyle name="_DEM-WP(C) Prod O&amp;M 2007GRC_Final Order Electric EXHIBIT A-1 3" xfId="13985"/>
    <cellStyle name="_DEM-WP(C) Prod O&amp;M 2007GRC_Final Order Electric EXHIBIT A-1 3 2" xfId="13986"/>
    <cellStyle name="_DEM-WP(C) Prod O&amp;M 2007GRC_Final Order Electric EXHIBIT A-1 4" xfId="13987"/>
    <cellStyle name="_DEM-WP(C) Prod O&amp;M 2007GRC_Rebuttal Power Costs" xfId="2387"/>
    <cellStyle name="_DEM-WP(C) Prod O&amp;M 2007GRC_Rebuttal Power Costs 2" xfId="2388"/>
    <cellStyle name="_DEM-WP(C) Prod O&amp;M 2007GRC_Rebuttal Power Costs 2 2" xfId="13988"/>
    <cellStyle name="_DEM-WP(C) Prod O&amp;M 2007GRC_Rebuttal Power Costs 2 2 2" xfId="13989"/>
    <cellStyle name="_DEM-WP(C) Prod O&amp;M 2007GRC_Rebuttal Power Costs 2 3" xfId="13990"/>
    <cellStyle name="_DEM-WP(C) Prod O&amp;M 2007GRC_Rebuttal Power Costs 3" xfId="13991"/>
    <cellStyle name="_DEM-WP(C) Prod O&amp;M 2007GRC_Rebuttal Power Costs 3 2" xfId="13992"/>
    <cellStyle name="_DEM-WP(C) Prod O&amp;M 2007GRC_Rebuttal Power Costs 4" xfId="13993"/>
    <cellStyle name="_DEM-WP(C) Prod O&amp;M 2007GRC_Rebuttal Power Costs_Adj Bench DR 3 for Initial Briefs (Electric)" xfId="2389"/>
    <cellStyle name="_DEM-WP(C) Prod O&amp;M 2007GRC_Rebuttal Power Costs_Adj Bench DR 3 for Initial Briefs (Electric) 2" xfId="2390"/>
    <cellStyle name="_DEM-WP(C) Prod O&amp;M 2007GRC_Rebuttal Power Costs_Adj Bench DR 3 for Initial Briefs (Electric) 2 2" xfId="13994"/>
    <cellStyle name="_DEM-WP(C) Prod O&amp;M 2007GRC_Rebuttal Power Costs_Adj Bench DR 3 for Initial Briefs (Electric) 2 2 2" xfId="13995"/>
    <cellStyle name="_DEM-WP(C) Prod O&amp;M 2007GRC_Rebuttal Power Costs_Adj Bench DR 3 for Initial Briefs (Electric) 2 3" xfId="13996"/>
    <cellStyle name="_DEM-WP(C) Prod O&amp;M 2007GRC_Rebuttal Power Costs_Adj Bench DR 3 for Initial Briefs (Electric) 3" xfId="13997"/>
    <cellStyle name="_DEM-WP(C) Prod O&amp;M 2007GRC_Rebuttal Power Costs_Adj Bench DR 3 for Initial Briefs (Electric) 3 2" xfId="13998"/>
    <cellStyle name="_DEM-WP(C) Prod O&amp;M 2007GRC_Rebuttal Power Costs_Adj Bench DR 3 for Initial Briefs (Electric) 4" xfId="13999"/>
    <cellStyle name="_DEM-WP(C) Prod O&amp;M 2007GRC_Rebuttal Power Costs_Adj Bench DR 3 for Initial Briefs (Electric)_DEM-WP(C) ENERG10C--ctn Mid-C_042010 2010GRC" xfId="2391"/>
    <cellStyle name="_DEM-WP(C) Prod O&amp;M 2007GRC_Rebuttal Power Costs_Adj Bench DR 3 for Initial Briefs (Electric)_DEM-WP(C) ENERG10C--ctn Mid-C_042010 2010GRC 2" xfId="14000"/>
    <cellStyle name="_DEM-WP(C) Prod O&amp;M 2007GRC_Rebuttal Power Costs_DEM-WP(C) ENERG10C--ctn Mid-C_042010 2010GRC" xfId="2392"/>
    <cellStyle name="_DEM-WP(C) Prod O&amp;M 2007GRC_Rebuttal Power Costs_DEM-WP(C) ENERG10C--ctn Mid-C_042010 2010GRC 2" xfId="14001"/>
    <cellStyle name="_DEM-WP(C) Prod O&amp;M 2007GRC_Rebuttal Power Costs_Electric Rev Req Model (2009 GRC) Rebuttal" xfId="2393"/>
    <cellStyle name="_DEM-WP(C) Prod O&amp;M 2007GRC_Rebuttal Power Costs_Electric Rev Req Model (2009 GRC) Rebuttal 2" xfId="14002"/>
    <cellStyle name="_DEM-WP(C) Prod O&amp;M 2007GRC_Rebuttal Power Costs_Electric Rev Req Model (2009 GRC) Rebuttal 2 2" xfId="14003"/>
    <cellStyle name="_DEM-WP(C) Prod O&amp;M 2007GRC_Rebuttal Power Costs_Electric Rev Req Model (2009 GRC) Rebuttal 2 2 2" xfId="14004"/>
    <cellStyle name="_DEM-WP(C) Prod O&amp;M 2007GRC_Rebuttal Power Costs_Electric Rev Req Model (2009 GRC) Rebuttal 2 3" xfId="14005"/>
    <cellStyle name="_DEM-WP(C) Prod O&amp;M 2007GRC_Rebuttal Power Costs_Electric Rev Req Model (2009 GRC) Rebuttal 3" xfId="14006"/>
    <cellStyle name="_DEM-WP(C) Prod O&amp;M 2007GRC_Rebuttal Power Costs_Electric Rev Req Model (2009 GRC) Rebuttal 3 2" xfId="14007"/>
    <cellStyle name="_DEM-WP(C) Prod O&amp;M 2007GRC_Rebuttal Power Costs_Electric Rev Req Model (2009 GRC) Rebuttal 4" xfId="14008"/>
    <cellStyle name="_DEM-WP(C) Prod O&amp;M 2007GRC_Rebuttal Power Costs_Electric Rev Req Model (2009 GRC) Rebuttal REmoval of New  WH Solar AdjustMI" xfId="2394"/>
    <cellStyle name="_DEM-WP(C) Prod O&amp;M 2007GRC_Rebuttal Power Costs_Electric Rev Req Model (2009 GRC) Rebuttal REmoval of New  WH Solar AdjustMI 2" xfId="2395"/>
    <cellStyle name="_DEM-WP(C) Prod O&amp;M 2007GRC_Rebuttal Power Costs_Electric Rev Req Model (2009 GRC) Rebuttal REmoval of New  WH Solar AdjustMI 2 2" xfId="14009"/>
    <cellStyle name="_DEM-WP(C) Prod O&amp;M 2007GRC_Rebuttal Power Costs_Electric Rev Req Model (2009 GRC) Rebuttal REmoval of New  WH Solar AdjustMI 2 2 2" xfId="14010"/>
    <cellStyle name="_DEM-WP(C) Prod O&amp;M 2007GRC_Rebuttal Power Costs_Electric Rev Req Model (2009 GRC) Rebuttal REmoval of New  WH Solar AdjustMI 2 3" xfId="14011"/>
    <cellStyle name="_DEM-WP(C) Prod O&amp;M 2007GRC_Rebuttal Power Costs_Electric Rev Req Model (2009 GRC) Rebuttal REmoval of New  WH Solar AdjustMI 3" xfId="14012"/>
    <cellStyle name="_DEM-WP(C) Prod O&amp;M 2007GRC_Rebuttal Power Costs_Electric Rev Req Model (2009 GRC) Rebuttal REmoval of New  WH Solar AdjustMI 3 2" xfId="14013"/>
    <cellStyle name="_DEM-WP(C) Prod O&amp;M 2007GRC_Rebuttal Power Costs_Electric Rev Req Model (2009 GRC) Rebuttal REmoval of New  WH Solar AdjustMI 4" xfId="14014"/>
    <cellStyle name="_DEM-WP(C) Prod O&amp;M 2007GRC_Rebuttal Power Costs_Electric Rev Req Model (2009 GRC) Rebuttal REmoval of New  WH Solar AdjustMI_DEM-WP(C) ENERG10C--ctn Mid-C_042010 2010GRC" xfId="2396"/>
    <cellStyle name="_DEM-WP(C) Prod O&amp;M 2007GRC_Rebuttal Power Costs_Electric Rev Req Model (2009 GRC) Rebuttal REmoval of New  WH Solar AdjustMI_DEM-WP(C) ENERG10C--ctn Mid-C_042010 2010GRC 2" xfId="14015"/>
    <cellStyle name="_DEM-WP(C) Prod O&amp;M 2007GRC_Rebuttal Power Costs_Electric Rev Req Model (2009 GRC) Revised 01-18-2010" xfId="2397"/>
    <cellStyle name="_DEM-WP(C) Prod O&amp;M 2007GRC_Rebuttal Power Costs_Electric Rev Req Model (2009 GRC) Revised 01-18-2010 2" xfId="2398"/>
    <cellStyle name="_DEM-WP(C) Prod O&amp;M 2007GRC_Rebuttal Power Costs_Electric Rev Req Model (2009 GRC) Revised 01-18-2010 2 2" xfId="14016"/>
    <cellStyle name="_DEM-WP(C) Prod O&amp;M 2007GRC_Rebuttal Power Costs_Electric Rev Req Model (2009 GRC) Revised 01-18-2010 2 2 2" xfId="14017"/>
    <cellStyle name="_DEM-WP(C) Prod O&amp;M 2007GRC_Rebuttal Power Costs_Electric Rev Req Model (2009 GRC) Revised 01-18-2010 2 3" xfId="14018"/>
    <cellStyle name="_DEM-WP(C) Prod O&amp;M 2007GRC_Rebuttal Power Costs_Electric Rev Req Model (2009 GRC) Revised 01-18-2010 3" xfId="14019"/>
    <cellStyle name="_DEM-WP(C) Prod O&amp;M 2007GRC_Rebuttal Power Costs_Electric Rev Req Model (2009 GRC) Revised 01-18-2010 3 2" xfId="14020"/>
    <cellStyle name="_DEM-WP(C) Prod O&amp;M 2007GRC_Rebuttal Power Costs_Electric Rev Req Model (2009 GRC) Revised 01-18-2010 4" xfId="14021"/>
    <cellStyle name="_DEM-WP(C) Prod O&amp;M 2007GRC_Rebuttal Power Costs_Electric Rev Req Model (2009 GRC) Revised 01-18-2010_DEM-WP(C) ENERG10C--ctn Mid-C_042010 2010GRC" xfId="2399"/>
    <cellStyle name="_DEM-WP(C) Prod O&amp;M 2007GRC_Rebuttal Power Costs_Electric Rev Req Model (2009 GRC) Revised 01-18-2010_DEM-WP(C) ENERG10C--ctn Mid-C_042010 2010GRC 2" xfId="14022"/>
    <cellStyle name="_DEM-WP(C) Prod O&amp;M 2007GRC_Rebuttal Power Costs_Final Order Electric EXHIBIT A-1" xfId="2400"/>
    <cellStyle name="_DEM-WP(C) Prod O&amp;M 2007GRC_Rebuttal Power Costs_Final Order Electric EXHIBIT A-1 2" xfId="14023"/>
    <cellStyle name="_DEM-WP(C) Prod O&amp;M 2007GRC_Rebuttal Power Costs_Final Order Electric EXHIBIT A-1 2 2" xfId="14024"/>
    <cellStyle name="_DEM-WP(C) Prod O&amp;M 2007GRC_Rebuttal Power Costs_Final Order Electric EXHIBIT A-1 2 2 2" xfId="14025"/>
    <cellStyle name="_DEM-WP(C) Prod O&amp;M 2007GRC_Rebuttal Power Costs_Final Order Electric EXHIBIT A-1 2 3" xfId="14026"/>
    <cellStyle name="_DEM-WP(C) Prod O&amp;M 2007GRC_Rebuttal Power Costs_Final Order Electric EXHIBIT A-1 3" xfId="14027"/>
    <cellStyle name="_DEM-WP(C) Prod O&amp;M 2007GRC_Rebuttal Power Costs_Final Order Electric EXHIBIT A-1 3 2" xfId="14028"/>
    <cellStyle name="_DEM-WP(C) Prod O&amp;M 2007GRC_Rebuttal Power Costs_Final Order Electric EXHIBIT A-1 4" xfId="14029"/>
    <cellStyle name="_x0013__DEM-WP(C) Production O&amp;M 2010GRC As-Filed" xfId="2401"/>
    <cellStyle name="_x0013__DEM-WP(C) Production O&amp;M 2010GRC As-Filed 2" xfId="2402"/>
    <cellStyle name="_x0013__DEM-WP(C) Production O&amp;M 2010GRC As-Filed 2 2" xfId="14030"/>
    <cellStyle name="_x0013__DEM-WP(C) Production O&amp;M 2010GRC As-Filed 3" xfId="2403"/>
    <cellStyle name="_x0013__DEM-WP(C) Production O&amp;M 2010GRC As-Filed 3 2" xfId="14031"/>
    <cellStyle name="_x0013__DEM-WP(C) Production O&amp;M 2010GRC As-Filed 4" xfId="14032"/>
    <cellStyle name="_x0013__DEM-WP(C) Production O&amp;M 2010GRC As-Filed 4 2" xfId="14033"/>
    <cellStyle name="_x0013__DEM-WP(C) Production O&amp;M 2010GRC As-Filed 5" xfId="14034"/>
    <cellStyle name="_x0013__DEM-WP(C) Production O&amp;M 2010GRC As-Filed 5 2" xfId="14035"/>
    <cellStyle name="_x0013__DEM-WP(C) Production O&amp;M 2010GRC As-Filed 6" xfId="14036"/>
    <cellStyle name="_x0013__DEM-WP(C) Production O&amp;M 2010GRC As-Filed 6 2" xfId="14037"/>
    <cellStyle name="_DEM-WP(C) Rate Year Sumas by Month Update Corrected" xfId="2404"/>
    <cellStyle name="_DEM-WP(C) Rate Year Sumas by Month Update Corrected 2" xfId="14038"/>
    <cellStyle name="_DEM-WP(C) ST Power Contracts 3102008" xfId="2405"/>
    <cellStyle name="_DEM-WP(C) ST Power Contracts 3102008 2" xfId="2406"/>
    <cellStyle name="_DEM-WP(C) ST Power Contracts 3102008 2 2" xfId="14039"/>
    <cellStyle name="_DEM-WP(C) ST Power Contracts 3102008 2 2 2" xfId="14040"/>
    <cellStyle name="_DEM-WP(C) ST Power Contracts 3102008 2 2 2 2" xfId="14041"/>
    <cellStyle name="_DEM-WP(C) ST Power Contracts 3102008 2 2 3" xfId="14042"/>
    <cellStyle name="_DEM-WP(C) ST Power Contracts 3102008 2 3" xfId="14043"/>
    <cellStyle name="_DEM-WP(C) ST Power Contracts 3102008 2 3 2" xfId="14044"/>
    <cellStyle name="_DEM-WP(C) ST Power Contracts 3102008 2 4" xfId="14045"/>
    <cellStyle name="_DEM-WP(C) ST Power Contracts 3102008 3" xfId="2407"/>
    <cellStyle name="_DEM-WP(C) ST Power Contracts 3102008 3 2" xfId="2408"/>
    <cellStyle name="_DEM-WP(C) ST Power Contracts 3102008 3 2 2" xfId="14046"/>
    <cellStyle name="_DEM-WP(C) ST Power Contracts 3102008 3 3" xfId="14047"/>
    <cellStyle name="_DEM-WP(C) ST Power Contracts 3102008 4" xfId="14048"/>
    <cellStyle name="_DEM-WP(C) ST Power Contracts 3102008 4 2" xfId="14049"/>
    <cellStyle name="_DEM-WP(C) ST Power Contracts 3102008 4 2 2" xfId="14050"/>
    <cellStyle name="_DEM-WP(C) ST Power Contracts 3102008 4 3" xfId="14051"/>
    <cellStyle name="_DEM-WP(C) ST Power Contracts 3102008 5" xfId="14052"/>
    <cellStyle name="_DEM-WP(C) ST Power Contracts 3102008 5 2" xfId="14053"/>
    <cellStyle name="_DEM-WP(C) ST Power Contracts 3102008 5 2 2" xfId="14054"/>
    <cellStyle name="_DEM-WP(C) ST Power Contracts 3102008 5 3" xfId="14055"/>
    <cellStyle name="_DEM-WP(C) ST Power Contracts 3102008 6" xfId="14056"/>
    <cellStyle name="_DEM-WP(C) Sumas Proforma 11.14.07" xfId="2409"/>
    <cellStyle name="_DEM-WP(C) Sumas Proforma 11.14.07 2" xfId="14057"/>
    <cellStyle name="_DEM-WP(C) Sumas Proforma 11.5.07" xfId="2410"/>
    <cellStyle name="_DEM-WP(C) Sumas Proforma 11.5.07 2" xfId="14058"/>
    <cellStyle name="_DEM-WP(C) Wells_Power_Cost" xfId="2411"/>
    <cellStyle name="_DEM-WP(C) Wells_Power_Cost 2" xfId="2412"/>
    <cellStyle name="_DEM-WP(C) Wells_Power_Cost 2 2" xfId="2413"/>
    <cellStyle name="_DEM-WP(C) Wells_Power_Cost 2 2 2" xfId="14059"/>
    <cellStyle name="_DEM-WP(C) Wells_Power_Cost 2 3" xfId="14060"/>
    <cellStyle name="_DEM-WP(C) Wells_Power_Cost 3" xfId="14061"/>
    <cellStyle name="_DEM-WP(C) Wells_Power_Cost 3 2" xfId="14062"/>
    <cellStyle name="_DEM-WP(C) Westside Hydro Data_051007" xfId="2414"/>
    <cellStyle name="_DEM-WP(C) Westside Hydro Data_051007 2" xfId="2415"/>
    <cellStyle name="_DEM-WP(C) Westside Hydro Data_051007 2 2" xfId="14063"/>
    <cellStyle name="_DEM-WP(C) Westside Hydro Data_051007 2 2 2" xfId="14064"/>
    <cellStyle name="_DEM-WP(C) Westside Hydro Data_051007 2 3" xfId="14065"/>
    <cellStyle name="_DEM-WP(C) Westside Hydro Data_051007 3" xfId="14066"/>
    <cellStyle name="_DEM-WP(C) Westside Hydro Data_051007 3 2" xfId="14067"/>
    <cellStyle name="_DEM-WP(C) Westside Hydro Data_051007 4" xfId="14068"/>
    <cellStyle name="_DEM-WP(C) Westside Hydro Data_051007_16.37E Wild Horse Expansion DeferralRevwrkingfile SF" xfId="2416"/>
    <cellStyle name="_DEM-WP(C) Westside Hydro Data_051007_16.37E Wild Horse Expansion DeferralRevwrkingfile SF 2" xfId="2417"/>
    <cellStyle name="_DEM-WP(C) Westside Hydro Data_051007_16.37E Wild Horse Expansion DeferralRevwrkingfile SF 2 2" xfId="14069"/>
    <cellStyle name="_DEM-WP(C) Westside Hydro Data_051007_16.37E Wild Horse Expansion DeferralRevwrkingfile SF 2 2 2" xfId="14070"/>
    <cellStyle name="_DEM-WP(C) Westside Hydro Data_051007_16.37E Wild Horse Expansion DeferralRevwrkingfile SF 2 3" xfId="14071"/>
    <cellStyle name="_DEM-WP(C) Westside Hydro Data_051007_16.37E Wild Horse Expansion DeferralRevwrkingfile SF 3" xfId="14072"/>
    <cellStyle name="_DEM-WP(C) Westside Hydro Data_051007_16.37E Wild Horse Expansion DeferralRevwrkingfile SF 3 2" xfId="14073"/>
    <cellStyle name="_DEM-WP(C) Westside Hydro Data_051007_16.37E Wild Horse Expansion DeferralRevwrkingfile SF 4" xfId="14074"/>
    <cellStyle name="_DEM-WP(C) Westside Hydro Data_051007_16.37E Wild Horse Expansion DeferralRevwrkingfile SF_DEM-WP(C) ENERG10C--ctn Mid-C_042010 2010GRC" xfId="2418"/>
    <cellStyle name="_DEM-WP(C) Westside Hydro Data_051007_16.37E Wild Horse Expansion DeferralRevwrkingfile SF_DEM-WP(C) ENERG10C--ctn Mid-C_042010 2010GRC 2" xfId="14075"/>
    <cellStyle name="_DEM-WP(C) Westside Hydro Data_051007_2009 GRC Compl Filing - Exhibit D" xfId="2419"/>
    <cellStyle name="_DEM-WP(C) Westside Hydro Data_051007_2009 GRC Compl Filing - Exhibit D 2" xfId="2420"/>
    <cellStyle name="_DEM-WP(C) Westside Hydro Data_051007_2009 GRC Compl Filing - Exhibit D 2 2" xfId="14076"/>
    <cellStyle name="_DEM-WP(C) Westside Hydro Data_051007_2009 GRC Compl Filing - Exhibit D 2 2 2" xfId="14077"/>
    <cellStyle name="_DEM-WP(C) Westside Hydro Data_051007_2009 GRC Compl Filing - Exhibit D 2 3" xfId="14078"/>
    <cellStyle name="_DEM-WP(C) Westside Hydro Data_051007_2009 GRC Compl Filing - Exhibit D 3" xfId="14079"/>
    <cellStyle name="_DEM-WP(C) Westside Hydro Data_051007_2009 GRC Compl Filing - Exhibit D 3 2" xfId="14080"/>
    <cellStyle name="_DEM-WP(C) Westside Hydro Data_051007_2009 GRC Compl Filing - Exhibit D 4" xfId="14081"/>
    <cellStyle name="_DEM-WP(C) Westside Hydro Data_051007_2009 GRC Compl Filing - Exhibit D_DEM-WP(C) ENERG10C--ctn Mid-C_042010 2010GRC" xfId="2421"/>
    <cellStyle name="_DEM-WP(C) Westside Hydro Data_051007_2009 GRC Compl Filing - Exhibit D_DEM-WP(C) ENERG10C--ctn Mid-C_042010 2010GRC 2" xfId="14082"/>
    <cellStyle name="_DEM-WP(C) Westside Hydro Data_051007_Adj Bench DR 3 for Initial Briefs (Electric)" xfId="2422"/>
    <cellStyle name="_DEM-WP(C) Westside Hydro Data_051007_Adj Bench DR 3 for Initial Briefs (Electric) 2" xfId="2423"/>
    <cellStyle name="_DEM-WP(C) Westside Hydro Data_051007_Adj Bench DR 3 for Initial Briefs (Electric) 2 2" xfId="14083"/>
    <cellStyle name="_DEM-WP(C) Westside Hydro Data_051007_Adj Bench DR 3 for Initial Briefs (Electric) 2 2 2" xfId="14084"/>
    <cellStyle name="_DEM-WP(C) Westside Hydro Data_051007_Adj Bench DR 3 for Initial Briefs (Electric) 2 3" xfId="14085"/>
    <cellStyle name="_DEM-WP(C) Westside Hydro Data_051007_Adj Bench DR 3 for Initial Briefs (Electric) 3" xfId="14086"/>
    <cellStyle name="_DEM-WP(C) Westside Hydro Data_051007_Adj Bench DR 3 for Initial Briefs (Electric) 3 2" xfId="14087"/>
    <cellStyle name="_DEM-WP(C) Westside Hydro Data_051007_Adj Bench DR 3 for Initial Briefs (Electric) 4" xfId="14088"/>
    <cellStyle name="_DEM-WP(C) Westside Hydro Data_051007_Adj Bench DR 3 for Initial Briefs (Electric)_DEM-WP(C) ENERG10C--ctn Mid-C_042010 2010GRC" xfId="2424"/>
    <cellStyle name="_DEM-WP(C) Westside Hydro Data_051007_Adj Bench DR 3 for Initial Briefs (Electric)_DEM-WP(C) ENERG10C--ctn Mid-C_042010 2010GRC 2" xfId="14089"/>
    <cellStyle name="_DEM-WP(C) Westside Hydro Data_051007_Book1" xfId="14090"/>
    <cellStyle name="_DEM-WP(C) Westside Hydro Data_051007_Book1 2" xfId="14091"/>
    <cellStyle name="_DEM-WP(C) Westside Hydro Data_051007_Book2" xfId="2425"/>
    <cellStyle name="_DEM-WP(C) Westside Hydro Data_051007_Book2 2" xfId="2426"/>
    <cellStyle name="_DEM-WP(C) Westside Hydro Data_051007_Book2 2 2" xfId="14092"/>
    <cellStyle name="_DEM-WP(C) Westside Hydro Data_051007_Book2 2 2 2" xfId="14093"/>
    <cellStyle name="_DEM-WP(C) Westside Hydro Data_051007_Book2 2 3" xfId="14094"/>
    <cellStyle name="_DEM-WP(C) Westside Hydro Data_051007_Book2 3" xfId="14095"/>
    <cellStyle name="_DEM-WP(C) Westside Hydro Data_051007_Book2 3 2" xfId="14096"/>
    <cellStyle name="_DEM-WP(C) Westside Hydro Data_051007_Book2 4" xfId="14097"/>
    <cellStyle name="_DEM-WP(C) Westside Hydro Data_051007_Book2_DEM-WP(C) ENERG10C--ctn Mid-C_042010 2010GRC" xfId="2427"/>
    <cellStyle name="_DEM-WP(C) Westside Hydro Data_051007_Book2_DEM-WP(C) ENERG10C--ctn Mid-C_042010 2010GRC 2" xfId="14098"/>
    <cellStyle name="_DEM-WP(C) Westside Hydro Data_051007_Book4" xfId="2428"/>
    <cellStyle name="_DEM-WP(C) Westside Hydro Data_051007_Book4 2" xfId="2429"/>
    <cellStyle name="_DEM-WP(C) Westside Hydro Data_051007_Book4 2 2" xfId="14099"/>
    <cellStyle name="_DEM-WP(C) Westside Hydro Data_051007_Book4 2 2 2" xfId="14100"/>
    <cellStyle name="_DEM-WP(C) Westside Hydro Data_051007_Book4 2 3" xfId="14101"/>
    <cellStyle name="_DEM-WP(C) Westside Hydro Data_051007_Book4 3" xfId="14102"/>
    <cellStyle name="_DEM-WP(C) Westside Hydro Data_051007_Book4 3 2" xfId="14103"/>
    <cellStyle name="_DEM-WP(C) Westside Hydro Data_051007_Book4 4" xfId="14104"/>
    <cellStyle name="_DEM-WP(C) Westside Hydro Data_051007_Book4_DEM-WP(C) ENERG10C--ctn Mid-C_042010 2010GRC" xfId="2430"/>
    <cellStyle name="_DEM-WP(C) Westside Hydro Data_051007_Book4_DEM-WP(C) ENERG10C--ctn Mid-C_042010 2010GRC 2" xfId="14105"/>
    <cellStyle name="_DEM-WP(C) Westside Hydro Data_051007_DEM-WP(C) ENERG10C--ctn Mid-C_042010 2010GRC" xfId="2431"/>
    <cellStyle name="_DEM-WP(C) Westside Hydro Data_051007_DEM-WP(C) ENERG10C--ctn Mid-C_042010 2010GRC 2" xfId="14106"/>
    <cellStyle name="_DEM-WP(C) Westside Hydro Data_051007_Electric Rev Req Model (2009 GRC) " xfId="2432"/>
    <cellStyle name="_DEM-WP(C) Westside Hydro Data_051007_Electric Rev Req Model (2009 GRC)  2" xfId="2433"/>
    <cellStyle name="_DEM-WP(C) Westside Hydro Data_051007_Electric Rev Req Model (2009 GRC)  2 2" xfId="14107"/>
    <cellStyle name="_DEM-WP(C) Westside Hydro Data_051007_Electric Rev Req Model (2009 GRC)  2 2 2" xfId="14108"/>
    <cellStyle name="_DEM-WP(C) Westside Hydro Data_051007_Electric Rev Req Model (2009 GRC)  2 3" xfId="14109"/>
    <cellStyle name="_DEM-WP(C) Westside Hydro Data_051007_Electric Rev Req Model (2009 GRC)  3" xfId="14110"/>
    <cellStyle name="_DEM-WP(C) Westside Hydro Data_051007_Electric Rev Req Model (2009 GRC)  3 2" xfId="14111"/>
    <cellStyle name="_DEM-WP(C) Westside Hydro Data_051007_Electric Rev Req Model (2009 GRC)  4" xfId="14112"/>
    <cellStyle name="_DEM-WP(C) Westside Hydro Data_051007_Electric Rev Req Model (2009 GRC) _DEM-WP(C) ENERG10C--ctn Mid-C_042010 2010GRC" xfId="2434"/>
    <cellStyle name="_DEM-WP(C) Westside Hydro Data_051007_Electric Rev Req Model (2009 GRC) _DEM-WP(C) ENERG10C--ctn Mid-C_042010 2010GRC 2" xfId="14113"/>
    <cellStyle name="_DEM-WP(C) Westside Hydro Data_051007_Electric Rev Req Model (2009 GRC) Rebuttal" xfId="2435"/>
    <cellStyle name="_DEM-WP(C) Westside Hydro Data_051007_Electric Rev Req Model (2009 GRC) Rebuttal 2" xfId="14114"/>
    <cellStyle name="_DEM-WP(C) Westside Hydro Data_051007_Electric Rev Req Model (2009 GRC) Rebuttal 2 2" xfId="14115"/>
    <cellStyle name="_DEM-WP(C) Westside Hydro Data_051007_Electric Rev Req Model (2009 GRC) Rebuttal 2 2 2" xfId="14116"/>
    <cellStyle name="_DEM-WP(C) Westside Hydro Data_051007_Electric Rev Req Model (2009 GRC) Rebuttal 2 3" xfId="14117"/>
    <cellStyle name="_DEM-WP(C) Westside Hydro Data_051007_Electric Rev Req Model (2009 GRC) Rebuttal 3" xfId="14118"/>
    <cellStyle name="_DEM-WP(C) Westside Hydro Data_051007_Electric Rev Req Model (2009 GRC) Rebuttal 3 2" xfId="14119"/>
    <cellStyle name="_DEM-WP(C) Westside Hydro Data_051007_Electric Rev Req Model (2009 GRC) Rebuttal 4" xfId="14120"/>
    <cellStyle name="_DEM-WP(C) Westside Hydro Data_051007_Electric Rev Req Model (2009 GRC) Rebuttal REmoval of New  WH Solar AdjustMI" xfId="2436"/>
    <cellStyle name="_DEM-WP(C) Westside Hydro Data_051007_Electric Rev Req Model (2009 GRC) Rebuttal REmoval of New  WH Solar AdjustMI 2" xfId="2437"/>
    <cellStyle name="_DEM-WP(C) Westside Hydro Data_051007_Electric Rev Req Model (2009 GRC) Rebuttal REmoval of New  WH Solar AdjustMI 2 2" xfId="14121"/>
    <cellStyle name="_DEM-WP(C) Westside Hydro Data_051007_Electric Rev Req Model (2009 GRC) Rebuttal REmoval of New  WH Solar AdjustMI 2 2 2" xfId="14122"/>
    <cellStyle name="_DEM-WP(C) Westside Hydro Data_051007_Electric Rev Req Model (2009 GRC) Rebuttal REmoval of New  WH Solar AdjustMI 2 3" xfId="14123"/>
    <cellStyle name="_DEM-WP(C) Westside Hydro Data_051007_Electric Rev Req Model (2009 GRC) Rebuttal REmoval of New  WH Solar AdjustMI 3" xfId="14124"/>
    <cellStyle name="_DEM-WP(C) Westside Hydro Data_051007_Electric Rev Req Model (2009 GRC) Rebuttal REmoval of New  WH Solar AdjustMI 3 2" xfId="14125"/>
    <cellStyle name="_DEM-WP(C) Westside Hydro Data_051007_Electric Rev Req Model (2009 GRC) Rebuttal REmoval of New  WH Solar AdjustMI 4" xfId="14126"/>
    <cellStyle name="_DEM-WP(C) Westside Hydro Data_051007_Electric Rev Req Model (2009 GRC) Rebuttal REmoval of New  WH Solar AdjustMI_DEM-WP(C) ENERG10C--ctn Mid-C_042010 2010GRC" xfId="2438"/>
    <cellStyle name="_DEM-WP(C) Westside Hydro Data_051007_Electric Rev Req Model (2009 GRC) Rebuttal REmoval of New  WH Solar AdjustMI_DEM-WP(C) ENERG10C--ctn Mid-C_042010 2010GRC 2" xfId="14127"/>
    <cellStyle name="_DEM-WP(C) Westside Hydro Data_051007_Electric Rev Req Model (2009 GRC) Revised 01-18-2010" xfId="2439"/>
    <cellStyle name="_DEM-WP(C) Westside Hydro Data_051007_Electric Rev Req Model (2009 GRC) Revised 01-18-2010 2" xfId="2440"/>
    <cellStyle name="_DEM-WP(C) Westside Hydro Data_051007_Electric Rev Req Model (2009 GRC) Revised 01-18-2010 2 2" xfId="14128"/>
    <cellStyle name="_DEM-WP(C) Westside Hydro Data_051007_Electric Rev Req Model (2009 GRC) Revised 01-18-2010 2 2 2" xfId="14129"/>
    <cellStyle name="_DEM-WP(C) Westside Hydro Data_051007_Electric Rev Req Model (2009 GRC) Revised 01-18-2010 2 3" xfId="14130"/>
    <cellStyle name="_DEM-WP(C) Westside Hydro Data_051007_Electric Rev Req Model (2009 GRC) Revised 01-18-2010 3" xfId="14131"/>
    <cellStyle name="_DEM-WP(C) Westside Hydro Data_051007_Electric Rev Req Model (2009 GRC) Revised 01-18-2010 3 2" xfId="14132"/>
    <cellStyle name="_DEM-WP(C) Westside Hydro Data_051007_Electric Rev Req Model (2009 GRC) Revised 01-18-2010 4" xfId="14133"/>
    <cellStyle name="_DEM-WP(C) Westside Hydro Data_051007_Electric Rev Req Model (2009 GRC) Revised 01-18-2010_DEM-WP(C) ENERG10C--ctn Mid-C_042010 2010GRC" xfId="2441"/>
    <cellStyle name="_DEM-WP(C) Westside Hydro Data_051007_Electric Rev Req Model (2009 GRC) Revised 01-18-2010_DEM-WP(C) ENERG10C--ctn Mid-C_042010 2010GRC 2" xfId="14134"/>
    <cellStyle name="_DEM-WP(C) Westside Hydro Data_051007_Electric Rev Req Model (2010 GRC)" xfId="14135"/>
    <cellStyle name="_DEM-WP(C) Westside Hydro Data_051007_Electric Rev Req Model (2010 GRC) 2" xfId="14136"/>
    <cellStyle name="_DEM-WP(C) Westside Hydro Data_051007_Electric Rev Req Model (2010 GRC) SF" xfId="14137"/>
    <cellStyle name="_DEM-WP(C) Westside Hydro Data_051007_Electric Rev Req Model (2010 GRC) SF 2" xfId="14138"/>
    <cellStyle name="_DEM-WP(C) Westside Hydro Data_051007_Final Order Electric EXHIBIT A-1" xfId="2442"/>
    <cellStyle name="_DEM-WP(C) Westside Hydro Data_051007_Final Order Electric EXHIBIT A-1 2" xfId="14139"/>
    <cellStyle name="_DEM-WP(C) Westside Hydro Data_051007_Final Order Electric EXHIBIT A-1 2 2" xfId="14140"/>
    <cellStyle name="_DEM-WP(C) Westside Hydro Data_051007_Final Order Electric EXHIBIT A-1 2 2 2" xfId="14141"/>
    <cellStyle name="_DEM-WP(C) Westside Hydro Data_051007_Final Order Electric EXHIBIT A-1 2 3" xfId="14142"/>
    <cellStyle name="_DEM-WP(C) Westside Hydro Data_051007_Final Order Electric EXHIBIT A-1 3" xfId="14143"/>
    <cellStyle name="_DEM-WP(C) Westside Hydro Data_051007_Final Order Electric EXHIBIT A-1 3 2" xfId="14144"/>
    <cellStyle name="_DEM-WP(C) Westside Hydro Data_051007_Final Order Electric EXHIBIT A-1 4" xfId="14145"/>
    <cellStyle name="_DEM-WP(C) Westside Hydro Data_051007_NIM Summary" xfId="2443"/>
    <cellStyle name="_DEM-WP(C) Westside Hydro Data_051007_NIM Summary 2" xfId="2444"/>
    <cellStyle name="_DEM-WP(C) Westside Hydro Data_051007_NIM Summary 2 2" xfId="14146"/>
    <cellStyle name="_DEM-WP(C) Westside Hydro Data_051007_NIM Summary 2 2 2" xfId="14147"/>
    <cellStyle name="_DEM-WP(C) Westside Hydro Data_051007_NIM Summary 2 3" xfId="14148"/>
    <cellStyle name="_DEM-WP(C) Westside Hydro Data_051007_NIM Summary 3" xfId="14149"/>
    <cellStyle name="_DEM-WP(C) Westside Hydro Data_051007_NIM Summary 3 2" xfId="14150"/>
    <cellStyle name="_DEM-WP(C) Westside Hydro Data_051007_NIM Summary 4" xfId="14151"/>
    <cellStyle name="_DEM-WP(C) Westside Hydro Data_051007_NIM Summary_DEM-WP(C) ENERG10C--ctn Mid-C_042010 2010GRC" xfId="2445"/>
    <cellStyle name="_DEM-WP(C) Westside Hydro Data_051007_NIM Summary_DEM-WP(C) ENERG10C--ctn Mid-C_042010 2010GRC 2" xfId="14152"/>
    <cellStyle name="_DEM-WP(C) Westside Hydro Data_051007_Power Costs - Comparison bx Rbtl-Staff-Jt-PC" xfId="2446"/>
    <cellStyle name="_DEM-WP(C) Westside Hydro Data_051007_Power Costs - Comparison bx Rbtl-Staff-Jt-PC 2" xfId="2447"/>
    <cellStyle name="_DEM-WP(C) Westside Hydro Data_051007_Power Costs - Comparison bx Rbtl-Staff-Jt-PC 2 2" xfId="14153"/>
    <cellStyle name="_DEM-WP(C) Westside Hydro Data_051007_Power Costs - Comparison bx Rbtl-Staff-Jt-PC 2 2 2" xfId="14154"/>
    <cellStyle name="_DEM-WP(C) Westside Hydro Data_051007_Power Costs - Comparison bx Rbtl-Staff-Jt-PC 2 3" xfId="14155"/>
    <cellStyle name="_DEM-WP(C) Westside Hydro Data_051007_Power Costs - Comparison bx Rbtl-Staff-Jt-PC 3" xfId="14156"/>
    <cellStyle name="_DEM-WP(C) Westside Hydro Data_051007_Power Costs - Comparison bx Rbtl-Staff-Jt-PC 3 2" xfId="14157"/>
    <cellStyle name="_DEM-WP(C) Westside Hydro Data_051007_Power Costs - Comparison bx Rbtl-Staff-Jt-PC 4" xfId="14158"/>
    <cellStyle name="_DEM-WP(C) Westside Hydro Data_051007_Power Costs - Comparison bx Rbtl-Staff-Jt-PC_DEM-WP(C) ENERG10C--ctn Mid-C_042010 2010GRC" xfId="2448"/>
    <cellStyle name="_DEM-WP(C) Westside Hydro Data_051007_Power Costs - Comparison bx Rbtl-Staff-Jt-PC_DEM-WP(C) ENERG10C--ctn Mid-C_042010 2010GRC 2" xfId="14159"/>
    <cellStyle name="_DEM-WP(C) Westside Hydro Data_051007_Rebuttal Power Costs" xfId="2449"/>
    <cellStyle name="_DEM-WP(C) Westside Hydro Data_051007_Rebuttal Power Costs 2" xfId="2450"/>
    <cellStyle name="_DEM-WP(C) Westside Hydro Data_051007_Rebuttal Power Costs 2 2" xfId="14160"/>
    <cellStyle name="_DEM-WP(C) Westside Hydro Data_051007_Rebuttal Power Costs 2 2 2" xfId="14161"/>
    <cellStyle name="_DEM-WP(C) Westside Hydro Data_051007_Rebuttal Power Costs 2 3" xfId="14162"/>
    <cellStyle name="_DEM-WP(C) Westside Hydro Data_051007_Rebuttal Power Costs 3" xfId="14163"/>
    <cellStyle name="_DEM-WP(C) Westside Hydro Data_051007_Rebuttal Power Costs 3 2" xfId="14164"/>
    <cellStyle name="_DEM-WP(C) Westside Hydro Data_051007_Rebuttal Power Costs 4" xfId="14165"/>
    <cellStyle name="_DEM-WP(C) Westside Hydro Data_051007_Rebuttal Power Costs_DEM-WP(C) ENERG10C--ctn Mid-C_042010 2010GRC" xfId="2451"/>
    <cellStyle name="_DEM-WP(C) Westside Hydro Data_051007_Rebuttal Power Costs_DEM-WP(C) ENERG10C--ctn Mid-C_042010 2010GRC 2" xfId="14166"/>
    <cellStyle name="_DEM-WP(C) Westside Hydro Data_051007_TENASKA REGULATORY ASSET" xfId="2452"/>
    <cellStyle name="_DEM-WP(C) Westside Hydro Data_051007_TENASKA REGULATORY ASSET 2" xfId="14167"/>
    <cellStyle name="_DEM-WP(C) Westside Hydro Data_051007_TENASKA REGULATORY ASSET 2 2" xfId="14168"/>
    <cellStyle name="_DEM-WP(C) Westside Hydro Data_051007_TENASKA REGULATORY ASSET 2 2 2" xfId="14169"/>
    <cellStyle name="_DEM-WP(C) Westside Hydro Data_051007_TENASKA REGULATORY ASSET 2 3" xfId="14170"/>
    <cellStyle name="_DEM-WP(C) Westside Hydro Data_051007_TENASKA REGULATORY ASSET 3" xfId="14171"/>
    <cellStyle name="_DEM-WP(C) Westside Hydro Data_051007_TENASKA REGULATORY ASSET 3 2" xfId="14172"/>
    <cellStyle name="_DEM-WP(C) Westside Hydro Data_051007_TENASKA REGULATORY ASSET 4" xfId="14173"/>
    <cellStyle name="_Elec Peak Capacity Need_2008-2029_032709_Wind 5% Cap" xfId="2453"/>
    <cellStyle name="_Elec Peak Capacity Need_2008-2029_032709_Wind 5% Cap 2" xfId="2454"/>
    <cellStyle name="_Elec Peak Capacity Need_2008-2029_032709_Wind 5% Cap 2 2" xfId="2455"/>
    <cellStyle name="_Elec Peak Capacity Need_2008-2029_032709_Wind 5% Cap 2 2 2" xfId="14174"/>
    <cellStyle name="_Elec Peak Capacity Need_2008-2029_032709_Wind 5% Cap 2 2 2 2" xfId="14175"/>
    <cellStyle name="_Elec Peak Capacity Need_2008-2029_032709_Wind 5% Cap 2 2 3" xfId="14176"/>
    <cellStyle name="_Elec Peak Capacity Need_2008-2029_032709_Wind 5% Cap 2 3" xfId="14177"/>
    <cellStyle name="_Elec Peak Capacity Need_2008-2029_032709_Wind 5% Cap 2 3 2" xfId="14178"/>
    <cellStyle name="_Elec Peak Capacity Need_2008-2029_032709_Wind 5% Cap 2 4" xfId="14179"/>
    <cellStyle name="_Elec Peak Capacity Need_2008-2029_032709_Wind 5% Cap 3" xfId="14180"/>
    <cellStyle name="_Elec Peak Capacity Need_2008-2029_032709_Wind 5% Cap 3 2" xfId="14181"/>
    <cellStyle name="_Elec Peak Capacity Need_2008-2029_032709_Wind 5% Cap 4" xfId="14182"/>
    <cellStyle name="_Elec Peak Capacity Need_2008-2029_032709_Wind 5% Cap_DEM-WP(C) ENERG10C--ctn Mid-C_042010 2010GRC" xfId="2456"/>
    <cellStyle name="_Elec Peak Capacity Need_2008-2029_032709_Wind 5% Cap_DEM-WP(C) ENERG10C--ctn Mid-C_042010 2010GRC 2" xfId="14183"/>
    <cellStyle name="_Elec Peak Capacity Need_2008-2029_032709_Wind 5% Cap_NIM Summary" xfId="2457"/>
    <cellStyle name="_Elec Peak Capacity Need_2008-2029_032709_Wind 5% Cap_NIM Summary 2" xfId="2458"/>
    <cellStyle name="_Elec Peak Capacity Need_2008-2029_032709_Wind 5% Cap_NIM Summary 2 2" xfId="14184"/>
    <cellStyle name="_Elec Peak Capacity Need_2008-2029_032709_Wind 5% Cap_NIM Summary 2 2 2" xfId="14185"/>
    <cellStyle name="_Elec Peak Capacity Need_2008-2029_032709_Wind 5% Cap_NIM Summary 2 3" xfId="14186"/>
    <cellStyle name="_Elec Peak Capacity Need_2008-2029_032709_Wind 5% Cap_NIM Summary 3" xfId="14187"/>
    <cellStyle name="_Elec Peak Capacity Need_2008-2029_032709_Wind 5% Cap_NIM Summary 3 2" xfId="14188"/>
    <cellStyle name="_Elec Peak Capacity Need_2008-2029_032709_Wind 5% Cap_NIM Summary 4" xfId="14189"/>
    <cellStyle name="_Elec Peak Capacity Need_2008-2029_032709_Wind 5% Cap_NIM Summary_DEM-WP(C) ENERG10C--ctn Mid-C_042010 2010GRC" xfId="2459"/>
    <cellStyle name="_Elec Peak Capacity Need_2008-2029_032709_Wind 5% Cap_NIM Summary_DEM-WP(C) ENERG10C--ctn Mid-C_042010 2010GRC 2" xfId="14190"/>
    <cellStyle name="_Elec Peak Capacity Need_2008-2029_032709_Wind 5% Cap-ST-Adj-PJP1" xfId="2460"/>
    <cellStyle name="_Elec Peak Capacity Need_2008-2029_032709_Wind 5% Cap-ST-Adj-PJP1 2" xfId="2461"/>
    <cellStyle name="_Elec Peak Capacity Need_2008-2029_032709_Wind 5% Cap-ST-Adj-PJP1 2 2" xfId="2462"/>
    <cellStyle name="_Elec Peak Capacity Need_2008-2029_032709_Wind 5% Cap-ST-Adj-PJP1 2 2 2" xfId="14191"/>
    <cellStyle name="_Elec Peak Capacity Need_2008-2029_032709_Wind 5% Cap-ST-Adj-PJP1 2 2 2 2" xfId="14192"/>
    <cellStyle name="_Elec Peak Capacity Need_2008-2029_032709_Wind 5% Cap-ST-Adj-PJP1 2 2 3" xfId="14193"/>
    <cellStyle name="_Elec Peak Capacity Need_2008-2029_032709_Wind 5% Cap-ST-Adj-PJP1 2 3" xfId="14194"/>
    <cellStyle name="_Elec Peak Capacity Need_2008-2029_032709_Wind 5% Cap-ST-Adj-PJP1 2 3 2" xfId="14195"/>
    <cellStyle name="_Elec Peak Capacity Need_2008-2029_032709_Wind 5% Cap-ST-Adj-PJP1 2 4" xfId="14196"/>
    <cellStyle name="_Elec Peak Capacity Need_2008-2029_032709_Wind 5% Cap-ST-Adj-PJP1 3" xfId="14197"/>
    <cellStyle name="_Elec Peak Capacity Need_2008-2029_032709_Wind 5% Cap-ST-Adj-PJP1 3 2" xfId="14198"/>
    <cellStyle name="_Elec Peak Capacity Need_2008-2029_032709_Wind 5% Cap-ST-Adj-PJP1 4" xfId="14199"/>
    <cellStyle name="_Elec Peak Capacity Need_2008-2029_032709_Wind 5% Cap-ST-Adj-PJP1_DEM-WP(C) ENERG10C--ctn Mid-C_042010 2010GRC" xfId="2463"/>
    <cellStyle name="_Elec Peak Capacity Need_2008-2029_032709_Wind 5% Cap-ST-Adj-PJP1_DEM-WP(C) ENERG10C--ctn Mid-C_042010 2010GRC 2" xfId="14200"/>
    <cellStyle name="_Elec Peak Capacity Need_2008-2029_032709_Wind 5% Cap-ST-Adj-PJP1_NIM Summary" xfId="2464"/>
    <cellStyle name="_Elec Peak Capacity Need_2008-2029_032709_Wind 5% Cap-ST-Adj-PJP1_NIM Summary 2" xfId="2465"/>
    <cellStyle name="_Elec Peak Capacity Need_2008-2029_032709_Wind 5% Cap-ST-Adj-PJP1_NIM Summary 2 2" xfId="14201"/>
    <cellStyle name="_Elec Peak Capacity Need_2008-2029_032709_Wind 5% Cap-ST-Adj-PJP1_NIM Summary 2 2 2" xfId="14202"/>
    <cellStyle name="_Elec Peak Capacity Need_2008-2029_032709_Wind 5% Cap-ST-Adj-PJP1_NIM Summary 2 3" xfId="14203"/>
    <cellStyle name="_Elec Peak Capacity Need_2008-2029_032709_Wind 5% Cap-ST-Adj-PJP1_NIM Summary 3" xfId="14204"/>
    <cellStyle name="_Elec Peak Capacity Need_2008-2029_032709_Wind 5% Cap-ST-Adj-PJP1_NIM Summary 3 2" xfId="14205"/>
    <cellStyle name="_Elec Peak Capacity Need_2008-2029_032709_Wind 5% Cap-ST-Adj-PJP1_NIM Summary 4" xfId="14206"/>
    <cellStyle name="_Elec Peak Capacity Need_2008-2029_032709_Wind 5% Cap-ST-Adj-PJP1_NIM Summary_DEM-WP(C) ENERG10C--ctn Mid-C_042010 2010GRC" xfId="2466"/>
    <cellStyle name="_Elec Peak Capacity Need_2008-2029_032709_Wind 5% Cap-ST-Adj-PJP1_NIM Summary_DEM-WP(C) ENERG10C--ctn Mid-C_042010 2010GRC 2" xfId="14207"/>
    <cellStyle name="_Elec Peak Capacity Need_2008-2029_120908_Wind 5% Cap_Low" xfId="2467"/>
    <cellStyle name="_Elec Peak Capacity Need_2008-2029_120908_Wind 5% Cap_Low 2" xfId="2468"/>
    <cellStyle name="_Elec Peak Capacity Need_2008-2029_120908_Wind 5% Cap_Low 2 2" xfId="2469"/>
    <cellStyle name="_Elec Peak Capacity Need_2008-2029_120908_Wind 5% Cap_Low 2 2 2" xfId="14208"/>
    <cellStyle name="_Elec Peak Capacity Need_2008-2029_120908_Wind 5% Cap_Low 2 2 2 2" xfId="14209"/>
    <cellStyle name="_Elec Peak Capacity Need_2008-2029_120908_Wind 5% Cap_Low 2 2 3" xfId="14210"/>
    <cellStyle name="_Elec Peak Capacity Need_2008-2029_120908_Wind 5% Cap_Low 2 3" xfId="14211"/>
    <cellStyle name="_Elec Peak Capacity Need_2008-2029_120908_Wind 5% Cap_Low 2 3 2" xfId="14212"/>
    <cellStyle name="_Elec Peak Capacity Need_2008-2029_120908_Wind 5% Cap_Low 2 4" xfId="14213"/>
    <cellStyle name="_Elec Peak Capacity Need_2008-2029_120908_Wind 5% Cap_Low 3" xfId="14214"/>
    <cellStyle name="_Elec Peak Capacity Need_2008-2029_120908_Wind 5% Cap_Low 3 2" xfId="14215"/>
    <cellStyle name="_Elec Peak Capacity Need_2008-2029_120908_Wind 5% Cap_Low 4" xfId="14216"/>
    <cellStyle name="_Elec Peak Capacity Need_2008-2029_120908_Wind 5% Cap_Low_DEM-WP(C) ENERG10C--ctn Mid-C_042010 2010GRC" xfId="2470"/>
    <cellStyle name="_Elec Peak Capacity Need_2008-2029_120908_Wind 5% Cap_Low_DEM-WP(C) ENERG10C--ctn Mid-C_042010 2010GRC 2" xfId="14217"/>
    <cellStyle name="_Elec Peak Capacity Need_2008-2029_120908_Wind 5% Cap_Low_NIM Summary" xfId="2471"/>
    <cellStyle name="_Elec Peak Capacity Need_2008-2029_120908_Wind 5% Cap_Low_NIM Summary 2" xfId="2472"/>
    <cellStyle name="_Elec Peak Capacity Need_2008-2029_120908_Wind 5% Cap_Low_NIM Summary 2 2" xfId="14218"/>
    <cellStyle name="_Elec Peak Capacity Need_2008-2029_120908_Wind 5% Cap_Low_NIM Summary 2 2 2" xfId="14219"/>
    <cellStyle name="_Elec Peak Capacity Need_2008-2029_120908_Wind 5% Cap_Low_NIM Summary 2 3" xfId="14220"/>
    <cellStyle name="_Elec Peak Capacity Need_2008-2029_120908_Wind 5% Cap_Low_NIM Summary 3" xfId="14221"/>
    <cellStyle name="_Elec Peak Capacity Need_2008-2029_120908_Wind 5% Cap_Low_NIM Summary 3 2" xfId="14222"/>
    <cellStyle name="_Elec Peak Capacity Need_2008-2029_120908_Wind 5% Cap_Low_NIM Summary 4" xfId="14223"/>
    <cellStyle name="_Elec Peak Capacity Need_2008-2029_120908_Wind 5% Cap_Low_NIM Summary_DEM-WP(C) ENERG10C--ctn Mid-C_042010 2010GRC" xfId="2473"/>
    <cellStyle name="_Elec Peak Capacity Need_2008-2029_120908_Wind 5% Cap_Low_NIM Summary_DEM-WP(C) ENERG10C--ctn Mid-C_042010 2010GRC 2" xfId="14224"/>
    <cellStyle name="_Elec Peak Capacity Need_2008-2029_Wind 5% Cap_050809" xfId="2474"/>
    <cellStyle name="_Elec Peak Capacity Need_2008-2029_Wind 5% Cap_050809 2" xfId="2475"/>
    <cellStyle name="_Elec Peak Capacity Need_2008-2029_Wind 5% Cap_050809 2 2" xfId="2476"/>
    <cellStyle name="_Elec Peak Capacity Need_2008-2029_Wind 5% Cap_050809 2 2 2" xfId="14225"/>
    <cellStyle name="_Elec Peak Capacity Need_2008-2029_Wind 5% Cap_050809 2 2 2 2" xfId="14226"/>
    <cellStyle name="_Elec Peak Capacity Need_2008-2029_Wind 5% Cap_050809 2 2 3" xfId="14227"/>
    <cellStyle name="_Elec Peak Capacity Need_2008-2029_Wind 5% Cap_050809 2 3" xfId="14228"/>
    <cellStyle name="_Elec Peak Capacity Need_2008-2029_Wind 5% Cap_050809 2 3 2" xfId="14229"/>
    <cellStyle name="_Elec Peak Capacity Need_2008-2029_Wind 5% Cap_050809 2 4" xfId="14230"/>
    <cellStyle name="_Elec Peak Capacity Need_2008-2029_Wind 5% Cap_050809 3" xfId="14231"/>
    <cellStyle name="_Elec Peak Capacity Need_2008-2029_Wind 5% Cap_050809 3 2" xfId="14232"/>
    <cellStyle name="_Elec Peak Capacity Need_2008-2029_Wind 5% Cap_050809 4" xfId="14233"/>
    <cellStyle name="_Elec Peak Capacity Need_2008-2029_Wind 5% Cap_050809_DEM-WP(C) ENERG10C--ctn Mid-C_042010 2010GRC" xfId="2477"/>
    <cellStyle name="_Elec Peak Capacity Need_2008-2029_Wind 5% Cap_050809_DEM-WP(C) ENERG10C--ctn Mid-C_042010 2010GRC 2" xfId="14234"/>
    <cellStyle name="_Elec Peak Capacity Need_2008-2029_Wind 5% Cap_050809_NIM Summary" xfId="2478"/>
    <cellStyle name="_Elec Peak Capacity Need_2008-2029_Wind 5% Cap_050809_NIM Summary 2" xfId="2479"/>
    <cellStyle name="_Elec Peak Capacity Need_2008-2029_Wind 5% Cap_050809_NIM Summary 2 2" xfId="14235"/>
    <cellStyle name="_Elec Peak Capacity Need_2008-2029_Wind 5% Cap_050809_NIM Summary 2 2 2" xfId="14236"/>
    <cellStyle name="_Elec Peak Capacity Need_2008-2029_Wind 5% Cap_050809_NIM Summary 2 3" xfId="14237"/>
    <cellStyle name="_Elec Peak Capacity Need_2008-2029_Wind 5% Cap_050809_NIM Summary 3" xfId="14238"/>
    <cellStyle name="_Elec Peak Capacity Need_2008-2029_Wind 5% Cap_050809_NIM Summary 3 2" xfId="14239"/>
    <cellStyle name="_Elec Peak Capacity Need_2008-2029_Wind 5% Cap_050809_NIM Summary 4" xfId="14240"/>
    <cellStyle name="_Elec Peak Capacity Need_2008-2029_Wind 5% Cap_050809_NIM Summary_DEM-WP(C) ENERG10C--ctn Mid-C_042010 2010GRC" xfId="2480"/>
    <cellStyle name="_Elec Peak Capacity Need_2008-2029_Wind 5% Cap_050809_NIM Summary_DEM-WP(C) ENERG10C--ctn Mid-C_042010 2010GRC 2" xfId="14241"/>
    <cellStyle name="_x0013__Electric Rev Req Model (2009 GRC) " xfId="2481"/>
    <cellStyle name="_x0013__Electric Rev Req Model (2009 GRC)  2" xfId="2482"/>
    <cellStyle name="_x0013__Electric Rev Req Model (2009 GRC)  2 2" xfId="14242"/>
    <cellStyle name="_x0013__Electric Rev Req Model (2009 GRC)  2 2 2" xfId="14243"/>
    <cellStyle name="_x0013__Electric Rev Req Model (2009 GRC)  2 3" xfId="14244"/>
    <cellStyle name="_x0013__Electric Rev Req Model (2009 GRC)  3" xfId="14245"/>
    <cellStyle name="_x0013__Electric Rev Req Model (2009 GRC)  3 2" xfId="14246"/>
    <cellStyle name="_x0013__Electric Rev Req Model (2009 GRC)  4" xfId="14247"/>
    <cellStyle name="_x0013__Electric Rev Req Model (2009 GRC) _DEM-WP(C) ENERG10C--ctn Mid-C_042010 2010GRC" xfId="2483"/>
    <cellStyle name="_x0013__Electric Rev Req Model (2009 GRC) _DEM-WP(C) ENERG10C--ctn Mid-C_042010 2010GRC 2" xfId="14248"/>
    <cellStyle name="_x0013__Electric Rev Req Model (2009 GRC) Rebuttal" xfId="2484"/>
    <cellStyle name="_x0013__Electric Rev Req Model (2009 GRC) Rebuttal 2" xfId="14249"/>
    <cellStyle name="_x0013__Electric Rev Req Model (2009 GRC) Rebuttal 2 2" xfId="14250"/>
    <cellStyle name="_x0013__Electric Rev Req Model (2009 GRC) Rebuttal 2 2 2" xfId="14251"/>
    <cellStyle name="_x0013__Electric Rev Req Model (2009 GRC) Rebuttal 2 3" xfId="14252"/>
    <cellStyle name="_x0013__Electric Rev Req Model (2009 GRC) Rebuttal 3" xfId="14253"/>
    <cellStyle name="_x0013__Electric Rev Req Model (2009 GRC) Rebuttal 3 2" xfId="14254"/>
    <cellStyle name="_x0013__Electric Rev Req Model (2009 GRC) Rebuttal 4" xfId="14255"/>
    <cellStyle name="_x0013__Electric Rev Req Model (2009 GRC) Rebuttal REmoval of New  WH Solar AdjustMI" xfId="2485"/>
    <cellStyle name="_x0013__Electric Rev Req Model (2009 GRC) Rebuttal REmoval of New  WH Solar AdjustMI 2" xfId="2486"/>
    <cellStyle name="_x0013__Electric Rev Req Model (2009 GRC) Rebuttal REmoval of New  WH Solar AdjustMI 2 2" xfId="14256"/>
    <cellStyle name="_x0013__Electric Rev Req Model (2009 GRC) Rebuttal REmoval of New  WH Solar AdjustMI 2 2 2" xfId="14257"/>
    <cellStyle name="_x0013__Electric Rev Req Model (2009 GRC) Rebuttal REmoval of New  WH Solar AdjustMI 2 3" xfId="14258"/>
    <cellStyle name="_x0013__Electric Rev Req Model (2009 GRC) Rebuttal REmoval of New  WH Solar AdjustMI 3" xfId="14259"/>
    <cellStyle name="_x0013__Electric Rev Req Model (2009 GRC) Rebuttal REmoval of New  WH Solar AdjustMI 3 2" xfId="14260"/>
    <cellStyle name="_x0013__Electric Rev Req Model (2009 GRC) Rebuttal REmoval of New  WH Solar AdjustMI 4" xfId="14261"/>
    <cellStyle name="_x0013__Electric Rev Req Model (2009 GRC) Rebuttal REmoval of New  WH Solar AdjustMI_DEM-WP(C) ENERG10C--ctn Mid-C_042010 2010GRC" xfId="2487"/>
    <cellStyle name="_x0013__Electric Rev Req Model (2009 GRC) Rebuttal REmoval of New  WH Solar AdjustMI_DEM-WP(C) ENERG10C--ctn Mid-C_042010 2010GRC 2" xfId="14262"/>
    <cellStyle name="_x0013__Electric Rev Req Model (2009 GRC) Revised 01-18-2010" xfId="2488"/>
    <cellStyle name="_x0013__Electric Rev Req Model (2009 GRC) Revised 01-18-2010 2" xfId="2489"/>
    <cellStyle name="_x0013__Electric Rev Req Model (2009 GRC) Revised 01-18-2010 2 2" xfId="14263"/>
    <cellStyle name="_x0013__Electric Rev Req Model (2009 GRC) Revised 01-18-2010 2 2 2" xfId="14264"/>
    <cellStyle name="_x0013__Electric Rev Req Model (2009 GRC) Revised 01-18-2010 2 3" xfId="14265"/>
    <cellStyle name="_x0013__Electric Rev Req Model (2009 GRC) Revised 01-18-2010 3" xfId="14266"/>
    <cellStyle name="_x0013__Electric Rev Req Model (2009 GRC) Revised 01-18-2010 3 2" xfId="14267"/>
    <cellStyle name="_x0013__Electric Rev Req Model (2009 GRC) Revised 01-18-2010 4" xfId="14268"/>
    <cellStyle name="_x0013__Electric Rev Req Model (2009 GRC) Revised 01-18-2010_DEM-WP(C) ENERG10C--ctn Mid-C_042010 2010GRC" xfId="2490"/>
    <cellStyle name="_x0013__Electric Rev Req Model (2009 GRC) Revised 01-18-2010_DEM-WP(C) ENERG10C--ctn Mid-C_042010 2010GRC 2" xfId="14269"/>
    <cellStyle name="_x0013__Electric Rev Req Model (2010 GRC)" xfId="14270"/>
    <cellStyle name="_x0013__Electric Rev Req Model (2010 GRC) 2" xfId="14271"/>
    <cellStyle name="_x0013__Electric Rev Req Model (2010 GRC) SF" xfId="14272"/>
    <cellStyle name="_x0013__Electric Rev Req Model (2010 GRC) SF 2" xfId="14273"/>
    <cellStyle name="_ENCOGEN_WBOOK" xfId="2491"/>
    <cellStyle name="_ENCOGEN_WBOOK 2" xfId="2492"/>
    <cellStyle name="_ENCOGEN_WBOOK 2 2" xfId="14274"/>
    <cellStyle name="_ENCOGEN_WBOOK 2 2 2" xfId="14275"/>
    <cellStyle name="_ENCOGEN_WBOOK 2 3" xfId="14276"/>
    <cellStyle name="_ENCOGEN_WBOOK 3" xfId="14277"/>
    <cellStyle name="_ENCOGEN_WBOOK 3 2" xfId="14278"/>
    <cellStyle name="_ENCOGEN_WBOOK 4" xfId="14279"/>
    <cellStyle name="_ENCOGEN_WBOOK_DEM-WP(C) ENERG10C--ctn Mid-C_042010 2010GRC" xfId="2493"/>
    <cellStyle name="_ENCOGEN_WBOOK_DEM-WP(C) ENERG10C--ctn Mid-C_042010 2010GRC 2" xfId="14280"/>
    <cellStyle name="_ENCOGEN_WBOOK_NIM Summary" xfId="2494"/>
    <cellStyle name="_ENCOGEN_WBOOK_NIM Summary 2" xfId="2495"/>
    <cellStyle name="_ENCOGEN_WBOOK_NIM Summary 2 2" xfId="14281"/>
    <cellStyle name="_ENCOGEN_WBOOK_NIM Summary 2 2 2" xfId="14282"/>
    <cellStyle name="_ENCOGEN_WBOOK_NIM Summary 2 3" xfId="14283"/>
    <cellStyle name="_ENCOGEN_WBOOK_NIM Summary 3" xfId="14284"/>
    <cellStyle name="_ENCOGEN_WBOOK_NIM Summary 3 2" xfId="14285"/>
    <cellStyle name="_ENCOGEN_WBOOK_NIM Summary 4" xfId="14286"/>
    <cellStyle name="_ENCOGEN_WBOOK_NIM Summary_DEM-WP(C) ENERG10C--ctn Mid-C_042010 2010GRC" xfId="2496"/>
    <cellStyle name="_ENCOGEN_WBOOK_NIM Summary_DEM-WP(C) ENERG10C--ctn Mid-C_042010 2010GRC 2" xfId="14287"/>
    <cellStyle name="_x0013__Final Order Electric EXHIBIT A-1" xfId="2497"/>
    <cellStyle name="_x0013__Final Order Electric EXHIBIT A-1 2" xfId="14288"/>
    <cellStyle name="_x0013__Final Order Electric EXHIBIT A-1 2 2" xfId="14289"/>
    <cellStyle name="_x0013__Final Order Electric EXHIBIT A-1 2 2 2" xfId="14290"/>
    <cellStyle name="_x0013__Final Order Electric EXHIBIT A-1 2 3" xfId="14291"/>
    <cellStyle name="_x0013__Final Order Electric EXHIBIT A-1 3" xfId="14292"/>
    <cellStyle name="_x0013__Final Order Electric EXHIBIT A-1 3 2" xfId="14293"/>
    <cellStyle name="_x0013__Final Order Electric EXHIBIT A-1 4" xfId="14294"/>
    <cellStyle name="_Fixed Gas Transport 1 19 09" xfId="2498"/>
    <cellStyle name="_Fixed Gas Transport 1 19 09 2" xfId="2499"/>
    <cellStyle name="_Fixed Gas Transport 1 19 09 2 2" xfId="2500"/>
    <cellStyle name="_Fixed Gas Transport 1 19 09 2 2 2" xfId="14295"/>
    <cellStyle name="_Fixed Gas Transport 1 19 09 2 2 2 2" xfId="14296"/>
    <cellStyle name="_Fixed Gas Transport 1 19 09 2 2 3" xfId="14297"/>
    <cellStyle name="_Fixed Gas Transport 1 19 09 2 3" xfId="14298"/>
    <cellStyle name="_Fixed Gas Transport 1 19 09 2 3 2" xfId="14299"/>
    <cellStyle name="_Fixed Gas Transport 1 19 09 2 4" xfId="14300"/>
    <cellStyle name="_Fixed Gas Transport 1 19 09 3" xfId="14301"/>
    <cellStyle name="_Fixed Gas Transport 1 19 09 3 2" xfId="14302"/>
    <cellStyle name="_Fixed Gas Transport 1 19 09 4" xfId="14303"/>
    <cellStyle name="_Fixed Gas Transport 1 19 09_DEM-WP(C) ENERG10C--ctn Mid-C_042010 2010GRC" xfId="2501"/>
    <cellStyle name="_Fixed Gas Transport 1 19 09_DEM-WP(C) ENERG10C--ctn Mid-C_042010 2010GRC 2" xfId="14304"/>
    <cellStyle name="_Fuel Prices 4-14" xfId="2502"/>
    <cellStyle name="_Fuel Prices 4-14 10" xfId="14305"/>
    <cellStyle name="_Fuel Prices 4-14 10 2" xfId="14306"/>
    <cellStyle name="_Fuel Prices 4-14 2" xfId="2503"/>
    <cellStyle name="_Fuel Prices 4-14 2 2" xfId="2504"/>
    <cellStyle name="_Fuel Prices 4-14 2 2 2" xfId="14307"/>
    <cellStyle name="_Fuel Prices 4-14 2 2 2 2" xfId="14308"/>
    <cellStyle name="_Fuel Prices 4-14 2 2 3" xfId="14309"/>
    <cellStyle name="_Fuel Prices 4-14 2 3" xfId="14310"/>
    <cellStyle name="_Fuel Prices 4-14 2 3 2" xfId="14311"/>
    <cellStyle name="_Fuel Prices 4-14 2 4" xfId="14312"/>
    <cellStyle name="_Fuel Prices 4-14 3" xfId="2505"/>
    <cellStyle name="_Fuel Prices 4-14 3 2" xfId="14313"/>
    <cellStyle name="_Fuel Prices 4-14 3 2 2" xfId="14314"/>
    <cellStyle name="_Fuel Prices 4-14 3 3" xfId="14315"/>
    <cellStyle name="_Fuel Prices 4-14 4" xfId="2506"/>
    <cellStyle name="_Fuel Prices 4-14 4 2" xfId="2507"/>
    <cellStyle name="_Fuel Prices 4-14 4 2 2" xfId="14316"/>
    <cellStyle name="_Fuel Prices 4-14 4 2 2 2" xfId="14317"/>
    <cellStyle name="_Fuel Prices 4-14 4 2 3" xfId="14318"/>
    <cellStyle name="_Fuel Prices 4-14 4 3" xfId="14319"/>
    <cellStyle name="_Fuel Prices 4-14 4 3 2" xfId="14320"/>
    <cellStyle name="_Fuel Prices 4-14 4 4" xfId="14321"/>
    <cellStyle name="_Fuel Prices 4-14 5" xfId="2508"/>
    <cellStyle name="_Fuel Prices 4-14 5 2" xfId="2509"/>
    <cellStyle name="_Fuel Prices 4-14 5 2 2" xfId="14322"/>
    <cellStyle name="_Fuel Prices 4-14 5 2 2 2" xfId="14323"/>
    <cellStyle name="_Fuel Prices 4-14 5 2 3" xfId="14324"/>
    <cellStyle name="_Fuel Prices 4-14 5 2 4" xfId="14325"/>
    <cellStyle name="_Fuel Prices 4-14 5 3" xfId="14326"/>
    <cellStyle name="_Fuel Prices 4-14 5 3 2" xfId="14327"/>
    <cellStyle name="_Fuel Prices 4-14 5 3 3" xfId="14328"/>
    <cellStyle name="_Fuel Prices 4-14 5 4" xfId="14329"/>
    <cellStyle name="_Fuel Prices 4-14 6" xfId="2510"/>
    <cellStyle name="_Fuel Prices 4-14 6 2" xfId="14330"/>
    <cellStyle name="_Fuel Prices 4-14 6 2 2" xfId="14331"/>
    <cellStyle name="_Fuel Prices 4-14 6 2 2 2" xfId="14332"/>
    <cellStyle name="_Fuel Prices 4-14 6 2 3" xfId="14333"/>
    <cellStyle name="_Fuel Prices 4-14 6 3" xfId="14334"/>
    <cellStyle name="_Fuel Prices 4-14 6 3 2" xfId="14335"/>
    <cellStyle name="_Fuel Prices 4-14 6 4" xfId="14336"/>
    <cellStyle name="_Fuel Prices 4-14 7" xfId="2511"/>
    <cellStyle name="_Fuel Prices 4-14 7 2" xfId="2512"/>
    <cellStyle name="_Fuel Prices 4-14 7 2 2" xfId="14337"/>
    <cellStyle name="_Fuel Prices 4-14 7 3" xfId="14338"/>
    <cellStyle name="_Fuel Prices 4-14 8" xfId="2513"/>
    <cellStyle name="_Fuel Prices 4-14 8 2" xfId="2514"/>
    <cellStyle name="_Fuel Prices 4-14 8 2 2" xfId="14339"/>
    <cellStyle name="_Fuel Prices 4-14 8 3" xfId="14340"/>
    <cellStyle name="_Fuel Prices 4-14 9" xfId="14341"/>
    <cellStyle name="_Fuel Prices 4-14 9 2" xfId="14342"/>
    <cellStyle name="_Fuel Prices 4-14 9 2 2" xfId="14343"/>
    <cellStyle name="_Fuel Prices 4-14 9 3" xfId="14344"/>
    <cellStyle name="_Fuel Prices 4-14_04 07E Wild Horse Wind Expansion (C) (2)" xfId="2515"/>
    <cellStyle name="_Fuel Prices 4-14_04 07E Wild Horse Wind Expansion (C) (2) 2" xfId="2516"/>
    <cellStyle name="_Fuel Prices 4-14_04 07E Wild Horse Wind Expansion (C) (2) 2 2" xfId="14345"/>
    <cellStyle name="_Fuel Prices 4-14_04 07E Wild Horse Wind Expansion (C) (2) 2 2 2" xfId="14346"/>
    <cellStyle name="_Fuel Prices 4-14_04 07E Wild Horse Wind Expansion (C) (2) 2 3" xfId="14347"/>
    <cellStyle name="_Fuel Prices 4-14_04 07E Wild Horse Wind Expansion (C) (2) 3" xfId="14348"/>
    <cellStyle name="_Fuel Prices 4-14_04 07E Wild Horse Wind Expansion (C) (2) 3 2" xfId="14349"/>
    <cellStyle name="_Fuel Prices 4-14_04 07E Wild Horse Wind Expansion (C) (2) 4" xfId="14350"/>
    <cellStyle name="_Fuel Prices 4-14_04 07E Wild Horse Wind Expansion (C) (2)_Adj Bench DR 3 for Initial Briefs (Electric)" xfId="2517"/>
    <cellStyle name="_Fuel Prices 4-14_04 07E Wild Horse Wind Expansion (C) (2)_Adj Bench DR 3 for Initial Briefs (Electric) 2" xfId="2518"/>
    <cellStyle name="_Fuel Prices 4-14_04 07E Wild Horse Wind Expansion (C) (2)_Adj Bench DR 3 for Initial Briefs (Electric) 2 2" xfId="14351"/>
    <cellStyle name="_Fuel Prices 4-14_04 07E Wild Horse Wind Expansion (C) (2)_Adj Bench DR 3 for Initial Briefs (Electric) 2 2 2" xfId="14352"/>
    <cellStyle name="_Fuel Prices 4-14_04 07E Wild Horse Wind Expansion (C) (2)_Adj Bench DR 3 for Initial Briefs (Electric) 2 3" xfId="14353"/>
    <cellStyle name="_Fuel Prices 4-14_04 07E Wild Horse Wind Expansion (C) (2)_Adj Bench DR 3 for Initial Briefs (Electric) 3" xfId="14354"/>
    <cellStyle name="_Fuel Prices 4-14_04 07E Wild Horse Wind Expansion (C) (2)_Adj Bench DR 3 for Initial Briefs (Electric) 3 2" xfId="14355"/>
    <cellStyle name="_Fuel Prices 4-14_04 07E Wild Horse Wind Expansion (C) (2)_Adj Bench DR 3 for Initial Briefs (Electric) 4" xfId="14356"/>
    <cellStyle name="_Fuel Prices 4-14_04 07E Wild Horse Wind Expansion (C) (2)_Adj Bench DR 3 for Initial Briefs (Electric)_DEM-WP(C) ENERG10C--ctn Mid-C_042010 2010GRC" xfId="2519"/>
    <cellStyle name="_Fuel Prices 4-14_04 07E Wild Horse Wind Expansion (C) (2)_Adj Bench DR 3 for Initial Briefs (Electric)_DEM-WP(C) ENERG10C--ctn Mid-C_042010 2010GRC 2" xfId="14357"/>
    <cellStyle name="_Fuel Prices 4-14_04 07E Wild Horse Wind Expansion (C) (2)_Book1" xfId="14358"/>
    <cellStyle name="_Fuel Prices 4-14_04 07E Wild Horse Wind Expansion (C) (2)_Book1 2" xfId="14359"/>
    <cellStyle name="_Fuel Prices 4-14_04 07E Wild Horse Wind Expansion (C) (2)_DEM-WP(C) ENERG10C--ctn Mid-C_042010 2010GRC" xfId="2520"/>
    <cellStyle name="_Fuel Prices 4-14_04 07E Wild Horse Wind Expansion (C) (2)_DEM-WP(C) ENERG10C--ctn Mid-C_042010 2010GRC 2" xfId="14360"/>
    <cellStyle name="_Fuel Prices 4-14_04 07E Wild Horse Wind Expansion (C) (2)_Electric Rev Req Model (2009 GRC) " xfId="2521"/>
    <cellStyle name="_Fuel Prices 4-14_04 07E Wild Horse Wind Expansion (C) (2)_Electric Rev Req Model (2009 GRC)  2" xfId="2522"/>
    <cellStyle name="_Fuel Prices 4-14_04 07E Wild Horse Wind Expansion (C) (2)_Electric Rev Req Model (2009 GRC)  2 2" xfId="14361"/>
    <cellStyle name="_Fuel Prices 4-14_04 07E Wild Horse Wind Expansion (C) (2)_Electric Rev Req Model (2009 GRC)  2 2 2" xfId="14362"/>
    <cellStyle name="_Fuel Prices 4-14_04 07E Wild Horse Wind Expansion (C) (2)_Electric Rev Req Model (2009 GRC)  2 3" xfId="14363"/>
    <cellStyle name="_Fuel Prices 4-14_04 07E Wild Horse Wind Expansion (C) (2)_Electric Rev Req Model (2009 GRC)  3" xfId="14364"/>
    <cellStyle name="_Fuel Prices 4-14_04 07E Wild Horse Wind Expansion (C) (2)_Electric Rev Req Model (2009 GRC)  3 2" xfId="14365"/>
    <cellStyle name="_Fuel Prices 4-14_04 07E Wild Horse Wind Expansion (C) (2)_Electric Rev Req Model (2009 GRC)  4" xfId="14366"/>
    <cellStyle name="_Fuel Prices 4-14_04 07E Wild Horse Wind Expansion (C) (2)_Electric Rev Req Model (2009 GRC) _DEM-WP(C) ENERG10C--ctn Mid-C_042010 2010GRC" xfId="2523"/>
    <cellStyle name="_Fuel Prices 4-14_04 07E Wild Horse Wind Expansion (C) (2)_Electric Rev Req Model (2009 GRC) _DEM-WP(C) ENERG10C--ctn Mid-C_042010 2010GRC 2" xfId="14367"/>
    <cellStyle name="_Fuel Prices 4-14_04 07E Wild Horse Wind Expansion (C) (2)_Electric Rev Req Model (2009 GRC) Rebuttal" xfId="2524"/>
    <cellStyle name="_Fuel Prices 4-14_04 07E Wild Horse Wind Expansion (C) (2)_Electric Rev Req Model (2009 GRC) Rebuttal 2" xfId="14368"/>
    <cellStyle name="_Fuel Prices 4-14_04 07E Wild Horse Wind Expansion (C) (2)_Electric Rev Req Model (2009 GRC) Rebuttal 2 2" xfId="14369"/>
    <cellStyle name="_Fuel Prices 4-14_04 07E Wild Horse Wind Expansion (C) (2)_Electric Rev Req Model (2009 GRC) Rebuttal 2 2 2" xfId="14370"/>
    <cellStyle name="_Fuel Prices 4-14_04 07E Wild Horse Wind Expansion (C) (2)_Electric Rev Req Model (2009 GRC) Rebuttal 2 3" xfId="14371"/>
    <cellStyle name="_Fuel Prices 4-14_04 07E Wild Horse Wind Expansion (C) (2)_Electric Rev Req Model (2009 GRC) Rebuttal 3" xfId="14372"/>
    <cellStyle name="_Fuel Prices 4-14_04 07E Wild Horse Wind Expansion (C) (2)_Electric Rev Req Model (2009 GRC) Rebuttal 3 2" xfId="14373"/>
    <cellStyle name="_Fuel Prices 4-14_04 07E Wild Horse Wind Expansion (C) (2)_Electric Rev Req Model (2009 GRC) Rebuttal 4" xfId="14374"/>
    <cellStyle name="_Fuel Prices 4-14_04 07E Wild Horse Wind Expansion (C) (2)_Electric Rev Req Model (2009 GRC) Rebuttal REmoval of New  WH Solar AdjustMI" xfId="2525"/>
    <cellStyle name="_Fuel Prices 4-14_04 07E Wild Horse Wind Expansion (C) (2)_Electric Rev Req Model (2009 GRC) Rebuttal REmoval of New  WH Solar AdjustMI 2" xfId="2526"/>
    <cellStyle name="_Fuel Prices 4-14_04 07E Wild Horse Wind Expansion (C) (2)_Electric Rev Req Model (2009 GRC) Rebuttal REmoval of New  WH Solar AdjustMI 2 2" xfId="14375"/>
    <cellStyle name="_Fuel Prices 4-14_04 07E Wild Horse Wind Expansion (C) (2)_Electric Rev Req Model (2009 GRC) Rebuttal REmoval of New  WH Solar AdjustMI 2 2 2" xfId="14376"/>
    <cellStyle name="_Fuel Prices 4-14_04 07E Wild Horse Wind Expansion (C) (2)_Electric Rev Req Model (2009 GRC) Rebuttal REmoval of New  WH Solar AdjustMI 2 3" xfId="14377"/>
    <cellStyle name="_Fuel Prices 4-14_04 07E Wild Horse Wind Expansion (C) (2)_Electric Rev Req Model (2009 GRC) Rebuttal REmoval of New  WH Solar AdjustMI 3" xfId="14378"/>
    <cellStyle name="_Fuel Prices 4-14_04 07E Wild Horse Wind Expansion (C) (2)_Electric Rev Req Model (2009 GRC) Rebuttal REmoval of New  WH Solar AdjustMI 3 2" xfId="14379"/>
    <cellStyle name="_Fuel Prices 4-14_04 07E Wild Horse Wind Expansion (C) (2)_Electric Rev Req Model (2009 GRC) Rebuttal REmoval of New  WH Solar AdjustMI 4" xfId="14380"/>
    <cellStyle name="_Fuel Prices 4-14_04 07E Wild Horse Wind Expansion (C) (2)_Electric Rev Req Model (2009 GRC) Rebuttal REmoval of New  WH Solar AdjustMI_DEM-WP(C) ENERG10C--ctn Mid-C_042010 2010GRC" xfId="2527"/>
    <cellStyle name="_Fuel Prices 4-14_04 07E Wild Horse Wind Expansion (C) (2)_Electric Rev Req Model (2009 GRC) Rebuttal REmoval of New  WH Solar AdjustMI_DEM-WP(C) ENERG10C--ctn Mid-C_042010 2010GRC 2" xfId="14381"/>
    <cellStyle name="_Fuel Prices 4-14_04 07E Wild Horse Wind Expansion (C) (2)_Electric Rev Req Model (2009 GRC) Revised 01-18-2010" xfId="2528"/>
    <cellStyle name="_Fuel Prices 4-14_04 07E Wild Horse Wind Expansion (C) (2)_Electric Rev Req Model (2009 GRC) Revised 01-18-2010 2" xfId="2529"/>
    <cellStyle name="_Fuel Prices 4-14_04 07E Wild Horse Wind Expansion (C) (2)_Electric Rev Req Model (2009 GRC) Revised 01-18-2010 2 2" xfId="14382"/>
    <cellStyle name="_Fuel Prices 4-14_04 07E Wild Horse Wind Expansion (C) (2)_Electric Rev Req Model (2009 GRC) Revised 01-18-2010 2 2 2" xfId="14383"/>
    <cellStyle name="_Fuel Prices 4-14_04 07E Wild Horse Wind Expansion (C) (2)_Electric Rev Req Model (2009 GRC) Revised 01-18-2010 2 3" xfId="14384"/>
    <cellStyle name="_Fuel Prices 4-14_04 07E Wild Horse Wind Expansion (C) (2)_Electric Rev Req Model (2009 GRC) Revised 01-18-2010 3" xfId="14385"/>
    <cellStyle name="_Fuel Prices 4-14_04 07E Wild Horse Wind Expansion (C) (2)_Electric Rev Req Model (2009 GRC) Revised 01-18-2010 3 2" xfId="14386"/>
    <cellStyle name="_Fuel Prices 4-14_04 07E Wild Horse Wind Expansion (C) (2)_Electric Rev Req Model (2009 GRC) Revised 01-18-2010 4" xfId="14387"/>
    <cellStyle name="_Fuel Prices 4-14_04 07E Wild Horse Wind Expansion (C) (2)_Electric Rev Req Model (2009 GRC) Revised 01-18-2010_DEM-WP(C) ENERG10C--ctn Mid-C_042010 2010GRC" xfId="2530"/>
    <cellStyle name="_Fuel Prices 4-14_04 07E Wild Horse Wind Expansion (C) (2)_Electric Rev Req Model (2009 GRC) Revised 01-18-2010_DEM-WP(C) ENERG10C--ctn Mid-C_042010 2010GRC 2" xfId="14388"/>
    <cellStyle name="_Fuel Prices 4-14_04 07E Wild Horse Wind Expansion (C) (2)_Electric Rev Req Model (2010 GRC)" xfId="14389"/>
    <cellStyle name="_Fuel Prices 4-14_04 07E Wild Horse Wind Expansion (C) (2)_Electric Rev Req Model (2010 GRC) 2" xfId="14390"/>
    <cellStyle name="_Fuel Prices 4-14_04 07E Wild Horse Wind Expansion (C) (2)_Electric Rev Req Model (2010 GRC) SF" xfId="14391"/>
    <cellStyle name="_Fuel Prices 4-14_04 07E Wild Horse Wind Expansion (C) (2)_Electric Rev Req Model (2010 GRC) SF 2" xfId="14392"/>
    <cellStyle name="_Fuel Prices 4-14_04 07E Wild Horse Wind Expansion (C) (2)_Final Order Electric EXHIBIT A-1" xfId="2531"/>
    <cellStyle name="_Fuel Prices 4-14_04 07E Wild Horse Wind Expansion (C) (2)_Final Order Electric EXHIBIT A-1 2" xfId="14393"/>
    <cellStyle name="_Fuel Prices 4-14_04 07E Wild Horse Wind Expansion (C) (2)_Final Order Electric EXHIBIT A-1 2 2" xfId="14394"/>
    <cellStyle name="_Fuel Prices 4-14_04 07E Wild Horse Wind Expansion (C) (2)_Final Order Electric EXHIBIT A-1 2 2 2" xfId="14395"/>
    <cellStyle name="_Fuel Prices 4-14_04 07E Wild Horse Wind Expansion (C) (2)_Final Order Electric EXHIBIT A-1 2 3" xfId="14396"/>
    <cellStyle name="_Fuel Prices 4-14_04 07E Wild Horse Wind Expansion (C) (2)_Final Order Electric EXHIBIT A-1 3" xfId="14397"/>
    <cellStyle name="_Fuel Prices 4-14_04 07E Wild Horse Wind Expansion (C) (2)_Final Order Electric EXHIBIT A-1 3 2" xfId="14398"/>
    <cellStyle name="_Fuel Prices 4-14_04 07E Wild Horse Wind Expansion (C) (2)_Final Order Electric EXHIBIT A-1 4" xfId="14399"/>
    <cellStyle name="_Fuel Prices 4-14_04 07E Wild Horse Wind Expansion (C) (2)_TENASKA REGULATORY ASSET" xfId="2532"/>
    <cellStyle name="_Fuel Prices 4-14_04 07E Wild Horse Wind Expansion (C) (2)_TENASKA REGULATORY ASSET 2" xfId="14400"/>
    <cellStyle name="_Fuel Prices 4-14_04 07E Wild Horse Wind Expansion (C) (2)_TENASKA REGULATORY ASSET 2 2" xfId="14401"/>
    <cellStyle name="_Fuel Prices 4-14_04 07E Wild Horse Wind Expansion (C) (2)_TENASKA REGULATORY ASSET 2 2 2" xfId="14402"/>
    <cellStyle name="_Fuel Prices 4-14_04 07E Wild Horse Wind Expansion (C) (2)_TENASKA REGULATORY ASSET 2 3" xfId="14403"/>
    <cellStyle name="_Fuel Prices 4-14_04 07E Wild Horse Wind Expansion (C) (2)_TENASKA REGULATORY ASSET 3" xfId="14404"/>
    <cellStyle name="_Fuel Prices 4-14_04 07E Wild Horse Wind Expansion (C) (2)_TENASKA REGULATORY ASSET 3 2" xfId="14405"/>
    <cellStyle name="_Fuel Prices 4-14_04 07E Wild Horse Wind Expansion (C) (2)_TENASKA REGULATORY ASSET 4" xfId="14406"/>
    <cellStyle name="_Fuel Prices 4-14_16.37E Wild Horse Expansion DeferralRevwrkingfile SF" xfId="2533"/>
    <cellStyle name="_Fuel Prices 4-14_16.37E Wild Horse Expansion DeferralRevwrkingfile SF 2" xfId="2534"/>
    <cellStyle name="_Fuel Prices 4-14_16.37E Wild Horse Expansion DeferralRevwrkingfile SF 2 2" xfId="14407"/>
    <cellStyle name="_Fuel Prices 4-14_16.37E Wild Horse Expansion DeferralRevwrkingfile SF 2 2 2" xfId="14408"/>
    <cellStyle name="_Fuel Prices 4-14_16.37E Wild Horse Expansion DeferralRevwrkingfile SF 2 3" xfId="14409"/>
    <cellStyle name="_Fuel Prices 4-14_16.37E Wild Horse Expansion DeferralRevwrkingfile SF 3" xfId="14410"/>
    <cellStyle name="_Fuel Prices 4-14_16.37E Wild Horse Expansion DeferralRevwrkingfile SF 3 2" xfId="14411"/>
    <cellStyle name="_Fuel Prices 4-14_16.37E Wild Horse Expansion DeferralRevwrkingfile SF 4" xfId="14412"/>
    <cellStyle name="_Fuel Prices 4-14_16.37E Wild Horse Expansion DeferralRevwrkingfile SF_DEM-WP(C) ENERG10C--ctn Mid-C_042010 2010GRC" xfId="2535"/>
    <cellStyle name="_Fuel Prices 4-14_16.37E Wild Horse Expansion DeferralRevwrkingfile SF_DEM-WP(C) ENERG10C--ctn Mid-C_042010 2010GRC 2" xfId="14413"/>
    <cellStyle name="_Fuel Prices 4-14_2009 Compliance Filing PCA Exhibits for GRC" xfId="14414"/>
    <cellStyle name="_Fuel Prices 4-14_2009 Compliance Filing PCA Exhibits for GRC 2" xfId="14415"/>
    <cellStyle name="_Fuel Prices 4-14_2009 Compliance Filing PCA Exhibits for GRC 2 2" xfId="14416"/>
    <cellStyle name="_Fuel Prices 4-14_2009 Compliance Filing PCA Exhibits for GRC 3" xfId="14417"/>
    <cellStyle name="_Fuel Prices 4-14_2009 GRC Compl Filing - Exhibit D" xfId="2536"/>
    <cellStyle name="_Fuel Prices 4-14_2009 GRC Compl Filing - Exhibit D 2" xfId="2537"/>
    <cellStyle name="_Fuel Prices 4-14_2009 GRC Compl Filing - Exhibit D 2 2" xfId="14418"/>
    <cellStyle name="_Fuel Prices 4-14_2009 GRC Compl Filing - Exhibit D 2 2 2" xfId="14419"/>
    <cellStyle name="_Fuel Prices 4-14_2009 GRC Compl Filing - Exhibit D 2 3" xfId="14420"/>
    <cellStyle name="_Fuel Prices 4-14_2009 GRC Compl Filing - Exhibit D 3" xfId="14421"/>
    <cellStyle name="_Fuel Prices 4-14_2009 GRC Compl Filing - Exhibit D 3 2" xfId="14422"/>
    <cellStyle name="_Fuel Prices 4-14_2009 GRC Compl Filing - Exhibit D 4" xfId="14423"/>
    <cellStyle name="_Fuel Prices 4-14_2009 GRC Compl Filing - Exhibit D_DEM-WP(C) ENERG10C--ctn Mid-C_042010 2010GRC" xfId="2538"/>
    <cellStyle name="_Fuel Prices 4-14_2009 GRC Compl Filing - Exhibit D_DEM-WP(C) ENERG10C--ctn Mid-C_042010 2010GRC 2" xfId="14424"/>
    <cellStyle name="_Fuel Prices 4-14_3.01 Income Statement" xfId="14425"/>
    <cellStyle name="_Fuel Prices 4-14_4 31 Regulatory Assets and Liabilities  7 06- Exhibit D" xfId="2539"/>
    <cellStyle name="_Fuel Prices 4-14_4 31 Regulatory Assets and Liabilities  7 06- Exhibit D 2" xfId="2540"/>
    <cellStyle name="_Fuel Prices 4-14_4 31 Regulatory Assets and Liabilities  7 06- Exhibit D 2 2" xfId="14426"/>
    <cellStyle name="_Fuel Prices 4-14_4 31 Regulatory Assets and Liabilities  7 06- Exhibit D 2 2 2" xfId="14427"/>
    <cellStyle name="_Fuel Prices 4-14_4 31 Regulatory Assets and Liabilities  7 06- Exhibit D 2 2 2 2" xfId="14428"/>
    <cellStyle name="_Fuel Prices 4-14_4 31 Regulatory Assets and Liabilities  7 06- Exhibit D 2 2 3" xfId="14429"/>
    <cellStyle name="_Fuel Prices 4-14_4 31 Regulatory Assets and Liabilities  7 06- Exhibit D 2 3" xfId="14430"/>
    <cellStyle name="_Fuel Prices 4-14_4 31 Regulatory Assets and Liabilities  7 06- Exhibit D 3" xfId="14431"/>
    <cellStyle name="_Fuel Prices 4-14_4 31 Regulatory Assets and Liabilities  7 06- Exhibit D 3 2" xfId="14432"/>
    <cellStyle name="_Fuel Prices 4-14_4 31 Regulatory Assets and Liabilities  7 06- Exhibit D 4" xfId="14433"/>
    <cellStyle name="_Fuel Prices 4-14_4 31 Regulatory Assets and Liabilities  7 06- Exhibit D_DEM-WP(C) ENERG10C--ctn Mid-C_042010 2010GRC" xfId="2541"/>
    <cellStyle name="_Fuel Prices 4-14_4 31 Regulatory Assets and Liabilities  7 06- Exhibit D_DEM-WP(C) ENERG10C--ctn Mid-C_042010 2010GRC 2" xfId="14434"/>
    <cellStyle name="_Fuel Prices 4-14_4 31 Regulatory Assets and Liabilities  7 06- Exhibit D_NIM Summary" xfId="2542"/>
    <cellStyle name="_Fuel Prices 4-14_4 31 Regulatory Assets and Liabilities  7 06- Exhibit D_NIM Summary 2" xfId="2543"/>
    <cellStyle name="_Fuel Prices 4-14_4 31 Regulatory Assets and Liabilities  7 06- Exhibit D_NIM Summary 2 2" xfId="14435"/>
    <cellStyle name="_Fuel Prices 4-14_4 31 Regulatory Assets and Liabilities  7 06- Exhibit D_NIM Summary 2 2 2" xfId="14436"/>
    <cellStyle name="_Fuel Prices 4-14_4 31 Regulatory Assets and Liabilities  7 06- Exhibit D_NIM Summary 2 3" xfId="14437"/>
    <cellStyle name="_Fuel Prices 4-14_4 31 Regulatory Assets and Liabilities  7 06- Exhibit D_NIM Summary 3" xfId="14438"/>
    <cellStyle name="_Fuel Prices 4-14_4 31 Regulatory Assets and Liabilities  7 06- Exhibit D_NIM Summary 3 2" xfId="14439"/>
    <cellStyle name="_Fuel Prices 4-14_4 31 Regulatory Assets and Liabilities  7 06- Exhibit D_NIM Summary 4" xfId="14440"/>
    <cellStyle name="_Fuel Prices 4-14_4 31 Regulatory Assets and Liabilities  7 06- Exhibit D_NIM Summary_DEM-WP(C) ENERG10C--ctn Mid-C_042010 2010GRC" xfId="2544"/>
    <cellStyle name="_Fuel Prices 4-14_4 31 Regulatory Assets and Liabilities  7 06- Exhibit D_NIM Summary_DEM-WP(C) ENERG10C--ctn Mid-C_042010 2010GRC 2" xfId="14441"/>
    <cellStyle name="_Fuel Prices 4-14_4 31 Regulatory Assets and Liabilities  7 06- Exhibit D_NIM+O&amp;M" xfId="2545"/>
    <cellStyle name="_Fuel Prices 4-14_4 31 Regulatory Assets and Liabilities  7 06- Exhibit D_NIM+O&amp;M 2" xfId="14442"/>
    <cellStyle name="_Fuel Prices 4-14_4 31 Regulatory Assets and Liabilities  7 06- Exhibit D_NIM+O&amp;M 2 2" xfId="14443"/>
    <cellStyle name="_Fuel Prices 4-14_4 31 Regulatory Assets and Liabilities  7 06- Exhibit D_NIM+O&amp;M 3" xfId="14444"/>
    <cellStyle name="_Fuel Prices 4-14_4 31 Regulatory Assets and Liabilities  7 06- Exhibit D_NIM+O&amp;M Monthly" xfId="2546"/>
    <cellStyle name="_Fuel Prices 4-14_4 31 Regulatory Assets and Liabilities  7 06- Exhibit D_NIM+O&amp;M Monthly 2" xfId="14445"/>
    <cellStyle name="_Fuel Prices 4-14_4 31 Regulatory Assets and Liabilities  7 06- Exhibit D_NIM+O&amp;M Monthly 2 2" xfId="14446"/>
    <cellStyle name="_Fuel Prices 4-14_4 31 Regulatory Assets and Liabilities  7 06- Exhibit D_NIM+O&amp;M Monthly 3" xfId="14447"/>
    <cellStyle name="_Fuel Prices 4-14_4 31E Reg Asset  Liab and EXH D" xfId="2547"/>
    <cellStyle name="_Fuel Prices 4-14_4 31E Reg Asset  Liab and EXH D _ Aug 10 Filing (2)" xfId="2548"/>
    <cellStyle name="_Fuel Prices 4-14_4 31E Reg Asset  Liab and EXH D _ Aug 10 Filing (2) 2" xfId="2549"/>
    <cellStyle name="_Fuel Prices 4-14_4 31E Reg Asset  Liab and EXH D _ Aug 10 Filing (2) 2 2" xfId="14448"/>
    <cellStyle name="_Fuel Prices 4-14_4 31E Reg Asset  Liab and EXH D _ Aug 10 Filing (2) 3" xfId="14449"/>
    <cellStyle name="_Fuel Prices 4-14_4 31E Reg Asset  Liab and EXH D 10" xfId="14450"/>
    <cellStyle name="_Fuel Prices 4-14_4 31E Reg Asset  Liab and EXH D 10 2" xfId="14451"/>
    <cellStyle name="_Fuel Prices 4-14_4 31E Reg Asset  Liab and EXH D 11" xfId="14452"/>
    <cellStyle name="_Fuel Prices 4-14_4 31E Reg Asset  Liab and EXH D 11 2" xfId="14453"/>
    <cellStyle name="_Fuel Prices 4-14_4 31E Reg Asset  Liab and EXH D 12" xfId="14454"/>
    <cellStyle name="_Fuel Prices 4-14_4 31E Reg Asset  Liab and EXH D 12 2" xfId="14455"/>
    <cellStyle name="_Fuel Prices 4-14_4 31E Reg Asset  Liab and EXH D 13" xfId="14456"/>
    <cellStyle name="_Fuel Prices 4-14_4 31E Reg Asset  Liab and EXH D 13 2" xfId="14457"/>
    <cellStyle name="_Fuel Prices 4-14_4 31E Reg Asset  Liab and EXH D 14" xfId="14458"/>
    <cellStyle name="_Fuel Prices 4-14_4 31E Reg Asset  Liab and EXH D 14 2" xfId="14459"/>
    <cellStyle name="_Fuel Prices 4-14_4 31E Reg Asset  Liab and EXH D 15" xfId="14460"/>
    <cellStyle name="_Fuel Prices 4-14_4 31E Reg Asset  Liab and EXH D 15 2" xfId="14461"/>
    <cellStyle name="_Fuel Prices 4-14_4 31E Reg Asset  Liab and EXH D 16" xfId="14462"/>
    <cellStyle name="_Fuel Prices 4-14_4 31E Reg Asset  Liab and EXH D 16 2" xfId="14463"/>
    <cellStyle name="_Fuel Prices 4-14_4 31E Reg Asset  Liab and EXH D 17" xfId="14464"/>
    <cellStyle name="_Fuel Prices 4-14_4 31E Reg Asset  Liab and EXH D 17 2" xfId="14465"/>
    <cellStyle name="_Fuel Prices 4-14_4 31E Reg Asset  Liab and EXH D 18" xfId="14466"/>
    <cellStyle name="_Fuel Prices 4-14_4 31E Reg Asset  Liab and EXH D 18 2" xfId="14467"/>
    <cellStyle name="_Fuel Prices 4-14_4 31E Reg Asset  Liab and EXH D 19" xfId="14468"/>
    <cellStyle name="_Fuel Prices 4-14_4 31E Reg Asset  Liab and EXH D 19 2" xfId="14469"/>
    <cellStyle name="_Fuel Prices 4-14_4 31E Reg Asset  Liab and EXH D 2" xfId="2550"/>
    <cellStyle name="_Fuel Prices 4-14_4 31E Reg Asset  Liab and EXH D 2 2" xfId="14470"/>
    <cellStyle name="_Fuel Prices 4-14_4 31E Reg Asset  Liab and EXH D 20" xfId="14471"/>
    <cellStyle name="_Fuel Prices 4-14_4 31E Reg Asset  Liab and EXH D 20 2" xfId="14472"/>
    <cellStyle name="_Fuel Prices 4-14_4 31E Reg Asset  Liab and EXH D 21" xfId="14473"/>
    <cellStyle name="_Fuel Prices 4-14_4 31E Reg Asset  Liab and EXH D 21 2" xfId="14474"/>
    <cellStyle name="_Fuel Prices 4-14_4 31E Reg Asset  Liab and EXH D 22" xfId="14475"/>
    <cellStyle name="_Fuel Prices 4-14_4 31E Reg Asset  Liab and EXH D 22 2" xfId="14476"/>
    <cellStyle name="_Fuel Prices 4-14_4 31E Reg Asset  Liab and EXH D 23" xfId="14477"/>
    <cellStyle name="_Fuel Prices 4-14_4 31E Reg Asset  Liab and EXH D 23 2" xfId="14478"/>
    <cellStyle name="_Fuel Prices 4-14_4 31E Reg Asset  Liab and EXH D 24" xfId="14479"/>
    <cellStyle name="_Fuel Prices 4-14_4 31E Reg Asset  Liab and EXH D 24 2" xfId="14480"/>
    <cellStyle name="_Fuel Prices 4-14_4 31E Reg Asset  Liab and EXH D 25" xfId="14481"/>
    <cellStyle name="_Fuel Prices 4-14_4 31E Reg Asset  Liab and EXH D 25 2" xfId="14482"/>
    <cellStyle name="_Fuel Prices 4-14_4 31E Reg Asset  Liab and EXH D 26" xfId="14483"/>
    <cellStyle name="_Fuel Prices 4-14_4 31E Reg Asset  Liab and EXH D 26 2" xfId="14484"/>
    <cellStyle name="_Fuel Prices 4-14_4 31E Reg Asset  Liab and EXH D 27" xfId="14485"/>
    <cellStyle name="_Fuel Prices 4-14_4 31E Reg Asset  Liab and EXH D 27 2" xfId="14486"/>
    <cellStyle name="_Fuel Prices 4-14_4 31E Reg Asset  Liab and EXH D 28" xfId="14487"/>
    <cellStyle name="_Fuel Prices 4-14_4 31E Reg Asset  Liab and EXH D 28 2" xfId="14488"/>
    <cellStyle name="_Fuel Prices 4-14_4 31E Reg Asset  Liab and EXH D 29" xfId="14489"/>
    <cellStyle name="_Fuel Prices 4-14_4 31E Reg Asset  Liab and EXH D 29 2" xfId="14490"/>
    <cellStyle name="_Fuel Prices 4-14_4 31E Reg Asset  Liab and EXH D 3" xfId="2551"/>
    <cellStyle name="_Fuel Prices 4-14_4 31E Reg Asset  Liab and EXH D 3 2" xfId="14491"/>
    <cellStyle name="_Fuel Prices 4-14_4 31E Reg Asset  Liab and EXH D 30" xfId="14492"/>
    <cellStyle name="_Fuel Prices 4-14_4 31E Reg Asset  Liab and EXH D 30 2" xfId="14493"/>
    <cellStyle name="_Fuel Prices 4-14_4 31E Reg Asset  Liab and EXH D 31" xfId="14494"/>
    <cellStyle name="_Fuel Prices 4-14_4 31E Reg Asset  Liab and EXH D 32" xfId="14495"/>
    <cellStyle name="_Fuel Prices 4-14_4 31E Reg Asset  Liab and EXH D 33" xfId="14496"/>
    <cellStyle name="_Fuel Prices 4-14_4 31E Reg Asset  Liab and EXH D 34" xfId="14497"/>
    <cellStyle name="_Fuel Prices 4-14_4 31E Reg Asset  Liab and EXH D 35" xfId="14498"/>
    <cellStyle name="_Fuel Prices 4-14_4 31E Reg Asset  Liab and EXH D 36" xfId="14499"/>
    <cellStyle name="_Fuel Prices 4-14_4 31E Reg Asset  Liab and EXH D 4" xfId="14500"/>
    <cellStyle name="_Fuel Prices 4-14_4 31E Reg Asset  Liab and EXH D 4 2" xfId="14501"/>
    <cellStyle name="_Fuel Prices 4-14_4 31E Reg Asset  Liab and EXH D 5" xfId="14502"/>
    <cellStyle name="_Fuel Prices 4-14_4 31E Reg Asset  Liab and EXH D 5 2" xfId="14503"/>
    <cellStyle name="_Fuel Prices 4-14_4 31E Reg Asset  Liab and EXH D 6" xfId="14504"/>
    <cellStyle name="_Fuel Prices 4-14_4 31E Reg Asset  Liab and EXH D 6 2" xfId="14505"/>
    <cellStyle name="_Fuel Prices 4-14_4 31E Reg Asset  Liab and EXH D 7" xfId="14506"/>
    <cellStyle name="_Fuel Prices 4-14_4 31E Reg Asset  Liab and EXH D 7 2" xfId="14507"/>
    <cellStyle name="_Fuel Prices 4-14_4 31E Reg Asset  Liab and EXH D 8" xfId="14508"/>
    <cellStyle name="_Fuel Prices 4-14_4 31E Reg Asset  Liab and EXH D 8 2" xfId="14509"/>
    <cellStyle name="_Fuel Prices 4-14_4 31E Reg Asset  Liab and EXH D 9" xfId="14510"/>
    <cellStyle name="_Fuel Prices 4-14_4 31E Reg Asset  Liab and EXH D 9 2" xfId="14511"/>
    <cellStyle name="_Fuel Prices 4-14_4 32 Regulatory Assets and Liabilities  7 06- Exhibit D" xfId="2552"/>
    <cellStyle name="_Fuel Prices 4-14_4 32 Regulatory Assets and Liabilities  7 06- Exhibit D 2" xfId="2553"/>
    <cellStyle name="_Fuel Prices 4-14_4 32 Regulatory Assets and Liabilities  7 06- Exhibit D 2 2" xfId="14512"/>
    <cellStyle name="_Fuel Prices 4-14_4 32 Regulatory Assets and Liabilities  7 06- Exhibit D 2 2 2" xfId="14513"/>
    <cellStyle name="_Fuel Prices 4-14_4 32 Regulatory Assets and Liabilities  7 06- Exhibit D 2 2 2 2" xfId="14514"/>
    <cellStyle name="_Fuel Prices 4-14_4 32 Regulatory Assets and Liabilities  7 06- Exhibit D 2 2 3" xfId="14515"/>
    <cellStyle name="_Fuel Prices 4-14_4 32 Regulatory Assets and Liabilities  7 06- Exhibit D 2 3" xfId="14516"/>
    <cellStyle name="_Fuel Prices 4-14_4 32 Regulatory Assets and Liabilities  7 06- Exhibit D 3" xfId="14517"/>
    <cellStyle name="_Fuel Prices 4-14_4 32 Regulatory Assets and Liabilities  7 06- Exhibit D 3 2" xfId="14518"/>
    <cellStyle name="_Fuel Prices 4-14_4 32 Regulatory Assets and Liabilities  7 06- Exhibit D 4" xfId="14519"/>
    <cellStyle name="_Fuel Prices 4-14_4 32 Regulatory Assets and Liabilities  7 06- Exhibit D_DEM-WP(C) ENERG10C--ctn Mid-C_042010 2010GRC" xfId="2554"/>
    <cellStyle name="_Fuel Prices 4-14_4 32 Regulatory Assets and Liabilities  7 06- Exhibit D_DEM-WP(C) ENERG10C--ctn Mid-C_042010 2010GRC 2" xfId="14520"/>
    <cellStyle name="_Fuel Prices 4-14_4 32 Regulatory Assets and Liabilities  7 06- Exhibit D_NIM Summary" xfId="2555"/>
    <cellStyle name="_Fuel Prices 4-14_4 32 Regulatory Assets and Liabilities  7 06- Exhibit D_NIM Summary 2" xfId="2556"/>
    <cellStyle name="_Fuel Prices 4-14_4 32 Regulatory Assets and Liabilities  7 06- Exhibit D_NIM Summary 2 2" xfId="14521"/>
    <cellStyle name="_Fuel Prices 4-14_4 32 Regulatory Assets and Liabilities  7 06- Exhibit D_NIM Summary 2 2 2" xfId="14522"/>
    <cellStyle name="_Fuel Prices 4-14_4 32 Regulatory Assets and Liabilities  7 06- Exhibit D_NIM Summary 2 3" xfId="14523"/>
    <cellStyle name="_Fuel Prices 4-14_4 32 Regulatory Assets and Liabilities  7 06- Exhibit D_NIM Summary 3" xfId="14524"/>
    <cellStyle name="_Fuel Prices 4-14_4 32 Regulatory Assets and Liabilities  7 06- Exhibit D_NIM Summary 3 2" xfId="14525"/>
    <cellStyle name="_Fuel Prices 4-14_4 32 Regulatory Assets and Liabilities  7 06- Exhibit D_NIM Summary 4" xfId="14526"/>
    <cellStyle name="_Fuel Prices 4-14_4 32 Regulatory Assets and Liabilities  7 06- Exhibit D_NIM Summary_DEM-WP(C) ENERG10C--ctn Mid-C_042010 2010GRC" xfId="2557"/>
    <cellStyle name="_Fuel Prices 4-14_4 32 Regulatory Assets and Liabilities  7 06- Exhibit D_NIM Summary_DEM-WP(C) ENERG10C--ctn Mid-C_042010 2010GRC 2" xfId="14527"/>
    <cellStyle name="_Fuel Prices 4-14_4 32 Regulatory Assets and Liabilities  7 06- Exhibit D_NIM+O&amp;M" xfId="2558"/>
    <cellStyle name="_Fuel Prices 4-14_4 32 Regulatory Assets and Liabilities  7 06- Exhibit D_NIM+O&amp;M 2" xfId="14528"/>
    <cellStyle name="_Fuel Prices 4-14_4 32 Regulatory Assets and Liabilities  7 06- Exhibit D_NIM+O&amp;M 2 2" xfId="14529"/>
    <cellStyle name="_Fuel Prices 4-14_4 32 Regulatory Assets and Liabilities  7 06- Exhibit D_NIM+O&amp;M 3" xfId="14530"/>
    <cellStyle name="_Fuel Prices 4-14_4 32 Regulatory Assets and Liabilities  7 06- Exhibit D_NIM+O&amp;M Monthly" xfId="2559"/>
    <cellStyle name="_Fuel Prices 4-14_4 32 Regulatory Assets and Liabilities  7 06- Exhibit D_NIM+O&amp;M Monthly 2" xfId="14531"/>
    <cellStyle name="_Fuel Prices 4-14_4 32 Regulatory Assets and Liabilities  7 06- Exhibit D_NIM+O&amp;M Monthly 2 2" xfId="14532"/>
    <cellStyle name="_Fuel Prices 4-14_4 32 Regulatory Assets and Liabilities  7 06- Exhibit D_NIM+O&amp;M Monthly 3" xfId="14533"/>
    <cellStyle name="_Fuel Prices 4-14_AURORA Total New" xfId="2560"/>
    <cellStyle name="_Fuel Prices 4-14_AURORA Total New 2" xfId="2561"/>
    <cellStyle name="_Fuel Prices 4-14_AURORA Total New 2 2" xfId="14534"/>
    <cellStyle name="_Fuel Prices 4-14_AURORA Total New 2 2 2" xfId="14535"/>
    <cellStyle name="_Fuel Prices 4-14_AURORA Total New 2 3" xfId="14536"/>
    <cellStyle name="_Fuel Prices 4-14_AURORA Total New 3" xfId="14537"/>
    <cellStyle name="_Fuel Prices 4-14_AURORA Total New 3 2" xfId="14538"/>
    <cellStyle name="_Fuel Prices 4-14_AURORA Total New 4" xfId="14539"/>
    <cellStyle name="_Fuel Prices 4-14_Book2" xfId="2562"/>
    <cellStyle name="_Fuel Prices 4-14_Book2 2" xfId="2563"/>
    <cellStyle name="_Fuel Prices 4-14_Book2 2 2" xfId="14540"/>
    <cellStyle name="_Fuel Prices 4-14_Book2 2 2 2" xfId="14541"/>
    <cellStyle name="_Fuel Prices 4-14_Book2 2 3" xfId="14542"/>
    <cellStyle name="_Fuel Prices 4-14_Book2 3" xfId="14543"/>
    <cellStyle name="_Fuel Prices 4-14_Book2 3 2" xfId="14544"/>
    <cellStyle name="_Fuel Prices 4-14_Book2 4" xfId="14545"/>
    <cellStyle name="_Fuel Prices 4-14_Book2_Adj Bench DR 3 for Initial Briefs (Electric)" xfId="2564"/>
    <cellStyle name="_Fuel Prices 4-14_Book2_Adj Bench DR 3 for Initial Briefs (Electric) 2" xfId="2565"/>
    <cellStyle name="_Fuel Prices 4-14_Book2_Adj Bench DR 3 for Initial Briefs (Electric) 2 2" xfId="14546"/>
    <cellStyle name="_Fuel Prices 4-14_Book2_Adj Bench DR 3 for Initial Briefs (Electric) 2 2 2" xfId="14547"/>
    <cellStyle name="_Fuel Prices 4-14_Book2_Adj Bench DR 3 for Initial Briefs (Electric) 2 3" xfId="14548"/>
    <cellStyle name="_Fuel Prices 4-14_Book2_Adj Bench DR 3 for Initial Briefs (Electric) 3" xfId="14549"/>
    <cellStyle name="_Fuel Prices 4-14_Book2_Adj Bench DR 3 for Initial Briefs (Electric) 3 2" xfId="14550"/>
    <cellStyle name="_Fuel Prices 4-14_Book2_Adj Bench DR 3 for Initial Briefs (Electric) 4" xfId="14551"/>
    <cellStyle name="_Fuel Prices 4-14_Book2_Adj Bench DR 3 for Initial Briefs (Electric)_DEM-WP(C) ENERG10C--ctn Mid-C_042010 2010GRC" xfId="2566"/>
    <cellStyle name="_Fuel Prices 4-14_Book2_Adj Bench DR 3 for Initial Briefs (Electric)_DEM-WP(C) ENERG10C--ctn Mid-C_042010 2010GRC 2" xfId="14552"/>
    <cellStyle name="_Fuel Prices 4-14_Book2_DEM-WP(C) ENERG10C--ctn Mid-C_042010 2010GRC" xfId="2567"/>
    <cellStyle name="_Fuel Prices 4-14_Book2_DEM-WP(C) ENERG10C--ctn Mid-C_042010 2010GRC 2" xfId="14553"/>
    <cellStyle name="_Fuel Prices 4-14_Book2_Electric Rev Req Model (2009 GRC) Rebuttal" xfId="2568"/>
    <cellStyle name="_Fuel Prices 4-14_Book2_Electric Rev Req Model (2009 GRC) Rebuttal 2" xfId="14554"/>
    <cellStyle name="_Fuel Prices 4-14_Book2_Electric Rev Req Model (2009 GRC) Rebuttal 2 2" xfId="14555"/>
    <cellStyle name="_Fuel Prices 4-14_Book2_Electric Rev Req Model (2009 GRC) Rebuttal 2 2 2" xfId="14556"/>
    <cellStyle name="_Fuel Prices 4-14_Book2_Electric Rev Req Model (2009 GRC) Rebuttal 2 3" xfId="14557"/>
    <cellStyle name="_Fuel Prices 4-14_Book2_Electric Rev Req Model (2009 GRC) Rebuttal 3" xfId="14558"/>
    <cellStyle name="_Fuel Prices 4-14_Book2_Electric Rev Req Model (2009 GRC) Rebuttal 3 2" xfId="14559"/>
    <cellStyle name="_Fuel Prices 4-14_Book2_Electric Rev Req Model (2009 GRC) Rebuttal 4" xfId="14560"/>
    <cellStyle name="_Fuel Prices 4-14_Book2_Electric Rev Req Model (2009 GRC) Rebuttal REmoval of New  WH Solar AdjustMI" xfId="2569"/>
    <cellStyle name="_Fuel Prices 4-14_Book2_Electric Rev Req Model (2009 GRC) Rebuttal REmoval of New  WH Solar AdjustMI 2" xfId="2570"/>
    <cellStyle name="_Fuel Prices 4-14_Book2_Electric Rev Req Model (2009 GRC) Rebuttal REmoval of New  WH Solar AdjustMI 2 2" xfId="14561"/>
    <cellStyle name="_Fuel Prices 4-14_Book2_Electric Rev Req Model (2009 GRC) Rebuttal REmoval of New  WH Solar AdjustMI 2 2 2" xfId="14562"/>
    <cellStyle name="_Fuel Prices 4-14_Book2_Electric Rev Req Model (2009 GRC) Rebuttal REmoval of New  WH Solar AdjustMI 2 3" xfId="14563"/>
    <cellStyle name="_Fuel Prices 4-14_Book2_Electric Rev Req Model (2009 GRC) Rebuttal REmoval of New  WH Solar AdjustMI 3" xfId="14564"/>
    <cellStyle name="_Fuel Prices 4-14_Book2_Electric Rev Req Model (2009 GRC) Rebuttal REmoval of New  WH Solar AdjustMI 3 2" xfId="14565"/>
    <cellStyle name="_Fuel Prices 4-14_Book2_Electric Rev Req Model (2009 GRC) Rebuttal REmoval of New  WH Solar AdjustMI 4" xfId="14566"/>
    <cellStyle name="_Fuel Prices 4-14_Book2_Electric Rev Req Model (2009 GRC) Rebuttal REmoval of New  WH Solar AdjustMI_DEM-WP(C) ENERG10C--ctn Mid-C_042010 2010GRC" xfId="2571"/>
    <cellStyle name="_Fuel Prices 4-14_Book2_Electric Rev Req Model (2009 GRC) Rebuttal REmoval of New  WH Solar AdjustMI_DEM-WP(C) ENERG10C--ctn Mid-C_042010 2010GRC 2" xfId="14567"/>
    <cellStyle name="_Fuel Prices 4-14_Book2_Electric Rev Req Model (2009 GRC) Revised 01-18-2010" xfId="2572"/>
    <cellStyle name="_Fuel Prices 4-14_Book2_Electric Rev Req Model (2009 GRC) Revised 01-18-2010 2" xfId="2573"/>
    <cellStyle name="_Fuel Prices 4-14_Book2_Electric Rev Req Model (2009 GRC) Revised 01-18-2010 2 2" xfId="14568"/>
    <cellStyle name="_Fuel Prices 4-14_Book2_Electric Rev Req Model (2009 GRC) Revised 01-18-2010 2 2 2" xfId="14569"/>
    <cellStyle name="_Fuel Prices 4-14_Book2_Electric Rev Req Model (2009 GRC) Revised 01-18-2010 2 3" xfId="14570"/>
    <cellStyle name="_Fuel Prices 4-14_Book2_Electric Rev Req Model (2009 GRC) Revised 01-18-2010 3" xfId="14571"/>
    <cellStyle name="_Fuel Prices 4-14_Book2_Electric Rev Req Model (2009 GRC) Revised 01-18-2010 3 2" xfId="14572"/>
    <cellStyle name="_Fuel Prices 4-14_Book2_Electric Rev Req Model (2009 GRC) Revised 01-18-2010 4" xfId="14573"/>
    <cellStyle name="_Fuel Prices 4-14_Book2_Electric Rev Req Model (2009 GRC) Revised 01-18-2010_DEM-WP(C) ENERG10C--ctn Mid-C_042010 2010GRC" xfId="2574"/>
    <cellStyle name="_Fuel Prices 4-14_Book2_Electric Rev Req Model (2009 GRC) Revised 01-18-2010_DEM-WP(C) ENERG10C--ctn Mid-C_042010 2010GRC 2" xfId="14574"/>
    <cellStyle name="_Fuel Prices 4-14_Book2_Final Order Electric EXHIBIT A-1" xfId="2575"/>
    <cellStyle name="_Fuel Prices 4-14_Book2_Final Order Electric EXHIBIT A-1 2" xfId="14575"/>
    <cellStyle name="_Fuel Prices 4-14_Book2_Final Order Electric EXHIBIT A-1 2 2" xfId="14576"/>
    <cellStyle name="_Fuel Prices 4-14_Book2_Final Order Electric EXHIBIT A-1 2 2 2" xfId="14577"/>
    <cellStyle name="_Fuel Prices 4-14_Book2_Final Order Electric EXHIBIT A-1 2 3" xfId="14578"/>
    <cellStyle name="_Fuel Prices 4-14_Book2_Final Order Electric EXHIBIT A-1 3" xfId="14579"/>
    <cellStyle name="_Fuel Prices 4-14_Book2_Final Order Electric EXHIBIT A-1 3 2" xfId="14580"/>
    <cellStyle name="_Fuel Prices 4-14_Book2_Final Order Electric EXHIBIT A-1 4" xfId="14581"/>
    <cellStyle name="_Fuel Prices 4-14_Book4" xfId="2576"/>
    <cellStyle name="_Fuel Prices 4-14_Book4 2" xfId="2577"/>
    <cellStyle name="_Fuel Prices 4-14_Book4 2 2" xfId="14582"/>
    <cellStyle name="_Fuel Prices 4-14_Book4 2 2 2" xfId="14583"/>
    <cellStyle name="_Fuel Prices 4-14_Book4 2 3" xfId="14584"/>
    <cellStyle name="_Fuel Prices 4-14_Book4 3" xfId="14585"/>
    <cellStyle name="_Fuel Prices 4-14_Book4 3 2" xfId="14586"/>
    <cellStyle name="_Fuel Prices 4-14_Book4 4" xfId="14587"/>
    <cellStyle name="_Fuel Prices 4-14_Book4_DEM-WP(C) ENERG10C--ctn Mid-C_042010 2010GRC" xfId="2578"/>
    <cellStyle name="_Fuel Prices 4-14_Book4_DEM-WP(C) ENERG10C--ctn Mid-C_042010 2010GRC 2" xfId="14588"/>
    <cellStyle name="_Fuel Prices 4-14_Book9" xfId="2579"/>
    <cellStyle name="_Fuel Prices 4-14_Book9 2" xfId="2580"/>
    <cellStyle name="_Fuel Prices 4-14_Book9 2 2" xfId="14589"/>
    <cellStyle name="_Fuel Prices 4-14_Book9 2 2 2" xfId="14590"/>
    <cellStyle name="_Fuel Prices 4-14_Book9 2 3" xfId="14591"/>
    <cellStyle name="_Fuel Prices 4-14_Book9 3" xfId="14592"/>
    <cellStyle name="_Fuel Prices 4-14_Book9 3 2" xfId="14593"/>
    <cellStyle name="_Fuel Prices 4-14_Book9 4" xfId="14594"/>
    <cellStyle name="_Fuel Prices 4-14_Book9_DEM-WP(C) ENERG10C--ctn Mid-C_042010 2010GRC" xfId="2581"/>
    <cellStyle name="_Fuel Prices 4-14_Book9_DEM-WP(C) ENERG10C--ctn Mid-C_042010 2010GRC 2" xfId="14595"/>
    <cellStyle name="_Fuel Prices 4-14_Chelan PUD Power Costs (8-10)" xfId="2582"/>
    <cellStyle name="_Fuel Prices 4-14_Chelan PUD Power Costs (8-10) 2" xfId="14596"/>
    <cellStyle name="_Fuel Prices 4-14_DEM-WP(C) Chelan Power Costs" xfId="2583"/>
    <cellStyle name="_Fuel Prices 4-14_DEM-WP(C) Chelan Power Costs 2" xfId="2584"/>
    <cellStyle name="_Fuel Prices 4-14_DEM-WP(C) Chelan Power Costs 2 2" xfId="14597"/>
    <cellStyle name="_Fuel Prices 4-14_DEM-WP(C) Chelan Power Costs 3" xfId="14598"/>
    <cellStyle name="_Fuel Prices 4-14_DEM-WP(C) ENERG10C--ctn Mid-C_042010 2010GRC" xfId="2585"/>
    <cellStyle name="_Fuel Prices 4-14_DEM-WP(C) ENERG10C--ctn Mid-C_042010 2010GRC 2" xfId="14599"/>
    <cellStyle name="_Fuel Prices 4-14_DEM-WP(C) Gas Transport 2010GRC" xfId="2586"/>
    <cellStyle name="_Fuel Prices 4-14_DEM-WP(C) Gas Transport 2010GRC 2" xfId="2587"/>
    <cellStyle name="_Fuel Prices 4-14_DEM-WP(C) Gas Transport 2010GRC 2 2" xfId="14600"/>
    <cellStyle name="_Fuel Prices 4-14_DEM-WP(C) Gas Transport 2010GRC 3" xfId="14601"/>
    <cellStyle name="_Fuel Prices 4-14_Direct Assignment Distribution Plant 2008" xfId="14602"/>
    <cellStyle name="_Fuel Prices 4-14_Direct Assignment Distribution Plant 2008 2" xfId="14603"/>
    <cellStyle name="_Fuel Prices 4-14_Direct Assignment Distribution Plant 2008 2 2" xfId="14604"/>
    <cellStyle name="_Fuel Prices 4-14_Direct Assignment Distribution Plant 2008 2 2 2" xfId="14605"/>
    <cellStyle name="_Fuel Prices 4-14_Direct Assignment Distribution Plant 2008 2 2 2 2" xfId="14606"/>
    <cellStyle name="_Fuel Prices 4-14_Direct Assignment Distribution Plant 2008 2 2 3" xfId="14607"/>
    <cellStyle name="_Fuel Prices 4-14_Direct Assignment Distribution Plant 2008 2 3" xfId="14608"/>
    <cellStyle name="_Fuel Prices 4-14_Direct Assignment Distribution Plant 2008 2 3 2" xfId="14609"/>
    <cellStyle name="_Fuel Prices 4-14_Direct Assignment Distribution Plant 2008 2 3 2 2" xfId="14610"/>
    <cellStyle name="_Fuel Prices 4-14_Direct Assignment Distribution Plant 2008 2 3 3" xfId="14611"/>
    <cellStyle name="_Fuel Prices 4-14_Direct Assignment Distribution Plant 2008 2 4" xfId="14612"/>
    <cellStyle name="_Fuel Prices 4-14_Direct Assignment Distribution Plant 2008 2 4 2" xfId="14613"/>
    <cellStyle name="_Fuel Prices 4-14_Direct Assignment Distribution Plant 2008 2 4 2 2" xfId="14614"/>
    <cellStyle name="_Fuel Prices 4-14_Direct Assignment Distribution Plant 2008 2 4 3" xfId="14615"/>
    <cellStyle name="_Fuel Prices 4-14_Direct Assignment Distribution Plant 2008 2 5" xfId="14616"/>
    <cellStyle name="_Fuel Prices 4-14_Direct Assignment Distribution Plant 2008 3" xfId="14617"/>
    <cellStyle name="_Fuel Prices 4-14_Direct Assignment Distribution Plant 2008 3 2" xfId="14618"/>
    <cellStyle name="_Fuel Prices 4-14_Direct Assignment Distribution Plant 2008 3 2 2" xfId="14619"/>
    <cellStyle name="_Fuel Prices 4-14_Direct Assignment Distribution Plant 2008 3 3" xfId="14620"/>
    <cellStyle name="_Fuel Prices 4-14_Direct Assignment Distribution Plant 2008 4" xfId="14621"/>
    <cellStyle name="_Fuel Prices 4-14_Direct Assignment Distribution Plant 2008 4 2" xfId="14622"/>
    <cellStyle name="_Fuel Prices 4-14_Direct Assignment Distribution Plant 2008 4 2 2" xfId="14623"/>
    <cellStyle name="_Fuel Prices 4-14_Direct Assignment Distribution Plant 2008 4 3" xfId="14624"/>
    <cellStyle name="_Fuel Prices 4-14_Direct Assignment Distribution Plant 2008 5" xfId="14625"/>
    <cellStyle name="_Fuel Prices 4-14_Direct Assignment Distribution Plant 2008 5 2" xfId="14626"/>
    <cellStyle name="_Fuel Prices 4-14_Direct Assignment Distribution Plant 2008 6" xfId="14627"/>
    <cellStyle name="_Fuel Prices 4-14_Electric COS Inputs" xfId="14628"/>
    <cellStyle name="_Fuel Prices 4-14_Electric COS Inputs 2" xfId="14629"/>
    <cellStyle name="_Fuel Prices 4-14_Electric COS Inputs 2 2" xfId="14630"/>
    <cellStyle name="_Fuel Prices 4-14_Electric COS Inputs 2 2 2" xfId="14631"/>
    <cellStyle name="_Fuel Prices 4-14_Electric COS Inputs 2 2 2 2" xfId="14632"/>
    <cellStyle name="_Fuel Prices 4-14_Electric COS Inputs 2 2 3" xfId="14633"/>
    <cellStyle name="_Fuel Prices 4-14_Electric COS Inputs 2 3" xfId="14634"/>
    <cellStyle name="_Fuel Prices 4-14_Electric COS Inputs 2 3 2" xfId="14635"/>
    <cellStyle name="_Fuel Prices 4-14_Electric COS Inputs 2 3 2 2" xfId="14636"/>
    <cellStyle name="_Fuel Prices 4-14_Electric COS Inputs 2 3 3" xfId="14637"/>
    <cellStyle name="_Fuel Prices 4-14_Electric COS Inputs 2 4" xfId="14638"/>
    <cellStyle name="_Fuel Prices 4-14_Electric COS Inputs 2 4 2" xfId="14639"/>
    <cellStyle name="_Fuel Prices 4-14_Electric COS Inputs 2 4 2 2" xfId="14640"/>
    <cellStyle name="_Fuel Prices 4-14_Electric COS Inputs 2 4 3" xfId="14641"/>
    <cellStyle name="_Fuel Prices 4-14_Electric COS Inputs 2 5" xfId="14642"/>
    <cellStyle name="_Fuel Prices 4-14_Electric COS Inputs 3" xfId="14643"/>
    <cellStyle name="_Fuel Prices 4-14_Electric COS Inputs 3 2" xfId="14644"/>
    <cellStyle name="_Fuel Prices 4-14_Electric COS Inputs 3 2 2" xfId="14645"/>
    <cellStyle name="_Fuel Prices 4-14_Electric COS Inputs 3 3" xfId="14646"/>
    <cellStyle name="_Fuel Prices 4-14_Electric COS Inputs 4" xfId="14647"/>
    <cellStyle name="_Fuel Prices 4-14_Electric COS Inputs 4 2" xfId="14648"/>
    <cellStyle name="_Fuel Prices 4-14_Electric COS Inputs 4 2 2" xfId="14649"/>
    <cellStyle name="_Fuel Prices 4-14_Electric COS Inputs 4 3" xfId="14650"/>
    <cellStyle name="_Fuel Prices 4-14_Electric COS Inputs 5" xfId="14651"/>
    <cellStyle name="_Fuel Prices 4-14_Electric COS Inputs 5 2" xfId="14652"/>
    <cellStyle name="_Fuel Prices 4-14_Electric COS Inputs 6" xfId="14653"/>
    <cellStyle name="_Fuel Prices 4-14_Electric Rate Spread and Rate Design 3.23.09" xfId="14654"/>
    <cellStyle name="_Fuel Prices 4-14_Electric Rate Spread and Rate Design 3.23.09 2" xfId="14655"/>
    <cellStyle name="_Fuel Prices 4-14_Electric Rate Spread and Rate Design 3.23.09 2 2" xfId="14656"/>
    <cellStyle name="_Fuel Prices 4-14_Electric Rate Spread and Rate Design 3.23.09 2 2 2" xfId="14657"/>
    <cellStyle name="_Fuel Prices 4-14_Electric Rate Spread and Rate Design 3.23.09 2 2 2 2" xfId="14658"/>
    <cellStyle name="_Fuel Prices 4-14_Electric Rate Spread and Rate Design 3.23.09 2 2 3" xfId="14659"/>
    <cellStyle name="_Fuel Prices 4-14_Electric Rate Spread and Rate Design 3.23.09 2 3" xfId="14660"/>
    <cellStyle name="_Fuel Prices 4-14_Electric Rate Spread and Rate Design 3.23.09 2 3 2" xfId="14661"/>
    <cellStyle name="_Fuel Prices 4-14_Electric Rate Spread and Rate Design 3.23.09 2 3 2 2" xfId="14662"/>
    <cellStyle name="_Fuel Prices 4-14_Electric Rate Spread and Rate Design 3.23.09 2 3 3" xfId="14663"/>
    <cellStyle name="_Fuel Prices 4-14_Electric Rate Spread and Rate Design 3.23.09 2 4" xfId="14664"/>
    <cellStyle name="_Fuel Prices 4-14_Electric Rate Spread and Rate Design 3.23.09 2 4 2" xfId="14665"/>
    <cellStyle name="_Fuel Prices 4-14_Electric Rate Spread and Rate Design 3.23.09 2 4 2 2" xfId="14666"/>
    <cellStyle name="_Fuel Prices 4-14_Electric Rate Spread and Rate Design 3.23.09 2 4 3" xfId="14667"/>
    <cellStyle name="_Fuel Prices 4-14_Electric Rate Spread and Rate Design 3.23.09 2 5" xfId="14668"/>
    <cellStyle name="_Fuel Prices 4-14_Electric Rate Spread and Rate Design 3.23.09 3" xfId="14669"/>
    <cellStyle name="_Fuel Prices 4-14_Electric Rate Spread and Rate Design 3.23.09 3 2" xfId="14670"/>
    <cellStyle name="_Fuel Prices 4-14_Electric Rate Spread and Rate Design 3.23.09 3 2 2" xfId="14671"/>
    <cellStyle name="_Fuel Prices 4-14_Electric Rate Spread and Rate Design 3.23.09 3 3" xfId="14672"/>
    <cellStyle name="_Fuel Prices 4-14_Electric Rate Spread and Rate Design 3.23.09 4" xfId="14673"/>
    <cellStyle name="_Fuel Prices 4-14_Electric Rate Spread and Rate Design 3.23.09 4 2" xfId="14674"/>
    <cellStyle name="_Fuel Prices 4-14_Electric Rate Spread and Rate Design 3.23.09 4 2 2" xfId="14675"/>
    <cellStyle name="_Fuel Prices 4-14_Electric Rate Spread and Rate Design 3.23.09 4 3" xfId="14676"/>
    <cellStyle name="_Fuel Prices 4-14_Electric Rate Spread and Rate Design 3.23.09 5" xfId="14677"/>
    <cellStyle name="_Fuel Prices 4-14_Electric Rate Spread and Rate Design 3.23.09 5 2" xfId="14678"/>
    <cellStyle name="_Fuel Prices 4-14_Electric Rate Spread and Rate Design 3.23.09 6" xfId="14679"/>
    <cellStyle name="_Fuel Prices 4-14_Exh A-1 resulting from UE-112050 effective Jan 1 2012" xfId="14680"/>
    <cellStyle name="_Fuel Prices 4-14_Exh A-1 resulting from UE-112050 effective Jan 1 2012 2" xfId="14681"/>
    <cellStyle name="_Fuel Prices 4-14_Exh G - Klamath Peaker PPA fr C Locke 2-12" xfId="14682"/>
    <cellStyle name="_Fuel Prices 4-14_Exh G - Klamath Peaker PPA fr C Locke 2-12 2" xfId="14683"/>
    <cellStyle name="_Fuel Prices 4-14_Exhibit A-1 effective 4-1-11 fr S Free 12-11" xfId="14684"/>
    <cellStyle name="_Fuel Prices 4-14_Exhibit A-1 effective 4-1-11 fr S Free 12-11 2" xfId="14685"/>
    <cellStyle name="_Fuel Prices 4-14_INPUTS" xfId="14686"/>
    <cellStyle name="_Fuel Prices 4-14_INPUTS 2" xfId="14687"/>
    <cellStyle name="_Fuel Prices 4-14_INPUTS 2 2" xfId="14688"/>
    <cellStyle name="_Fuel Prices 4-14_INPUTS 2 2 2" xfId="14689"/>
    <cellStyle name="_Fuel Prices 4-14_INPUTS 2 2 2 2" xfId="14690"/>
    <cellStyle name="_Fuel Prices 4-14_INPUTS 2 2 3" xfId="14691"/>
    <cellStyle name="_Fuel Prices 4-14_INPUTS 2 3" xfId="14692"/>
    <cellStyle name="_Fuel Prices 4-14_INPUTS 2 3 2" xfId="14693"/>
    <cellStyle name="_Fuel Prices 4-14_INPUTS 2 3 2 2" xfId="14694"/>
    <cellStyle name="_Fuel Prices 4-14_INPUTS 2 3 3" xfId="14695"/>
    <cellStyle name="_Fuel Prices 4-14_INPUTS 2 4" xfId="14696"/>
    <cellStyle name="_Fuel Prices 4-14_INPUTS 2 4 2" xfId="14697"/>
    <cellStyle name="_Fuel Prices 4-14_INPUTS 2 4 2 2" xfId="14698"/>
    <cellStyle name="_Fuel Prices 4-14_INPUTS 2 4 3" xfId="14699"/>
    <cellStyle name="_Fuel Prices 4-14_INPUTS 2 5" xfId="14700"/>
    <cellStyle name="_Fuel Prices 4-14_INPUTS 3" xfId="14701"/>
    <cellStyle name="_Fuel Prices 4-14_INPUTS 3 2" xfId="14702"/>
    <cellStyle name="_Fuel Prices 4-14_INPUTS 3 2 2" xfId="14703"/>
    <cellStyle name="_Fuel Prices 4-14_INPUTS 3 3" xfId="14704"/>
    <cellStyle name="_Fuel Prices 4-14_INPUTS 4" xfId="14705"/>
    <cellStyle name="_Fuel Prices 4-14_INPUTS 4 2" xfId="14706"/>
    <cellStyle name="_Fuel Prices 4-14_INPUTS 4 2 2" xfId="14707"/>
    <cellStyle name="_Fuel Prices 4-14_INPUTS 4 3" xfId="14708"/>
    <cellStyle name="_Fuel Prices 4-14_INPUTS 5" xfId="14709"/>
    <cellStyle name="_Fuel Prices 4-14_INPUTS 5 2" xfId="14710"/>
    <cellStyle name="_Fuel Prices 4-14_INPUTS 6" xfId="14711"/>
    <cellStyle name="_Fuel Prices 4-14_Leased Transformer &amp; Substation Plant &amp; Rev 12-2009" xfId="14712"/>
    <cellStyle name="_Fuel Prices 4-14_Leased Transformer &amp; Substation Plant &amp; Rev 12-2009 2" xfId="14713"/>
    <cellStyle name="_Fuel Prices 4-14_Leased Transformer &amp; Substation Plant &amp; Rev 12-2009 2 2" xfId="14714"/>
    <cellStyle name="_Fuel Prices 4-14_Leased Transformer &amp; Substation Plant &amp; Rev 12-2009 2 2 2" xfId="14715"/>
    <cellStyle name="_Fuel Prices 4-14_Leased Transformer &amp; Substation Plant &amp; Rev 12-2009 2 2 2 2" xfId="14716"/>
    <cellStyle name="_Fuel Prices 4-14_Leased Transformer &amp; Substation Plant &amp; Rev 12-2009 2 2 3" xfId="14717"/>
    <cellStyle name="_Fuel Prices 4-14_Leased Transformer &amp; Substation Plant &amp; Rev 12-2009 2 3" xfId="14718"/>
    <cellStyle name="_Fuel Prices 4-14_Leased Transformer &amp; Substation Plant &amp; Rev 12-2009 2 3 2" xfId="14719"/>
    <cellStyle name="_Fuel Prices 4-14_Leased Transformer &amp; Substation Plant &amp; Rev 12-2009 2 3 2 2" xfId="14720"/>
    <cellStyle name="_Fuel Prices 4-14_Leased Transformer &amp; Substation Plant &amp; Rev 12-2009 2 3 3" xfId="14721"/>
    <cellStyle name="_Fuel Prices 4-14_Leased Transformer &amp; Substation Plant &amp; Rev 12-2009 2 4" xfId="14722"/>
    <cellStyle name="_Fuel Prices 4-14_Leased Transformer &amp; Substation Plant &amp; Rev 12-2009 2 4 2" xfId="14723"/>
    <cellStyle name="_Fuel Prices 4-14_Leased Transformer &amp; Substation Plant &amp; Rev 12-2009 2 4 2 2" xfId="14724"/>
    <cellStyle name="_Fuel Prices 4-14_Leased Transformer &amp; Substation Plant &amp; Rev 12-2009 2 4 3" xfId="14725"/>
    <cellStyle name="_Fuel Prices 4-14_Leased Transformer &amp; Substation Plant &amp; Rev 12-2009 2 5" xfId="14726"/>
    <cellStyle name="_Fuel Prices 4-14_Leased Transformer &amp; Substation Plant &amp; Rev 12-2009 3" xfId="14727"/>
    <cellStyle name="_Fuel Prices 4-14_Leased Transformer &amp; Substation Plant &amp; Rev 12-2009 3 2" xfId="14728"/>
    <cellStyle name="_Fuel Prices 4-14_Leased Transformer &amp; Substation Plant &amp; Rev 12-2009 3 2 2" xfId="14729"/>
    <cellStyle name="_Fuel Prices 4-14_Leased Transformer &amp; Substation Plant &amp; Rev 12-2009 3 3" xfId="14730"/>
    <cellStyle name="_Fuel Prices 4-14_Leased Transformer &amp; Substation Plant &amp; Rev 12-2009 4" xfId="14731"/>
    <cellStyle name="_Fuel Prices 4-14_Leased Transformer &amp; Substation Plant &amp; Rev 12-2009 4 2" xfId="14732"/>
    <cellStyle name="_Fuel Prices 4-14_Leased Transformer &amp; Substation Plant &amp; Rev 12-2009 4 2 2" xfId="14733"/>
    <cellStyle name="_Fuel Prices 4-14_Leased Transformer &amp; Substation Plant &amp; Rev 12-2009 4 3" xfId="14734"/>
    <cellStyle name="_Fuel Prices 4-14_Leased Transformer &amp; Substation Plant &amp; Rev 12-2009 5" xfId="14735"/>
    <cellStyle name="_Fuel Prices 4-14_Leased Transformer &amp; Substation Plant &amp; Rev 12-2009 5 2" xfId="14736"/>
    <cellStyle name="_Fuel Prices 4-14_Leased Transformer &amp; Substation Plant &amp; Rev 12-2009 6" xfId="14737"/>
    <cellStyle name="_Fuel Prices 4-14_Mint Farm Generation BPA" xfId="14738"/>
    <cellStyle name="_Fuel Prices 4-14_NIM Summary" xfId="2588"/>
    <cellStyle name="_Fuel Prices 4-14_NIM Summary 09GRC" xfId="2589"/>
    <cellStyle name="_Fuel Prices 4-14_NIM Summary 09GRC 2" xfId="2590"/>
    <cellStyle name="_Fuel Prices 4-14_NIM Summary 09GRC 2 2" xfId="14739"/>
    <cellStyle name="_Fuel Prices 4-14_NIM Summary 09GRC 2 2 2" xfId="14740"/>
    <cellStyle name="_Fuel Prices 4-14_NIM Summary 09GRC 2 3" xfId="14741"/>
    <cellStyle name="_Fuel Prices 4-14_NIM Summary 09GRC 3" xfId="14742"/>
    <cellStyle name="_Fuel Prices 4-14_NIM Summary 09GRC 3 2" xfId="14743"/>
    <cellStyle name="_Fuel Prices 4-14_NIM Summary 09GRC 4" xfId="14744"/>
    <cellStyle name="_Fuel Prices 4-14_NIM Summary 09GRC_DEM-WP(C) ENERG10C--ctn Mid-C_042010 2010GRC" xfId="2591"/>
    <cellStyle name="_Fuel Prices 4-14_NIM Summary 09GRC_DEM-WP(C) ENERG10C--ctn Mid-C_042010 2010GRC 2" xfId="14745"/>
    <cellStyle name="_Fuel Prices 4-14_NIM Summary 10" xfId="14746"/>
    <cellStyle name="_Fuel Prices 4-14_NIM Summary 10 2" xfId="14747"/>
    <cellStyle name="_Fuel Prices 4-14_NIM Summary 11" xfId="14748"/>
    <cellStyle name="_Fuel Prices 4-14_NIM Summary 11 2" xfId="14749"/>
    <cellStyle name="_Fuel Prices 4-14_NIM Summary 12" xfId="14750"/>
    <cellStyle name="_Fuel Prices 4-14_NIM Summary 12 2" xfId="14751"/>
    <cellStyle name="_Fuel Prices 4-14_NIM Summary 13" xfId="14752"/>
    <cellStyle name="_Fuel Prices 4-14_NIM Summary 13 2" xfId="14753"/>
    <cellStyle name="_Fuel Prices 4-14_NIM Summary 14" xfId="14754"/>
    <cellStyle name="_Fuel Prices 4-14_NIM Summary 14 2" xfId="14755"/>
    <cellStyle name="_Fuel Prices 4-14_NIM Summary 15" xfId="14756"/>
    <cellStyle name="_Fuel Prices 4-14_NIM Summary 15 2" xfId="14757"/>
    <cellStyle name="_Fuel Prices 4-14_NIM Summary 16" xfId="14758"/>
    <cellStyle name="_Fuel Prices 4-14_NIM Summary 16 2" xfId="14759"/>
    <cellStyle name="_Fuel Prices 4-14_NIM Summary 17" xfId="14760"/>
    <cellStyle name="_Fuel Prices 4-14_NIM Summary 17 2" xfId="14761"/>
    <cellStyle name="_Fuel Prices 4-14_NIM Summary 18" xfId="14762"/>
    <cellStyle name="_Fuel Prices 4-14_NIM Summary 18 2" xfId="14763"/>
    <cellStyle name="_Fuel Prices 4-14_NIM Summary 19" xfId="14764"/>
    <cellStyle name="_Fuel Prices 4-14_NIM Summary 19 2" xfId="14765"/>
    <cellStyle name="_Fuel Prices 4-14_NIM Summary 2" xfId="2592"/>
    <cellStyle name="_Fuel Prices 4-14_NIM Summary 2 2" xfId="14766"/>
    <cellStyle name="_Fuel Prices 4-14_NIM Summary 2 2 2" xfId="14767"/>
    <cellStyle name="_Fuel Prices 4-14_NIM Summary 2 3" xfId="14768"/>
    <cellStyle name="_Fuel Prices 4-14_NIM Summary 20" xfId="14769"/>
    <cellStyle name="_Fuel Prices 4-14_NIM Summary 20 2" xfId="14770"/>
    <cellStyle name="_Fuel Prices 4-14_NIM Summary 21" xfId="14771"/>
    <cellStyle name="_Fuel Prices 4-14_NIM Summary 21 2" xfId="14772"/>
    <cellStyle name="_Fuel Prices 4-14_NIM Summary 22" xfId="14773"/>
    <cellStyle name="_Fuel Prices 4-14_NIM Summary 22 2" xfId="14774"/>
    <cellStyle name="_Fuel Prices 4-14_NIM Summary 23" xfId="14775"/>
    <cellStyle name="_Fuel Prices 4-14_NIM Summary 23 2" xfId="14776"/>
    <cellStyle name="_Fuel Prices 4-14_NIM Summary 24" xfId="14777"/>
    <cellStyle name="_Fuel Prices 4-14_NIM Summary 24 2" xfId="14778"/>
    <cellStyle name="_Fuel Prices 4-14_NIM Summary 25" xfId="14779"/>
    <cellStyle name="_Fuel Prices 4-14_NIM Summary 25 2" xfId="14780"/>
    <cellStyle name="_Fuel Prices 4-14_NIM Summary 26" xfId="14781"/>
    <cellStyle name="_Fuel Prices 4-14_NIM Summary 26 2" xfId="14782"/>
    <cellStyle name="_Fuel Prices 4-14_NIM Summary 27" xfId="14783"/>
    <cellStyle name="_Fuel Prices 4-14_NIM Summary 27 2" xfId="14784"/>
    <cellStyle name="_Fuel Prices 4-14_NIM Summary 28" xfId="14785"/>
    <cellStyle name="_Fuel Prices 4-14_NIM Summary 28 2" xfId="14786"/>
    <cellStyle name="_Fuel Prices 4-14_NIM Summary 29" xfId="14787"/>
    <cellStyle name="_Fuel Prices 4-14_NIM Summary 29 2" xfId="14788"/>
    <cellStyle name="_Fuel Prices 4-14_NIM Summary 3" xfId="2593"/>
    <cellStyle name="_Fuel Prices 4-14_NIM Summary 3 2" xfId="14789"/>
    <cellStyle name="_Fuel Prices 4-14_NIM Summary 30" xfId="14790"/>
    <cellStyle name="_Fuel Prices 4-14_NIM Summary 30 2" xfId="14791"/>
    <cellStyle name="_Fuel Prices 4-14_NIM Summary 31" xfId="14792"/>
    <cellStyle name="_Fuel Prices 4-14_NIM Summary 31 2" xfId="14793"/>
    <cellStyle name="_Fuel Prices 4-14_NIM Summary 32" xfId="14794"/>
    <cellStyle name="_Fuel Prices 4-14_NIM Summary 32 2" xfId="14795"/>
    <cellStyle name="_Fuel Prices 4-14_NIM Summary 33" xfId="14796"/>
    <cellStyle name="_Fuel Prices 4-14_NIM Summary 33 2" xfId="14797"/>
    <cellStyle name="_Fuel Prices 4-14_NIM Summary 34" xfId="14798"/>
    <cellStyle name="_Fuel Prices 4-14_NIM Summary 34 2" xfId="14799"/>
    <cellStyle name="_Fuel Prices 4-14_NIM Summary 35" xfId="14800"/>
    <cellStyle name="_Fuel Prices 4-14_NIM Summary 35 2" xfId="14801"/>
    <cellStyle name="_Fuel Prices 4-14_NIM Summary 36" xfId="14802"/>
    <cellStyle name="_Fuel Prices 4-14_NIM Summary 36 2" xfId="14803"/>
    <cellStyle name="_Fuel Prices 4-14_NIM Summary 37" xfId="14804"/>
    <cellStyle name="_Fuel Prices 4-14_NIM Summary 37 2" xfId="14805"/>
    <cellStyle name="_Fuel Prices 4-14_NIM Summary 38" xfId="14806"/>
    <cellStyle name="_Fuel Prices 4-14_NIM Summary 38 2" xfId="14807"/>
    <cellStyle name="_Fuel Prices 4-14_NIM Summary 39" xfId="14808"/>
    <cellStyle name="_Fuel Prices 4-14_NIM Summary 39 2" xfId="14809"/>
    <cellStyle name="_Fuel Prices 4-14_NIM Summary 4" xfId="2594"/>
    <cellStyle name="_Fuel Prices 4-14_NIM Summary 4 2" xfId="14810"/>
    <cellStyle name="_Fuel Prices 4-14_NIM Summary 40" xfId="14811"/>
    <cellStyle name="_Fuel Prices 4-14_NIM Summary 40 2" xfId="14812"/>
    <cellStyle name="_Fuel Prices 4-14_NIM Summary 41" xfId="14813"/>
    <cellStyle name="_Fuel Prices 4-14_NIM Summary 41 2" xfId="14814"/>
    <cellStyle name="_Fuel Prices 4-14_NIM Summary 42" xfId="14815"/>
    <cellStyle name="_Fuel Prices 4-14_NIM Summary 42 2" xfId="14816"/>
    <cellStyle name="_Fuel Prices 4-14_NIM Summary 43" xfId="14817"/>
    <cellStyle name="_Fuel Prices 4-14_NIM Summary 43 2" xfId="14818"/>
    <cellStyle name="_Fuel Prices 4-14_NIM Summary 44" xfId="14819"/>
    <cellStyle name="_Fuel Prices 4-14_NIM Summary 44 2" xfId="14820"/>
    <cellStyle name="_Fuel Prices 4-14_NIM Summary 45" xfId="14821"/>
    <cellStyle name="_Fuel Prices 4-14_NIM Summary 45 2" xfId="14822"/>
    <cellStyle name="_Fuel Prices 4-14_NIM Summary 46" xfId="14823"/>
    <cellStyle name="_Fuel Prices 4-14_NIM Summary 46 2" xfId="14824"/>
    <cellStyle name="_Fuel Prices 4-14_NIM Summary 47" xfId="14825"/>
    <cellStyle name="_Fuel Prices 4-14_NIM Summary 47 2" xfId="14826"/>
    <cellStyle name="_Fuel Prices 4-14_NIM Summary 48" xfId="14827"/>
    <cellStyle name="_Fuel Prices 4-14_NIM Summary 49" xfId="14828"/>
    <cellStyle name="_Fuel Prices 4-14_NIM Summary 5" xfId="2595"/>
    <cellStyle name="_Fuel Prices 4-14_NIM Summary 5 2" xfId="14829"/>
    <cellStyle name="_Fuel Prices 4-14_NIM Summary 50" xfId="14830"/>
    <cellStyle name="_Fuel Prices 4-14_NIM Summary 51" xfId="14831"/>
    <cellStyle name="_Fuel Prices 4-14_NIM Summary 52" xfId="14832"/>
    <cellStyle name="_Fuel Prices 4-14_NIM Summary 6" xfId="2596"/>
    <cellStyle name="_Fuel Prices 4-14_NIM Summary 6 2" xfId="14833"/>
    <cellStyle name="_Fuel Prices 4-14_NIM Summary 7" xfId="2597"/>
    <cellStyle name="_Fuel Prices 4-14_NIM Summary 7 2" xfId="14834"/>
    <cellStyle name="_Fuel Prices 4-14_NIM Summary 8" xfId="2598"/>
    <cellStyle name="_Fuel Prices 4-14_NIM Summary 8 2" xfId="14835"/>
    <cellStyle name="_Fuel Prices 4-14_NIM Summary 9" xfId="2599"/>
    <cellStyle name="_Fuel Prices 4-14_NIM Summary 9 2" xfId="14836"/>
    <cellStyle name="_Fuel Prices 4-14_NIM Summary_DEM-WP(C) ENERG10C--ctn Mid-C_042010 2010GRC" xfId="2600"/>
    <cellStyle name="_Fuel Prices 4-14_NIM Summary_DEM-WP(C) ENERG10C--ctn Mid-C_042010 2010GRC 2" xfId="14837"/>
    <cellStyle name="_Fuel Prices 4-14_NIM+O&amp;M" xfId="2601"/>
    <cellStyle name="_Fuel Prices 4-14_NIM+O&amp;M 2" xfId="2602"/>
    <cellStyle name="_Fuel Prices 4-14_NIM+O&amp;M 2 2" xfId="14838"/>
    <cellStyle name="_Fuel Prices 4-14_NIM+O&amp;M 2 2 2" xfId="14839"/>
    <cellStyle name="_Fuel Prices 4-14_NIM+O&amp;M 2 3" xfId="14840"/>
    <cellStyle name="_Fuel Prices 4-14_NIM+O&amp;M 3" xfId="14841"/>
    <cellStyle name="_Fuel Prices 4-14_NIM+O&amp;M 3 2" xfId="14842"/>
    <cellStyle name="_Fuel Prices 4-14_NIM+O&amp;M 4" xfId="14843"/>
    <cellStyle name="_Fuel Prices 4-14_NIM+O&amp;M Monthly" xfId="2603"/>
    <cellStyle name="_Fuel Prices 4-14_NIM+O&amp;M Monthly 2" xfId="2604"/>
    <cellStyle name="_Fuel Prices 4-14_NIM+O&amp;M Monthly 2 2" xfId="14844"/>
    <cellStyle name="_Fuel Prices 4-14_NIM+O&amp;M Monthly 2 2 2" xfId="14845"/>
    <cellStyle name="_Fuel Prices 4-14_NIM+O&amp;M Monthly 2 3" xfId="14846"/>
    <cellStyle name="_Fuel Prices 4-14_NIM+O&amp;M Monthly 3" xfId="14847"/>
    <cellStyle name="_Fuel Prices 4-14_NIM+O&amp;M Monthly 3 2" xfId="14848"/>
    <cellStyle name="_Fuel Prices 4-14_NIM+O&amp;M Monthly 4" xfId="14849"/>
    <cellStyle name="_Fuel Prices 4-14_PCA 10 -  Exhibit D Dec 2011" xfId="14850"/>
    <cellStyle name="_Fuel Prices 4-14_PCA 10 -  Exhibit D Dec 2011 2" xfId="14851"/>
    <cellStyle name="_Fuel Prices 4-14_PCA 10 -  Exhibit D from A Kellogg Jan 2011" xfId="14852"/>
    <cellStyle name="_Fuel Prices 4-14_PCA 10 -  Exhibit D from A Kellogg Jan 2011 2" xfId="14853"/>
    <cellStyle name="_Fuel Prices 4-14_PCA 10 -  Exhibit D from A Kellogg July 2011" xfId="14854"/>
    <cellStyle name="_Fuel Prices 4-14_PCA 10 -  Exhibit D from A Kellogg July 2011 2" xfId="14855"/>
    <cellStyle name="_Fuel Prices 4-14_PCA 10 -  Exhibit D from S Free Rcv'd 12-11" xfId="14856"/>
    <cellStyle name="_Fuel Prices 4-14_PCA 10 -  Exhibit D from S Free Rcv'd 12-11 2" xfId="14857"/>
    <cellStyle name="_Fuel Prices 4-14_PCA 11 -  Exhibit D Jan 2012 fr A Kellogg" xfId="14858"/>
    <cellStyle name="_Fuel Prices 4-14_PCA 11 -  Exhibit D Jan 2012 fr A Kellogg 2" xfId="14859"/>
    <cellStyle name="_Fuel Prices 4-14_PCA 11 -  Exhibit D Jan 2012 WF" xfId="14860"/>
    <cellStyle name="_Fuel Prices 4-14_PCA 11 -  Exhibit D Jan 2012 WF 2" xfId="14861"/>
    <cellStyle name="_Fuel Prices 4-14_PCA 9 -  Exhibit D April 2010" xfId="14862"/>
    <cellStyle name="_Fuel Prices 4-14_PCA 9 -  Exhibit D April 2010 (3)" xfId="2605"/>
    <cellStyle name="_Fuel Prices 4-14_PCA 9 -  Exhibit D April 2010 (3) 2" xfId="2606"/>
    <cellStyle name="_Fuel Prices 4-14_PCA 9 -  Exhibit D April 2010 (3) 2 2" xfId="14863"/>
    <cellStyle name="_Fuel Prices 4-14_PCA 9 -  Exhibit D April 2010 (3) 2 2 2" xfId="14864"/>
    <cellStyle name="_Fuel Prices 4-14_PCA 9 -  Exhibit D April 2010 (3) 2 3" xfId="14865"/>
    <cellStyle name="_Fuel Prices 4-14_PCA 9 -  Exhibit D April 2010 (3) 3" xfId="14866"/>
    <cellStyle name="_Fuel Prices 4-14_PCA 9 -  Exhibit D April 2010 (3) 3 2" xfId="14867"/>
    <cellStyle name="_Fuel Prices 4-14_PCA 9 -  Exhibit D April 2010 (3) 4" xfId="14868"/>
    <cellStyle name="_Fuel Prices 4-14_PCA 9 -  Exhibit D April 2010 (3)_DEM-WP(C) ENERG10C--ctn Mid-C_042010 2010GRC" xfId="2607"/>
    <cellStyle name="_Fuel Prices 4-14_PCA 9 -  Exhibit D April 2010 (3)_DEM-WP(C) ENERG10C--ctn Mid-C_042010 2010GRC 2" xfId="14869"/>
    <cellStyle name="_Fuel Prices 4-14_PCA 9 -  Exhibit D April 2010 2" xfId="14870"/>
    <cellStyle name="_Fuel Prices 4-14_PCA 9 -  Exhibit D April 2010 2 2" xfId="14871"/>
    <cellStyle name="_Fuel Prices 4-14_PCA 9 -  Exhibit D April 2010 3" xfId="14872"/>
    <cellStyle name="_Fuel Prices 4-14_PCA 9 -  Exhibit D April 2010 3 2" xfId="14873"/>
    <cellStyle name="_Fuel Prices 4-14_PCA 9 -  Exhibit D April 2010 4" xfId="14874"/>
    <cellStyle name="_Fuel Prices 4-14_PCA 9 -  Exhibit D April 2010 4 2" xfId="14875"/>
    <cellStyle name="_Fuel Prices 4-14_PCA 9 -  Exhibit D April 2010 5" xfId="14876"/>
    <cellStyle name="_Fuel Prices 4-14_PCA 9 -  Exhibit D April 2010 5 2" xfId="14877"/>
    <cellStyle name="_Fuel Prices 4-14_PCA 9 -  Exhibit D April 2010 6" xfId="14878"/>
    <cellStyle name="_Fuel Prices 4-14_PCA 9 -  Exhibit D April 2010 6 2" xfId="14879"/>
    <cellStyle name="_Fuel Prices 4-14_PCA 9 -  Exhibit D April 2010 7" xfId="14880"/>
    <cellStyle name="_Fuel Prices 4-14_PCA 9 -  Exhibit D Nov 2010" xfId="14881"/>
    <cellStyle name="_Fuel Prices 4-14_PCA 9 -  Exhibit D Nov 2010 2" xfId="14882"/>
    <cellStyle name="_Fuel Prices 4-14_PCA 9 -  Exhibit D Nov 2010 2 2" xfId="14883"/>
    <cellStyle name="_Fuel Prices 4-14_PCA 9 -  Exhibit D Nov 2010 3" xfId="14884"/>
    <cellStyle name="_Fuel Prices 4-14_PCA 9 - Exhibit D at August 2010" xfId="14885"/>
    <cellStyle name="_Fuel Prices 4-14_PCA 9 - Exhibit D at August 2010 2" xfId="14886"/>
    <cellStyle name="_Fuel Prices 4-14_PCA 9 - Exhibit D at August 2010 2 2" xfId="14887"/>
    <cellStyle name="_Fuel Prices 4-14_PCA 9 - Exhibit D at August 2010 3" xfId="14888"/>
    <cellStyle name="_Fuel Prices 4-14_PCA 9 - Exhibit D June 2010 GRC" xfId="14889"/>
    <cellStyle name="_Fuel Prices 4-14_PCA 9 - Exhibit D June 2010 GRC 2" xfId="14890"/>
    <cellStyle name="_Fuel Prices 4-14_PCA 9 - Exhibit D June 2010 GRC 2 2" xfId="14891"/>
    <cellStyle name="_Fuel Prices 4-14_PCA 9 - Exhibit D June 2010 GRC 3" xfId="14892"/>
    <cellStyle name="_Fuel Prices 4-14_Peak Credit Exhibits for 2009 GRC" xfId="14893"/>
    <cellStyle name="_Fuel Prices 4-14_Peak Credit Exhibits for 2009 GRC 2" xfId="14894"/>
    <cellStyle name="_Fuel Prices 4-14_Peak Credit Exhibits for 2009 GRC 2 2" xfId="14895"/>
    <cellStyle name="_Fuel Prices 4-14_Peak Credit Exhibits for 2009 GRC 2 2 2" xfId="14896"/>
    <cellStyle name="_Fuel Prices 4-14_Peak Credit Exhibits for 2009 GRC 2 2 2 2" xfId="14897"/>
    <cellStyle name="_Fuel Prices 4-14_Peak Credit Exhibits for 2009 GRC 2 2 3" xfId="14898"/>
    <cellStyle name="_Fuel Prices 4-14_Peak Credit Exhibits for 2009 GRC 2 3" xfId="14899"/>
    <cellStyle name="_Fuel Prices 4-14_Peak Credit Exhibits for 2009 GRC 2 3 2" xfId="14900"/>
    <cellStyle name="_Fuel Prices 4-14_Peak Credit Exhibits for 2009 GRC 2 3 2 2" xfId="14901"/>
    <cellStyle name="_Fuel Prices 4-14_Peak Credit Exhibits for 2009 GRC 2 3 3" xfId="14902"/>
    <cellStyle name="_Fuel Prices 4-14_Peak Credit Exhibits for 2009 GRC 2 4" xfId="14903"/>
    <cellStyle name="_Fuel Prices 4-14_Peak Credit Exhibits for 2009 GRC 2 4 2" xfId="14904"/>
    <cellStyle name="_Fuel Prices 4-14_Peak Credit Exhibits for 2009 GRC 2 4 2 2" xfId="14905"/>
    <cellStyle name="_Fuel Prices 4-14_Peak Credit Exhibits for 2009 GRC 2 4 3" xfId="14906"/>
    <cellStyle name="_Fuel Prices 4-14_Peak Credit Exhibits for 2009 GRC 2 5" xfId="14907"/>
    <cellStyle name="_Fuel Prices 4-14_Peak Credit Exhibits for 2009 GRC 3" xfId="14908"/>
    <cellStyle name="_Fuel Prices 4-14_Peak Credit Exhibits for 2009 GRC 3 2" xfId="14909"/>
    <cellStyle name="_Fuel Prices 4-14_Peak Credit Exhibits for 2009 GRC 3 2 2" xfId="14910"/>
    <cellStyle name="_Fuel Prices 4-14_Peak Credit Exhibits for 2009 GRC 3 3" xfId="14911"/>
    <cellStyle name="_Fuel Prices 4-14_Peak Credit Exhibits for 2009 GRC 4" xfId="14912"/>
    <cellStyle name="_Fuel Prices 4-14_Peak Credit Exhibits for 2009 GRC 4 2" xfId="14913"/>
    <cellStyle name="_Fuel Prices 4-14_Peak Credit Exhibits for 2009 GRC 4 2 2" xfId="14914"/>
    <cellStyle name="_Fuel Prices 4-14_Peak Credit Exhibits for 2009 GRC 4 3" xfId="14915"/>
    <cellStyle name="_Fuel Prices 4-14_Peak Credit Exhibits for 2009 GRC 5" xfId="14916"/>
    <cellStyle name="_Fuel Prices 4-14_Peak Credit Exhibits for 2009 GRC 5 2" xfId="14917"/>
    <cellStyle name="_Fuel Prices 4-14_Peak Credit Exhibits for 2009 GRC 6" xfId="14918"/>
    <cellStyle name="_Fuel Prices 4-14_Power Costs - Comparison bx Rbtl-Staff-Jt-PC" xfId="2608"/>
    <cellStyle name="_Fuel Prices 4-14_Power Costs - Comparison bx Rbtl-Staff-Jt-PC 2" xfId="2609"/>
    <cellStyle name="_Fuel Prices 4-14_Power Costs - Comparison bx Rbtl-Staff-Jt-PC 2 2" xfId="14919"/>
    <cellStyle name="_Fuel Prices 4-14_Power Costs - Comparison bx Rbtl-Staff-Jt-PC 2 2 2" xfId="14920"/>
    <cellStyle name="_Fuel Prices 4-14_Power Costs - Comparison bx Rbtl-Staff-Jt-PC 2 3" xfId="14921"/>
    <cellStyle name="_Fuel Prices 4-14_Power Costs - Comparison bx Rbtl-Staff-Jt-PC 3" xfId="14922"/>
    <cellStyle name="_Fuel Prices 4-14_Power Costs - Comparison bx Rbtl-Staff-Jt-PC 3 2" xfId="14923"/>
    <cellStyle name="_Fuel Prices 4-14_Power Costs - Comparison bx Rbtl-Staff-Jt-PC 4" xfId="14924"/>
    <cellStyle name="_Fuel Prices 4-14_Power Costs - Comparison bx Rbtl-Staff-Jt-PC_Adj Bench DR 3 for Initial Briefs (Electric)" xfId="2610"/>
    <cellStyle name="_Fuel Prices 4-14_Power Costs - Comparison bx Rbtl-Staff-Jt-PC_Adj Bench DR 3 for Initial Briefs (Electric) 2" xfId="2611"/>
    <cellStyle name="_Fuel Prices 4-14_Power Costs - Comparison bx Rbtl-Staff-Jt-PC_Adj Bench DR 3 for Initial Briefs (Electric) 2 2" xfId="14925"/>
    <cellStyle name="_Fuel Prices 4-14_Power Costs - Comparison bx Rbtl-Staff-Jt-PC_Adj Bench DR 3 for Initial Briefs (Electric) 2 2 2" xfId="14926"/>
    <cellStyle name="_Fuel Prices 4-14_Power Costs - Comparison bx Rbtl-Staff-Jt-PC_Adj Bench DR 3 for Initial Briefs (Electric) 2 3" xfId="14927"/>
    <cellStyle name="_Fuel Prices 4-14_Power Costs - Comparison bx Rbtl-Staff-Jt-PC_Adj Bench DR 3 for Initial Briefs (Electric) 3" xfId="14928"/>
    <cellStyle name="_Fuel Prices 4-14_Power Costs - Comparison bx Rbtl-Staff-Jt-PC_Adj Bench DR 3 for Initial Briefs (Electric) 3 2" xfId="14929"/>
    <cellStyle name="_Fuel Prices 4-14_Power Costs - Comparison bx Rbtl-Staff-Jt-PC_Adj Bench DR 3 for Initial Briefs (Electric) 4" xfId="14930"/>
    <cellStyle name="_Fuel Prices 4-14_Power Costs - Comparison bx Rbtl-Staff-Jt-PC_Adj Bench DR 3 for Initial Briefs (Electric)_DEM-WP(C) ENERG10C--ctn Mid-C_042010 2010GRC" xfId="2612"/>
    <cellStyle name="_Fuel Prices 4-14_Power Costs - Comparison bx Rbtl-Staff-Jt-PC_Adj Bench DR 3 for Initial Briefs (Electric)_DEM-WP(C) ENERG10C--ctn Mid-C_042010 2010GRC 2" xfId="14931"/>
    <cellStyle name="_Fuel Prices 4-14_Power Costs - Comparison bx Rbtl-Staff-Jt-PC_DEM-WP(C) ENERG10C--ctn Mid-C_042010 2010GRC" xfId="2613"/>
    <cellStyle name="_Fuel Prices 4-14_Power Costs - Comparison bx Rbtl-Staff-Jt-PC_DEM-WP(C) ENERG10C--ctn Mid-C_042010 2010GRC 2" xfId="14932"/>
    <cellStyle name="_Fuel Prices 4-14_Power Costs - Comparison bx Rbtl-Staff-Jt-PC_Electric Rev Req Model (2009 GRC) Rebuttal" xfId="2614"/>
    <cellStyle name="_Fuel Prices 4-14_Power Costs - Comparison bx Rbtl-Staff-Jt-PC_Electric Rev Req Model (2009 GRC) Rebuttal 2" xfId="14933"/>
    <cellStyle name="_Fuel Prices 4-14_Power Costs - Comparison bx Rbtl-Staff-Jt-PC_Electric Rev Req Model (2009 GRC) Rebuttal 2 2" xfId="14934"/>
    <cellStyle name="_Fuel Prices 4-14_Power Costs - Comparison bx Rbtl-Staff-Jt-PC_Electric Rev Req Model (2009 GRC) Rebuttal 2 2 2" xfId="14935"/>
    <cellStyle name="_Fuel Prices 4-14_Power Costs - Comparison bx Rbtl-Staff-Jt-PC_Electric Rev Req Model (2009 GRC) Rebuttal 2 3" xfId="14936"/>
    <cellStyle name="_Fuel Prices 4-14_Power Costs - Comparison bx Rbtl-Staff-Jt-PC_Electric Rev Req Model (2009 GRC) Rebuttal 3" xfId="14937"/>
    <cellStyle name="_Fuel Prices 4-14_Power Costs - Comparison bx Rbtl-Staff-Jt-PC_Electric Rev Req Model (2009 GRC) Rebuttal 3 2" xfId="14938"/>
    <cellStyle name="_Fuel Prices 4-14_Power Costs - Comparison bx Rbtl-Staff-Jt-PC_Electric Rev Req Model (2009 GRC) Rebuttal 4" xfId="14939"/>
    <cellStyle name="_Fuel Prices 4-14_Power Costs - Comparison bx Rbtl-Staff-Jt-PC_Electric Rev Req Model (2009 GRC) Rebuttal REmoval of New  WH Solar AdjustMI" xfId="2615"/>
    <cellStyle name="_Fuel Prices 4-14_Power Costs - Comparison bx Rbtl-Staff-Jt-PC_Electric Rev Req Model (2009 GRC) Rebuttal REmoval of New  WH Solar AdjustMI 2" xfId="2616"/>
    <cellStyle name="_Fuel Prices 4-14_Power Costs - Comparison bx Rbtl-Staff-Jt-PC_Electric Rev Req Model (2009 GRC) Rebuttal REmoval of New  WH Solar AdjustMI 2 2" xfId="14940"/>
    <cellStyle name="_Fuel Prices 4-14_Power Costs - Comparison bx Rbtl-Staff-Jt-PC_Electric Rev Req Model (2009 GRC) Rebuttal REmoval of New  WH Solar AdjustMI 2 2 2" xfId="14941"/>
    <cellStyle name="_Fuel Prices 4-14_Power Costs - Comparison bx Rbtl-Staff-Jt-PC_Electric Rev Req Model (2009 GRC) Rebuttal REmoval of New  WH Solar AdjustMI 2 3" xfId="14942"/>
    <cellStyle name="_Fuel Prices 4-14_Power Costs - Comparison bx Rbtl-Staff-Jt-PC_Electric Rev Req Model (2009 GRC) Rebuttal REmoval of New  WH Solar AdjustMI 3" xfId="14943"/>
    <cellStyle name="_Fuel Prices 4-14_Power Costs - Comparison bx Rbtl-Staff-Jt-PC_Electric Rev Req Model (2009 GRC) Rebuttal REmoval of New  WH Solar AdjustMI 3 2" xfId="14944"/>
    <cellStyle name="_Fuel Prices 4-14_Power Costs - Comparison bx Rbtl-Staff-Jt-PC_Electric Rev Req Model (2009 GRC) Rebuttal REmoval of New  WH Solar AdjustMI 4" xfId="14945"/>
    <cellStyle name="_Fuel Prices 4-14_Power Costs - Comparison bx Rbtl-Staff-Jt-PC_Electric Rev Req Model (2009 GRC) Rebuttal REmoval of New  WH Solar AdjustMI_DEM-WP(C) ENERG10C--ctn Mid-C_042010 2010GRC" xfId="2617"/>
    <cellStyle name="_Fuel Prices 4-14_Power Costs - Comparison bx Rbtl-Staff-Jt-PC_Electric Rev Req Model (2009 GRC) Rebuttal REmoval of New  WH Solar AdjustMI_DEM-WP(C) ENERG10C--ctn Mid-C_042010 2010GRC 2" xfId="14946"/>
    <cellStyle name="_Fuel Prices 4-14_Power Costs - Comparison bx Rbtl-Staff-Jt-PC_Electric Rev Req Model (2009 GRC) Revised 01-18-2010" xfId="2618"/>
    <cellStyle name="_Fuel Prices 4-14_Power Costs - Comparison bx Rbtl-Staff-Jt-PC_Electric Rev Req Model (2009 GRC) Revised 01-18-2010 2" xfId="2619"/>
    <cellStyle name="_Fuel Prices 4-14_Power Costs - Comparison bx Rbtl-Staff-Jt-PC_Electric Rev Req Model (2009 GRC) Revised 01-18-2010 2 2" xfId="14947"/>
    <cellStyle name="_Fuel Prices 4-14_Power Costs - Comparison bx Rbtl-Staff-Jt-PC_Electric Rev Req Model (2009 GRC) Revised 01-18-2010 2 2 2" xfId="14948"/>
    <cellStyle name="_Fuel Prices 4-14_Power Costs - Comparison bx Rbtl-Staff-Jt-PC_Electric Rev Req Model (2009 GRC) Revised 01-18-2010 2 3" xfId="14949"/>
    <cellStyle name="_Fuel Prices 4-14_Power Costs - Comparison bx Rbtl-Staff-Jt-PC_Electric Rev Req Model (2009 GRC) Revised 01-18-2010 3" xfId="14950"/>
    <cellStyle name="_Fuel Prices 4-14_Power Costs - Comparison bx Rbtl-Staff-Jt-PC_Electric Rev Req Model (2009 GRC) Revised 01-18-2010 3 2" xfId="14951"/>
    <cellStyle name="_Fuel Prices 4-14_Power Costs - Comparison bx Rbtl-Staff-Jt-PC_Electric Rev Req Model (2009 GRC) Revised 01-18-2010 4" xfId="14952"/>
    <cellStyle name="_Fuel Prices 4-14_Power Costs - Comparison bx Rbtl-Staff-Jt-PC_Electric Rev Req Model (2009 GRC) Revised 01-18-2010_DEM-WP(C) ENERG10C--ctn Mid-C_042010 2010GRC" xfId="2620"/>
    <cellStyle name="_Fuel Prices 4-14_Power Costs - Comparison bx Rbtl-Staff-Jt-PC_Electric Rev Req Model (2009 GRC) Revised 01-18-2010_DEM-WP(C) ENERG10C--ctn Mid-C_042010 2010GRC 2" xfId="14953"/>
    <cellStyle name="_Fuel Prices 4-14_Power Costs - Comparison bx Rbtl-Staff-Jt-PC_Final Order Electric EXHIBIT A-1" xfId="2621"/>
    <cellStyle name="_Fuel Prices 4-14_Power Costs - Comparison bx Rbtl-Staff-Jt-PC_Final Order Electric EXHIBIT A-1 2" xfId="14954"/>
    <cellStyle name="_Fuel Prices 4-14_Power Costs - Comparison bx Rbtl-Staff-Jt-PC_Final Order Electric EXHIBIT A-1 2 2" xfId="14955"/>
    <cellStyle name="_Fuel Prices 4-14_Power Costs - Comparison bx Rbtl-Staff-Jt-PC_Final Order Electric EXHIBIT A-1 2 2 2" xfId="14956"/>
    <cellStyle name="_Fuel Prices 4-14_Power Costs - Comparison bx Rbtl-Staff-Jt-PC_Final Order Electric EXHIBIT A-1 2 3" xfId="14957"/>
    <cellStyle name="_Fuel Prices 4-14_Power Costs - Comparison bx Rbtl-Staff-Jt-PC_Final Order Electric EXHIBIT A-1 3" xfId="14958"/>
    <cellStyle name="_Fuel Prices 4-14_Power Costs - Comparison bx Rbtl-Staff-Jt-PC_Final Order Electric EXHIBIT A-1 3 2" xfId="14959"/>
    <cellStyle name="_Fuel Prices 4-14_Power Costs - Comparison bx Rbtl-Staff-Jt-PC_Final Order Electric EXHIBIT A-1 4" xfId="14960"/>
    <cellStyle name="_Fuel Prices 4-14_Production Adj 4.37" xfId="14961"/>
    <cellStyle name="_Fuel Prices 4-14_Production Adj 4.37 2" xfId="14962"/>
    <cellStyle name="_Fuel Prices 4-14_Production Adj 4.37 2 2" xfId="14963"/>
    <cellStyle name="_Fuel Prices 4-14_Production Adj 4.37 2 2 2" xfId="14964"/>
    <cellStyle name="_Fuel Prices 4-14_Production Adj 4.37 2 3" xfId="14965"/>
    <cellStyle name="_Fuel Prices 4-14_Production Adj 4.37 3" xfId="14966"/>
    <cellStyle name="_Fuel Prices 4-14_Production Adj 4.37 3 2" xfId="14967"/>
    <cellStyle name="_Fuel Prices 4-14_Production Adj 4.37 4" xfId="14968"/>
    <cellStyle name="_Fuel Prices 4-14_Purchased Power Adj 4.03" xfId="14969"/>
    <cellStyle name="_Fuel Prices 4-14_Purchased Power Adj 4.03 2" xfId="14970"/>
    <cellStyle name="_Fuel Prices 4-14_Purchased Power Adj 4.03 2 2" xfId="14971"/>
    <cellStyle name="_Fuel Prices 4-14_Purchased Power Adj 4.03 2 2 2" xfId="14972"/>
    <cellStyle name="_Fuel Prices 4-14_Purchased Power Adj 4.03 2 3" xfId="14973"/>
    <cellStyle name="_Fuel Prices 4-14_Purchased Power Adj 4.03 3" xfId="14974"/>
    <cellStyle name="_Fuel Prices 4-14_Purchased Power Adj 4.03 3 2" xfId="14975"/>
    <cellStyle name="_Fuel Prices 4-14_Purchased Power Adj 4.03 4" xfId="14976"/>
    <cellStyle name="_Fuel Prices 4-14_Rate Design Sch 24" xfId="14977"/>
    <cellStyle name="_Fuel Prices 4-14_Rate Design Sch 24 2" xfId="14978"/>
    <cellStyle name="_Fuel Prices 4-14_Rate Design Sch 24 2 2" xfId="14979"/>
    <cellStyle name="_Fuel Prices 4-14_Rate Design Sch 24 3" xfId="14980"/>
    <cellStyle name="_Fuel Prices 4-14_Rate Design Sch 25" xfId="14981"/>
    <cellStyle name="_Fuel Prices 4-14_Rate Design Sch 25 2" xfId="14982"/>
    <cellStyle name="_Fuel Prices 4-14_Rate Design Sch 25 2 2" xfId="14983"/>
    <cellStyle name="_Fuel Prices 4-14_Rate Design Sch 25 2 2 2" xfId="14984"/>
    <cellStyle name="_Fuel Prices 4-14_Rate Design Sch 25 2 3" xfId="14985"/>
    <cellStyle name="_Fuel Prices 4-14_Rate Design Sch 25 3" xfId="14986"/>
    <cellStyle name="_Fuel Prices 4-14_Rate Design Sch 25 3 2" xfId="14987"/>
    <cellStyle name="_Fuel Prices 4-14_Rate Design Sch 25 4" xfId="14988"/>
    <cellStyle name="_Fuel Prices 4-14_Rate Design Sch 26" xfId="14989"/>
    <cellStyle name="_Fuel Prices 4-14_Rate Design Sch 26 2" xfId="14990"/>
    <cellStyle name="_Fuel Prices 4-14_Rate Design Sch 26 2 2" xfId="14991"/>
    <cellStyle name="_Fuel Prices 4-14_Rate Design Sch 26 2 2 2" xfId="14992"/>
    <cellStyle name="_Fuel Prices 4-14_Rate Design Sch 26 2 3" xfId="14993"/>
    <cellStyle name="_Fuel Prices 4-14_Rate Design Sch 26 3" xfId="14994"/>
    <cellStyle name="_Fuel Prices 4-14_Rate Design Sch 26 3 2" xfId="14995"/>
    <cellStyle name="_Fuel Prices 4-14_Rate Design Sch 26 4" xfId="14996"/>
    <cellStyle name="_Fuel Prices 4-14_Rate Design Sch 31" xfId="14997"/>
    <cellStyle name="_Fuel Prices 4-14_Rate Design Sch 31 2" xfId="14998"/>
    <cellStyle name="_Fuel Prices 4-14_Rate Design Sch 31 2 2" xfId="14999"/>
    <cellStyle name="_Fuel Prices 4-14_Rate Design Sch 31 2 2 2" xfId="15000"/>
    <cellStyle name="_Fuel Prices 4-14_Rate Design Sch 31 2 3" xfId="15001"/>
    <cellStyle name="_Fuel Prices 4-14_Rate Design Sch 31 3" xfId="15002"/>
    <cellStyle name="_Fuel Prices 4-14_Rate Design Sch 31 3 2" xfId="15003"/>
    <cellStyle name="_Fuel Prices 4-14_Rate Design Sch 31 4" xfId="15004"/>
    <cellStyle name="_Fuel Prices 4-14_Rate Design Sch 43" xfId="15005"/>
    <cellStyle name="_Fuel Prices 4-14_Rate Design Sch 43 2" xfId="15006"/>
    <cellStyle name="_Fuel Prices 4-14_Rate Design Sch 43 2 2" xfId="15007"/>
    <cellStyle name="_Fuel Prices 4-14_Rate Design Sch 43 2 2 2" xfId="15008"/>
    <cellStyle name="_Fuel Prices 4-14_Rate Design Sch 43 2 3" xfId="15009"/>
    <cellStyle name="_Fuel Prices 4-14_Rate Design Sch 43 3" xfId="15010"/>
    <cellStyle name="_Fuel Prices 4-14_Rate Design Sch 43 3 2" xfId="15011"/>
    <cellStyle name="_Fuel Prices 4-14_Rate Design Sch 43 4" xfId="15012"/>
    <cellStyle name="_Fuel Prices 4-14_Rate Design Sch 448-449" xfId="15013"/>
    <cellStyle name="_Fuel Prices 4-14_Rate Design Sch 448-449 2" xfId="15014"/>
    <cellStyle name="_Fuel Prices 4-14_Rate Design Sch 448-449 2 2" xfId="15015"/>
    <cellStyle name="_Fuel Prices 4-14_Rate Design Sch 448-449 3" xfId="15016"/>
    <cellStyle name="_Fuel Prices 4-14_Rate Design Sch 46" xfId="15017"/>
    <cellStyle name="_Fuel Prices 4-14_Rate Design Sch 46 2" xfId="15018"/>
    <cellStyle name="_Fuel Prices 4-14_Rate Design Sch 46 2 2" xfId="15019"/>
    <cellStyle name="_Fuel Prices 4-14_Rate Design Sch 46 2 2 2" xfId="15020"/>
    <cellStyle name="_Fuel Prices 4-14_Rate Design Sch 46 2 3" xfId="15021"/>
    <cellStyle name="_Fuel Prices 4-14_Rate Design Sch 46 3" xfId="15022"/>
    <cellStyle name="_Fuel Prices 4-14_Rate Design Sch 46 3 2" xfId="15023"/>
    <cellStyle name="_Fuel Prices 4-14_Rate Design Sch 46 4" xfId="15024"/>
    <cellStyle name="_Fuel Prices 4-14_Rate Spread" xfId="15025"/>
    <cellStyle name="_Fuel Prices 4-14_Rate Spread 2" xfId="15026"/>
    <cellStyle name="_Fuel Prices 4-14_Rate Spread 2 2" xfId="15027"/>
    <cellStyle name="_Fuel Prices 4-14_Rate Spread 2 2 2" xfId="15028"/>
    <cellStyle name="_Fuel Prices 4-14_Rate Spread 2 3" xfId="15029"/>
    <cellStyle name="_Fuel Prices 4-14_Rate Spread 3" xfId="15030"/>
    <cellStyle name="_Fuel Prices 4-14_Rate Spread 3 2" xfId="15031"/>
    <cellStyle name="_Fuel Prices 4-14_Rate Spread 4" xfId="15032"/>
    <cellStyle name="_Fuel Prices 4-14_Rebuttal Power Costs" xfId="2622"/>
    <cellStyle name="_Fuel Prices 4-14_Rebuttal Power Costs 2" xfId="2623"/>
    <cellStyle name="_Fuel Prices 4-14_Rebuttal Power Costs 2 2" xfId="15033"/>
    <cellStyle name="_Fuel Prices 4-14_Rebuttal Power Costs 2 2 2" xfId="15034"/>
    <cellStyle name="_Fuel Prices 4-14_Rebuttal Power Costs 2 3" xfId="15035"/>
    <cellStyle name="_Fuel Prices 4-14_Rebuttal Power Costs 3" xfId="15036"/>
    <cellStyle name="_Fuel Prices 4-14_Rebuttal Power Costs 3 2" xfId="15037"/>
    <cellStyle name="_Fuel Prices 4-14_Rebuttal Power Costs 4" xfId="15038"/>
    <cellStyle name="_Fuel Prices 4-14_Rebuttal Power Costs_Adj Bench DR 3 for Initial Briefs (Electric)" xfId="2624"/>
    <cellStyle name="_Fuel Prices 4-14_Rebuttal Power Costs_Adj Bench DR 3 for Initial Briefs (Electric) 2" xfId="2625"/>
    <cellStyle name="_Fuel Prices 4-14_Rebuttal Power Costs_Adj Bench DR 3 for Initial Briefs (Electric) 2 2" xfId="15039"/>
    <cellStyle name="_Fuel Prices 4-14_Rebuttal Power Costs_Adj Bench DR 3 for Initial Briefs (Electric) 2 2 2" xfId="15040"/>
    <cellStyle name="_Fuel Prices 4-14_Rebuttal Power Costs_Adj Bench DR 3 for Initial Briefs (Electric) 2 3" xfId="15041"/>
    <cellStyle name="_Fuel Prices 4-14_Rebuttal Power Costs_Adj Bench DR 3 for Initial Briefs (Electric) 3" xfId="15042"/>
    <cellStyle name="_Fuel Prices 4-14_Rebuttal Power Costs_Adj Bench DR 3 for Initial Briefs (Electric) 3 2" xfId="15043"/>
    <cellStyle name="_Fuel Prices 4-14_Rebuttal Power Costs_Adj Bench DR 3 for Initial Briefs (Electric) 4" xfId="15044"/>
    <cellStyle name="_Fuel Prices 4-14_Rebuttal Power Costs_Adj Bench DR 3 for Initial Briefs (Electric)_DEM-WP(C) ENERG10C--ctn Mid-C_042010 2010GRC" xfId="2626"/>
    <cellStyle name="_Fuel Prices 4-14_Rebuttal Power Costs_Adj Bench DR 3 for Initial Briefs (Electric)_DEM-WP(C) ENERG10C--ctn Mid-C_042010 2010GRC 2" xfId="15045"/>
    <cellStyle name="_Fuel Prices 4-14_Rebuttal Power Costs_DEM-WP(C) ENERG10C--ctn Mid-C_042010 2010GRC" xfId="2627"/>
    <cellStyle name="_Fuel Prices 4-14_Rebuttal Power Costs_DEM-WP(C) ENERG10C--ctn Mid-C_042010 2010GRC 2" xfId="15046"/>
    <cellStyle name="_Fuel Prices 4-14_Rebuttal Power Costs_Electric Rev Req Model (2009 GRC) Rebuttal" xfId="2628"/>
    <cellStyle name="_Fuel Prices 4-14_Rebuttal Power Costs_Electric Rev Req Model (2009 GRC) Rebuttal 2" xfId="15047"/>
    <cellStyle name="_Fuel Prices 4-14_Rebuttal Power Costs_Electric Rev Req Model (2009 GRC) Rebuttal 2 2" xfId="15048"/>
    <cellStyle name="_Fuel Prices 4-14_Rebuttal Power Costs_Electric Rev Req Model (2009 GRC) Rebuttal 2 2 2" xfId="15049"/>
    <cellStyle name="_Fuel Prices 4-14_Rebuttal Power Costs_Electric Rev Req Model (2009 GRC) Rebuttal 2 3" xfId="15050"/>
    <cellStyle name="_Fuel Prices 4-14_Rebuttal Power Costs_Electric Rev Req Model (2009 GRC) Rebuttal 3" xfId="15051"/>
    <cellStyle name="_Fuel Prices 4-14_Rebuttal Power Costs_Electric Rev Req Model (2009 GRC) Rebuttal 3 2" xfId="15052"/>
    <cellStyle name="_Fuel Prices 4-14_Rebuttal Power Costs_Electric Rev Req Model (2009 GRC) Rebuttal 4" xfId="15053"/>
    <cellStyle name="_Fuel Prices 4-14_Rebuttal Power Costs_Electric Rev Req Model (2009 GRC) Rebuttal REmoval of New  WH Solar AdjustMI" xfId="2629"/>
    <cellStyle name="_Fuel Prices 4-14_Rebuttal Power Costs_Electric Rev Req Model (2009 GRC) Rebuttal REmoval of New  WH Solar AdjustMI 2" xfId="2630"/>
    <cellStyle name="_Fuel Prices 4-14_Rebuttal Power Costs_Electric Rev Req Model (2009 GRC) Rebuttal REmoval of New  WH Solar AdjustMI 2 2" xfId="15054"/>
    <cellStyle name="_Fuel Prices 4-14_Rebuttal Power Costs_Electric Rev Req Model (2009 GRC) Rebuttal REmoval of New  WH Solar AdjustMI 2 2 2" xfId="15055"/>
    <cellStyle name="_Fuel Prices 4-14_Rebuttal Power Costs_Electric Rev Req Model (2009 GRC) Rebuttal REmoval of New  WH Solar AdjustMI 2 3" xfId="15056"/>
    <cellStyle name="_Fuel Prices 4-14_Rebuttal Power Costs_Electric Rev Req Model (2009 GRC) Rebuttal REmoval of New  WH Solar AdjustMI 3" xfId="15057"/>
    <cellStyle name="_Fuel Prices 4-14_Rebuttal Power Costs_Electric Rev Req Model (2009 GRC) Rebuttal REmoval of New  WH Solar AdjustMI 3 2" xfId="15058"/>
    <cellStyle name="_Fuel Prices 4-14_Rebuttal Power Costs_Electric Rev Req Model (2009 GRC) Rebuttal REmoval of New  WH Solar AdjustMI 4" xfId="15059"/>
    <cellStyle name="_Fuel Prices 4-14_Rebuttal Power Costs_Electric Rev Req Model (2009 GRC) Rebuttal REmoval of New  WH Solar AdjustMI_DEM-WP(C) ENERG10C--ctn Mid-C_042010 2010GRC" xfId="2631"/>
    <cellStyle name="_Fuel Prices 4-14_Rebuttal Power Costs_Electric Rev Req Model (2009 GRC) Rebuttal REmoval of New  WH Solar AdjustMI_DEM-WP(C) ENERG10C--ctn Mid-C_042010 2010GRC 2" xfId="15060"/>
    <cellStyle name="_Fuel Prices 4-14_Rebuttal Power Costs_Electric Rev Req Model (2009 GRC) Revised 01-18-2010" xfId="2632"/>
    <cellStyle name="_Fuel Prices 4-14_Rebuttal Power Costs_Electric Rev Req Model (2009 GRC) Revised 01-18-2010 2" xfId="2633"/>
    <cellStyle name="_Fuel Prices 4-14_Rebuttal Power Costs_Electric Rev Req Model (2009 GRC) Revised 01-18-2010 2 2" xfId="15061"/>
    <cellStyle name="_Fuel Prices 4-14_Rebuttal Power Costs_Electric Rev Req Model (2009 GRC) Revised 01-18-2010 2 2 2" xfId="15062"/>
    <cellStyle name="_Fuel Prices 4-14_Rebuttal Power Costs_Electric Rev Req Model (2009 GRC) Revised 01-18-2010 2 3" xfId="15063"/>
    <cellStyle name="_Fuel Prices 4-14_Rebuttal Power Costs_Electric Rev Req Model (2009 GRC) Revised 01-18-2010 3" xfId="15064"/>
    <cellStyle name="_Fuel Prices 4-14_Rebuttal Power Costs_Electric Rev Req Model (2009 GRC) Revised 01-18-2010 3 2" xfId="15065"/>
    <cellStyle name="_Fuel Prices 4-14_Rebuttal Power Costs_Electric Rev Req Model (2009 GRC) Revised 01-18-2010 4" xfId="15066"/>
    <cellStyle name="_Fuel Prices 4-14_Rebuttal Power Costs_Electric Rev Req Model (2009 GRC) Revised 01-18-2010_DEM-WP(C) ENERG10C--ctn Mid-C_042010 2010GRC" xfId="2634"/>
    <cellStyle name="_Fuel Prices 4-14_Rebuttal Power Costs_Electric Rev Req Model (2009 GRC) Revised 01-18-2010_DEM-WP(C) ENERG10C--ctn Mid-C_042010 2010GRC 2" xfId="15067"/>
    <cellStyle name="_Fuel Prices 4-14_Rebuttal Power Costs_Final Order Electric EXHIBIT A-1" xfId="2635"/>
    <cellStyle name="_Fuel Prices 4-14_Rebuttal Power Costs_Final Order Electric EXHIBIT A-1 2" xfId="15068"/>
    <cellStyle name="_Fuel Prices 4-14_Rebuttal Power Costs_Final Order Electric EXHIBIT A-1 2 2" xfId="15069"/>
    <cellStyle name="_Fuel Prices 4-14_Rebuttal Power Costs_Final Order Electric EXHIBIT A-1 2 2 2" xfId="15070"/>
    <cellStyle name="_Fuel Prices 4-14_Rebuttal Power Costs_Final Order Electric EXHIBIT A-1 2 3" xfId="15071"/>
    <cellStyle name="_Fuel Prices 4-14_Rebuttal Power Costs_Final Order Electric EXHIBIT A-1 3" xfId="15072"/>
    <cellStyle name="_Fuel Prices 4-14_Rebuttal Power Costs_Final Order Electric EXHIBIT A-1 3 2" xfId="15073"/>
    <cellStyle name="_Fuel Prices 4-14_Rebuttal Power Costs_Final Order Electric EXHIBIT A-1 4" xfId="15074"/>
    <cellStyle name="_Fuel Prices 4-14_ROR 5.02" xfId="15075"/>
    <cellStyle name="_Fuel Prices 4-14_ROR 5.02 2" xfId="15076"/>
    <cellStyle name="_Fuel Prices 4-14_ROR 5.02 2 2" xfId="15077"/>
    <cellStyle name="_Fuel Prices 4-14_ROR 5.02 2 2 2" xfId="15078"/>
    <cellStyle name="_Fuel Prices 4-14_ROR 5.02 2 3" xfId="15079"/>
    <cellStyle name="_Fuel Prices 4-14_ROR 5.02 3" xfId="15080"/>
    <cellStyle name="_Fuel Prices 4-14_ROR 5.02 3 2" xfId="15081"/>
    <cellStyle name="_Fuel Prices 4-14_ROR 5.02 4" xfId="15082"/>
    <cellStyle name="_Fuel Prices 4-14_Sch 40 Feeder OH 2008" xfId="15083"/>
    <cellStyle name="_Fuel Prices 4-14_Sch 40 Feeder OH 2008 2" xfId="15084"/>
    <cellStyle name="_Fuel Prices 4-14_Sch 40 Feeder OH 2008 2 2" xfId="15085"/>
    <cellStyle name="_Fuel Prices 4-14_Sch 40 Feeder OH 2008 2 2 2" xfId="15086"/>
    <cellStyle name="_Fuel Prices 4-14_Sch 40 Feeder OH 2008 2 3" xfId="15087"/>
    <cellStyle name="_Fuel Prices 4-14_Sch 40 Feeder OH 2008 3" xfId="15088"/>
    <cellStyle name="_Fuel Prices 4-14_Sch 40 Feeder OH 2008 3 2" xfId="15089"/>
    <cellStyle name="_Fuel Prices 4-14_Sch 40 Feeder OH 2008 4" xfId="15090"/>
    <cellStyle name="_Fuel Prices 4-14_Sch 40 Interim Energy Rates " xfId="15091"/>
    <cellStyle name="_Fuel Prices 4-14_Sch 40 Interim Energy Rates  2" xfId="15092"/>
    <cellStyle name="_Fuel Prices 4-14_Sch 40 Interim Energy Rates  2 2" xfId="15093"/>
    <cellStyle name="_Fuel Prices 4-14_Sch 40 Interim Energy Rates  2 2 2" xfId="15094"/>
    <cellStyle name="_Fuel Prices 4-14_Sch 40 Interim Energy Rates  2 3" xfId="15095"/>
    <cellStyle name="_Fuel Prices 4-14_Sch 40 Interim Energy Rates  3" xfId="15096"/>
    <cellStyle name="_Fuel Prices 4-14_Sch 40 Interim Energy Rates  3 2" xfId="15097"/>
    <cellStyle name="_Fuel Prices 4-14_Sch 40 Interim Energy Rates  4" xfId="15098"/>
    <cellStyle name="_Fuel Prices 4-14_Sch 40 Substation A&amp;G 2008" xfId="15099"/>
    <cellStyle name="_Fuel Prices 4-14_Sch 40 Substation A&amp;G 2008 2" xfId="15100"/>
    <cellStyle name="_Fuel Prices 4-14_Sch 40 Substation A&amp;G 2008 2 2" xfId="15101"/>
    <cellStyle name="_Fuel Prices 4-14_Sch 40 Substation A&amp;G 2008 2 2 2" xfId="15102"/>
    <cellStyle name="_Fuel Prices 4-14_Sch 40 Substation A&amp;G 2008 2 3" xfId="15103"/>
    <cellStyle name="_Fuel Prices 4-14_Sch 40 Substation A&amp;G 2008 3" xfId="15104"/>
    <cellStyle name="_Fuel Prices 4-14_Sch 40 Substation A&amp;G 2008 3 2" xfId="15105"/>
    <cellStyle name="_Fuel Prices 4-14_Sch 40 Substation A&amp;G 2008 4" xfId="15106"/>
    <cellStyle name="_Fuel Prices 4-14_Sch 40 Substation O&amp;M 2008" xfId="15107"/>
    <cellStyle name="_Fuel Prices 4-14_Sch 40 Substation O&amp;M 2008 2" xfId="15108"/>
    <cellStyle name="_Fuel Prices 4-14_Sch 40 Substation O&amp;M 2008 2 2" xfId="15109"/>
    <cellStyle name="_Fuel Prices 4-14_Sch 40 Substation O&amp;M 2008 2 2 2" xfId="15110"/>
    <cellStyle name="_Fuel Prices 4-14_Sch 40 Substation O&amp;M 2008 2 3" xfId="15111"/>
    <cellStyle name="_Fuel Prices 4-14_Sch 40 Substation O&amp;M 2008 3" xfId="15112"/>
    <cellStyle name="_Fuel Prices 4-14_Sch 40 Substation O&amp;M 2008 3 2" xfId="15113"/>
    <cellStyle name="_Fuel Prices 4-14_Sch 40 Substation O&amp;M 2008 4" xfId="15114"/>
    <cellStyle name="_Fuel Prices 4-14_Subs 2008" xfId="15115"/>
    <cellStyle name="_Fuel Prices 4-14_Subs 2008 2" xfId="15116"/>
    <cellStyle name="_Fuel Prices 4-14_Subs 2008 2 2" xfId="15117"/>
    <cellStyle name="_Fuel Prices 4-14_Subs 2008 2 2 2" xfId="15118"/>
    <cellStyle name="_Fuel Prices 4-14_Subs 2008 2 3" xfId="15119"/>
    <cellStyle name="_Fuel Prices 4-14_Subs 2008 3" xfId="15120"/>
    <cellStyle name="_Fuel Prices 4-14_Subs 2008 3 2" xfId="15121"/>
    <cellStyle name="_Fuel Prices 4-14_Subs 2008 4" xfId="15122"/>
    <cellStyle name="_Fuel Prices 4-14_Wind Integration 10GRC" xfId="2636"/>
    <cellStyle name="_Fuel Prices 4-14_Wind Integration 10GRC 2" xfId="2637"/>
    <cellStyle name="_Fuel Prices 4-14_Wind Integration 10GRC 2 2" xfId="15123"/>
    <cellStyle name="_Fuel Prices 4-14_Wind Integration 10GRC 2 2 2" xfId="15124"/>
    <cellStyle name="_Fuel Prices 4-14_Wind Integration 10GRC 2 3" xfId="15125"/>
    <cellStyle name="_Fuel Prices 4-14_Wind Integration 10GRC 3" xfId="15126"/>
    <cellStyle name="_Fuel Prices 4-14_Wind Integration 10GRC 3 2" xfId="15127"/>
    <cellStyle name="_Fuel Prices 4-14_Wind Integration 10GRC 4" xfId="15128"/>
    <cellStyle name="_Fuel Prices 4-14_Wind Integration 10GRC_DEM-WP(C) ENERG10C--ctn Mid-C_042010 2010GRC" xfId="2638"/>
    <cellStyle name="_Fuel Prices 4-14_Wind Integration 10GRC_DEM-WP(C) ENERG10C--ctn Mid-C_042010 2010GRC 2" xfId="15129"/>
    <cellStyle name="_Gas Transportation Charges_2009GRC_120308" xfId="2639"/>
    <cellStyle name="_Gas Transportation Charges_2009GRC_120308 2" xfId="2640"/>
    <cellStyle name="_Gas Transportation Charges_2009GRC_120308 2 2" xfId="2641"/>
    <cellStyle name="_Gas Transportation Charges_2009GRC_120308 2 2 2" xfId="15130"/>
    <cellStyle name="_Gas Transportation Charges_2009GRC_120308 2 2 2 2" xfId="15131"/>
    <cellStyle name="_Gas Transportation Charges_2009GRC_120308 2 2 2 3" xfId="15132"/>
    <cellStyle name="_Gas Transportation Charges_2009GRC_120308 2 2 3" xfId="15133"/>
    <cellStyle name="_Gas Transportation Charges_2009GRC_120308 2 3" xfId="15134"/>
    <cellStyle name="_Gas Transportation Charges_2009GRC_120308 2 3 2" xfId="15135"/>
    <cellStyle name="_Gas Transportation Charges_2009GRC_120308 2 4" xfId="15136"/>
    <cellStyle name="_Gas Transportation Charges_2009GRC_120308 3" xfId="2642"/>
    <cellStyle name="_Gas Transportation Charges_2009GRC_120308 3 2" xfId="15137"/>
    <cellStyle name="_Gas Transportation Charges_2009GRC_120308 3 2 2" xfId="15138"/>
    <cellStyle name="_Gas Transportation Charges_2009GRC_120308 3 2 2 2" xfId="15139"/>
    <cellStyle name="_Gas Transportation Charges_2009GRC_120308 3 2 3" xfId="15140"/>
    <cellStyle name="_Gas Transportation Charges_2009GRC_120308 3 3" xfId="15141"/>
    <cellStyle name="_Gas Transportation Charges_2009GRC_120308 3 3 2" xfId="15142"/>
    <cellStyle name="_Gas Transportation Charges_2009GRC_120308 3 4" xfId="15143"/>
    <cellStyle name="_Gas Transportation Charges_2009GRC_120308 4" xfId="2643"/>
    <cellStyle name="_Gas Transportation Charges_2009GRC_120308 4 2" xfId="2644"/>
    <cellStyle name="_Gas Transportation Charges_2009GRC_120308 4 2 2" xfId="15144"/>
    <cellStyle name="_Gas Transportation Charges_2009GRC_120308 4 3" xfId="15145"/>
    <cellStyle name="_Gas Transportation Charges_2009GRC_120308 5" xfId="15146"/>
    <cellStyle name="_Gas Transportation Charges_2009GRC_120308 5 2" xfId="15147"/>
    <cellStyle name="_Gas Transportation Charges_2009GRC_120308 5 2 2" xfId="15148"/>
    <cellStyle name="_Gas Transportation Charges_2009GRC_120308 5 3" xfId="15149"/>
    <cellStyle name="_Gas Transportation Charges_2009GRC_120308 6" xfId="15150"/>
    <cellStyle name="_Gas Transportation Charges_2009GRC_120308 6 2" xfId="15151"/>
    <cellStyle name="_Gas Transportation Charges_2009GRC_120308 6 2 2" xfId="15152"/>
    <cellStyle name="_Gas Transportation Charges_2009GRC_120308 6 3" xfId="15153"/>
    <cellStyle name="_Gas Transportation Charges_2009GRC_120308 7" xfId="15154"/>
    <cellStyle name="_Gas Transportation Charges_2009GRC_120308 7 2" xfId="15155"/>
    <cellStyle name="_Gas Transportation Charges_2009GRC_120308 7 2 2" xfId="15156"/>
    <cellStyle name="_Gas Transportation Charges_2009GRC_120308 7 3" xfId="15157"/>
    <cellStyle name="_Gas Transportation Charges_2009GRC_120308 8" xfId="15158"/>
    <cellStyle name="_Gas Transportation Charges_2009GRC_120308_4 31E Reg Asset  Liab and EXH D" xfId="2645"/>
    <cellStyle name="_Gas Transportation Charges_2009GRC_120308_4 31E Reg Asset  Liab and EXH D _ Aug 10 Filing (2)" xfId="2646"/>
    <cellStyle name="_Gas Transportation Charges_2009GRC_120308_4 31E Reg Asset  Liab and EXH D _ Aug 10 Filing (2) 2" xfId="2647"/>
    <cellStyle name="_Gas Transportation Charges_2009GRC_120308_4 31E Reg Asset  Liab and EXH D _ Aug 10 Filing (2) 2 2" xfId="15159"/>
    <cellStyle name="_Gas Transportation Charges_2009GRC_120308_4 31E Reg Asset  Liab and EXH D _ Aug 10 Filing (2) 3" xfId="15160"/>
    <cellStyle name="_Gas Transportation Charges_2009GRC_120308_4 31E Reg Asset  Liab and EXH D 10" xfId="15161"/>
    <cellStyle name="_Gas Transportation Charges_2009GRC_120308_4 31E Reg Asset  Liab and EXH D 10 2" xfId="15162"/>
    <cellStyle name="_Gas Transportation Charges_2009GRC_120308_4 31E Reg Asset  Liab and EXH D 11" xfId="15163"/>
    <cellStyle name="_Gas Transportation Charges_2009GRC_120308_4 31E Reg Asset  Liab and EXH D 11 2" xfId="15164"/>
    <cellStyle name="_Gas Transportation Charges_2009GRC_120308_4 31E Reg Asset  Liab and EXH D 12" xfId="15165"/>
    <cellStyle name="_Gas Transportation Charges_2009GRC_120308_4 31E Reg Asset  Liab and EXH D 12 2" xfId="15166"/>
    <cellStyle name="_Gas Transportation Charges_2009GRC_120308_4 31E Reg Asset  Liab and EXH D 13" xfId="15167"/>
    <cellStyle name="_Gas Transportation Charges_2009GRC_120308_4 31E Reg Asset  Liab and EXH D 13 2" xfId="15168"/>
    <cellStyle name="_Gas Transportation Charges_2009GRC_120308_4 31E Reg Asset  Liab and EXH D 14" xfId="15169"/>
    <cellStyle name="_Gas Transportation Charges_2009GRC_120308_4 31E Reg Asset  Liab and EXH D 14 2" xfId="15170"/>
    <cellStyle name="_Gas Transportation Charges_2009GRC_120308_4 31E Reg Asset  Liab and EXH D 15" xfId="15171"/>
    <cellStyle name="_Gas Transportation Charges_2009GRC_120308_4 31E Reg Asset  Liab and EXH D 15 2" xfId="15172"/>
    <cellStyle name="_Gas Transportation Charges_2009GRC_120308_4 31E Reg Asset  Liab and EXH D 16" xfId="15173"/>
    <cellStyle name="_Gas Transportation Charges_2009GRC_120308_4 31E Reg Asset  Liab and EXH D 16 2" xfId="15174"/>
    <cellStyle name="_Gas Transportation Charges_2009GRC_120308_4 31E Reg Asset  Liab and EXH D 17" xfId="15175"/>
    <cellStyle name="_Gas Transportation Charges_2009GRC_120308_4 31E Reg Asset  Liab and EXH D 17 2" xfId="15176"/>
    <cellStyle name="_Gas Transportation Charges_2009GRC_120308_4 31E Reg Asset  Liab and EXH D 18" xfId="15177"/>
    <cellStyle name="_Gas Transportation Charges_2009GRC_120308_4 31E Reg Asset  Liab and EXH D 18 2" xfId="15178"/>
    <cellStyle name="_Gas Transportation Charges_2009GRC_120308_4 31E Reg Asset  Liab and EXH D 19" xfId="15179"/>
    <cellStyle name="_Gas Transportation Charges_2009GRC_120308_4 31E Reg Asset  Liab and EXH D 19 2" xfId="15180"/>
    <cellStyle name="_Gas Transportation Charges_2009GRC_120308_4 31E Reg Asset  Liab and EXH D 2" xfId="2648"/>
    <cellStyle name="_Gas Transportation Charges_2009GRC_120308_4 31E Reg Asset  Liab and EXH D 2 2" xfId="15181"/>
    <cellStyle name="_Gas Transportation Charges_2009GRC_120308_4 31E Reg Asset  Liab and EXH D 20" xfId="15182"/>
    <cellStyle name="_Gas Transportation Charges_2009GRC_120308_4 31E Reg Asset  Liab and EXH D 20 2" xfId="15183"/>
    <cellStyle name="_Gas Transportation Charges_2009GRC_120308_4 31E Reg Asset  Liab and EXH D 21" xfId="15184"/>
    <cellStyle name="_Gas Transportation Charges_2009GRC_120308_4 31E Reg Asset  Liab and EXH D 21 2" xfId="15185"/>
    <cellStyle name="_Gas Transportation Charges_2009GRC_120308_4 31E Reg Asset  Liab and EXH D 22" xfId="15186"/>
    <cellStyle name="_Gas Transportation Charges_2009GRC_120308_4 31E Reg Asset  Liab and EXH D 22 2" xfId="15187"/>
    <cellStyle name="_Gas Transportation Charges_2009GRC_120308_4 31E Reg Asset  Liab and EXH D 23" xfId="15188"/>
    <cellStyle name="_Gas Transportation Charges_2009GRC_120308_4 31E Reg Asset  Liab and EXH D 23 2" xfId="15189"/>
    <cellStyle name="_Gas Transportation Charges_2009GRC_120308_4 31E Reg Asset  Liab and EXH D 24" xfId="15190"/>
    <cellStyle name="_Gas Transportation Charges_2009GRC_120308_4 31E Reg Asset  Liab and EXH D 24 2" xfId="15191"/>
    <cellStyle name="_Gas Transportation Charges_2009GRC_120308_4 31E Reg Asset  Liab and EXH D 25" xfId="15192"/>
    <cellStyle name="_Gas Transportation Charges_2009GRC_120308_4 31E Reg Asset  Liab and EXH D 25 2" xfId="15193"/>
    <cellStyle name="_Gas Transportation Charges_2009GRC_120308_4 31E Reg Asset  Liab and EXH D 26" xfId="15194"/>
    <cellStyle name="_Gas Transportation Charges_2009GRC_120308_4 31E Reg Asset  Liab and EXH D 26 2" xfId="15195"/>
    <cellStyle name="_Gas Transportation Charges_2009GRC_120308_4 31E Reg Asset  Liab and EXH D 27" xfId="15196"/>
    <cellStyle name="_Gas Transportation Charges_2009GRC_120308_4 31E Reg Asset  Liab and EXH D 27 2" xfId="15197"/>
    <cellStyle name="_Gas Transportation Charges_2009GRC_120308_4 31E Reg Asset  Liab and EXH D 28" xfId="15198"/>
    <cellStyle name="_Gas Transportation Charges_2009GRC_120308_4 31E Reg Asset  Liab and EXH D 28 2" xfId="15199"/>
    <cellStyle name="_Gas Transportation Charges_2009GRC_120308_4 31E Reg Asset  Liab and EXH D 29" xfId="15200"/>
    <cellStyle name="_Gas Transportation Charges_2009GRC_120308_4 31E Reg Asset  Liab and EXH D 29 2" xfId="15201"/>
    <cellStyle name="_Gas Transportation Charges_2009GRC_120308_4 31E Reg Asset  Liab and EXH D 3" xfId="2649"/>
    <cellStyle name="_Gas Transportation Charges_2009GRC_120308_4 31E Reg Asset  Liab and EXH D 3 2" xfId="15202"/>
    <cellStyle name="_Gas Transportation Charges_2009GRC_120308_4 31E Reg Asset  Liab and EXH D 30" xfId="15203"/>
    <cellStyle name="_Gas Transportation Charges_2009GRC_120308_4 31E Reg Asset  Liab and EXH D 30 2" xfId="15204"/>
    <cellStyle name="_Gas Transportation Charges_2009GRC_120308_4 31E Reg Asset  Liab and EXH D 31" xfId="15205"/>
    <cellStyle name="_Gas Transportation Charges_2009GRC_120308_4 31E Reg Asset  Liab and EXH D 32" xfId="15206"/>
    <cellStyle name="_Gas Transportation Charges_2009GRC_120308_4 31E Reg Asset  Liab and EXH D 33" xfId="15207"/>
    <cellStyle name="_Gas Transportation Charges_2009GRC_120308_4 31E Reg Asset  Liab and EXH D 34" xfId="15208"/>
    <cellStyle name="_Gas Transportation Charges_2009GRC_120308_4 31E Reg Asset  Liab and EXH D 35" xfId="15209"/>
    <cellStyle name="_Gas Transportation Charges_2009GRC_120308_4 31E Reg Asset  Liab and EXH D 36" xfId="15210"/>
    <cellStyle name="_Gas Transportation Charges_2009GRC_120308_4 31E Reg Asset  Liab and EXH D 4" xfId="15211"/>
    <cellStyle name="_Gas Transportation Charges_2009GRC_120308_4 31E Reg Asset  Liab and EXH D 4 2" xfId="15212"/>
    <cellStyle name="_Gas Transportation Charges_2009GRC_120308_4 31E Reg Asset  Liab and EXH D 5" xfId="15213"/>
    <cellStyle name="_Gas Transportation Charges_2009GRC_120308_4 31E Reg Asset  Liab and EXH D 5 2" xfId="15214"/>
    <cellStyle name="_Gas Transportation Charges_2009GRC_120308_4 31E Reg Asset  Liab and EXH D 6" xfId="15215"/>
    <cellStyle name="_Gas Transportation Charges_2009GRC_120308_4 31E Reg Asset  Liab and EXH D 6 2" xfId="15216"/>
    <cellStyle name="_Gas Transportation Charges_2009GRC_120308_4 31E Reg Asset  Liab and EXH D 7" xfId="15217"/>
    <cellStyle name="_Gas Transportation Charges_2009GRC_120308_4 31E Reg Asset  Liab and EXH D 7 2" xfId="15218"/>
    <cellStyle name="_Gas Transportation Charges_2009GRC_120308_4 31E Reg Asset  Liab and EXH D 8" xfId="15219"/>
    <cellStyle name="_Gas Transportation Charges_2009GRC_120308_4 31E Reg Asset  Liab and EXH D 8 2" xfId="15220"/>
    <cellStyle name="_Gas Transportation Charges_2009GRC_120308_4 31E Reg Asset  Liab and EXH D 9" xfId="15221"/>
    <cellStyle name="_Gas Transportation Charges_2009GRC_120308_4 31E Reg Asset  Liab and EXH D 9 2" xfId="15222"/>
    <cellStyle name="_Gas Transportation Charges_2009GRC_120308_Chelan PUD Power Costs (8-10)" xfId="2650"/>
    <cellStyle name="_Gas Transportation Charges_2009GRC_120308_Chelan PUD Power Costs (8-10) 2" xfId="15223"/>
    <cellStyle name="_Gas Transportation Charges_2009GRC_120308_compare wind integration" xfId="15224"/>
    <cellStyle name="_Gas Transportation Charges_2009GRC_120308_DEM-WP(C) Chelan Power Costs" xfId="2651"/>
    <cellStyle name="_Gas Transportation Charges_2009GRC_120308_DEM-WP(C) Chelan Power Costs 2" xfId="2652"/>
    <cellStyle name="_Gas Transportation Charges_2009GRC_120308_DEM-WP(C) Chelan Power Costs 2 2" xfId="15225"/>
    <cellStyle name="_Gas Transportation Charges_2009GRC_120308_DEM-WP(C) Chelan Power Costs 3" xfId="15226"/>
    <cellStyle name="_Gas Transportation Charges_2009GRC_120308_DEM-WP(C) Costs Not In AURORA 2010GRC As Filed" xfId="2653"/>
    <cellStyle name="_Gas Transportation Charges_2009GRC_120308_DEM-WP(C) Costs Not In AURORA 2010GRC As Filed 2" xfId="2654"/>
    <cellStyle name="_Gas Transportation Charges_2009GRC_120308_DEM-WP(C) Costs Not In AURORA 2010GRC As Filed 2 2" xfId="15227"/>
    <cellStyle name="_Gas Transportation Charges_2009GRC_120308_DEM-WP(C) Costs Not In AURORA 2010GRC As Filed 2 2 2" xfId="15228"/>
    <cellStyle name="_Gas Transportation Charges_2009GRC_120308_DEM-WP(C) Costs Not In AURORA 2010GRC As Filed 3" xfId="2655"/>
    <cellStyle name="_Gas Transportation Charges_2009GRC_120308_DEM-WP(C) Costs Not In AURORA 2010GRC As Filed 3 2" xfId="15229"/>
    <cellStyle name="_Gas Transportation Charges_2009GRC_120308_DEM-WP(C) Costs Not In AURORA 2010GRC As Filed 3 3" xfId="15230"/>
    <cellStyle name="_Gas Transportation Charges_2009GRC_120308_DEM-WP(C) Costs Not In AURORA 2010GRC As Filed 4" xfId="15231"/>
    <cellStyle name="_Gas Transportation Charges_2009GRC_120308_DEM-WP(C) Costs Not In AURORA 2010GRC As Filed 4 2" xfId="15232"/>
    <cellStyle name="_Gas Transportation Charges_2009GRC_120308_DEM-WP(C) Costs Not In AURORA 2010GRC As Filed 5" xfId="15233"/>
    <cellStyle name="_Gas Transportation Charges_2009GRC_120308_DEM-WP(C) Costs Not In AURORA 2010GRC As Filed 5 2" xfId="15234"/>
    <cellStyle name="_Gas Transportation Charges_2009GRC_120308_DEM-WP(C) Costs Not In AURORA 2010GRC As Filed 6" xfId="15235"/>
    <cellStyle name="_Gas Transportation Charges_2009GRC_120308_DEM-WP(C) Costs Not In AURORA 2010GRC As Filed 6 2" xfId="15236"/>
    <cellStyle name="_Gas Transportation Charges_2009GRC_120308_DEM-WP(C) Costs Not In AURORA 2010GRC As Filed_DEM-WP(C) ENERG10C--ctn Mid-C_042010 2010GRC" xfId="2656"/>
    <cellStyle name="_Gas Transportation Charges_2009GRC_120308_DEM-WP(C) Costs Not In AURORA 2010GRC As Filed_DEM-WP(C) ENERG10C--ctn Mid-C_042010 2010GRC 2" xfId="15237"/>
    <cellStyle name="_Gas Transportation Charges_2009GRC_120308_DEM-WP(C) ENERG10C--ctn Mid-C_042010 2010GRC" xfId="2657"/>
    <cellStyle name="_Gas Transportation Charges_2009GRC_120308_DEM-WP(C) ENERG10C--ctn Mid-C_042010 2010GRC 2" xfId="15238"/>
    <cellStyle name="_Gas Transportation Charges_2009GRC_120308_DEM-WP(C) Gas Transport 2010GRC" xfId="2658"/>
    <cellStyle name="_Gas Transportation Charges_2009GRC_120308_DEM-WP(C) Gas Transport 2010GRC 2" xfId="2659"/>
    <cellStyle name="_Gas Transportation Charges_2009GRC_120308_DEM-WP(C) Gas Transport 2010GRC 2 2" xfId="15239"/>
    <cellStyle name="_Gas Transportation Charges_2009GRC_120308_DEM-WP(C) Gas Transport 2010GRC 3" xfId="15240"/>
    <cellStyle name="_Gas Transportation Charges_2009GRC_120308_NIM Summary" xfId="2660"/>
    <cellStyle name="_Gas Transportation Charges_2009GRC_120308_NIM Summary 09GRC" xfId="2661"/>
    <cellStyle name="_Gas Transportation Charges_2009GRC_120308_NIM Summary 09GRC 2" xfId="2662"/>
    <cellStyle name="_Gas Transportation Charges_2009GRC_120308_NIM Summary 09GRC 2 2" xfId="15241"/>
    <cellStyle name="_Gas Transportation Charges_2009GRC_120308_NIM Summary 09GRC 2 2 2" xfId="15242"/>
    <cellStyle name="_Gas Transportation Charges_2009GRC_120308_NIM Summary 09GRC 2 3" xfId="15243"/>
    <cellStyle name="_Gas Transportation Charges_2009GRC_120308_NIM Summary 09GRC 3" xfId="15244"/>
    <cellStyle name="_Gas Transportation Charges_2009GRC_120308_NIM Summary 09GRC 3 2" xfId="15245"/>
    <cellStyle name="_Gas Transportation Charges_2009GRC_120308_NIM Summary 09GRC 4" xfId="15246"/>
    <cellStyle name="_Gas Transportation Charges_2009GRC_120308_NIM Summary 09GRC_DEM-WP(C) ENERG10C--ctn Mid-C_042010 2010GRC" xfId="2663"/>
    <cellStyle name="_Gas Transportation Charges_2009GRC_120308_NIM Summary 09GRC_DEM-WP(C) ENERG10C--ctn Mid-C_042010 2010GRC 2" xfId="15247"/>
    <cellStyle name="_Gas Transportation Charges_2009GRC_120308_NIM Summary 10" xfId="15248"/>
    <cellStyle name="_Gas Transportation Charges_2009GRC_120308_NIM Summary 10 2" xfId="15249"/>
    <cellStyle name="_Gas Transportation Charges_2009GRC_120308_NIM Summary 11" xfId="15250"/>
    <cellStyle name="_Gas Transportation Charges_2009GRC_120308_NIM Summary 11 2" xfId="15251"/>
    <cellStyle name="_Gas Transportation Charges_2009GRC_120308_NIM Summary 12" xfId="15252"/>
    <cellStyle name="_Gas Transportation Charges_2009GRC_120308_NIM Summary 12 2" xfId="15253"/>
    <cellStyle name="_Gas Transportation Charges_2009GRC_120308_NIM Summary 13" xfId="15254"/>
    <cellStyle name="_Gas Transportation Charges_2009GRC_120308_NIM Summary 13 2" xfId="15255"/>
    <cellStyle name="_Gas Transportation Charges_2009GRC_120308_NIM Summary 14" xfId="15256"/>
    <cellStyle name="_Gas Transportation Charges_2009GRC_120308_NIM Summary 14 2" xfId="15257"/>
    <cellStyle name="_Gas Transportation Charges_2009GRC_120308_NIM Summary 15" xfId="15258"/>
    <cellStyle name="_Gas Transportation Charges_2009GRC_120308_NIM Summary 15 2" xfId="15259"/>
    <cellStyle name="_Gas Transportation Charges_2009GRC_120308_NIM Summary 16" xfId="15260"/>
    <cellStyle name="_Gas Transportation Charges_2009GRC_120308_NIM Summary 16 2" xfId="15261"/>
    <cellStyle name="_Gas Transportation Charges_2009GRC_120308_NIM Summary 17" xfId="15262"/>
    <cellStyle name="_Gas Transportation Charges_2009GRC_120308_NIM Summary 17 2" xfId="15263"/>
    <cellStyle name="_Gas Transportation Charges_2009GRC_120308_NIM Summary 18" xfId="15264"/>
    <cellStyle name="_Gas Transportation Charges_2009GRC_120308_NIM Summary 18 2" xfId="15265"/>
    <cellStyle name="_Gas Transportation Charges_2009GRC_120308_NIM Summary 19" xfId="15266"/>
    <cellStyle name="_Gas Transportation Charges_2009GRC_120308_NIM Summary 19 2" xfId="15267"/>
    <cellStyle name="_Gas Transportation Charges_2009GRC_120308_NIM Summary 2" xfId="2664"/>
    <cellStyle name="_Gas Transportation Charges_2009GRC_120308_NIM Summary 2 2" xfId="15268"/>
    <cellStyle name="_Gas Transportation Charges_2009GRC_120308_NIM Summary 2 2 2" xfId="15269"/>
    <cellStyle name="_Gas Transportation Charges_2009GRC_120308_NIM Summary 2 3" xfId="15270"/>
    <cellStyle name="_Gas Transportation Charges_2009GRC_120308_NIM Summary 20" xfId="15271"/>
    <cellStyle name="_Gas Transportation Charges_2009GRC_120308_NIM Summary 20 2" xfId="15272"/>
    <cellStyle name="_Gas Transportation Charges_2009GRC_120308_NIM Summary 21" xfId="15273"/>
    <cellStyle name="_Gas Transportation Charges_2009GRC_120308_NIM Summary 21 2" xfId="15274"/>
    <cellStyle name="_Gas Transportation Charges_2009GRC_120308_NIM Summary 22" xfId="15275"/>
    <cellStyle name="_Gas Transportation Charges_2009GRC_120308_NIM Summary 22 2" xfId="15276"/>
    <cellStyle name="_Gas Transportation Charges_2009GRC_120308_NIM Summary 23" xfId="15277"/>
    <cellStyle name="_Gas Transportation Charges_2009GRC_120308_NIM Summary 23 2" xfId="15278"/>
    <cellStyle name="_Gas Transportation Charges_2009GRC_120308_NIM Summary 24" xfId="15279"/>
    <cellStyle name="_Gas Transportation Charges_2009GRC_120308_NIM Summary 24 2" xfId="15280"/>
    <cellStyle name="_Gas Transportation Charges_2009GRC_120308_NIM Summary 25" xfId="15281"/>
    <cellStyle name="_Gas Transportation Charges_2009GRC_120308_NIM Summary 25 2" xfId="15282"/>
    <cellStyle name="_Gas Transportation Charges_2009GRC_120308_NIM Summary 26" xfId="15283"/>
    <cellStyle name="_Gas Transportation Charges_2009GRC_120308_NIM Summary 26 2" xfId="15284"/>
    <cellStyle name="_Gas Transportation Charges_2009GRC_120308_NIM Summary 27" xfId="15285"/>
    <cellStyle name="_Gas Transportation Charges_2009GRC_120308_NIM Summary 27 2" xfId="15286"/>
    <cellStyle name="_Gas Transportation Charges_2009GRC_120308_NIM Summary 28" xfId="15287"/>
    <cellStyle name="_Gas Transportation Charges_2009GRC_120308_NIM Summary 28 2" xfId="15288"/>
    <cellStyle name="_Gas Transportation Charges_2009GRC_120308_NIM Summary 29" xfId="15289"/>
    <cellStyle name="_Gas Transportation Charges_2009GRC_120308_NIM Summary 29 2" xfId="15290"/>
    <cellStyle name="_Gas Transportation Charges_2009GRC_120308_NIM Summary 3" xfId="2665"/>
    <cellStyle name="_Gas Transportation Charges_2009GRC_120308_NIM Summary 3 2" xfId="15291"/>
    <cellStyle name="_Gas Transportation Charges_2009GRC_120308_NIM Summary 30" xfId="15292"/>
    <cellStyle name="_Gas Transportation Charges_2009GRC_120308_NIM Summary 30 2" xfId="15293"/>
    <cellStyle name="_Gas Transportation Charges_2009GRC_120308_NIM Summary 31" xfId="15294"/>
    <cellStyle name="_Gas Transportation Charges_2009GRC_120308_NIM Summary 31 2" xfId="15295"/>
    <cellStyle name="_Gas Transportation Charges_2009GRC_120308_NIM Summary 32" xfId="15296"/>
    <cellStyle name="_Gas Transportation Charges_2009GRC_120308_NIM Summary 32 2" xfId="15297"/>
    <cellStyle name="_Gas Transportation Charges_2009GRC_120308_NIM Summary 33" xfId="15298"/>
    <cellStyle name="_Gas Transportation Charges_2009GRC_120308_NIM Summary 33 2" xfId="15299"/>
    <cellStyle name="_Gas Transportation Charges_2009GRC_120308_NIM Summary 34" xfId="15300"/>
    <cellStyle name="_Gas Transportation Charges_2009GRC_120308_NIM Summary 34 2" xfId="15301"/>
    <cellStyle name="_Gas Transportation Charges_2009GRC_120308_NIM Summary 35" xfId="15302"/>
    <cellStyle name="_Gas Transportation Charges_2009GRC_120308_NIM Summary 35 2" xfId="15303"/>
    <cellStyle name="_Gas Transportation Charges_2009GRC_120308_NIM Summary 36" xfId="15304"/>
    <cellStyle name="_Gas Transportation Charges_2009GRC_120308_NIM Summary 36 2" xfId="15305"/>
    <cellStyle name="_Gas Transportation Charges_2009GRC_120308_NIM Summary 37" xfId="15306"/>
    <cellStyle name="_Gas Transportation Charges_2009GRC_120308_NIM Summary 37 2" xfId="15307"/>
    <cellStyle name="_Gas Transportation Charges_2009GRC_120308_NIM Summary 38" xfId="15308"/>
    <cellStyle name="_Gas Transportation Charges_2009GRC_120308_NIM Summary 38 2" xfId="15309"/>
    <cellStyle name="_Gas Transportation Charges_2009GRC_120308_NIM Summary 39" xfId="15310"/>
    <cellStyle name="_Gas Transportation Charges_2009GRC_120308_NIM Summary 39 2" xfId="15311"/>
    <cellStyle name="_Gas Transportation Charges_2009GRC_120308_NIM Summary 4" xfId="2666"/>
    <cellStyle name="_Gas Transportation Charges_2009GRC_120308_NIM Summary 4 2" xfId="15312"/>
    <cellStyle name="_Gas Transportation Charges_2009GRC_120308_NIM Summary 40" xfId="15313"/>
    <cellStyle name="_Gas Transportation Charges_2009GRC_120308_NIM Summary 40 2" xfId="15314"/>
    <cellStyle name="_Gas Transportation Charges_2009GRC_120308_NIM Summary 41" xfId="15315"/>
    <cellStyle name="_Gas Transportation Charges_2009GRC_120308_NIM Summary 41 2" xfId="15316"/>
    <cellStyle name="_Gas Transportation Charges_2009GRC_120308_NIM Summary 42" xfId="15317"/>
    <cellStyle name="_Gas Transportation Charges_2009GRC_120308_NIM Summary 42 2" xfId="15318"/>
    <cellStyle name="_Gas Transportation Charges_2009GRC_120308_NIM Summary 43" xfId="15319"/>
    <cellStyle name="_Gas Transportation Charges_2009GRC_120308_NIM Summary 43 2" xfId="15320"/>
    <cellStyle name="_Gas Transportation Charges_2009GRC_120308_NIM Summary 44" xfId="15321"/>
    <cellStyle name="_Gas Transportation Charges_2009GRC_120308_NIM Summary 44 2" xfId="15322"/>
    <cellStyle name="_Gas Transportation Charges_2009GRC_120308_NIM Summary 45" xfId="15323"/>
    <cellStyle name="_Gas Transportation Charges_2009GRC_120308_NIM Summary 45 2" xfId="15324"/>
    <cellStyle name="_Gas Transportation Charges_2009GRC_120308_NIM Summary 46" xfId="15325"/>
    <cellStyle name="_Gas Transportation Charges_2009GRC_120308_NIM Summary 46 2" xfId="15326"/>
    <cellStyle name="_Gas Transportation Charges_2009GRC_120308_NIM Summary 47" xfId="15327"/>
    <cellStyle name="_Gas Transportation Charges_2009GRC_120308_NIM Summary 47 2" xfId="15328"/>
    <cellStyle name="_Gas Transportation Charges_2009GRC_120308_NIM Summary 48" xfId="15329"/>
    <cellStyle name="_Gas Transportation Charges_2009GRC_120308_NIM Summary 49" xfId="15330"/>
    <cellStyle name="_Gas Transportation Charges_2009GRC_120308_NIM Summary 5" xfId="2667"/>
    <cellStyle name="_Gas Transportation Charges_2009GRC_120308_NIM Summary 5 2" xfId="15331"/>
    <cellStyle name="_Gas Transportation Charges_2009GRC_120308_NIM Summary 50" xfId="15332"/>
    <cellStyle name="_Gas Transportation Charges_2009GRC_120308_NIM Summary 51" xfId="15333"/>
    <cellStyle name="_Gas Transportation Charges_2009GRC_120308_NIM Summary 52" xfId="15334"/>
    <cellStyle name="_Gas Transportation Charges_2009GRC_120308_NIM Summary 6" xfId="2668"/>
    <cellStyle name="_Gas Transportation Charges_2009GRC_120308_NIM Summary 6 2" xfId="15335"/>
    <cellStyle name="_Gas Transportation Charges_2009GRC_120308_NIM Summary 7" xfId="2669"/>
    <cellStyle name="_Gas Transportation Charges_2009GRC_120308_NIM Summary 7 2" xfId="15336"/>
    <cellStyle name="_Gas Transportation Charges_2009GRC_120308_NIM Summary 8" xfId="2670"/>
    <cellStyle name="_Gas Transportation Charges_2009GRC_120308_NIM Summary 8 2" xfId="15337"/>
    <cellStyle name="_Gas Transportation Charges_2009GRC_120308_NIM Summary 9" xfId="2671"/>
    <cellStyle name="_Gas Transportation Charges_2009GRC_120308_NIM Summary 9 2" xfId="15338"/>
    <cellStyle name="_Gas Transportation Charges_2009GRC_120308_NIM Summary_DEM-WP(C) ENERG10C--ctn Mid-C_042010 2010GRC" xfId="2672"/>
    <cellStyle name="_Gas Transportation Charges_2009GRC_120308_NIM Summary_DEM-WP(C) ENERG10C--ctn Mid-C_042010 2010GRC 2" xfId="15339"/>
    <cellStyle name="_Gas Transportation Charges_2009GRC_120308_NIM+O&amp;M" xfId="2673"/>
    <cellStyle name="_Gas Transportation Charges_2009GRC_120308_NIM+O&amp;M 2" xfId="2674"/>
    <cellStyle name="_Gas Transportation Charges_2009GRC_120308_NIM+O&amp;M 2 2" xfId="15340"/>
    <cellStyle name="_Gas Transportation Charges_2009GRC_120308_NIM+O&amp;M 2 2 2" xfId="15341"/>
    <cellStyle name="_Gas Transportation Charges_2009GRC_120308_NIM+O&amp;M 2 3" xfId="15342"/>
    <cellStyle name="_Gas Transportation Charges_2009GRC_120308_NIM+O&amp;M 3" xfId="15343"/>
    <cellStyle name="_Gas Transportation Charges_2009GRC_120308_NIM+O&amp;M 3 2" xfId="15344"/>
    <cellStyle name="_Gas Transportation Charges_2009GRC_120308_NIM+O&amp;M 4" xfId="15345"/>
    <cellStyle name="_Gas Transportation Charges_2009GRC_120308_NIM+O&amp;M Monthly" xfId="2675"/>
    <cellStyle name="_Gas Transportation Charges_2009GRC_120308_NIM+O&amp;M Monthly 2" xfId="2676"/>
    <cellStyle name="_Gas Transportation Charges_2009GRC_120308_NIM+O&amp;M Monthly 2 2" xfId="15346"/>
    <cellStyle name="_Gas Transportation Charges_2009GRC_120308_NIM+O&amp;M Monthly 2 2 2" xfId="15347"/>
    <cellStyle name="_Gas Transportation Charges_2009GRC_120308_NIM+O&amp;M Monthly 2 3" xfId="15348"/>
    <cellStyle name="_Gas Transportation Charges_2009GRC_120308_NIM+O&amp;M Monthly 3" xfId="15349"/>
    <cellStyle name="_Gas Transportation Charges_2009GRC_120308_NIM+O&amp;M Monthly 3 2" xfId="15350"/>
    <cellStyle name="_Gas Transportation Charges_2009GRC_120308_NIM+O&amp;M Monthly 4" xfId="15351"/>
    <cellStyle name="_Gas Transportation Charges_2009GRC_120308_PCA 9 -  Exhibit D April 2010 (3)" xfId="2677"/>
    <cellStyle name="_Gas Transportation Charges_2009GRC_120308_PCA 9 -  Exhibit D April 2010 (3) 2" xfId="2678"/>
    <cellStyle name="_Gas Transportation Charges_2009GRC_120308_PCA 9 -  Exhibit D April 2010 (3) 2 2" xfId="15352"/>
    <cellStyle name="_Gas Transportation Charges_2009GRC_120308_PCA 9 -  Exhibit D April 2010 (3) 2 2 2" xfId="15353"/>
    <cellStyle name="_Gas Transportation Charges_2009GRC_120308_PCA 9 -  Exhibit D April 2010 (3) 2 3" xfId="15354"/>
    <cellStyle name="_Gas Transportation Charges_2009GRC_120308_PCA 9 -  Exhibit D April 2010 (3) 3" xfId="15355"/>
    <cellStyle name="_Gas Transportation Charges_2009GRC_120308_PCA 9 -  Exhibit D April 2010 (3) 3 2" xfId="15356"/>
    <cellStyle name="_Gas Transportation Charges_2009GRC_120308_PCA 9 -  Exhibit D April 2010 (3) 4" xfId="15357"/>
    <cellStyle name="_Gas Transportation Charges_2009GRC_120308_PCA 9 -  Exhibit D April 2010 (3)_DEM-WP(C) ENERG10C--ctn Mid-C_042010 2010GRC" xfId="2679"/>
    <cellStyle name="_Gas Transportation Charges_2009GRC_120308_PCA 9 -  Exhibit D April 2010 (3)_DEM-WP(C) ENERG10C--ctn Mid-C_042010 2010GRC 2" xfId="15358"/>
    <cellStyle name="_Gas Transportation Charges_2009GRC_120308_Reconciliation" xfId="2680"/>
    <cellStyle name="_Gas Transportation Charges_2009GRC_120308_Reconciliation 2" xfId="2681"/>
    <cellStyle name="_Gas Transportation Charges_2009GRC_120308_Reconciliation 2 2" xfId="15359"/>
    <cellStyle name="_Gas Transportation Charges_2009GRC_120308_Reconciliation 2 2 2" xfId="15360"/>
    <cellStyle name="_Gas Transportation Charges_2009GRC_120308_Reconciliation 3" xfId="2682"/>
    <cellStyle name="_Gas Transportation Charges_2009GRC_120308_Reconciliation 3 2" xfId="15361"/>
    <cellStyle name="_Gas Transportation Charges_2009GRC_120308_Reconciliation 3 3" xfId="15362"/>
    <cellStyle name="_Gas Transportation Charges_2009GRC_120308_Reconciliation 4" xfId="15363"/>
    <cellStyle name="_Gas Transportation Charges_2009GRC_120308_Reconciliation 4 2" xfId="15364"/>
    <cellStyle name="_Gas Transportation Charges_2009GRC_120308_Reconciliation 5" xfId="15365"/>
    <cellStyle name="_Gas Transportation Charges_2009GRC_120308_Reconciliation 5 2" xfId="15366"/>
    <cellStyle name="_Gas Transportation Charges_2009GRC_120308_Reconciliation 6" xfId="15367"/>
    <cellStyle name="_Gas Transportation Charges_2009GRC_120308_Reconciliation 6 2" xfId="15368"/>
    <cellStyle name="_Gas Transportation Charges_2009GRC_120308_Reconciliation_DEM-WP(C) ENERG10C--ctn Mid-C_042010 2010GRC" xfId="2683"/>
    <cellStyle name="_Gas Transportation Charges_2009GRC_120308_Reconciliation_DEM-WP(C) ENERG10C--ctn Mid-C_042010 2010GRC 2" xfId="15369"/>
    <cellStyle name="_Gas Transportation Charges_2009GRC_120308_Wind Integration 10GRC" xfId="2684"/>
    <cellStyle name="_Gas Transportation Charges_2009GRC_120308_Wind Integration 10GRC 2" xfId="2685"/>
    <cellStyle name="_Gas Transportation Charges_2009GRC_120308_Wind Integration 10GRC 2 2" xfId="15370"/>
    <cellStyle name="_Gas Transportation Charges_2009GRC_120308_Wind Integration 10GRC 2 2 2" xfId="15371"/>
    <cellStyle name="_Gas Transportation Charges_2009GRC_120308_Wind Integration 10GRC 2 3" xfId="15372"/>
    <cellStyle name="_Gas Transportation Charges_2009GRC_120308_Wind Integration 10GRC 3" xfId="15373"/>
    <cellStyle name="_Gas Transportation Charges_2009GRC_120308_Wind Integration 10GRC 3 2" xfId="15374"/>
    <cellStyle name="_Gas Transportation Charges_2009GRC_120308_Wind Integration 10GRC 4" xfId="15375"/>
    <cellStyle name="_Gas Transportation Charges_2009GRC_120308_Wind Integration 10GRC_DEM-WP(C) ENERG10C--ctn Mid-C_042010 2010GRC" xfId="2686"/>
    <cellStyle name="_Gas Transportation Charges_2009GRC_120308_Wind Integration 10GRC_DEM-WP(C) ENERG10C--ctn Mid-C_042010 2010GRC 2" xfId="15376"/>
    <cellStyle name="_x0013__LSRWEP LGIA like Acctg Petition Aug 2010" xfId="2687"/>
    <cellStyle name="_x0013__LSRWEP LGIA like Acctg Petition Aug 2010 2" xfId="15377"/>
    <cellStyle name="_x0013__LSRWEP LGIA like Acctg Petition Aug 2010 2 2" xfId="15378"/>
    <cellStyle name="_x0013__LSRWEP LGIA like Acctg Petition Aug 2010 3" xfId="15379"/>
    <cellStyle name="_Mid C 09GRC" xfId="2688"/>
    <cellStyle name="_Mid C 09GRC 2" xfId="15380"/>
    <cellStyle name="_Monthly Fixed Input" xfId="2689"/>
    <cellStyle name="_Monthly Fixed Input 2" xfId="2690"/>
    <cellStyle name="_Monthly Fixed Input 2 2" xfId="15381"/>
    <cellStyle name="_Monthly Fixed Input 2 2 2" xfId="15382"/>
    <cellStyle name="_Monthly Fixed Input 2 3" xfId="15383"/>
    <cellStyle name="_Monthly Fixed Input 3" xfId="15384"/>
    <cellStyle name="_Monthly Fixed Input 3 2" xfId="15385"/>
    <cellStyle name="_Monthly Fixed Input 3 2 2" xfId="15386"/>
    <cellStyle name="_Monthly Fixed Input 3 3" xfId="15387"/>
    <cellStyle name="_Monthly Fixed Input 3 4" xfId="15388"/>
    <cellStyle name="_Monthly Fixed Input 4" xfId="15389"/>
    <cellStyle name="_Monthly Fixed Input_DEM-WP(C) ENERG10C--ctn Mid-C_042010 2010GRC" xfId="2691"/>
    <cellStyle name="_Monthly Fixed Input_DEM-WP(C) ENERG10C--ctn Mid-C_042010 2010GRC 2" xfId="15390"/>
    <cellStyle name="_Monthly Fixed Input_NIM Summary" xfId="2692"/>
    <cellStyle name="_Monthly Fixed Input_NIM Summary 2" xfId="2693"/>
    <cellStyle name="_Monthly Fixed Input_NIM Summary 2 2" xfId="15391"/>
    <cellStyle name="_Monthly Fixed Input_NIM Summary 2 2 2" xfId="15392"/>
    <cellStyle name="_Monthly Fixed Input_NIM Summary 2 2 2 2" xfId="15393"/>
    <cellStyle name="_Monthly Fixed Input_NIM Summary 2 2 3" xfId="15394"/>
    <cellStyle name="_Monthly Fixed Input_NIM Summary 2 2 4" xfId="15395"/>
    <cellStyle name="_Monthly Fixed Input_NIM Summary 2 3" xfId="15396"/>
    <cellStyle name="_Monthly Fixed Input_NIM Summary 2 3 2" xfId="15397"/>
    <cellStyle name="_Monthly Fixed Input_NIM Summary 2 4" xfId="15398"/>
    <cellStyle name="_Monthly Fixed Input_NIM Summary 3" xfId="15399"/>
    <cellStyle name="_Monthly Fixed Input_NIM Summary 3 2" xfId="15400"/>
    <cellStyle name="_Monthly Fixed Input_NIM Summary 3 2 2" xfId="15401"/>
    <cellStyle name="_Monthly Fixed Input_NIM Summary 3 3" xfId="15402"/>
    <cellStyle name="_Monthly Fixed Input_NIM Summary 3 4" xfId="15403"/>
    <cellStyle name="_Monthly Fixed Input_NIM Summary 4" xfId="15404"/>
    <cellStyle name="_Monthly Fixed Input_NIM Summary 4 2" xfId="15405"/>
    <cellStyle name="_Monthly Fixed Input_NIM Summary 5" xfId="15406"/>
    <cellStyle name="_Monthly Fixed Input_NIM Summary_DEM-WP(C) ENERG10C--ctn Mid-C_042010 2010GRC" xfId="2694"/>
    <cellStyle name="_Monthly Fixed Input_NIM Summary_DEM-WP(C) ENERG10C--ctn Mid-C_042010 2010GRC 2" xfId="15407"/>
    <cellStyle name="_NIM 06 Base Case Current Trends" xfId="2695"/>
    <cellStyle name="_NIM 06 Base Case Current Trends 2" xfId="2696"/>
    <cellStyle name="_NIM 06 Base Case Current Trends 2 2" xfId="2697"/>
    <cellStyle name="_NIM 06 Base Case Current Trends 2 2 2" xfId="15408"/>
    <cellStyle name="_NIM 06 Base Case Current Trends 2 2 2 2" xfId="15409"/>
    <cellStyle name="_NIM 06 Base Case Current Trends 2 2 2 2 2" xfId="15410"/>
    <cellStyle name="_NIM 06 Base Case Current Trends 2 2 2 3" xfId="15411"/>
    <cellStyle name="_NIM 06 Base Case Current Trends 2 2 2 4" xfId="15412"/>
    <cellStyle name="_NIM 06 Base Case Current Trends 2 2 3" xfId="15413"/>
    <cellStyle name="_NIM 06 Base Case Current Trends 2 2 3 2" xfId="15414"/>
    <cellStyle name="_NIM 06 Base Case Current Trends 2 2 4" xfId="15415"/>
    <cellStyle name="_NIM 06 Base Case Current Trends 2 3" xfId="2698"/>
    <cellStyle name="_NIM 06 Base Case Current Trends 2 3 2" xfId="15416"/>
    <cellStyle name="_NIM 06 Base Case Current Trends 2 3 2 2" xfId="15417"/>
    <cellStyle name="_NIM 06 Base Case Current Trends 2 3 3" xfId="15418"/>
    <cellStyle name="_NIM 06 Base Case Current Trends 2 3 4" xfId="15419"/>
    <cellStyle name="_NIM 06 Base Case Current Trends 2 4" xfId="15420"/>
    <cellStyle name="_NIM 06 Base Case Current Trends 2 4 2" xfId="15421"/>
    <cellStyle name="_NIM 06 Base Case Current Trends 2 5" xfId="15422"/>
    <cellStyle name="_NIM 06 Base Case Current Trends 3" xfId="2699"/>
    <cellStyle name="_NIM 06 Base Case Current Trends 3 2" xfId="15423"/>
    <cellStyle name="_NIM 06 Base Case Current Trends 3 2 2" xfId="15424"/>
    <cellStyle name="_NIM 06 Base Case Current Trends 3 2 3" xfId="15425"/>
    <cellStyle name="_NIM 06 Base Case Current Trends 3 3" xfId="15426"/>
    <cellStyle name="_NIM 06 Base Case Current Trends 3 4" xfId="15427"/>
    <cellStyle name="_NIM 06 Base Case Current Trends 4" xfId="15428"/>
    <cellStyle name="_NIM 06 Base Case Current Trends 4 2" xfId="15429"/>
    <cellStyle name="_NIM 06 Base Case Current Trends 4 2 2" xfId="15430"/>
    <cellStyle name="_NIM 06 Base Case Current Trends 4 3" xfId="15431"/>
    <cellStyle name="_NIM 06 Base Case Current Trends 5" xfId="15432"/>
    <cellStyle name="_NIM 06 Base Case Current Trends 5 2" xfId="15433"/>
    <cellStyle name="_NIM 06 Base Case Current Trends 5 3" xfId="15434"/>
    <cellStyle name="_NIM 06 Base Case Current Trends 6" xfId="15435"/>
    <cellStyle name="_NIM 06 Base Case Current Trends 6 2" xfId="15436"/>
    <cellStyle name="_NIM 06 Base Case Current Trends_Adj Bench DR 3 for Initial Briefs (Electric)" xfId="2700"/>
    <cellStyle name="_NIM 06 Base Case Current Trends_Adj Bench DR 3 for Initial Briefs (Electric) 2" xfId="2701"/>
    <cellStyle name="_NIM 06 Base Case Current Trends_Adj Bench DR 3 for Initial Briefs (Electric) 2 2" xfId="15437"/>
    <cellStyle name="_NIM 06 Base Case Current Trends_Adj Bench DR 3 for Initial Briefs (Electric) 2 2 2" xfId="15438"/>
    <cellStyle name="_NIM 06 Base Case Current Trends_Adj Bench DR 3 for Initial Briefs (Electric) 2 2 2 2" xfId="15439"/>
    <cellStyle name="_NIM 06 Base Case Current Trends_Adj Bench DR 3 for Initial Briefs (Electric) 2 2 3" xfId="15440"/>
    <cellStyle name="_NIM 06 Base Case Current Trends_Adj Bench DR 3 for Initial Briefs (Electric) 2 2 4" xfId="15441"/>
    <cellStyle name="_NIM 06 Base Case Current Trends_Adj Bench DR 3 for Initial Briefs (Electric) 2 3" xfId="15442"/>
    <cellStyle name="_NIM 06 Base Case Current Trends_Adj Bench DR 3 for Initial Briefs (Electric) 2 3 2" xfId="15443"/>
    <cellStyle name="_NIM 06 Base Case Current Trends_Adj Bench DR 3 for Initial Briefs (Electric) 2 4" xfId="15444"/>
    <cellStyle name="_NIM 06 Base Case Current Trends_Adj Bench DR 3 for Initial Briefs (Electric) 3" xfId="15445"/>
    <cellStyle name="_NIM 06 Base Case Current Trends_Adj Bench DR 3 for Initial Briefs (Electric) 3 2" xfId="15446"/>
    <cellStyle name="_NIM 06 Base Case Current Trends_Adj Bench DR 3 for Initial Briefs (Electric) 3 2 2" xfId="15447"/>
    <cellStyle name="_NIM 06 Base Case Current Trends_Adj Bench DR 3 for Initial Briefs (Electric) 3 3" xfId="15448"/>
    <cellStyle name="_NIM 06 Base Case Current Trends_Adj Bench DR 3 for Initial Briefs (Electric) 3 4" xfId="15449"/>
    <cellStyle name="_NIM 06 Base Case Current Trends_Adj Bench DR 3 for Initial Briefs (Electric) 4" xfId="15450"/>
    <cellStyle name="_NIM 06 Base Case Current Trends_Adj Bench DR 3 for Initial Briefs (Electric) 4 2" xfId="15451"/>
    <cellStyle name="_NIM 06 Base Case Current Trends_Adj Bench DR 3 for Initial Briefs (Electric) 5" xfId="15452"/>
    <cellStyle name="_NIM 06 Base Case Current Trends_Adj Bench DR 3 for Initial Briefs (Electric)_DEM-WP(C) ENERG10C--ctn Mid-C_042010 2010GRC" xfId="2702"/>
    <cellStyle name="_NIM 06 Base Case Current Trends_Adj Bench DR 3 for Initial Briefs (Electric)_DEM-WP(C) ENERG10C--ctn Mid-C_042010 2010GRC 2" xfId="15453"/>
    <cellStyle name="_NIM 06 Base Case Current Trends_Book1" xfId="15454"/>
    <cellStyle name="_NIM 06 Base Case Current Trends_Book1 2" xfId="15455"/>
    <cellStyle name="_NIM 06 Base Case Current Trends_Book2" xfId="2703"/>
    <cellStyle name="_NIM 06 Base Case Current Trends_Book2 2" xfId="2704"/>
    <cellStyle name="_NIM 06 Base Case Current Trends_Book2 2 2" xfId="15456"/>
    <cellStyle name="_NIM 06 Base Case Current Trends_Book2 2 2 2" xfId="15457"/>
    <cellStyle name="_NIM 06 Base Case Current Trends_Book2 2 2 2 2" xfId="15458"/>
    <cellStyle name="_NIM 06 Base Case Current Trends_Book2 2 2 3" xfId="15459"/>
    <cellStyle name="_NIM 06 Base Case Current Trends_Book2 2 2 4" xfId="15460"/>
    <cellStyle name="_NIM 06 Base Case Current Trends_Book2 2 3" xfId="15461"/>
    <cellStyle name="_NIM 06 Base Case Current Trends_Book2 2 3 2" xfId="15462"/>
    <cellStyle name="_NIM 06 Base Case Current Trends_Book2 2 4" xfId="15463"/>
    <cellStyle name="_NIM 06 Base Case Current Trends_Book2 3" xfId="15464"/>
    <cellStyle name="_NIM 06 Base Case Current Trends_Book2 3 2" xfId="15465"/>
    <cellStyle name="_NIM 06 Base Case Current Trends_Book2 3 2 2" xfId="15466"/>
    <cellStyle name="_NIM 06 Base Case Current Trends_Book2 3 3" xfId="15467"/>
    <cellStyle name="_NIM 06 Base Case Current Trends_Book2 3 4" xfId="15468"/>
    <cellStyle name="_NIM 06 Base Case Current Trends_Book2 4" xfId="15469"/>
    <cellStyle name="_NIM 06 Base Case Current Trends_Book2 4 2" xfId="15470"/>
    <cellStyle name="_NIM 06 Base Case Current Trends_Book2 5" xfId="15471"/>
    <cellStyle name="_NIM 06 Base Case Current Trends_Book2_Adj Bench DR 3 for Initial Briefs (Electric)" xfId="2705"/>
    <cellStyle name="_NIM 06 Base Case Current Trends_Book2_Adj Bench DR 3 for Initial Briefs (Electric) 2" xfId="2706"/>
    <cellStyle name="_NIM 06 Base Case Current Trends_Book2_Adj Bench DR 3 for Initial Briefs (Electric) 2 2" xfId="15472"/>
    <cellStyle name="_NIM 06 Base Case Current Trends_Book2_Adj Bench DR 3 for Initial Briefs (Electric) 2 2 2" xfId="15473"/>
    <cellStyle name="_NIM 06 Base Case Current Trends_Book2_Adj Bench DR 3 for Initial Briefs (Electric) 2 2 2 2" xfId="15474"/>
    <cellStyle name="_NIM 06 Base Case Current Trends_Book2_Adj Bench DR 3 for Initial Briefs (Electric) 2 2 3" xfId="15475"/>
    <cellStyle name="_NIM 06 Base Case Current Trends_Book2_Adj Bench DR 3 for Initial Briefs (Electric) 2 2 4" xfId="15476"/>
    <cellStyle name="_NIM 06 Base Case Current Trends_Book2_Adj Bench DR 3 for Initial Briefs (Electric) 2 3" xfId="15477"/>
    <cellStyle name="_NIM 06 Base Case Current Trends_Book2_Adj Bench DR 3 for Initial Briefs (Electric) 2 3 2" xfId="15478"/>
    <cellStyle name="_NIM 06 Base Case Current Trends_Book2_Adj Bench DR 3 for Initial Briefs (Electric) 2 4" xfId="15479"/>
    <cellStyle name="_NIM 06 Base Case Current Trends_Book2_Adj Bench DR 3 for Initial Briefs (Electric) 3" xfId="15480"/>
    <cellStyle name="_NIM 06 Base Case Current Trends_Book2_Adj Bench DR 3 for Initial Briefs (Electric) 3 2" xfId="15481"/>
    <cellStyle name="_NIM 06 Base Case Current Trends_Book2_Adj Bench DR 3 for Initial Briefs (Electric) 3 2 2" xfId="15482"/>
    <cellStyle name="_NIM 06 Base Case Current Trends_Book2_Adj Bench DR 3 for Initial Briefs (Electric) 3 3" xfId="15483"/>
    <cellStyle name="_NIM 06 Base Case Current Trends_Book2_Adj Bench DR 3 for Initial Briefs (Electric) 3 4" xfId="15484"/>
    <cellStyle name="_NIM 06 Base Case Current Trends_Book2_Adj Bench DR 3 for Initial Briefs (Electric) 4" xfId="15485"/>
    <cellStyle name="_NIM 06 Base Case Current Trends_Book2_Adj Bench DR 3 for Initial Briefs (Electric) 4 2" xfId="15486"/>
    <cellStyle name="_NIM 06 Base Case Current Trends_Book2_Adj Bench DR 3 for Initial Briefs (Electric) 5" xfId="15487"/>
    <cellStyle name="_NIM 06 Base Case Current Trends_Book2_Adj Bench DR 3 for Initial Briefs (Electric)_DEM-WP(C) ENERG10C--ctn Mid-C_042010 2010GRC" xfId="2707"/>
    <cellStyle name="_NIM 06 Base Case Current Trends_Book2_Adj Bench DR 3 for Initial Briefs (Electric)_DEM-WP(C) ENERG10C--ctn Mid-C_042010 2010GRC 2" xfId="15488"/>
    <cellStyle name="_NIM 06 Base Case Current Trends_Book2_DEM-WP(C) ENERG10C--ctn Mid-C_042010 2010GRC" xfId="2708"/>
    <cellStyle name="_NIM 06 Base Case Current Trends_Book2_DEM-WP(C) ENERG10C--ctn Mid-C_042010 2010GRC 2" xfId="15489"/>
    <cellStyle name="_NIM 06 Base Case Current Trends_Book2_Electric Rev Req Model (2009 GRC) Rebuttal" xfId="2709"/>
    <cellStyle name="_NIM 06 Base Case Current Trends_Book2_Electric Rev Req Model (2009 GRC) Rebuttal 2" xfId="15490"/>
    <cellStyle name="_NIM 06 Base Case Current Trends_Book2_Electric Rev Req Model (2009 GRC) Rebuttal 2 2" xfId="15491"/>
    <cellStyle name="_NIM 06 Base Case Current Trends_Book2_Electric Rev Req Model (2009 GRC) Rebuttal 2 2 2" xfId="15492"/>
    <cellStyle name="_NIM 06 Base Case Current Trends_Book2_Electric Rev Req Model (2009 GRC) Rebuttal 2 3" xfId="15493"/>
    <cellStyle name="_NIM 06 Base Case Current Trends_Book2_Electric Rev Req Model (2009 GRC) Rebuttal 3" xfId="15494"/>
    <cellStyle name="_NIM 06 Base Case Current Trends_Book2_Electric Rev Req Model (2009 GRC) Rebuttal 3 2" xfId="15495"/>
    <cellStyle name="_NIM 06 Base Case Current Trends_Book2_Electric Rev Req Model (2009 GRC) Rebuttal 4" xfId="15496"/>
    <cellStyle name="_NIM 06 Base Case Current Trends_Book2_Electric Rev Req Model (2009 GRC) Rebuttal REmoval of New  WH Solar AdjustMI" xfId="2710"/>
    <cellStyle name="_NIM 06 Base Case Current Trends_Book2_Electric Rev Req Model (2009 GRC) Rebuttal REmoval of New  WH Solar AdjustMI 2" xfId="2711"/>
    <cellStyle name="_NIM 06 Base Case Current Trends_Book2_Electric Rev Req Model (2009 GRC) Rebuttal REmoval of New  WH Solar AdjustMI 2 2" xfId="15497"/>
    <cellStyle name="_NIM 06 Base Case Current Trends_Book2_Electric Rev Req Model (2009 GRC) Rebuttal REmoval of New  WH Solar AdjustMI 2 2 2" xfId="15498"/>
    <cellStyle name="_NIM 06 Base Case Current Trends_Book2_Electric Rev Req Model (2009 GRC) Rebuttal REmoval of New  WH Solar AdjustMI 2 2 2 2" xfId="15499"/>
    <cellStyle name="_NIM 06 Base Case Current Trends_Book2_Electric Rev Req Model (2009 GRC) Rebuttal REmoval of New  WH Solar AdjustMI 2 2 3" xfId="15500"/>
    <cellStyle name="_NIM 06 Base Case Current Trends_Book2_Electric Rev Req Model (2009 GRC) Rebuttal REmoval of New  WH Solar AdjustMI 2 2 4" xfId="15501"/>
    <cellStyle name="_NIM 06 Base Case Current Trends_Book2_Electric Rev Req Model (2009 GRC) Rebuttal REmoval of New  WH Solar AdjustMI 2 3" xfId="15502"/>
    <cellStyle name="_NIM 06 Base Case Current Trends_Book2_Electric Rev Req Model (2009 GRC) Rebuttal REmoval of New  WH Solar AdjustMI 2 3 2" xfId="15503"/>
    <cellStyle name="_NIM 06 Base Case Current Trends_Book2_Electric Rev Req Model (2009 GRC) Rebuttal REmoval of New  WH Solar AdjustMI 2 4" xfId="15504"/>
    <cellStyle name="_NIM 06 Base Case Current Trends_Book2_Electric Rev Req Model (2009 GRC) Rebuttal REmoval of New  WH Solar AdjustMI 3" xfId="15505"/>
    <cellStyle name="_NIM 06 Base Case Current Trends_Book2_Electric Rev Req Model (2009 GRC) Rebuttal REmoval of New  WH Solar AdjustMI 3 2" xfId="15506"/>
    <cellStyle name="_NIM 06 Base Case Current Trends_Book2_Electric Rev Req Model (2009 GRC) Rebuttal REmoval of New  WH Solar AdjustMI 3 2 2" xfId="15507"/>
    <cellStyle name="_NIM 06 Base Case Current Trends_Book2_Electric Rev Req Model (2009 GRC) Rebuttal REmoval of New  WH Solar AdjustMI 3 3" xfId="15508"/>
    <cellStyle name="_NIM 06 Base Case Current Trends_Book2_Electric Rev Req Model (2009 GRC) Rebuttal REmoval of New  WH Solar AdjustMI 3 4" xfId="15509"/>
    <cellStyle name="_NIM 06 Base Case Current Trends_Book2_Electric Rev Req Model (2009 GRC) Rebuttal REmoval of New  WH Solar AdjustMI 4" xfId="15510"/>
    <cellStyle name="_NIM 06 Base Case Current Trends_Book2_Electric Rev Req Model (2009 GRC) Rebuttal REmoval of New  WH Solar AdjustMI 4 2" xfId="15511"/>
    <cellStyle name="_NIM 06 Base Case Current Trends_Book2_Electric Rev Req Model (2009 GRC) Rebuttal REmoval of New  WH Solar AdjustMI 5" xfId="15512"/>
    <cellStyle name="_NIM 06 Base Case Current Trends_Book2_Electric Rev Req Model (2009 GRC) Rebuttal REmoval of New  WH Solar AdjustMI_DEM-WP(C) ENERG10C--ctn Mid-C_042010 2010GRC" xfId="2712"/>
    <cellStyle name="_NIM 06 Base Case Current Trends_Book2_Electric Rev Req Model (2009 GRC) Rebuttal REmoval of New  WH Solar AdjustMI_DEM-WP(C) ENERG10C--ctn Mid-C_042010 2010GRC 2" xfId="15513"/>
    <cellStyle name="_NIM 06 Base Case Current Trends_Book2_Electric Rev Req Model (2009 GRC) Revised 01-18-2010" xfId="2713"/>
    <cellStyle name="_NIM 06 Base Case Current Trends_Book2_Electric Rev Req Model (2009 GRC) Revised 01-18-2010 2" xfId="2714"/>
    <cellStyle name="_NIM 06 Base Case Current Trends_Book2_Electric Rev Req Model (2009 GRC) Revised 01-18-2010 2 2" xfId="15514"/>
    <cellStyle name="_NIM 06 Base Case Current Trends_Book2_Electric Rev Req Model (2009 GRC) Revised 01-18-2010 2 2 2" xfId="15515"/>
    <cellStyle name="_NIM 06 Base Case Current Trends_Book2_Electric Rev Req Model (2009 GRC) Revised 01-18-2010 2 2 2 2" xfId="15516"/>
    <cellStyle name="_NIM 06 Base Case Current Trends_Book2_Electric Rev Req Model (2009 GRC) Revised 01-18-2010 2 2 3" xfId="15517"/>
    <cellStyle name="_NIM 06 Base Case Current Trends_Book2_Electric Rev Req Model (2009 GRC) Revised 01-18-2010 2 2 4" xfId="15518"/>
    <cellStyle name="_NIM 06 Base Case Current Trends_Book2_Electric Rev Req Model (2009 GRC) Revised 01-18-2010 2 3" xfId="15519"/>
    <cellStyle name="_NIM 06 Base Case Current Trends_Book2_Electric Rev Req Model (2009 GRC) Revised 01-18-2010 2 3 2" xfId="15520"/>
    <cellStyle name="_NIM 06 Base Case Current Trends_Book2_Electric Rev Req Model (2009 GRC) Revised 01-18-2010 2 4" xfId="15521"/>
    <cellStyle name="_NIM 06 Base Case Current Trends_Book2_Electric Rev Req Model (2009 GRC) Revised 01-18-2010 3" xfId="15522"/>
    <cellStyle name="_NIM 06 Base Case Current Trends_Book2_Electric Rev Req Model (2009 GRC) Revised 01-18-2010 3 2" xfId="15523"/>
    <cellStyle name="_NIM 06 Base Case Current Trends_Book2_Electric Rev Req Model (2009 GRC) Revised 01-18-2010 3 2 2" xfId="15524"/>
    <cellStyle name="_NIM 06 Base Case Current Trends_Book2_Electric Rev Req Model (2009 GRC) Revised 01-18-2010 3 3" xfId="15525"/>
    <cellStyle name="_NIM 06 Base Case Current Trends_Book2_Electric Rev Req Model (2009 GRC) Revised 01-18-2010 3 4" xfId="15526"/>
    <cellStyle name="_NIM 06 Base Case Current Trends_Book2_Electric Rev Req Model (2009 GRC) Revised 01-18-2010 4" xfId="15527"/>
    <cellStyle name="_NIM 06 Base Case Current Trends_Book2_Electric Rev Req Model (2009 GRC) Revised 01-18-2010 4 2" xfId="15528"/>
    <cellStyle name="_NIM 06 Base Case Current Trends_Book2_Electric Rev Req Model (2009 GRC) Revised 01-18-2010 5" xfId="15529"/>
    <cellStyle name="_NIM 06 Base Case Current Trends_Book2_Electric Rev Req Model (2009 GRC) Revised 01-18-2010_DEM-WP(C) ENERG10C--ctn Mid-C_042010 2010GRC" xfId="2715"/>
    <cellStyle name="_NIM 06 Base Case Current Trends_Book2_Electric Rev Req Model (2009 GRC) Revised 01-18-2010_DEM-WP(C) ENERG10C--ctn Mid-C_042010 2010GRC 2" xfId="15530"/>
    <cellStyle name="_NIM 06 Base Case Current Trends_Book2_Final Order Electric EXHIBIT A-1" xfId="2716"/>
    <cellStyle name="_NIM 06 Base Case Current Trends_Book2_Final Order Electric EXHIBIT A-1 2" xfId="15531"/>
    <cellStyle name="_NIM 06 Base Case Current Trends_Book2_Final Order Electric EXHIBIT A-1 2 2" xfId="15532"/>
    <cellStyle name="_NIM 06 Base Case Current Trends_Book2_Final Order Electric EXHIBIT A-1 2 2 2" xfId="15533"/>
    <cellStyle name="_NIM 06 Base Case Current Trends_Book2_Final Order Electric EXHIBIT A-1 2 3" xfId="15534"/>
    <cellStyle name="_NIM 06 Base Case Current Trends_Book2_Final Order Electric EXHIBIT A-1 2 4" xfId="15535"/>
    <cellStyle name="_NIM 06 Base Case Current Trends_Book2_Final Order Electric EXHIBIT A-1 3" xfId="15536"/>
    <cellStyle name="_NIM 06 Base Case Current Trends_Book2_Final Order Electric EXHIBIT A-1 3 2" xfId="15537"/>
    <cellStyle name="_NIM 06 Base Case Current Trends_Book2_Final Order Electric EXHIBIT A-1 4" xfId="15538"/>
    <cellStyle name="_NIM 06 Base Case Current Trends_Book2_Final Order Electric EXHIBIT A-1 5" xfId="15539"/>
    <cellStyle name="_NIM 06 Base Case Current Trends_Book2_Final Order Electric EXHIBIT A-1 6" xfId="15540"/>
    <cellStyle name="_NIM 06 Base Case Current Trends_Chelan PUD Power Costs (8-10)" xfId="2717"/>
    <cellStyle name="_NIM 06 Base Case Current Trends_Chelan PUD Power Costs (8-10) 2" xfId="15541"/>
    <cellStyle name="_NIM 06 Base Case Current Trends_Colstrip 1&amp;2 Annual O&amp;M Budgets" xfId="15542"/>
    <cellStyle name="_NIM 06 Base Case Current Trends_Confidential Material" xfId="2718"/>
    <cellStyle name="_NIM 06 Base Case Current Trends_Confidential Material 2" xfId="15543"/>
    <cellStyle name="_NIM 06 Base Case Current Trends_DEM-WP(C) Colstrip 12 Coal Cost Forecast 2010GRC" xfId="2719"/>
    <cellStyle name="_NIM 06 Base Case Current Trends_DEM-WP(C) Colstrip 12 Coal Cost Forecast 2010GRC 2" xfId="15544"/>
    <cellStyle name="_NIM 06 Base Case Current Trends_DEM-WP(C) ENERG10C--ctn Mid-C_042010 2010GRC" xfId="2720"/>
    <cellStyle name="_NIM 06 Base Case Current Trends_DEM-WP(C) ENERG10C--ctn Mid-C_042010 2010GRC 2" xfId="15545"/>
    <cellStyle name="_NIM 06 Base Case Current Trends_DEM-WP(C) Production O&amp;M 2010GRC As-Filed" xfId="2721"/>
    <cellStyle name="_NIM 06 Base Case Current Trends_DEM-WP(C) Production O&amp;M 2010GRC As-Filed 2" xfId="2722"/>
    <cellStyle name="_NIM 06 Base Case Current Trends_DEM-WP(C) Production O&amp;M 2010GRC As-Filed 2 2" xfId="15546"/>
    <cellStyle name="_NIM 06 Base Case Current Trends_DEM-WP(C) Production O&amp;M 2010GRC As-Filed 3" xfId="2723"/>
    <cellStyle name="_NIM 06 Base Case Current Trends_DEM-WP(C) Production O&amp;M 2010GRC As-Filed 3 2" xfId="15547"/>
    <cellStyle name="_NIM 06 Base Case Current Trends_DEM-WP(C) Production O&amp;M 2010GRC As-Filed 4" xfId="15548"/>
    <cellStyle name="_NIM 06 Base Case Current Trends_DEM-WP(C) Production O&amp;M 2010GRC As-Filed 4 2" xfId="15549"/>
    <cellStyle name="_NIM 06 Base Case Current Trends_DEM-WP(C) Production O&amp;M 2010GRC As-Filed 5" xfId="15550"/>
    <cellStyle name="_NIM 06 Base Case Current Trends_DEM-WP(C) Production O&amp;M 2010GRC As-Filed 5 2" xfId="15551"/>
    <cellStyle name="_NIM 06 Base Case Current Trends_DEM-WP(C) Production O&amp;M 2010GRC As-Filed 6" xfId="15552"/>
    <cellStyle name="_NIM 06 Base Case Current Trends_DEM-WP(C) Production O&amp;M 2010GRC As-Filed 6 2" xfId="15553"/>
    <cellStyle name="_NIM 06 Base Case Current Trends_Electric Rev Req Model (2009 GRC) " xfId="2724"/>
    <cellStyle name="_NIM 06 Base Case Current Trends_Electric Rev Req Model (2009 GRC)  2" xfId="2725"/>
    <cellStyle name="_NIM 06 Base Case Current Trends_Electric Rev Req Model (2009 GRC)  2 2" xfId="15554"/>
    <cellStyle name="_NIM 06 Base Case Current Trends_Electric Rev Req Model (2009 GRC)  2 2 2" xfId="15555"/>
    <cellStyle name="_NIM 06 Base Case Current Trends_Electric Rev Req Model (2009 GRC)  2 2 2 2" xfId="15556"/>
    <cellStyle name="_NIM 06 Base Case Current Trends_Electric Rev Req Model (2009 GRC)  2 2 3" xfId="15557"/>
    <cellStyle name="_NIM 06 Base Case Current Trends_Electric Rev Req Model (2009 GRC)  2 2 4" xfId="15558"/>
    <cellStyle name="_NIM 06 Base Case Current Trends_Electric Rev Req Model (2009 GRC)  2 3" xfId="15559"/>
    <cellStyle name="_NIM 06 Base Case Current Trends_Electric Rev Req Model (2009 GRC)  2 3 2" xfId="15560"/>
    <cellStyle name="_NIM 06 Base Case Current Trends_Electric Rev Req Model (2009 GRC)  2 4" xfId="15561"/>
    <cellStyle name="_NIM 06 Base Case Current Trends_Electric Rev Req Model (2009 GRC)  3" xfId="15562"/>
    <cellStyle name="_NIM 06 Base Case Current Trends_Electric Rev Req Model (2009 GRC)  3 2" xfId="15563"/>
    <cellStyle name="_NIM 06 Base Case Current Trends_Electric Rev Req Model (2009 GRC)  3 2 2" xfId="15564"/>
    <cellStyle name="_NIM 06 Base Case Current Trends_Electric Rev Req Model (2009 GRC)  3 3" xfId="15565"/>
    <cellStyle name="_NIM 06 Base Case Current Trends_Electric Rev Req Model (2009 GRC)  3 4" xfId="15566"/>
    <cellStyle name="_NIM 06 Base Case Current Trends_Electric Rev Req Model (2009 GRC)  4" xfId="15567"/>
    <cellStyle name="_NIM 06 Base Case Current Trends_Electric Rev Req Model (2009 GRC)  4 2" xfId="15568"/>
    <cellStyle name="_NIM 06 Base Case Current Trends_Electric Rev Req Model (2009 GRC)  5" xfId="15569"/>
    <cellStyle name="_NIM 06 Base Case Current Trends_Electric Rev Req Model (2009 GRC) _DEM-WP(C) ENERG10C--ctn Mid-C_042010 2010GRC" xfId="2726"/>
    <cellStyle name="_NIM 06 Base Case Current Trends_Electric Rev Req Model (2009 GRC) _DEM-WP(C) ENERG10C--ctn Mid-C_042010 2010GRC 2" xfId="15570"/>
    <cellStyle name="_NIM 06 Base Case Current Trends_Electric Rev Req Model (2009 GRC) Rebuttal" xfId="2727"/>
    <cellStyle name="_NIM 06 Base Case Current Trends_Electric Rev Req Model (2009 GRC) Rebuttal 2" xfId="15571"/>
    <cellStyle name="_NIM 06 Base Case Current Trends_Electric Rev Req Model (2009 GRC) Rebuttal 2 2" xfId="15572"/>
    <cellStyle name="_NIM 06 Base Case Current Trends_Electric Rev Req Model (2009 GRC) Rebuttal 2 2 2" xfId="15573"/>
    <cellStyle name="_NIM 06 Base Case Current Trends_Electric Rev Req Model (2009 GRC) Rebuttal 2 3" xfId="15574"/>
    <cellStyle name="_NIM 06 Base Case Current Trends_Electric Rev Req Model (2009 GRC) Rebuttal 3" xfId="15575"/>
    <cellStyle name="_NIM 06 Base Case Current Trends_Electric Rev Req Model (2009 GRC) Rebuttal 3 2" xfId="15576"/>
    <cellStyle name="_NIM 06 Base Case Current Trends_Electric Rev Req Model (2009 GRC) Rebuttal 4" xfId="15577"/>
    <cellStyle name="_NIM 06 Base Case Current Trends_Electric Rev Req Model (2009 GRC) Rebuttal REmoval of New  WH Solar AdjustMI" xfId="2728"/>
    <cellStyle name="_NIM 06 Base Case Current Trends_Electric Rev Req Model (2009 GRC) Rebuttal REmoval of New  WH Solar AdjustMI 2" xfId="2729"/>
    <cellStyle name="_NIM 06 Base Case Current Trends_Electric Rev Req Model (2009 GRC) Rebuttal REmoval of New  WH Solar AdjustMI 2 2" xfId="15578"/>
    <cellStyle name="_NIM 06 Base Case Current Trends_Electric Rev Req Model (2009 GRC) Rebuttal REmoval of New  WH Solar AdjustMI 2 2 2" xfId="15579"/>
    <cellStyle name="_NIM 06 Base Case Current Trends_Electric Rev Req Model (2009 GRC) Rebuttal REmoval of New  WH Solar AdjustMI 2 2 2 2" xfId="15580"/>
    <cellStyle name="_NIM 06 Base Case Current Trends_Electric Rev Req Model (2009 GRC) Rebuttal REmoval of New  WH Solar AdjustMI 2 2 3" xfId="15581"/>
    <cellStyle name="_NIM 06 Base Case Current Trends_Electric Rev Req Model (2009 GRC) Rebuttal REmoval of New  WH Solar AdjustMI 2 2 4" xfId="15582"/>
    <cellStyle name="_NIM 06 Base Case Current Trends_Electric Rev Req Model (2009 GRC) Rebuttal REmoval of New  WH Solar AdjustMI 2 3" xfId="15583"/>
    <cellStyle name="_NIM 06 Base Case Current Trends_Electric Rev Req Model (2009 GRC) Rebuttal REmoval of New  WH Solar AdjustMI 2 3 2" xfId="15584"/>
    <cellStyle name="_NIM 06 Base Case Current Trends_Electric Rev Req Model (2009 GRC) Rebuttal REmoval of New  WH Solar AdjustMI 2 4" xfId="15585"/>
    <cellStyle name="_NIM 06 Base Case Current Trends_Electric Rev Req Model (2009 GRC) Rebuttal REmoval of New  WH Solar AdjustMI 3" xfId="15586"/>
    <cellStyle name="_NIM 06 Base Case Current Trends_Electric Rev Req Model (2009 GRC) Rebuttal REmoval of New  WH Solar AdjustMI 3 2" xfId="15587"/>
    <cellStyle name="_NIM 06 Base Case Current Trends_Electric Rev Req Model (2009 GRC) Rebuttal REmoval of New  WH Solar AdjustMI 3 2 2" xfId="15588"/>
    <cellStyle name="_NIM 06 Base Case Current Trends_Electric Rev Req Model (2009 GRC) Rebuttal REmoval of New  WH Solar AdjustMI 3 3" xfId="15589"/>
    <cellStyle name="_NIM 06 Base Case Current Trends_Electric Rev Req Model (2009 GRC) Rebuttal REmoval of New  WH Solar AdjustMI 3 4" xfId="15590"/>
    <cellStyle name="_NIM 06 Base Case Current Trends_Electric Rev Req Model (2009 GRC) Rebuttal REmoval of New  WH Solar AdjustMI 4" xfId="15591"/>
    <cellStyle name="_NIM 06 Base Case Current Trends_Electric Rev Req Model (2009 GRC) Rebuttal REmoval of New  WH Solar AdjustMI 4 2" xfId="15592"/>
    <cellStyle name="_NIM 06 Base Case Current Trends_Electric Rev Req Model (2009 GRC) Rebuttal REmoval of New  WH Solar AdjustMI 5" xfId="15593"/>
    <cellStyle name="_NIM 06 Base Case Current Trends_Electric Rev Req Model (2009 GRC) Rebuttal REmoval of New  WH Solar AdjustMI_DEM-WP(C) ENERG10C--ctn Mid-C_042010 2010GRC" xfId="2730"/>
    <cellStyle name="_NIM 06 Base Case Current Trends_Electric Rev Req Model (2009 GRC) Rebuttal REmoval of New  WH Solar AdjustMI_DEM-WP(C) ENERG10C--ctn Mid-C_042010 2010GRC 2" xfId="15594"/>
    <cellStyle name="_NIM 06 Base Case Current Trends_Electric Rev Req Model (2009 GRC) Revised 01-18-2010" xfId="2731"/>
    <cellStyle name="_NIM 06 Base Case Current Trends_Electric Rev Req Model (2009 GRC) Revised 01-18-2010 2" xfId="2732"/>
    <cellStyle name="_NIM 06 Base Case Current Trends_Electric Rev Req Model (2009 GRC) Revised 01-18-2010 2 2" xfId="15595"/>
    <cellStyle name="_NIM 06 Base Case Current Trends_Electric Rev Req Model (2009 GRC) Revised 01-18-2010 2 2 2" xfId="15596"/>
    <cellStyle name="_NIM 06 Base Case Current Trends_Electric Rev Req Model (2009 GRC) Revised 01-18-2010 2 2 2 2" xfId="15597"/>
    <cellStyle name="_NIM 06 Base Case Current Trends_Electric Rev Req Model (2009 GRC) Revised 01-18-2010 2 2 3" xfId="15598"/>
    <cellStyle name="_NIM 06 Base Case Current Trends_Electric Rev Req Model (2009 GRC) Revised 01-18-2010 2 2 4" xfId="15599"/>
    <cellStyle name="_NIM 06 Base Case Current Trends_Electric Rev Req Model (2009 GRC) Revised 01-18-2010 2 3" xfId="15600"/>
    <cellStyle name="_NIM 06 Base Case Current Trends_Electric Rev Req Model (2009 GRC) Revised 01-18-2010 2 3 2" xfId="15601"/>
    <cellStyle name="_NIM 06 Base Case Current Trends_Electric Rev Req Model (2009 GRC) Revised 01-18-2010 2 4" xfId="15602"/>
    <cellStyle name="_NIM 06 Base Case Current Trends_Electric Rev Req Model (2009 GRC) Revised 01-18-2010 3" xfId="15603"/>
    <cellStyle name="_NIM 06 Base Case Current Trends_Electric Rev Req Model (2009 GRC) Revised 01-18-2010 3 2" xfId="15604"/>
    <cellStyle name="_NIM 06 Base Case Current Trends_Electric Rev Req Model (2009 GRC) Revised 01-18-2010 3 2 2" xfId="15605"/>
    <cellStyle name="_NIM 06 Base Case Current Trends_Electric Rev Req Model (2009 GRC) Revised 01-18-2010 3 3" xfId="15606"/>
    <cellStyle name="_NIM 06 Base Case Current Trends_Electric Rev Req Model (2009 GRC) Revised 01-18-2010 3 4" xfId="15607"/>
    <cellStyle name="_NIM 06 Base Case Current Trends_Electric Rev Req Model (2009 GRC) Revised 01-18-2010 4" xfId="15608"/>
    <cellStyle name="_NIM 06 Base Case Current Trends_Electric Rev Req Model (2009 GRC) Revised 01-18-2010 4 2" xfId="15609"/>
    <cellStyle name="_NIM 06 Base Case Current Trends_Electric Rev Req Model (2009 GRC) Revised 01-18-2010 5" xfId="15610"/>
    <cellStyle name="_NIM 06 Base Case Current Trends_Electric Rev Req Model (2009 GRC) Revised 01-18-2010_DEM-WP(C) ENERG10C--ctn Mid-C_042010 2010GRC" xfId="2733"/>
    <cellStyle name="_NIM 06 Base Case Current Trends_Electric Rev Req Model (2009 GRC) Revised 01-18-2010_DEM-WP(C) ENERG10C--ctn Mid-C_042010 2010GRC 2" xfId="15611"/>
    <cellStyle name="_NIM 06 Base Case Current Trends_Electric Rev Req Model (2010 GRC)" xfId="15612"/>
    <cellStyle name="_NIM 06 Base Case Current Trends_Electric Rev Req Model (2010 GRC) 2" xfId="15613"/>
    <cellStyle name="_NIM 06 Base Case Current Trends_Electric Rev Req Model (2010 GRC) SF" xfId="15614"/>
    <cellStyle name="_NIM 06 Base Case Current Trends_Electric Rev Req Model (2010 GRC) SF 2" xfId="15615"/>
    <cellStyle name="_NIM 06 Base Case Current Trends_Final Order Electric EXHIBIT A-1" xfId="2734"/>
    <cellStyle name="_NIM 06 Base Case Current Trends_Final Order Electric EXHIBIT A-1 2" xfId="15616"/>
    <cellStyle name="_NIM 06 Base Case Current Trends_Final Order Electric EXHIBIT A-1 2 2" xfId="15617"/>
    <cellStyle name="_NIM 06 Base Case Current Trends_Final Order Electric EXHIBIT A-1 2 2 2" xfId="15618"/>
    <cellStyle name="_NIM 06 Base Case Current Trends_Final Order Electric EXHIBIT A-1 2 3" xfId="15619"/>
    <cellStyle name="_NIM 06 Base Case Current Trends_Final Order Electric EXHIBIT A-1 2 4" xfId="15620"/>
    <cellStyle name="_NIM 06 Base Case Current Trends_Final Order Electric EXHIBIT A-1 3" xfId="15621"/>
    <cellStyle name="_NIM 06 Base Case Current Trends_Final Order Electric EXHIBIT A-1 3 2" xfId="15622"/>
    <cellStyle name="_NIM 06 Base Case Current Trends_Final Order Electric EXHIBIT A-1 4" xfId="15623"/>
    <cellStyle name="_NIM 06 Base Case Current Trends_Final Order Electric EXHIBIT A-1 5" xfId="15624"/>
    <cellStyle name="_NIM 06 Base Case Current Trends_Final Order Electric EXHIBIT A-1 6" xfId="15625"/>
    <cellStyle name="_NIM 06 Base Case Current Trends_NIM Summary" xfId="2735"/>
    <cellStyle name="_NIM 06 Base Case Current Trends_NIM Summary 2" xfId="2736"/>
    <cellStyle name="_NIM 06 Base Case Current Trends_NIM Summary 2 2" xfId="15626"/>
    <cellStyle name="_NIM 06 Base Case Current Trends_NIM Summary 2 2 2" xfId="15627"/>
    <cellStyle name="_NIM 06 Base Case Current Trends_NIM Summary 2 2 2 2" xfId="15628"/>
    <cellStyle name="_NIM 06 Base Case Current Trends_NIM Summary 2 2 3" xfId="15629"/>
    <cellStyle name="_NIM 06 Base Case Current Trends_NIM Summary 2 2 4" xfId="15630"/>
    <cellStyle name="_NIM 06 Base Case Current Trends_NIM Summary 2 3" xfId="15631"/>
    <cellStyle name="_NIM 06 Base Case Current Trends_NIM Summary 2 3 2" xfId="15632"/>
    <cellStyle name="_NIM 06 Base Case Current Trends_NIM Summary 2 4" xfId="15633"/>
    <cellStyle name="_NIM 06 Base Case Current Trends_NIM Summary 3" xfId="15634"/>
    <cellStyle name="_NIM 06 Base Case Current Trends_NIM Summary 3 2" xfId="15635"/>
    <cellStyle name="_NIM 06 Base Case Current Trends_NIM Summary 3 2 2" xfId="15636"/>
    <cellStyle name="_NIM 06 Base Case Current Trends_NIM Summary 3 3" xfId="15637"/>
    <cellStyle name="_NIM 06 Base Case Current Trends_NIM Summary 3 4" xfId="15638"/>
    <cellStyle name="_NIM 06 Base Case Current Trends_NIM Summary 4" xfId="15639"/>
    <cellStyle name="_NIM 06 Base Case Current Trends_NIM Summary 4 2" xfId="15640"/>
    <cellStyle name="_NIM 06 Base Case Current Trends_NIM Summary 5" xfId="15641"/>
    <cellStyle name="_NIM 06 Base Case Current Trends_NIM Summary_DEM-WP(C) ENERG10C--ctn Mid-C_042010 2010GRC" xfId="2737"/>
    <cellStyle name="_NIM 06 Base Case Current Trends_NIM Summary_DEM-WP(C) ENERG10C--ctn Mid-C_042010 2010GRC 2" xfId="15642"/>
    <cellStyle name="_NIM 06 Base Case Current Trends_NIM+O&amp;M" xfId="2738"/>
    <cellStyle name="_NIM 06 Base Case Current Trends_NIM+O&amp;M 2" xfId="2739"/>
    <cellStyle name="_NIM 06 Base Case Current Trends_NIM+O&amp;M 2 2" xfId="15643"/>
    <cellStyle name="_NIM 06 Base Case Current Trends_NIM+O&amp;M 2 2 2" xfId="15644"/>
    <cellStyle name="_NIM 06 Base Case Current Trends_NIM+O&amp;M 2 2 2 2" xfId="15645"/>
    <cellStyle name="_NIM 06 Base Case Current Trends_NIM+O&amp;M 2 2 3" xfId="15646"/>
    <cellStyle name="_NIM 06 Base Case Current Trends_NIM+O&amp;M 2 3" xfId="15647"/>
    <cellStyle name="_NIM 06 Base Case Current Trends_NIM+O&amp;M 2 3 2" xfId="15648"/>
    <cellStyle name="_NIM 06 Base Case Current Trends_NIM+O&amp;M 2 4" xfId="15649"/>
    <cellStyle name="_NIM 06 Base Case Current Trends_NIM+O&amp;M 3" xfId="15650"/>
    <cellStyle name="_NIM 06 Base Case Current Trends_NIM+O&amp;M 3 2" xfId="15651"/>
    <cellStyle name="_NIM 06 Base Case Current Trends_NIM+O&amp;M 3 2 2" xfId="15652"/>
    <cellStyle name="_NIM 06 Base Case Current Trends_NIM+O&amp;M 3 3" xfId="15653"/>
    <cellStyle name="_NIM 06 Base Case Current Trends_NIM+O&amp;M 4" xfId="15654"/>
    <cellStyle name="_NIM 06 Base Case Current Trends_NIM+O&amp;M 4 2" xfId="15655"/>
    <cellStyle name="_NIM 06 Base Case Current Trends_NIM+O&amp;M 5" xfId="15656"/>
    <cellStyle name="_NIM 06 Base Case Current Trends_NIM+O&amp;M Monthly" xfId="2740"/>
    <cellStyle name="_NIM 06 Base Case Current Trends_NIM+O&amp;M Monthly 2" xfId="2741"/>
    <cellStyle name="_NIM 06 Base Case Current Trends_NIM+O&amp;M Monthly 2 2" xfId="15657"/>
    <cellStyle name="_NIM 06 Base Case Current Trends_NIM+O&amp;M Monthly 2 2 2" xfId="15658"/>
    <cellStyle name="_NIM 06 Base Case Current Trends_NIM+O&amp;M Monthly 2 2 2 2" xfId="15659"/>
    <cellStyle name="_NIM 06 Base Case Current Trends_NIM+O&amp;M Monthly 2 2 3" xfId="15660"/>
    <cellStyle name="_NIM 06 Base Case Current Trends_NIM+O&amp;M Monthly 2 3" xfId="15661"/>
    <cellStyle name="_NIM 06 Base Case Current Trends_NIM+O&amp;M Monthly 2 3 2" xfId="15662"/>
    <cellStyle name="_NIM 06 Base Case Current Trends_NIM+O&amp;M Monthly 2 4" xfId="15663"/>
    <cellStyle name="_NIM 06 Base Case Current Trends_NIM+O&amp;M Monthly 3" xfId="15664"/>
    <cellStyle name="_NIM 06 Base Case Current Trends_NIM+O&amp;M Monthly 3 2" xfId="15665"/>
    <cellStyle name="_NIM 06 Base Case Current Trends_NIM+O&amp;M Monthly 3 2 2" xfId="15666"/>
    <cellStyle name="_NIM 06 Base Case Current Trends_NIM+O&amp;M Monthly 3 3" xfId="15667"/>
    <cellStyle name="_NIM 06 Base Case Current Trends_NIM+O&amp;M Monthly 4" xfId="15668"/>
    <cellStyle name="_NIM 06 Base Case Current Trends_NIM+O&amp;M Monthly 4 2" xfId="15669"/>
    <cellStyle name="_NIM 06 Base Case Current Trends_NIM+O&amp;M Monthly 5" xfId="15670"/>
    <cellStyle name="_NIM 06 Base Case Current Trends_Rebuttal Power Costs" xfId="2742"/>
    <cellStyle name="_NIM 06 Base Case Current Trends_Rebuttal Power Costs 2" xfId="2743"/>
    <cellStyle name="_NIM 06 Base Case Current Trends_Rebuttal Power Costs 2 2" xfId="15671"/>
    <cellStyle name="_NIM 06 Base Case Current Trends_Rebuttal Power Costs 2 2 2" xfId="15672"/>
    <cellStyle name="_NIM 06 Base Case Current Trends_Rebuttal Power Costs 2 2 2 2" xfId="15673"/>
    <cellStyle name="_NIM 06 Base Case Current Trends_Rebuttal Power Costs 2 2 3" xfId="15674"/>
    <cellStyle name="_NIM 06 Base Case Current Trends_Rebuttal Power Costs 2 2 4" xfId="15675"/>
    <cellStyle name="_NIM 06 Base Case Current Trends_Rebuttal Power Costs 2 3" xfId="15676"/>
    <cellStyle name="_NIM 06 Base Case Current Trends_Rebuttal Power Costs 2 3 2" xfId="15677"/>
    <cellStyle name="_NIM 06 Base Case Current Trends_Rebuttal Power Costs 2 4" xfId="15678"/>
    <cellStyle name="_NIM 06 Base Case Current Trends_Rebuttal Power Costs 3" xfId="15679"/>
    <cellStyle name="_NIM 06 Base Case Current Trends_Rebuttal Power Costs 3 2" xfId="15680"/>
    <cellStyle name="_NIM 06 Base Case Current Trends_Rebuttal Power Costs 3 2 2" xfId="15681"/>
    <cellStyle name="_NIM 06 Base Case Current Trends_Rebuttal Power Costs 3 3" xfId="15682"/>
    <cellStyle name="_NIM 06 Base Case Current Trends_Rebuttal Power Costs 3 4" xfId="15683"/>
    <cellStyle name="_NIM 06 Base Case Current Trends_Rebuttal Power Costs 4" xfId="15684"/>
    <cellStyle name="_NIM 06 Base Case Current Trends_Rebuttal Power Costs 4 2" xfId="15685"/>
    <cellStyle name="_NIM 06 Base Case Current Trends_Rebuttal Power Costs 5" xfId="15686"/>
    <cellStyle name="_NIM 06 Base Case Current Trends_Rebuttal Power Costs_Adj Bench DR 3 for Initial Briefs (Electric)" xfId="2744"/>
    <cellStyle name="_NIM 06 Base Case Current Trends_Rebuttal Power Costs_Adj Bench DR 3 for Initial Briefs (Electric) 2" xfId="2745"/>
    <cellStyle name="_NIM 06 Base Case Current Trends_Rebuttal Power Costs_Adj Bench DR 3 for Initial Briefs (Electric) 2 2" xfId="15687"/>
    <cellStyle name="_NIM 06 Base Case Current Trends_Rebuttal Power Costs_Adj Bench DR 3 for Initial Briefs (Electric) 2 2 2" xfId="15688"/>
    <cellStyle name="_NIM 06 Base Case Current Trends_Rebuttal Power Costs_Adj Bench DR 3 for Initial Briefs (Electric) 2 2 2 2" xfId="15689"/>
    <cellStyle name="_NIM 06 Base Case Current Trends_Rebuttal Power Costs_Adj Bench DR 3 for Initial Briefs (Electric) 2 2 3" xfId="15690"/>
    <cellStyle name="_NIM 06 Base Case Current Trends_Rebuttal Power Costs_Adj Bench DR 3 for Initial Briefs (Electric) 2 2 4" xfId="15691"/>
    <cellStyle name="_NIM 06 Base Case Current Trends_Rebuttal Power Costs_Adj Bench DR 3 for Initial Briefs (Electric) 2 3" xfId="15692"/>
    <cellStyle name="_NIM 06 Base Case Current Trends_Rebuttal Power Costs_Adj Bench DR 3 for Initial Briefs (Electric) 2 3 2" xfId="15693"/>
    <cellStyle name="_NIM 06 Base Case Current Trends_Rebuttal Power Costs_Adj Bench DR 3 for Initial Briefs (Electric) 2 4" xfId="15694"/>
    <cellStyle name="_NIM 06 Base Case Current Trends_Rebuttal Power Costs_Adj Bench DR 3 for Initial Briefs (Electric) 3" xfId="15695"/>
    <cellStyle name="_NIM 06 Base Case Current Trends_Rebuttal Power Costs_Adj Bench DR 3 for Initial Briefs (Electric) 3 2" xfId="15696"/>
    <cellStyle name="_NIM 06 Base Case Current Trends_Rebuttal Power Costs_Adj Bench DR 3 for Initial Briefs (Electric) 3 2 2" xfId="15697"/>
    <cellStyle name="_NIM 06 Base Case Current Trends_Rebuttal Power Costs_Adj Bench DR 3 for Initial Briefs (Electric) 3 3" xfId="15698"/>
    <cellStyle name="_NIM 06 Base Case Current Trends_Rebuttal Power Costs_Adj Bench DR 3 for Initial Briefs (Electric) 3 4" xfId="15699"/>
    <cellStyle name="_NIM 06 Base Case Current Trends_Rebuttal Power Costs_Adj Bench DR 3 for Initial Briefs (Electric) 4" xfId="15700"/>
    <cellStyle name="_NIM 06 Base Case Current Trends_Rebuttal Power Costs_Adj Bench DR 3 for Initial Briefs (Electric) 4 2" xfId="15701"/>
    <cellStyle name="_NIM 06 Base Case Current Trends_Rebuttal Power Costs_Adj Bench DR 3 for Initial Briefs (Electric) 5" xfId="15702"/>
    <cellStyle name="_NIM 06 Base Case Current Trends_Rebuttal Power Costs_Adj Bench DR 3 for Initial Briefs (Electric)_DEM-WP(C) ENERG10C--ctn Mid-C_042010 2010GRC" xfId="2746"/>
    <cellStyle name="_NIM 06 Base Case Current Trends_Rebuttal Power Costs_Adj Bench DR 3 for Initial Briefs (Electric)_DEM-WP(C) ENERG10C--ctn Mid-C_042010 2010GRC 2" xfId="15703"/>
    <cellStyle name="_NIM 06 Base Case Current Trends_Rebuttal Power Costs_DEM-WP(C) ENERG10C--ctn Mid-C_042010 2010GRC" xfId="2747"/>
    <cellStyle name="_NIM 06 Base Case Current Trends_Rebuttal Power Costs_DEM-WP(C) ENERG10C--ctn Mid-C_042010 2010GRC 2" xfId="15704"/>
    <cellStyle name="_NIM 06 Base Case Current Trends_Rebuttal Power Costs_Electric Rev Req Model (2009 GRC) Rebuttal" xfId="2748"/>
    <cellStyle name="_NIM 06 Base Case Current Trends_Rebuttal Power Costs_Electric Rev Req Model (2009 GRC) Rebuttal 2" xfId="15705"/>
    <cellStyle name="_NIM 06 Base Case Current Trends_Rebuttal Power Costs_Electric Rev Req Model (2009 GRC) Rebuttal 2 2" xfId="15706"/>
    <cellStyle name="_NIM 06 Base Case Current Trends_Rebuttal Power Costs_Electric Rev Req Model (2009 GRC) Rebuttal 2 2 2" xfId="15707"/>
    <cellStyle name="_NIM 06 Base Case Current Trends_Rebuttal Power Costs_Electric Rev Req Model (2009 GRC) Rebuttal 2 3" xfId="15708"/>
    <cellStyle name="_NIM 06 Base Case Current Trends_Rebuttal Power Costs_Electric Rev Req Model (2009 GRC) Rebuttal 3" xfId="15709"/>
    <cellStyle name="_NIM 06 Base Case Current Trends_Rebuttal Power Costs_Electric Rev Req Model (2009 GRC) Rebuttal 3 2" xfId="15710"/>
    <cellStyle name="_NIM 06 Base Case Current Trends_Rebuttal Power Costs_Electric Rev Req Model (2009 GRC) Rebuttal 4" xfId="15711"/>
    <cellStyle name="_NIM 06 Base Case Current Trends_Rebuttal Power Costs_Electric Rev Req Model (2009 GRC) Rebuttal REmoval of New  WH Solar AdjustMI" xfId="2749"/>
    <cellStyle name="_NIM 06 Base Case Current Trends_Rebuttal Power Costs_Electric Rev Req Model (2009 GRC) Rebuttal REmoval of New  WH Solar AdjustMI 2" xfId="2750"/>
    <cellStyle name="_NIM 06 Base Case Current Trends_Rebuttal Power Costs_Electric Rev Req Model (2009 GRC) Rebuttal REmoval of New  WH Solar AdjustMI 2 2" xfId="15712"/>
    <cellStyle name="_NIM 06 Base Case Current Trends_Rebuttal Power Costs_Electric Rev Req Model (2009 GRC) Rebuttal REmoval of New  WH Solar AdjustMI 2 2 2" xfId="15713"/>
    <cellStyle name="_NIM 06 Base Case Current Trends_Rebuttal Power Costs_Electric Rev Req Model (2009 GRC) Rebuttal REmoval of New  WH Solar AdjustMI 2 2 2 2" xfId="15714"/>
    <cellStyle name="_NIM 06 Base Case Current Trends_Rebuttal Power Costs_Electric Rev Req Model (2009 GRC) Rebuttal REmoval of New  WH Solar AdjustMI 2 2 3" xfId="15715"/>
    <cellStyle name="_NIM 06 Base Case Current Trends_Rebuttal Power Costs_Electric Rev Req Model (2009 GRC) Rebuttal REmoval of New  WH Solar AdjustMI 2 2 4" xfId="15716"/>
    <cellStyle name="_NIM 06 Base Case Current Trends_Rebuttal Power Costs_Electric Rev Req Model (2009 GRC) Rebuttal REmoval of New  WH Solar AdjustMI 2 3" xfId="15717"/>
    <cellStyle name="_NIM 06 Base Case Current Trends_Rebuttal Power Costs_Electric Rev Req Model (2009 GRC) Rebuttal REmoval of New  WH Solar AdjustMI 2 3 2" xfId="15718"/>
    <cellStyle name="_NIM 06 Base Case Current Trends_Rebuttal Power Costs_Electric Rev Req Model (2009 GRC) Rebuttal REmoval of New  WH Solar AdjustMI 2 4" xfId="15719"/>
    <cellStyle name="_NIM 06 Base Case Current Trends_Rebuttal Power Costs_Electric Rev Req Model (2009 GRC) Rebuttal REmoval of New  WH Solar AdjustMI 3" xfId="15720"/>
    <cellStyle name="_NIM 06 Base Case Current Trends_Rebuttal Power Costs_Electric Rev Req Model (2009 GRC) Rebuttal REmoval of New  WH Solar AdjustMI 3 2" xfId="15721"/>
    <cellStyle name="_NIM 06 Base Case Current Trends_Rebuttal Power Costs_Electric Rev Req Model (2009 GRC) Rebuttal REmoval of New  WH Solar AdjustMI 3 2 2" xfId="15722"/>
    <cellStyle name="_NIM 06 Base Case Current Trends_Rebuttal Power Costs_Electric Rev Req Model (2009 GRC) Rebuttal REmoval of New  WH Solar AdjustMI 3 3" xfId="15723"/>
    <cellStyle name="_NIM 06 Base Case Current Trends_Rebuttal Power Costs_Electric Rev Req Model (2009 GRC) Rebuttal REmoval of New  WH Solar AdjustMI 3 4" xfId="15724"/>
    <cellStyle name="_NIM 06 Base Case Current Trends_Rebuttal Power Costs_Electric Rev Req Model (2009 GRC) Rebuttal REmoval of New  WH Solar AdjustMI 4" xfId="15725"/>
    <cellStyle name="_NIM 06 Base Case Current Trends_Rebuttal Power Costs_Electric Rev Req Model (2009 GRC) Rebuttal REmoval of New  WH Solar AdjustMI 4 2" xfId="15726"/>
    <cellStyle name="_NIM 06 Base Case Current Trends_Rebuttal Power Costs_Electric Rev Req Model (2009 GRC) Rebuttal REmoval of New  WH Solar AdjustMI 5" xfId="15727"/>
    <cellStyle name="_NIM 06 Base Case Current Trends_Rebuttal Power Costs_Electric Rev Req Model (2009 GRC) Rebuttal REmoval of New  WH Solar AdjustMI_DEM-WP(C) ENERG10C--ctn Mid-C_042010 2010GRC" xfId="2751"/>
    <cellStyle name="_NIM 06 Base Case Current Trends_Rebuttal Power Costs_Electric Rev Req Model (2009 GRC) Rebuttal REmoval of New  WH Solar AdjustMI_DEM-WP(C) ENERG10C--ctn Mid-C_042010 2010GRC 2" xfId="15728"/>
    <cellStyle name="_NIM 06 Base Case Current Trends_Rebuttal Power Costs_Electric Rev Req Model (2009 GRC) Revised 01-18-2010" xfId="2752"/>
    <cellStyle name="_NIM 06 Base Case Current Trends_Rebuttal Power Costs_Electric Rev Req Model (2009 GRC) Revised 01-18-2010 2" xfId="2753"/>
    <cellStyle name="_NIM 06 Base Case Current Trends_Rebuttal Power Costs_Electric Rev Req Model (2009 GRC) Revised 01-18-2010 2 2" xfId="15729"/>
    <cellStyle name="_NIM 06 Base Case Current Trends_Rebuttal Power Costs_Electric Rev Req Model (2009 GRC) Revised 01-18-2010 2 2 2" xfId="15730"/>
    <cellStyle name="_NIM 06 Base Case Current Trends_Rebuttal Power Costs_Electric Rev Req Model (2009 GRC) Revised 01-18-2010 2 2 2 2" xfId="15731"/>
    <cellStyle name="_NIM 06 Base Case Current Trends_Rebuttal Power Costs_Electric Rev Req Model (2009 GRC) Revised 01-18-2010 2 2 3" xfId="15732"/>
    <cellStyle name="_NIM 06 Base Case Current Trends_Rebuttal Power Costs_Electric Rev Req Model (2009 GRC) Revised 01-18-2010 2 2 4" xfId="15733"/>
    <cellStyle name="_NIM 06 Base Case Current Trends_Rebuttal Power Costs_Electric Rev Req Model (2009 GRC) Revised 01-18-2010 2 3" xfId="15734"/>
    <cellStyle name="_NIM 06 Base Case Current Trends_Rebuttal Power Costs_Electric Rev Req Model (2009 GRC) Revised 01-18-2010 2 3 2" xfId="15735"/>
    <cellStyle name="_NIM 06 Base Case Current Trends_Rebuttal Power Costs_Electric Rev Req Model (2009 GRC) Revised 01-18-2010 2 4" xfId="15736"/>
    <cellStyle name="_NIM 06 Base Case Current Trends_Rebuttal Power Costs_Electric Rev Req Model (2009 GRC) Revised 01-18-2010 3" xfId="15737"/>
    <cellStyle name="_NIM 06 Base Case Current Trends_Rebuttal Power Costs_Electric Rev Req Model (2009 GRC) Revised 01-18-2010 3 2" xfId="15738"/>
    <cellStyle name="_NIM 06 Base Case Current Trends_Rebuttal Power Costs_Electric Rev Req Model (2009 GRC) Revised 01-18-2010 3 2 2" xfId="15739"/>
    <cellStyle name="_NIM 06 Base Case Current Trends_Rebuttal Power Costs_Electric Rev Req Model (2009 GRC) Revised 01-18-2010 3 3" xfId="15740"/>
    <cellStyle name="_NIM 06 Base Case Current Trends_Rebuttal Power Costs_Electric Rev Req Model (2009 GRC) Revised 01-18-2010 3 4" xfId="15741"/>
    <cellStyle name="_NIM 06 Base Case Current Trends_Rebuttal Power Costs_Electric Rev Req Model (2009 GRC) Revised 01-18-2010 4" xfId="15742"/>
    <cellStyle name="_NIM 06 Base Case Current Trends_Rebuttal Power Costs_Electric Rev Req Model (2009 GRC) Revised 01-18-2010 4 2" xfId="15743"/>
    <cellStyle name="_NIM 06 Base Case Current Trends_Rebuttal Power Costs_Electric Rev Req Model (2009 GRC) Revised 01-18-2010 5" xfId="15744"/>
    <cellStyle name="_NIM 06 Base Case Current Trends_Rebuttal Power Costs_Electric Rev Req Model (2009 GRC) Revised 01-18-2010_DEM-WP(C) ENERG10C--ctn Mid-C_042010 2010GRC" xfId="2754"/>
    <cellStyle name="_NIM 06 Base Case Current Trends_Rebuttal Power Costs_Electric Rev Req Model (2009 GRC) Revised 01-18-2010_DEM-WP(C) ENERG10C--ctn Mid-C_042010 2010GRC 2" xfId="15745"/>
    <cellStyle name="_NIM 06 Base Case Current Trends_Rebuttal Power Costs_Final Order Electric EXHIBIT A-1" xfId="2755"/>
    <cellStyle name="_NIM 06 Base Case Current Trends_Rebuttal Power Costs_Final Order Electric EXHIBIT A-1 2" xfId="15746"/>
    <cellStyle name="_NIM 06 Base Case Current Trends_Rebuttal Power Costs_Final Order Electric EXHIBIT A-1 2 2" xfId="15747"/>
    <cellStyle name="_NIM 06 Base Case Current Trends_Rebuttal Power Costs_Final Order Electric EXHIBIT A-1 2 2 2" xfId="15748"/>
    <cellStyle name="_NIM 06 Base Case Current Trends_Rebuttal Power Costs_Final Order Electric EXHIBIT A-1 2 3" xfId="15749"/>
    <cellStyle name="_NIM 06 Base Case Current Trends_Rebuttal Power Costs_Final Order Electric EXHIBIT A-1 2 4" xfId="15750"/>
    <cellStyle name="_NIM 06 Base Case Current Trends_Rebuttal Power Costs_Final Order Electric EXHIBIT A-1 3" xfId="15751"/>
    <cellStyle name="_NIM 06 Base Case Current Trends_Rebuttal Power Costs_Final Order Electric EXHIBIT A-1 3 2" xfId="15752"/>
    <cellStyle name="_NIM 06 Base Case Current Trends_Rebuttal Power Costs_Final Order Electric EXHIBIT A-1 4" xfId="15753"/>
    <cellStyle name="_NIM 06 Base Case Current Trends_Rebuttal Power Costs_Final Order Electric EXHIBIT A-1 5" xfId="15754"/>
    <cellStyle name="_NIM 06 Base Case Current Trends_Rebuttal Power Costs_Final Order Electric EXHIBIT A-1 6" xfId="15755"/>
    <cellStyle name="_NIM 06 Base Case Current Trends_TENASKA REGULATORY ASSET" xfId="2756"/>
    <cellStyle name="_NIM 06 Base Case Current Trends_TENASKA REGULATORY ASSET 2" xfId="15756"/>
    <cellStyle name="_NIM 06 Base Case Current Trends_TENASKA REGULATORY ASSET 2 2" xfId="15757"/>
    <cellStyle name="_NIM 06 Base Case Current Trends_TENASKA REGULATORY ASSET 2 2 2" xfId="15758"/>
    <cellStyle name="_NIM 06 Base Case Current Trends_TENASKA REGULATORY ASSET 2 3" xfId="15759"/>
    <cellStyle name="_NIM 06 Base Case Current Trends_TENASKA REGULATORY ASSET 2 4" xfId="15760"/>
    <cellStyle name="_NIM 06 Base Case Current Trends_TENASKA REGULATORY ASSET 3" xfId="15761"/>
    <cellStyle name="_NIM 06 Base Case Current Trends_TENASKA REGULATORY ASSET 3 2" xfId="15762"/>
    <cellStyle name="_NIM 06 Base Case Current Trends_TENASKA REGULATORY ASSET 4" xfId="15763"/>
    <cellStyle name="_NIM 06 Base Case Current Trends_TENASKA REGULATORY ASSET 5" xfId="15764"/>
    <cellStyle name="_NIM 06 Base Case Current Trends_TENASKA REGULATORY ASSET 6" xfId="15765"/>
    <cellStyle name="_NIM Summary 09GRC" xfId="2757"/>
    <cellStyle name="_NIM Summary 09GRC 2" xfId="2758"/>
    <cellStyle name="_NIM Summary 09GRC 2 2" xfId="15766"/>
    <cellStyle name="_NIM Summary 09GRC 2 2 2" xfId="15767"/>
    <cellStyle name="_NIM Summary 09GRC 2 2 2 2" xfId="15768"/>
    <cellStyle name="_NIM Summary 09GRC 2 2 3" xfId="15769"/>
    <cellStyle name="_NIM Summary 09GRC 2 2 4" xfId="15770"/>
    <cellStyle name="_NIM Summary 09GRC 2 3" xfId="15771"/>
    <cellStyle name="_NIM Summary 09GRC 2 3 2" xfId="15772"/>
    <cellStyle name="_NIM Summary 09GRC 2 4" xfId="15773"/>
    <cellStyle name="_NIM Summary 09GRC 3" xfId="15774"/>
    <cellStyle name="_NIM Summary 09GRC 3 2" xfId="15775"/>
    <cellStyle name="_NIM Summary 09GRC 3 2 2" xfId="15776"/>
    <cellStyle name="_NIM Summary 09GRC 3 3" xfId="15777"/>
    <cellStyle name="_NIM Summary 09GRC 3 4" xfId="15778"/>
    <cellStyle name="_NIM Summary 09GRC 4" xfId="15779"/>
    <cellStyle name="_NIM Summary 09GRC 4 2" xfId="15780"/>
    <cellStyle name="_NIM Summary 09GRC 5" xfId="15781"/>
    <cellStyle name="_NIM Summary 09GRC_DEM-WP(C) ENERG10C--ctn Mid-C_042010 2010GRC" xfId="2759"/>
    <cellStyle name="_NIM Summary 09GRC_DEM-WP(C) ENERG10C--ctn Mid-C_042010 2010GRC 2" xfId="15782"/>
    <cellStyle name="_NIM Summary 09GRC_NIM Summary" xfId="2760"/>
    <cellStyle name="_NIM Summary 09GRC_NIM Summary 2" xfId="2761"/>
    <cellStyle name="_NIM Summary 09GRC_NIM Summary 2 2" xfId="15783"/>
    <cellStyle name="_NIM Summary 09GRC_NIM Summary 2 2 2" xfId="15784"/>
    <cellStyle name="_NIM Summary 09GRC_NIM Summary 2 2 2 2" xfId="15785"/>
    <cellStyle name="_NIM Summary 09GRC_NIM Summary 2 2 3" xfId="15786"/>
    <cellStyle name="_NIM Summary 09GRC_NIM Summary 2 2 4" xfId="15787"/>
    <cellStyle name="_NIM Summary 09GRC_NIM Summary 2 3" xfId="15788"/>
    <cellStyle name="_NIM Summary 09GRC_NIM Summary 2 3 2" xfId="15789"/>
    <cellStyle name="_NIM Summary 09GRC_NIM Summary 2 4" xfId="15790"/>
    <cellStyle name="_NIM Summary 09GRC_NIM Summary 3" xfId="15791"/>
    <cellStyle name="_NIM Summary 09GRC_NIM Summary 3 2" xfId="15792"/>
    <cellStyle name="_NIM Summary 09GRC_NIM Summary 3 2 2" xfId="15793"/>
    <cellStyle name="_NIM Summary 09GRC_NIM Summary 3 3" xfId="15794"/>
    <cellStyle name="_NIM Summary 09GRC_NIM Summary 3 4" xfId="15795"/>
    <cellStyle name="_NIM Summary 09GRC_NIM Summary 4" xfId="15796"/>
    <cellStyle name="_NIM Summary 09GRC_NIM Summary 4 2" xfId="15797"/>
    <cellStyle name="_NIM Summary 09GRC_NIM Summary 5" xfId="15798"/>
    <cellStyle name="_NIM Summary 09GRC_NIM Summary_DEM-WP(C) ENERG10C--ctn Mid-C_042010 2010GRC" xfId="2762"/>
    <cellStyle name="_NIM Summary 09GRC_NIM Summary_DEM-WP(C) ENERG10C--ctn Mid-C_042010 2010GRC 2" xfId="15799"/>
    <cellStyle name="_PC DRAFT 10 15 07" xfId="2763"/>
    <cellStyle name="_PC DRAFT 10 15 07 2" xfId="15800"/>
    <cellStyle name="_PC DRAFT 10 15 07 2 2" xfId="15801"/>
    <cellStyle name="_PCA 7 - Exhibit D update 9_30_2008" xfId="2764"/>
    <cellStyle name="_PCA 7 - Exhibit D update 9_30_2008 2" xfId="2765"/>
    <cellStyle name="_PCA 7 - Exhibit D update 9_30_2008 2 2" xfId="2766"/>
    <cellStyle name="_PCA 7 - Exhibit D update 9_30_2008 2 2 2" xfId="15802"/>
    <cellStyle name="_PCA 7 - Exhibit D update 9_30_2008 2 2 2 2" xfId="15803"/>
    <cellStyle name="_PCA 7 - Exhibit D update 9_30_2008 2 2 2 2 2" xfId="15804"/>
    <cellStyle name="_PCA 7 - Exhibit D update 9_30_2008 2 2 2 3" xfId="15805"/>
    <cellStyle name="_PCA 7 - Exhibit D update 9_30_2008 2 2 3" xfId="15806"/>
    <cellStyle name="_PCA 7 - Exhibit D update 9_30_2008 2 2 3 2" xfId="15807"/>
    <cellStyle name="_PCA 7 - Exhibit D update 9_30_2008 2 2 4" xfId="15808"/>
    <cellStyle name="_PCA 7 - Exhibit D update 9_30_2008 2 3" xfId="15809"/>
    <cellStyle name="_PCA 7 - Exhibit D update 9_30_2008 2 3 2" xfId="15810"/>
    <cellStyle name="_PCA 7 - Exhibit D update 9_30_2008 2 3 2 2" xfId="15811"/>
    <cellStyle name="_PCA 7 - Exhibit D update 9_30_2008 2 3 3" xfId="15812"/>
    <cellStyle name="_PCA 7 - Exhibit D update 9_30_2008 2 4" xfId="15813"/>
    <cellStyle name="_PCA 7 - Exhibit D update 9_30_2008 2 4 2" xfId="15814"/>
    <cellStyle name="_PCA 7 - Exhibit D update 9_30_2008 2 5" xfId="15815"/>
    <cellStyle name="_PCA 7 - Exhibit D update 9_30_2008 3" xfId="2767"/>
    <cellStyle name="_PCA 7 - Exhibit D update 9_30_2008 3 2" xfId="15816"/>
    <cellStyle name="_PCA 7 - Exhibit D update 9_30_2008 3 2 2" xfId="15817"/>
    <cellStyle name="_PCA 7 - Exhibit D update 9_30_2008 3 2 2 2" xfId="15818"/>
    <cellStyle name="_PCA 7 - Exhibit D update 9_30_2008 3 2 2 2 2" xfId="15819"/>
    <cellStyle name="_PCA 7 - Exhibit D update 9_30_2008 3 2 2 3" xfId="15820"/>
    <cellStyle name="_PCA 7 - Exhibit D update 9_30_2008 3 2 3" xfId="15821"/>
    <cellStyle name="_PCA 7 - Exhibit D update 9_30_2008 3 2 3 2" xfId="15822"/>
    <cellStyle name="_PCA 7 - Exhibit D update 9_30_2008 3 2 4" xfId="15823"/>
    <cellStyle name="_PCA 7 - Exhibit D update 9_30_2008 3 2 5" xfId="15824"/>
    <cellStyle name="_PCA 7 - Exhibit D update 9_30_2008 3 3" xfId="15825"/>
    <cellStyle name="_PCA 7 - Exhibit D update 9_30_2008 3 3 2" xfId="15826"/>
    <cellStyle name="_PCA 7 - Exhibit D update 9_30_2008 3 3 2 2" xfId="15827"/>
    <cellStyle name="_PCA 7 - Exhibit D update 9_30_2008 3 3 3" xfId="15828"/>
    <cellStyle name="_PCA 7 - Exhibit D update 9_30_2008 3 4" xfId="15829"/>
    <cellStyle name="_PCA 7 - Exhibit D update 9_30_2008 3 4 2" xfId="15830"/>
    <cellStyle name="_PCA 7 - Exhibit D update 9_30_2008 3 5" xfId="15831"/>
    <cellStyle name="_PCA 7 - Exhibit D update 9_30_2008 4" xfId="2768"/>
    <cellStyle name="_PCA 7 - Exhibit D update 9_30_2008 4 2" xfId="2769"/>
    <cellStyle name="_PCA 7 - Exhibit D update 9_30_2008 4 2 2" xfId="15832"/>
    <cellStyle name="_PCA 7 - Exhibit D update 9_30_2008 4 2 2 2" xfId="15833"/>
    <cellStyle name="_PCA 7 - Exhibit D update 9_30_2008 4 2 3" xfId="15834"/>
    <cellStyle name="_PCA 7 - Exhibit D update 9_30_2008 4 3" xfId="15835"/>
    <cellStyle name="_PCA 7 - Exhibit D update 9_30_2008 4 3 2" xfId="15836"/>
    <cellStyle name="_PCA 7 - Exhibit D update 9_30_2008 4 4" xfId="15837"/>
    <cellStyle name="_PCA 7 - Exhibit D update 9_30_2008 5" xfId="15838"/>
    <cellStyle name="_PCA 7 - Exhibit D update 9_30_2008 5 2" xfId="15839"/>
    <cellStyle name="_PCA 7 - Exhibit D update 9_30_2008 5 2 2" xfId="15840"/>
    <cellStyle name="_PCA 7 - Exhibit D update 9_30_2008 5 2 2 2" xfId="15841"/>
    <cellStyle name="_PCA 7 - Exhibit D update 9_30_2008 5 2 3" xfId="15842"/>
    <cellStyle name="_PCA 7 - Exhibit D update 9_30_2008 5 2 4" xfId="15843"/>
    <cellStyle name="_PCA 7 - Exhibit D update 9_30_2008 5 3" xfId="15844"/>
    <cellStyle name="_PCA 7 - Exhibit D update 9_30_2008 5 3 2" xfId="15845"/>
    <cellStyle name="_PCA 7 - Exhibit D update 9_30_2008 5 4" xfId="15846"/>
    <cellStyle name="_PCA 7 - Exhibit D update 9_30_2008 5 5" xfId="15847"/>
    <cellStyle name="_PCA 7 - Exhibit D update 9_30_2008 6" xfId="15848"/>
    <cellStyle name="_PCA 7 - Exhibit D update 9_30_2008 6 2" xfId="15849"/>
    <cellStyle name="_PCA 7 - Exhibit D update 9_30_2008 6 2 2" xfId="15850"/>
    <cellStyle name="_PCA 7 - Exhibit D update 9_30_2008 6 2 2 2" xfId="15851"/>
    <cellStyle name="_PCA 7 - Exhibit D update 9_30_2008 6 2 3" xfId="15852"/>
    <cellStyle name="_PCA 7 - Exhibit D update 9_30_2008 6 2 4" xfId="15853"/>
    <cellStyle name="_PCA 7 - Exhibit D update 9_30_2008 6 3" xfId="15854"/>
    <cellStyle name="_PCA 7 - Exhibit D update 9_30_2008 6 3 2" xfId="15855"/>
    <cellStyle name="_PCA 7 - Exhibit D update 9_30_2008 6 4" xfId="15856"/>
    <cellStyle name="_PCA 7 - Exhibit D update 9_30_2008 6 5" xfId="15857"/>
    <cellStyle name="_PCA 7 - Exhibit D update 9_30_2008 7" xfId="15858"/>
    <cellStyle name="_PCA 7 - Exhibit D update 9_30_2008 7 2" xfId="15859"/>
    <cellStyle name="_PCA 7 - Exhibit D update 9_30_2008 8" xfId="15860"/>
    <cellStyle name="_PCA 7 - Exhibit D update 9_30_2008_Chelan PUD Power Costs (8-10)" xfId="2770"/>
    <cellStyle name="_PCA 7 - Exhibit D update 9_30_2008_Chelan PUD Power Costs (8-10) 2" xfId="15861"/>
    <cellStyle name="_PCA 7 - Exhibit D update 9_30_2008_DEM-WP(C) Chelan Power Costs" xfId="2771"/>
    <cellStyle name="_PCA 7 - Exhibit D update 9_30_2008_DEM-WP(C) Chelan Power Costs 2" xfId="2772"/>
    <cellStyle name="_PCA 7 - Exhibit D update 9_30_2008_DEM-WP(C) Chelan Power Costs 2 2" xfId="15862"/>
    <cellStyle name="_PCA 7 - Exhibit D update 9_30_2008_DEM-WP(C) Chelan Power Costs 2 2 2" xfId="15863"/>
    <cellStyle name="_PCA 7 - Exhibit D update 9_30_2008_DEM-WP(C) Chelan Power Costs 2 3" xfId="15864"/>
    <cellStyle name="_PCA 7 - Exhibit D update 9_30_2008_DEM-WP(C) Chelan Power Costs 2 4" xfId="15865"/>
    <cellStyle name="_PCA 7 - Exhibit D update 9_30_2008_DEM-WP(C) Chelan Power Costs 3" xfId="15866"/>
    <cellStyle name="_PCA 7 - Exhibit D update 9_30_2008_DEM-WP(C) Chelan Power Costs 3 2" xfId="15867"/>
    <cellStyle name="_PCA 7 - Exhibit D update 9_30_2008_DEM-WP(C) Chelan Power Costs 4" xfId="15868"/>
    <cellStyle name="_PCA 7 - Exhibit D update 9_30_2008_DEM-WP(C) ENERG10C--ctn Mid-C_042010 2010GRC" xfId="2773"/>
    <cellStyle name="_PCA 7 - Exhibit D update 9_30_2008_DEM-WP(C) ENERG10C--ctn Mid-C_042010 2010GRC 2" xfId="15869"/>
    <cellStyle name="_PCA 7 - Exhibit D update 9_30_2008_DEM-WP(C) Gas Transport 2010GRC" xfId="2774"/>
    <cellStyle name="_PCA 7 - Exhibit D update 9_30_2008_DEM-WP(C) Gas Transport 2010GRC 2" xfId="2775"/>
    <cellStyle name="_PCA 7 - Exhibit D update 9_30_2008_DEM-WP(C) Gas Transport 2010GRC 2 2" xfId="15870"/>
    <cellStyle name="_PCA 7 - Exhibit D update 9_30_2008_DEM-WP(C) Gas Transport 2010GRC 2 2 2" xfId="15871"/>
    <cellStyle name="_PCA 7 - Exhibit D update 9_30_2008_DEM-WP(C) Gas Transport 2010GRC 2 3" xfId="15872"/>
    <cellStyle name="_PCA 7 - Exhibit D update 9_30_2008_DEM-WP(C) Gas Transport 2010GRC 2 4" xfId="15873"/>
    <cellStyle name="_PCA 7 - Exhibit D update 9_30_2008_DEM-WP(C) Gas Transport 2010GRC 3" xfId="15874"/>
    <cellStyle name="_PCA 7 - Exhibit D update 9_30_2008_DEM-WP(C) Gas Transport 2010GRC 3 2" xfId="15875"/>
    <cellStyle name="_PCA 7 - Exhibit D update 9_30_2008_DEM-WP(C) Gas Transport 2010GRC 4" xfId="15876"/>
    <cellStyle name="_PCA 7 - Exhibit D update 9_30_2008_NIM Summary" xfId="2776"/>
    <cellStyle name="_PCA 7 - Exhibit D update 9_30_2008_NIM Summary 2" xfId="2777"/>
    <cellStyle name="_PCA 7 - Exhibit D update 9_30_2008_NIM Summary 2 2" xfId="15877"/>
    <cellStyle name="_PCA 7 - Exhibit D update 9_30_2008_NIM Summary 2 2 2" xfId="15878"/>
    <cellStyle name="_PCA 7 - Exhibit D update 9_30_2008_NIM Summary 2 2 2 2" xfId="15879"/>
    <cellStyle name="_PCA 7 - Exhibit D update 9_30_2008_NIM Summary 2 2 3" xfId="15880"/>
    <cellStyle name="_PCA 7 - Exhibit D update 9_30_2008_NIM Summary 2 2 4" xfId="15881"/>
    <cellStyle name="_PCA 7 - Exhibit D update 9_30_2008_NIM Summary 2 3" xfId="15882"/>
    <cellStyle name="_PCA 7 - Exhibit D update 9_30_2008_NIM Summary 2 3 2" xfId="15883"/>
    <cellStyle name="_PCA 7 - Exhibit D update 9_30_2008_NIM Summary 2 4" xfId="15884"/>
    <cellStyle name="_PCA 7 - Exhibit D update 9_30_2008_NIM Summary 3" xfId="15885"/>
    <cellStyle name="_PCA 7 - Exhibit D update 9_30_2008_NIM Summary 3 2" xfId="15886"/>
    <cellStyle name="_PCA 7 - Exhibit D update 9_30_2008_NIM Summary 3 2 2" xfId="15887"/>
    <cellStyle name="_PCA 7 - Exhibit D update 9_30_2008_NIM Summary 3 3" xfId="15888"/>
    <cellStyle name="_PCA 7 - Exhibit D update 9_30_2008_NIM Summary 3 4" xfId="15889"/>
    <cellStyle name="_PCA 7 - Exhibit D update 9_30_2008_NIM Summary 4" xfId="15890"/>
    <cellStyle name="_PCA 7 - Exhibit D update 9_30_2008_NIM Summary 4 2" xfId="15891"/>
    <cellStyle name="_PCA 7 - Exhibit D update 9_30_2008_NIM Summary 5" xfId="15892"/>
    <cellStyle name="_PCA 7 - Exhibit D update 9_30_2008_NIM Summary_DEM-WP(C) ENERG10C--ctn Mid-C_042010 2010GRC" xfId="2778"/>
    <cellStyle name="_PCA 7 - Exhibit D update 9_30_2008_NIM Summary_DEM-WP(C) ENERG10C--ctn Mid-C_042010 2010GRC 2" xfId="15893"/>
    <cellStyle name="_PCA 7 - Exhibit D update 9_30_2008_Transmission Workbook for May BOD" xfId="2779"/>
    <cellStyle name="_PCA 7 - Exhibit D update 9_30_2008_Transmission Workbook for May BOD 2" xfId="2780"/>
    <cellStyle name="_PCA 7 - Exhibit D update 9_30_2008_Transmission Workbook for May BOD 2 2" xfId="15894"/>
    <cellStyle name="_PCA 7 - Exhibit D update 9_30_2008_Transmission Workbook for May BOD 2 2 2" xfId="15895"/>
    <cellStyle name="_PCA 7 - Exhibit D update 9_30_2008_Transmission Workbook for May BOD 2 2 2 2" xfId="15896"/>
    <cellStyle name="_PCA 7 - Exhibit D update 9_30_2008_Transmission Workbook for May BOD 2 2 3" xfId="15897"/>
    <cellStyle name="_PCA 7 - Exhibit D update 9_30_2008_Transmission Workbook for May BOD 2 2 4" xfId="15898"/>
    <cellStyle name="_PCA 7 - Exhibit D update 9_30_2008_Transmission Workbook for May BOD 2 3" xfId="15899"/>
    <cellStyle name="_PCA 7 - Exhibit D update 9_30_2008_Transmission Workbook for May BOD 2 3 2" xfId="15900"/>
    <cellStyle name="_PCA 7 - Exhibit D update 9_30_2008_Transmission Workbook for May BOD 2 4" xfId="15901"/>
    <cellStyle name="_PCA 7 - Exhibit D update 9_30_2008_Transmission Workbook for May BOD 3" xfId="15902"/>
    <cellStyle name="_PCA 7 - Exhibit D update 9_30_2008_Transmission Workbook for May BOD 3 2" xfId="15903"/>
    <cellStyle name="_PCA 7 - Exhibit D update 9_30_2008_Transmission Workbook for May BOD 3 2 2" xfId="15904"/>
    <cellStyle name="_PCA 7 - Exhibit D update 9_30_2008_Transmission Workbook for May BOD 3 3" xfId="15905"/>
    <cellStyle name="_PCA 7 - Exhibit D update 9_30_2008_Transmission Workbook for May BOD 3 4" xfId="15906"/>
    <cellStyle name="_PCA 7 - Exhibit D update 9_30_2008_Transmission Workbook for May BOD 4" xfId="15907"/>
    <cellStyle name="_PCA 7 - Exhibit D update 9_30_2008_Transmission Workbook for May BOD 4 2" xfId="15908"/>
    <cellStyle name="_PCA 7 - Exhibit D update 9_30_2008_Transmission Workbook for May BOD 5" xfId="15909"/>
    <cellStyle name="_PCA 7 - Exhibit D update 9_30_2008_Transmission Workbook for May BOD_DEM-WP(C) ENERG10C--ctn Mid-C_042010 2010GRC" xfId="2781"/>
    <cellStyle name="_PCA 7 - Exhibit D update 9_30_2008_Transmission Workbook for May BOD_DEM-WP(C) ENERG10C--ctn Mid-C_042010 2010GRC 2" xfId="15910"/>
    <cellStyle name="_PCA 7 - Exhibit D update 9_30_2008_Wind Integration 10GRC" xfId="2782"/>
    <cellStyle name="_PCA 7 - Exhibit D update 9_30_2008_Wind Integration 10GRC 2" xfId="2783"/>
    <cellStyle name="_PCA 7 - Exhibit D update 9_30_2008_Wind Integration 10GRC 2 2" xfId="15911"/>
    <cellStyle name="_PCA 7 - Exhibit D update 9_30_2008_Wind Integration 10GRC 2 2 2" xfId="15912"/>
    <cellStyle name="_PCA 7 - Exhibit D update 9_30_2008_Wind Integration 10GRC 2 2 2 2" xfId="15913"/>
    <cellStyle name="_PCA 7 - Exhibit D update 9_30_2008_Wind Integration 10GRC 2 2 3" xfId="15914"/>
    <cellStyle name="_PCA 7 - Exhibit D update 9_30_2008_Wind Integration 10GRC 2 2 4" xfId="15915"/>
    <cellStyle name="_PCA 7 - Exhibit D update 9_30_2008_Wind Integration 10GRC 2 3" xfId="15916"/>
    <cellStyle name="_PCA 7 - Exhibit D update 9_30_2008_Wind Integration 10GRC 2 3 2" xfId="15917"/>
    <cellStyle name="_PCA 7 - Exhibit D update 9_30_2008_Wind Integration 10GRC 2 4" xfId="15918"/>
    <cellStyle name="_PCA 7 - Exhibit D update 9_30_2008_Wind Integration 10GRC 3" xfId="15919"/>
    <cellStyle name="_PCA 7 - Exhibit D update 9_30_2008_Wind Integration 10GRC 3 2" xfId="15920"/>
    <cellStyle name="_PCA 7 - Exhibit D update 9_30_2008_Wind Integration 10GRC 3 2 2" xfId="15921"/>
    <cellStyle name="_PCA 7 - Exhibit D update 9_30_2008_Wind Integration 10GRC 3 3" xfId="15922"/>
    <cellStyle name="_PCA 7 - Exhibit D update 9_30_2008_Wind Integration 10GRC 3 4" xfId="15923"/>
    <cellStyle name="_PCA 7 - Exhibit D update 9_30_2008_Wind Integration 10GRC 4" xfId="15924"/>
    <cellStyle name="_PCA 7 - Exhibit D update 9_30_2008_Wind Integration 10GRC 4 2" xfId="15925"/>
    <cellStyle name="_PCA 7 - Exhibit D update 9_30_2008_Wind Integration 10GRC 5" xfId="15926"/>
    <cellStyle name="_PCA 7 - Exhibit D update 9_30_2008_Wind Integration 10GRC_DEM-WP(C) ENERG10C--ctn Mid-C_042010 2010GRC" xfId="2784"/>
    <cellStyle name="_PCA 7 - Exhibit D update 9_30_2008_Wind Integration 10GRC_DEM-WP(C) ENERG10C--ctn Mid-C_042010 2010GRC 2" xfId="15927"/>
    <cellStyle name="_Portfolio SPlan Base Case.xls Chart 1" xfId="2785"/>
    <cellStyle name="_Portfolio SPlan Base Case.xls Chart 1 2" xfId="2786"/>
    <cellStyle name="_Portfolio SPlan Base Case.xls Chart 1 2 2" xfId="2787"/>
    <cellStyle name="_Portfolio SPlan Base Case.xls Chart 1 2 2 2" xfId="15928"/>
    <cellStyle name="_Portfolio SPlan Base Case.xls Chart 1 2 2 2 2" xfId="15929"/>
    <cellStyle name="_Portfolio SPlan Base Case.xls Chart 1 2 2 2 2 2" xfId="15930"/>
    <cellStyle name="_Portfolio SPlan Base Case.xls Chart 1 2 2 2 3" xfId="15931"/>
    <cellStyle name="_Portfolio SPlan Base Case.xls Chart 1 2 2 3" xfId="15932"/>
    <cellStyle name="_Portfolio SPlan Base Case.xls Chart 1 2 2 3 2" xfId="15933"/>
    <cellStyle name="_Portfolio SPlan Base Case.xls Chart 1 2 2 4" xfId="15934"/>
    <cellStyle name="_Portfolio SPlan Base Case.xls Chart 1 2 3" xfId="15935"/>
    <cellStyle name="_Portfolio SPlan Base Case.xls Chart 1 2 3 2" xfId="15936"/>
    <cellStyle name="_Portfolio SPlan Base Case.xls Chart 1 2 3 2 2" xfId="15937"/>
    <cellStyle name="_Portfolio SPlan Base Case.xls Chart 1 2 3 3" xfId="15938"/>
    <cellStyle name="_Portfolio SPlan Base Case.xls Chart 1 2 4" xfId="15939"/>
    <cellStyle name="_Portfolio SPlan Base Case.xls Chart 1 2 4 2" xfId="15940"/>
    <cellStyle name="_Portfolio SPlan Base Case.xls Chart 1 2 5" xfId="15941"/>
    <cellStyle name="_Portfolio SPlan Base Case.xls Chart 1 3" xfId="2788"/>
    <cellStyle name="_Portfolio SPlan Base Case.xls Chart 1 3 2" xfId="15942"/>
    <cellStyle name="_Portfolio SPlan Base Case.xls Chart 1 3 2 2" xfId="15943"/>
    <cellStyle name="_Portfolio SPlan Base Case.xls Chart 1 3 2 3" xfId="15944"/>
    <cellStyle name="_Portfolio SPlan Base Case.xls Chart 1 3 3" xfId="15945"/>
    <cellStyle name="_Portfolio SPlan Base Case.xls Chart 1 3 4" xfId="15946"/>
    <cellStyle name="_Portfolio SPlan Base Case.xls Chart 1 4" xfId="15947"/>
    <cellStyle name="_Portfolio SPlan Base Case.xls Chart 1 4 2" xfId="15948"/>
    <cellStyle name="_Portfolio SPlan Base Case.xls Chart 1 4 2 2" xfId="15949"/>
    <cellStyle name="_Portfolio SPlan Base Case.xls Chart 1 4 3" xfId="15950"/>
    <cellStyle name="_Portfolio SPlan Base Case.xls Chart 1 5" xfId="15951"/>
    <cellStyle name="_Portfolio SPlan Base Case.xls Chart 1 5 2" xfId="15952"/>
    <cellStyle name="_Portfolio SPlan Base Case.xls Chart 1 5 3" xfId="15953"/>
    <cellStyle name="_Portfolio SPlan Base Case.xls Chart 1 6" xfId="15954"/>
    <cellStyle name="_Portfolio SPlan Base Case.xls Chart 1 6 2" xfId="15955"/>
    <cellStyle name="_Portfolio SPlan Base Case.xls Chart 1_Adj Bench DR 3 for Initial Briefs (Electric)" xfId="2789"/>
    <cellStyle name="_Portfolio SPlan Base Case.xls Chart 1_Adj Bench DR 3 for Initial Briefs (Electric) 2" xfId="2790"/>
    <cellStyle name="_Portfolio SPlan Base Case.xls Chart 1_Adj Bench DR 3 for Initial Briefs (Electric) 2 2" xfId="15956"/>
    <cellStyle name="_Portfolio SPlan Base Case.xls Chart 1_Adj Bench DR 3 for Initial Briefs (Electric) 2 2 2" xfId="15957"/>
    <cellStyle name="_Portfolio SPlan Base Case.xls Chart 1_Adj Bench DR 3 for Initial Briefs (Electric) 2 2 2 2" xfId="15958"/>
    <cellStyle name="_Portfolio SPlan Base Case.xls Chart 1_Adj Bench DR 3 for Initial Briefs (Electric) 2 2 3" xfId="15959"/>
    <cellStyle name="_Portfolio SPlan Base Case.xls Chart 1_Adj Bench DR 3 for Initial Briefs (Electric) 2 2 4" xfId="15960"/>
    <cellStyle name="_Portfolio SPlan Base Case.xls Chart 1_Adj Bench DR 3 for Initial Briefs (Electric) 2 3" xfId="15961"/>
    <cellStyle name="_Portfolio SPlan Base Case.xls Chart 1_Adj Bench DR 3 for Initial Briefs (Electric) 2 3 2" xfId="15962"/>
    <cellStyle name="_Portfolio SPlan Base Case.xls Chart 1_Adj Bench DR 3 for Initial Briefs (Electric) 2 4" xfId="15963"/>
    <cellStyle name="_Portfolio SPlan Base Case.xls Chart 1_Adj Bench DR 3 for Initial Briefs (Electric) 3" xfId="15964"/>
    <cellStyle name="_Portfolio SPlan Base Case.xls Chart 1_Adj Bench DR 3 for Initial Briefs (Electric) 3 2" xfId="15965"/>
    <cellStyle name="_Portfolio SPlan Base Case.xls Chart 1_Adj Bench DR 3 for Initial Briefs (Electric) 3 2 2" xfId="15966"/>
    <cellStyle name="_Portfolio SPlan Base Case.xls Chart 1_Adj Bench DR 3 for Initial Briefs (Electric) 3 3" xfId="15967"/>
    <cellStyle name="_Portfolio SPlan Base Case.xls Chart 1_Adj Bench DR 3 for Initial Briefs (Electric) 3 4" xfId="15968"/>
    <cellStyle name="_Portfolio SPlan Base Case.xls Chart 1_Adj Bench DR 3 for Initial Briefs (Electric) 4" xfId="15969"/>
    <cellStyle name="_Portfolio SPlan Base Case.xls Chart 1_Adj Bench DR 3 for Initial Briefs (Electric) 4 2" xfId="15970"/>
    <cellStyle name="_Portfolio SPlan Base Case.xls Chart 1_Adj Bench DR 3 for Initial Briefs (Electric) 5" xfId="15971"/>
    <cellStyle name="_Portfolio SPlan Base Case.xls Chart 1_Adj Bench DR 3 for Initial Briefs (Electric)_DEM-WP(C) ENERG10C--ctn Mid-C_042010 2010GRC" xfId="2791"/>
    <cellStyle name="_Portfolio SPlan Base Case.xls Chart 1_Adj Bench DR 3 for Initial Briefs (Electric)_DEM-WP(C) ENERG10C--ctn Mid-C_042010 2010GRC 2" xfId="15972"/>
    <cellStyle name="_Portfolio SPlan Base Case.xls Chart 1_Book1" xfId="15973"/>
    <cellStyle name="_Portfolio SPlan Base Case.xls Chart 1_Book1 2" xfId="15974"/>
    <cellStyle name="_Portfolio SPlan Base Case.xls Chart 1_Book2" xfId="2792"/>
    <cellStyle name="_Portfolio SPlan Base Case.xls Chart 1_Book2 2" xfId="2793"/>
    <cellStyle name="_Portfolio SPlan Base Case.xls Chart 1_Book2 2 2" xfId="15975"/>
    <cellStyle name="_Portfolio SPlan Base Case.xls Chart 1_Book2 2 2 2" xfId="15976"/>
    <cellStyle name="_Portfolio SPlan Base Case.xls Chart 1_Book2 2 2 2 2" xfId="15977"/>
    <cellStyle name="_Portfolio SPlan Base Case.xls Chart 1_Book2 2 2 3" xfId="15978"/>
    <cellStyle name="_Portfolio SPlan Base Case.xls Chart 1_Book2 2 2 4" xfId="15979"/>
    <cellStyle name="_Portfolio SPlan Base Case.xls Chart 1_Book2 2 3" xfId="15980"/>
    <cellStyle name="_Portfolio SPlan Base Case.xls Chart 1_Book2 2 3 2" xfId="15981"/>
    <cellStyle name="_Portfolio SPlan Base Case.xls Chart 1_Book2 2 4" xfId="15982"/>
    <cellStyle name="_Portfolio SPlan Base Case.xls Chart 1_Book2 3" xfId="15983"/>
    <cellStyle name="_Portfolio SPlan Base Case.xls Chart 1_Book2 3 2" xfId="15984"/>
    <cellStyle name="_Portfolio SPlan Base Case.xls Chart 1_Book2 3 2 2" xfId="15985"/>
    <cellStyle name="_Portfolio SPlan Base Case.xls Chart 1_Book2 3 3" xfId="15986"/>
    <cellStyle name="_Portfolio SPlan Base Case.xls Chart 1_Book2 3 4" xfId="15987"/>
    <cellStyle name="_Portfolio SPlan Base Case.xls Chart 1_Book2 4" xfId="15988"/>
    <cellStyle name="_Portfolio SPlan Base Case.xls Chart 1_Book2 4 2" xfId="15989"/>
    <cellStyle name="_Portfolio SPlan Base Case.xls Chart 1_Book2 5" xfId="15990"/>
    <cellStyle name="_Portfolio SPlan Base Case.xls Chart 1_Book2_Adj Bench DR 3 for Initial Briefs (Electric)" xfId="2794"/>
    <cellStyle name="_Portfolio SPlan Base Case.xls Chart 1_Book2_Adj Bench DR 3 for Initial Briefs (Electric) 2" xfId="2795"/>
    <cellStyle name="_Portfolio SPlan Base Case.xls Chart 1_Book2_Adj Bench DR 3 for Initial Briefs (Electric) 2 2" xfId="15991"/>
    <cellStyle name="_Portfolio SPlan Base Case.xls Chart 1_Book2_Adj Bench DR 3 for Initial Briefs (Electric) 2 2 2" xfId="15992"/>
    <cellStyle name="_Portfolio SPlan Base Case.xls Chart 1_Book2_Adj Bench DR 3 for Initial Briefs (Electric) 2 2 2 2" xfId="15993"/>
    <cellStyle name="_Portfolio SPlan Base Case.xls Chart 1_Book2_Adj Bench DR 3 for Initial Briefs (Electric) 2 2 3" xfId="15994"/>
    <cellStyle name="_Portfolio SPlan Base Case.xls Chart 1_Book2_Adj Bench DR 3 for Initial Briefs (Electric) 2 2 4" xfId="15995"/>
    <cellStyle name="_Portfolio SPlan Base Case.xls Chart 1_Book2_Adj Bench DR 3 for Initial Briefs (Electric) 2 3" xfId="15996"/>
    <cellStyle name="_Portfolio SPlan Base Case.xls Chart 1_Book2_Adj Bench DR 3 for Initial Briefs (Electric) 2 3 2" xfId="15997"/>
    <cellStyle name="_Portfolio SPlan Base Case.xls Chart 1_Book2_Adj Bench DR 3 for Initial Briefs (Electric) 2 4" xfId="15998"/>
    <cellStyle name="_Portfolio SPlan Base Case.xls Chart 1_Book2_Adj Bench DR 3 for Initial Briefs (Electric) 3" xfId="15999"/>
    <cellStyle name="_Portfolio SPlan Base Case.xls Chart 1_Book2_Adj Bench DR 3 for Initial Briefs (Electric) 3 2" xfId="16000"/>
    <cellStyle name="_Portfolio SPlan Base Case.xls Chart 1_Book2_Adj Bench DR 3 for Initial Briefs (Electric) 3 2 2" xfId="16001"/>
    <cellStyle name="_Portfolio SPlan Base Case.xls Chart 1_Book2_Adj Bench DR 3 for Initial Briefs (Electric) 3 3" xfId="16002"/>
    <cellStyle name="_Portfolio SPlan Base Case.xls Chart 1_Book2_Adj Bench DR 3 for Initial Briefs (Electric) 3 4" xfId="16003"/>
    <cellStyle name="_Portfolio SPlan Base Case.xls Chart 1_Book2_Adj Bench DR 3 for Initial Briefs (Electric) 4" xfId="16004"/>
    <cellStyle name="_Portfolio SPlan Base Case.xls Chart 1_Book2_Adj Bench DR 3 for Initial Briefs (Electric) 4 2" xfId="16005"/>
    <cellStyle name="_Portfolio SPlan Base Case.xls Chart 1_Book2_Adj Bench DR 3 for Initial Briefs (Electric) 5" xfId="16006"/>
    <cellStyle name="_Portfolio SPlan Base Case.xls Chart 1_Book2_Adj Bench DR 3 for Initial Briefs (Electric)_DEM-WP(C) ENERG10C--ctn Mid-C_042010 2010GRC" xfId="2796"/>
    <cellStyle name="_Portfolio SPlan Base Case.xls Chart 1_Book2_Adj Bench DR 3 for Initial Briefs (Electric)_DEM-WP(C) ENERG10C--ctn Mid-C_042010 2010GRC 2" xfId="16007"/>
    <cellStyle name="_Portfolio SPlan Base Case.xls Chart 1_Book2_DEM-WP(C) ENERG10C--ctn Mid-C_042010 2010GRC" xfId="2797"/>
    <cellStyle name="_Portfolio SPlan Base Case.xls Chart 1_Book2_DEM-WP(C) ENERG10C--ctn Mid-C_042010 2010GRC 2" xfId="16008"/>
    <cellStyle name="_Portfolio SPlan Base Case.xls Chart 1_Book2_Electric Rev Req Model (2009 GRC) Rebuttal" xfId="2798"/>
    <cellStyle name="_Portfolio SPlan Base Case.xls Chart 1_Book2_Electric Rev Req Model (2009 GRC) Rebuttal 2" xfId="16009"/>
    <cellStyle name="_Portfolio SPlan Base Case.xls Chart 1_Book2_Electric Rev Req Model (2009 GRC) Rebuttal 2 2" xfId="16010"/>
    <cellStyle name="_Portfolio SPlan Base Case.xls Chart 1_Book2_Electric Rev Req Model (2009 GRC) Rebuttal 2 2 2" xfId="16011"/>
    <cellStyle name="_Portfolio SPlan Base Case.xls Chart 1_Book2_Electric Rev Req Model (2009 GRC) Rebuttal 2 3" xfId="16012"/>
    <cellStyle name="_Portfolio SPlan Base Case.xls Chart 1_Book2_Electric Rev Req Model (2009 GRC) Rebuttal 3" xfId="16013"/>
    <cellStyle name="_Portfolio SPlan Base Case.xls Chart 1_Book2_Electric Rev Req Model (2009 GRC) Rebuttal 3 2" xfId="16014"/>
    <cellStyle name="_Portfolio SPlan Base Case.xls Chart 1_Book2_Electric Rev Req Model (2009 GRC) Rebuttal 4" xfId="16015"/>
    <cellStyle name="_Portfolio SPlan Base Case.xls Chart 1_Book2_Electric Rev Req Model (2009 GRC) Rebuttal REmoval of New  WH Solar AdjustMI" xfId="2799"/>
    <cellStyle name="_Portfolio SPlan Base Case.xls Chart 1_Book2_Electric Rev Req Model (2009 GRC) Rebuttal REmoval of New  WH Solar AdjustMI 2" xfId="2800"/>
    <cellStyle name="_Portfolio SPlan Base Case.xls Chart 1_Book2_Electric Rev Req Model (2009 GRC) Rebuttal REmoval of New  WH Solar AdjustMI 2 2" xfId="16016"/>
    <cellStyle name="_Portfolio SPlan Base Case.xls Chart 1_Book2_Electric Rev Req Model (2009 GRC) Rebuttal REmoval of New  WH Solar AdjustMI 2 2 2" xfId="16017"/>
    <cellStyle name="_Portfolio SPlan Base Case.xls Chart 1_Book2_Electric Rev Req Model (2009 GRC) Rebuttal REmoval of New  WH Solar AdjustMI 2 2 2 2" xfId="16018"/>
    <cellStyle name="_Portfolio SPlan Base Case.xls Chart 1_Book2_Electric Rev Req Model (2009 GRC) Rebuttal REmoval of New  WH Solar AdjustMI 2 2 3" xfId="16019"/>
    <cellStyle name="_Portfolio SPlan Base Case.xls Chart 1_Book2_Electric Rev Req Model (2009 GRC) Rebuttal REmoval of New  WH Solar AdjustMI 2 2 4" xfId="16020"/>
    <cellStyle name="_Portfolio SPlan Base Case.xls Chart 1_Book2_Electric Rev Req Model (2009 GRC) Rebuttal REmoval of New  WH Solar AdjustMI 2 3" xfId="16021"/>
    <cellStyle name="_Portfolio SPlan Base Case.xls Chart 1_Book2_Electric Rev Req Model (2009 GRC) Rebuttal REmoval of New  WH Solar AdjustMI 2 3 2" xfId="16022"/>
    <cellStyle name="_Portfolio SPlan Base Case.xls Chart 1_Book2_Electric Rev Req Model (2009 GRC) Rebuttal REmoval of New  WH Solar AdjustMI 2 4" xfId="16023"/>
    <cellStyle name="_Portfolio SPlan Base Case.xls Chart 1_Book2_Electric Rev Req Model (2009 GRC) Rebuttal REmoval of New  WH Solar AdjustMI 3" xfId="16024"/>
    <cellStyle name="_Portfolio SPlan Base Case.xls Chart 1_Book2_Electric Rev Req Model (2009 GRC) Rebuttal REmoval of New  WH Solar AdjustMI 3 2" xfId="16025"/>
    <cellStyle name="_Portfolio SPlan Base Case.xls Chart 1_Book2_Electric Rev Req Model (2009 GRC) Rebuttal REmoval of New  WH Solar AdjustMI 3 2 2" xfId="16026"/>
    <cellStyle name="_Portfolio SPlan Base Case.xls Chart 1_Book2_Electric Rev Req Model (2009 GRC) Rebuttal REmoval of New  WH Solar AdjustMI 3 3" xfId="16027"/>
    <cellStyle name="_Portfolio SPlan Base Case.xls Chart 1_Book2_Electric Rev Req Model (2009 GRC) Rebuttal REmoval of New  WH Solar AdjustMI 3 4" xfId="16028"/>
    <cellStyle name="_Portfolio SPlan Base Case.xls Chart 1_Book2_Electric Rev Req Model (2009 GRC) Rebuttal REmoval of New  WH Solar AdjustMI 4" xfId="16029"/>
    <cellStyle name="_Portfolio SPlan Base Case.xls Chart 1_Book2_Electric Rev Req Model (2009 GRC) Rebuttal REmoval of New  WH Solar AdjustMI 4 2" xfId="16030"/>
    <cellStyle name="_Portfolio SPlan Base Case.xls Chart 1_Book2_Electric Rev Req Model (2009 GRC) Rebuttal REmoval of New  WH Solar AdjustMI 5" xfId="16031"/>
    <cellStyle name="_Portfolio SPlan Base Case.xls Chart 1_Book2_Electric Rev Req Model (2009 GRC) Rebuttal REmoval of New  WH Solar AdjustMI_DEM-WP(C) ENERG10C--ctn Mid-C_042010 2010GRC" xfId="2801"/>
    <cellStyle name="_Portfolio SPlan Base Case.xls Chart 1_Book2_Electric Rev Req Model (2009 GRC) Rebuttal REmoval of New  WH Solar AdjustMI_DEM-WP(C) ENERG10C--ctn Mid-C_042010 2010GRC 2" xfId="16032"/>
    <cellStyle name="_Portfolio SPlan Base Case.xls Chart 1_Book2_Electric Rev Req Model (2009 GRC) Revised 01-18-2010" xfId="2802"/>
    <cellStyle name="_Portfolio SPlan Base Case.xls Chart 1_Book2_Electric Rev Req Model (2009 GRC) Revised 01-18-2010 2" xfId="2803"/>
    <cellStyle name="_Portfolio SPlan Base Case.xls Chart 1_Book2_Electric Rev Req Model (2009 GRC) Revised 01-18-2010 2 2" xfId="16033"/>
    <cellStyle name="_Portfolio SPlan Base Case.xls Chart 1_Book2_Electric Rev Req Model (2009 GRC) Revised 01-18-2010 2 2 2" xfId="16034"/>
    <cellStyle name="_Portfolio SPlan Base Case.xls Chart 1_Book2_Electric Rev Req Model (2009 GRC) Revised 01-18-2010 2 2 2 2" xfId="16035"/>
    <cellStyle name="_Portfolio SPlan Base Case.xls Chart 1_Book2_Electric Rev Req Model (2009 GRC) Revised 01-18-2010 2 2 3" xfId="16036"/>
    <cellStyle name="_Portfolio SPlan Base Case.xls Chart 1_Book2_Electric Rev Req Model (2009 GRC) Revised 01-18-2010 2 2 4" xfId="16037"/>
    <cellStyle name="_Portfolio SPlan Base Case.xls Chart 1_Book2_Electric Rev Req Model (2009 GRC) Revised 01-18-2010 2 3" xfId="16038"/>
    <cellStyle name="_Portfolio SPlan Base Case.xls Chart 1_Book2_Electric Rev Req Model (2009 GRC) Revised 01-18-2010 2 3 2" xfId="16039"/>
    <cellStyle name="_Portfolio SPlan Base Case.xls Chart 1_Book2_Electric Rev Req Model (2009 GRC) Revised 01-18-2010 2 4" xfId="16040"/>
    <cellStyle name="_Portfolio SPlan Base Case.xls Chart 1_Book2_Electric Rev Req Model (2009 GRC) Revised 01-18-2010 3" xfId="16041"/>
    <cellStyle name="_Portfolio SPlan Base Case.xls Chart 1_Book2_Electric Rev Req Model (2009 GRC) Revised 01-18-2010 3 2" xfId="16042"/>
    <cellStyle name="_Portfolio SPlan Base Case.xls Chart 1_Book2_Electric Rev Req Model (2009 GRC) Revised 01-18-2010 3 2 2" xfId="16043"/>
    <cellStyle name="_Portfolio SPlan Base Case.xls Chart 1_Book2_Electric Rev Req Model (2009 GRC) Revised 01-18-2010 3 3" xfId="16044"/>
    <cellStyle name="_Portfolio SPlan Base Case.xls Chart 1_Book2_Electric Rev Req Model (2009 GRC) Revised 01-18-2010 3 4" xfId="16045"/>
    <cellStyle name="_Portfolio SPlan Base Case.xls Chart 1_Book2_Electric Rev Req Model (2009 GRC) Revised 01-18-2010 4" xfId="16046"/>
    <cellStyle name="_Portfolio SPlan Base Case.xls Chart 1_Book2_Electric Rev Req Model (2009 GRC) Revised 01-18-2010 4 2" xfId="16047"/>
    <cellStyle name="_Portfolio SPlan Base Case.xls Chart 1_Book2_Electric Rev Req Model (2009 GRC) Revised 01-18-2010 5" xfId="16048"/>
    <cellStyle name="_Portfolio SPlan Base Case.xls Chart 1_Book2_Electric Rev Req Model (2009 GRC) Revised 01-18-2010_DEM-WP(C) ENERG10C--ctn Mid-C_042010 2010GRC" xfId="2804"/>
    <cellStyle name="_Portfolio SPlan Base Case.xls Chart 1_Book2_Electric Rev Req Model (2009 GRC) Revised 01-18-2010_DEM-WP(C) ENERG10C--ctn Mid-C_042010 2010GRC 2" xfId="16049"/>
    <cellStyle name="_Portfolio SPlan Base Case.xls Chart 1_Book2_Final Order Electric EXHIBIT A-1" xfId="2805"/>
    <cellStyle name="_Portfolio SPlan Base Case.xls Chart 1_Book2_Final Order Electric EXHIBIT A-1 2" xfId="16050"/>
    <cellStyle name="_Portfolio SPlan Base Case.xls Chart 1_Book2_Final Order Electric EXHIBIT A-1 2 2" xfId="16051"/>
    <cellStyle name="_Portfolio SPlan Base Case.xls Chart 1_Book2_Final Order Electric EXHIBIT A-1 2 2 2" xfId="16052"/>
    <cellStyle name="_Portfolio SPlan Base Case.xls Chart 1_Book2_Final Order Electric EXHIBIT A-1 2 3" xfId="16053"/>
    <cellStyle name="_Portfolio SPlan Base Case.xls Chart 1_Book2_Final Order Electric EXHIBIT A-1 2 4" xfId="16054"/>
    <cellStyle name="_Portfolio SPlan Base Case.xls Chart 1_Book2_Final Order Electric EXHIBIT A-1 3" xfId="16055"/>
    <cellStyle name="_Portfolio SPlan Base Case.xls Chart 1_Book2_Final Order Electric EXHIBIT A-1 3 2" xfId="16056"/>
    <cellStyle name="_Portfolio SPlan Base Case.xls Chart 1_Book2_Final Order Electric EXHIBIT A-1 4" xfId="16057"/>
    <cellStyle name="_Portfolio SPlan Base Case.xls Chart 1_Book2_Final Order Electric EXHIBIT A-1 5" xfId="16058"/>
    <cellStyle name="_Portfolio SPlan Base Case.xls Chart 1_Book2_Final Order Electric EXHIBIT A-1 6" xfId="16059"/>
    <cellStyle name="_Portfolio SPlan Base Case.xls Chart 1_Chelan PUD Power Costs (8-10)" xfId="2806"/>
    <cellStyle name="_Portfolio SPlan Base Case.xls Chart 1_Chelan PUD Power Costs (8-10) 2" xfId="16060"/>
    <cellStyle name="_Portfolio SPlan Base Case.xls Chart 1_Colstrip 1&amp;2 Annual O&amp;M Budgets" xfId="16061"/>
    <cellStyle name="_Portfolio SPlan Base Case.xls Chart 1_Confidential Material" xfId="2807"/>
    <cellStyle name="_Portfolio SPlan Base Case.xls Chart 1_Confidential Material 2" xfId="16062"/>
    <cellStyle name="_Portfolio SPlan Base Case.xls Chart 1_DEM-WP(C) Colstrip 12 Coal Cost Forecast 2010GRC" xfId="2808"/>
    <cellStyle name="_Portfolio SPlan Base Case.xls Chart 1_DEM-WP(C) Colstrip 12 Coal Cost Forecast 2010GRC 2" xfId="16063"/>
    <cellStyle name="_Portfolio SPlan Base Case.xls Chart 1_DEM-WP(C) ENERG10C--ctn Mid-C_042010 2010GRC" xfId="2809"/>
    <cellStyle name="_Portfolio SPlan Base Case.xls Chart 1_DEM-WP(C) ENERG10C--ctn Mid-C_042010 2010GRC 2" xfId="16064"/>
    <cellStyle name="_Portfolio SPlan Base Case.xls Chart 1_DEM-WP(C) Production O&amp;M 2010GRC As-Filed" xfId="2810"/>
    <cellStyle name="_Portfolio SPlan Base Case.xls Chart 1_DEM-WP(C) Production O&amp;M 2010GRC As-Filed 2" xfId="2811"/>
    <cellStyle name="_Portfolio SPlan Base Case.xls Chart 1_DEM-WP(C) Production O&amp;M 2010GRC As-Filed 2 2" xfId="16065"/>
    <cellStyle name="_Portfolio SPlan Base Case.xls Chart 1_DEM-WP(C) Production O&amp;M 2010GRC As-Filed 3" xfId="2812"/>
    <cellStyle name="_Portfolio SPlan Base Case.xls Chart 1_DEM-WP(C) Production O&amp;M 2010GRC As-Filed 3 2" xfId="16066"/>
    <cellStyle name="_Portfolio SPlan Base Case.xls Chart 1_DEM-WP(C) Production O&amp;M 2010GRC As-Filed 4" xfId="16067"/>
    <cellStyle name="_Portfolio SPlan Base Case.xls Chart 1_DEM-WP(C) Production O&amp;M 2010GRC As-Filed 4 2" xfId="16068"/>
    <cellStyle name="_Portfolio SPlan Base Case.xls Chart 1_DEM-WP(C) Production O&amp;M 2010GRC As-Filed 5" xfId="16069"/>
    <cellStyle name="_Portfolio SPlan Base Case.xls Chart 1_DEM-WP(C) Production O&amp;M 2010GRC As-Filed 5 2" xfId="16070"/>
    <cellStyle name="_Portfolio SPlan Base Case.xls Chart 1_DEM-WP(C) Production O&amp;M 2010GRC As-Filed 6" xfId="16071"/>
    <cellStyle name="_Portfolio SPlan Base Case.xls Chart 1_DEM-WP(C) Production O&amp;M 2010GRC As-Filed 6 2" xfId="16072"/>
    <cellStyle name="_Portfolio SPlan Base Case.xls Chart 1_Electric Rev Req Model (2009 GRC) " xfId="2813"/>
    <cellStyle name="_Portfolio SPlan Base Case.xls Chart 1_Electric Rev Req Model (2009 GRC)  2" xfId="2814"/>
    <cellStyle name="_Portfolio SPlan Base Case.xls Chart 1_Electric Rev Req Model (2009 GRC)  2 2" xfId="16073"/>
    <cellStyle name="_Portfolio SPlan Base Case.xls Chart 1_Electric Rev Req Model (2009 GRC)  2 2 2" xfId="16074"/>
    <cellStyle name="_Portfolio SPlan Base Case.xls Chart 1_Electric Rev Req Model (2009 GRC)  2 2 2 2" xfId="16075"/>
    <cellStyle name="_Portfolio SPlan Base Case.xls Chart 1_Electric Rev Req Model (2009 GRC)  2 2 3" xfId="16076"/>
    <cellStyle name="_Portfolio SPlan Base Case.xls Chart 1_Electric Rev Req Model (2009 GRC)  2 2 4" xfId="16077"/>
    <cellStyle name="_Portfolio SPlan Base Case.xls Chart 1_Electric Rev Req Model (2009 GRC)  2 3" xfId="16078"/>
    <cellStyle name="_Portfolio SPlan Base Case.xls Chart 1_Electric Rev Req Model (2009 GRC)  2 3 2" xfId="16079"/>
    <cellStyle name="_Portfolio SPlan Base Case.xls Chart 1_Electric Rev Req Model (2009 GRC)  2 4" xfId="16080"/>
    <cellStyle name="_Portfolio SPlan Base Case.xls Chart 1_Electric Rev Req Model (2009 GRC)  3" xfId="16081"/>
    <cellStyle name="_Portfolio SPlan Base Case.xls Chart 1_Electric Rev Req Model (2009 GRC)  3 2" xfId="16082"/>
    <cellStyle name="_Portfolio SPlan Base Case.xls Chart 1_Electric Rev Req Model (2009 GRC)  3 2 2" xfId="16083"/>
    <cellStyle name="_Portfolio SPlan Base Case.xls Chart 1_Electric Rev Req Model (2009 GRC)  3 3" xfId="16084"/>
    <cellStyle name="_Portfolio SPlan Base Case.xls Chart 1_Electric Rev Req Model (2009 GRC)  3 4" xfId="16085"/>
    <cellStyle name="_Portfolio SPlan Base Case.xls Chart 1_Electric Rev Req Model (2009 GRC)  4" xfId="16086"/>
    <cellStyle name="_Portfolio SPlan Base Case.xls Chart 1_Electric Rev Req Model (2009 GRC)  4 2" xfId="16087"/>
    <cellStyle name="_Portfolio SPlan Base Case.xls Chart 1_Electric Rev Req Model (2009 GRC)  5" xfId="16088"/>
    <cellStyle name="_Portfolio SPlan Base Case.xls Chart 1_Electric Rev Req Model (2009 GRC) _DEM-WP(C) ENERG10C--ctn Mid-C_042010 2010GRC" xfId="2815"/>
    <cellStyle name="_Portfolio SPlan Base Case.xls Chart 1_Electric Rev Req Model (2009 GRC) _DEM-WP(C) ENERG10C--ctn Mid-C_042010 2010GRC 2" xfId="16089"/>
    <cellStyle name="_Portfolio SPlan Base Case.xls Chart 1_Electric Rev Req Model (2009 GRC) Rebuttal" xfId="2816"/>
    <cellStyle name="_Portfolio SPlan Base Case.xls Chart 1_Electric Rev Req Model (2009 GRC) Rebuttal 2" xfId="16090"/>
    <cellStyle name="_Portfolio SPlan Base Case.xls Chart 1_Electric Rev Req Model (2009 GRC) Rebuttal 2 2" xfId="16091"/>
    <cellStyle name="_Portfolio SPlan Base Case.xls Chart 1_Electric Rev Req Model (2009 GRC) Rebuttal 2 2 2" xfId="16092"/>
    <cellStyle name="_Portfolio SPlan Base Case.xls Chart 1_Electric Rev Req Model (2009 GRC) Rebuttal 2 3" xfId="16093"/>
    <cellStyle name="_Portfolio SPlan Base Case.xls Chart 1_Electric Rev Req Model (2009 GRC) Rebuttal 3" xfId="16094"/>
    <cellStyle name="_Portfolio SPlan Base Case.xls Chart 1_Electric Rev Req Model (2009 GRC) Rebuttal 3 2" xfId="16095"/>
    <cellStyle name="_Portfolio SPlan Base Case.xls Chart 1_Electric Rev Req Model (2009 GRC) Rebuttal 4" xfId="16096"/>
    <cellStyle name="_Portfolio SPlan Base Case.xls Chart 1_Electric Rev Req Model (2009 GRC) Rebuttal REmoval of New  WH Solar AdjustMI" xfId="2817"/>
    <cellStyle name="_Portfolio SPlan Base Case.xls Chart 1_Electric Rev Req Model (2009 GRC) Rebuttal REmoval of New  WH Solar AdjustMI 2" xfId="2818"/>
    <cellStyle name="_Portfolio SPlan Base Case.xls Chart 1_Electric Rev Req Model (2009 GRC) Rebuttal REmoval of New  WH Solar AdjustMI 2 2" xfId="16097"/>
    <cellStyle name="_Portfolio SPlan Base Case.xls Chart 1_Electric Rev Req Model (2009 GRC) Rebuttal REmoval of New  WH Solar AdjustMI 2 2 2" xfId="16098"/>
    <cellStyle name="_Portfolio SPlan Base Case.xls Chart 1_Electric Rev Req Model (2009 GRC) Rebuttal REmoval of New  WH Solar AdjustMI 2 2 2 2" xfId="16099"/>
    <cellStyle name="_Portfolio SPlan Base Case.xls Chart 1_Electric Rev Req Model (2009 GRC) Rebuttal REmoval of New  WH Solar AdjustMI 2 2 3" xfId="16100"/>
    <cellStyle name="_Portfolio SPlan Base Case.xls Chart 1_Electric Rev Req Model (2009 GRC) Rebuttal REmoval of New  WH Solar AdjustMI 2 2 4" xfId="16101"/>
    <cellStyle name="_Portfolio SPlan Base Case.xls Chart 1_Electric Rev Req Model (2009 GRC) Rebuttal REmoval of New  WH Solar AdjustMI 2 3" xfId="16102"/>
    <cellStyle name="_Portfolio SPlan Base Case.xls Chart 1_Electric Rev Req Model (2009 GRC) Rebuttal REmoval of New  WH Solar AdjustMI 2 3 2" xfId="16103"/>
    <cellStyle name="_Portfolio SPlan Base Case.xls Chart 1_Electric Rev Req Model (2009 GRC) Rebuttal REmoval of New  WH Solar AdjustMI 2 4" xfId="16104"/>
    <cellStyle name="_Portfolio SPlan Base Case.xls Chart 1_Electric Rev Req Model (2009 GRC) Rebuttal REmoval of New  WH Solar AdjustMI 3" xfId="16105"/>
    <cellStyle name="_Portfolio SPlan Base Case.xls Chart 1_Electric Rev Req Model (2009 GRC) Rebuttal REmoval of New  WH Solar AdjustMI 3 2" xfId="16106"/>
    <cellStyle name="_Portfolio SPlan Base Case.xls Chart 1_Electric Rev Req Model (2009 GRC) Rebuttal REmoval of New  WH Solar AdjustMI 3 2 2" xfId="16107"/>
    <cellStyle name="_Portfolio SPlan Base Case.xls Chart 1_Electric Rev Req Model (2009 GRC) Rebuttal REmoval of New  WH Solar AdjustMI 3 3" xfId="16108"/>
    <cellStyle name="_Portfolio SPlan Base Case.xls Chart 1_Electric Rev Req Model (2009 GRC) Rebuttal REmoval of New  WH Solar AdjustMI 3 4" xfId="16109"/>
    <cellStyle name="_Portfolio SPlan Base Case.xls Chart 1_Electric Rev Req Model (2009 GRC) Rebuttal REmoval of New  WH Solar AdjustMI 4" xfId="16110"/>
    <cellStyle name="_Portfolio SPlan Base Case.xls Chart 1_Electric Rev Req Model (2009 GRC) Rebuttal REmoval of New  WH Solar AdjustMI 4 2" xfId="16111"/>
    <cellStyle name="_Portfolio SPlan Base Case.xls Chart 1_Electric Rev Req Model (2009 GRC) Rebuttal REmoval of New  WH Solar AdjustMI 5" xfId="16112"/>
    <cellStyle name="_Portfolio SPlan Base Case.xls Chart 1_Electric Rev Req Model (2009 GRC) Rebuttal REmoval of New  WH Solar AdjustMI_DEM-WP(C) ENERG10C--ctn Mid-C_042010 2010GRC" xfId="2819"/>
    <cellStyle name="_Portfolio SPlan Base Case.xls Chart 1_Electric Rev Req Model (2009 GRC) Rebuttal REmoval of New  WH Solar AdjustMI_DEM-WP(C) ENERG10C--ctn Mid-C_042010 2010GRC 2" xfId="16113"/>
    <cellStyle name="_Portfolio SPlan Base Case.xls Chart 1_Electric Rev Req Model (2009 GRC) Revised 01-18-2010" xfId="2820"/>
    <cellStyle name="_Portfolio SPlan Base Case.xls Chart 1_Electric Rev Req Model (2009 GRC) Revised 01-18-2010 2" xfId="2821"/>
    <cellStyle name="_Portfolio SPlan Base Case.xls Chart 1_Electric Rev Req Model (2009 GRC) Revised 01-18-2010 2 2" xfId="16114"/>
    <cellStyle name="_Portfolio SPlan Base Case.xls Chart 1_Electric Rev Req Model (2009 GRC) Revised 01-18-2010 2 2 2" xfId="16115"/>
    <cellStyle name="_Portfolio SPlan Base Case.xls Chart 1_Electric Rev Req Model (2009 GRC) Revised 01-18-2010 2 2 2 2" xfId="16116"/>
    <cellStyle name="_Portfolio SPlan Base Case.xls Chart 1_Electric Rev Req Model (2009 GRC) Revised 01-18-2010 2 2 3" xfId="16117"/>
    <cellStyle name="_Portfolio SPlan Base Case.xls Chart 1_Electric Rev Req Model (2009 GRC) Revised 01-18-2010 2 2 4" xfId="16118"/>
    <cellStyle name="_Portfolio SPlan Base Case.xls Chart 1_Electric Rev Req Model (2009 GRC) Revised 01-18-2010 2 3" xfId="16119"/>
    <cellStyle name="_Portfolio SPlan Base Case.xls Chart 1_Electric Rev Req Model (2009 GRC) Revised 01-18-2010 2 3 2" xfId="16120"/>
    <cellStyle name="_Portfolio SPlan Base Case.xls Chart 1_Electric Rev Req Model (2009 GRC) Revised 01-18-2010 2 4" xfId="16121"/>
    <cellStyle name="_Portfolio SPlan Base Case.xls Chart 1_Electric Rev Req Model (2009 GRC) Revised 01-18-2010 3" xfId="16122"/>
    <cellStyle name="_Portfolio SPlan Base Case.xls Chart 1_Electric Rev Req Model (2009 GRC) Revised 01-18-2010 3 2" xfId="16123"/>
    <cellStyle name="_Portfolio SPlan Base Case.xls Chart 1_Electric Rev Req Model (2009 GRC) Revised 01-18-2010 3 2 2" xfId="16124"/>
    <cellStyle name="_Portfolio SPlan Base Case.xls Chart 1_Electric Rev Req Model (2009 GRC) Revised 01-18-2010 3 3" xfId="16125"/>
    <cellStyle name="_Portfolio SPlan Base Case.xls Chart 1_Electric Rev Req Model (2009 GRC) Revised 01-18-2010 3 4" xfId="16126"/>
    <cellStyle name="_Portfolio SPlan Base Case.xls Chart 1_Electric Rev Req Model (2009 GRC) Revised 01-18-2010 4" xfId="16127"/>
    <cellStyle name="_Portfolio SPlan Base Case.xls Chart 1_Electric Rev Req Model (2009 GRC) Revised 01-18-2010 4 2" xfId="16128"/>
    <cellStyle name="_Portfolio SPlan Base Case.xls Chart 1_Electric Rev Req Model (2009 GRC) Revised 01-18-2010 5" xfId="16129"/>
    <cellStyle name="_Portfolio SPlan Base Case.xls Chart 1_Electric Rev Req Model (2009 GRC) Revised 01-18-2010_DEM-WP(C) ENERG10C--ctn Mid-C_042010 2010GRC" xfId="2822"/>
    <cellStyle name="_Portfolio SPlan Base Case.xls Chart 1_Electric Rev Req Model (2009 GRC) Revised 01-18-2010_DEM-WP(C) ENERG10C--ctn Mid-C_042010 2010GRC 2" xfId="16130"/>
    <cellStyle name="_Portfolio SPlan Base Case.xls Chart 1_Electric Rev Req Model (2010 GRC)" xfId="16131"/>
    <cellStyle name="_Portfolio SPlan Base Case.xls Chart 1_Electric Rev Req Model (2010 GRC) 2" xfId="16132"/>
    <cellStyle name="_Portfolio SPlan Base Case.xls Chart 1_Electric Rev Req Model (2010 GRC) SF" xfId="16133"/>
    <cellStyle name="_Portfolio SPlan Base Case.xls Chart 1_Electric Rev Req Model (2010 GRC) SF 2" xfId="16134"/>
    <cellStyle name="_Portfolio SPlan Base Case.xls Chart 1_Final Order Electric EXHIBIT A-1" xfId="2823"/>
    <cellStyle name="_Portfolio SPlan Base Case.xls Chart 1_Final Order Electric EXHIBIT A-1 2" xfId="16135"/>
    <cellStyle name="_Portfolio SPlan Base Case.xls Chart 1_Final Order Electric EXHIBIT A-1 2 2" xfId="16136"/>
    <cellStyle name="_Portfolio SPlan Base Case.xls Chart 1_Final Order Electric EXHIBIT A-1 2 2 2" xfId="16137"/>
    <cellStyle name="_Portfolio SPlan Base Case.xls Chart 1_Final Order Electric EXHIBIT A-1 2 3" xfId="16138"/>
    <cellStyle name="_Portfolio SPlan Base Case.xls Chart 1_Final Order Electric EXHIBIT A-1 2 4" xfId="16139"/>
    <cellStyle name="_Portfolio SPlan Base Case.xls Chart 1_Final Order Electric EXHIBIT A-1 3" xfId="16140"/>
    <cellStyle name="_Portfolio SPlan Base Case.xls Chart 1_Final Order Electric EXHIBIT A-1 3 2" xfId="16141"/>
    <cellStyle name="_Portfolio SPlan Base Case.xls Chart 1_Final Order Electric EXHIBIT A-1 4" xfId="16142"/>
    <cellStyle name="_Portfolio SPlan Base Case.xls Chart 1_Final Order Electric EXHIBIT A-1 5" xfId="16143"/>
    <cellStyle name="_Portfolio SPlan Base Case.xls Chart 1_Final Order Electric EXHIBIT A-1 6" xfId="16144"/>
    <cellStyle name="_Portfolio SPlan Base Case.xls Chart 1_NIM Summary" xfId="2824"/>
    <cellStyle name="_Portfolio SPlan Base Case.xls Chart 1_NIM Summary 2" xfId="2825"/>
    <cellStyle name="_Portfolio SPlan Base Case.xls Chart 1_NIM Summary 2 2" xfId="16145"/>
    <cellStyle name="_Portfolio SPlan Base Case.xls Chart 1_NIM Summary 2 2 2" xfId="16146"/>
    <cellStyle name="_Portfolio SPlan Base Case.xls Chart 1_NIM Summary 2 2 2 2" xfId="16147"/>
    <cellStyle name="_Portfolio SPlan Base Case.xls Chart 1_NIM Summary 2 2 3" xfId="16148"/>
    <cellStyle name="_Portfolio SPlan Base Case.xls Chart 1_NIM Summary 2 2 4" xfId="16149"/>
    <cellStyle name="_Portfolio SPlan Base Case.xls Chart 1_NIM Summary 2 3" xfId="16150"/>
    <cellStyle name="_Portfolio SPlan Base Case.xls Chart 1_NIM Summary 2 3 2" xfId="16151"/>
    <cellStyle name="_Portfolio SPlan Base Case.xls Chart 1_NIM Summary 2 4" xfId="16152"/>
    <cellStyle name="_Portfolio SPlan Base Case.xls Chart 1_NIM Summary 3" xfId="16153"/>
    <cellStyle name="_Portfolio SPlan Base Case.xls Chart 1_NIM Summary 3 2" xfId="16154"/>
    <cellStyle name="_Portfolio SPlan Base Case.xls Chart 1_NIM Summary 3 2 2" xfId="16155"/>
    <cellStyle name="_Portfolio SPlan Base Case.xls Chart 1_NIM Summary 3 3" xfId="16156"/>
    <cellStyle name="_Portfolio SPlan Base Case.xls Chart 1_NIM Summary 3 4" xfId="16157"/>
    <cellStyle name="_Portfolio SPlan Base Case.xls Chart 1_NIM Summary 4" xfId="16158"/>
    <cellStyle name="_Portfolio SPlan Base Case.xls Chart 1_NIM Summary 4 2" xfId="16159"/>
    <cellStyle name="_Portfolio SPlan Base Case.xls Chart 1_NIM Summary 5" xfId="16160"/>
    <cellStyle name="_Portfolio SPlan Base Case.xls Chart 1_NIM Summary_DEM-WP(C) ENERG10C--ctn Mid-C_042010 2010GRC" xfId="2826"/>
    <cellStyle name="_Portfolio SPlan Base Case.xls Chart 1_NIM Summary_DEM-WP(C) ENERG10C--ctn Mid-C_042010 2010GRC 2" xfId="16161"/>
    <cellStyle name="_Portfolio SPlan Base Case.xls Chart 1_Rebuttal Power Costs" xfId="2827"/>
    <cellStyle name="_Portfolio SPlan Base Case.xls Chart 1_Rebuttal Power Costs 2" xfId="2828"/>
    <cellStyle name="_Portfolio SPlan Base Case.xls Chart 1_Rebuttal Power Costs 2 2" xfId="16162"/>
    <cellStyle name="_Portfolio SPlan Base Case.xls Chart 1_Rebuttal Power Costs 2 2 2" xfId="16163"/>
    <cellStyle name="_Portfolio SPlan Base Case.xls Chart 1_Rebuttal Power Costs 2 2 2 2" xfId="16164"/>
    <cellStyle name="_Portfolio SPlan Base Case.xls Chart 1_Rebuttal Power Costs 2 2 3" xfId="16165"/>
    <cellStyle name="_Portfolio SPlan Base Case.xls Chart 1_Rebuttal Power Costs 2 2 4" xfId="16166"/>
    <cellStyle name="_Portfolio SPlan Base Case.xls Chart 1_Rebuttal Power Costs 2 3" xfId="16167"/>
    <cellStyle name="_Portfolio SPlan Base Case.xls Chart 1_Rebuttal Power Costs 2 3 2" xfId="16168"/>
    <cellStyle name="_Portfolio SPlan Base Case.xls Chart 1_Rebuttal Power Costs 2 4" xfId="16169"/>
    <cellStyle name="_Portfolio SPlan Base Case.xls Chart 1_Rebuttal Power Costs 3" xfId="16170"/>
    <cellStyle name="_Portfolio SPlan Base Case.xls Chart 1_Rebuttal Power Costs 3 2" xfId="16171"/>
    <cellStyle name="_Portfolio SPlan Base Case.xls Chart 1_Rebuttal Power Costs 3 2 2" xfId="16172"/>
    <cellStyle name="_Portfolio SPlan Base Case.xls Chart 1_Rebuttal Power Costs 3 3" xfId="16173"/>
    <cellStyle name="_Portfolio SPlan Base Case.xls Chart 1_Rebuttal Power Costs 3 4" xfId="16174"/>
    <cellStyle name="_Portfolio SPlan Base Case.xls Chart 1_Rebuttal Power Costs 4" xfId="16175"/>
    <cellStyle name="_Portfolio SPlan Base Case.xls Chart 1_Rebuttal Power Costs 4 2" xfId="16176"/>
    <cellStyle name="_Portfolio SPlan Base Case.xls Chart 1_Rebuttal Power Costs 5" xfId="16177"/>
    <cellStyle name="_Portfolio SPlan Base Case.xls Chart 1_Rebuttal Power Costs_Adj Bench DR 3 for Initial Briefs (Electric)" xfId="2829"/>
    <cellStyle name="_Portfolio SPlan Base Case.xls Chart 1_Rebuttal Power Costs_Adj Bench DR 3 for Initial Briefs (Electric) 2" xfId="2830"/>
    <cellStyle name="_Portfolio SPlan Base Case.xls Chart 1_Rebuttal Power Costs_Adj Bench DR 3 for Initial Briefs (Electric) 2 2" xfId="16178"/>
    <cellStyle name="_Portfolio SPlan Base Case.xls Chart 1_Rebuttal Power Costs_Adj Bench DR 3 for Initial Briefs (Electric) 2 2 2" xfId="16179"/>
    <cellStyle name="_Portfolio SPlan Base Case.xls Chart 1_Rebuttal Power Costs_Adj Bench DR 3 for Initial Briefs (Electric) 2 2 2 2" xfId="16180"/>
    <cellStyle name="_Portfolio SPlan Base Case.xls Chart 1_Rebuttal Power Costs_Adj Bench DR 3 for Initial Briefs (Electric) 2 2 3" xfId="16181"/>
    <cellStyle name="_Portfolio SPlan Base Case.xls Chart 1_Rebuttal Power Costs_Adj Bench DR 3 for Initial Briefs (Electric) 2 2 4" xfId="16182"/>
    <cellStyle name="_Portfolio SPlan Base Case.xls Chart 1_Rebuttal Power Costs_Adj Bench DR 3 for Initial Briefs (Electric) 2 3" xfId="16183"/>
    <cellStyle name="_Portfolio SPlan Base Case.xls Chart 1_Rebuttal Power Costs_Adj Bench DR 3 for Initial Briefs (Electric) 2 3 2" xfId="16184"/>
    <cellStyle name="_Portfolio SPlan Base Case.xls Chart 1_Rebuttal Power Costs_Adj Bench DR 3 for Initial Briefs (Electric) 2 4" xfId="16185"/>
    <cellStyle name="_Portfolio SPlan Base Case.xls Chart 1_Rebuttal Power Costs_Adj Bench DR 3 for Initial Briefs (Electric) 3" xfId="16186"/>
    <cellStyle name="_Portfolio SPlan Base Case.xls Chart 1_Rebuttal Power Costs_Adj Bench DR 3 for Initial Briefs (Electric) 3 2" xfId="16187"/>
    <cellStyle name="_Portfolio SPlan Base Case.xls Chart 1_Rebuttal Power Costs_Adj Bench DR 3 for Initial Briefs (Electric) 3 2 2" xfId="16188"/>
    <cellStyle name="_Portfolio SPlan Base Case.xls Chart 1_Rebuttal Power Costs_Adj Bench DR 3 for Initial Briefs (Electric) 3 3" xfId="16189"/>
    <cellStyle name="_Portfolio SPlan Base Case.xls Chart 1_Rebuttal Power Costs_Adj Bench DR 3 for Initial Briefs (Electric) 3 4" xfId="16190"/>
    <cellStyle name="_Portfolio SPlan Base Case.xls Chart 1_Rebuttal Power Costs_Adj Bench DR 3 for Initial Briefs (Electric) 4" xfId="16191"/>
    <cellStyle name="_Portfolio SPlan Base Case.xls Chart 1_Rebuttal Power Costs_Adj Bench DR 3 for Initial Briefs (Electric) 4 2" xfId="16192"/>
    <cellStyle name="_Portfolio SPlan Base Case.xls Chart 1_Rebuttal Power Costs_Adj Bench DR 3 for Initial Briefs (Electric) 5" xfId="16193"/>
    <cellStyle name="_Portfolio SPlan Base Case.xls Chart 1_Rebuttal Power Costs_Adj Bench DR 3 for Initial Briefs (Electric)_DEM-WP(C) ENERG10C--ctn Mid-C_042010 2010GRC" xfId="2831"/>
    <cellStyle name="_Portfolio SPlan Base Case.xls Chart 1_Rebuttal Power Costs_Adj Bench DR 3 for Initial Briefs (Electric)_DEM-WP(C) ENERG10C--ctn Mid-C_042010 2010GRC 2" xfId="16194"/>
    <cellStyle name="_Portfolio SPlan Base Case.xls Chart 1_Rebuttal Power Costs_DEM-WP(C) ENERG10C--ctn Mid-C_042010 2010GRC" xfId="2832"/>
    <cellStyle name="_Portfolio SPlan Base Case.xls Chart 1_Rebuttal Power Costs_DEM-WP(C) ENERG10C--ctn Mid-C_042010 2010GRC 2" xfId="16195"/>
    <cellStyle name="_Portfolio SPlan Base Case.xls Chart 1_Rebuttal Power Costs_Electric Rev Req Model (2009 GRC) Rebuttal" xfId="2833"/>
    <cellStyle name="_Portfolio SPlan Base Case.xls Chart 1_Rebuttal Power Costs_Electric Rev Req Model (2009 GRC) Rebuttal 2" xfId="16196"/>
    <cellStyle name="_Portfolio SPlan Base Case.xls Chart 1_Rebuttal Power Costs_Electric Rev Req Model (2009 GRC) Rebuttal 2 2" xfId="16197"/>
    <cellStyle name="_Portfolio SPlan Base Case.xls Chart 1_Rebuttal Power Costs_Electric Rev Req Model (2009 GRC) Rebuttal 2 2 2" xfId="16198"/>
    <cellStyle name="_Portfolio SPlan Base Case.xls Chart 1_Rebuttal Power Costs_Electric Rev Req Model (2009 GRC) Rebuttal 2 3" xfId="16199"/>
    <cellStyle name="_Portfolio SPlan Base Case.xls Chart 1_Rebuttal Power Costs_Electric Rev Req Model (2009 GRC) Rebuttal 3" xfId="16200"/>
    <cellStyle name="_Portfolio SPlan Base Case.xls Chart 1_Rebuttal Power Costs_Electric Rev Req Model (2009 GRC) Rebuttal 3 2" xfId="16201"/>
    <cellStyle name="_Portfolio SPlan Base Case.xls Chart 1_Rebuttal Power Costs_Electric Rev Req Model (2009 GRC) Rebuttal 4" xfId="16202"/>
    <cellStyle name="_Portfolio SPlan Base Case.xls Chart 1_Rebuttal Power Costs_Electric Rev Req Model (2009 GRC) Rebuttal REmoval of New  WH Solar AdjustMI" xfId="2834"/>
    <cellStyle name="_Portfolio SPlan Base Case.xls Chart 1_Rebuttal Power Costs_Electric Rev Req Model (2009 GRC) Rebuttal REmoval of New  WH Solar AdjustMI 2" xfId="2835"/>
    <cellStyle name="_Portfolio SPlan Base Case.xls Chart 1_Rebuttal Power Costs_Electric Rev Req Model (2009 GRC) Rebuttal REmoval of New  WH Solar AdjustMI 2 2" xfId="16203"/>
    <cellStyle name="_Portfolio SPlan Base Case.xls Chart 1_Rebuttal Power Costs_Electric Rev Req Model (2009 GRC) Rebuttal REmoval of New  WH Solar AdjustMI 2 2 2" xfId="16204"/>
    <cellStyle name="_Portfolio SPlan Base Case.xls Chart 1_Rebuttal Power Costs_Electric Rev Req Model (2009 GRC) Rebuttal REmoval of New  WH Solar AdjustMI 2 2 2 2" xfId="16205"/>
    <cellStyle name="_Portfolio SPlan Base Case.xls Chart 1_Rebuttal Power Costs_Electric Rev Req Model (2009 GRC) Rebuttal REmoval of New  WH Solar AdjustMI 2 2 3" xfId="16206"/>
    <cellStyle name="_Portfolio SPlan Base Case.xls Chart 1_Rebuttal Power Costs_Electric Rev Req Model (2009 GRC) Rebuttal REmoval of New  WH Solar AdjustMI 2 2 4" xfId="16207"/>
    <cellStyle name="_Portfolio SPlan Base Case.xls Chart 1_Rebuttal Power Costs_Electric Rev Req Model (2009 GRC) Rebuttal REmoval of New  WH Solar AdjustMI 2 3" xfId="16208"/>
    <cellStyle name="_Portfolio SPlan Base Case.xls Chart 1_Rebuttal Power Costs_Electric Rev Req Model (2009 GRC) Rebuttal REmoval of New  WH Solar AdjustMI 2 3 2" xfId="16209"/>
    <cellStyle name="_Portfolio SPlan Base Case.xls Chart 1_Rebuttal Power Costs_Electric Rev Req Model (2009 GRC) Rebuttal REmoval of New  WH Solar AdjustMI 2 4" xfId="16210"/>
    <cellStyle name="_Portfolio SPlan Base Case.xls Chart 1_Rebuttal Power Costs_Electric Rev Req Model (2009 GRC) Rebuttal REmoval of New  WH Solar AdjustMI 3" xfId="16211"/>
    <cellStyle name="_Portfolio SPlan Base Case.xls Chart 1_Rebuttal Power Costs_Electric Rev Req Model (2009 GRC) Rebuttal REmoval of New  WH Solar AdjustMI 3 2" xfId="16212"/>
    <cellStyle name="_Portfolio SPlan Base Case.xls Chart 1_Rebuttal Power Costs_Electric Rev Req Model (2009 GRC) Rebuttal REmoval of New  WH Solar AdjustMI 3 2 2" xfId="16213"/>
    <cellStyle name="_Portfolio SPlan Base Case.xls Chart 1_Rebuttal Power Costs_Electric Rev Req Model (2009 GRC) Rebuttal REmoval of New  WH Solar AdjustMI 3 3" xfId="16214"/>
    <cellStyle name="_Portfolio SPlan Base Case.xls Chart 1_Rebuttal Power Costs_Electric Rev Req Model (2009 GRC) Rebuttal REmoval of New  WH Solar AdjustMI 3 4" xfId="16215"/>
    <cellStyle name="_Portfolio SPlan Base Case.xls Chart 1_Rebuttal Power Costs_Electric Rev Req Model (2009 GRC) Rebuttal REmoval of New  WH Solar AdjustMI 4" xfId="16216"/>
    <cellStyle name="_Portfolio SPlan Base Case.xls Chart 1_Rebuttal Power Costs_Electric Rev Req Model (2009 GRC) Rebuttal REmoval of New  WH Solar AdjustMI 4 2" xfId="16217"/>
    <cellStyle name="_Portfolio SPlan Base Case.xls Chart 1_Rebuttal Power Costs_Electric Rev Req Model (2009 GRC) Rebuttal REmoval of New  WH Solar AdjustMI 5" xfId="16218"/>
    <cellStyle name="_Portfolio SPlan Base Case.xls Chart 1_Rebuttal Power Costs_Electric Rev Req Model (2009 GRC) Rebuttal REmoval of New  WH Solar AdjustMI_DEM-WP(C) ENERG10C--ctn Mid-C_042010 2010GRC" xfId="2836"/>
    <cellStyle name="_Portfolio SPlan Base Case.xls Chart 1_Rebuttal Power Costs_Electric Rev Req Model (2009 GRC) Rebuttal REmoval of New  WH Solar AdjustMI_DEM-WP(C) ENERG10C--ctn Mid-C_042010 2010GRC 2" xfId="16219"/>
    <cellStyle name="_Portfolio SPlan Base Case.xls Chart 1_Rebuttal Power Costs_Electric Rev Req Model (2009 GRC) Revised 01-18-2010" xfId="2837"/>
    <cellStyle name="_Portfolio SPlan Base Case.xls Chart 1_Rebuttal Power Costs_Electric Rev Req Model (2009 GRC) Revised 01-18-2010 2" xfId="2838"/>
    <cellStyle name="_Portfolio SPlan Base Case.xls Chart 1_Rebuttal Power Costs_Electric Rev Req Model (2009 GRC) Revised 01-18-2010 2 2" xfId="16220"/>
    <cellStyle name="_Portfolio SPlan Base Case.xls Chart 1_Rebuttal Power Costs_Electric Rev Req Model (2009 GRC) Revised 01-18-2010 2 2 2" xfId="16221"/>
    <cellStyle name="_Portfolio SPlan Base Case.xls Chart 1_Rebuttal Power Costs_Electric Rev Req Model (2009 GRC) Revised 01-18-2010 2 2 2 2" xfId="16222"/>
    <cellStyle name="_Portfolio SPlan Base Case.xls Chart 1_Rebuttal Power Costs_Electric Rev Req Model (2009 GRC) Revised 01-18-2010 2 2 3" xfId="16223"/>
    <cellStyle name="_Portfolio SPlan Base Case.xls Chart 1_Rebuttal Power Costs_Electric Rev Req Model (2009 GRC) Revised 01-18-2010 2 2 4" xfId="16224"/>
    <cellStyle name="_Portfolio SPlan Base Case.xls Chart 1_Rebuttal Power Costs_Electric Rev Req Model (2009 GRC) Revised 01-18-2010 2 3" xfId="16225"/>
    <cellStyle name="_Portfolio SPlan Base Case.xls Chart 1_Rebuttal Power Costs_Electric Rev Req Model (2009 GRC) Revised 01-18-2010 2 3 2" xfId="16226"/>
    <cellStyle name="_Portfolio SPlan Base Case.xls Chart 1_Rebuttal Power Costs_Electric Rev Req Model (2009 GRC) Revised 01-18-2010 2 4" xfId="16227"/>
    <cellStyle name="_Portfolio SPlan Base Case.xls Chart 1_Rebuttal Power Costs_Electric Rev Req Model (2009 GRC) Revised 01-18-2010 3" xfId="16228"/>
    <cellStyle name="_Portfolio SPlan Base Case.xls Chart 1_Rebuttal Power Costs_Electric Rev Req Model (2009 GRC) Revised 01-18-2010 3 2" xfId="16229"/>
    <cellStyle name="_Portfolio SPlan Base Case.xls Chart 1_Rebuttal Power Costs_Electric Rev Req Model (2009 GRC) Revised 01-18-2010 3 2 2" xfId="16230"/>
    <cellStyle name="_Portfolio SPlan Base Case.xls Chart 1_Rebuttal Power Costs_Electric Rev Req Model (2009 GRC) Revised 01-18-2010 3 3" xfId="16231"/>
    <cellStyle name="_Portfolio SPlan Base Case.xls Chart 1_Rebuttal Power Costs_Electric Rev Req Model (2009 GRC) Revised 01-18-2010 3 4" xfId="16232"/>
    <cellStyle name="_Portfolio SPlan Base Case.xls Chart 1_Rebuttal Power Costs_Electric Rev Req Model (2009 GRC) Revised 01-18-2010 4" xfId="16233"/>
    <cellStyle name="_Portfolio SPlan Base Case.xls Chart 1_Rebuttal Power Costs_Electric Rev Req Model (2009 GRC) Revised 01-18-2010 4 2" xfId="16234"/>
    <cellStyle name="_Portfolio SPlan Base Case.xls Chart 1_Rebuttal Power Costs_Electric Rev Req Model (2009 GRC) Revised 01-18-2010 5" xfId="16235"/>
    <cellStyle name="_Portfolio SPlan Base Case.xls Chart 1_Rebuttal Power Costs_Electric Rev Req Model (2009 GRC) Revised 01-18-2010_DEM-WP(C) ENERG10C--ctn Mid-C_042010 2010GRC" xfId="2839"/>
    <cellStyle name="_Portfolio SPlan Base Case.xls Chart 1_Rebuttal Power Costs_Electric Rev Req Model (2009 GRC) Revised 01-18-2010_DEM-WP(C) ENERG10C--ctn Mid-C_042010 2010GRC 2" xfId="16236"/>
    <cellStyle name="_Portfolio SPlan Base Case.xls Chart 1_Rebuttal Power Costs_Final Order Electric EXHIBIT A-1" xfId="2840"/>
    <cellStyle name="_Portfolio SPlan Base Case.xls Chart 1_Rebuttal Power Costs_Final Order Electric EXHIBIT A-1 2" xfId="16237"/>
    <cellStyle name="_Portfolio SPlan Base Case.xls Chart 1_Rebuttal Power Costs_Final Order Electric EXHIBIT A-1 2 2" xfId="16238"/>
    <cellStyle name="_Portfolio SPlan Base Case.xls Chart 1_Rebuttal Power Costs_Final Order Electric EXHIBIT A-1 2 2 2" xfId="16239"/>
    <cellStyle name="_Portfolio SPlan Base Case.xls Chart 1_Rebuttal Power Costs_Final Order Electric EXHIBIT A-1 2 3" xfId="16240"/>
    <cellStyle name="_Portfolio SPlan Base Case.xls Chart 1_Rebuttal Power Costs_Final Order Electric EXHIBIT A-1 2 4" xfId="16241"/>
    <cellStyle name="_Portfolio SPlan Base Case.xls Chart 1_Rebuttal Power Costs_Final Order Electric EXHIBIT A-1 3" xfId="16242"/>
    <cellStyle name="_Portfolio SPlan Base Case.xls Chart 1_Rebuttal Power Costs_Final Order Electric EXHIBIT A-1 3 2" xfId="16243"/>
    <cellStyle name="_Portfolio SPlan Base Case.xls Chart 1_Rebuttal Power Costs_Final Order Electric EXHIBIT A-1 4" xfId="16244"/>
    <cellStyle name="_Portfolio SPlan Base Case.xls Chart 1_Rebuttal Power Costs_Final Order Electric EXHIBIT A-1 5" xfId="16245"/>
    <cellStyle name="_Portfolio SPlan Base Case.xls Chart 1_Rebuttal Power Costs_Final Order Electric EXHIBIT A-1 6" xfId="16246"/>
    <cellStyle name="_Portfolio SPlan Base Case.xls Chart 1_TENASKA REGULATORY ASSET" xfId="2841"/>
    <cellStyle name="_Portfolio SPlan Base Case.xls Chart 1_TENASKA REGULATORY ASSET 2" xfId="16247"/>
    <cellStyle name="_Portfolio SPlan Base Case.xls Chart 1_TENASKA REGULATORY ASSET 2 2" xfId="16248"/>
    <cellStyle name="_Portfolio SPlan Base Case.xls Chart 1_TENASKA REGULATORY ASSET 2 2 2" xfId="16249"/>
    <cellStyle name="_Portfolio SPlan Base Case.xls Chart 1_TENASKA REGULATORY ASSET 2 3" xfId="16250"/>
    <cellStyle name="_Portfolio SPlan Base Case.xls Chart 1_TENASKA REGULATORY ASSET 2 4" xfId="16251"/>
    <cellStyle name="_Portfolio SPlan Base Case.xls Chart 1_TENASKA REGULATORY ASSET 3" xfId="16252"/>
    <cellStyle name="_Portfolio SPlan Base Case.xls Chart 1_TENASKA REGULATORY ASSET 3 2" xfId="16253"/>
    <cellStyle name="_Portfolio SPlan Base Case.xls Chart 1_TENASKA REGULATORY ASSET 4" xfId="16254"/>
    <cellStyle name="_Portfolio SPlan Base Case.xls Chart 1_TENASKA REGULATORY ASSET 5" xfId="16255"/>
    <cellStyle name="_Portfolio SPlan Base Case.xls Chart 1_TENASKA REGULATORY ASSET 6" xfId="16256"/>
    <cellStyle name="_Portfolio SPlan Base Case.xls Chart 2" xfId="2842"/>
    <cellStyle name="_Portfolio SPlan Base Case.xls Chart 2 2" xfId="2843"/>
    <cellStyle name="_Portfolio SPlan Base Case.xls Chart 2 2 2" xfId="2844"/>
    <cellStyle name="_Portfolio SPlan Base Case.xls Chart 2 2 2 2" xfId="16257"/>
    <cellStyle name="_Portfolio SPlan Base Case.xls Chart 2 2 2 2 2" xfId="16258"/>
    <cellStyle name="_Portfolio SPlan Base Case.xls Chart 2 2 2 2 2 2" xfId="16259"/>
    <cellStyle name="_Portfolio SPlan Base Case.xls Chart 2 2 2 2 3" xfId="16260"/>
    <cellStyle name="_Portfolio SPlan Base Case.xls Chart 2 2 2 3" xfId="16261"/>
    <cellStyle name="_Portfolio SPlan Base Case.xls Chart 2 2 2 3 2" xfId="16262"/>
    <cellStyle name="_Portfolio SPlan Base Case.xls Chart 2 2 2 4" xfId="16263"/>
    <cellStyle name="_Portfolio SPlan Base Case.xls Chart 2 2 3" xfId="16264"/>
    <cellStyle name="_Portfolio SPlan Base Case.xls Chart 2 2 3 2" xfId="16265"/>
    <cellStyle name="_Portfolio SPlan Base Case.xls Chart 2 2 3 2 2" xfId="16266"/>
    <cellStyle name="_Portfolio SPlan Base Case.xls Chart 2 2 3 3" xfId="16267"/>
    <cellStyle name="_Portfolio SPlan Base Case.xls Chart 2 2 4" xfId="16268"/>
    <cellStyle name="_Portfolio SPlan Base Case.xls Chart 2 2 4 2" xfId="16269"/>
    <cellStyle name="_Portfolio SPlan Base Case.xls Chart 2 2 5" xfId="16270"/>
    <cellStyle name="_Portfolio SPlan Base Case.xls Chart 2 3" xfId="2845"/>
    <cellStyle name="_Portfolio SPlan Base Case.xls Chart 2 3 2" xfId="16271"/>
    <cellStyle name="_Portfolio SPlan Base Case.xls Chart 2 3 2 2" xfId="16272"/>
    <cellStyle name="_Portfolio SPlan Base Case.xls Chart 2 3 2 3" xfId="16273"/>
    <cellStyle name="_Portfolio SPlan Base Case.xls Chart 2 3 3" xfId="16274"/>
    <cellStyle name="_Portfolio SPlan Base Case.xls Chart 2 3 4" xfId="16275"/>
    <cellStyle name="_Portfolio SPlan Base Case.xls Chart 2 4" xfId="16276"/>
    <cellStyle name="_Portfolio SPlan Base Case.xls Chart 2 4 2" xfId="16277"/>
    <cellStyle name="_Portfolio SPlan Base Case.xls Chart 2 4 2 2" xfId="16278"/>
    <cellStyle name="_Portfolio SPlan Base Case.xls Chart 2 4 3" xfId="16279"/>
    <cellStyle name="_Portfolio SPlan Base Case.xls Chart 2 5" xfId="16280"/>
    <cellStyle name="_Portfolio SPlan Base Case.xls Chart 2 5 2" xfId="16281"/>
    <cellStyle name="_Portfolio SPlan Base Case.xls Chart 2 5 3" xfId="16282"/>
    <cellStyle name="_Portfolio SPlan Base Case.xls Chart 2 6" xfId="16283"/>
    <cellStyle name="_Portfolio SPlan Base Case.xls Chart 2 6 2" xfId="16284"/>
    <cellStyle name="_Portfolio SPlan Base Case.xls Chart 2_Adj Bench DR 3 for Initial Briefs (Electric)" xfId="2846"/>
    <cellStyle name="_Portfolio SPlan Base Case.xls Chart 2_Adj Bench DR 3 for Initial Briefs (Electric) 2" xfId="2847"/>
    <cellStyle name="_Portfolio SPlan Base Case.xls Chart 2_Adj Bench DR 3 for Initial Briefs (Electric) 2 2" xfId="16285"/>
    <cellStyle name="_Portfolio SPlan Base Case.xls Chart 2_Adj Bench DR 3 for Initial Briefs (Electric) 2 2 2" xfId="16286"/>
    <cellStyle name="_Portfolio SPlan Base Case.xls Chart 2_Adj Bench DR 3 for Initial Briefs (Electric) 2 2 2 2" xfId="16287"/>
    <cellStyle name="_Portfolio SPlan Base Case.xls Chart 2_Adj Bench DR 3 for Initial Briefs (Electric) 2 2 3" xfId="16288"/>
    <cellStyle name="_Portfolio SPlan Base Case.xls Chart 2_Adj Bench DR 3 for Initial Briefs (Electric) 2 2 4" xfId="16289"/>
    <cellStyle name="_Portfolio SPlan Base Case.xls Chart 2_Adj Bench DR 3 for Initial Briefs (Electric) 2 3" xfId="16290"/>
    <cellStyle name="_Portfolio SPlan Base Case.xls Chart 2_Adj Bench DR 3 for Initial Briefs (Electric) 2 3 2" xfId="16291"/>
    <cellStyle name="_Portfolio SPlan Base Case.xls Chart 2_Adj Bench DR 3 for Initial Briefs (Electric) 2 4" xfId="16292"/>
    <cellStyle name="_Portfolio SPlan Base Case.xls Chart 2_Adj Bench DR 3 for Initial Briefs (Electric) 3" xfId="16293"/>
    <cellStyle name="_Portfolio SPlan Base Case.xls Chart 2_Adj Bench DR 3 for Initial Briefs (Electric) 3 2" xfId="16294"/>
    <cellStyle name="_Portfolio SPlan Base Case.xls Chart 2_Adj Bench DR 3 for Initial Briefs (Electric) 3 2 2" xfId="16295"/>
    <cellStyle name="_Portfolio SPlan Base Case.xls Chart 2_Adj Bench DR 3 for Initial Briefs (Electric) 3 3" xfId="16296"/>
    <cellStyle name="_Portfolio SPlan Base Case.xls Chart 2_Adj Bench DR 3 for Initial Briefs (Electric) 3 4" xfId="16297"/>
    <cellStyle name="_Portfolio SPlan Base Case.xls Chart 2_Adj Bench DR 3 for Initial Briefs (Electric) 4" xfId="16298"/>
    <cellStyle name="_Portfolio SPlan Base Case.xls Chart 2_Adj Bench DR 3 for Initial Briefs (Electric) 4 2" xfId="16299"/>
    <cellStyle name="_Portfolio SPlan Base Case.xls Chart 2_Adj Bench DR 3 for Initial Briefs (Electric) 5" xfId="16300"/>
    <cellStyle name="_Portfolio SPlan Base Case.xls Chart 2_Adj Bench DR 3 for Initial Briefs (Electric)_DEM-WP(C) ENERG10C--ctn Mid-C_042010 2010GRC" xfId="2848"/>
    <cellStyle name="_Portfolio SPlan Base Case.xls Chart 2_Adj Bench DR 3 for Initial Briefs (Electric)_DEM-WP(C) ENERG10C--ctn Mid-C_042010 2010GRC 2" xfId="16301"/>
    <cellStyle name="_Portfolio SPlan Base Case.xls Chart 2_Book1" xfId="16302"/>
    <cellStyle name="_Portfolio SPlan Base Case.xls Chart 2_Book1 2" xfId="16303"/>
    <cellStyle name="_Portfolio SPlan Base Case.xls Chart 2_Book2" xfId="2849"/>
    <cellStyle name="_Portfolio SPlan Base Case.xls Chart 2_Book2 2" xfId="2850"/>
    <cellStyle name="_Portfolio SPlan Base Case.xls Chart 2_Book2 2 2" xfId="16304"/>
    <cellStyle name="_Portfolio SPlan Base Case.xls Chart 2_Book2 2 2 2" xfId="16305"/>
    <cellStyle name="_Portfolio SPlan Base Case.xls Chart 2_Book2 2 2 2 2" xfId="16306"/>
    <cellStyle name="_Portfolio SPlan Base Case.xls Chart 2_Book2 2 2 3" xfId="16307"/>
    <cellStyle name="_Portfolio SPlan Base Case.xls Chart 2_Book2 2 2 4" xfId="16308"/>
    <cellStyle name="_Portfolio SPlan Base Case.xls Chart 2_Book2 2 3" xfId="16309"/>
    <cellStyle name="_Portfolio SPlan Base Case.xls Chart 2_Book2 2 3 2" xfId="16310"/>
    <cellStyle name="_Portfolio SPlan Base Case.xls Chart 2_Book2 2 4" xfId="16311"/>
    <cellStyle name="_Portfolio SPlan Base Case.xls Chart 2_Book2 3" xfId="16312"/>
    <cellStyle name="_Portfolio SPlan Base Case.xls Chart 2_Book2 3 2" xfId="16313"/>
    <cellStyle name="_Portfolio SPlan Base Case.xls Chart 2_Book2 3 2 2" xfId="16314"/>
    <cellStyle name="_Portfolio SPlan Base Case.xls Chart 2_Book2 3 3" xfId="16315"/>
    <cellStyle name="_Portfolio SPlan Base Case.xls Chart 2_Book2 3 4" xfId="16316"/>
    <cellStyle name="_Portfolio SPlan Base Case.xls Chart 2_Book2 4" xfId="16317"/>
    <cellStyle name="_Portfolio SPlan Base Case.xls Chart 2_Book2 4 2" xfId="16318"/>
    <cellStyle name="_Portfolio SPlan Base Case.xls Chart 2_Book2 5" xfId="16319"/>
    <cellStyle name="_Portfolio SPlan Base Case.xls Chart 2_Book2_Adj Bench DR 3 for Initial Briefs (Electric)" xfId="2851"/>
    <cellStyle name="_Portfolio SPlan Base Case.xls Chart 2_Book2_Adj Bench DR 3 for Initial Briefs (Electric) 2" xfId="2852"/>
    <cellStyle name="_Portfolio SPlan Base Case.xls Chart 2_Book2_Adj Bench DR 3 for Initial Briefs (Electric) 2 2" xfId="16320"/>
    <cellStyle name="_Portfolio SPlan Base Case.xls Chart 2_Book2_Adj Bench DR 3 for Initial Briefs (Electric) 2 2 2" xfId="16321"/>
    <cellStyle name="_Portfolio SPlan Base Case.xls Chart 2_Book2_Adj Bench DR 3 for Initial Briefs (Electric) 2 2 2 2" xfId="16322"/>
    <cellStyle name="_Portfolio SPlan Base Case.xls Chart 2_Book2_Adj Bench DR 3 for Initial Briefs (Electric) 2 2 3" xfId="16323"/>
    <cellStyle name="_Portfolio SPlan Base Case.xls Chart 2_Book2_Adj Bench DR 3 for Initial Briefs (Electric) 2 2 4" xfId="16324"/>
    <cellStyle name="_Portfolio SPlan Base Case.xls Chart 2_Book2_Adj Bench DR 3 for Initial Briefs (Electric) 2 3" xfId="16325"/>
    <cellStyle name="_Portfolio SPlan Base Case.xls Chart 2_Book2_Adj Bench DR 3 for Initial Briefs (Electric) 2 3 2" xfId="16326"/>
    <cellStyle name="_Portfolio SPlan Base Case.xls Chart 2_Book2_Adj Bench DR 3 for Initial Briefs (Electric) 2 4" xfId="16327"/>
    <cellStyle name="_Portfolio SPlan Base Case.xls Chart 2_Book2_Adj Bench DR 3 for Initial Briefs (Electric) 3" xfId="16328"/>
    <cellStyle name="_Portfolio SPlan Base Case.xls Chart 2_Book2_Adj Bench DR 3 for Initial Briefs (Electric) 3 2" xfId="16329"/>
    <cellStyle name="_Portfolio SPlan Base Case.xls Chart 2_Book2_Adj Bench DR 3 for Initial Briefs (Electric) 3 2 2" xfId="16330"/>
    <cellStyle name="_Portfolio SPlan Base Case.xls Chart 2_Book2_Adj Bench DR 3 for Initial Briefs (Electric) 3 3" xfId="16331"/>
    <cellStyle name="_Portfolio SPlan Base Case.xls Chart 2_Book2_Adj Bench DR 3 for Initial Briefs (Electric) 3 4" xfId="16332"/>
    <cellStyle name="_Portfolio SPlan Base Case.xls Chart 2_Book2_Adj Bench DR 3 for Initial Briefs (Electric) 4" xfId="16333"/>
    <cellStyle name="_Portfolio SPlan Base Case.xls Chart 2_Book2_Adj Bench DR 3 for Initial Briefs (Electric) 4 2" xfId="16334"/>
    <cellStyle name="_Portfolio SPlan Base Case.xls Chart 2_Book2_Adj Bench DR 3 for Initial Briefs (Electric) 5" xfId="16335"/>
    <cellStyle name="_Portfolio SPlan Base Case.xls Chart 2_Book2_Adj Bench DR 3 for Initial Briefs (Electric)_DEM-WP(C) ENERG10C--ctn Mid-C_042010 2010GRC" xfId="2853"/>
    <cellStyle name="_Portfolio SPlan Base Case.xls Chart 2_Book2_Adj Bench DR 3 for Initial Briefs (Electric)_DEM-WP(C) ENERG10C--ctn Mid-C_042010 2010GRC 2" xfId="16336"/>
    <cellStyle name="_Portfolio SPlan Base Case.xls Chart 2_Book2_DEM-WP(C) ENERG10C--ctn Mid-C_042010 2010GRC" xfId="2854"/>
    <cellStyle name="_Portfolio SPlan Base Case.xls Chart 2_Book2_DEM-WP(C) ENERG10C--ctn Mid-C_042010 2010GRC 2" xfId="16337"/>
    <cellStyle name="_Portfolio SPlan Base Case.xls Chart 2_Book2_Electric Rev Req Model (2009 GRC) Rebuttal" xfId="2855"/>
    <cellStyle name="_Portfolio SPlan Base Case.xls Chart 2_Book2_Electric Rev Req Model (2009 GRC) Rebuttal 2" xfId="16338"/>
    <cellStyle name="_Portfolio SPlan Base Case.xls Chart 2_Book2_Electric Rev Req Model (2009 GRC) Rebuttal 2 2" xfId="16339"/>
    <cellStyle name="_Portfolio SPlan Base Case.xls Chart 2_Book2_Electric Rev Req Model (2009 GRC) Rebuttal 2 2 2" xfId="16340"/>
    <cellStyle name="_Portfolio SPlan Base Case.xls Chart 2_Book2_Electric Rev Req Model (2009 GRC) Rebuttal 2 3" xfId="16341"/>
    <cellStyle name="_Portfolio SPlan Base Case.xls Chart 2_Book2_Electric Rev Req Model (2009 GRC) Rebuttal 3" xfId="16342"/>
    <cellStyle name="_Portfolio SPlan Base Case.xls Chart 2_Book2_Electric Rev Req Model (2009 GRC) Rebuttal 3 2" xfId="16343"/>
    <cellStyle name="_Portfolio SPlan Base Case.xls Chart 2_Book2_Electric Rev Req Model (2009 GRC) Rebuttal 4" xfId="16344"/>
    <cellStyle name="_Portfolio SPlan Base Case.xls Chart 2_Book2_Electric Rev Req Model (2009 GRC) Rebuttal REmoval of New  WH Solar AdjustMI" xfId="2856"/>
    <cellStyle name="_Portfolio SPlan Base Case.xls Chart 2_Book2_Electric Rev Req Model (2009 GRC) Rebuttal REmoval of New  WH Solar AdjustMI 2" xfId="2857"/>
    <cellStyle name="_Portfolio SPlan Base Case.xls Chart 2_Book2_Electric Rev Req Model (2009 GRC) Rebuttal REmoval of New  WH Solar AdjustMI 2 2" xfId="16345"/>
    <cellStyle name="_Portfolio SPlan Base Case.xls Chart 2_Book2_Electric Rev Req Model (2009 GRC) Rebuttal REmoval of New  WH Solar AdjustMI 2 2 2" xfId="16346"/>
    <cellStyle name="_Portfolio SPlan Base Case.xls Chart 2_Book2_Electric Rev Req Model (2009 GRC) Rebuttal REmoval of New  WH Solar AdjustMI 2 2 2 2" xfId="16347"/>
    <cellStyle name="_Portfolio SPlan Base Case.xls Chart 2_Book2_Electric Rev Req Model (2009 GRC) Rebuttal REmoval of New  WH Solar AdjustMI 2 2 3" xfId="16348"/>
    <cellStyle name="_Portfolio SPlan Base Case.xls Chart 2_Book2_Electric Rev Req Model (2009 GRC) Rebuttal REmoval of New  WH Solar AdjustMI 2 2 4" xfId="16349"/>
    <cellStyle name="_Portfolio SPlan Base Case.xls Chart 2_Book2_Electric Rev Req Model (2009 GRC) Rebuttal REmoval of New  WH Solar AdjustMI 2 3" xfId="16350"/>
    <cellStyle name="_Portfolio SPlan Base Case.xls Chart 2_Book2_Electric Rev Req Model (2009 GRC) Rebuttal REmoval of New  WH Solar AdjustMI 2 3 2" xfId="16351"/>
    <cellStyle name="_Portfolio SPlan Base Case.xls Chart 2_Book2_Electric Rev Req Model (2009 GRC) Rebuttal REmoval of New  WH Solar AdjustMI 2 4" xfId="16352"/>
    <cellStyle name="_Portfolio SPlan Base Case.xls Chart 2_Book2_Electric Rev Req Model (2009 GRC) Rebuttal REmoval of New  WH Solar AdjustMI 3" xfId="16353"/>
    <cellStyle name="_Portfolio SPlan Base Case.xls Chart 2_Book2_Electric Rev Req Model (2009 GRC) Rebuttal REmoval of New  WH Solar AdjustMI 3 2" xfId="16354"/>
    <cellStyle name="_Portfolio SPlan Base Case.xls Chart 2_Book2_Electric Rev Req Model (2009 GRC) Rebuttal REmoval of New  WH Solar AdjustMI 3 2 2" xfId="16355"/>
    <cellStyle name="_Portfolio SPlan Base Case.xls Chart 2_Book2_Electric Rev Req Model (2009 GRC) Rebuttal REmoval of New  WH Solar AdjustMI 3 3" xfId="16356"/>
    <cellStyle name="_Portfolio SPlan Base Case.xls Chart 2_Book2_Electric Rev Req Model (2009 GRC) Rebuttal REmoval of New  WH Solar AdjustMI 3 4" xfId="16357"/>
    <cellStyle name="_Portfolio SPlan Base Case.xls Chart 2_Book2_Electric Rev Req Model (2009 GRC) Rebuttal REmoval of New  WH Solar AdjustMI 4" xfId="16358"/>
    <cellStyle name="_Portfolio SPlan Base Case.xls Chart 2_Book2_Electric Rev Req Model (2009 GRC) Rebuttal REmoval of New  WH Solar AdjustMI 4 2" xfId="16359"/>
    <cellStyle name="_Portfolio SPlan Base Case.xls Chart 2_Book2_Electric Rev Req Model (2009 GRC) Rebuttal REmoval of New  WH Solar AdjustMI 5" xfId="16360"/>
    <cellStyle name="_Portfolio SPlan Base Case.xls Chart 2_Book2_Electric Rev Req Model (2009 GRC) Rebuttal REmoval of New  WH Solar AdjustMI_DEM-WP(C) ENERG10C--ctn Mid-C_042010 2010GRC" xfId="2858"/>
    <cellStyle name="_Portfolio SPlan Base Case.xls Chart 2_Book2_Electric Rev Req Model (2009 GRC) Rebuttal REmoval of New  WH Solar AdjustMI_DEM-WP(C) ENERG10C--ctn Mid-C_042010 2010GRC 2" xfId="16361"/>
    <cellStyle name="_Portfolio SPlan Base Case.xls Chart 2_Book2_Electric Rev Req Model (2009 GRC) Revised 01-18-2010" xfId="2859"/>
    <cellStyle name="_Portfolio SPlan Base Case.xls Chart 2_Book2_Electric Rev Req Model (2009 GRC) Revised 01-18-2010 2" xfId="2860"/>
    <cellStyle name="_Portfolio SPlan Base Case.xls Chart 2_Book2_Electric Rev Req Model (2009 GRC) Revised 01-18-2010 2 2" xfId="16362"/>
    <cellStyle name="_Portfolio SPlan Base Case.xls Chart 2_Book2_Electric Rev Req Model (2009 GRC) Revised 01-18-2010 2 2 2" xfId="16363"/>
    <cellStyle name="_Portfolio SPlan Base Case.xls Chart 2_Book2_Electric Rev Req Model (2009 GRC) Revised 01-18-2010 2 2 2 2" xfId="16364"/>
    <cellStyle name="_Portfolio SPlan Base Case.xls Chart 2_Book2_Electric Rev Req Model (2009 GRC) Revised 01-18-2010 2 2 3" xfId="16365"/>
    <cellStyle name="_Portfolio SPlan Base Case.xls Chart 2_Book2_Electric Rev Req Model (2009 GRC) Revised 01-18-2010 2 2 4" xfId="16366"/>
    <cellStyle name="_Portfolio SPlan Base Case.xls Chart 2_Book2_Electric Rev Req Model (2009 GRC) Revised 01-18-2010 2 3" xfId="16367"/>
    <cellStyle name="_Portfolio SPlan Base Case.xls Chart 2_Book2_Electric Rev Req Model (2009 GRC) Revised 01-18-2010 2 3 2" xfId="16368"/>
    <cellStyle name="_Portfolio SPlan Base Case.xls Chart 2_Book2_Electric Rev Req Model (2009 GRC) Revised 01-18-2010 2 4" xfId="16369"/>
    <cellStyle name="_Portfolio SPlan Base Case.xls Chart 2_Book2_Electric Rev Req Model (2009 GRC) Revised 01-18-2010 3" xfId="16370"/>
    <cellStyle name="_Portfolio SPlan Base Case.xls Chart 2_Book2_Electric Rev Req Model (2009 GRC) Revised 01-18-2010 3 2" xfId="16371"/>
    <cellStyle name="_Portfolio SPlan Base Case.xls Chart 2_Book2_Electric Rev Req Model (2009 GRC) Revised 01-18-2010 3 2 2" xfId="16372"/>
    <cellStyle name="_Portfolio SPlan Base Case.xls Chart 2_Book2_Electric Rev Req Model (2009 GRC) Revised 01-18-2010 3 3" xfId="16373"/>
    <cellStyle name="_Portfolio SPlan Base Case.xls Chart 2_Book2_Electric Rev Req Model (2009 GRC) Revised 01-18-2010 3 4" xfId="16374"/>
    <cellStyle name="_Portfolio SPlan Base Case.xls Chart 2_Book2_Electric Rev Req Model (2009 GRC) Revised 01-18-2010 4" xfId="16375"/>
    <cellStyle name="_Portfolio SPlan Base Case.xls Chart 2_Book2_Electric Rev Req Model (2009 GRC) Revised 01-18-2010 4 2" xfId="16376"/>
    <cellStyle name="_Portfolio SPlan Base Case.xls Chart 2_Book2_Electric Rev Req Model (2009 GRC) Revised 01-18-2010 5" xfId="16377"/>
    <cellStyle name="_Portfolio SPlan Base Case.xls Chart 2_Book2_Electric Rev Req Model (2009 GRC) Revised 01-18-2010_DEM-WP(C) ENERG10C--ctn Mid-C_042010 2010GRC" xfId="2861"/>
    <cellStyle name="_Portfolio SPlan Base Case.xls Chart 2_Book2_Electric Rev Req Model (2009 GRC) Revised 01-18-2010_DEM-WP(C) ENERG10C--ctn Mid-C_042010 2010GRC 2" xfId="16378"/>
    <cellStyle name="_Portfolio SPlan Base Case.xls Chart 2_Book2_Final Order Electric EXHIBIT A-1" xfId="2862"/>
    <cellStyle name="_Portfolio SPlan Base Case.xls Chart 2_Book2_Final Order Electric EXHIBIT A-1 2" xfId="16379"/>
    <cellStyle name="_Portfolio SPlan Base Case.xls Chart 2_Book2_Final Order Electric EXHIBIT A-1 2 2" xfId="16380"/>
    <cellStyle name="_Portfolio SPlan Base Case.xls Chart 2_Book2_Final Order Electric EXHIBIT A-1 2 2 2" xfId="16381"/>
    <cellStyle name="_Portfolio SPlan Base Case.xls Chart 2_Book2_Final Order Electric EXHIBIT A-1 2 3" xfId="16382"/>
    <cellStyle name="_Portfolio SPlan Base Case.xls Chart 2_Book2_Final Order Electric EXHIBIT A-1 2 4" xfId="16383"/>
    <cellStyle name="_Portfolio SPlan Base Case.xls Chart 2_Book2_Final Order Electric EXHIBIT A-1 3" xfId="16384"/>
    <cellStyle name="_Portfolio SPlan Base Case.xls Chart 2_Book2_Final Order Electric EXHIBIT A-1 3 2" xfId="16385"/>
    <cellStyle name="_Portfolio SPlan Base Case.xls Chart 2_Book2_Final Order Electric EXHIBIT A-1 4" xfId="16386"/>
    <cellStyle name="_Portfolio SPlan Base Case.xls Chart 2_Book2_Final Order Electric EXHIBIT A-1 5" xfId="16387"/>
    <cellStyle name="_Portfolio SPlan Base Case.xls Chart 2_Book2_Final Order Electric EXHIBIT A-1 6" xfId="16388"/>
    <cellStyle name="_Portfolio SPlan Base Case.xls Chart 2_Chelan PUD Power Costs (8-10)" xfId="2863"/>
    <cellStyle name="_Portfolio SPlan Base Case.xls Chart 2_Chelan PUD Power Costs (8-10) 2" xfId="16389"/>
    <cellStyle name="_Portfolio SPlan Base Case.xls Chart 2_Colstrip 1&amp;2 Annual O&amp;M Budgets" xfId="16390"/>
    <cellStyle name="_Portfolio SPlan Base Case.xls Chart 2_Confidential Material" xfId="2864"/>
    <cellStyle name="_Portfolio SPlan Base Case.xls Chart 2_Confidential Material 2" xfId="16391"/>
    <cellStyle name="_Portfolio SPlan Base Case.xls Chart 2_DEM-WP(C) Colstrip 12 Coal Cost Forecast 2010GRC" xfId="2865"/>
    <cellStyle name="_Portfolio SPlan Base Case.xls Chart 2_DEM-WP(C) Colstrip 12 Coal Cost Forecast 2010GRC 2" xfId="16392"/>
    <cellStyle name="_Portfolio SPlan Base Case.xls Chart 2_DEM-WP(C) ENERG10C--ctn Mid-C_042010 2010GRC" xfId="2866"/>
    <cellStyle name="_Portfolio SPlan Base Case.xls Chart 2_DEM-WP(C) ENERG10C--ctn Mid-C_042010 2010GRC 2" xfId="16393"/>
    <cellStyle name="_Portfolio SPlan Base Case.xls Chart 2_DEM-WP(C) Production O&amp;M 2010GRC As-Filed" xfId="2867"/>
    <cellStyle name="_Portfolio SPlan Base Case.xls Chart 2_DEM-WP(C) Production O&amp;M 2010GRC As-Filed 2" xfId="2868"/>
    <cellStyle name="_Portfolio SPlan Base Case.xls Chart 2_DEM-WP(C) Production O&amp;M 2010GRC As-Filed 2 2" xfId="16394"/>
    <cellStyle name="_Portfolio SPlan Base Case.xls Chart 2_DEM-WP(C) Production O&amp;M 2010GRC As-Filed 3" xfId="2869"/>
    <cellStyle name="_Portfolio SPlan Base Case.xls Chart 2_DEM-WP(C) Production O&amp;M 2010GRC As-Filed 3 2" xfId="16395"/>
    <cellStyle name="_Portfolio SPlan Base Case.xls Chart 2_DEM-WP(C) Production O&amp;M 2010GRC As-Filed 4" xfId="16396"/>
    <cellStyle name="_Portfolio SPlan Base Case.xls Chart 2_DEM-WP(C) Production O&amp;M 2010GRC As-Filed 4 2" xfId="16397"/>
    <cellStyle name="_Portfolio SPlan Base Case.xls Chart 2_DEM-WP(C) Production O&amp;M 2010GRC As-Filed 5" xfId="16398"/>
    <cellStyle name="_Portfolio SPlan Base Case.xls Chart 2_DEM-WP(C) Production O&amp;M 2010GRC As-Filed 5 2" xfId="16399"/>
    <cellStyle name="_Portfolio SPlan Base Case.xls Chart 2_DEM-WP(C) Production O&amp;M 2010GRC As-Filed 6" xfId="16400"/>
    <cellStyle name="_Portfolio SPlan Base Case.xls Chart 2_DEM-WP(C) Production O&amp;M 2010GRC As-Filed 6 2" xfId="16401"/>
    <cellStyle name="_Portfolio SPlan Base Case.xls Chart 2_Electric Rev Req Model (2009 GRC) " xfId="2870"/>
    <cellStyle name="_Portfolio SPlan Base Case.xls Chart 2_Electric Rev Req Model (2009 GRC)  2" xfId="2871"/>
    <cellStyle name="_Portfolio SPlan Base Case.xls Chart 2_Electric Rev Req Model (2009 GRC)  2 2" xfId="16402"/>
    <cellStyle name="_Portfolio SPlan Base Case.xls Chart 2_Electric Rev Req Model (2009 GRC)  2 2 2" xfId="16403"/>
    <cellStyle name="_Portfolio SPlan Base Case.xls Chart 2_Electric Rev Req Model (2009 GRC)  2 2 2 2" xfId="16404"/>
    <cellStyle name="_Portfolio SPlan Base Case.xls Chart 2_Electric Rev Req Model (2009 GRC)  2 2 3" xfId="16405"/>
    <cellStyle name="_Portfolio SPlan Base Case.xls Chart 2_Electric Rev Req Model (2009 GRC)  2 2 4" xfId="16406"/>
    <cellStyle name="_Portfolio SPlan Base Case.xls Chart 2_Electric Rev Req Model (2009 GRC)  2 3" xfId="16407"/>
    <cellStyle name="_Portfolio SPlan Base Case.xls Chart 2_Electric Rev Req Model (2009 GRC)  2 3 2" xfId="16408"/>
    <cellStyle name="_Portfolio SPlan Base Case.xls Chart 2_Electric Rev Req Model (2009 GRC)  2 4" xfId="16409"/>
    <cellStyle name="_Portfolio SPlan Base Case.xls Chart 2_Electric Rev Req Model (2009 GRC)  3" xfId="16410"/>
    <cellStyle name="_Portfolio SPlan Base Case.xls Chart 2_Electric Rev Req Model (2009 GRC)  3 2" xfId="16411"/>
    <cellStyle name="_Portfolio SPlan Base Case.xls Chart 2_Electric Rev Req Model (2009 GRC)  3 2 2" xfId="16412"/>
    <cellStyle name="_Portfolio SPlan Base Case.xls Chart 2_Electric Rev Req Model (2009 GRC)  3 3" xfId="16413"/>
    <cellStyle name="_Portfolio SPlan Base Case.xls Chart 2_Electric Rev Req Model (2009 GRC)  3 4" xfId="16414"/>
    <cellStyle name="_Portfolio SPlan Base Case.xls Chart 2_Electric Rev Req Model (2009 GRC)  4" xfId="16415"/>
    <cellStyle name="_Portfolio SPlan Base Case.xls Chart 2_Electric Rev Req Model (2009 GRC)  4 2" xfId="16416"/>
    <cellStyle name="_Portfolio SPlan Base Case.xls Chart 2_Electric Rev Req Model (2009 GRC)  5" xfId="16417"/>
    <cellStyle name="_Portfolio SPlan Base Case.xls Chart 2_Electric Rev Req Model (2009 GRC) _DEM-WP(C) ENERG10C--ctn Mid-C_042010 2010GRC" xfId="2872"/>
    <cellStyle name="_Portfolio SPlan Base Case.xls Chart 2_Electric Rev Req Model (2009 GRC) _DEM-WP(C) ENERG10C--ctn Mid-C_042010 2010GRC 2" xfId="16418"/>
    <cellStyle name="_Portfolio SPlan Base Case.xls Chart 2_Electric Rev Req Model (2009 GRC) Rebuttal" xfId="2873"/>
    <cellStyle name="_Portfolio SPlan Base Case.xls Chart 2_Electric Rev Req Model (2009 GRC) Rebuttal 2" xfId="16419"/>
    <cellStyle name="_Portfolio SPlan Base Case.xls Chart 2_Electric Rev Req Model (2009 GRC) Rebuttal 2 2" xfId="16420"/>
    <cellStyle name="_Portfolio SPlan Base Case.xls Chart 2_Electric Rev Req Model (2009 GRC) Rebuttal 2 2 2" xfId="16421"/>
    <cellStyle name="_Portfolio SPlan Base Case.xls Chart 2_Electric Rev Req Model (2009 GRC) Rebuttal 2 3" xfId="16422"/>
    <cellStyle name="_Portfolio SPlan Base Case.xls Chart 2_Electric Rev Req Model (2009 GRC) Rebuttal 3" xfId="16423"/>
    <cellStyle name="_Portfolio SPlan Base Case.xls Chart 2_Electric Rev Req Model (2009 GRC) Rebuttal 3 2" xfId="16424"/>
    <cellStyle name="_Portfolio SPlan Base Case.xls Chart 2_Electric Rev Req Model (2009 GRC) Rebuttal 4" xfId="16425"/>
    <cellStyle name="_Portfolio SPlan Base Case.xls Chart 2_Electric Rev Req Model (2009 GRC) Rebuttal REmoval of New  WH Solar AdjustMI" xfId="2874"/>
    <cellStyle name="_Portfolio SPlan Base Case.xls Chart 2_Electric Rev Req Model (2009 GRC) Rebuttal REmoval of New  WH Solar AdjustMI 2" xfId="2875"/>
    <cellStyle name="_Portfolio SPlan Base Case.xls Chart 2_Electric Rev Req Model (2009 GRC) Rebuttal REmoval of New  WH Solar AdjustMI 2 2" xfId="16426"/>
    <cellStyle name="_Portfolio SPlan Base Case.xls Chart 2_Electric Rev Req Model (2009 GRC) Rebuttal REmoval of New  WH Solar AdjustMI 2 2 2" xfId="16427"/>
    <cellStyle name="_Portfolio SPlan Base Case.xls Chart 2_Electric Rev Req Model (2009 GRC) Rebuttal REmoval of New  WH Solar AdjustMI 2 2 2 2" xfId="16428"/>
    <cellStyle name="_Portfolio SPlan Base Case.xls Chart 2_Electric Rev Req Model (2009 GRC) Rebuttal REmoval of New  WH Solar AdjustMI 2 2 3" xfId="16429"/>
    <cellStyle name="_Portfolio SPlan Base Case.xls Chart 2_Electric Rev Req Model (2009 GRC) Rebuttal REmoval of New  WH Solar AdjustMI 2 2 4" xfId="16430"/>
    <cellStyle name="_Portfolio SPlan Base Case.xls Chart 2_Electric Rev Req Model (2009 GRC) Rebuttal REmoval of New  WH Solar AdjustMI 2 3" xfId="16431"/>
    <cellStyle name="_Portfolio SPlan Base Case.xls Chart 2_Electric Rev Req Model (2009 GRC) Rebuttal REmoval of New  WH Solar AdjustMI 2 3 2" xfId="16432"/>
    <cellStyle name="_Portfolio SPlan Base Case.xls Chart 2_Electric Rev Req Model (2009 GRC) Rebuttal REmoval of New  WH Solar AdjustMI 2 4" xfId="16433"/>
    <cellStyle name="_Portfolio SPlan Base Case.xls Chart 2_Electric Rev Req Model (2009 GRC) Rebuttal REmoval of New  WH Solar AdjustMI 3" xfId="16434"/>
    <cellStyle name="_Portfolio SPlan Base Case.xls Chart 2_Electric Rev Req Model (2009 GRC) Rebuttal REmoval of New  WH Solar AdjustMI 3 2" xfId="16435"/>
    <cellStyle name="_Portfolio SPlan Base Case.xls Chart 2_Electric Rev Req Model (2009 GRC) Rebuttal REmoval of New  WH Solar AdjustMI 3 2 2" xfId="16436"/>
    <cellStyle name="_Portfolio SPlan Base Case.xls Chart 2_Electric Rev Req Model (2009 GRC) Rebuttal REmoval of New  WH Solar AdjustMI 3 3" xfId="16437"/>
    <cellStyle name="_Portfolio SPlan Base Case.xls Chart 2_Electric Rev Req Model (2009 GRC) Rebuttal REmoval of New  WH Solar AdjustMI 3 4" xfId="16438"/>
    <cellStyle name="_Portfolio SPlan Base Case.xls Chart 2_Electric Rev Req Model (2009 GRC) Rebuttal REmoval of New  WH Solar AdjustMI 4" xfId="16439"/>
    <cellStyle name="_Portfolio SPlan Base Case.xls Chart 2_Electric Rev Req Model (2009 GRC) Rebuttal REmoval of New  WH Solar AdjustMI 4 2" xfId="16440"/>
    <cellStyle name="_Portfolio SPlan Base Case.xls Chart 2_Electric Rev Req Model (2009 GRC) Rebuttal REmoval of New  WH Solar AdjustMI 5" xfId="16441"/>
    <cellStyle name="_Portfolio SPlan Base Case.xls Chart 2_Electric Rev Req Model (2009 GRC) Rebuttal REmoval of New  WH Solar AdjustMI_DEM-WP(C) ENERG10C--ctn Mid-C_042010 2010GRC" xfId="2876"/>
    <cellStyle name="_Portfolio SPlan Base Case.xls Chart 2_Electric Rev Req Model (2009 GRC) Rebuttal REmoval of New  WH Solar AdjustMI_DEM-WP(C) ENERG10C--ctn Mid-C_042010 2010GRC 2" xfId="16442"/>
    <cellStyle name="_Portfolio SPlan Base Case.xls Chart 2_Electric Rev Req Model (2009 GRC) Revised 01-18-2010" xfId="2877"/>
    <cellStyle name="_Portfolio SPlan Base Case.xls Chart 2_Electric Rev Req Model (2009 GRC) Revised 01-18-2010 2" xfId="2878"/>
    <cellStyle name="_Portfolio SPlan Base Case.xls Chart 2_Electric Rev Req Model (2009 GRC) Revised 01-18-2010 2 2" xfId="16443"/>
    <cellStyle name="_Portfolio SPlan Base Case.xls Chart 2_Electric Rev Req Model (2009 GRC) Revised 01-18-2010 2 2 2" xfId="16444"/>
    <cellStyle name="_Portfolio SPlan Base Case.xls Chart 2_Electric Rev Req Model (2009 GRC) Revised 01-18-2010 2 2 2 2" xfId="16445"/>
    <cellStyle name="_Portfolio SPlan Base Case.xls Chart 2_Electric Rev Req Model (2009 GRC) Revised 01-18-2010 2 2 3" xfId="16446"/>
    <cellStyle name="_Portfolio SPlan Base Case.xls Chart 2_Electric Rev Req Model (2009 GRC) Revised 01-18-2010 2 2 4" xfId="16447"/>
    <cellStyle name="_Portfolio SPlan Base Case.xls Chart 2_Electric Rev Req Model (2009 GRC) Revised 01-18-2010 2 3" xfId="16448"/>
    <cellStyle name="_Portfolio SPlan Base Case.xls Chart 2_Electric Rev Req Model (2009 GRC) Revised 01-18-2010 2 3 2" xfId="16449"/>
    <cellStyle name="_Portfolio SPlan Base Case.xls Chart 2_Electric Rev Req Model (2009 GRC) Revised 01-18-2010 2 4" xfId="16450"/>
    <cellStyle name="_Portfolio SPlan Base Case.xls Chart 2_Electric Rev Req Model (2009 GRC) Revised 01-18-2010 3" xfId="16451"/>
    <cellStyle name="_Portfolio SPlan Base Case.xls Chart 2_Electric Rev Req Model (2009 GRC) Revised 01-18-2010 3 2" xfId="16452"/>
    <cellStyle name="_Portfolio SPlan Base Case.xls Chart 2_Electric Rev Req Model (2009 GRC) Revised 01-18-2010 3 2 2" xfId="16453"/>
    <cellStyle name="_Portfolio SPlan Base Case.xls Chart 2_Electric Rev Req Model (2009 GRC) Revised 01-18-2010 3 3" xfId="16454"/>
    <cellStyle name="_Portfolio SPlan Base Case.xls Chart 2_Electric Rev Req Model (2009 GRC) Revised 01-18-2010 3 4" xfId="16455"/>
    <cellStyle name="_Portfolio SPlan Base Case.xls Chart 2_Electric Rev Req Model (2009 GRC) Revised 01-18-2010 4" xfId="16456"/>
    <cellStyle name="_Portfolio SPlan Base Case.xls Chart 2_Electric Rev Req Model (2009 GRC) Revised 01-18-2010 4 2" xfId="16457"/>
    <cellStyle name="_Portfolio SPlan Base Case.xls Chart 2_Electric Rev Req Model (2009 GRC) Revised 01-18-2010 5" xfId="16458"/>
    <cellStyle name="_Portfolio SPlan Base Case.xls Chart 2_Electric Rev Req Model (2009 GRC) Revised 01-18-2010_DEM-WP(C) ENERG10C--ctn Mid-C_042010 2010GRC" xfId="2879"/>
    <cellStyle name="_Portfolio SPlan Base Case.xls Chart 2_Electric Rev Req Model (2009 GRC) Revised 01-18-2010_DEM-WP(C) ENERG10C--ctn Mid-C_042010 2010GRC 2" xfId="16459"/>
    <cellStyle name="_Portfolio SPlan Base Case.xls Chart 2_Electric Rev Req Model (2010 GRC)" xfId="16460"/>
    <cellStyle name="_Portfolio SPlan Base Case.xls Chart 2_Electric Rev Req Model (2010 GRC) 2" xfId="16461"/>
    <cellStyle name="_Portfolio SPlan Base Case.xls Chart 2_Electric Rev Req Model (2010 GRC) SF" xfId="16462"/>
    <cellStyle name="_Portfolio SPlan Base Case.xls Chart 2_Electric Rev Req Model (2010 GRC) SF 2" xfId="16463"/>
    <cellStyle name="_Portfolio SPlan Base Case.xls Chart 2_Final Order Electric EXHIBIT A-1" xfId="2880"/>
    <cellStyle name="_Portfolio SPlan Base Case.xls Chart 2_Final Order Electric EXHIBIT A-1 2" xfId="16464"/>
    <cellStyle name="_Portfolio SPlan Base Case.xls Chart 2_Final Order Electric EXHIBIT A-1 2 2" xfId="16465"/>
    <cellStyle name="_Portfolio SPlan Base Case.xls Chart 2_Final Order Electric EXHIBIT A-1 2 2 2" xfId="16466"/>
    <cellStyle name="_Portfolio SPlan Base Case.xls Chart 2_Final Order Electric EXHIBIT A-1 2 3" xfId="16467"/>
    <cellStyle name="_Portfolio SPlan Base Case.xls Chart 2_Final Order Electric EXHIBIT A-1 2 4" xfId="16468"/>
    <cellStyle name="_Portfolio SPlan Base Case.xls Chart 2_Final Order Electric EXHIBIT A-1 3" xfId="16469"/>
    <cellStyle name="_Portfolio SPlan Base Case.xls Chart 2_Final Order Electric EXHIBIT A-1 3 2" xfId="16470"/>
    <cellStyle name="_Portfolio SPlan Base Case.xls Chart 2_Final Order Electric EXHIBIT A-1 4" xfId="16471"/>
    <cellStyle name="_Portfolio SPlan Base Case.xls Chart 2_Final Order Electric EXHIBIT A-1 5" xfId="16472"/>
    <cellStyle name="_Portfolio SPlan Base Case.xls Chart 2_Final Order Electric EXHIBIT A-1 6" xfId="16473"/>
    <cellStyle name="_Portfolio SPlan Base Case.xls Chart 2_NIM Summary" xfId="2881"/>
    <cellStyle name="_Portfolio SPlan Base Case.xls Chart 2_NIM Summary 2" xfId="2882"/>
    <cellStyle name="_Portfolio SPlan Base Case.xls Chart 2_NIM Summary 2 2" xfId="16474"/>
    <cellStyle name="_Portfolio SPlan Base Case.xls Chart 2_NIM Summary 2 2 2" xfId="16475"/>
    <cellStyle name="_Portfolio SPlan Base Case.xls Chart 2_NIM Summary 2 2 2 2" xfId="16476"/>
    <cellStyle name="_Portfolio SPlan Base Case.xls Chart 2_NIM Summary 2 2 3" xfId="16477"/>
    <cellStyle name="_Portfolio SPlan Base Case.xls Chart 2_NIM Summary 2 2 4" xfId="16478"/>
    <cellStyle name="_Portfolio SPlan Base Case.xls Chart 2_NIM Summary 2 3" xfId="16479"/>
    <cellStyle name="_Portfolio SPlan Base Case.xls Chart 2_NIM Summary 2 3 2" xfId="16480"/>
    <cellStyle name="_Portfolio SPlan Base Case.xls Chart 2_NIM Summary 2 4" xfId="16481"/>
    <cellStyle name="_Portfolio SPlan Base Case.xls Chart 2_NIM Summary 3" xfId="16482"/>
    <cellStyle name="_Portfolio SPlan Base Case.xls Chart 2_NIM Summary 3 2" xfId="16483"/>
    <cellStyle name="_Portfolio SPlan Base Case.xls Chart 2_NIM Summary 3 2 2" xfId="16484"/>
    <cellStyle name="_Portfolio SPlan Base Case.xls Chart 2_NIM Summary 3 3" xfId="16485"/>
    <cellStyle name="_Portfolio SPlan Base Case.xls Chart 2_NIM Summary 3 4" xfId="16486"/>
    <cellStyle name="_Portfolio SPlan Base Case.xls Chart 2_NIM Summary 4" xfId="16487"/>
    <cellStyle name="_Portfolio SPlan Base Case.xls Chart 2_NIM Summary 4 2" xfId="16488"/>
    <cellStyle name="_Portfolio SPlan Base Case.xls Chart 2_NIM Summary 5" xfId="16489"/>
    <cellStyle name="_Portfolio SPlan Base Case.xls Chart 2_NIM Summary_DEM-WP(C) ENERG10C--ctn Mid-C_042010 2010GRC" xfId="2883"/>
    <cellStyle name="_Portfolio SPlan Base Case.xls Chart 2_NIM Summary_DEM-WP(C) ENERG10C--ctn Mid-C_042010 2010GRC 2" xfId="16490"/>
    <cellStyle name="_Portfolio SPlan Base Case.xls Chart 2_Rebuttal Power Costs" xfId="2884"/>
    <cellStyle name="_Portfolio SPlan Base Case.xls Chart 2_Rebuttal Power Costs 2" xfId="2885"/>
    <cellStyle name="_Portfolio SPlan Base Case.xls Chart 2_Rebuttal Power Costs 2 2" xfId="16491"/>
    <cellStyle name="_Portfolio SPlan Base Case.xls Chart 2_Rebuttal Power Costs 2 2 2" xfId="16492"/>
    <cellStyle name="_Portfolio SPlan Base Case.xls Chart 2_Rebuttal Power Costs 2 2 2 2" xfId="16493"/>
    <cellStyle name="_Portfolio SPlan Base Case.xls Chart 2_Rebuttal Power Costs 2 2 3" xfId="16494"/>
    <cellStyle name="_Portfolio SPlan Base Case.xls Chart 2_Rebuttal Power Costs 2 2 4" xfId="16495"/>
    <cellStyle name="_Portfolio SPlan Base Case.xls Chart 2_Rebuttal Power Costs 2 3" xfId="16496"/>
    <cellStyle name="_Portfolio SPlan Base Case.xls Chart 2_Rebuttal Power Costs 2 3 2" xfId="16497"/>
    <cellStyle name="_Portfolio SPlan Base Case.xls Chart 2_Rebuttal Power Costs 2 4" xfId="16498"/>
    <cellStyle name="_Portfolio SPlan Base Case.xls Chart 2_Rebuttal Power Costs 3" xfId="16499"/>
    <cellStyle name="_Portfolio SPlan Base Case.xls Chart 2_Rebuttal Power Costs 3 2" xfId="16500"/>
    <cellStyle name="_Portfolio SPlan Base Case.xls Chart 2_Rebuttal Power Costs 3 2 2" xfId="16501"/>
    <cellStyle name="_Portfolio SPlan Base Case.xls Chart 2_Rebuttal Power Costs 3 3" xfId="16502"/>
    <cellStyle name="_Portfolio SPlan Base Case.xls Chart 2_Rebuttal Power Costs 3 4" xfId="16503"/>
    <cellStyle name="_Portfolio SPlan Base Case.xls Chart 2_Rebuttal Power Costs 4" xfId="16504"/>
    <cellStyle name="_Portfolio SPlan Base Case.xls Chart 2_Rebuttal Power Costs 4 2" xfId="16505"/>
    <cellStyle name="_Portfolio SPlan Base Case.xls Chart 2_Rebuttal Power Costs 5" xfId="16506"/>
    <cellStyle name="_Portfolio SPlan Base Case.xls Chart 2_Rebuttal Power Costs_Adj Bench DR 3 for Initial Briefs (Electric)" xfId="2886"/>
    <cellStyle name="_Portfolio SPlan Base Case.xls Chart 2_Rebuttal Power Costs_Adj Bench DR 3 for Initial Briefs (Electric) 2" xfId="2887"/>
    <cellStyle name="_Portfolio SPlan Base Case.xls Chart 2_Rebuttal Power Costs_Adj Bench DR 3 for Initial Briefs (Electric) 2 2" xfId="16507"/>
    <cellStyle name="_Portfolio SPlan Base Case.xls Chart 2_Rebuttal Power Costs_Adj Bench DR 3 for Initial Briefs (Electric) 2 2 2" xfId="16508"/>
    <cellStyle name="_Portfolio SPlan Base Case.xls Chart 2_Rebuttal Power Costs_Adj Bench DR 3 for Initial Briefs (Electric) 2 2 2 2" xfId="16509"/>
    <cellStyle name="_Portfolio SPlan Base Case.xls Chart 2_Rebuttal Power Costs_Adj Bench DR 3 for Initial Briefs (Electric) 2 2 3" xfId="16510"/>
    <cellStyle name="_Portfolio SPlan Base Case.xls Chart 2_Rebuttal Power Costs_Adj Bench DR 3 for Initial Briefs (Electric) 2 2 4" xfId="16511"/>
    <cellStyle name="_Portfolio SPlan Base Case.xls Chart 2_Rebuttal Power Costs_Adj Bench DR 3 for Initial Briefs (Electric) 2 3" xfId="16512"/>
    <cellStyle name="_Portfolio SPlan Base Case.xls Chart 2_Rebuttal Power Costs_Adj Bench DR 3 for Initial Briefs (Electric) 2 3 2" xfId="16513"/>
    <cellStyle name="_Portfolio SPlan Base Case.xls Chart 2_Rebuttal Power Costs_Adj Bench DR 3 for Initial Briefs (Electric) 2 4" xfId="16514"/>
    <cellStyle name="_Portfolio SPlan Base Case.xls Chart 2_Rebuttal Power Costs_Adj Bench DR 3 for Initial Briefs (Electric) 3" xfId="16515"/>
    <cellStyle name="_Portfolio SPlan Base Case.xls Chart 2_Rebuttal Power Costs_Adj Bench DR 3 for Initial Briefs (Electric) 3 2" xfId="16516"/>
    <cellStyle name="_Portfolio SPlan Base Case.xls Chart 2_Rebuttal Power Costs_Adj Bench DR 3 for Initial Briefs (Electric) 3 2 2" xfId="16517"/>
    <cellStyle name="_Portfolio SPlan Base Case.xls Chart 2_Rebuttal Power Costs_Adj Bench DR 3 for Initial Briefs (Electric) 3 3" xfId="16518"/>
    <cellStyle name="_Portfolio SPlan Base Case.xls Chart 2_Rebuttal Power Costs_Adj Bench DR 3 for Initial Briefs (Electric) 3 4" xfId="16519"/>
    <cellStyle name="_Portfolio SPlan Base Case.xls Chart 2_Rebuttal Power Costs_Adj Bench DR 3 for Initial Briefs (Electric) 4" xfId="16520"/>
    <cellStyle name="_Portfolio SPlan Base Case.xls Chart 2_Rebuttal Power Costs_Adj Bench DR 3 for Initial Briefs (Electric) 4 2" xfId="16521"/>
    <cellStyle name="_Portfolio SPlan Base Case.xls Chart 2_Rebuttal Power Costs_Adj Bench DR 3 for Initial Briefs (Electric) 5" xfId="16522"/>
    <cellStyle name="_Portfolio SPlan Base Case.xls Chart 2_Rebuttal Power Costs_Adj Bench DR 3 for Initial Briefs (Electric)_DEM-WP(C) ENERG10C--ctn Mid-C_042010 2010GRC" xfId="2888"/>
    <cellStyle name="_Portfolio SPlan Base Case.xls Chart 2_Rebuttal Power Costs_Adj Bench DR 3 for Initial Briefs (Electric)_DEM-WP(C) ENERG10C--ctn Mid-C_042010 2010GRC 2" xfId="16523"/>
    <cellStyle name="_Portfolio SPlan Base Case.xls Chart 2_Rebuttal Power Costs_DEM-WP(C) ENERG10C--ctn Mid-C_042010 2010GRC" xfId="2889"/>
    <cellStyle name="_Portfolio SPlan Base Case.xls Chart 2_Rebuttal Power Costs_DEM-WP(C) ENERG10C--ctn Mid-C_042010 2010GRC 2" xfId="16524"/>
    <cellStyle name="_Portfolio SPlan Base Case.xls Chart 2_Rebuttal Power Costs_Electric Rev Req Model (2009 GRC) Rebuttal" xfId="2890"/>
    <cellStyle name="_Portfolio SPlan Base Case.xls Chart 2_Rebuttal Power Costs_Electric Rev Req Model (2009 GRC) Rebuttal 2" xfId="16525"/>
    <cellStyle name="_Portfolio SPlan Base Case.xls Chart 2_Rebuttal Power Costs_Electric Rev Req Model (2009 GRC) Rebuttal 2 2" xfId="16526"/>
    <cellStyle name="_Portfolio SPlan Base Case.xls Chart 2_Rebuttal Power Costs_Electric Rev Req Model (2009 GRC) Rebuttal 2 2 2" xfId="16527"/>
    <cellStyle name="_Portfolio SPlan Base Case.xls Chart 2_Rebuttal Power Costs_Electric Rev Req Model (2009 GRC) Rebuttal 2 3" xfId="16528"/>
    <cellStyle name="_Portfolio SPlan Base Case.xls Chart 2_Rebuttal Power Costs_Electric Rev Req Model (2009 GRC) Rebuttal 3" xfId="16529"/>
    <cellStyle name="_Portfolio SPlan Base Case.xls Chart 2_Rebuttal Power Costs_Electric Rev Req Model (2009 GRC) Rebuttal 3 2" xfId="16530"/>
    <cellStyle name="_Portfolio SPlan Base Case.xls Chart 2_Rebuttal Power Costs_Electric Rev Req Model (2009 GRC) Rebuttal 4" xfId="16531"/>
    <cellStyle name="_Portfolio SPlan Base Case.xls Chart 2_Rebuttal Power Costs_Electric Rev Req Model (2009 GRC) Rebuttal REmoval of New  WH Solar AdjustMI" xfId="2891"/>
    <cellStyle name="_Portfolio SPlan Base Case.xls Chart 2_Rebuttal Power Costs_Electric Rev Req Model (2009 GRC) Rebuttal REmoval of New  WH Solar AdjustMI 2" xfId="2892"/>
    <cellStyle name="_Portfolio SPlan Base Case.xls Chart 2_Rebuttal Power Costs_Electric Rev Req Model (2009 GRC) Rebuttal REmoval of New  WH Solar AdjustMI 2 2" xfId="16532"/>
    <cellStyle name="_Portfolio SPlan Base Case.xls Chart 2_Rebuttal Power Costs_Electric Rev Req Model (2009 GRC) Rebuttal REmoval of New  WH Solar AdjustMI 2 2 2" xfId="16533"/>
    <cellStyle name="_Portfolio SPlan Base Case.xls Chart 2_Rebuttal Power Costs_Electric Rev Req Model (2009 GRC) Rebuttal REmoval of New  WH Solar AdjustMI 2 2 2 2" xfId="16534"/>
    <cellStyle name="_Portfolio SPlan Base Case.xls Chart 2_Rebuttal Power Costs_Electric Rev Req Model (2009 GRC) Rebuttal REmoval of New  WH Solar AdjustMI 2 2 3" xfId="16535"/>
    <cellStyle name="_Portfolio SPlan Base Case.xls Chart 2_Rebuttal Power Costs_Electric Rev Req Model (2009 GRC) Rebuttal REmoval of New  WH Solar AdjustMI 2 2 4" xfId="16536"/>
    <cellStyle name="_Portfolio SPlan Base Case.xls Chart 2_Rebuttal Power Costs_Electric Rev Req Model (2009 GRC) Rebuttal REmoval of New  WH Solar AdjustMI 2 3" xfId="16537"/>
    <cellStyle name="_Portfolio SPlan Base Case.xls Chart 2_Rebuttal Power Costs_Electric Rev Req Model (2009 GRC) Rebuttal REmoval of New  WH Solar AdjustMI 2 3 2" xfId="16538"/>
    <cellStyle name="_Portfolio SPlan Base Case.xls Chart 2_Rebuttal Power Costs_Electric Rev Req Model (2009 GRC) Rebuttal REmoval of New  WH Solar AdjustMI 2 4" xfId="16539"/>
    <cellStyle name="_Portfolio SPlan Base Case.xls Chart 2_Rebuttal Power Costs_Electric Rev Req Model (2009 GRC) Rebuttal REmoval of New  WH Solar AdjustMI 3" xfId="16540"/>
    <cellStyle name="_Portfolio SPlan Base Case.xls Chart 2_Rebuttal Power Costs_Electric Rev Req Model (2009 GRC) Rebuttal REmoval of New  WH Solar AdjustMI 3 2" xfId="16541"/>
    <cellStyle name="_Portfolio SPlan Base Case.xls Chart 2_Rebuttal Power Costs_Electric Rev Req Model (2009 GRC) Rebuttal REmoval of New  WH Solar AdjustMI 3 2 2" xfId="16542"/>
    <cellStyle name="_Portfolio SPlan Base Case.xls Chart 2_Rebuttal Power Costs_Electric Rev Req Model (2009 GRC) Rebuttal REmoval of New  WH Solar AdjustMI 3 3" xfId="16543"/>
    <cellStyle name="_Portfolio SPlan Base Case.xls Chart 2_Rebuttal Power Costs_Electric Rev Req Model (2009 GRC) Rebuttal REmoval of New  WH Solar AdjustMI 3 4" xfId="16544"/>
    <cellStyle name="_Portfolio SPlan Base Case.xls Chart 2_Rebuttal Power Costs_Electric Rev Req Model (2009 GRC) Rebuttal REmoval of New  WH Solar AdjustMI 4" xfId="16545"/>
    <cellStyle name="_Portfolio SPlan Base Case.xls Chart 2_Rebuttal Power Costs_Electric Rev Req Model (2009 GRC) Rebuttal REmoval of New  WH Solar AdjustMI 4 2" xfId="16546"/>
    <cellStyle name="_Portfolio SPlan Base Case.xls Chart 2_Rebuttal Power Costs_Electric Rev Req Model (2009 GRC) Rebuttal REmoval of New  WH Solar AdjustMI 5" xfId="16547"/>
    <cellStyle name="_Portfolio SPlan Base Case.xls Chart 2_Rebuttal Power Costs_Electric Rev Req Model (2009 GRC) Rebuttal REmoval of New  WH Solar AdjustMI_DEM-WP(C) ENERG10C--ctn Mid-C_042010 2010GRC" xfId="2893"/>
    <cellStyle name="_Portfolio SPlan Base Case.xls Chart 2_Rebuttal Power Costs_Electric Rev Req Model (2009 GRC) Rebuttal REmoval of New  WH Solar AdjustMI_DEM-WP(C) ENERG10C--ctn Mid-C_042010 2010GRC 2" xfId="16548"/>
    <cellStyle name="_Portfolio SPlan Base Case.xls Chart 2_Rebuttal Power Costs_Electric Rev Req Model (2009 GRC) Revised 01-18-2010" xfId="2894"/>
    <cellStyle name="_Portfolio SPlan Base Case.xls Chart 2_Rebuttal Power Costs_Electric Rev Req Model (2009 GRC) Revised 01-18-2010 2" xfId="2895"/>
    <cellStyle name="_Portfolio SPlan Base Case.xls Chart 2_Rebuttal Power Costs_Electric Rev Req Model (2009 GRC) Revised 01-18-2010 2 2" xfId="16549"/>
    <cellStyle name="_Portfolio SPlan Base Case.xls Chart 2_Rebuttal Power Costs_Electric Rev Req Model (2009 GRC) Revised 01-18-2010 2 2 2" xfId="16550"/>
    <cellStyle name="_Portfolio SPlan Base Case.xls Chart 2_Rebuttal Power Costs_Electric Rev Req Model (2009 GRC) Revised 01-18-2010 2 2 2 2" xfId="16551"/>
    <cellStyle name="_Portfolio SPlan Base Case.xls Chart 2_Rebuttal Power Costs_Electric Rev Req Model (2009 GRC) Revised 01-18-2010 2 2 3" xfId="16552"/>
    <cellStyle name="_Portfolio SPlan Base Case.xls Chart 2_Rebuttal Power Costs_Electric Rev Req Model (2009 GRC) Revised 01-18-2010 2 2 4" xfId="16553"/>
    <cellStyle name="_Portfolio SPlan Base Case.xls Chart 2_Rebuttal Power Costs_Electric Rev Req Model (2009 GRC) Revised 01-18-2010 2 3" xfId="16554"/>
    <cellStyle name="_Portfolio SPlan Base Case.xls Chart 2_Rebuttal Power Costs_Electric Rev Req Model (2009 GRC) Revised 01-18-2010 2 3 2" xfId="16555"/>
    <cellStyle name="_Portfolio SPlan Base Case.xls Chart 2_Rebuttal Power Costs_Electric Rev Req Model (2009 GRC) Revised 01-18-2010 2 4" xfId="16556"/>
    <cellStyle name="_Portfolio SPlan Base Case.xls Chart 2_Rebuttal Power Costs_Electric Rev Req Model (2009 GRC) Revised 01-18-2010 3" xfId="16557"/>
    <cellStyle name="_Portfolio SPlan Base Case.xls Chart 2_Rebuttal Power Costs_Electric Rev Req Model (2009 GRC) Revised 01-18-2010 3 2" xfId="16558"/>
    <cellStyle name="_Portfolio SPlan Base Case.xls Chart 2_Rebuttal Power Costs_Electric Rev Req Model (2009 GRC) Revised 01-18-2010 3 2 2" xfId="16559"/>
    <cellStyle name="_Portfolio SPlan Base Case.xls Chart 2_Rebuttal Power Costs_Electric Rev Req Model (2009 GRC) Revised 01-18-2010 3 3" xfId="16560"/>
    <cellStyle name="_Portfolio SPlan Base Case.xls Chart 2_Rebuttal Power Costs_Electric Rev Req Model (2009 GRC) Revised 01-18-2010 3 4" xfId="16561"/>
    <cellStyle name="_Portfolio SPlan Base Case.xls Chart 2_Rebuttal Power Costs_Electric Rev Req Model (2009 GRC) Revised 01-18-2010 4" xfId="16562"/>
    <cellStyle name="_Portfolio SPlan Base Case.xls Chart 2_Rebuttal Power Costs_Electric Rev Req Model (2009 GRC) Revised 01-18-2010 4 2" xfId="16563"/>
    <cellStyle name="_Portfolio SPlan Base Case.xls Chart 2_Rebuttal Power Costs_Electric Rev Req Model (2009 GRC) Revised 01-18-2010 5" xfId="16564"/>
    <cellStyle name="_Portfolio SPlan Base Case.xls Chart 2_Rebuttal Power Costs_Electric Rev Req Model (2009 GRC) Revised 01-18-2010_DEM-WP(C) ENERG10C--ctn Mid-C_042010 2010GRC" xfId="2896"/>
    <cellStyle name="_Portfolio SPlan Base Case.xls Chart 2_Rebuttal Power Costs_Electric Rev Req Model (2009 GRC) Revised 01-18-2010_DEM-WP(C) ENERG10C--ctn Mid-C_042010 2010GRC 2" xfId="16565"/>
    <cellStyle name="_Portfolio SPlan Base Case.xls Chart 2_Rebuttal Power Costs_Final Order Electric EXHIBIT A-1" xfId="2897"/>
    <cellStyle name="_Portfolio SPlan Base Case.xls Chart 2_Rebuttal Power Costs_Final Order Electric EXHIBIT A-1 2" xfId="16566"/>
    <cellStyle name="_Portfolio SPlan Base Case.xls Chart 2_Rebuttal Power Costs_Final Order Electric EXHIBIT A-1 2 2" xfId="16567"/>
    <cellStyle name="_Portfolio SPlan Base Case.xls Chart 2_Rebuttal Power Costs_Final Order Electric EXHIBIT A-1 2 2 2" xfId="16568"/>
    <cellStyle name="_Portfolio SPlan Base Case.xls Chart 2_Rebuttal Power Costs_Final Order Electric EXHIBIT A-1 2 3" xfId="16569"/>
    <cellStyle name="_Portfolio SPlan Base Case.xls Chart 2_Rebuttal Power Costs_Final Order Electric EXHIBIT A-1 2 4" xfId="16570"/>
    <cellStyle name="_Portfolio SPlan Base Case.xls Chart 2_Rebuttal Power Costs_Final Order Electric EXHIBIT A-1 3" xfId="16571"/>
    <cellStyle name="_Portfolio SPlan Base Case.xls Chart 2_Rebuttal Power Costs_Final Order Electric EXHIBIT A-1 3 2" xfId="16572"/>
    <cellStyle name="_Portfolio SPlan Base Case.xls Chart 2_Rebuttal Power Costs_Final Order Electric EXHIBIT A-1 4" xfId="16573"/>
    <cellStyle name="_Portfolio SPlan Base Case.xls Chart 2_Rebuttal Power Costs_Final Order Electric EXHIBIT A-1 5" xfId="16574"/>
    <cellStyle name="_Portfolio SPlan Base Case.xls Chart 2_Rebuttal Power Costs_Final Order Electric EXHIBIT A-1 6" xfId="16575"/>
    <cellStyle name="_Portfolio SPlan Base Case.xls Chart 2_TENASKA REGULATORY ASSET" xfId="2898"/>
    <cellStyle name="_Portfolio SPlan Base Case.xls Chart 2_TENASKA REGULATORY ASSET 2" xfId="16576"/>
    <cellStyle name="_Portfolio SPlan Base Case.xls Chart 2_TENASKA REGULATORY ASSET 2 2" xfId="16577"/>
    <cellStyle name="_Portfolio SPlan Base Case.xls Chart 2_TENASKA REGULATORY ASSET 2 2 2" xfId="16578"/>
    <cellStyle name="_Portfolio SPlan Base Case.xls Chart 2_TENASKA REGULATORY ASSET 2 3" xfId="16579"/>
    <cellStyle name="_Portfolio SPlan Base Case.xls Chart 2_TENASKA REGULATORY ASSET 2 4" xfId="16580"/>
    <cellStyle name="_Portfolio SPlan Base Case.xls Chart 2_TENASKA REGULATORY ASSET 3" xfId="16581"/>
    <cellStyle name="_Portfolio SPlan Base Case.xls Chart 2_TENASKA REGULATORY ASSET 3 2" xfId="16582"/>
    <cellStyle name="_Portfolio SPlan Base Case.xls Chart 2_TENASKA REGULATORY ASSET 4" xfId="16583"/>
    <cellStyle name="_Portfolio SPlan Base Case.xls Chart 2_TENASKA REGULATORY ASSET 5" xfId="16584"/>
    <cellStyle name="_Portfolio SPlan Base Case.xls Chart 2_TENASKA REGULATORY ASSET 6" xfId="16585"/>
    <cellStyle name="_Portfolio SPlan Base Case.xls Chart 3" xfId="2899"/>
    <cellStyle name="_Portfolio SPlan Base Case.xls Chart 3 2" xfId="2900"/>
    <cellStyle name="_Portfolio SPlan Base Case.xls Chart 3 2 2" xfId="2901"/>
    <cellStyle name="_Portfolio SPlan Base Case.xls Chart 3 2 2 2" xfId="16586"/>
    <cellStyle name="_Portfolio SPlan Base Case.xls Chart 3 2 2 2 2" xfId="16587"/>
    <cellStyle name="_Portfolio SPlan Base Case.xls Chart 3 2 2 2 2 2" xfId="16588"/>
    <cellStyle name="_Portfolio SPlan Base Case.xls Chart 3 2 2 2 3" xfId="16589"/>
    <cellStyle name="_Portfolio SPlan Base Case.xls Chart 3 2 2 3" xfId="16590"/>
    <cellStyle name="_Portfolio SPlan Base Case.xls Chart 3 2 2 3 2" xfId="16591"/>
    <cellStyle name="_Portfolio SPlan Base Case.xls Chart 3 2 2 4" xfId="16592"/>
    <cellStyle name="_Portfolio SPlan Base Case.xls Chart 3 2 3" xfId="16593"/>
    <cellStyle name="_Portfolio SPlan Base Case.xls Chart 3 2 3 2" xfId="16594"/>
    <cellStyle name="_Portfolio SPlan Base Case.xls Chart 3 2 3 2 2" xfId="16595"/>
    <cellStyle name="_Portfolio SPlan Base Case.xls Chart 3 2 3 3" xfId="16596"/>
    <cellStyle name="_Portfolio SPlan Base Case.xls Chart 3 2 4" xfId="16597"/>
    <cellStyle name="_Portfolio SPlan Base Case.xls Chart 3 2 4 2" xfId="16598"/>
    <cellStyle name="_Portfolio SPlan Base Case.xls Chart 3 2 5" xfId="16599"/>
    <cellStyle name="_Portfolio SPlan Base Case.xls Chart 3 3" xfId="2902"/>
    <cellStyle name="_Portfolio SPlan Base Case.xls Chart 3 3 2" xfId="16600"/>
    <cellStyle name="_Portfolio SPlan Base Case.xls Chart 3 3 2 2" xfId="16601"/>
    <cellStyle name="_Portfolio SPlan Base Case.xls Chart 3 3 2 3" xfId="16602"/>
    <cellStyle name="_Portfolio SPlan Base Case.xls Chart 3 3 3" xfId="16603"/>
    <cellStyle name="_Portfolio SPlan Base Case.xls Chart 3 3 4" xfId="16604"/>
    <cellStyle name="_Portfolio SPlan Base Case.xls Chart 3 4" xfId="16605"/>
    <cellStyle name="_Portfolio SPlan Base Case.xls Chart 3 4 2" xfId="16606"/>
    <cellStyle name="_Portfolio SPlan Base Case.xls Chart 3 4 2 2" xfId="16607"/>
    <cellStyle name="_Portfolio SPlan Base Case.xls Chart 3 4 3" xfId="16608"/>
    <cellStyle name="_Portfolio SPlan Base Case.xls Chart 3 5" xfId="16609"/>
    <cellStyle name="_Portfolio SPlan Base Case.xls Chart 3 5 2" xfId="16610"/>
    <cellStyle name="_Portfolio SPlan Base Case.xls Chart 3 5 3" xfId="16611"/>
    <cellStyle name="_Portfolio SPlan Base Case.xls Chart 3 6" xfId="16612"/>
    <cellStyle name="_Portfolio SPlan Base Case.xls Chart 3 6 2" xfId="16613"/>
    <cellStyle name="_Portfolio SPlan Base Case.xls Chart 3_Adj Bench DR 3 for Initial Briefs (Electric)" xfId="2903"/>
    <cellStyle name="_Portfolio SPlan Base Case.xls Chart 3_Adj Bench DR 3 for Initial Briefs (Electric) 2" xfId="2904"/>
    <cellStyle name="_Portfolio SPlan Base Case.xls Chart 3_Adj Bench DR 3 for Initial Briefs (Electric) 2 2" xfId="16614"/>
    <cellStyle name="_Portfolio SPlan Base Case.xls Chart 3_Adj Bench DR 3 for Initial Briefs (Electric) 2 2 2" xfId="16615"/>
    <cellStyle name="_Portfolio SPlan Base Case.xls Chart 3_Adj Bench DR 3 for Initial Briefs (Electric) 2 2 2 2" xfId="16616"/>
    <cellStyle name="_Portfolio SPlan Base Case.xls Chart 3_Adj Bench DR 3 for Initial Briefs (Electric) 2 2 3" xfId="16617"/>
    <cellStyle name="_Portfolio SPlan Base Case.xls Chart 3_Adj Bench DR 3 for Initial Briefs (Electric) 2 2 4" xfId="16618"/>
    <cellStyle name="_Portfolio SPlan Base Case.xls Chart 3_Adj Bench DR 3 for Initial Briefs (Electric) 2 3" xfId="16619"/>
    <cellStyle name="_Portfolio SPlan Base Case.xls Chart 3_Adj Bench DR 3 for Initial Briefs (Electric) 2 3 2" xfId="16620"/>
    <cellStyle name="_Portfolio SPlan Base Case.xls Chart 3_Adj Bench DR 3 for Initial Briefs (Electric) 2 4" xfId="16621"/>
    <cellStyle name="_Portfolio SPlan Base Case.xls Chart 3_Adj Bench DR 3 for Initial Briefs (Electric) 3" xfId="16622"/>
    <cellStyle name="_Portfolio SPlan Base Case.xls Chart 3_Adj Bench DR 3 for Initial Briefs (Electric) 3 2" xfId="16623"/>
    <cellStyle name="_Portfolio SPlan Base Case.xls Chart 3_Adj Bench DR 3 for Initial Briefs (Electric) 3 2 2" xfId="16624"/>
    <cellStyle name="_Portfolio SPlan Base Case.xls Chart 3_Adj Bench DR 3 for Initial Briefs (Electric) 3 3" xfId="16625"/>
    <cellStyle name="_Portfolio SPlan Base Case.xls Chart 3_Adj Bench DR 3 for Initial Briefs (Electric) 3 4" xfId="16626"/>
    <cellStyle name="_Portfolio SPlan Base Case.xls Chart 3_Adj Bench DR 3 for Initial Briefs (Electric) 4" xfId="16627"/>
    <cellStyle name="_Portfolio SPlan Base Case.xls Chart 3_Adj Bench DR 3 for Initial Briefs (Electric) 4 2" xfId="16628"/>
    <cellStyle name="_Portfolio SPlan Base Case.xls Chart 3_Adj Bench DR 3 for Initial Briefs (Electric) 5" xfId="16629"/>
    <cellStyle name="_Portfolio SPlan Base Case.xls Chart 3_Adj Bench DR 3 for Initial Briefs (Electric)_DEM-WP(C) ENERG10C--ctn Mid-C_042010 2010GRC" xfId="2905"/>
    <cellStyle name="_Portfolio SPlan Base Case.xls Chart 3_Adj Bench DR 3 for Initial Briefs (Electric)_DEM-WP(C) ENERG10C--ctn Mid-C_042010 2010GRC 2" xfId="16630"/>
    <cellStyle name="_Portfolio SPlan Base Case.xls Chart 3_Book1" xfId="16631"/>
    <cellStyle name="_Portfolio SPlan Base Case.xls Chart 3_Book1 2" xfId="16632"/>
    <cellStyle name="_Portfolio SPlan Base Case.xls Chart 3_Book2" xfId="2906"/>
    <cellStyle name="_Portfolio SPlan Base Case.xls Chart 3_Book2 2" xfId="2907"/>
    <cellStyle name="_Portfolio SPlan Base Case.xls Chart 3_Book2 2 2" xfId="16633"/>
    <cellStyle name="_Portfolio SPlan Base Case.xls Chart 3_Book2 2 2 2" xfId="16634"/>
    <cellStyle name="_Portfolio SPlan Base Case.xls Chart 3_Book2 2 2 2 2" xfId="16635"/>
    <cellStyle name="_Portfolio SPlan Base Case.xls Chart 3_Book2 2 2 3" xfId="16636"/>
    <cellStyle name="_Portfolio SPlan Base Case.xls Chart 3_Book2 2 2 4" xfId="16637"/>
    <cellStyle name="_Portfolio SPlan Base Case.xls Chart 3_Book2 2 3" xfId="16638"/>
    <cellStyle name="_Portfolio SPlan Base Case.xls Chart 3_Book2 2 3 2" xfId="16639"/>
    <cellStyle name="_Portfolio SPlan Base Case.xls Chart 3_Book2 2 4" xfId="16640"/>
    <cellStyle name="_Portfolio SPlan Base Case.xls Chart 3_Book2 3" xfId="16641"/>
    <cellStyle name="_Portfolio SPlan Base Case.xls Chart 3_Book2 3 2" xfId="16642"/>
    <cellStyle name="_Portfolio SPlan Base Case.xls Chart 3_Book2 3 2 2" xfId="16643"/>
    <cellStyle name="_Portfolio SPlan Base Case.xls Chart 3_Book2 3 3" xfId="16644"/>
    <cellStyle name="_Portfolio SPlan Base Case.xls Chart 3_Book2 3 4" xfId="16645"/>
    <cellStyle name="_Portfolio SPlan Base Case.xls Chart 3_Book2 4" xfId="16646"/>
    <cellStyle name="_Portfolio SPlan Base Case.xls Chart 3_Book2 4 2" xfId="16647"/>
    <cellStyle name="_Portfolio SPlan Base Case.xls Chart 3_Book2 5" xfId="16648"/>
    <cellStyle name="_Portfolio SPlan Base Case.xls Chart 3_Book2_Adj Bench DR 3 for Initial Briefs (Electric)" xfId="2908"/>
    <cellStyle name="_Portfolio SPlan Base Case.xls Chart 3_Book2_Adj Bench DR 3 for Initial Briefs (Electric) 2" xfId="2909"/>
    <cellStyle name="_Portfolio SPlan Base Case.xls Chart 3_Book2_Adj Bench DR 3 for Initial Briefs (Electric) 2 2" xfId="16649"/>
    <cellStyle name="_Portfolio SPlan Base Case.xls Chart 3_Book2_Adj Bench DR 3 for Initial Briefs (Electric) 2 2 2" xfId="16650"/>
    <cellStyle name="_Portfolio SPlan Base Case.xls Chart 3_Book2_Adj Bench DR 3 for Initial Briefs (Electric) 2 2 2 2" xfId="16651"/>
    <cellStyle name="_Portfolio SPlan Base Case.xls Chart 3_Book2_Adj Bench DR 3 for Initial Briefs (Electric) 2 2 3" xfId="16652"/>
    <cellStyle name="_Portfolio SPlan Base Case.xls Chart 3_Book2_Adj Bench DR 3 for Initial Briefs (Electric) 2 2 4" xfId="16653"/>
    <cellStyle name="_Portfolio SPlan Base Case.xls Chart 3_Book2_Adj Bench DR 3 for Initial Briefs (Electric) 2 3" xfId="16654"/>
    <cellStyle name="_Portfolio SPlan Base Case.xls Chart 3_Book2_Adj Bench DR 3 for Initial Briefs (Electric) 2 3 2" xfId="16655"/>
    <cellStyle name="_Portfolio SPlan Base Case.xls Chart 3_Book2_Adj Bench DR 3 for Initial Briefs (Electric) 2 4" xfId="16656"/>
    <cellStyle name="_Portfolio SPlan Base Case.xls Chart 3_Book2_Adj Bench DR 3 for Initial Briefs (Electric) 3" xfId="16657"/>
    <cellStyle name="_Portfolio SPlan Base Case.xls Chart 3_Book2_Adj Bench DR 3 for Initial Briefs (Electric) 3 2" xfId="16658"/>
    <cellStyle name="_Portfolio SPlan Base Case.xls Chart 3_Book2_Adj Bench DR 3 for Initial Briefs (Electric) 3 2 2" xfId="16659"/>
    <cellStyle name="_Portfolio SPlan Base Case.xls Chart 3_Book2_Adj Bench DR 3 for Initial Briefs (Electric) 3 3" xfId="16660"/>
    <cellStyle name="_Portfolio SPlan Base Case.xls Chart 3_Book2_Adj Bench DR 3 for Initial Briefs (Electric) 3 4" xfId="16661"/>
    <cellStyle name="_Portfolio SPlan Base Case.xls Chart 3_Book2_Adj Bench DR 3 for Initial Briefs (Electric) 4" xfId="16662"/>
    <cellStyle name="_Portfolio SPlan Base Case.xls Chart 3_Book2_Adj Bench DR 3 for Initial Briefs (Electric) 4 2" xfId="16663"/>
    <cellStyle name="_Portfolio SPlan Base Case.xls Chart 3_Book2_Adj Bench DR 3 for Initial Briefs (Electric) 5" xfId="16664"/>
    <cellStyle name="_Portfolio SPlan Base Case.xls Chart 3_Book2_Adj Bench DR 3 for Initial Briefs (Electric)_DEM-WP(C) ENERG10C--ctn Mid-C_042010 2010GRC" xfId="2910"/>
    <cellStyle name="_Portfolio SPlan Base Case.xls Chart 3_Book2_Adj Bench DR 3 for Initial Briefs (Electric)_DEM-WP(C) ENERG10C--ctn Mid-C_042010 2010GRC 2" xfId="16665"/>
    <cellStyle name="_Portfolio SPlan Base Case.xls Chart 3_Book2_DEM-WP(C) ENERG10C--ctn Mid-C_042010 2010GRC" xfId="2911"/>
    <cellStyle name="_Portfolio SPlan Base Case.xls Chart 3_Book2_DEM-WP(C) ENERG10C--ctn Mid-C_042010 2010GRC 2" xfId="16666"/>
    <cellStyle name="_Portfolio SPlan Base Case.xls Chart 3_Book2_Electric Rev Req Model (2009 GRC) Rebuttal" xfId="2912"/>
    <cellStyle name="_Portfolio SPlan Base Case.xls Chart 3_Book2_Electric Rev Req Model (2009 GRC) Rebuttal 2" xfId="16667"/>
    <cellStyle name="_Portfolio SPlan Base Case.xls Chart 3_Book2_Electric Rev Req Model (2009 GRC) Rebuttal 2 2" xfId="16668"/>
    <cellStyle name="_Portfolio SPlan Base Case.xls Chart 3_Book2_Electric Rev Req Model (2009 GRC) Rebuttal 2 2 2" xfId="16669"/>
    <cellStyle name="_Portfolio SPlan Base Case.xls Chart 3_Book2_Electric Rev Req Model (2009 GRC) Rebuttal 2 3" xfId="16670"/>
    <cellStyle name="_Portfolio SPlan Base Case.xls Chart 3_Book2_Electric Rev Req Model (2009 GRC) Rebuttal 3" xfId="16671"/>
    <cellStyle name="_Portfolio SPlan Base Case.xls Chart 3_Book2_Electric Rev Req Model (2009 GRC) Rebuttal 3 2" xfId="16672"/>
    <cellStyle name="_Portfolio SPlan Base Case.xls Chart 3_Book2_Electric Rev Req Model (2009 GRC) Rebuttal 4" xfId="16673"/>
    <cellStyle name="_Portfolio SPlan Base Case.xls Chart 3_Book2_Electric Rev Req Model (2009 GRC) Rebuttal REmoval of New  WH Solar AdjustMI" xfId="2913"/>
    <cellStyle name="_Portfolio SPlan Base Case.xls Chart 3_Book2_Electric Rev Req Model (2009 GRC) Rebuttal REmoval of New  WH Solar AdjustMI 2" xfId="2914"/>
    <cellStyle name="_Portfolio SPlan Base Case.xls Chart 3_Book2_Electric Rev Req Model (2009 GRC) Rebuttal REmoval of New  WH Solar AdjustMI 2 2" xfId="16674"/>
    <cellStyle name="_Portfolio SPlan Base Case.xls Chart 3_Book2_Electric Rev Req Model (2009 GRC) Rebuttal REmoval of New  WH Solar AdjustMI 2 2 2" xfId="16675"/>
    <cellStyle name="_Portfolio SPlan Base Case.xls Chart 3_Book2_Electric Rev Req Model (2009 GRC) Rebuttal REmoval of New  WH Solar AdjustMI 2 2 2 2" xfId="16676"/>
    <cellStyle name="_Portfolio SPlan Base Case.xls Chart 3_Book2_Electric Rev Req Model (2009 GRC) Rebuttal REmoval of New  WH Solar AdjustMI 2 2 3" xfId="16677"/>
    <cellStyle name="_Portfolio SPlan Base Case.xls Chart 3_Book2_Electric Rev Req Model (2009 GRC) Rebuttal REmoval of New  WH Solar AdjustMI 2 2 4" xfId="16678"/>
    <cellStyle name="_Portfolio SPlan Base Case.xls Chart 3_Book2_Electric Rev Req Model (2009 GRC) Rebuttal REmoval of New  WH Solar AdjustMI 2 3" xfId="16679"/>
    <cellStyle name="_Portfolio SPlan Base Case.xls Chart 3_Book2_Electric Rev Req Model (2009 GRC) Rebuttal REmoval of New  WH Solar AdjustMI 2 3 2" xfId="16680"/>
    <cellStyle name="_Portfolio SPlan Base Case.xls Chart 3_Book2_Electric Rev Req Model (2009 GRC) Rebuttal REmoval of New  WH Solar AdjustMI 2 4" xfId="16681"/>
    <cellStyle name="_Portfolio SPlan Base Case.xls Chart 3_Book2_Electric Rev Req Model (2009 GRC) Rebuttal REmoval of New  WH Solar AdjustMI 3" xfId="16682"/>
    <cellStyle name="_Portfolio SPlan Base Case.xls Chart 3_Book2_Electric Rev Req Model (2009 GRC) Rebuttal REmoval of New  WH Solar AdjustMI 3 2" xfId="16683"/>
    <cellStyle name="_Portfolio SPlan Base Case.xls Chart 3_Book2_Electric Rev Req Model (2009 GRC) Rebuttal REmoval of New  WH Solar AdjustMI 3 2 2" xfId="16684"/>
    <cellStyle name="_Portfolio SPlan Base Case.xls Chart 3_Book2_Electric Rev Req Model (2009 GRC) Rebuttal REmoval of New  WH Solar AdjustMI 3 3" xfId="16685"/>
    <cellStyle name="_Portfolio SPlan Base Case.xls Chart 3_Book2_Electric Rev Req Model (2009 GRC) Rebuttal REmoval of New  WH Solar AdjustMI 3 4" xfId="16686"/>
    <cellStyle name="_Portfolio SPlan Base Case.xls Chart 3_Book2_Electric Rev Req Model (2009 GRC) Rebuttal REmoval of New  WH Solar AdjustMI 4" xfId="16687"/>
    <cellStyle name="_Portfolio SPlan Base Case.xls Chart 3_Book2_Electric Rev Req Model (2009 GRC) Rebuttal REmoval of New  WH Solar AdjustMI 4 2" xfId="16688"/>
    <cellStyle name="_Portfolio SPlan Base Case.xls Chart 3_Book2_Electric Rev Req Model (2009 GRC) Rebuttal REmoval of New  WH Solar AdjustMI 5" xfId="16689"/>
    <cellStyle name="_Portfolio SPlan Base Case.xls Chart 3_Book2_Electric Rev Req Model (2009 GRC) Rebuttal REmoval of New  WH Solar AdjustMI_DEM-WP(C) ENERG10C--ctn Mid-C_042010 2010GRC" xfId="2915"/>
    <cellStyle name="_Portfolio SPlan Base Case.xls Chart 3_Book2_Electric Rev Req Model (2009 GRC) Rebuttal REmoval of New  WH Solar AdjustMI_DEM-WP(C) ENERG10C--ctn Mid-C_042010 2010GRC 2" xfId="16690"/>
    <cellStyle name="_Portfolio SPlan Base Case.xls Chart 3_Book2_Electric Rev Req Model (2009 GRC) Revised 01-18-2010" xfId="2916"/>
    <cellStyle name="_Portfolio SPlan Base Case.xls Chart 3_Book2_Electric Rev Req Model (2009 GRC) Revised 01-18-2010 2" xfId="2917"/>
    <cellStyle name="_Portfolio SPlan Base Case.xls Chart 3_Book2_Electric Rev Req Model (2009 GRC) Revised 01-18-2010 2 2" xfId="16691"/>
    <cellStyle name="_Portfolio SPlan Base Case.xls Chart 3_Book2_Electric Rev Req Model (2009 GRC) Revised 01-18-2010 2 2 2" xfId="16692"/>
    <cellStyle name="_Portfolio SPlan Base Case.xls Chart 3_Book2_Electric Rev Req Model (2009 GRC) Revised 01-18-2010 2 2 2 2" xfId="16693"/>
    <cellStyle name="_Portfolio SPlan Base Case.xls Chart 3_Book2_Electric Rev Req Model (2009 GRC) Revised 01-18-2010 2 2 3" xfId="16694"/>
    <cellStyle name="_Portfolio SPlan Base Case.xls Chart 3_Book2_Electric Rev Req Model (2009 GRC) Revised 01-18-2010 2 2 4" xfId="16695"/>
    <cellStyle name="_Portfolio SPlan Base Case.xls Chart 3_Book2_Electric Rev Req Model (2009 GRC) Revised 01-18-2010 2 3" xfId="16696"/>
    <cellStyle name="_Portfolio SPlan Base Case.xls Chart 3_Book2_Electric Rev Req Model (2009 GRC) Revised 01-18-2010 2 3 2" xfId="16697"/>
    <cellStyle name="_Portfolio SPlan Base Case.xls Chart 3_Book2_Electric Rev Req Model (2009 GRC) Revised 01-18-2010 2 4" xfId="16698"/>
    <cellStyle name="_Portfolio SPlan Base Case.xls Chart 3_Book2_Electric Rev Req Model (2009 GRC) Revised 01-18-2010 3" xfId="16699"/>
    <cellStyle name="_Portfolio SPlan Base Case.xls Chart 3_Book2_Electric Rev Req Model (2009 GRC) Revised 01-18-2010 3 2" xfId="16700"/>
    <cellStyle name="_Portfolio SPlan Base Case.xls Chart 3_Book2_Electric Rev Req Model (2009 GRC) Revised 01-18-2010 3 2 2" xfId="16701"/>
    <cellStyle name="_Portfolio SPlan Base Case.xls Chart 3_Book2_Electric Rev Req Model (2009 GRC) Revised 01-18-2010 3 3" xfId="16702"/>
    <cellStyle name="_Portfolio SPlan Base Case.xls Chart 3_Book2_Electric Rev Req Model (2009 GRC) Revised 01-18-2010 3 4" xfId="16703"/>
    <cellStyle name="_Portfolio SPlan Base Case.xls Chart 3_Book2_Electric Rev Req Model (2009 GRC) Revised 01-18-2010 4" xfId="16704"/>
    <cellStyle name="_Portfolio SPlan Base Case.xls Chart 3_Book2_Electric Rev Req Model (2009 GRC) Revised 01-18-2010 4 2" xfId="16705"/>
    <cellStyle name="_Portfolio SPlan Base Case.xls Chart 3_Book2_Electric Rev Req Model (2009 GRC) Revised 01-18-2010 5" xfId="16706"/>
    <cellStyle name="_Portfolio SPlan Base Case.xls Chart 3_Book2_Electric Rev Req Model (2009 GRC) Revised 01-18-2010_DEM-WP(C) ENERG10C--ctn Mid-C_042010 2010GRC" xfId="2918"/>
    <cellStyle name="_Portfolio SPlan Base Case.xls Chart 3_Book2_Electric Rev Req Model (2009 GRC) Revised 01-18-2010_DEM-WP(C) ENERG10C--ctn Mid-C_042010 2010GRC 2" xfId="16707"/>
    <cellStyle name="_Portfolio SPlan Base Case.xls Chart 3_Book2_Final Order Electric EXHIBIT A-1" xfId="2919"/>
    <cellStyle name="_Portfolio SPlan Base Case.xls Chart 3_Book2_Final Order Electric EXHIBIT A-1 2" xfId="16708"/>
    <cellStyle name="_Portfolio SPlan Base Case.xls Chart 3_Book2_Final Order Electric EXHIBIT A-1 2 2" xfId="16709"/>
    <cellStyle name="_Portfolio SPlan Base Case.xls Chart 3_Book2_Final Order Electric EXHIBIT A-1 2 2 2" xfId="16710"/>
    <cellStyle name="_Portfolio SPlan Base Case.xls Chart 3_Book2_Final Order Electric EXHIBIT A-1 2 3" xfId="16711"/>
    <cellStyle name="_Portfolio SPlan Base Case.xls Chart 3_Book2_Final Order Electric EXHIBIT A-1 2 4" xfId="16712"/>
    <cellStyle name="_Portfolio SPlan Base Case.xls Chart 3_Book2_Final Order Electric EXHIBIT A-1 3" xfId="16713"/>
    <cellStyle name="_Portfolio SPlan Base Case.xls Chart 3_Book2_Final Order Electric EXHIBIT A-1 3 2" xfId="16714"/>
    <cellStyle name="_Portfolio SPlan Base Case.xls Chart 3_Book2_Final Order Electric EXHIBIT A-1 4" xfId="16715"/>
    <cellStyle name="_Portfolio SPlan Base Case.xls Chart 3_Book2_Final Order Electric EXHIBIT A-1 5" xfId="16716"/>
    <cellStyle name="_Portfolio SPlan Base Case.xls Chart 3_Book2_Final Order Electric EXHIBIT A-1 6" xfId="16717"/>
    <cellStyle name="_Portfolio SPlan Base Case.xls Chart 3_Chelan PUD Power Costs (8-10)" xfId="2920"/>
    <cellStyle name="_Portfolio SPlan Base Case.xls Chart 3_Chelan PUD Power Costs (8-10) 2" xfId="16718"/>
    <cellStyle name="_Portfolio SPlan Base Case.xls Chart 3_Colstrip 1&amp;2 Annual O&amp;M Budgets" xfId="16719"/>
    <cellStyle name="_Portfolio SPlan Base Case.xls Chart 3_Confidential Material" xfId="2921"/>
    <cellStyle name="_Portfolio SPlan Base Case.xls Chart 3_Confidential Material 2" xfId="16720"/>
    <cellStyle name="_Portfolio SPlan Base Case.xls Chart 3_DEM-WP(C) Colstrip 12 Coal Cost Forecast 2010GRC" xfId="2922"/>
    <cellStyle name="_Portfolio SPlan Base Case.xls Chart 3_DEM-WP(C) Colstrip 12 Coal Cost Forecast 2010GRC 2" xfId="16721"/>
    <cellStyle name="_Portfolio SPlan Base Case.xls Chart 3_DEM-WP(C) ENERG10C--ctn Mid-C_042010 2010GRC" xfId="2923"/>
    <cellStyle name="_Portfolio SPlan Base Case.xls Chart 3_DEM-WP(C) ENERG10C--ctn Mid-C_042010 2010GRC 2" xfId="16722"/>
    <cellStyle name="_Portfolio SPlan Base Case.xls Chart 3_DEM-WP(C) Production O&amp;M 2010GRC As-Filed" xfId="2924"/>
    <cellStyle name="_Portfolio SPlan Base Case.xls Chart 3_DEM-WP(C) Production O&amp;M 2010GRC As-Filed 2" xfId="2925"/>
    <cellStyle name="_Portfolio SPlan Base Case.xls Chart 3_DEM-WP(C) Production O&amp;M 2010GRC As-Filed 2 2" xfId="16723"/>
    <cellStyle name="_Portfolio SPlan Base Case.xls Chart 3_DEM-WP(C) Production O&amp;M 2010GRC As-Filed 3" xfId="2926"/>
    <cellStyle name="_Portfolio SPlan Base Case.xls Chart 3_DEM-WP(C) Production O&amp;M 2010GRC As-Filed 3 2" xfId="16724"/>
    <cellStyle name="_Portfolio SPlan Base Case.xls Chart 3_DEM-WP(C) Production O&amp;M 2010GRC As-Filed 4" xfId="16725"/>
    <cellStyle name="_Portfolio SPlan Base Case.xls Chart 3_DEM-WP(C) Production O&amp;M 2010GRC As-Filed 4 2" xfId="16726"/>
    <cellStyle name="_Portfolio SPlan Base Case.xls Chart 3_DEM-WP(C) Production O&amp;M 2010GRC As-Filed 5" xfId="16727"/>
    <cellStyle name="_Portfolio SPlan Base Case.xls Chart 3_DEM-WP(C) Production O&amp;M 2010GRC As-Filed 5 2" xfId="16728"/>
    <cellStyle name="_Portfolio SPlan Base Case.xls Chart 3_DEM-WP(C) Production O&amp;M 2010GRC As-Filed 6" xfId="16729"/>
    <cellStyle name="_Portfolio SPlan Base Case.xls Chart 3_DEM-WP(C) Production O&amp;M 2010GRC As-Filed 6 2" xfId="16730"/>
    <cellStyle name="_Portfolio SPlan Base Case.xls Chart 3_Electric Rev Req Model (2009 GRC) " xfId="2927"/>
    <cellStyle name="_Portfolio SPlan Base Case.xls Chart 3_Electric Rev Req Model (2009 GRC)  2" xfId="2928"/>
    <cellStyle name="_Portfolio SPlan Base Case.xls Chart 3_Electric Rev Req Model (2009 GRC)  2 2" xfId="16731"/>
    <cellStyle name="_Portfolio SPlan Base Case.xls Chart 3_Electric Rev Req Model (2009 GRC)  2 2 2" xfId="16732"/>
    <cellStyle name="_Portfolio SPlan Base Case.xls Chart 3_Electric Rev Req Model (2009 GRC)  2 2 2 2" xfId="16733"/>
    <cellStyle name="_Portfolio SPlan Base Case.xls Chart 3_Electric Rev Req Model (2009 GRC)  2 2 3" xfId="16734"/>
    <cellStyle name="_Portfolio SPlan Base Case.xls Chart 3_Electric Rev Req Model (2009 GRC)  2 2 4" xfId="16735"/>
    <cellStyle name="_Portfolio SPlan Base Case.xls Chart 3_Electric Rev Req Model (2009 GRC)  2 3" xfId="16736"/>
    <cellStyle name="_Portfolio SPlan Base Case.xls Chart 3_Electric Rev Req Model (2009 GRC)  2 3 2" xfId="16737"/>
    <cellStyle name="_Portfolio SPlan Base Case.xls Chart 3_Electric Rev Req Model (2009 GRC)  2 4" xfId="16738"/>
    <cellStyle name="_Portfolio SPlan Base Case.xls Chart 3_Electric Rev Req Model (2009 GRC)  3" xfId="16739"/>
    <cellStyle name="_Portfolio SPlan Base Case.xls Chart 3_Electric Rev Req Model (2009 GRC)  3 2" xfId="16740"/>
    <cellStyle name="_Portfolio SPlan Base Case.xls Chart 3_Electric Rev Req Model (2009 GRC)  3 2 2" xfId="16741"/>
    <cellStyle name="_Portfolio SPlan Base Case.xls Chart 3_Electric Rev Req Model (2009 GRC)  3 3" xfId="16742"/>
    <cellStyle name="_Portfolio SPlan Base Case.xls Chart 3_Electric Rev Req Model (2009 GRC)  3 4" xfId="16743"/>
    <cellStyle name="_Portfolio SPlan Base Case.xls Chart 3_Electric Rev Req Model (2009 GRC)  4" xfId="16744"/>
    <cellStyle name="_Portfolio SPlan Base Case.xls Chart 3_Electric Rev Req Model (2009 GRC)  4 2" xfId="16745"/>
    <cellStyle name="_Portfolio SPlan Base Case.xls Chart 3_Electric Rev Req Model (2009 GRC)  5" xfId="16746"/>
    <cellStyle name="_Portfolio SPlan Base Case.xls Chart 3_Electric Rev Req Model (2009 GRC) _DEM-WP(C) ENERG10C--ctn Mid-C_042010 2010GRC" xfId="2929"/>
    <cellStyle name="_Portfolio SPlan Base Case.xls Chart 3_Electric Rev Req Model (2009 GRC) _DEM-WP(C) ENERG10C--ctn Mid-C_042010 2010GRC 2" xfId="16747"/>
    <cellStyle name="_Portfolio SPlan Base Case.xls Chart 3_Electric Rev Req Model (2009 GRC) Rebuttal" xfId="2930"/>
    <cellStyle name="_Portfolio SPlan Base Case.xls Chart 3_Electric Rev Req Model (2009 GRC) Rebuttal 2" xfId="16748"/>
    <cellStyle name="_Portfolio SPlan Base Case.xls Chart 3_Electric Rev Req Model (2009 GRC) Rebuttal 2 2" xfId="16749"/>
    <cellStyle name="_Portfolio SPlan Base Case.xls Chart 3_Electric Rev Req Model (2009 GRC) Rebuttal 2 2 2" xfId="16750"/>
    <cellStyle name="_Portfolio SPlan Base Case.xls Chart 3_Electric Rev Req Model (2009 GRC) Rebuttal 2 3" xfId="16751"/>
    <cellStyle name="_Portfolio SPlan Base Case.xls Chart 3_Electric Rev Req Model (2009 GRC) Rebuttal 3" xfId="16752"/>
    <cellStyle name="_Portfolio SPlan Base Case.xls Chart 3_Electric Rev Req Model (2009 GRC) Rebuttal 3 2" xfId="16753"/>
    <cellStyle name="_Portfolio SPlan Base Case.xls Chart 3_Electric Rev Req Model (2009 GRC) Rebuttal 4" xfId="16754"/>
    <cellStyle name="_Portfolio SPlan Base Case.xls Chart 3_Electric Rev Req Model (2009 GRC) Rebuttal REmoval of New  WH Solar AdjustMI" xfId="2931"/>
    <cellStyle name="_Portfolio SPlan Base Case.xls Chart 3_Electric Rev Req Model (2009 GRC) Rebuttal REmoval of New  WH Solar AdjustMI 2" xfId="2932"/>
    <cellStyle name="_Portfolio SPlan Base Case.xls Chart 3_Electric Rev Req Model (2009 GRC) Rebuttal REmoval of New  WH Solar AdjustMI 2 2" xfId="16755"/>
    <cellStyle name="_Portfolio SPlan Base Case.xls Chart 3_Electric Rev Req Model (2009 GRC) Rebuttal REmoval of New  WH Solar AdjustMI 2 2 2" xfId="16756"/>
    <cellStyle name="_Portfolio SPlan Base Case.xls Chart 3_Electric Rev Req Model (2009 GRC) Rebuttal REmoval of New  WH Solar AdjustMI 2 2 2 2" xfId="16757"/>
    <cellStyle name="_Portfolio SPlan Base Case.xls Chart 3_Electric Rev Req Model (2009 GRC) Rebuttal REmoval of New  WH Solar AdjustMI 2 2 3" xfId="16758"/>
    <cellStyle name="_Portfolio SPlan Base Case.xls Chart 3_Electric Rev Req Model (2009 GRC) Rebuttal REmoval of New  WH Solar AdjustMI 2 2 4" xfId="16759"/>
    <cellStyle name="_Portfolio SPlan Base Case.xls Chart 3_Electric Rev Req Model (2009 GRC) Rebuttal REmoval of New  WH Solar AdjustMI 2 3" xfId="16760"/>
    <cellStyle name="_Portfolio SPlan Base Case.xls Chart 3_Electric Rev Req Model (2009 GRC) Rebuttal REmoval of New  WH Solar AdjustMI 2 3 2" xfId="16761"/>
    <cellStyle name="_Portfolio SPlan Base Case.xls Chart 3_Electric Rev Req Model (2009 GRC) Rebuttal REmoval of New  WH Solar AdjustMI 2 4" xfId="16762"/>
    <cellStyle name="_Portfolio SPlan Base Case.xls Chart 3_Electric Rev Req Model (2009 GRC) Rebuttal REmoval of New  WH Solar AdjustMI 3" xfId="16763"/>
    <cellStyle name="_Portfolio SPlan Base Case.xls Chart 3_Electric Rev Req Model (2009 GRC) Rebuttal REmoval of New  WH Solar AdjustMI 3 2" xfId="16764"/>
    <cellStyle name="_Portfolio SPlan Base Case.xls Chart 3_Electric Rev Req Model (2009 GRC) Rebuttal REmoval of New  WH Solar AdjustMI 3 2 2" xfId="16765"/>
    <cellStyle name="_Portfolio SPlan Base Case.xls Chart 3_Electric Rev Req Model (2009 GRC) Rebuttal REmoval of New  WH Solar AdjustMI 3 3" xfId="16766"/>
    <cellStyle name="_Portfolio SPlan Base Case.xls Chart 3_Electric Rev Req Model (2009 GRC) Rebuttal REmoval of New  WH Solar AdjustMI 3 4" xfId="16767"/>
    <cellStyle name="_Portfolio SPlan Base Case.xls Chart 3_Electric Rev Req Model (2009 GRC) Rebuttal REmoval of New  WH Solar AdjustMI 4" xfId="16768"/>
    <cellStyle name="_Portfolio SPlan Base Case.xls Chart 3_Electric Rev Req Model (2009 GRC) Rebuttal REmoval of New  WH Solar AdjustMI 4 2" xfId="16769"/>
    <cellStyle name="_Portfolio SPlan Base Case.xls Chart 3_Electric Rev Req Model (2009 GRC) Rebuttal REmoval of New  WH Solar AdjustMI 5" xfId="16770"/>
    <cellStyle name="_Portfolio SPlan Base Case.xls Chart 3_Electric Rev Req Model (2009 GRC) Rebuttal REmoval of New  WH Solar AdjustMI_DEM-WP(C) ENERG10C--ctn Mid-C_042010 2010GRC" xfId="2933"/>
    <cellStyle name="_Portfolio SPlan Base Case.xls Chart 3_Electric Rev Req Model (2009 GRC) Rebuttal REmoval of New  WH Solar AdjustMI_DEM-WP(C) ENERG10C--ctn Mid-C_042010 2010GRC 2" xfId="16771"/>
    <cellStyle name="_Portfolio SPlan Base Case.xls Chart 3_Electric Rev Req Model (2009 GRC) Revised 01-18-2010" xfId="2934"/>
    <cellStyle name="_Portfolio SPlan Base Case.xls Chart 3_Electric Rev Req Model (2009 GRC) Revised 01-18-2010 2" xfId="2935"/>
    <cellStyle name="_Portfolio SPlan Base Case.xls Chart 3_Electric Rev Req Model (2009 GRC) Revised 01-18-2010 2 2" xfId="16772"/>
    <cellStyle name="_Portfolio SPlan Base Case.xls Chart 3_Electric Rev Req Model (2009 GRC) Revised 01-18-2010 2 2 2" xfId="16773"/>
    <cellStyle name="_Portfolio SPlan Base Case.xls Chart 3_Electric Rev Req Model (2009 GRC) Revised 01-18-2010 2 2 2 2" xfId="16774"/>
    <cellStyle name="_Portfolio SPlan Base Case.xls Chart 3_Electric Rev Req Model (2009 GRC) Revised 01-18-2010 2 2 3" xfId="16775"/>
    <cellStyle name="_Portfolio SPlan Base Case.xls Chart 3_Electric Rev Req Model (2009 GRC) Revised 01-18-2010 2 2 4" xfId="16776"/>
    <cellStyle name="_Portfolio SPlan Base Case.xls Chart 3_Electric Rev Req Model (2009 GRC) Revised 01-18-2010 2 3" xfId="16777"/>
    <cellStyle name="_Portfolio SPlan Base Case.xls Chart 3_Electric Rev Req Model (2009 GRC) Revised 01-18-2010 2 3 2" xfId="16778"/>
    <cellStyle name="_Portfolio SPlan Base Case.xls Chart 3_Electric Rev Req Model (2009 GRC) Revised 01-18-2010 2 4" xfId="16779"/>
    <cellStyle name="_Portfolio SPlan Base Case.xls Chart 3_Electric Rev Req Model (2009 GRC) Revised 01-18-2010 3" xfId="16780"/>
    <cellStyle name="_Portfolio SPlan Base Case.xls Chart 3_Electric Rev Req Model (2009 GRC) Revised 01-18-2010 3 2" xfId="16781"/>
    <cellStyle name="_Portfolio SPlan Base Case.xls Chart 3_Electric Rev Req Model (2009 GRC) Revised 01-18-2010 3 2 2" xfId="16782"/>
    <cellStyle name="_Portfolio SPlan Base Case.xls Chart 3_Electric Rev Req Model (2009 GRC) Revised 01-18-2010 3 3" xfId="16783"/>
    <cellStyle name="_Portfolio SPlan Base Case.xls Chart 3_Electric Rev Req Model (2009 GRC) Revised 01-18-2010 3 4" xfId="16784"/>
    <cellStyle name="_Portfolio SPlan Base Case.xls Chart 3_Electric Rev Req Model (2009 GRC) Revised 01-18-2010 4" xfId="16785"/>
    <cellStyle name="_Portfolio SPlan Base Case.xls Chart 3_Electric Rev Req Model (2009 GRC) Revised 01-18-2010 4 2" xfId="16786"/>
    <cellStyle name="_Portfolio SPlan Base Case.xls Chart 3_Electric Rev Req Model (2009 GRC) Revised 01-18-2010 5" xfId="16787"/>
    <cellStyle name="_Portfolio SPlan Base Case.xls Chart 3_Electric Rev Req Model (2009 GRC) Revised 01-18-2010_DEM-WP(C) ENERG10C--ctn Mid-C_042010 2010GRC" xfId="2936"/>
    <cellStyle name="_Portfolio SPlan Base Case.xls Chart 3_Electric Rev Req Model (2009 GRC) Revised 01-18-2010_DEM-WP(C) ENERG10C--ctn Mid-C_042010 2010GRC 2" xfId="16788"/>
    <cellStyle name="_Portfolio SPlan Base Case.xls Chart 3_Electric Rev Req Model (2010 GRC)" xfId="16789"/>
    <cellStyle name="_Portfolio SPlan Base Case.xls Chart 3_Electric Rev Req Model (2010 GRC) 2" xfId="16790"/>
    <cellStyle name="_Portfolio SPlan Base Case.xls Chart 3_Electric Rev Req Model (2010 GRC) SF" xfId="16791"/>
    <cellStyle name="_Portfolio SPlan Base Case.xls Chart 3_Electric Rev Req Model (2010 GRC) SF 2" xfId="16792"/>
    <cellStyle name="_Portfolio SPlan Base Case.xls Chart 3_Final Order Electric EXHIBIT A-1" xfId="2937"/>
    <cellStyle name="_Portfolio SPlan Base Case.xls Chart 3_Final Order Electric EXHIBIT A-1 2" xfId="16793"/>
    <cellStyle name="_Portfolio SPlan Base Case.xls Chart 3_Final Order Electric EXHIBIT A-1 2 2" xfId="16794"/>
    <cellStyle name="_Portfolio SPlan Base Case.xls Chart 3_Final Order Electric EXHIBIT A-1 2 2 2" xfId="16795"/>
    <cellStyle name="_Portfolio SPlan Base Case.xls Chart 3_Final Order Electric EXHIBIT A-1 2 3" xfId="16796"/>
    <cellStyle name="_Portfolio SPlan Base Case.xls Chart 3_Final Order Electric EXHIBIT A-1 2 4" xfId="16797"/>
    <cellStyle name="_Portfolio SPlan Base Case.xls Chart 3_Final Order Electric EXHIBIT A-1 3" xfId="16798"/>
    <cellStyle name="_Portfolio SPlan Base Case.xls Chart 3_Final Order Electric EXHIBIT A-1 3 2" xfId="16799"/>
    <cellStyle name="_Portfolio SPlan Base Case.xls Chart 3_Final Order Electric EXHIBIT A-1 4" xfId="16800"/>
    <cellStyle name="_Portfolio SPlan Base Case.xls Chart 3_Final Order Electric EXHIBIT A-1 5" xfId="16801"/>
    <cellStyle name="_Portfolio SPlan Base Case.xls Chart 3_Final Order Electric EXHIBIT A-1 6" xfId="16802"/>
    <cellStyle name="_Portfolio SPlan Base Case.xls Chart 3_NIM Summary" xfId="2938"/>
    <cellStyle name="_Portfolio SPlan Base Case.xls Chart 3_NIM Summary 2" xfId="2939"/>
    <cellStyle name="_Portfolio SPlan Base Case.xls Chart 3_NIM Summary 2 2" xfId="16803"/>
    <cellStyle name="_Portfolio SPlan Base Case.xls Chart 3_NIM Summary 2 2 2" xfId="16804"/>
    <cellStyle name="_Portfolio SPlan Base Case.xls Chart 3_NIM Summary 2 2 2 2" xfId="16805"/>
    <cellStyle name="_Portfolio SPlan Base Case.xls Chart 3_NIM Summary 2 2 3" xfId="16806"/>
    <cellStyle name="_Portfolio SPlan Base Case.xls Chart 3_NIM Summary 2 2 4" xfId="16807"/>
    <cellStyle name="_Portfolio SPlan Base Case.xls Chart 3_NIM Summary 2 3" xfId="16808"/>
    <cellStyle name="_Portfolio SPlan Base Case.xls Chart 3_NIM Summary 2 3 2" xfId="16809"/>
    <cellStyle name="_Portfolio SPlan Base Case.xls Chart 3_NIM Summary 2 4" xfId="16810"/>
    <cellStyle name="_Portfolio SPlan Base Case.xls Chart 3_NIM Summary 3" xfId="16811"/>
    <cellStyle name="_Portfolio SPlan Base Case.xls Chart 3_NIM Summary 3 2" xfId="16812"/>
    <cellStyle name="_Portfolio SPlan Base Case.xls Chart 3_NIM Summary 3 2 2" xfId="16813"/>
    <cellStyle name="_Portfolio SPlan Base Case.xls Chart 3_NIM Summary 3 3" xfId="16814"/>
    <cellStyle name="_Portfolio SPlan Base Case.xls Chart 3_NIM Summary 3 4" xfId="16815"/>
    <cellStyle name="_Portfolio SPlan Base Case.xls Chart 3_NIM Summary 4" xfId="16816"/>
    <cellStyle name="_Portfolio SPlan Base Case.xls Chart 3_NIM Summary 4 2" xfId="16817"/>
    <cellStyle name="_Portfolio SPlan Base Case.xls Chart 3_NIM Summary 5" xfId="16818"/>
    <cellStyle name="_Portfolio SPlan Base Case.xls Chart 3_NIM Summary_DEM-WP(C) ENERG10C--ctn Mid-C_042010 2010GRC" xfId="2940"/>
    <cellStyle name="_Portfolio SPlan Base Case.xls Chart 3_NIM Summary_DEM-WP(C) ENERG10C--ctn Mid-C_042010 2010GRC 2" xfId="16819"/>
    <cellStyle name="_Portfolio SPlan Base Case.xls Chart 3_Rebuttal Power Costs" xfId="2941"/>
    <cellStyle name="_Portfolio SPlan Base Case.xls Chart 3_Rebuttal Power Costs 2" xfId="2942"/>
    <cellStyle name="_Portfolio SPlan Base Case.xls Chart 3_Rebuttal Power Costs 2 2" xfId="16820"/>
    <cellStyle name="_Portfolio SPlan Base Case.xls Chart 3_Rebuttal Power Costs 2 2 2" xfId="16821"/>
    <cellStyle name="_Portfolio SPlan Base Case.xls Chart 3_Rebuttal Power Costs 2 2 2 2" xfId="16822"/>
    <cellStyle name="_Portfolio SPlan Base Case.xls Chart 3_Rebuttal Power Costs 2 2 3" xfId="16823"/>
    <cellStyle name="_Portfolio SPlan Base Case.xls Chart 3_Rebuttal Power Costs 2 2 4" xfId="16824"/>
    <cellStyle name="_Portfolio SPlan Base Case.xls Chart 3_Rebuttal Power Costs 2 3" xfId="16825"/>
    <cellStyle name="_Portfolio SPlan Base Case.xls Chart 3_Rebuttal Power Costs 2 3 2" xfId="16826"/>
    <cellStyle name="_Portfolio SPlan Base Case.xls Chart 3_Rebuttal Power Costs 2 4" xfId="16827"/>
    <cellStyle name="_Portfolio SPlan Base Case.xls Chart 3_Rebuttal Power Costs 3" xfId="16828"/>
    <cellStyle name="_Portfolio SPlan Base Case.xls Chart 3_Rebuttal Power Costs 3 2" xfId="16829"/>
    <cellStyle name="_Portfolio SPlan Base Case.xls Chart 3_Rebuttal Power Costs 3 2 2" xfId="16830"/>
    <cellStyle name="_Portfolio SPlan Base Case.xls Chart 3_Rebuttal Power Costs 3 3" xfId="16831"/>
    <cellStyle name="_Portfolio SPlan Base Case.xls Chart 3_Rebuttal Power Costs 3 4" xfId="16832"/>
    <cellStyle name="_Portfolio SPlan Base Case.xls Chart 3_Rebuttal Power Costs 4" xfId="16833"/>
    <cellStyle name="_Portfolio SPlan Base Case.xls Chart 3_Rebuttal Power Costs 4 2" xfId="16834"/>
    <cellStyle name="_Portfolio SPlan Base Case.xls Chart 3_Rebuttal Power Costs 5" xfId="16835"/>
    <cellStyle name="_Portfolio SPlan Base Case.xls Chart 3_Rebuttal Power Costs_Adj Bench DR 3 for Initial Briefs (Electric)" xfId="2943"/>
    <cellStyle name="_Portfolio SPlan Base Case.xls Chart 3_Rebuttal Power Costs_Adj Bench DR 3 for Initial Briefs (Electric) 2" xfId="2944"/>
    <cellStyle name="_Portfolio SPlan Base Case.xls Chart 3_Rebuttal Power Costs_Adj Bench DR 3 for Initial Briefs (Electric) 2 2" xfId="16836"/>
    <cellStyle name="_Portfolio SPlan Base Case.xls Chart 3_Rebuttal Power Costs_Adj Bench DR 3 for Initial Briefs (Electric) 2 2 2" xfId="16837"/>
    <cellStyle name="_Portfolio SPlan Base Case.xls Chart 3_Rebuttal Power Costs_Adj Bench DR 3 for Initial Briefs (Electric) 2 2 2 2" xfId="16838"/>
    <cellStyle name="_Portfolio SPlan Base Case.xls Chart 3_Rebuttal Power Costs_Adj Bench DR 3 for Initial Briefs (Electric) 2 2 3" xfId="16839"/>
    <cellStyle name="_Portfolio SPlan Base Case.xls Chart 3_Rebuttal Power Costs_Adj Bench DR 3 for Initial Briefs (Electric) 2 2 4" xfId="16840"/>
    <cellStyle name="_Portfolio SPlan Base Case.xls Chart 3_Rebuttal Power Costs_Adj Bench DR 3 for Initial Briefs (Electric) 2 3" xfId="16841"/>
    <cellStyle name="_Portfolio SPlan Base Case.xls Chart 3_Rebuttal Power Costs_Adj Bench DR 3 for Initial Briefs (Electric) 2 3 2" xfId="16842"/>
    <cellStyle name="_Portfolio SPlan Base Case.xls Chart 3_Rebuttal Power Costs_Adj Bench DR 3 for Initial Briefs (Electric) 2 4" xfId="16843"/>
    <cellStyle name="_Portfolio SPlan Base Case.xls Chart 3_Rebuttal Power Costs_Adj Bench DR 3 for Initial Briefs (Electric) 3" xfId="16844"/>
    <cellStyle name="_Portfolio SPlan Base Case.xls Chart 3_Rebuttal Power Costs_Adj Bench DR 3 for Initial Briefs (Electric) 3 2" xfId="16845"/>
    <cellStyle name="_Portfolio SPlan Base Case.xls Chart 3_Rebuttal Power Costs_Adj Bench DR 3 for Initial Briefs (Electric) 3 2 2" xfId="16846"/>
    <cellStyle name="_Portfolio SPlan Base Case.xls Chart 3_Rebuttal Power Costs_Adj Bench DR 3 for Initial Briefs (Electric) 3 3" xfId="16847"/>
    <cellStyle name="_Portfolio SPlan Base Case.xls Chart 3_Rebuttal Power Costs_Adj Bench DR 3 for Initial Briefs (Electric) 3 4" xfId="16848"/>
    <cellStyle name="_Portfolio SPlan Base Case.xls Chart 3_Rebuttal Power Costs_Adj Bench DR 3 for Initial Briefs (Electric) 4" xfId="16849"/>
    <cellStyle name="_Portfolio SPlan Base Case.xls Chart 3_Rebuttal Power Costs_Adj Bench DR 3 for Initial Briefs (Electric) 4 2" xfId="16850"/>
    <cellStyle name="_Portfolio SPlan Base Case.xls Chart 3_Rebuttal Power Costs_Adj Bench DR 3 for Initial Briefs (Electric) 5" xfId="16851"/>
    <cellStyle name="_Portfolio SPlan Base Case.xls Chart 3_Rebuttal Power Costs_Adj Bench DR 3 for Initial Briefs (Electric)_DEM-WP(C) ENERG10C--ctn Mid-C_042010 2010GRC" xfId="2945"/>
    <cellStyle name="_Portfolio SPlan Base Case.xls Chart 3_Rebuttal Power Costs_Adj Bench DR 3 for Initial Briefs (Electric)_DEM-WP(C) ENERG10C--ctn Mid-C_042010 2010GRC 2" xfId="16852"/>
    <cellStyle name="_Portfolio SPlan Base Case.xls Chart 3_Rebuttal Power Costs_DEM-WP(C) ENERG10C--ctn Mid-C_042010 2010GRC" xfId="2946"/>
    <cellStyle name="_Portfolio SPlan Base Case.xls Chart 3_Rebuttal Power Costs_DEM-WP(C) ENERG10C--ctn Mid-C_042010 2010GRC 2" xfId="16853"/>
    <cellStyle name="_Portfolio SPlan Base Case.xls Chart 3_Rebuttal Power Costs_Electric Rev Req Model (2009 GRC) Rebuttal" xfId="2947"/>
    <cellStyle name="_Portfolio SPlan Base Case.xls Chart 3_Rebuttal Power Costs_Electric Rev Req Model (2009 GRC) Rebuttal 2" xfId="16854"/>
    <cellStyle name="_Portfolio SPlan Base Case.xls Chart 3_Rebuttal Power Costs_Electric Rev Req Model (2009 GRC) Rebuttal 2 2" xfId="16855"/>
    <cellStyle name="_Portfolio SPlan Base Case.xls Chart 3_Rebuttal Power Costs_Electric Rev Req Model (2009 GRC) Rebuttal 2 2 2" xfId="16856"/>
    <cellStyle name="_Portfolio SPlan Base Case.xls Chart 3_Rebuttal Power Costs_Electric Rev Req Model (2009 GRC) Rebuttal 2 3" xfId="16857"/>
    <cellStyle name="_Portfolio SPlan Base Case.xls Chart 3_Rebuttal Power Costs_Electric Rev Req Model (2009 GRC) Rebuttal 3" xfId="16858"/>
    <cellStyle name="_Portfolio SPlan Base Case.xls Chart 3_Rebuttal Power Costs_Electric Rev Req Model (2009 GRC) Rebuttal 3 2" xfId="16859"/>
    <cellStyle name="_Portfolio SPlan Base Case.xls Chart 3_Rebuttal Power Costs_Electric Rev Req Model (2009 GRC) Rebuttal 4" xfId="16860"/>
    <cellStyle name="_Portfolio SPlan Base Case.xls Chart 3_Rebuttal Power Costs_Electric Rev Req Model (2009 GRC) Rebuttal REmoval of New  WH Solar AdjustMI" xfId="2948"/>
    <cellStyle name="_Portfolio SPlan Base Case.xls Chart 3_Rebuttal Power Costs_Electric Rev Req Model (2009 GRC) Rebuttal REmoval of New  WH Solar AdjustMI 2" xfId="2949"/>
    <cellStyle name="_Portfolio SPlan Base Case.xls Chart 3_Rebuttal Power Costs_Electric Rev Req Model (2009 GRC) Rebuttal REmoval of New  WH Solar AdjustMI 2 2" xfId="16861"/>
    <cellStyle name="_Portfolio SPlan Base Case.xls Chart 3_Rebuttal Power Costs_Electric Rev Req Model (2009 GRC) Rebuttal REmoval of New  WH Solar AdjustMI 2 2 2" xfId="16862"/>
    <cellStyle name="_Portfolio SPlan Base Case.xls Chart 3_Rebuttal Power Costs_Electric Rev Req Model (2009 GRC) Rebuttal REmoval of New  WH Solar AdjustMI 2 2 2 2" xfId="16863"/>
    <cellStyle name="_Portfolio SPlan Base Case.xls Chart 3_Rebuttal Power Costs_Electric Rev Req Model (2009 GRC) Rebuttal REmoval of New  WH Solar AdjustMI 2 2 3" xfId="16864"/>
    <cellStyle name="_Portfolio SPlan Base Case.xls Chart 3_Rebuttal Power Costs_Electric Rev Req Model (2009 GRC) Rebuttal REmoval of New  WH Solar AdjustMI 2 2 4" xfId="16865"/>
    <cellStyle name="_Portfolio SPlan Base Case.xls Chart 3_Rebuttal Power Costs_Electric Rev Req Model (2009 GRC) Rebuttal REmoval of New  WH Solar AdjustMI 2 3" xfId="16866"/>
    <cellStyle name="_Portfolio SPlan Base Case.xls Chart 3_Rebuttal Power Costs_Electric Rev Req Model (2009 GRC) Rebuttal REmoval of New  WH Solar AdjustMI 2 3 2" xfId="16867"/>
    <cellStyle name="_Portfolio SPlan Base Case.xls Chart 3_Rebuttal Power Costs_Electric Rev Req Model (2009 GRC) Rebuttal REmoval of New  WH Solar AdjustMI 2 4" xfId="16868"/>
    <cellStyle name="_Portfolio SPlan Base Case.xls Chart 3_Rebuttal Power Costs_Electric Rev Req Model (2009 GRC) Rebuttal REmoval of New  WH Solar AdjustMI 3" xfId="16869"/>
    <cellStyle name="_Portfolio SPlan Base Case.xls Chart 3_Rebuttal Power Costs_Electric Rev Req Model (2009 GRC) Rebuttal REmoval of New  WH Solar AdjustMI 3 2" xfId="16870"/>
    <cellStyle name="_Portfolio SPlan Base Case.xls Chart 3_Rebuttal Power Costs_Electric Rev Req Model (2009 GRC) Rebuttal REmoval of New  WH Solar AdjustMI 3 2 2" xfId="16871"/>
    <cellStyle name="_Portfolio SPlan Base Case.xls Chart 3_Rebuttal Power Costs_Electric Rev Req Model (2009 GRC) Rebuttal REmoval of New  WH Solar AdjustMI 3 3" xfId="16872"/>
    <cellStyle name="_Portfolio SPlan Base Case.xls Chart 3_Rebuttal Power Costs_Electric Rev Req Model (2009 GRC) Rebuttal REmoval of New  WH Solar AdjustMI 3 4" xfId="16873"/>
    <cellStyle name="_Portfolio SPlan Base Case.xls Chart 3_Rebuttal Power Costs_Electric Rev Req Model (2009 GRC) Rebuttal REmoval of New  WH Solar AdjustMI 4" xfId="16874"/>
    <cellStyle name="_Portfolio SPlan Base Case.xls Chart 3_Rebuttal Power Costs_Electric Rev Req Model (2009 GRC) Rebuttal REmoval of New  WH Solar AdjustMI 4 2" xfId="16875"/>
    <cellStyle name="_Portfolio SPlan Base Case.xls Chart 3_Rebuttal Power Costs_Electric Rev Req Model (2009 GRC) Rebuttal REmoval of New  WH Solar AdjustMI 5" xfId="16876"/>
    <cellStyle name="_Portfolio SPlan Base Case.xls Chart 3_Rebuttal Power Costs_Electric Rev Req Model (2009 GRC) Rebuttal REmoval of New  WH Solar AdjustMI_DEM-WP(C) ENERG10C--ctn Mid-C_042010 2010GRC" xfId="2950"/>
    <cellStyle name="_Portfolio SPlan Base Case.xls Chart 3_Rebuttal Power Costs_Electric Rev Req Model (2009 GRC) Rebuttal REmoval of New  WH Solar AdjustMI_DEM-WP(C) ENERG10C--ctn Mid-C_042010 2010GRC 2" xfId="16877"/>
    <cellStyle name="_Portfolio SPlan Base Case.xls Chart 3_Rebuttal Power Costs_Electric Rev Req Model (2009 GRC) Revised 01-18-2010" xfId="2951"/>
    <cellStyle name="_Portfolio SPlan Base Case.xls Chart 3_Rebuttal Power Costs_Electric Rev Req Model (2009 GRC) Revised 01-18-2010 2" xfId="2952"/>
    <cellStyle name="_Portfolio SPlan Base Case.xls Chart 3_Rebuttal Power Costs_Electric Rev Req Model (2009 GRC) Revised 01-18-2010 2 2" xfId="16878"/>
    <cellStyle name="_Portfolio SPlan Base Case.xls Chart 3_Rebuttal Power Costs_Electric Rev Req Model (2009 GRC) Revised 01-18-2010 2 2 2" xfId="16879"/>
    <cellStyle name="_Portfolio SPlan Base Case.xls Chart 3_Rebuttal Power Costs_Electric Rev Req Model (2009 GRC) Revised 01-18-2010 2 2 2 2" xfId="16880"/>
    <cellStyle name="_Portfolio SPlan Base Case.xls Chart 3_Rebuttal Power Costs_Electric Rev Req Model (2009 GRC) Revised 01-18-2010 2 2 3" xfId="16881"/>
    <cellStyle name="_Portfolio SPlan Base Case.xls Chart 3_Rebuttal Power Costs_Electric Rev Req Model (2009 GRC) Revised 01-18-2010 2 2 4" xfId="16882"/>
    <cellStyle name="_Portfolio SPlan Base Case.xls Chart 3_Rebuttal Power Costs_Electric Rev Req Model (2009 GRC) Revised 01-18-2010 2 3" xfId="16883"/>
    <cellStyle name="_Portfolio SPlan Base Case.xls Chart 3_Rebuttal Power Costs_Electric Rev Req Model (2009 GRC) Revised 01-18-2010 2 3 2" xfId="16884"/>
    <cellStyle name="_Portfolio SPlan Base Case.xls Chart 3_Rebuttal Power Costs_Electric Rev Req Model (2009 GRC) Revised 01-18-2010 2 4" xfId="16885"/>
    <cellStyle name="_Portfolio SPlan Base Case.xls Chart 3_Rebuttal Power Costs_Electric Rev Req Model (2009 GRC) Revised 01-18-2010 3" xfId="16886"/>
    <cellStyle name="_Portfolio SPlan Base Case.xls Chart 3_Rebuttal Power Costs_Electric Rev Req Model (2009 GRC) Revised 01-18-2010 3 2" xfId="16887"/>
    <cellStyle name="_Portfolio SPlan Base Case.xls Chart 3_Rebuttal Power Costs_Electric Rev Req Model (2009 GRC) Revised 01-18-2010 3 2 2" xfId="16888"/>
    <cellStyle name="_Portfolio SPlan Base Case.xls Chart 3_Rebuttal Power Costs_Electric Rev Req Model (2009 GRC) Revised 01-18-2010 3 3" xfId="16889"/>
    <cellStyle name="_Portfolio SPlan Base Case.xls Chart 3_Rebuttal Power Costs_Electric Rev Req Model (2009 GRC) Revised 01-18-2010 3 4" xfId="16890"/>
    <cellStyle name="_Portfolio SPlan Base Case.xls Chart 3_Rebuttal Power Costs_Electric Rev Req Model (2009 GRC) Revised 01-18-2010 4" xfId="16891"/>
    <cellStyle name="_Portfolio SPlan Base Case.xls Chart 3_Rebuttal Power Costs_Electric Rev Req Model (2009 GRC) Revised 01-18-2010 4 2" xfId="16892"/>
    <cellStyle name="_Portfolio SPlan Base Case.xls Chart 3_Rebuttal Power Costs_Electric Rev Req Model (2009 GRC) Revised 01-18-2010 5" xfId="16893"/>
    <cellStyle name="_Portfolio SPlan Base Case.xls Chart 3_Rebuttal Power Costs_Electric Rev Req Model (2009 GRC) Revised 01-18-2010_DEM-WP(C) ENERG10C--ctn Mid-C_042010 2010GRC" xfId="2953"/>
    <cellStyle name="_Portfolio SPlan Base Case.xls Chart 3_Rebuttal Power Costs_Electric Rev Req Model (2009 GRC) Revised 01-18-2010_DEM-WP(C) ENERG10C--ctn Mid-C_042010 2010GRC 2" xfId="16894"/>
    <cellStyle name="_Portfolio SPlan Base Case.xls Chart 3_Rebuttal Power Costs_Final Order Electric EXHIBIT A-1" xfId="2954"/>
    <cellStyle name="_Portfolio SPlan Base Case.xls Chart 3_Rebuttal Power Costs_Final Order Electric EXHIBIT A-1 2" xfId="16895"/>
    <cellStyle name="_Portfolio SPlan Base Case.xls Chart 3_Rebuttal Power Costs_Final Order Electric EXHIBIT A-1 2 2" xfId="16896"/>
    <cellStyle name="_Portfolio SPlan Base Case.xls Chart 3_Rebuttal Power Costs_Final Order Electric EXHIBIT A-1 2 2 2" xfId="16897"/>
    <cellStyle name="_Portfolio SPlan Base Case.xls Chart 3_Rebuttal Power Costs_Final Order Electric EXHIBIT A-1 2 3" xfId="16898"/>
    <cellStyle name="_Portfolio SPlan Base Case.xls Chart 3_Rebuttal Power Costs_Final Order Electric EXHIBIT A-1 2 4" xfId="16899"/>
    <cellStyle name="_Portfolio SPlan Base Case.xls Chart 3_Rebuttal Power Costs_Final Order Electric EXHIBIT A-1 3" xfId="16900"/>
    <cellStyle name="_Portfolio SPlan Base Case.xls Chart 3_Rebuttal Power Costs_Final Order Electric EXHIBIT A-1 3 2" xfId="16901"/>
    <cellStyle name="_Portfolio SPlan Base Case.xls Chart 3_Rebuttal Power Costs_Final Order Electric EXHIBIT A-1 4" xfId="16902"/>
    <cellStyle name="_Portfolio SPlan Base Case.xls Chart 3_Rebuttal Power Costs_Final Order Electric EXHIBIT A-1 5" xfId="16903"/>
    <cellStyle name="_Portfolio SPlan Base Case.xls Chart 3_Rebuttal Power Costs_Final Order Electric EXHIBIT A-1 6" xfId="16904"/>
    <cellStyle name="_Portfolio SPlan Base Case.xls Chart 3_TENASKA REGULATORY ASSET" xfId="2955"/>
    <cellStyle name="_Portfolio SPlan Base Case.xls Chart 3_TENASKA REGULATORY ASSET 2" xfId="16905"/>
    <cellStyle name="_Portfolio SPlan Base Case.xls Chart 3_TENASKA REGULATORY ASSET 2 2" xfId="16906"/>
    <cellStyle name="_Portfolio SPlan Base Case.xls Chart 3_TENASKA REGULATORY ASSET 2 2 2" xfId="16907"/>
    <cellStyle name="_Portfolio SPlan Base Case.xls Chart 3_TENASKA REGULATORY ASSET 2 3" xfId="16908"/>
    <cellStyle name="_Portfolio SPlan Base Case.xls Chart 3_TENASKA REGULATORY ASSET 2 4" xfId="16909"/>
    <cellStyle name="_Portfolio SPlan Base Case.xls Chart 3_TENASKA REGULATORY ASSET 3" xfId="16910"/>
    <cellStyle name="_Portfolio SPlan Base Case.xls Chart 3_TENASKA REGULATORY ASSET 3 2" xfId="16911"/>
    <cellStyle name="_Portfolio SPlan Base Case.xls Chart 3_TENASKA REGULATORY ASSET 4" xfId="16912"/>
    <cellStyle name="_Portfolio SPlan Base Case.xls Chart 3_TENASKA REGULATORY ASSET 5" xfId="16913"/>
    <cellStyle name="_Portfolio SPlan Base Case.xls Chart 3_TENASKA REGULATORY ASSET 6" xfId="16914"/>
    <cellStyle name="_Power Cost Value Copy 11.30.05 gas 1.09.06 AURORA at 1.10.06" xfId="2956"/>
    <cellStyle name="_Power Cost Value Copy 11.30.05 gas 1.09.06 AURORA at 1.10.06 10" xfId="16915"/>
    <cellStyle name="_Power Cost Value Copy 11.30.05 gas 1.09.06 AURORA at 1.10.06 2" xfId="2957"/>
    <cellStyle name="_Power Cost Value Copy 11.30.05 gas 1.09.06 AURORA at 1.10.06 2 2" xfId="2958"/>
    <cellStyle name="_Power Cost Value Copy 11.30.05 gas 1.09.06 AURORA at 1.10.06 2 2 2" xfId="16916"/>
    <cellStyle name="_Power Cost Value Copy 11.30.05 gas 1.09.06 AURORA at 1.10.06 2 2 2 2" xfId="16917"/>
    <cellStyle name="_Power Cost Value Copy 11.30.05 gas 1.09.06 AURORA at 1.10.06 2 2 2 2 2" xfId="16918"/>
    <cellStyle name="_Power Cost Value Copy 11.30.05 gas 1.09.06 AURORA at 1.10.06 2 2 2 3" xfId="16919"/>
    <cellStyle name="_Power Cost Value Copy 11.30.05 gas 1.09.06 AURORA at 1.10.06 2 2 2 4" xfId="16920"/>
    <cellStyle name="_Power Cost Value Copy 11.30.05 gas 1.09.06 AURORA at 1.10.06 2 2 3" xfId="16921"/>
    <cellStyle name="_Power Cost Value Copy 11.30.05 gas 1.09.06 AURORA at 1.10.06 2 2 3 2" xfId="16922"/>
    <cellStyle name="_Power Cost Value Copy 11.30.05 gas 1.09.06 AURORA at 1.10.06 2 2 4" xfId="16923"/>
    <cellStyle name="_Power Cost Value Copy 11.30.05 gas 1.09.06 AURORA at 1.10.06 2 3" xfId="16924"/>
    <cellStyle name="_Power Cost Value Copy 11.30.05 gas 1.09.06 AURORA at 1.10.06 2 3 2" xfId="16925"/>
    <cellStyle name="_Power Cost Value Copy 11.30.05 gas 1.09.06 AURORA at 1.10.06 2 3 2 2" xfId="16926"/>
    <cellStyle name="_Power Cost Value Copy 11.30.05 gas 1.09.06 AURORA at 1.10.06 2 3 3" xfId="16927"/>
    <cellStyle name="_Power Cost Value Copy 11.30.05 gas 1.09.06 AURORA at 1.10.06 2 3 4" xfId="16928"/>
    <cellStyle name="_Power Cost Value Copy 11.30.05 gas 1.09.06 AURORA at 1.10.06 2 4" xfId="16929"/>
    <cellStyle name="_Power Cost Value Copy 11.30.05 gas 1.09.06 AURORA at 1.10.06 2 4 2" xfId="16930"/>
    <cellStyle name="_Power Cost Value Copy 11.30.05 gas 1.09.06 AURORA at 1.10.06 2 5" xfId="16931"/>
    <cellStyle name="_Power Cost Value Copy 11.30.05 gas 1.09.06 AURORA at 1.10.06 3" xfId="2959"/>
    <cellStyle name="_Power Cost Value Copy 11.30.05 gas 1.09.06 AURORA at 1.10.06 3 2" xfId="16932"/>
    <cellStyle name="_Power Cost Value Copy 11.30.05 gas 1.09.06 AURORA at 1.10.06 3 2 2" xfId="16933"/>
    <cellStyle name="_Power Cost Value Copy 11.30.05 gas 1.09.06 AURORA at 1.10.06 3 2 2 2" xfId="16934"/>
    <cellStyle name="_Power Cost Value Copy 11.30.05 gas 1.09.06 AURORA at 1.10.06 3 2 3" xfId="16935"/>
    <cellStyle name="_Power Cost Value Copy 11.30.05 gas 1.09.06 AURORA at 1.10.06 3 2 4" xfId="16936"/>
    <cellStyle name="_Power Cost Value Copy 11.30.05 gas 1.09.06 AURORA at 1.10.06 3 3" xfId="16937"/>
    <cellStyle name="_Power Cost Value Copy 11.30.05 gas 1.09.06 AURORA at 1.10.06 3 3 2" xfId="16938"/>
    <cellStyle name="_Power Cost Value Copy 11.30.05 gas 1.09.06 AURORA at 1.10.06 3 4" xfId="16939"/>
    <cellStyle name="_Power Cost Value Copy 11.30.05 gas 1.09.06 AURORA at 1.10.06 4" xfId="2960"/>
    <cellStyle name="_Power Cost Value Copy 11.30.05 gas 1.09.06 AURORA at 1.10.06 4 2" xfId="2961"/>
    <cellStyle name="_Power Cost Value Copy 11.30.05 gas 1.09.06 AURORA at 1.10.06 4 2 2" xfId="16940"/>
    <cellStyle name="_Power Cost Value Copy 11.30.05 gas 1.09.06 AURORA at 1.10.06 4 2 2 2" xfId="16941"/>
    <cellStyle name="_Power Cost Value Copy 11.30.05 gas 1.09.06 AURORA at 1.10.06 4 2 2 2 2" xfId="16942"/>
    <cellStyle name="_Power Cost Value Copy 11.30.05 gas 1.09.06 AURORA at 1.10.06 4 2 2 3" xfId="16943"/>
    <cellStyle name="_Power Cost Value Copy 11.30.05 gas 1.09.06 AURORA at 1.10.06 4 2 3" xfId="16944"/>
    <cellStyle name="_Power Cost Value Copy 11.30.05 gas 1.09.06 AURORA at 1.10.06 4 2 3 2" xfId="16945"/>
    <cellStyle name="_Power Cost Value Copy 11.30.05 gas 1.09.06 AURORA at 1.10.06 4 2 4" xfId="16946"/>
    <cellStyle name="_Power Cost Value Copy 11.30.05 gas 1.09.06 AURORA at 1.10.06 4 3" xfId="16947"/>
    <cellStyle name="_Power Cost Value Copy 11.30.05 gas 1.09.06 AURORA at 1.10.06 4 3 2" xfId="16948"/>
    <cellStyle name="_Power Cost Value Copy 11.30.05 gas 1.09.06 AURORA at 1.10.06 4 3 2 2" xfId="16949"/>
    <cellStyle name="_Power Cost Value Copy 11.30.05 gas 1.09.06 AURORA at 1.10.06 4 3 3" xfId="16950"/>
    <cellStyle name="_Power Cost Value Copy 11.30.05 gas 1.09.06 AURORA at 1.10.06 4 3 4" xfId="16951"/>
    <cellStyle name="_Power Cost Value Copy 11.30.05 gas 1.09.06 AURORA at 1.10.06 4 4" xfId="16952"/>
    <cellStyle name="_Power Cost Value Copy 11.30.05 gas 1.09.06 AURORA at 1.10.06 4 4 2" xfId="16953"/>
    <cellStyle name="_Power Cost Value Copy 11.30.05 gas 1.09.06 AURORA at 1.10.06 4 5" xfId="16954"/>
    <cellStyle name="_Power Cost Value Copy 11.30.05 gas 1.09.06 AURORA at 1.10.06 5" xfId="2962"/>
    <cellStyle name="_Power Cost Value Copy 11.30.05 gas 1.09.06 AURORA at 1.10.06 5 2" xfId="16955"/>
    <cellStyle name="_Power Cost Value Copy 11.30.05 gas 1.09.06 AURORA at 1.10.06 5 2 2" xfId="16956"/>
    <cellStyle name="_Power Cost Value Copy 11.30.05 gas 1.09.06 AURORA at 1.10.06 5 2 2 2" xfId="16957"/>
    <cellStyle name="_Power Cost Value Copy 11.30.05 gas 1.09.06 AURORA at 1.10.06 5 2 2 2 2" xfId="16958"/>
    <cellStyle name="_Power Cost Value Copy 11.30.05 gas 1.09.06 AURORA at 1.10.06 5 2 2 3" xfId="16959"/>
    <cellStyle name="_Power Cost Value Copy 11.30.05 gas 1.09.06 AURORA at 1.10.06 5 2 3" xfId="16960"/>
    <cellStyle name="_Power Cost Value Copy 11.30.05 gas 1.09.06 AURORA at 1.10.06 5 2 3 2" xfId="16961"/>
    <cellStyle name="_Power Cost Value Copy 11.30.05 gas 1.09.06 AURORA at 1.10.06 5 2 4" xfId="16962"/>
    <cellStyle name="_Power Cost Value Copy 11.30.05 gas 1.09.06 AURORA at 1.10.06 5 2 5" xfId="16963"/>
    <cellStyle name="_Power Cost Value Copy 11.30.05 gas 1.09.06 AURORA at 1.10.06 5 3" xfId="16964"/>
    <cellStyle name="_Power Cost Value Copy 11.30.05 gas 1.09.06 AURORA at 1.10.06 5 3 2" xfId="16965"/>
    <cellStyle name="_Power Cost Value Copy 11.30.05 gas 1.09.06 AURORA at 1.10.06 5 3 2 2" xfId="16966"/>
    <cellStyle name="_Power Cost Value Copy 11.30.05 gas 1.09.06 AURORA at 1.10.06 5 3 3" xfId="16967"/>
    <cellStyle name="_Power Cost Value Copy 11.30.05 gas 1.09.06 AURORA at 1.10.06 5 4" xfId="16968"/>
    <cellStyle name="_Power Cost Value Copy 11.30.05 gas 1.09.06 AURORA at 1.10.06 5 4 2" xfId="16969"/>
    <cellStyle name="_Power Cost Value Copy 11.30.05 gas 1.09.06 AURORA at 1.10.06 5 5" xfId="16970"/>
    <cellStyle name="_Power Cost Value Copy 11.30.05 gas 1.09.06 AURORA at 1.10.06 6" xfId="2963"/>
    <cellStyle name="_Power Cost Value Copy 11.30.05 gas 1.09.06 AURORA at 1.10.06 6 2" xfId="2964"/>
    <cellStyle name="_Power Cost Value Copy 11.30.05 gas 1.09.06 AURORA at 1.10.06 6 2 2" xfId="16971"/>
    <cellStyle name="_Power Cost Value Copy 11.30.05 gas 1.09.06 AURORA at 1.10.06 6 2 2 2" xfId="16972"/>
    <cellStyle name="_Power Cost Value Copy 11.30.05 gas 1.09.06 AURORA at 1.10.06 6 2 3" xfId="16973"/>
    <cellStyle name="_Power Cost Value Copy 11.30.05 gas 1.09.06 AURORA at 1.10.06 6 3" xfId="16974"/>
    <cellStyle name="_Power Cost Value Copy 11.30.05 gas 1.09.06 AURORA at 1.10.06 6 3 2" xfId="16975"/>
    <cellStyle name="_Power Cost Value Copy 11.30.05 gas 1.09.06 AURORA at 1.10.06 6 4" xfId="16976"/>
    <cellStyle name="_Power Cost Value Copy 11.30.05 gas 1.09.06 AURORA at 1.10.06 7" xfId="2965"/>
    <cellStyle name="_Power Cost Value Copy 11.30.05 gas 1.09.06 AURORA at 1.10.06 7 2" xfId="2966"/>
    <cellStyle name="_Power Cost Value Copy 11.30.05 gas 1.09.06 AURORA at 1.10.06 7 2 2" xfId="16977"/>
    <cellStyle name="_Power Cost Value Copy 11.30.05 gas 1.09.06 AURORA at 1.10.06 7 2 2 2" xfId="16978"/>
    <cellStyle name="_Power Cost Value Copy 11.30.05 gas 1.09.06 AURORA at 1.10.06 7 2 3" xfId="16979"/>
    <cellStyle name="_Power Cost Value Copy 11.30.05 gas 1.09.06 AURORA at 1.10.06 7 3" xfId="16980"/>
    <cellStyle name="_Power Cost Value Copy 11.30.05 gas 1.09.06 AURORA at 1.10.06 7 3 2" xfId="16981"/>
    <cellStyle name="_Power Cost Value Copy 11.30.05 gas 1.09.06 AURORA at 1.10.06 7 4" xfId="16982"/>
    <cellStyle name="_Power Cost Value Copy 11.30.05 gas 1.09.06 AURORA at 1.10.06 8" xfId="16983"/>
    <cellStyle name="_Power Cost Value Copy 11.30.05 gas 1.09.06 AURORA at 1.10.06 8 2" xfId="16984"/>
    <cellStyle name="_Power Cost Value Copy 11.30.05 gas 1.09.06 AURORA at 1.10.06 8 2 2" xfId="16985"/>
    <cellStyle name="_Power Cost Value Copy 11.30.05 gas 1.09.06 AURORA at 1.10.06 8 2 2 2" xfId="16986"/>
    <cellStyle name="_Power Cost Value Copy 11.30.05 gas 1.09.06 AURORA at 1.10.06 8 2 3" xfId="16987"/>
    <cellStyle name="_Power Cost Value Copy 11.30.05 gas 1.09.06 AURORA at 1.10.06 8 3" xfId="16988"/>
    <cellStyle name="_Power Cost Value Copy 11.30.05 gas 1.09.06 AURORA at 1.10.06 8 3 2" xfId="16989"/>
    <cellStyle name="_Power Cost Value Copy 11.30.05 gas 1.09.06 AURORA at 1.10.06 8 4" xfId="16990"/>
    <cellStyle name="_Power Cost Value Copy 11.30.05 gas 1.09.06 AURORA at 1.10.06 9" xfId="16991"/>
    <cellStyle name="_Power Cost Value Copy 11.30.05 gas 1.09.06 AURORA at 1.10.06 9 2" xfId="16992"/>
    <cellStyle name="_Power Cost Value Copy 11.30.05 gas 1.09.06 AURORA at 1.10.06 9 3" xfId="16993"/>
    <cellStyle name="_Power Cost Value Copy 11.30.05 gas 1.09.06 AURORA at 1.10.06_04 07E Wild Horse Wind Expansion (C) (2)" xfId="2967"/>
    <cellStyle name="_Power Cost Value Copy 11.30.05 gas 1.09.06 AURORA at 1.10.06_04 07E Wild Horse Wind Expansion (C) (2) 2" xfId="2968"/>
    <cellStyle name="_Power Cost Value Copy 11.30.05 gas 1.09.06 AURORA at 1.10.06_04 07E Wild Horse Wind Expansion (C) (2) 2 2" xfId="16994"/>
    <cellStyle name="_Power Cost Value Copy 11.30.05 gas 1.09.06 AURORA at 1.10.06_04 07E Wild Horse Wind Expansion (C) (2) 2 2 2" xfId="16995"/>
    <cellStyle name="_Power Cost Value Copy 11.30.05 gas 1.09.06 AURORA at 1.10.06_04 07E Wild Horse Wind Expansion (C) (2) 2 2 2 2" xfId="16996"/>
    <cellStyle name="_Power Cost Value Copy 11.30.05 gas 1.09.06 AURORA at 1.10.06_04 07E Wild Horse Wind Expansion (C) (2) 2 2 3" xfId="16997"/>
    <cellStyle name="_Power Cost Value Copy 11.30.05 gas 1.09.06 AURORA at 1.10.06_04 07E Wild Horse Wind Expansion (C) (2) 2 2 4" xfId="16998"/>
    <cellStyle name="_Power Cost Value Copy 11.30.05 gas 1.09.06 AURORA at 1.10.06_04 07E Wild Horse Wind Expansion (C) (2) 2 3" xfId="16999"/>
    <cellStyle name="_Power Cost Value Copy 11.30.05 gas 1.09.06 AURORA at 1.10.06_04 07E Wild Horse Wind Expansion (C) (2) 2 3 2" xfId="17000"/>
    <cellStyle name="_Power Cost Value Copy 11.30.05 gas 1.09.06 AURORA at 1.10.06_04 07E Wild Horse Wind Expansion (C) (2) 2 4" xfId="17001"/>
    <cellStyle name="_Power Cost Value Copy 11.30.05 gas 1.09.06 AURORA at 1.10.06_04 07E Wild Horse Wind Expansion (C) (2) 3" xfId="17002"/>
    <cellStyle name="_Power Cost Value Copy 11.30.05 gas 1.09.06 AURORA at 1.10.06_04 07E Wild Horse Wind Expansion (C) (2) 3 2" xfId="17003"/>
    <cellStyle name="_Power Cost Value Copy 11.30.05 gas 1.09.06 AURORA at 1.10.06_04 07E Wild Horse Wind Expansion (C) (2) 3 2 2" xfId="17004"/>
    <cellStyle name="_Power Cost Value Copy 11.30.05 gas 1.09.06 AURORA at 1.10.06_04 07E Wild Horse Wind Expansion (C) (2) 3 3" xfId="17005"/>
    <cellStyle name="_Power Cost Value Copy 11.30.05 gas 1.09.06 AURORA at 1.10.06_04 07E Wild Horse Wind Expansion (C) (2) 3 4" xfId="17006"/>
    <cellStyle name="_Power Cost Value Copy 11.30.05 gas 1.09.06 AURORA at 1.10.06_04 07E Wild Horse Wind Expansion (C) (2) 4" xfId="17007"/>
    <cellStyle name="_Power Cost Value Copy 11.30.05 gas 1.09.06 AURORA at 1.10.06_04 07E Wild Horse Wind Expansion (C) (2) 4 2" xfId="17008"/>
    <cellStyle name="_Power Cost Value Copy 11.30.05 gas 1.09.06 AURORA at 1.10.06_04 07E Wild Horse Wind Expansion (C) (2) 5" xfId="17009"/>
    <cellStyle name="_Power Cost Value Copy 11.30.05 gas 1.09.06 AURORA at 1.10.06_04 07E Wild Horse Wind Expansion (C) (2)_Adj Bench DR 3 for Initial Briefs (Electric)" xfId="2969"/>
    <cellStyle name="_Power Cost Value Copy 11.30.05 gas 1.09.06 AURORA at 1.10.06_04 07E Wild Horse Wind Expansion (C) (2)_Adj Bench DR 3 for Initial Briefs (Electric) 2" xfId="2970"/>
    <cellStyle name="_Power Cost Value Copy 11.30.05 gas 1.09.06 AURORA at 1.10.06_04 07E Wild Horse Wind Expansion (C) (2)_Adj Bench DR 3 for Initial Briefs (Electric) 2 2" xfId="17010"/>
    <cellStyle name="_Power Cost Value Copy 11.30.05 gas 1.09.06 AURORA at 1.10.06_04 07E Wild Horse Wind Expansion (C) (2)_Adj Bench DR 3 for Initial Briefs (Electric) 2 2 2" xfId="17011"/>
    <cellStyle name="_Power Cost Value Copy 11.30.05 gas 1.09.06 AURORA at 1.10.06_04 07E Wild Horse Wind Expansion (C) (2)_Adj Bench DR 3 for Initial Briefs (Electric) 2 2 2 2" xfId="17012"/>
    <cellStyle name="_Power Cost Value Copy 11.30.05 gas 1.09.06 AURORA at 1.10.06_04 07E Wild Horse Wind Expansion (C) (2)_Adj Bench DR 3 for Initial Briefs (Electric) 2 2 3" xfId="17013"/>
    <cellStyle name="_Power Cost Value Copy 11.30.05 gas 1.09.06 AURORA at 1.10.06_04 07E Wild Horse Wind Expansion (C) (2)_Adj Bench DR 3 for Initial Briefs (Electric) 2 2 4" xfId="17014"/>
    <cellStyle name="_Power Cost Value Copy 11.30.05 gas 1.09.06 AURORA at 1.10.06_04 07E Wild Horse Wind Expansion (C) (2)_Adj Bench DR 3 for Initial Briefs (Electric) 2 3" xfId="17015"/>
    <cellStyle name="_Power Cost Value Copy 11.30.05 gas 1.09.06 AURORA at 1.10.06_04 07E Wild Horse Wind Expansion (C) (2)_Adj Bench DR 3 for Initial Briefs (Electric) 2 3 2" xfId="17016"/>
    <cellStyle name="_Power Cost Value Copy 11.30.05 gas 1.09.06 AURORA at 1.10.06_04 07E Wild Horse Wind Expansion (C) (2)_Adj Bench DR 3 for Initial Briefs (Electric) 2 4" xfId="17017"/>
    <cellStyle name="_Power Cost Value Copy 11.30.05 gas 1.09.06 AURORA at 1.10.06_04 07E Wild Horse Wind Expansion (C) (2)_Adj Bench DR 3 for Initial Briefs (Electric) 3" xfId="17018"/>
    <cellStyle name="_Power Cost Value Copy 11.30.05 gas 1.09.06 AURORA at 1.10.06_04 07E Wild Horse Wind Expansion (C) (2)_Adj Bench DR 3 for Initial Briefs (Electric) 3 2" xfId="17019"/>
    <cellStyle name="_Power Cost Value Copy 11.30.05 gas 1.09.06 AURORA at 1.10.06_04 07E Wild Horse Wind Expansion (C) (2)_Adj Bench DR 3 for Initial Briefs (Electric) 3 2 2" xfId="17020"/>
    <cellStyle name="_Power Cost Value Copy 11.30.05 gas 1.09.06 AURORA at 1.10.06_04 07E Wild Horse Wind Expansion (C) (2)_Adj Bench DR 3 for Initial Briefs (Electric) 3 3" xfId="17021"/>
    <cellStyle name="_Power Cost Value Copy 11.30.05 gas 1.09.06 AURORA at 1.10.06_04 07E Wild Horse Wind Expansion (C) (2)_Adj Bench DR 3 for Initial Briefs (Electric) 3 4" xfId="17022"/>
    <cellStyle name="_Power Cost Value Copy 11.30.05 gas 1.09.06 AURORA at 1.10.06_04 07E Wild Horse Wind Expansion (C) (2)_Adj Bench DR 3 for Initial Briefs (Electric) 4" xfId="17023"/>
    <cellStyle name="_Power Cost Value Copy 11.30.05 gas 1.09.06 AURORA at 1.10.06_04 07E Wild Horse Wind Expansion (C) (2)_Adj Bench DR 3 for Initial Briefs (Electric) 4 2" xfId="17024"/>
    <cellStyle name="_Power Cost Value Copy 11.30.05 gas 1.09.06 AURORA at 1.10.06_04 07E Wild Horse Wind Expansion (C) (2)_Adj Bench DR 3 for Initial Briefs (Electric) 5" xfId="17025"/>
    <cellStyle name="_Power Cost Value Copy 11.30.05 gas 1.09.06 AURORA at 1.10.06_04 07E Wild Horse Wind Expansion (C) (2)_Adj Bench DR 3 for Initial Briefs (Electric)_DEM-WP(C) ENERG10C--ctn Mid-C_042010 2010GRC" xfId="2971"/>
    <cellStyle name="_Power Cost Value Copy 11.30.05 gas 1.09.06 AURORA at 1.10.06_04 07E Wild Horse Wind Expansion (C) (2)_Adj Bench DR 3 for Initial Briefs (Electric)_DEM-WP(C) ENERG10C--ctn Mid-C_042010 2010GRC 2" xfId="17026"/>
    <cellStyle name="_Power Cost Value Copy 11.30.05 gas 1.09.06 AURORA at 1.10.06_04 07E Wild Horse Wind Expansion (C) (2)_Book1" xfId="17027"/>
    <cellStyle name="_Power Cost Value Copy 11.30.05 gas 1.09.06 AURORA at 1.10.06_04 07E Wild Horse Wind Expansion (C) (2)_Book1 2" xfId="17028"/>
    <cellStyle name="_Power Cost Value Copy 11.30.05 gas 1.09.06 AURORA at 1.10.06_04 07E Wild Horse Wind Expansion (C) (2)_DEM-WP(C) ENERG10C--ctn Mid-C_042010 2010GRC" xfId="2972"/>
    <cellStyle name="_Power Cost Value Copy 11.30.05 gas 1.09.06 AURORA at 1.10.06_04 07E Wild Horse Wind Expansion (C) (2)_DEM-WP(C) ENERG10C--ctn Mid-C_042010 2010GRC 2" xfId="17029"/>
    <cellStyle name="_Power Cost Value Copy 11.30.05 gas 1.09.06 AURORA at 1.10.06_04 07E Wild Horse Wind Expansion (C) (2)_Electric Rev Req Model (2009 GRC) " xfId="2973"/>
    <cellStyle name="_Power Cost Value Copy 11.30.05 gas 1.09.06 AURORA at 1.10.06_04 07E Wild Horse Wind Expansion (C) (2)_Electric Rev Req Model (2009 GRC)  2" xfId="2974"/>
    <cellStyle name="_Power Cost Value Copy 11.30.05 gas 1.09.06 AURORA at 1.10.06_04 07E Wild Horse Wind Expansion (C) (2)_Electric Rev Req Model (2009 GRC)  2 2" xfId="17030"/>
    <cellStyle name="_Power Cost Value Copy 11.30.05 gas 1.09.06 AURORA at 1.10.06_04 07E Wild Horse Wind Expansion (C) (2)_Electric Rev Req Model (2009 GRC)  2 2 2" xfId="17031"/>
    <cellStyle name="_Power Cost Value Copy 11.30.05 gas 1.09.06 AURORA at 1.10.06_04 07E Wild Horse Wind Expansion (C) (2)_Electric Rev Req Model (2009 GRC)  2 2 2 2" xfId="17032"/>
    <cellStyle name="_Power Cost Value Copy 11.30.05 gas 1.09.06 AURORA at 1.10.06_04 07E Wild Horse Wind Expansion (C) (2)_Electric Rev Req Model (2009 GRC)  2 2 3" xfId="17033"/>
    <cellStyle name="_Power Cost Value Copy 11.30.05 gas 1.09.06 AURORA at 1.10.06_04 07E Wild Horse Wind Expansion (C) (2)_Electric Rev Req Model (2009 GRC)  2 2 4" xfId="17034"/>
    <cellStyle name="_Power Cost Value Copy 11.30.05 gas 1.09.06 AURORA at 1.10.06_04 07E Wild Horse Wind Expansion (C) (2)_Electric Rev Req Model (2009 GRC)  2 3" xfId="17035"/>
    <cellStyle name="_Power Cost Value Copy 11.30.05 gas 1.09.06 AURORA at 1.10.06_04 07E Wild Horse Wind Expansion (C) (2)_Electric Rev Req Model (2009 GRC)  2 3 2" xfId="17036"/>
    <cellStyle name="_Power Cost Value Copy 11.30.05 gas 1.09.06 AURORA at 1.10.06_04 07E Wild Horse Wind Expansion (C) (2)_Electric Rev Req Model (2009 GRC)  2 4" xfId="17037"/>
    <cellStyle name="_Power Cost Value Copy 11.30.05 gas 1.09.06 AURORA at 1.10.06_04 07E Wild Horse Wind Expansion (C) (2)_Electric Rev Req Model (2009 GRC)  3" xfId="17038"/>
    <cellStyle name="_Power Cost Value Copy 11.30.05 gas 1.09.06 AURORA at 1.10.06_04 07E Wild Horse Wind Expansion (C) (2)_Electric Rev Req Model (2009 GRC)  3 2" xfId="17039"/>
    <cellStyle name="_Power Cost Value Copy 11.30.05 gas 1.09.06 AURORA at 1.10.06_04 07E Wild Horse Wind Expansion (C) (2)_Electric Rev Req Model (2009 GRC)  3 2 2" xfId="17040"/>
    <cellStyle name="_Power Cost Value Copy 11.30.05 gas 1.09.06 AURORA at 1.10.06_04 07E Wild Horse Wind Expansion (C) (2)_Electric Rev Req Model (2009 GRC)  3 3" xfId="17041"/>
    <cellStyle name="_Power Cost Value Copy 11.30.05 gas 1.09.06 AURORA at 1.10.06_04 07E Wild Horse Wind Expansion (C) (2)_Electric Rev Req Model (2009 GRC)  3 4" xfId="17042"/>
    <cellStyle name="_Power Cost Value Copy 11.30.05 gas 1.09.06 AURORA at 1.10.06_04 07E Wild Horse Wind Expansion (C) (2)_Electric Rev Req Model (2009 GRC)  4" xfId="17043"/>
    <cellStyle name="_Power Cost Value Copy 11.30.05 gas 1.09.06 AURORA at 1.10.06_04 07E Wild Horse Wind Expansion (C) (2)_Electric Rev Req Model (2009 GRC)  4 2" xfId="17044"/>
    <cellStyle name="_Power Cost Value Copy 11.30.05 gas 1.09.06 AURORA at 1.10.06_04 07E Wild Horse Wind Expansion (C) (2)_Electric Rev Req Model (2009 GRC)  5" xfId="17045"/>
    <cellStyle name="_Power Cost Value Copy 11.30.05 gas 1.09.06 AURORA at 1.10.06_04 07E Wild Horse Wind Expansion (C) (2)_Electric Rev Req Model (2009 GRC) _DEM-WP(C) ENERG10C--ctn Mid-C_042010 2010GRC" xfId="2975"/>
    <cellStyle name="_Power Cost Value Copy 11.30.05 gas 1.09.06 AURORA at 1.10.06_04 07E Wild Horse Wind Expansion (C) (2)_Electric Rev Req Model (2009 GRC) _DEM-WP(C) ENERG10C--ctn Mid-C_042010 2010GRC 2" xfId="17046"/>
    <cellStyle name="_Power Cost Value Copy 11.30.05 gas 1.09.06 AURORA at 1.10.06_04 07E Wild Horse Wind Expansion (C) (2)_Electric Rev Req Model (2009 GRC) Rebuttal" xfId="2976"/>
    <cellStyle name="_Power Cost Value Copy 11.30.05 gas 1.09.06 AURORA at 1.10.06_04 07E Wild Horse Wind Expansion (C) (2)_Electric Rev Req Model (2009 GRC) Rebuttal 2" xfId="17047"/>
    <cellStyle name="_Power Cost Value Copy 11.30.05 gas 1.09.06 AURORA at 1.10.06_04 07E Wild Horse Wind Expansion (C) (2)_Electric Rev Req Model (2009 GRC) Rebuttal 2 2" xfId="17048"/>
    <cellStyle name="_Power Cost Value Copy 11.30.05 gas 1.09.06 AURORA at 1.10.06_04 07E Wild Horse Wind Expansion (C) (2)_Electric Rev Req Model (2009 GRC) Rebuttal 2 2 2" xfId="17049"/>
    <cellStyle name="_Power Cost Value Copy 11.30.05 gas 1.09.06 AURORA at 1.10.06_04 07E Wild Horse Wind Expansion (C) (2)_Electric Rev Req Model (2009 GRC) Rebuttal 2 3" xfId="17050"/>
    <cellStyle name="_Power Cost Value Copy 11.30.05 gas 1.09.06 AURORA at 1.10.06_04 07E Wild Horse Wind Expansion (C) (2)_Electric Rev Req Model (2009 GRC) Rebuttal 3" xfId="17051"/>
    <cellStyle name="_Power Cost Value Copy 11.30.05 gas 1.09.06 AURORA at 1.10.06_04 07E Wild Horse Wind Expansion (C) (2)_Electric Rev Req Model (2009 GRC) Rebuttal 3 2" xfId="17052"/>
    <cellStyle name="_Power Cost Value Copy 11.30.05 gas 1.09.06 AURORA at 1.10.06_04 07E Wild Horse Wind Expansion (C) (2)_Electric Rev Req Model (2009 GRC) Rebuttal 4" xfId="17053"/>
    <cellStyle name="_Power Cost Value Copy 11.30.05 gas 1.09.06 AURORA at 1.10.06_04 07E Wild Horse Wind Expansion (C) (2)_Electric Rev Req Model (2009 GRC) Rebuttal REmoval of New  WH Solar AdjustMI" xfId="2977"/>
    <cellStyle name="_Power Cost Value Copy 11.30.05 gas 1.09.06 AURORA at 1.10.06_04 07E Wild Horse Wind Expansion (C) (2)_Electric Rev Req Model (2009 GRC) Rebuttal REmoval of New  WH Solar AdjustMI 2" xfId="2978"/>
    <cellStyle name="_Power Cost Value Copy 11.30.05 gas 1.09.06 AURORA at 1.10.06_04 07E Wild Horse Wind Expansion (C) (2)_Electric Rev Req Model (2009 GRC) Rebuttal REmoval of New  WH Solar AdjustMI 2 2" xfId="17054"/>
    <cellStyle name="_Power Cost Value Copy 11.30.05 gas 1.09.06 AURORA at 1.10.06_04 07E Wild Horse Wind Expansion (C) (2)_Electric Rev Req Model (2009 GRC) Rebuttal REmoval of New  WH Solar AdjustMI 2 2 2" xfId="17055"/>
    <cellStyle name="_Power Cost Value Copy 11.30.05 gas 1.09.06 AURORA at 1.10.06_04 07E Wild Horse Wind Expansion (C) (2)_Electric Rev Req Model (2009 GRC) Rebuttal REmoval of New  WH Solar AdjustMI 2 2 2 2" xfId="17056"/>
    <cellStyle name="_Power Cost Value Copy 11.30.05 gas 1.09.06 AURORA at 1.10.06_04 07E Wild Horse Wind Expansion (C) (2)_Electric Rev Req Model (2009 GRC) Rebuttal REmoval of New  WH Solar AdjustMI 2 2 3" xfId="17057"/>
    <cellStyle name="_Power Cost Value Copy 11.30.05 gas 1.09.06 AURORA at 1.10.06_04 07E Wild Horse Wind Expansion (C) (2)_Electric Rev Req Model (2009 GRC) Rebuttal REmoval of New  WH Solar AdjustMI 2 3" xfId="17058"/>
    <cellStyle name="_Power Cost Value Copy 11.30.05 gas 1.09.06 AURORA at 1.10.06_04 07E Wild Horse Wind Expansion (C) (2)_Electric Rev Req Model (2009 GRC) Rebuttal REmoval of New  WH Solar AdjustMI 2 3 2" xfId="17059"/>
    <cellStyle name="_Power Cost Value Copy 11.30.05 gas 1.09.06 AURORA at 1.10.06_04 07E Wild Horse Wind Expansion (C) (2)_Electric Rev Req Model (2009 GRC) Rebuttal REmoval of New  WH Solar AdjustMI 2 4" xfId="17060"/>
    <cellStyle name="_Power Cost Value Copy 11.30.05 gas 1.09.06 AURORA at 1.10.06_04 07E Wild Horse Wind Expansion (C) (2)_Electric Rev Req Model (2009 GRC) Rebuttal REmoval of New  WH Solar AdjustMI 3" xfId="17061"/>
    <cellStyle name="_Power Cost Value Copy 11.30.05 gas 1.09.06 AURORA at 1.10.06_04 07E Wild Horse Wind Expansion (C) (2)_Electric Rev Req Model (2009 GRC) Rebuttal REmoval of New  WH Solar AdjustMI 3 2" xfId="17062"/>
    <cellStyle name="_Power Cost Value Copy 11.30.05 gas 1.09.06 AURORA at 1.10.06_04 07E Wild Horse Wind Expansion (C) (2)_Electric Rev Req Model (2009 GRC) Rebuttal REmoval of New  WH Solar AdjustMI 3 2 2" xfId="17063"/>
    <cellStyle name="_Power Cost Value Copy 11.30.05 gas 1.09.06 AURORA at 1.10.06_04 07E Wild Horse Wind Expansion (C) (2)_Electric Rev Req Model (2009 GRC) Rebuttal REmoval of New  WH Solar AdjustMI 3 3" xfId="17064"/>
    <cellStyle name="_Power Cost Value Copy 11.30.05 gas 1.09.06 AURORA at 1.10.06_04 07E Wild Horse Wind Expansion (C) (2)_Electric Rev Req Model (2009 GRC) Rebuttal REmoval of New  WH Solar AdjustMI 3 4" xfId="17065"/>
    <cellStyle name="_Power Cost Value Copy 11.30.05 gas 1.09.06 AURORA at 1.10.06_04 07E Wild Horse Wind Expansion (C) (2)_Electric Rev Req Model (2009 GRC) Rebuttal REmoval of New  WH Solar AdjustMI 4" xfId="17066"/>
    <cellStyle name="_Power Cost Value Copy 11.30.05 gas 1.09.06 AURORA at 1.10.06_04 07E Wild Horse Wind Expansion (C) (2)_Electric Rev Req Model (2009 GRC) Rebuttal REmoval of New  WH Solar AdjustMI 4 2" xfId="17067"/>
    <cellStyle name="_Power Cost Value Copy 11.30.05 gas 1.09.06 AURORA at 1.10.06_04 07E Wild Horse Wind Expansion (C) (2)_Electric Rev Req Model (2009 GRC) Rebuttal REmoval of New  WH Solar AdjustMI 5" xfId="17068"/>
    <cellStyle name="_Power Cost Value Copy 11.30.05 gas 1.09.06 AURORA at 1.10.06_04 07E Wild Horse Wind Expansion (C) (2)_Electric Rev Req Model (2009 GRC) Rebuttal REmoval of New  WH Solar AdjustMI_DEM-WP(C) ENERG10C--ctn Mid-C_042010 2010GRC" xfId="2979"/>
    <cellStyle name="_Power Cost Value Copy 11.30.05 gas 1.09.06 AURORA at 1.10.06_04 07E Wild Horse Wind Expansion (C) (2)_Electric Rev Req Model (2009 GRC) Rebuttal REmoval of New  WH Solar AdjustMI_DEM-WP(C) ENERG10C--ctn Mid-C_042010 2010GRC 2" xfId="17069"/>
    <cellStyle name="_Power Cost Value Copy 11.30.05 gas 1.09.06 AURORA at 1.10.06_04 07E Wild Horse Wind Expansion (C) (2)_Electric Rev Req Model (2009 GRC) Revised 01-18-2010" xfId="2980"/>
    <cellStyle name="_Power Cost Value Copy 11.30.05 gas 1.09.06 AURORA at 1.10.06_04 07E Wild Horse Wind Expansion (C) (2)_Electric Rev Req Model (2009 GRC) Revised 01-18-2010 2" xfId="2981"/>
    <cellStyle name="_Power Cost Value Copy 11.30.05 gas 1.09.06 AURORA at 1.10.06_04 07E Wild Horse Wind Expansion (C) (2)_Electric Rev Req Model (2009 GRC) Revised 01-18-2010 2 2" xfId="17070"/>
    <cellStyle name="_Power Cost Value Copy 11.30.05 gas 1.09.06 AURORA at 1.10.06_04 07E Wild Horse Wind Expansion (C) (2)_Electric Rev Req Model (2009 GRC) Revised 01-18-2010 2 2 2" xfId="17071"/>
    <cellStyle name="_Power Cost Value Copy 11.30.05 gas 1.09.06 AURORA at 1.10.06_04 07E Wild Horse Wind Expansion (C) (2)_Electric Rev Req Model (2009 GRC) Revised 01-18-2010 2 2 2 2" xfId="17072"/>
    <cellStyle name="_Power Cost Value Copy 11.30.05 gas 1.09.06 AURORA at 1.10.06_04 07E Wild Horse Wind Expansion (C) (2)_Electric Rev Req Model (2009 GRC) Revised 01-18-2010 2 2 3" xfId="17073"/>
    <cellStyle name="_Power Cost Value Copy 11.30.05 gas 1.09.06 AURORA at 1.10.06_04 07E Wild Horse Wind Expansion (C) (2)_Electric Rev Req Model (2009 GRC) Revised 01-18-2010 2 3" xfId="17074"/>
    <cellStyle name="_Power Cost Value Copy 11.30.05 gas 1.09.06 AURORA at 1.10.06_04 07E Wild Horse Wind Expansion (C) (2)_Electric Rev Req Model (2009 GRC) Revised 01-18-2010 2 3 2" xfId="17075"/>
    <cellStyle name="_Power Cost Value Copy 11.30.05 gas 1.09.06 AURORA at 1.10.06_04 07E Wild Horse Wind Expansion (C) (2)_Electric Rev Req Model (2009 GRC) Revised 01-18-2010 2 4" xfId="17076"/>
    <cellStyle name="_Power Cost Value Copy 11.30.05 gas 1.09.06 AURORA at 1.10.06_04 07E Wild Horse Wind Expansion (C) (2)_Electric Rev Req Model (2009 GRC) Revised 01-18-2010 3" xfId="17077"/>
    <cellStyle name="_Power Cost Value Copy 11.30.05 gas 1.09.06 AURORA at 1.10.06_04 07E Wild Horse Wind Expansion (C) (2)_Electric Rev Req Model (2009 GRC) Revised 01-18-2010 3 2" xfId="17078"/>
    <cellStyle name="_Power Cost Value Copy 11.30.05 gas 1.09.06 AURORA at 1.10.06_04 07E Wild Horse Wind Expansion (C) (2)_Electric Rev Req Model (2009 GRC) Revised 01-18-2010 3 2 2" xfId="17079"/>
    <cellStyle name="_Power Cost Value Copy 11.30.05 gas 1.09.06 AURORA at 1.10.06_04 07E Wild Horse Wind Expansion (C) (2)_Electric Rev Req Model (2009 GRC) Revised 01-18-2010 3 3" xfId="17080"/>
    <cellStyle name="_Power Cost Value Copy 11.30.05 gas 1.09.06 AURORA at 1.10.06_04 07E Wild Horse Wind Expansion (C) (2)_Electric Rev Req Model (2009 GRC) Revised 01-18-2010 3 4" xfId="17081"/>
    <cellStyle name="_Power Cost Value Copy 11.30.05 gas 1.09.06 AURORA at 1.10.06_04 07E Wild Horse Wind Expansion (C) (2)_Electric Rev Req Model (2009 GRC) Revised 01-18-2010 4" xfId="17082"/>
    <cellStyle name="_Power Cost Value Copy 11.30.05 gas 1.09.06 AURORA at 1.10.06_04 07E Wild Horse Wind Expansion (C) (2)_Electric Rev Req Model (2009 GRC) Revised 01-18-2010 4 2" xfId="17083"/>
    <cellStyle name="_Power Cost Value Copy 11.30.05 gas 1.09.06 AURORA at 1.10.06_04 07E Wild Horse Wind Expansion (C) (2)_Electric Rev Req Model (2009 GRC) Revised 01-18-2010 5" xfId="17084"/>
    <cellStyle name="_Power Cost Value Copy 11.30.05 gas 1.09.06 AURORA at 1.10.06_04 07E Wild Horse Wind Expansion (C) (2)_Electric Rev Req Model (2009 GRC) Revised 01-18-2010_DEM-WP(C) ENERG10C--ctn Mid-C_042010 2010GRC" xfId="2982"/>
    <cellStyle name="_Power Cost Value Copy 11.30.05 gas 1.09.06 AURORA at 1.10.06_04 07E Wild Horse Wind Expansion (C) (2)_Electric Rev Req Model (2009 GRC) Revised 01-18-2010_DEM-WP(C) ENERG10C--ctn Mid-C_042010 2010GRC 2" xfId="17085"/>
    <cellStyle name="_Power Cost Value Copy 11.30.05 gas 1.09.06 AURORA at 1.10.06_04 07E Wild Horse Wind Expansion (C) (2)_Electric Rev Req Model (2010 GRC)" xfId="17086"/>
    <cellStyle name="_Power Cost Value Copy 11.30.05 gas 1.09.06 AURORA at 1.10.06_04 07E Wild Horse Wind Expansion (C) (2)_Electric Rev Req Model (2010 GRC) 2" xfId="17087"/>
    <cellStyle name="_Power Cost Value Copy 11.30.05 gas 1.09.06 AURORA at 1.10.06_04 07E Wild Horse Wind Expansion (C) (2)_Electric Rev Req Model (2010 GRC) SF" xfId="17088"/>
    <cellStyle name="_Power Cost Value Copy 11.30.05 gas 1.09.06 AURORA at 1.10.06_04 07E Wild Horse Wind Expansion (C) (2)_Electric Rev Req Model (2010 GRC) SF 2" xfId="17089"/>
    <cellStyle name="_Power Cost Value Copy 11.30.05 gas 1.09.06 AURORA at 1.10.06_04 07E Wild Horse Wind Expansion (C) (2)_Final Order Electric EXHIBIT A-1" xfId="2983"/>
    <cellStyle name="_Power Cost Value Copy 11.30.05 gas 1.09.06 AURORA at 1.10.06_04 07E Wild Horse Wind Expansion (C) (2)_Final Order Electric EXHIBIT A-1 2" xfId="17090"/>
    <cellStyle name="_Power Cost Value Copy 11.30.05 gas 1.09.06 AURORA at 1.10.06_04 07E Wild Horse Wind Expansion (C) (2)_Final Order Electric EXHIBIT A-1 2 2" xfId="17091"/>
    <cellStyle name="_Power Cost Value Copy 11.30.05 gas 1.09.06 AURORA at 1.10.06_04 07E Wild Horse Wind Expansion (C) (2)_Final Order Electric EXHIBIT A-1 2 2 2" xfId="17092"/>
    <cellStyle name="_Power Cost Value Copy 11.30.05 gas 1.09.06 AURORA at 1.10.06_04 07E Wild Horse Wind Expansion (C) (2)_Final Order Electric EXHIBIT A-1 2 3" xfId="17093"/>
    <cellStyle name="_Power Cost Value Copy 11.30.05 gas 1.09.06 AURORA at 1.10.06_04 07E Wild Horse Wind Expansion (C) (2)_Final Order Electric EXHIBIT A-1 2 4" xfId="17094"/>
    <cellStyle name="_Power Cost Value Copy 11.30.05 gas 1.09.06 AURORA at 1.10.06_04 07E Wild Horse Wind Expansion (C) (2)_Final Order Electric EXHIBIT A-1 3" xfId="17095"/>
    <cellStyle name="_Power Cost Value Copy 11.30.05 gas 1.09.06 AURORA at 1.10.06_04 07E Wild Horse Wind Expansion (C) (2)_Final Order Electric EXHIBIT A-1 3 2" xfId="17096"/>
    <cellStyle name="_Power Cost Value Copy 11.30.05 gas 1.09.06 AURORA at 1.10.06_04 07E Wild Horse Wind Expansion (C) (2)_Final Order Electric EXHIBIT A-1 4" xfId="17097"/>
    <cellStyle name="_Power Cost Value Copy 11.30.05 gas 1.09.06 AURORA at 1.10.06_04 07E Wild Horse Wind Expansion (C) (2)_Final Order Electric EXHIBIT A-1 5" xfId="17098"/>
    <cellStyle name="_Power Cost Value Copy 11.30.05 gas 1.09.06 AURORA at 1.10.06_04 07E Wild Horse Wind Expansion (C) (2)_Final Order Electric EXHIBIT A-1 6" xfId="17099"/>
    <cellStyle name="_Power Cost Value Copy 11.30.05 gas 1.09.06 AURORA at 1.10.06_04 07E Wild Horse Wind Expansion (C) (2)_TENASKA REGULATORY ASSET" xfId="2984"/>
    <cellStyle name="_Power Cost Value Copy 11.30.05 gas 1.09.06 AURORA at 1.10.06_04 07E Wild Horse Wind Expansion (C) (2)_TENASKA REGULATORY ASSET 2" xfId="17100"/>
    <cellStyle name="_Power Cost Value Copy 11.30.05 gas 1.09.06 AURORA at 1.10.06_04 07E Wild Horse Wind Expansion (C) (2)_TENASKA REGULATORY ASSET 2 2" xfId="17101"/>
    <cellStyle name="_Power Cost Value Copy 11.30.05 gas 1.09.06 AURORA at 1.10.06_04 07E Wild Horse Wind Expansion (C) (2)_TENASKA REGULATORY ASSET 2 2 2" xfId="17102"/>
    <cellStyle name="_Power Cost Value Copy 11.30.05 gas 1.09.06 AURORA at 1.10.06_04 07E Wild Horse Wind Expansion (C) (2)_TENASKA REGULATORY ASSET 2 3" xfId="17103"/>
    <cellStyle name="_Power Cost Value Copy 11.30.05 gas 1.09.06 AURORA at 1.10.06_04 07E Wild Horse Wind Expansion (C) (2)_TENASKA REGULATORY ASSET 2 4" xfId="17104"/>
    <cellStyle name="_Power Cost Value Copy 11.30.05 gas 1.09.06 AURORA at 1.10.06_04 07E Wild Horse Wind Expansion (C) (2)_TENASKA REGULATORY ASSET 3" xfId="17105"/>
    <cellStyle name="_Power Cost Value Copy 11.30.05 gas 1.09.06 AURORA at 1.10.06_04 07E Wild Horse Wind Expansion (C) (2)_TENASKA REGULATORY ASSET 3 2" xfId="17106"/>
    <cellStyle name="_Power Cost Value Copy 11.30.05 gas 1.09.06 AURORA at 1.10.06_04 07E Wild Horse Wind Expansion (C) (2)_TENASKA REGULATORY ASSET 4" xfId="17107"/>
    <cellStyle name="_Power Cost Value Copy 11.30.05 gas 1.09.06 AURORA at 1.10.06_04 07E Wild Horse Wind Expansion (C) (2)_TENASKA REGULATORY ASSET 5" xfId="17108"/>
    <cellStyle name="_Power Cost Value Copy 11.30.05 gas 1.09.06 AURORA at 1.10.06_04 07E Wild Horse Wind Expansion (C) (2)_TENASKA REGULATORY ASSET 6" xfId="17109"/>
    <cellStyle name="_Power Cost Value Copy 11.30.05 gas 1.09.06 AURORA at 1.10.06_16.37E Wild Horse Expansion DeferralRevwrkingfile SF" xfId="2985"/>
    <cellStyle name="_Power Cost Value Copy 11.30.05 gas 1.09.06 AURORA at 1.10.06_16.37E Wild Horse Expansion DeferralRevwrkingfile SF 2" xfId="2986"/>
    <cellStyle name="_Power Cost Value Copy 11.30.05 gas 1.09.06 AURORA at 1.10.06_16.37E Wild Horse Expansion DeferralRevwrkingfile SF 2 2" xfId="17110"/>
    <cellStyle name="_Power Cost Value Copy 11.30.05 gas 1.09.06 AURORA at 1.10.06_16.37E Wild Horse Expansion DeferralRevwrkingfile SF 2 2 2" xfId="17111"/>
    <cellStyle name="_Power Cost Value Copy 11.30.05 gas 1.09.06 AURORA at 1.10.06_16.37E Wild Horse Expansion DeferralRevwrkingfile SF 2 2 2 2" xfId="17112"/>
    <cellStyle name="_Power Cost Value Copy 11.30.05 gas 1.09.06 AURORA at 1.10.06_16.37E Wild Horse Expansion DeferralRevwrkingfile SF 2 2 3" xfId="17113"/>
    <cellStyle name="_Power Cost Value Copy 11.30.05 gas 1.09.06 AURORA at 1.10.06_16.37E Wild Horse Expansion DeferralRevwrkingfile SF 2 3" xfId="17114"/>
    <cellStyle name="_Power Cost Value Copy 11.30.05 gas 1.09.06 AURORA at 1.10.06_16.37E Wild Horse Expansion DeferralRevwrkingfile SF 2 3 2" xfId="17115"/>
    <cellStyle name="_Power Cost Value Copy 11.30.05 gas 1.09.06 AURORA at 1.10.06_16.37E Wild Horse Expansion DeferralRevwrkingfile SF 2 4" xfId="17116"/>
    <cellStyle name="_Power Cost Value Copy 11.30.05 gas 1.09.06 AURORA at 1.10.06_16.37E Wild Horse Expansion DeferralRevwrkingfile SF 3" xfId="17117"/>
    <cellStyle name="_Power Cost Value Copy 11.30.05 gas 1.09.06 AURORA at 1.10.06_16.37E Wild Horse Expansion DeferralRevwrkingfile SF 3 2" xfId="17118"/>
    <cellStyle name="_Power Cost Value Copy 11.30.05 gas 1.09.06 AURORA at 1.10.06_16.37E Wild Horse Expansion DeferralRevwrkingfile SF 3 2 2" xfId="17119"/>
    <cellStyle name="_Power Cost Value Copy 11.30.05 gas 1.09.06 AURORA at 1.10.06_16.37E Wild Horse Expansion DeferralRevwrkingfile SF 3 3" xfId="17120"/>
    <cellStyle name="_Power Cost Value Copy 11.30.05 gas 1.09.06 AURORA at 1.10.06_16.37E Wild Horse Expansion DeferralRevwrkingfile SF 3 4" xfId="17121"/>
    <cellStyle name="_Power Cost Value Copy 11.30.05 gas 1.09.06 AURORA at 1.10.06_16.37E Wild Horse Expansion DeferralRevwrkingfile SF 4" xfId="17122"/>
    <cellStyle name="_Power Cost Value Copy 11.30.05 gas 1.09.06 AURORA at 1.10.06_16.37E Wild Horse Expansion DeferralRevwrkingfile SF 4 2" xfId="17123"/>
    <cellStyle name="_Power Cost Value Copy 11.30.05 gas 1.09.06 AURORA at 1.10.06_16.37E Wild Horse Expansion DeferralRevwrkingfile SF 5" xfId="17124"/>
    <cellStyle name="_Power Cost Value Copy 11.30.05 gas 1.09.06 AURORA at 1.10.06_16.37E Wild Horse Expansion DeferralRevwrkingfile SF_DEM-WP(C) ENERG10C--ctn Mid-C_042010 2010GRC" xfId="2987"/>
    <cellStyle name="_Power Cost Value Copy 11.30.05 gas 1.09.06 AURORA at 1.10.06_16.37E Wild Horse Expansion DeferralRevwrkingfile SF_DEM-WP(C) ENERG10C--ctn Mid-C_042010 2010GRC 2" xfId="17125"/>
    <cellStyle name="_Power Cost Value Copy 11.30.05 gas 1.09.06 AURORA at 1.10.06_2009 Compliance Filing PCA Exhibits for GRC" xfId="17126"/>
    <cellStyle name="_Power Cost Value Copy 11.30.05 gas 1.09.06 AURORA at 1.10.06_2009 Compliance Filing PCA Exhibits for GRC 2" xfId="17127"/>
    <cellStyle name="_Power Cost Value Copy 11.30.05 gas 1.09.06 AURORA at 1.10.06_2009 Compliance Filing PCA Exhibits for GRC 2 2" xfId="17128"/>
    <cellStyle name="_Power Cost Value Copy 11.30.05 gas 1.09.06 AURORA at 1.10.06_2009 Compliance Filing PCA Exhibits for GRC 3" xfId="17129"/>
    <cellStyle name="_Power Cost Value Copy 11.30.05 gas 1.09.06 AURORA at 1.10.06_2009 GRC Compl Filing - Exhibit D" xfId="2988"/>
    <cellStyle name="_Power Cost Value Copy 11.30.05 gas 1.09.06 AURORA at 1.10.06_2009 GRC Compl Filing - Exhibit D 2" xfId="2989"/>
    <cellStyle name="_Power Cost Value Copy 11.30.05 gas 1.09.06 AURORA at 1.10.06_2009 GRC Compl Filing - Exhibit D 2 2" xfId="17130"/>
    <cellStyle name="_Power Cost Value Copy 11.30.05 gas 1.09.06 AURORA at 1.10.06_2009 GRC Compl Filing - Exhibit D 2 2 2" xfId="17131"/>
    <cellStyle name="_Power Cost Value Copy 11.30.05 gas 1.09.06 AURORA at 1.10.06_2009 GRC Compl Filing - Exhibit D 2 2 2 2" xfId="17132"/>
    <cellStyle name="_Power Cost Value Copy 11.30.05 gas 1.09.06 AURORA at 1.10.06_2009 GRC Compl Filing - Exhibit D 2 2 3" xfId="17133"/>
    <cellStyle name="_Power Cost Value Copy 11.30.05 gas 1.09.06 AURORA at 1.10.06_2009 GRC Compl Filing - Exhibit D 2 3" xfId="17134"/>
    <cellStyle name="_Power Cost Value Copy 11.30.05 gas 1.09.06 AURORA at 1.10.06_2009 GRC Compl Filing - Exhibit D 2 3 2" xfId="17135"/>
    <cellStyle name="_Power Cost Value Copy 11.30.05 gas 1.09.06 AURORA at 1.10.06_2009 GRC Compl Filing - Exhibit D 2 4" xfId="17136"/>
    <cellStyle name="_Power Cost Value Copy 11.30.05 gas 1.09.06 AURORA at 1.10.06_2009 GRC Compl Filing - Exhibit D 3" xfId="17137"/>
    <cellStyle name="_Power Cost Value Copy 11.30.05 gas 1.09.06 AURORA at 1.10.06_2009 GRC Compl Filing - Exhibit D 3 2" xfId="17138"/>
    <cellStyle name="_Power Cost Value Copy 11.30.05 gas 1.09.06 AURORA at 1.10.06_2009 GRC Compl Filing - Exhibit D 3 2 2" xfId="17139"/>
    <cellStyle name="_Power Cost Value Copy 11.30.05 gas 1.09.06 AURORA at 1.10.06_2009 GRC Compl Filing - Exhibit D 3 3" xfId="17140"/>
    <cellStyle name="_Power Cost Value Copy 11.30.05 gas 1.09.06 AURORA at 1.10.06_2009 GRC Compl Filing - Exhibit D 3 4" xfId="17141"/>
    <cellStyle name="_Power Cost Value Copy 11.30.05 gas 1.09.06 AURORA at 1.10.06_2009 GRC Compl Filing - Exhibit D 4" xfId="17142"/>
    <cellStyle name="_Power Cost Value Copy 11.30.05 gas 1.09.06 AURORA at 1.10.06_2009 GRC Compl Filing - Exhibit D 4 2" xfId="17143"/>
    <cellStyle name="_Power Cost Value Copy 11.30.05 gas 1.09.06 AURORA at 1.10.06_2009 GRC Compl Filing - Exhibit D 5" xfId="17144"/>
    <cellStyle name="_Power Cost Value Copy 11.30.05 gas 1.09.06 AURORA at 1.10.06_2009 GRC Compl Filing - Exhibit D_DEM-WP(C) ENERG10C--ctn Mid-C_042010 2010GRC" xfId="2990"/>
    <cellStyle name="_Power Cost Value Copy 11.30.05 gas 1.09.06 AURORA at 1.10.06_2009 GRC Compl Filing - Exhibit D_DEM-WP(C) ENERG10C--ctn Mid-C_042010 2010GRC 2" xfId="17145"/>
    <cellStyle name="_Power Cost Value Copy 11.30.05 gas 1.09.06 AURORA at 1.10.06_3.01 Income Statement" xfId="17146"/>
    <cellStyle name="_Power Cost Value Copy 11.30.05 gas 1.09.06 AURORA at 1.10.06_4 31 Regulatory Assets and Liabilities  7 06- Exhibit D" xfId="2991"/>
    <cellStyle name="_Power Cost Value Copy 11.30.05 gas 1.09.06 AURORA at 1.10.06_4 31 Regulatory Assets and Liabilities  7 06- Exhibit D 2" xfId="2992"/>
    <cellStyle name="_Power Cost Value Copy 11.30.05 gas 1.09.06 AURORA at 1.10.06_4 31 Regulatory Assets and Liabilities  7 06- Exhibit D 2 2" xfId="17147"/>
    <cellStyle name="_Power Cost Value Copy 11.30.05 gas 1.09.06 AURORA at 1.10.06_4 31 Regulatory Assets and Liabilities  7 06- Exhibit D 2 2 2" xfId="17148"/>
    <cellStyle name="_Power Cost Value Copy 11.30.05 gas 1.09.06 AURORA at 1.10.06_4 31 Regulatory Assets and Liabilities  7 06- Exhibit D 2 2 2 2" xfId="17149"/>
    <cellStyle name="_Power Cost Value Copy 11.30.05 gas 1.09.06 AURORA at 1.10.06_4 31 Regulatory Assets and Liabilities  7 06- Exhibit D 2 2 3" xfId="17150"/>
    <cellStyle name="_Power Cost Value Copy 11.30.05 gas 1.09.06 AURORA at 1.10.06_4 31 Regulatory Assets and Liabilities  7 06- Exhibit D 2 3" xfId="17151"/>
    <cellStyle name="_Power Cost Value Copy 11.30.05 gas 1.09.06 AURORA at 1.10.06_4 31 Regulatory Assets and Liabilities  7 06- Exhibit D 2 3 2" xfId="17152"/>
    <cellStyle name="_Power Cost Value Copy 11.30.05 gas 1.09.06 AURORA at 1.10.06_4 31 Regulatory Assets and Liabilities  7 06- Exhibit D 2 4" xfId="17153"/>
    <cellStyle name="_Power Cost Value Copy 11.30.05 gas 1.09.06 AURORA at 1.10.06_4 31 Regulatory Assets and Liabilities  7 06- Exhibit D 3" xfId="17154"/>
    <cellStyle name="_Power Cost Value Copy 11.30.05 gas 1.09.06 AURORA at 1.10.06_4 31 Regulatory Assets and Liabilities  7 06- Exhibit D 3 2" xfId="17155"/>
    <cellStyle name="_Power Cost Value Copy 11.30.05 gas 1.09.06 AURORA at 1.10.06_4 31 Regulatory Assets and Liabilities  7 06- Exhibit D 3 2 2" xfId="17156"/>
    <cellStyle name="_Power Cost Value Copy 11.30.05 gas 1.09.06 AURORA at 1.10.06_4 31 Regulatory Assets and Liabilities  7 06- Exhibit D 3 3" xfId="17157"/>
    <cellStyle name="_Power Cost Value Copy 11.30.05 gas 1.09.06 AURORA at 1.10.06_4 31 Regulatory Assets and Liabilities  7 06- Exhibit D 3 4" xfId="17158"/>
    <cellStyle name="_Power Cost Value Copy 11.30.05 gas 1.09.06 AURORA at 1.10.06_4 31 Regulatory Assets and Liabilities  7 06- Exhibit D 4" xfId="17159"/>
    <cellStyle name="_Power Cost Value Copy 11.30.05 gas 1.09.06 AURORA at 1.10.06_4 31 Regulatory Assets and Liabilities  7 06- Exhibit D 4 2" xfId="17160"/>
    <cellStyle name="_Power Cost Value Copy 11.30.05 gas 1.09.06 AURORA at 1.10.06_4 31 Regulatory Assets and Liabilities  7 06- Exhibit D 5" xfId="17161"/>
    <cellStyle name="_Power Cost Value Copy 11.30.05 gas 1.09.06 AURORA at 1.10.06_4 31 Regulatory Assets and Liabilities  7 06- Exhibit D_DEM-WP(C) ENERG10C--ctn Mid-C_042010 2010GRC" xfId="2993"/>
    <cellStyle name="_Power Cost Value Copy 11.30.05 gas 1.09.06 AURORA at 1.10.06_4 31 Regulatory Assets and Liabilities  7 06- Exhibit D_DEM-WP(C) ENERG10C--ctn Mid-C_042010 2010GRC 2" xfId="17162"/>
    <cellStyle name="_Power Cost Value Copy 11.30.05 gas 1.09.06 AURORA at 1.10.06_4 31 Regulatory Assets and Liabilities  7 06- Exhibit D_NIM Summary" xfId="2994"/>
    <cellStyle name="_Power Cost Value Copy 11.30.05 gas 1.09.06 AURORA at 1.10.06_4 31 Regulatory Assets and Liabilities  7 06- Exhibit D_NIM Summary 2" xfId="2995"/>
    <cellStyle name="_Power Cost Value Copy 11.30.05 gas 1.09.06 AURORA at 1.10.06_4 31 Regulatory Assets and Liabilities  7 06- Exhibit D_NIM Summary 2 2" xfId="17163"/>
    <cellStyle name="_Power Cost Value Copy 11.30.05 gas 1.09.06 AURORA at 1.10.06_4 31 Regulatory Assets and Liabilities  7 06- Exhibit D_NIM Summary 2 2 2" xfId="17164"/>
    <cellStyle name="_Power Cost Value Copy 11.30.05 gas 1.09.06 AURORA at 1.10.06_4 31 Regulatory Assets and Liabilities  7 06- Exhibit D_NIM Summary 2 2 2 2" xfId="17165"/>
    <cellStyle name="_Power Cost Value Copy 11.30.05 gas 1.09.06 AURORA at 1.10.06_4 31 Regulatory Assets and Liabilities  7 06- Exhibit D_NIM Summary 2 2 3" xfId="17166"/>
    <cellStyle name="_Power Cost Value Copy 11.30.05 gas 1.09.06 AURORA at 1.10.06_4 31 Regulatory Assets and Liabilities  7 06- Exhibit D_NIM Summary 2 3" xfId="17167"/>
    <cellStyle name="_Power Cost Value Copy 11.30.05 gas 1.09.06 AURORA at 1.10.06_4 31 Regulatory Assets and Liabilities  7 06- Exhibit D_NIM Summary 2 3 2" xfId="17168"/>
    <cellStyle name="_Power Cost Value Copy 11.30.05 gas 1.09.06 AURORA at 1.10.06_4 31 Regulatory Assets and Liabilities  7 06- Exhibit D_NIM Summary 2 4" xfId="17169"/>
    <cellStyle name="_Power Cost Value Copy 11.30.05 gas 1.09.06 AURORA at 1.10.06_4 31 Regulatory Assets and Liabilities  7 06- Exhibit D_NIM Summary 3" xfId="17170"/>
    <cellStyle name="_Power Cost Value Copy 11.30.05 gas 1.09.06 AURORA at 1.10.06_4 31 Regulatory Assets and Liabilities  7 06- Exhibit D_NIM Summary 3 2" xfId="17171"/>
    <cellStyle name="_Power Cost Value Copy 11.30.05 gas 1.09.06 AURORA at 1.10.06_4 31 Regulatory Assets and Liabilities  7 06- Exhibit D_NIM Summary 3 2 2" xfId="17172"/>
    <cellStyle name="_Power Cost Value Copy 11.30.05 gas 1.09.06 AURORA at 1.10.06_4 31 Regulatory Assets and Liabilities  7 06- Exhibit D_NIM Summary 3 3" xfId="17173"/>
    <cellStyle name="_Power Cost Value Copy 11.30.05 gas 1.09.06 AURORA at 1.10.06_4 31 Regulatory Assets and Liabilities  7 06- Exhibit D_NIM Summary 3 4" xfId="17174"/>
    <cellStyle name="_Power Cost Value Copy 11.30.05 gas 1.09.06 AURORA at 1.10.06_4 31 Regulatory Assets and Liabilities  7 06- Exhibit D_NIM Summary 4" xfId="17175"/>
    <cellStyle name="_Power Cost Value Copy 11.30.05 gas 1.09.06 AURORA at 1.10.06_4 31 Regulatory Assets and Liabilities  7 06- Exhibit D_NIM Summary 4 2" xfId="17176"/>
    <cellStyle name="_Power Cost Value Copy 11.30.05 gas 1.09.06 AURORA at 1.10.06_4 31 Regulatory Assets and Liabilities  7 06- Exhibit D_NIM Summary 5" xfId="17177"/>
    <cellStyle name="_Power Cost Value Copy 11.30.05 gas 1.09.06 AURORA at 1.10.06_4 31 Regulatory Assets and Liabilities  7 06- Exhibit D_NIM Summary_DEM-WP(C) ENERG10C--ctn Mid-C_042010 2010GRC" xfId="2996"/>
    <cellStyle name="_Power Cost Value Copy 11.30.05 gas 1.09.06 AURORA at 1.10.06_4 31 Regulatory Assets and Liabilities  7 06- Exhibit D_NIM Summary_DEM-WP(C) ENERG10C--ctn Mid-C_042010 2010GRC 2" xfId="17178"/>
    <cellStyle name="_Power Cost Value Copy 11.30.05 gas 1.09.06 AURORA at 1.10.06_4 31E Reg Asset  Liab and EXH D" xfId="2997"/>
    <cellStyle name="_Power Cost Value Copy 11.30.05 gas 1.09.06 AURORA at 1.10.06_4 31E Reg Asset  Liab and EXH D _ Aug 10 Filing (2)" xfId="2998"/>
    <cellStyle name="_Power Cost Value Copy 11.30.05 gas 1.09.06 AURORA at 1.10.06_4 31E Reg Asset  Liab and EXH D _ Aug 10 Filing (2) 2" xfId="2999"/>
    <cellStyle name="_Power Cost Value Copy 11.30.05 gas 1.09.06 AURORA at 1.10.06_4 31E Reg Asset  Liab and EXH D _ Aug 10 Filing (2) 2 2" xfId="17179"/>
    <cellStyle name="_Power Cost Value Copy 11.30.05 gas 1.09.06 AURORA at 1.10.06_4 31E Reg Asset  Liab and EXH D _ Aug 10 Filing (2) 2 2 2" xfId="17180"/>
    <cellStyle name="_Power Cost Value Copy 11.30.05 gas 1.09.06 AURORA at 1.10.06_4 31E Reg Asset  Liab and EXH D _ Aug 10 Filing (2) 2 3" xfId="17181"/>
    <cellStyle name="_Power Cost Value Copy 11.30.05 gas 1.09.06 AURORA at 1.10.06_4 31E Reg Asset  Liab and EXH D _ Aug 10 Filing (2) 2 4" xfId="17182"/>
    <cellStyle name="_Power Cost Value Copy 11.30.05 gas 1.09.06 AURORA at 1.10.06_4 31E Reg Asset  Liab and EXH D _ Aug 10 Filing (2) 3" xfId="17183"/>
    <cellStyle name="_Power Cost Value Copy 11.30.05 gas 1.09.06 AURORA at 1.10.06_4 31E Reg Asset  Liab and EXH D _ Aug 10 Filing (2) 3 2" xfId="17184"/>
    <cellStyle name="_Power Cost Value Copy 11.30.05 gas 1.09.06 AURORA at 1.10.06_4 31E Reg Asset  Liab and EXH D _ Aug 10 Filing (2) 4" xfId="17185"/>
    <cellStyle name="_Power Cost Value Copy 11.30.05 gas 1.09.06 AURORA at 1.10.06_4 31E Reg Asset  Liab and EXH D 10" xfId="17186"/>
    <cellStyle name="_Power Cost Value Copy 11.30.05 gas 1.09.06 AURORA at 1.10.06_4 31E Reg Asset  Liab and EXH D 10 2" xfId="17187"/>
    <cellStyle name="_Power Cost Value Copy 11.30.05 gas 1.09.06 AURORA at 1.10.06_4 31E Reg Asset  Liab and EXH D 10 2 2" xfId="17188"/>
    <cellStyle name="_Power Cost Value Copy 11.30.05 gas 1.09.06 AURORA at 1.10.06_4 31E Reg Asset  Liab and EXH D 10 3" xfId="17189"/>
    <cellStyle name="_Power Cost Value Copy 11.30.05 gas 1.09.06 AURORA at 1.10.06_4 31E Reg Asset  Liab and EXH D 11" xfId="17190"/>
    <cellStyle name="_Power Cost Value Copy 11.30.05 gas 1.09.06 AURORA at 1.10.06_4 31E Reg Asset  Liab and EXH D 11 2" xfId="17191"/>
    <cellStyle name="_Power Cost Value Copy 11.30.05 gas 1.09.06 AURORA at 1.10.06_4 31E Reg Asset  Liab and EXH D 11 2 2" xfId="17192"/>
    <cellStyle name="_Power Cost Value Copy 11.30.05 gas 1.09.06 AURORA at 1.10.06_4 31E Reg Asset  Liab and EXH D 11 3" xfId="17193"/>
    <cellStyle name="_Power Cost Value Copy 11.30.05 gas 1.09.06 AURORA at 1.10.06_4 31E Reg Asset  Liab and EXH D 12" xfId="17194"/>
    <cellStyle name="_Power Cost Value Copy 11.30.05 gas 1.09.06 AURORA at 1.10.06_4 31E Reg Asset  Liab and EXH D 12 2" xfId="17195"/>
    <cellStyle name="_Power Cost Value Copy 11.30.05 gas 1.09.06 AURORA at 1.10.06_4 31E Reg Asset  Liab and EXH D 12 2 2" xfId="17196"/>
    <cellStyle name="_Power Cost Value Copy 11.30.05 gas 1.09.06 AURORA at 1.10.06_4 31E Reg Asset  Liab and EXH D 12 3" xfId="17197"/>
    <cellStyle name="_Power Cost Value Copy 11.30.05 gas 1.09.06 AURORA at 1.10.06_4 31E Reg Asset  Liab and EXH D 13" xfId="17198"/>
    <cellStyle name="_Power Cost Value Copy 11.30.05 gas 1.09.06 AURORA at 1.10.06_4 31E Reg Asset  Liab and EXH D 13 2" xfId="17199"/>
    <cellStyle name="_Power Cost Value Copy 11.30.05 gas 1.09.06 AURORA at 1.10.06_4 31E Reg Asset  Liab and EXH D 13 2 2" xfId="17200"/>
    <cellStyle name="_Power Cost Value Copy 11.30.05 gas 1.09.06 AURORA at 1.10.06_4 31E Reg Asset  Liab and EXH D 13 3" xfId="17201"/>
    <cellStyle name="_Power Cost Value Copy 11.30.05 gas 1.09.06 AURORA at 1.10.06_4 31E Reg Asset  Liab and EXH D 14" xfId="17202"/>
    <cellStyle name="_Power Cost Value Copy 11.30.05 gas 1.09.06 AURORA at 1.10.06_4 31E Reg Asset  Liab and EXH D 14 2" xfId="17203"/>
    <cellStyle name="_Power Cost Value Copy 11.30.05 gas 1.09.06 AURORA at 1.10.06_4 31E Reg Asset  Liab and EXH D 14 2 2" xfId="17204"/>
    <cellStyle name="_Power Cost Value Copy 11.30.05 gas 1.09.06 AURORA at 1.10.06_4 31E Reg Asset  Liab and EXH D 14 3" xfId="17205"/>
    <cellStyle name="_Power Cost Value Copy 11.30.05 gas 1.09.06 AURORA at 1.10.06_4 31E Reg Asset  Liab and EXH D 15" xfId="17206"/>
    <cellStyle name="_Power Cost Value Copy 11.30.05 gas 1.09.06 AURORA at 1.10.06_4 31E Reg Asset  Liab and EXH D 15 2" xfId="17207"/>
    <cellStyle name="_Power Cost Value Copy 11.30.05 gas 1.09.06 AURORA at 1.10.06_4 31E Reg Asset  Liab and EXH D 15 2 2" xfId="17208"/>
    <cellStyle name="_Power Cost Value Copy 11.30.05 gas 1.09.06 AURORA at 1.10.06_4 31E Reg Asset  Liab and EXH D 15 3" xfId="17209"/>
    <cellStyle name="_Power Cost Value Copy 11.30.05 gas 1.09.06 AURORA at 1.10.06_4 31E Reg Asset  Liab and EXH D 16" xfId="17210"/>
    <cellStyle name="_Power Cost Value Copy 11.30.05 gas 1.09.06 AURORA at 1.10.06_4 31E Reg Asset  Liab and EXH D 16 2" xfId="17211"/>
    <cellStyle name="_Power Cost Value Copy 11.30.05 gas 1.09.06 AURORA at 1.10.06_4 31E Reg Asset  Liab and EXH D 16 2 2" xfId="17212"/>
    <cellStyle name="_Power Cost Value Copy 11.30.05 gas 1.09.06 AURORA at 1.10.06_4 31E Reg Asset  Liab and EXH D 16 3" xfId="17213"/>
    <cellStyle name="_Power Cost Value Copy 11.30.05 gas 1.09.06 AURORA at 1.10.06_4 31E Reg Asset  Liab and EXH D 17" xfId="17214"/>
    <cellStyle name="_Power Cost Value Copy 11.30.05 gas 1.09.06 AURORA at 1.10.06_4 31E Reg Asset  Liab and EXH D 17 2" xfId="17215"/>
    <cellStyle name="_Power Cost Value Copy 11.30.05 gas 1.09.06 AURORA at 1.10.06_4 31E Reg Asset  Liab and EXH D 17 2 2" xfId="17216"/>
    <cellStyle name="_Power Cost Value Copy 11.30.05 gas 1.09.06 AURORA at 1.10.06_4 31E Reg Asset  Liab and EXH D 17 3" xfId="17217"/>
    <cellStyle name="_Power Cost Value Copy 11.30.05 gas 1.09.06 AURORA at 1.10.06_4 31E Reg Asset  Liab and EXH D 18" xfId="17218"/>
    <cellStyle name="_Power Cost Value Copy 11.30.05 gas 1.09.06 AURORA at 1.10.06_4 31E Reg Asset  Liab and EXH D 18 2" xfId="17219"/>
    <cellStyle name="_Power Cost Value Copy 11.30.05 gas 1.09.06 AURORA at 1.10.06_4 31E Reg Asset  Liab and EXH D 18 2 2" xfId="17220"/>
    <cellStyle name="_Power Cost Value Copy 11.30.05 gas 1.09.06 AURORA at 1.10.06_4 31E Reg Asset  Liab and EXH D 18 3" xfId="17221"/>
    <cellStyle name="_Power Cost Value Copy 11.30.05 gas 1.09.06 AURORA at 1.10.06_4 31E Reg Asset  Liab and EXH D 19" xfId="17222"/>
    <cellStyle name="_Power Cost Value Copy 11.30.05 gas 1.09.06 AURORA at 1.10.06_4 31E Reg Asset  Liab and EXH D 19 2" xfId="17223"/>
    <cellStyle name="_Power Cost Value Copy 11.30.05 gas 1.09.06 AURORA at 1.10.06_4 31E Reg Asset  Liab and EXH D 2" xfId="3000"/>
    <cellStyle name="_Power Cost Value Copy 11.30.05 gas 1.09.06 AURORA at 1.10.06_4 31E Reg Asset  Liab and EXH D 2 2" xfId="17224"/>
    <cellStyle name="_Power Cost Value Copy 11.30.05 gas 1.09.06 AURORA at 1.10.06_4 31E Reg Asset  Liab and EXH D 2 2 2" xfId="17225"/>
    <cellStyle name="_Power Cost Value Copy 11.30.05 gas 1.09.06 AURORA at 1.10.06_4 31E Reg Asset  Liab and EXH D 2 3" xfId="17226"/>
    <cellStyle name="_Power Cost Value Copy 11.30.05 gas 1.09.06 AURORA at 1.10.06_4 31E Reg Asset  Liab and EXH D 2 4" xfId="17227"/>
    <cellStyle name="_Power Cost Value Copy 11.30.05 gas 1.09.06 AURORA at 1.10.06_4 31E Reg Asset  Liab and EXH D 20" xfId="17228"/>
    <cellStyle name="_Power Cost Value Copy 11.30.05 gas 1.09.06 AURORA at 1.10.06_4 31E Reg Asset  Liab and EXH D 20 2" xfId="17229"/>
    <cellStyle name="_Power Cost Value Copy 11.30.05 gas 1.09.06 AURORA at 1.10.06_4 31E Reg Asset  Liab and EXH D 21" xfId="17230"/>
    <cellStyle name="_Power Cost Value Copy 11.30.05 gas 1.09.06 AURORA at 1.10.06_4 31E Reg Asset  Liab and EXH D 21 2" xfId="17231"/>
    <cellStyle name="_Power Cost Value Copy 11.30.05 gas 1.09.06 AURORA at 1.10.06_4 31E Reg Asset  Liab and EXH D 22" xfId="17232"/>
    <cellStyle name="_Power Cost Value Copy 11.30.05 gas 1.09.06 AURORA at 1.10.06_4 31E Reg Asset  Liab and EXH D 22 2" xfId="17233"/>
    <cellStyle name="_Power Cost Value Copy 11.30.05 gas 1.09.06 AURORA at 1.10.06_4 31E Reg Asset  Liab and EXH D 23" xfId="17234"/>
    <cellStyle name="_Power Cost Value Copy 11.30.05 gas 1.09.06 AURORA at 1.10.06_4 31E Reg Asset  Liab and EXH D 23 2" xfId="17235"/>
    <cellStyle name="_Power Cost Value Copy 11.30.05 gas 1.09.06 AURORA at 1.10.06_4 31E Reg Asset  Liab and EXH D 24" xfId="17236"/>
    <cellStyle name="_Power Cost Value Copy 11.30.05 gas 1.09.06 AURORA at 1.10.06_4 31E Reg Asset  Liab and EXH D 24 2" xfId="17237"/>
    <cellStyle name="_Power Cost Value Copy 11.30.05 gas 1.09.06 AURORA at 1.10.06_4 31E Reg Asset  Liab and EXH D 25" xfId="17238"/>
    <cellStyle name="_Power Cost Value Copy 11.30.05 gas 1.09.06 AURORA at 1.10.06_4 31E Reg Asset  Liab and EXH D 25 2" xfId="17239"/>
    <cellStyle name="_Power Cost Value Copy 11.30.05 gas 1.09.06 AURORA at 1.10.06_4 31E Reg Asset  Liab and EXH D 26" xfId="17240"/>
    <cellStyle name="_Power Cost Value Copy 11.30.05 gas 1.09.06 AURORA at 1.10.06_4 31E Reg Asset  Liab and EXH D 26 2" xfId="17241"/>
    <cellStyle name="_Power Cost Value Copy 11.30.05 gas 1.09.06 AURORA at 1.10.06_4 31E Reg Asset  Liab and EXH D 27" xfId="17242"/>
    <cellStyle name="_Power Cost Value Copy 11.30.05 gas 1.09.06 AURORA at 1.10.06_4 31E Reg Asset  Liab and EXH D 27 2" xfId="17243"/>
    <cellStyle name="_Power Cost Value Copy 11.30.05 gas 1.09.06 AURORA at 1.10.06_4 31E Reg Asset  Liab and EXH D 28" xfId="17244"/>
    <cellStyle name="_Power Cost Value Copy 11.30.05 gas 1.09.06 AURORA at 1.10.06_4 31E Reg Asset  Liab and EXH D 28 2" xfId="17245"/>
    <cellStyle name="_Power Cost Value Copy 11.30.05 gas 1.09.06 AURORA at 1.10.06_4 31E Reg Asset  Liab and EXH D 29" xfId="17246"/>
    <cellStyle name="_Power Cost Value Copy 11.30.05 gas 1.09.06 AURORA at 1.10.06_4 31E Reg Asset  Liab and EXH D 29 2" xfId="17247"/>
    <cellStyle name="_Power Cost Value Copy 11.30.05 gas 1.09.06 AURORA at 1.10.06_4 31E Reg Asset  Liab and EXH D 3" xfId="3001"/>
    <cellStyle name="_Power Cost Value Copy 11.30.05 gas 1.09.06 AURORA at 1.10.06_4 31E Reg Asset  Liab and EXH D 3 2" xfId="17248"/>
    <cellStyle name="_Power Cost Value Copy 11.30.05 gas 1.09.06 AURORA at 1.10.06_4 31E Reg Asset  Liab and EXH D 3 2 2" xfId="17249"/>
    <cellStyle name="_Power Cost Value Copy 11.30.05 gas 1.09.06 AURORA at 1.10.06_4 31E Reg Asset  Liab and EXH D 3 3" xfId="17250"/>
    <cellStyle name="_Power Cost Value Copy 11.30.05 gas 1.09.06 AURORA at 1.10.06_4 31E Reg Asset  Liab and EXH D 3 4" xfId="17251"/>
    <cellStyle name="_Power Cost Value Copy 11.30.05 gas 1.09.06 AURORA at 1.10.06_4 31E Reg Asset  Liab and EXH D 30" xfId="17252"/>
    <cellStyle name="_Power Cost Value Copy 11.30.05 gas 1.09.06 AURORA at 1.10.06_4 31E Reg Asset  Liab and EXH D 30 2" xfId="17253"/>
    <cellStyle name="_Power Cost Value Copy 11.30.05 gas 1.09.06 AURORA at 1.10.06_4 31E Reg Asset  Liab and EXH D 31" xfId="17254"/>
    <cellStyle name="_Power Cost Value Copy 11.30.05 gas 1.09.06 AURORA at 1.10.06_4 31E Reg Asset  Liab and EXH D 32" xfId="17255"/>
    <cellStyle name="_Power Cost Value Copy 11.30.05 gas 1.09.06 AURORA at 1.10.06_4 31E Reg Asset  Liab and EXH D 33" xfId="17256"/>
    <cellStyle name="_Power Cost Value Copy 11.30.05 gas 1.09.06 AURORA at 1.10.06_4 31E Reg Asset  Liab and EXH D 34" xfId="17257"/>
    <cellStyle name="_Power Cost Value Copy 11.30.05 gas 1.09.06 AURORA at 1.10.06_4 31E Reg Asset  Liab and EXH D 35" xfId="17258"/>
    <cellStyle name="_Power Cost Value Copy 11.30.05 gas 1.09.06 AURORA at 1.10.06_4 31E Reg Asset  Liab and EXH D 36" xfId="17259"/>
    <cellStyle name="_Power Cost Value Copy 11.30.05 gas 1.09.06 AURORA at 1.10.06_4 31E Reg Asset  Liab and EXH D 4" xfId="17260"/>
    <cellStyle name="_Power Cost Value Copy 11.30.05 gas 1.09.06 AURORA at 1.10.06_4 31E Reg Asset  Liab and EXH D 4 2" xfId="17261"/>
    <cellStyle name="_Power Cost Value Copy 11.30.05 gas 1.09.06 AURORA at 1.10.06_4 31E Reg Asset  Liab and EXH D 4 2 2" xfId="17262"/>
    <cellStyle name="_Power Cost Value Copy 11.30.05 gas 1.09.06 AURORA at 1.10.06_4 31E Reg Asset  Liab and EXH D 4 3" xfId="17263"/>
    <cellStyle name="_Power Cost Value Copy 11.30.05 gas 1.09.06 AURORA at 1.10.06_4 31E Reg Asset  Liab and EXH D 5" xfId="17264"/>
    <cellStyle name="_Power Cost Value Copy 11.30.05 gas 1.09.06 AURORA at 1.10.06_4 31E Reg Asset  Liab and EXH D 5 2" xfId="17265"/>
    <cellStyle name="_Power Cost Value Copy 11.30.05 gas 1.09.06 AURORA at 1.10.06_4 31E Reg Asset  Liab and EXH D 5 2 2" xfId="17266"/>
    <cellStyle name="_Power Cost Value Copy 11.30.05 gas 1.09.06 AURORA at 1.10.06_4 31E Reg Asset  Liab and EXH D 5 3" xfId="17267"/>
    <cellStyle name="_Power Cost Value Copy 11.30.05 gas 1.09.06 AURORA at 1.10.06_4 31E Reg Asset  Liab and EXH D 6" xfId="17268"/>
    <cellStyle name="_Power Cost Value Copy 11.30.05 gas 1.09.06 AURORA at 1.10.06_4 31E Reg Asset  Liab and EXH D 6 2" xfId="17269"/>
    <cellStyle name="_Power Cost Value Copy 11.30.05 gas 1.09.06 AURORA at 1.10.06_4 31E Reg Asset  Liab and EXH D 6 2 2" xfId="17270"/>
    <cellStyle name="_Power Cost Value Copy 11.30.05 gas 1.09.06 AURORA at 1.10.06_4 31E Reg Asset  Liab and EXH D 6 3" xfId="17271"/>
    <cellStyle name="_Power Cost Value Copy 11.30.05 gas 1.09.06 AURORA at 1.10.06_4 31E Reg Asset  Liab and EXH D 7" xfId="17272"/>
    <cellStyle name="_Power Cost Value Copy 11.30.05 gas 1.09.06 AURORA at 1.10.06_4 31E Reg Asset  Liab and EXH D 7 2" xfId="17273"/>
    <cellStyle name="_Power Cost Value Copy 11.30.05 gas 1.09.06 AURORA at 1.10.06_4 31E Reg Asset  Liab and EXH D 7 2 2" xfId="17274"/>
    <cellStyle name="_Power Cost Value Copy 11.30.05 gas 1.09.06 AURORA at 1.10.06_4 31E Reg Asset  Liab and EXH D 7 3" xfId="17275"/>
    <cellStyle name="_Power Cost Value Copy 11.30.05 gas 1.09.06 AURORA at 1.10.06_4 31E Reg Asset  Liab and EXH D 8" xfId="17276"/>
    <cellStyle name="_Power Cost Value Copy 11.30.05 gas 1.09.06 AURORA at 1.10.06_4 31E Reg Asset  Liab and EXH D 8 2" xfId="17277"/>
    <cellStyle name="_Power Cost Value Copy 11.30.05 gas 1.09.06 AURORA at 1.10.06_4 31E Reg Asset  Liab and EXH D 8 2 2" xfId="17278"/>
    <cellStyle name="_Power Cost Value Copy 11.30.05 gas 1.09.06 AURORA at 1.10.06_4 31E Reg Asset  Liab and EXH D 8 3" xfId="17279"/>
    <cellStyle name="_Power Cost Value Copy 11.30.05 gas 1.09.06 AURORA at 1.10.06_4 31E Reg Asset  Liab and EXH D 9" xfId="17280"/>
    <cellStyle name="_Power Cost Value Copy 11.30.05 gas 1.09.06 AURORA at 1.10.06_4 31E Reg Asset  Liab and EXH D 9 2" xfId="17281"/>
    <cellStyle name="_Power Cost Value Copy 11.30.05 gas 1.09.06 AURORA at 1.10.06_4 31E Reg Asset  Liab and EXH D 9 2 2" xfId="17282"/>
    <cellStyle name="_Power Cost Value Copy 11.30.05 gas 1.09.06 AURORA at 1.10.06_4 31E Reg Asset  Liab and EXH D 9 3" xfId="17283"/>
    <cellStyle name="_Power Cost Value Copy 11.30.05 gas 1.09.06 AURORA at 1.10.06_4 32 Regulatory Assets and Liabilities  7 06- Exhibit D" xfId="3002"/>
    <cellStyle name="_Power Cost Value Copy 11.30.05 gas 1.09.06 AURORA at 1.10.06_4 32 Regulatory Assets and Liabilities  7 06- Exhibit D 2" xfId="3003"/>
    <cellStyle name="_Power Cost Value Copy 11.30.05 gas 1.09.06 AURORA at 1.10.06_4 32 Regulatory Assets and Liabilities  7 06- Exhibit D 2 2" xfId="17284"/>
    <cellStyle name="_Power Cost Value Copy 11.30.05 gas 1.09.06 AURORA at 1.10.06_4 32 Regulatory Assets and Liabilities  7 06- Exhibit D 2 2 2" xfId="17285"/>
    <cellStyle name="_Power Cost Value Copy 11.30.05 gas 1.09.06 AURORA at 1.10.06_4 32 Regulatory Assets and Liabilities  7 06- Exhibit D 2 2 2 2" xfId="17286"/>
    <cellStyle name="_Power Cost Value Copy 11.30.05 gas 1.09.06 AURORA at 1.10.06_4 32 Regulatory Assets and Liabilities  7 06- Exhibit D 2 2 3" xfId="17287"/>
    <cellStyle name="_Power Cost Value Copy 11.30.05 gas 1.09.06 AURORA at 1.10.06_4 32 Regulatory Assets and Liabilities  7 06- Exhibit D 2 3" xfId="17288"/>
    <cellStyle name="_Power Cost Value Copy 11.30.05 gas 1.09.06 AURORA at 1.10.06_4 32 Regulatory Assets and Liabilities  7 06- Exhibit D 2 3 2" xfId="17289"/>
    <cellStyle name="_Power Cost Value Copy 11.30.05 gas 1.09.06 AURORA at 1.10.06_4 32 Regulatory Assets and Liabilities  7 06- Exhibit D 2 4" xfId="17290"/>
    <cellStyle name="_Power Cost Value Copy 11.30.05 gas 1.09.06 AURORA at 1.10.06_4 32 Regulatory Assets and Liabilities  7 06- Exhibit D 3" xfId="17291"/>
    <cellStyle name="_Power Cost Value Copy 11.30.05 gas 1.09.06 AURORA at 1.10.06_4 32 Regulatory Assets and Liabilities  7 06- Exhibit D 3 2" xfId="17292"/>
    <cellStyle name="_Power Cost Value Copy 11.30.05 gas 1.09.06 AURORA at 1.10.06_4 32 Regulatory Assets and Liabilities  7 06- Exhibit D 3 2 2" xfId="17293"/>
    <cellStyle name="_Power Cost Value Copy 11.30.05 gas 1.09.06 AURORA at 1.10.06_4 32 Regulatory Assets and Liabilities  7 06- Exhibit D 3 3" xfId="17294"/>
    <cellStyle name="_Power Cost Value Copy 11.30.05 gas 1.09.06 AURORA at 1.10.06_4 32 Regulatory Assets and Liabilities  7 06- Exhibit D 3 4" xfId="17295"/>
    <cellStyle name="_Power Cost Value Copy 11.30.05 gas 1.09.06 AURORA at 1.10.06_4 32 Regulatory Assets and Liabilities  7 06- Exhibit D 4" xfId="17296"/>
    <cellStyle name="_Power Cost Value Copy 11.30.05 gas 1.09.06 AURORA at 1.10.06_4 32 Regulatory Assets and Liabilities  7 06- Exhibit D 4 2" xfId="17297"/>
    <cellStyle name="_Power Cost Value Copy 11.30.05 gas 1.09.06 AURORA at 1.10.06_4 32 Regulatory Assets and Liabilities  7 06- Exhibit D 5" xfId="17298"/>
    <cellStyle name="_Power Cost Value Copy 11.30.05 gas 1.09.06 AURORA at 1.10.06_4 32 Regulatory Assets and Liabilities  7 06- Exhibit D_DEM-WP(C) ENERG10C--ctn Mid-C_042010 2010GRC" xfId="3004"/>
    <cellStyle name="_Power Cost Value Copy 11.30.05 gas 1.09.06 AURORA at 1.10.06_4 32 Regulatory Assets and Liabilities  7 06- Exhibit D_DEM-WP(C) ENERG10C--ctn Mid-C_042010 2010GRC 2" xfId="17299"/>
    <cellStyle name="_Power Cost Value Copy 11.30.05 gas 1.09.06 AURORA at 1.10.06_4 32 Regulatory Assets and Liabilities  7 06- Exhibit D_NIM Summary" xfId="3005"/>
    <cellStyle name="_Power Cost Value Copy 11.30.05 gas 1.09.06 AURORA at 1.10.06_4 32 Regulatory Assets and Liabilities  7 06- Exhibit D_NIM Summary 2" xfId="3006"/>
    <cellStyle name="_Power Cost Value Copy 11.30.05 gas 1.09.06 AURORA at 1.10.06_4 32 Regulatory Assets and Liabilities  7 06- Exhibit D_NIM Summary 2 2" xfId="17300"/>
    <cellStyle name="_Power Cost Value Copy 11.30.05 gas 1.09.06 AURORA at 1.10.06_4 32 Regulatory Assets and Liabilities  7 06- Exhibit D_NIM Summary 2 2 2" xfId="17301"/>
    <cellStyle name="_Power Cost Value Copy 11.30.05 gas 1.09.06 AURORA at 1.10.06_4 32 Regulatory Assets and Liabilities  7 06- Exhibit D_NIM Summary 2 2 2 2" xfId="17302"/>
    <cellStyle name="_Power Cost Value Copy 11.30.05 gas 1.09.06 AURORA at 1.10.06_4 32 Regulatory Assets and Liabilities  7 06- Exhibit D_NIM Summary 2 2 3" xfId="17303"/>
    <cellStyle name="_Power Cost Value Copy 11.30.05 gas 1.09.06 AURORA at 1.10.06_4 32 Regulatory Assets and Liabilities  7 06- Exhibit D_NIM Summary 2 3" xfId="17304"/>
    <cellStyle name="_Power Cost Value Copy 11.30.05 gas 1.09.06 AURORA at 1.10.06_4 32 Regulatory Assets and Liabilities  7 06- Exhibit D_NIM Summary 2 3 2" xfId="17305"/>
    <cellStyle name="_Power Cost Value Copy 11.30.05 gas 1.09.06 AURORA at 1.10.06_4 32 Regulatory Assets and Liabilities  7 06- Exhibit D_NIM Summary 2 4" xfId="17306"/>
    <cellStyle name="_Power Cost Value Copy 11.30.05 gas 1.09.06 AURORA at 1.10.06_4 32 Regulatory Assets and Liabilities  7 06- Exhibit D_NIM Summary 3" xfId="17307"/>
    <cellStyle name="_Power Cost Value Copy 11.30.05 gas 1.09.06 AURORA at 1.10.06_4 32 Regulatory Assets and Liabilities  7 06- Exhibit D_NIM Summary 3 2" xfId="17308"/>
    <cellStyle name="_Power Cost Value Copy 11.30.05 gas 1.09.06 AURORA at 1.10.06_4 32 Regulatory Assets and Liabilities  7 06- Exhibit D_NIM Summary 3 2 2" xfId="17309"/>
    <cellStyle name="_Power Cost Value Copy 11.30.05 gas 1.09.06 AURORA at 1.10.06_4 32 Regulatory Assets and Liabilities  7 06- Exhibit D_NIM Summary 3 3" xfId="17310"/>
    <cellStyle name="_Power Cost Value Copy 11.30.05 gas 1.09.06 AURORA at 1.10.06_4 32 Regulatory Assets and Liabilities  7 06- Exhibit D_NIM Summary 3 4" xfId="17311"/>
    <cellStyle name="_Power Cost Value Copy 11.30.05 gas 1.09.06 AURORA at 1.10.06_4 32 Regulatory Assets and Liabilities  7 06- Exhibit D_NIM Summary 4" xfId="17312"/>
    <cellStyle name="_Power Cost Value Copy 11.30.05 gas 1.09.06 AURORA at 1.10.06_4 32 Regulatory Assets and Liabilities  7 06- Exhibit D_NIM Summary 4 2" xfId="17313"/>
    <cellStyle name="_Power Cost Value Copy 11.30.05 gas 1.09.06 AURORA at 1.10.06_4 32 Regulatory Assets and Liabilities  7 06- Exhibit D_NIM Summary 5" xfId="17314"/>
    <cellStyle name="_Power Cost Value Copy 11.30.05 gas 1.09.06 AURORA at 1.10.06_4 32 Regulatory Assets and Liabilities  7 06- Exhibit D_NIM Summary_DEM-WP(C) ENERG10C--ctn Mid-C_042010 2010GRC" xfId="3007"/>
    <cellStyle name="_Power Cost Value Copy 11.30.05 gas 1.09.06 AURORA at 1.10.06_4 32 Regulatory Assets and Liabilities  7 06- Exhibit D_NIM Summary_DEM-WP(C) ENERG10C--ctn Mid-C_042010 2010GRC 2" xfId="17315"/>
    <cellStyle name="_Power Cost Value Copy 11.30.05 gas 1.09.06 AURORA at 1.10.06_AURORA Total New" xfId="3008"/>
    <cellStyle name="_Power Cost Value Copy 11.30.05 gas 1.09.06 AURORA at 1.10.06_AURORA Total New 2" xfId="3009"/>
    <cellStyle name="_Power Cost Value Copy 11.30.05 gas 1.09.06 AURORA at 1.10.06_AURORA Total New 2 2" xfId="17316"/>
    <cellStyle name="_Power Cost Value Copy 11.30.05 gas 1.09.06 AURORA at 1.10.06_AURORA Total New 2 2 2" xfId="17317"/>
    <cellStyle name="_Power Cost Value Copy 11.30.05 gas 1.09.06 AURORA at 1.10.06_AURORA Total New 2 2 2 2" xfId="17318"/>
    <cellStyle name="_Power Cost Value Copy 11.30.05 gas 1.09.06 AURORA at 1.10.06_AURORA Total New 2 2 3" xfId="17319"/>
    <cellStyle name="_Power Cost Value Copy 11.30.05 gas 1.09.06 AURORA at 1.10.06_AURORA Total New 2 3" xfId="17320"/>
    <cellStyle name="_Power Cost Value Copy 11.30.05 gas 1.09.06 AURORA at 1.10.06_AURORA Total New 2 3 2" xfId="17321"/>
    <cellStyle name="_Power Cost Value Copy 11.30.05 gas 1.09.06 AURORA at 1.10.06_AURORA Total New 2 4" xfId="17322"/>
    <cellStyle name="_Power Cost Value Copy 11.30.05 gas 1.09.06 AURORA at 1.10.06_AURORA Total New 3" xfId="17323"/>
    <cellStyle name="_Power Cost Value Copy 11.30.05 gas 1.09.06 AURORA at 1.10.06_AURORA Total New 3 2" xfId="17324"/>
    <cellStyle name="_Power Cost Value Copy 11.30.05 gas 1.09.06 AURORA at 1.10.06_AURORA Total New 3 2 2" xfId="17325"/>
    <cellStyle name="_Power Cost Value Copy 11.30.05 gas 1.09.06 AURORA at 1.10.06_AURORA Total New 3 3" xfId="17326"/>
    <cellStyle name="_Power Cost Value Copy 11.30.05 gas 1.09.06 AURORA at 1.10.06_AURORA Total New 4" xfId="17327"/>
    <cellStyle name="_Power Cost Value Copy 11.30.05 gas 1.09.06 AURORA at 1.10.06_AURORA Total New 4 2" xfId="17328"/>
    <cellStyle name="_Power Cost Value Copy 11.30.05 gas 1.09.06 AURORA at 1.10.06_AURORA Total New 5" xfId="17329"/>
    <cellStyle name="_Power Cost Value Copy 11.30.05 gas 1.09.06 AURORA at 1.10.06_Book2" xfId="3010"/>
    <cellStyle name="_Power Cost Value Copy 11.30.05 gas 1.09.06 AURORA at 1.10.06_Book2 2" xfId="3011"/>
    <cellStyle name="_Power Cost Value Copy 11.30.05 gas 1.09.06 AURORA at 1.10.06_Book2 2 2" xfId="17330"/>
    <cellStyle name="_Power Cost Value Copy 11.30.05 gas 1.09.06 AURORA at 1.10.06_Book2 2 2 2" xfId="17331"/>
    <cellStyle name="_Power Cost Value Copy 11.30.05 gas 1.09.06 AURORA at 1.10.06_Book2 2 2 2 2" xfId="17332"/>
    <cellStyle name="_Power Cost Value Copy 11.30.05 gas 1.09.06 AURORA at 1.10.06_Book2 2 2 3" xfId="17333"/>
    <cellStyle name="_Power Cost Value Copy 11.30.05 gas 1.09.06 AURORA at 1.10.06_Book2 2 3" xfId="17334"/>
    <cellStyle name="_Power Cost Value Copy 11.30.05 gas 1.09.06 AURORA at 1.10.06_Book2 2 3 2" xfId="17335"/>
    <cellStyle name="_Power Cost Value Copy 11.30.05 gas 1.09.06 AURORA at 1.10.06_Book2 2 4" xfId="17336"/>
    <cellStyle name="_Power Cost Value Copy 11.30.05 gas 1.09.06 AURORA at 1.10.06_Book2 3" xfId="17337"/>
    <cellStyle name="_Power Cost Value Copy 11.30.05 gas 1.09.06 AURORA at 1.10.06_Book2 3 2" xfId="17338"/>
    <cellStyle name="_Power Cost Value Copy 11.30.05 gas 1.09.06 AURORA at 1.10.06_Book2 3 2 2" xfId="17339"/>
    <cellStyle name="_Power Cost Value Copy 11.30.05 gas 1.09.06 AURORA at 1.10.06_Book2 3 3" xfId="17340"/>
    <cellStyle name="_Power Cost Value Copy 11.30.05 gas 1.09.06 AURORA at 1.10.06_Book2 3 4" xfId="17341"/>
    <cellStyle name="_Power Cost Value Copy 11.30.05 gas 1.09.06 AURORA at 1.10.06_Book2 4" xfId="17342"/>
    <cellStyle name="_Power Cost Value Copy 11.30.05 gas 1.09.06 AURORA at 1.10.06_Book2 4 2" xfId="17343"/>
    <cellStyle name="_Power Cost Value Copy 11.30.05 gas 1.09.06 AURORA at 1.10.06_Book2 5" xfId="17344"/>
    <cellStyle name="_Power Cost Value Copy 11.30.05 gas 1.09.06 AURORA at 1.10.06_Book2_Adj Bench DR 3 for Initial Briefs (Electric)" xfId="3012"/>
    <cellStyle name="_Power Cost Value Copy 11.30.05 gas 1.09.06 AURORA at 1.10.06_Book2_Adj Bench DR 3 for Initial Briefs (Electric) 2" xfId="3013"/>
    <cellStyle name="_Power Cost Value Copy 11.30.05 gas 1.09.06 AURORA at 1.10.06_Book2_Adj Bench DR 3 for Initial Briefs (Electric) 2 2" xfId="17345"/>
    <cellStyle name="_Power Cost Value Copy 11.30.05 gas 1.09.06 AURORA at 1.10.06_Book2_Adj Bench DR 3 for Initial Briefs (Electric) 2 2 2" xfId="17346"/>
    <cellStyle name="_Power Cost Value Copy 11.30.05 gas 1.09.06 AURORA at 1.10.06_Book2_Adj Bench DR 3 for Initial Briefs (Electric) 2 2 2 2" xfId="17347"/>
    <cellStyle name="_Power Cost Value Copy 11.30.05 gas 1.09.06 AURORA at 1.10.06_Book2_Adj Bench DR 3 for Initial Briefs (Electric) 2 2 3" xfId="17348"/>
    <cellStyle name="_Power Cost Value Copy 11.30.05 gas 1.09.06 AURORA at 1.10.06_Book2_Adj Bench DR 3 for Initial Briefs (Electric) 2 3" xfId="17349"/>
    <cellStyle name="_Power Cost Value Copy 11.30.05 gas 1.09.06 AURORA at 1.10.06_Book2_Adj Bench DR 3 for Initial Briefs (Electric) 2 3 2" xfId="17350"/>
    <cellStyle name="_Power Cost Value Copy 11.30.05 gas 1.09.06 AURORA at 1.10.06_Book2_Adj Bench DR 3 for Initial Briefs (Electric) 2 4" xfId="17351"/>
    <cellStyle name="_Power Cost Value Copy 11.30.05 gas 1.09.06 AURORA at 1.10.06_Book2_Adj Bench DR 3 for Initial Briefs (Electric) 3" xfId="17352"/>
    <cellStyle name="_Power Cost Value Copy 11.30.05 gas 1.09.06 AURORA at 1.10.06_Book2_Adj Bench DR 3 for Initial Briefs (Electric) 3 2" xfId="17353"/>
    <cellStyle name="_Power Cost Value Copy 11.30.05 gas 1.09.06 AURORA at 1.10.06_Book2_Adj Bench DR 3 for Initial Briefs (Electric) 3 2 2" xfId="17354"/>
    <cellStyle name="_Power Cost Value Copy 11.30.05 gas 1.09.06 AURORA at 1.10.06_Book2_Adj Bench DR 3 for Initial Briefs (Electric) 3 3" xfId="17355"/>
    <cellStyle name="_Power Cost Value Copy 11.30.05 gas 1.09.06 AURORA at 1.10.06_Book2_Adj Bench DR 3 for Initial Briefs (Electric) 3 4" xfId="17356"/>
    <cellStyle name="_Power Cost Value Copy 11.30.05 gas 1.09.06 AURORA at 1.10.06_Book2_Adj Bench DR 3 for Initial Briefs (Electric) 4" xfId="17357"/>
    <cellStyle name="_Power Cost Value Copy 11.30.05 gas 1.09.06 AURORA at 1.10.06_Book2_Adj Bench DR 3 for Initial Briefs (Electric) 4 2" xfId="17358"/>
    <cellStyle name="_Power Cost Value Copy 11.30.05 gas 1.09.06 AURORA at 1.10.06_Book2_Adj Bench DR 3 for Initial Briefs (Electric) 5" xfId="17359"/>
    <cellStyle name="_Power Cost Value Copy 11.30.05 gas 1.09.06 AURORA at 1.10.06_Book2_Adj Bench DR 3 for Initial Briefs (Electric)_DEM-WP(C) ENERG10C--ctn Mid-C_042010 2010GRC" xfId="3014"/>
    <cellStyle name="_Power Cost Value Copy 11.30.05 gas 1.09.06 AURORA at 1.10.06_Book2_Adj Bench DR 3 for Initial Briefs (Electric)_DEM-WP(C) ENERG10C--ctn Mid-C_042010 2010GRC 2" xfId="17360"/>
    <cellStyle name="_Power Cost Value Copy 11.30.05 gas 1.09.06 AURORA at 1.10.06_Book2_DEM-WP(C) ENERG10C--ctn Mid-C_042010 2010GRC" xfId="3015"/>
    <cellStyle name="_Power Cost Value Copy 11.30.05 gas 1.09.06 AURORA at 1.10.06_Book2_DEM-WP(C) ENERG10C--ctn Mid-C_042010 2010GRC 2" xfId="17361"/>
    <cellStyle name="_Power Cost Value Copy 11.30.05 gas 1.09.06 AURORA at 1.10.06_Book2_Electric Rev Req Model (2009 GRC) Rebuttal" xfId="3016"/>
    <cellStyle name="_Power Cost Value Copy 11.30.05 gas 1.09.06 AURORA at 1.10.06_Book2_Electric Rev Req Model (2009 GRC) Rebuttal 2" xfId="17362"/>
    <cellStyle name="_Power Cost Value Copy 11.30.05 gas 1.09.06 AURORA at 1.10.06_Book2_Electric Rev Req Model (2009 GRC) Rebuttal 2 2" xfId="17363"/>
    <cellStyle name="_Power Cost Value Copy 11.30.05 gas 1.09.06 AURORA at 1.10.06_Book2_Electric Rev Req Model (2009 GRC) Rebuttal 2 2 2" xfId="17364"/>
    <cellStyle name="_Power Cost Value Copy 11.30.05 gas 1.09.06 AURORA at 1.10.06_Book2_Electric Rev Req Model (2009 GRC) Rebuttal 2 3" xfId="17365"/>
    <cellStyle name="_Power Cost Value Copy 11.30.05 gas 1.09.06 AURORA at 1.10.06_Book2_Electric Rev Req Model (2009 GRC) Rebuttal 3" xfId="17366"/>
    <cellStyle name="_Power Cost Value Copy 11.30.05 gas 1.09.06 AURORA at 1.10.06_Book2_Electric Rev Req Model (2009 GRC) Rebuttal 3 2" xfId="17367"/>
    <cellStyle name="_Power Cost Value Copy 11.30.05 gas 1.09.06 AURORA at 1.10.06_Book2_Electric Rev Req Model (2009 GRC) Rebuttal 4" xfId="17368"/>
    <cellStyle name="_Power Cost Value Copy 11.30.05 gas 1.09.06 AURORA at 1.10.06_Book2_Electric Rev Req Model (2009 GRC) Rebuttal REmoval of New  WH Solar AdjustMI" xfId="3017"/>
    <cellStyle name="_Power Cost Value Copy 11.30.05 gas 1.09.06 AURORA at 1.10.06_Book2_Electric Rev Req Model (2009 GRC) Rebuttal REmoval of New  WH Solar AdjustMI 2" xfId="3018"/>
    <cellStyle name="_Power Cost Value Copy 11.30.05 gas 1.09.06 AURORA at 1.10.06_Book2_Electric Rev Req Model (2009 GRC) Rebuttal REmoval of New  WH Solar AdjustMI 2 2" xfId="17369"/>
    <cellStyle name="_Power Cost Value Copy 11.30.05 gas 1.09.06 AURORA at 1.10.06_Book2_Electric Rev Req Model (2009 GRC) Rebuttal REmoval of New  WH Solar AdjustMI 2 2 2" xfId="17370"/>
    <cellStyle name="_Power Cost Value Copy 11.30.05 gas 1.09.06 AURORA at 1.10.06_Book2_Electric Rev Req Model (2009 GRC) Rebuttal REmoval of New  WH Solar AdjustMI 2 2 2 2" xfId="17371"/>
    <cellStyle name="_Power Cost Value Copy 11.30.05 gas 1.09.06 AURORA at 1.10.06_Book2_Electric Rev Req Model (2009 GRC) Rebuttal REmoval of New  WH Solar AdjustMI 2 2 3" xfId="17372"/>
    <cellStyle name="_Power Cost Value Copy 11.30.05 gas 1.09.06 AURORA at 1.10.06_Book2_Electric Rev Req Model (2009 GRC) Rebuttal REmoval of New  WH Solar AdjustMI 2 3" xfId="17373"/>
    <cellStyle name="_Power Cost Value Copy 11.30.05 gas 1.09.06 AURORA at 1.10.06_Book2_Electric Rev Req Model (2009 GRC) Rebuttal REmoval of New  WH Solar AdjustMI 2 3 2" xfId="17374"/>
    <cellStyle name="_Power Cost Value Copy 11.30.05 gas 1.09.06 AURORA at 1.10.06_Book2_Electric Rev Req Model (2009 GRC) Rebuttal REmoval of New  WH Solar AdjustMI 2 4" xfId="17375"/>
    <cellStyle name="_Power Cost Value Copy 11.30.05 gas 1.09.06 AURORA at 1.10.06_Book2_Electric Rev Req Model (2009 GRC) Rebuttal REmoval of New  WH Solar AdjustMI 3" xfId="17376"/>
    <cellStyle name="_Power Cost Value Copy 11.30.05 gas 1.09.06 AURORA at 1.10.06_Book2_Electric Rev Req Model (2009 GRC) Rebuttal REmoval of New  WH Solar AdjustMI 3 2" xfId="17377"/>
    <cellStyle name="_Power Cost Value Copy 11.30.05 gas 1.09.06 AURORA at 1.10.06_Book2_Electric Rev Req Model (2009 GRC) Rebuttal REmoval of New  WH Solar AdjustMI 3 2 2" xfId="17378"/>
    <cellStyle name="_Power Cost Value Copy 11.30.05 gas 1.09.06 AURORA at 1.10.06_Book2_Electric Rev Req Model (2009 GRC) Rebuttal REmoval of New  WH Solar AdjustMI 3 3" xfId="17379"/>
    <cellStyle name="_Power Cost Value Copy 11.30.05 gas 1.09.06 AURORA at 1.10.06_Book2_Electric Rev Req Model (2009 GRC) Rebuttal REmoval of New  WH Solar AdjustMI 3 4" xfId="17380"/>
    <cellStyle name="_Power Cost Value Copy 11.30.05 gas 1.09.06 AURORA at 1.10.06_Book2_Electric Rev Req Model (2009 GRC) Rebuttal REmoval of New  WH Solar AdjustMI 4" xfId="17381"/>
    <cellStyle name="_Power Cost Value Copy 11.30.05 gas 1.09.06 AURORA at 1.10.06_Book2_Electric Rev Req Model (2009 GRC) Rebuttal REmoval of New  WH Solar AdjustMI 4 2" xfId="17382"/>
    <cellStyle name="_Power Cost Value Copy 11.30.05 gas 1.09.06 AURORA at 1.10.06_Book2_Electric Rev Req Model (2009 GRC) Rebuttal REmoval of New  WH Solar AdjustMI 5" xfId="17383"/>
    <cellStyle name="_Power Cost Value Copy 11.30.05 gas 1.09.06 AURORA at 1.10.06_Book2_Electric Rev Req Model (2009 GRC) Rebuttal REmoval of New  WH Solar AdjustMI_DEM-WP(C) ENERG10C--ctn Mid-C_042010 2010GRC" xfId="3019"/>
    <cellStyle name="_Power Cost Value Copy 11.30.05 gas 1.09.06 AURORA at 1.10.06_Book2_Electric Rev Req Model (2009 GRC) Rebuttal REmoval of New  WH Solar AdjustMI_DEM-WP(C) ENERG10C--ctn Mid-C_042010 2010GRC 2" xfId="17384"/>
    <cellStyle name="_Power Cost Value Copy 11.30.05 gas 1.09.06 AURORA at 1.10.06_Book2_Electric Rev Req Model (2009 GRC) Revised 01-18-2010" xfId="3020"/>
    <cellStyle name="_Power Cost Value Copy 11.30.05 gas 1.09.06 AURORA at 1.10.06_Book2_Electric Rev Req Model (2009 GRC) Revised 01-18-2010 2" xfId="3021"/>
    <cellStyle name="_Power Cost Value Copy 11.30.05 gas 1.09.06 AURORA at 1.10.06_Book2_Electric Rev Req Model (2009 GRC) Revised 01-18-2010 2 2" xfId="17385"/>
    <cellStyle name="_Power Cost Value Copy 11.30.05 gas 1.09.06 AURORA at 1.10.06_Book2_Electric Rev Req Model (2009 GRC) Revised 01-18-2010 2 2 2" xfId="17386"/>
    <cellStyle name="_Power Cost Value Copy 11.30.05 gas 1.09.06 AURORA at 1.10.06_Book2_Electric Rev Req Model (2009 GRC) Revised 01-18-2010 2 2 2 2" xfId="17387"/>
    <cellStyle name="_Power Cost Value Copy 11.30.05 gas 1.09.06 AURORA at 1.10.06_Book2_Electric Rev Req Model (2009 GRC) Revised 01-18-2010 2 2 3" xfId="17388"/>
    <cellStyle name="_Power Cost Value Copy 11.30.05 gas 1.09.06 AURORA at 1.10.06_Book2_Electric Rev Req Model (2009 GRC) Revised 01-18-2010 2 3" xfId="17389"/>
    <cellStyle name="_Power Cost Value Copy 11.30.05 gas 1.09.06 AURORA at 1.10.06_Book2_Electric Rev Req Model (2009 GRC) Revised 01-18-2010 2 3 2" xfId="17390"/>
    <cellStyle name="_Power Cost Value Copy 11.30.05 gas 1.09.06 AURORA at 1.10.06_Book2_Electric Rev Req Model (2009 GRC) Revised 01-18-2010 2 4" xfId="17391"/>
    <cellStyle name="_Power Cost Value Copy 11.30.05 gas 1.09.06 AURORA at 1.10.06_Book2_Electric Rev Req Model (2009 GRC) Revised 01-18-2010 3" xfId="17392"/>
    <cellStyle name="_Power Cost Value Copy 11.30.05 gas 1.09.06 AURORA at 1.10.06_Book2_Electric Rev Req Model (2009 GRC) Revised 01-18-2010 3 2" xfId="17393"/>
    <cellStyle name="_Power Cost Value Copy 11.30.05 gas 1.09.06 AURORA at 1.10.06_Book2_Electric Rev Req Model (2009 GRC) Revised 01-18-2010 3 2 2" xfId="17394"/>
    <cellStyle name="_Power Cost Value Copy 11.30.05 gas 1.09.06 AURORA at 1.10.06_Book2_Electric Rev Req Model (2009 GRC) Revised 01-18-2010 3 3" xfId="17395"/>
    <cellStyle name="_Power Cost Value Copy 11.30.05 gas 1.09.06 AURORA at 1.10.06_Book2_Electric Rev Req Model (2009 GRC) Revised 01-18-2010 3 4" xfId="17396"/>
    <cellStyle name="_Power Cost Value Copy 11.30.05 gas 1.09.06 AURORA at 1.10.06_Book2_Electric Rev Req Model (2009 GRC) Revised 01-18-2010 4" xfId="17397"/>
    <cellStyle name="_Power Cost Value Copy 11.30.05 gas 1.09.06 AURORA at 1.10.06_Book2_Electric Rev Req Model (2009 GRC) Revised 01-18-2010 4 2" xfId="17398"/>
    <cellStyle name="_Power Cost Value Copy 11.30.05 gas 1.09.06 AURORA at 1.10.06_Book2_Electric Rev Req Model (2009 GRC) Revised 01-18-2010 5" xfId="17399"/>
    <cellStyle name="_Power Cost Value Copy 11.30.05 gas 1.09.06 AURORA at 1.10.06_Book2_Electric Rev Req Model (2009 GRC) Revised 01-18-2010_DEM-WP(C) ENERG10C--ctn Mid-C_042010 2010GRC" xfId="3022"/>
    <cellStyle name="_Power Cost Value Copy 11.30.05 gas 1.09.06 AURORA at 1.10.06_Book2_Electric Rev Req Model (2009 GRC) Revised 01-18-2010_DEM-WP(C) ENERG10C--ctn Mid-C_042010 2010GRC 2" xfId="17400"/>
    <cellStyle name="_Power Cost Value Copy 11.30.05 gas 1.09.06 AURORA at 1.10.06_Book2_Final Order Electric EXHIBIT A-1" xfId="3023"/>
    <cellStyle name="_Power Cost Value Copy 11.30.05 gas 1.09.06 AURORA at 1.10.06_Book2_Final Order Electric EXHIBIT A-1 2" xfId="17401"/>
    <cellStyle name="_Power Cost Value Copy 11.30.05 gas 1.09.06 AURORA at 1.10.06_Book2_Final Order Electric EXHIBIT A-1 2 2" xfId="17402"/>
    <cellStyle name="_Power Cost Value Copy 11.30.05 gas 1.09.06 AURORA at 1.10.06_Book2_Final Order Electric EXHIBIT A-1 2 2 2" xfId="17403"/>
    <cellStyle name="_Power Cost Value Copy 11.30.05 gas 1.09.06 AURORA at 1.10.06_Book2_Final Order Electric EXHIBIT A-1 2 3" xfId="17404"/>
    <cellStyle name="_Power Cost Value Copy 11.30.05 gas 1.09.06 AURORA at 1.10.06_Book2_Final Order Electric EXHIBIT A-1 2 4" xfId="17405"/>
    <cellStyle name="_Power Cost Value Copy 11.30.05 gas 1.09.06 AURORA at 1.10.06_Book2_Final Order Electric EXHIBIT A-1 3" xfId="17406"/>
    <cellStyle name="_Power Cost Value Copy 11.30.05 gas 1.09.06 AURORA at 1.10.06_Book2_Final Order Electric EXHIBIT A-1 3 2" xfId="17407"/>
    <cellStyle name="_Power Cost Value Copy 11.30.05 gas 1.09.06 AURORA at 1.10.06_Book2_Final Order Electric EXHIBIT A-1 4" xfId="17408"/>
    <cellStyle name="_Power Cost Value Copy 11.30.05 gas 1.09.06 AURORA at 1.10.06_Book2_Final Order Electric EXHIBIT A-1 5" xfId="17409"/>
    <cellStyle name="_Power Cost Value Copy 11.30.05 gas 1.09.06 AURORA at 1.10.06_Book2_Final Order Electric EXHIBIT A-1 6" xfId="17410"/>
    <cellStyle name="_Power Cost Value Copy 11.30.05 gas 1.09.06 AURORA at 1.10.06_Book4" xfId="3024"/>
    <cellStyle name="_Power Cost Value Copy 11.30.05 gas 1.09.06 AURORA at 1.10.06_Book4 2" xfId="3025"/>
    <cellStyle name="_Power Cost Value Copy 11.30.05 gas 1.09.06 AURORA at 1.10.06_Book4 2 2" xfId="17411"/>
    <cellStyle name="_Power Cost Value Copy 11.30.05 gas 1.09.06 AURORA at 1.10.06_Book4 2 2 2" xfId="17412"/>
    <cellStyle name="_Power Cost Value Copy 11.30.05 gas 1.09.06 AURORA at 1.10.06_Book4 2 2 2 2" xfId="17413"/>
    <cellStyle name="_Power Cost Value Copy 11.30.05 gas 1.09.06 AURORA at 1.10.06_Book4 2 2 3" xfId="17414"/>
    <cellStyle name="_Power Cost Value Copy 11.30.05 gas 1.09.06 AURORA at 1.10.06_Book4 2 3" xfId="17415"/>
    <cellStyle name="_Power Cost Value Copy 11.30.05 gas 1.09.06 AURORA at 1.10.06_Book4 2 3 2" xfId="17416"/>
    <cellStyle name="_Power Cost Value Copy 11.30.05 gas 1.09.06 AURORA at 1.10.06_Book4 2 4" xfId="17417"/>
    <cellStyle name="_Power Cost Value Copy 11.30.05 gas 1.09.06 AURORA at 1.10.06_Book4 3" xfId="17418"/>
    <cellStyle name="_Power Cost Value Copy 11.30.05 gas 1.09.06 AURORA at 1.10.06_Book4 3 2" xfId="17419"/>
    <cellStyle name="_Power Cost Value Copy 11.30.05 gas 1.09.06 AURORA at 1.10.06_Book4 3 2 2" xfId="17420"/>
    <cellStyle name="_Power Cost Value Copy 11.30.05 gas 1.09.06 AURORA at 1.10.06_Book4 3 3" xfId="17421"/>
    <cellStyle name="_Power Cost Value Copy 11.30.05 gas 1.09.06 AURORA at 1.10.06_Book4 3 4" xfId="17422"/>
    <cellStyle name="_Power Cost Value Copy 11.30.05 gas 1.09.06 AURORA at 1.10.06_Book4 4" xfId="17423"/>
    <cellStyle name="_Power Cost Value Copy 11.30.05 gas 1.09.06 AURORA at 1.10.06_Book4 4 2" xfId="17424"/>
    <cellStyle name="_Power Cost Value Copy 11.30.05 gas 1.09.06 AURORA at 1.10.06_Book4 5" xfId="17425"/>
    <cellStyle name="_Power Cost Value Copy 11.30.05 gas 1.09.06 AURORA at 1.10.06_Book4_DEM-WP(C) ENERG10C--ctn Mid-C_042010 2010GRC" xfId="3026"/>
    <cellStyle name="_Power Cost Value Copy 11.30.05 gas 1.09.06 AURORA at 1.10.06_Book4_DEM-WP(C) ENERG10C--ctn Mid-C_042010 2010GRC 2" xfId="17426"/>
    <cellStyle name="_Power Cost Value Copy 11.30.05 gas 1.09.06 AURORA at 1.10.06_Book9" xfId="3027"/>
    <cellStyle name="_Power Cost Value Copy 11.30.05 gas 1.09.06 AURORA at 1.10.06_Book9 2" xfId="3028"/>
    <cellStyle name="_Power Cost Value Copy 11.30.05 gas 1.09.06 AURORA at 1.10.06_Book9 2 2" xfId="17427"/>
    <cellStyle name="_Power Cost Value Copy 11.30.05 gas 1.09.06 AURORA at 1.10.06_Book9 2 2 2" xfId="17428"/>
    <cellStyle name="_Power Cost Value Copy 11.30.05 gas 1.09.06 AURORA at 1.10.06_Book9 2 2 2 2" xfId="17429"/>
    <cellStyle name="_Power Cost Value Copy 11.30.05 gas 1.09.06 AURORA at 1.10.06_Book9 2 2 3" xfId="17430"/>
    <cellStyle name="_Power Cost Value Copy 11.30.05 gas 1.09.06 AURORA at 1.10.06_Book9 2 3" xfId="17431"/>
    <cellStyle name="_Power Cost Value Copy 11.30.05 gas 1.09.06 AURORA at 1.10.06_Book9 2 3 2" xfId="17432"/>
    <cellStyle name="_Power Cost Value Copy 11.30.05 gas 1.09.06 AURORA at 1.10.06_Book9 2 4" xfId="17433"/>
    <cellStyle name="_Power Cost Value Copy 11.30.05 gas 1.09.06 AURORA at 1.10.06_Book9 3" xfId="17434"/>
    <cellStyle name="_Power Cost Value Copy 11.30.05 gas 1.09.06 AURORA at 1.10.06_Book9 3 2" xfId="17435"/>
    <cellStyle name="_Power Cost Value Copy 11.30.05 gas 1.09.06 AURORA at 1.10.06_Book9 3 2 2" xfId="17436"/>
    <cellStyle name="_Power Cost Value Copy 11.30.05 gas 1.09.06 AURORA at 1.10.06_Book9 3 3" xfId="17437"/>
    <cellStyle name="_Power Cost Value Copy 11.30.05 gas 1.09.06 AURORA at 1.10.06_Book9 3 4" xfId="17438"/>
    <cellStyle name="_Power Cost Value Copy 11.30.05 gas 1.09.06 AURORA at 1.10.06_Book9 4" xfId="17439"/>
    <cellStyle name="_Power Cost Value Copy 11.30.05 gas 1.09.06 AURORA at 1.10.06_Book9 4 2" xfId="17440"/>
    <cellStyle name="_Power Cost Value Copy 11.30.05 gas 1.09.06 AURORA at 1.10.06_Book9 5" xfId="17441"/>
    <cellStyle name="_Power Cost Value Copy 11.30.05 gas 1.09.06 AURORA at 1.10.06_Book9_DEM-WP(C) ENERG10C--ctn Mid-C_042010 2010GRC" xfId="3029"/>
    <cellStyle name="_Power Cost Value Copy 11.30.05 gas 1.09.06 AURORA at 1.10.06_Book9_DEM-WP(C) ENERG10C--ctn Mid-C_042010 2010GRC 2" xfId="17442"/>
    <cellStyle name="_Power Cost Value Copy 11.30.05 gas 1.09.06 AURORA at 1.10.06_Check the Interest Calculation" xfId="17443"/>
    <cellStyle name="_Power Cost Value Copy 11.30.05 gas 1.09.06 AURORA at 1.10.06_Check the Interest Calculation 2" xfId="17444"/>
    <cellStyle name="_Power Cost Value Copy 11.30.05 gas 1.09.06 AURORA at 1.10.06_Check the Interest Calculation_Scenario 1 REC vs PTC Offset" xfId="17445"/>
    <cellStyle name="_Power Cost Value Copy 11.30.05 gas 1.09.06 AURORA at 1.10.06_Check the Interest Calculation_Scenario 1 REC vs PTC Offset 2" xfId="17446"/>
    <cellStyle name="_Power Cost Value Copy 11.30.05 gas 1.09.06 AURORA at 1.10.06_Check the Interest Calculation_Scenario 3" xfId="17447"/>
    <cellStyle name="_Power Cost Value Copy 11.30.05 gas 1.09.06 AURORA at 1.10.06_Check the Interest Calculation_Scenario 3 2" xfId="17448"/>
    <cellStyle name="_Power Cost Value Copy 11.30.05 gas 1.09.06 AURORA at 1.10.06_Chelan PUD Power Costs (8-10)" xfId="3030"/>
    <cellStyle name="_Power Cost Value Copy 11.30.05 gas 1.09.06 AURORA at 1.10.06_Chelan PUD Power Costs (8-10) 2" xfId="17449"/>
    <cellStyle name="_Power Cost Value Copy 11.30.05 gas 1.09.06 AURORA at 1.10.06_DEM-WP(C) Chelan Power Costs" xfId="3031"/>
    <cellStyle name="_Power Cost Value Copy 11.30.05 gas 1.09.06 AURORA at 1.10.06_DEM-WP(C) Chelan Power Costs 2" xfId="3032"/>
    <cellStyle name="_Power Cost Value Copy 11.30.05 gas 1.09.06 AURORA at 1.10.06_DEM-WP(C) Chelan Power Costs 2 2" xfId="17450"/>
    <cellStyle name="_Power Cost Value Copy 11.30.05 gas 1.09.06 AURORA at 1.10.06_DEM-WP(C) Chelan Power Costs 2 2 2" xfId="17451"/>
    <cellStyle name="_Power Cost Value Copy 11.30.05 gas 1.09.06 AURORA at 1.10.06_DEM-WP(C) Chelan Power Costs 2 3" xfId="17452"/>
    <cellStyle name="_Power Cost Value Copy 11.30.05 gas 1.09.06 AURORA at 1.10.06_DEM-WP(C) Chelan Power Costs 2 4" xfId="17453"/>
    <cellStyle name="_Power Cost Value Copy 11.30.05 gas 1.09.06 AURORA at 1.10.06_DEM-WP(C) Chelan Power Costs 3" xfId="17454"/>
    <cellStyle name="_Power Cost Value Copy 11.30.05 gas 1.09.06 AURORA at 1.10.06_DEM-WP(C) Chelan Power Costs 3 2" xfId="17455"/>
    <cellStyle name="_Power Cost Value Copy 11.30.05 gas 1.09.06 AURORA at 1.10.06_DEM-WP(C) Chelan Power Costs 4" xfId="17456"/>
    <cellStyle name="_Power Cost Value Copy 11.30.05 gas 1.09.06 AURORA at 1.10.06_DEM-WP(C) ENERG10C--ctn Mid-C_042010 2010GRC" xfId="3033"/>
    <cellStyle name="_Power Cost Value Copy 11.30.05 gas 1.09.06 AURORA at 1.10.06_DEM-WP(C) ENERG10C--ctn Mid-C_042010 2010GRC 2" xfId="17457"/>
    <cellStyle name="_Power Cost Value Copy 11.30.05 gas 1.09.06 AURORA at 1.10.06_DEM-WP(C) Gas Transport 2010GRC" xfId="3034"/>
    <cellStyle name="_Power Cost Value Copy 11.30.05 gas 1.09.06 AURORA at 1.10.06_DEM-WP(C) Gas Transport 2010GRC 2" xfId="3035"/>
    <cellStyle name="_Power Cost Value Copy 11.30.05 gas 1.09.06 AURORA at 1.10.06_DEM-WP(C) Gas Transport 2010GRC 2 2" xfId="17458"/>
    <cellStyle name="_Power Cost Value Copy 11.30.05 gas 1.09.06 AURORA at 1.10.06_DEM-WP(C) Gas Transport 2010GRC 2 2 2" xfId="17459"/>
    <cellStyle name="_Power Cost Value Copy 11.30.05 gas 1.09.06 AURORA at 1.10.06_DEM-WP(C) Gas Transport 2010GRC 2 3" xfId="17460"/>
    <cellStyle name="_Power Cost Value Copy 11.30.05 gas 1.09.06 AURORA at 1.10.06_DEM-WP(C) Gas Transport 2010GRC 2 4" xfId="17461"/>
    <cellStyle name="_Power Cost Value Copy 11.30.05 gas 1.09.06 AURORA at 1.10.06_DEM-WP(C) Gas Transport 2010GRC 3" xfId="17462"/>
    <cellStyle name="_Power Cost Value Copy 11.30.05 gas 1.09.06 AURORA at 1.10.06_DEM-WP(C) Gas Transport 2010GRC 3 2" xfId="17463"/>
    <cellStyle name="_Power Cost Value Copy 11.30.05 gas 1.09.06 AURORA at 1.10.06_DEM-WP(C) Gas Transport 2010GRC 4" xfId="17464"/>
    <cellStyle name="_Power Cost Value Copy 11.30.05 gas 1.09.06 AURORA at 1.10.06_Direct Assignment Distribution Plant 2008" xfId="17465"/>
    <cellStyle name="_Power Cost Value Copy 11.30.05 gas 1.09.06 AURORA at 1.10.06_Direct Assignment Distribution Plant 2008 2" xfId="17466"/>
    <cellStyle name="_Power Cost Value Copy 11.30.05 gas 1.09.06 AURORA at 1.10.06_Direct Assignment Distribution Plant 2008 2 2" xfId="17467"/>
    <cellStyle name="_Power Cost Value Copy 11.30.05 gas 1.09.06 AURORA at 1.10.06_Direct Assignment Distribution Plant 2008 2 2 2" xfId="17468"/>
    <cellStyle name="_Power Cost Value Copy 11.30.05 gas 1.09.06 AURORA at 1.10.06_Direct Assignment Distribution Plant 2008 2 2 2 2" xfId="17469"/>
    <cellStyle name="_Power Cost Value Copy 11.30.05 gas 1.09.06 AURORA at 1.10.06_Direct Assignment Distribution Plant 2008 2 2 3" xfId="17470"/>
    <cellStyle name="_Power Cost Value Copy 11.30.05 gas 1.09.06 AURORA at 1.10.06_Direct Assignment Distribution Plant 2008 2 3" xfId="17471"/>
    <cellStyle name="_Power Cost Value Copy 11.30.05 gas 1.09.06 AURORA at 1.10.06_Direct Assignment Distribution Plant 2008 2 3 2" xfId="17472"/>
    <cellStyle name="_Power Cost Value Copy 11.30.05 gas 1.09.06 AURORA at 1.10.06_Direct Assignment Distribution Plant 2008 2 3 2 2" xfId="17473"/>
    <cellStyle name="_Power Cost Value Copy 11.30.05 gas 1.09.06 AURORA at 1.10.06_Direct Assignment Distribution Plant 2008 2 3 3" xfId="17474"/>
    <cellStyle name="_Power Cost Value Copy 11.30.05 gas 1.09.06 AURORA at 1.10.06_Direct Assignment Distribution Plant 2008 2 4" xfId="17475"/>
    <cellStyle name="_Power Cost Value Copy 11.30.05 gas 1.09.06 AURORA at 1.10.06_Direct Assignment Distribution Plant 2008 2 4 2" xfId="17476"/>
    <cellStyle name="_Power Cost Value Copy 11.30.05 gas 1.09.06 AURORA at 1.10.06_Direct Assignment Distribution Plant 2008 2 4 2 2" xfId="17477"/>
    <cellStyle name="_Power Cost Value Copy 11.30.05 gas 1.09.06 AURORA at 1.10.06_Direct Assignment Distribution Plant 2008 2 4 3" xfId="17478"/>
    <cellStyle name="_Power Cost Value Copy 11.30.05 gas 1.09.06 AURORA at 1.10.06_Direct Assignment Distribution Plant 2008 2 5" xfId="17479"/>
    <cellStyle name="_Power Cost Value Copy 11.30.05 gas 1.09.06 AURORA at 1.10.06_Direct Assignment Distribution Plant 2008 3" xfId="17480"/>
    <cellStyle name="_Power Cost Value Copy 11.30.05 gas 1.09.06 AURORA at 1.10.06_Direct Assignment Distribution Plant 2008 3 2" xfId="17481"/>
    <cellStyle name="_Power Cost Value Copy 11.30.05 gas 1.09.06 AURORA at 1.10.06_Direct Assignment Distribution Plant 2008 3 2 2" xfId="17482"/>
    <cellStyle name="_Power Cost Value Copy 11.30.05 gas 1.09.06 AURORA at 1.10.06_Direct Assignment Distribution Plant 2008 3 3" xfId="17483"/>
    <cellStyle name="_Power Cost Value Copy 11.30.05 gas 1.09.06 AURORA at 1.10.06_Direct Assignment Distribution Plant 2008 4" xfId="17484"/>
    <cellStyle name="_Power Cost Value Copy 11.30.05 gas 1.09.06 AURORA at 1.10.06_Direct Assignment Distribution Plant 2008 4 2" xfId="17485"/>
    <cellStyle name="_Power Cost Value Copy 11.30.05 gas 1.09.06 AURORA at 1.10.06_Direct Assignment Distribution Plant 2008 4 2 2" xfId="17486"/>
    <cellStyle name="_Power Cost Value Copy 11.30.05 gas 1.09.06 AURORA at 1.10.06_Direct Assignment Distribution Plant 2008 4 3" xfId="17487"/>
    <cellStyle name="_Power Cost Value Copy 11.30.05 gas 1.09.06 AURORA at 1.10.06_Direct Assignment Distribution Plant 2008 5" xfId="17488"/>
    <cellStyle name="_Power Cost Value Copy 11.30.05 gas 1.09.06 AURORA at 1.10.06_Direct Assignment Distribution Plant 2008 5 2" xfId="17489"/>
    <cellStyle name="_Power Cost Value Copy 11.30.05 gas 1.09.06 AURORA at 1.10.06_Direct Assignment Distribution Plant 2008 6" xfId="17490"/>
    <cellStyle name="_Power Cost Value Copy 11.30.05 gas 1.09.06 AURORA at 1.10.06_Electric COS Inputs" xfId="17491"/>
    <cellStyle name="_Power Cost Value Copy 11.30.05 gas 1.09.06 AURORA at 1.10.06_Electric COS Inputs 2" xfId="17492"/>
    <cellStyle name="_Power Cost Value Copy 11.30.05 gas 1.09.06 AURORA at 1.10.06_Electric COS Inputs 2 2" xfId="17493"/>
    <cellStyle name="_Power Cost Value Copy 11.30.05 gas 1.09.06 AURORA at 1.10.06_Electric COS Inputs 2 2 2" xfId="17494"/>
    <cellStyle name="_Power Cost Value Copy 11.30.05 gas 1.09.06 AURORA at 1.10.06_Electric COS Inputs 2 2 2 2" xfId="17495"/>
    <cellStyle name="_Power Cost Value Copy 11.30.05 gas 1.09.06 AURORA at 1.10.06_Electric COS Inputs 2 2 3" xfId="17496"/>
    <cellStyle name="_Power Cost Value Copy 11.30.05 gas 1.09.06 AURORA at 1.10.06_Electric COS Inputs 2 3" xfId="17497"/>
    <cellStyle name="_Power Cost Value Copy 11.30.05 gas 1.09.06 AURORA at 1.10.06_Electric COS Inputs 2 3 2" xfId="17498"/>
    <cellStyle name="_Power Cost Value Copy 11.30.05 gas 1.09.06 AURORA at 1.10.06_Electric COS Inputs 2 3 2 2" xfId="17499"/>
    <cellStyle name="_Power Cost Value Copy 11.30.05 gas 1.09.06 AURORA at 1.10.06_Electric COS Inputs 2 3 3" xfId="17500"/>
    <cellStyle name="_Power Cost Value Copy 11.30.05 gas 1.09.06 AURORA at 1.10.06_Electric COS Inputs 2 4" xfId="17501"/>
    <cellStyle name="_Power Cost Value Copy 11.30.05 gas 1.09.06 AURORA at 1.10.06_Electric COS Inputs 2 4 2" xfId="17502"/>
    <cellStyle name="_Power Cost Value Copy 11.30.05 gas 1.09.06 AURORA at 1.10.06_Electric COS Inputs 2 4 2 2" xfId="17503"/>
    <cellStyle name="_Power Cost Value Copy 11.30.05 gas 1.09.06 AURORA at 1.10.06_Electric COS Inputs 2 4 3" xfId="17504"/>
    <cellStyle name="_Power Cost Value Copy 11.30.05 gas 1.09.06 AURORA at 1.10.06_Electric COS Inputs 2 5" xfId="17505"/>
    <cellStyle name="_Power Cost Value Copy 11.30.05 gas 1.09.06 AURORA at 1.10.06_Electric COS Inputs 3" xfId="17506"/>
    <cellStyle name="_Power Cost Value Copy 11.30.05 gas 1.09.06 AURORA at 1.10.06_Electric COS Inputs 3 2" xfId="17507"/>
    <cellStyle name="_Power Cost Value Copy 11.30.05 gas 1.09.06 AURORA at 1.10.06_Electric COS Inputs 3 2 2" xfId="17508"/>
    <cellStyle name="_Power Cost Value Copy 11.30.05 gas 1.09.06 AURORA at 1.10.06_Electric COS Inputs 3 3" xfId="17509"/>
    <cellStyle name="_Power Cost Value Copy 11.30.05 gas 1.09.06 AURORA at 1.10.06_Electric COS Inputs 4" xfId="17510"/>
    <cellStyle name="_Power Cost Value Copy 11.30.05 gas 1.09.06 AURORA at 1.10.06_Electric COS Inputs 4 2" xfId="17511"/>
    <cellStyle name="_Power Cost Value Copy 11.30.05 gas 1.09.06 AURORA at 1.10.06_Electric COS Inputs 4 2 2" xfId="17512"/>
    <cellStyle name="_Power Cost Value Copy 11.30.05 gas 1.09.06 AURORA at 1.10.06_Electric COS Inputs 4 3" xfId="17513"/>
    <cellStyle name="_Power Cost Value Copy 11.30.05 gas 1.09.06 AURORA at 1.10.06_Electric COS Inputs 5" xfId="17514"/>
    <cellStyle name="_Power Cost Value Copy 11.30.05 gas 1.09.06 AURORA at 1.10.06_Electric COS Inputs 5 2" xfId="17515"/>
    <cellStyle name="_Power Cost Value Copy 11.30.05 gas 1.09.06 AURORA at 1.10.06_Electric COS Inputs 6" xfId="17516"/>
    <cellStyle name="_Power Cost Value Copy 11.30.05 gas 1.09.06 AURORA at 1.10.06_Electric Rate Spread and Rate Design 3.23.09" xfId="17517"/>
    <cellStyle name="_Power Cost Value Copy 11.30.05 gas 1.09.06 AURORA at 1.10.06_Electric Rate Spread and Rate Design 3.23.09 2" xfId="17518"/>
    <cellStyle name="_Power Cost Value Copy 11.30.05 gas 1.09.06 AURORA at 1.10.06_Electric Rate Spread and Rate Design 3.23.09 2 2" xfId="17519"/>
    <cellStyle name="_Power Cost Value Copy 11.30.05 gas 1.09.06 AURORA at 1.10.06_Electric Rate Spread and Rate Design 3.23.09 2 2 2" xfId="17520"/>
    <cellStyle name="_Power Cost Value Copy 11.30.05 gas 1.09.06 AURORA at 1.10.06_Electric Rate Spread and Rate Design 3.23.09 2 2 2 2" xfId="17521"/>
    <cellStyle name="_Power Cost Value Copy 11.30.05 gas 1.09.06 AURORA at 1.10.06_Electric Rate Spread and Rate Design 3.23.09 2 2 3" xfId="17522"/>
    <cellStyle name="_Power Cost Value Copy 11.30.05 gas 1.09.06 AURORA at 1.10.06_Electric Rate Spread and Rate Design 3.23.09 2 3" xfId="17523"/>
    <cellStyle name="_Power Cost Value Copy 11.30.05 gas 1.09.06 AURORA at 1.10.06_Electric Rate Spread and Rate Design 3.23.09 2 3 2" xfId="17524"/>
    <cellStyle name="_Power Cost Value Copy 11.30.05 gas 1.09.06 AURORA at 1.10.06_Electric Rate Spread and Rate Design 3.23.09 2 3 2 2" xfId="17525"/>
    <cellStyle name="_Power Cost Value Copy 11.30.05 gas 1.09.06 AURORA at 1.10.06_Electric Rate Spread and Rate Design 3.23.09 2 3 3" xfId="17526"/>
    <cellStyle name="_Power Cost Value Copy 11.30.05 gas 1.09.06 AURORA at 1.10.06_Electric Rate Spread and Rate Design 3.23.09 2 4" xfId="17527"/>
    <cellStyle name="_Power Cost Value Copy 11.30.05 gas 1.09.06 AURORA at 1.10.06_Electric Rate Spread and Rate Design 3.23.09 2 4 2" xfId="17528"/>
    <cellStyle name="_Power Cost Value Copy 11.30.05 gas 1.09.06 AURORA at 1.10.06_Electric Rate Spread and Rate Design 3.23.09 2 4 2 2" xfId="17529"/>
    <cellStyle name="_Power Cost Value Copy 11.30.05 gas 1.09.06 AURORA at 1.10.06_Electric Rate Spread and Rate Design 3.23.09 2 4 3" xfId="17530"/>
    <cellStyle name="_Power Cost Value Copy 11.30.05 gas 1.09.06 AURORA at 1.10.06_Electric Rate Spread and Rate Design 3.23.09 2 5" xfId="17531"/>
    <cellStyle name="_Power Cost Value Copy 11.30.05 gas 1.09.06 AURORA at 1.10.06_Electric Rate Spread and Rate Design 3.23.09 3" xfId="17532"/>
    <cellStyle name="_Power Cost Value Copy 11.30.05 gas 1.09.06 AURORA at 1.10.06_Electric Rate Spread and Rate Design 3.23.09 3 2" xfId="17533"/>
    <cellStyle name="_Power Cost Value Copy 11.30.05 gas 1.09.06 AURORA at 1.10.06_Electric Rate Spread and Rate Design 3.23.09 3 2 2" xfId="17534"/>
    <cellStyle name="_Power Cost Value Copy 11.30.05 gas 1.09.06 AURORA at 1.10.06_Electric Rate Spread and Rate Design 3.23.09 3 3" xfId="17535"/>
    <cellStyle name="_Power Cost Value Copy 11.30.05 gas 1.09.06 AURORA at 1.10.06_Electric Rate Spread and Rate Design 3.23.09 4" xfId="17536"/>
    <cellStyle name="_Power Cost Value Copy 11.30.05 gas 1.09.06 AURORA at 1.10.06_Electric Rate Spread and Rate Design 3.23.09 4 2" xfId="17537"/>
    <cellStyle name="_Power Cost Value Copy 11.30.05 gas 1.09.06 AURORA at 1.10.06_Electric Rate Spread and Rate Design 3.23.09 4 2 2" xfId="17538"/>
    <cellStyle name="_Power Cost Value Copy 11.30.05 gas 1.09.06 AURORA at 1.10.06_Electric Rate Spread and Rate Design 3.23.09 4 3" xfId="17539"/>
    <cellStyle name="_Power Cost Value Copy 11.30.05 gas 1.09.06 AURORA at 1.10.06_Electric Rate Spread and Rate Design 3.23.09 5" xfId="17540"/>
    <cellStyle name="_Power Cost Value Copy 11.30.05 gas 1.09.06 AURORA at 1.10.06_Electric Rate Spread and Rate Design 3.23.09 5 2" xfId="17541"/>
    <cellStyle name="_Power Cost Value Copy 11.30.05 gas 1.09.06 AURORA at 1.10.06_Electric Rate Spread and Rate Design 3.23.09 6" xfId="17542"/>
    <cellStyle name="_Power Cost Value Copy 11.30.05 gas 1.09.06 AURORA at 1.10.06_Exh A-1 resulting from UE-112050 effective Jan 1 2012" xfId="17543"/>
    <cellStyle name="_Power Cost Value Copy 11.30.05 gas 1.09.06 AURORA at 1.10.06_Exh A-1 resulting from UE-112050 effective Jan 1 2012 2" xfId="17544"/>
    <cellStyle name="_Power Cost Value Copy 11.30.05 gas 1.09.06 AURORA at 1.10.06_Exh G - Klamath Peaker PPA fr C Locke 2-12" xfId="17545"/>
    <cellStyle name="_Power Cost Value Copy 11.30.05 gas 1.09.06 AURORA at 1.10.06_Exh G - Klamath Peaker PPA fr C Locke 2-12 2" xfId="17546"/>
    <cellStyle name="_Power Cost Value Copy 11.30.05 gas 1.09.06 AURORA at 1.10.06_Exhibit A-1 effective 4-1-11 fr S Free 12-11" xfId="17547"/>
    <cellStyle name="_Power Cost Value Copy 11.30.05 gas 1.09.06 AURORA at 1.10.06_Exhibit A-1 effective 4-1-11 fr S Free 12-11 2" xfId="17548"/>
    <cellStyle name="_Power Cost Value Copy 11.30.05 gas 1.09.06 AURORA at 1.10.06_Exhibit D fr R Gho 12-31-08" xfId="3036"/>
    <cellStyle name="_Power Cost Value Copy 11.30.05 gas 1.09.06 AURORA at 1.10.06_Exhibit D fr R Gho 12-31-08 2" xfId="3037"/>
    <cellStyle name="_Power Cost Value Copy 11.30.05 gas 1.09.06 AURORA at 1.10.06_Exhibit D fr R Gho 12-31-08 2 2" xfId="17549"/>
    <cellStyle name="_Power Cost Value Copy 11.30.05 gas 1.09.06 AURORA at 1.10.06_Exhibit D fr R Gho 12-31-08 2 2 2" xfId="17550"/>
    <cellStyle name="_Power Cost Value Copy 11.30.05 gas 1.09.06 AURORA at 1.10.06_Exhibit D fr R Gho 12-31-08 2 2 2 2" xfId="17551"/>
    <cellStyle name="_Power Cost Value Copy 11.30.05 gas 1.09.06 AURORA at 1.10.06_Exhibit D fr R Gho 12-31-08 2 2 3" xfId="17552"/>
    <cellStyle name="_Power Cost Value Copy 11.30.05 gas 1.09.06 AURORA at 1.10.06_Exhibit D fr R Gho 12-31-08 2 3" xfId="17553"/>
    <cellStyle name="_Power Cost Value Copy 11.30.05 gas 1.09.06 AURORA at 1.10.06_Exhibit D fr R Gho 12-31-08 2 3 2" xfId="17554"/>
    <cellStyle name="_Power Cost Value Copy 11.30.05 gas 1.09.06 AURORA at 1.10.06_Exhibit D fr R Gho 12-31-08 2 4" xfId="17555"/>
    <cellStyle name="_Power Cost Value Copy 11.30.05 gas 1.09.06 AURORA at 1.10.06_Exhibit D fr R Gho 12-31-08 2 5" xfId="17556"/>
    <cellStyle name="_Power Cost Value Copy 11.30.05 gas 1.09.06 AURORA at 1.10.06_Exhibit D fr R Gho 12-31-08 3" xfId="17557"/>
    <cellStyle name="_Power Cost Value Copy 11.30.05 gas 1.09.06 AURORA at 1.10.06_Exhibit D fr R Gho 12-31-08 3 2" xfId="17558"/>
    <cellStyle name="_Power Cost Value Copy 11.30.05 gas 1.09.06 AURORA at 1.10.06_Exhibit D fr R Gho 12-31-08 3 2 2" xfId="17559"/>
    <cellStyle name="_Power Cost Value Copy 11.30.05 gas 1.09.06 AURORA at 1.10.06_Exhibit D fr R Gho 12-31-08 3 3" xfId="17560"/>
    <cellStyle name="_Power Cost Value Copy 11.30.05 gas 1.09.06 AURORA at 1.10.06_Exhibit D fr R Gho 12-31-08 3 4" xfId="17561"/>
    <cellStyle name="_Power Cost Value Copy 11.30.05 gas 1.09.06 AURORA at 1.10.06_Exhibit D fr R Gho 12-31-08 4" xfId="17562"/>
    <cellStyle name="_Power Cost Value Copy 11.30.05 gas 1.09.06 AURORA at 1.10.06_Exhibit D fr R Gho 12-31-08 4 2" xfId="17563"/>
    <cellStyle name="_Power Cost Value Copy 11.30.05 gas 1.09.06 AURORA at 1.10.06_Exhibit D fr R Gho 12-31-08 5" xfId="17564"/>
    <cellStyle name="_Power Cost Value Copy 11.30.05 gas 1.09.06 AURORA at 1.10.06_Exhibit D fr R Gho 12-31-08 6" xfId="17565"/>
    <cellStyle name="_Power Cost Value Copy 11.30.05 gas 1.09.06 AURORA at 1.10.06_Exhibit D fr R Gho 12-31-08 v2" xfId="3038"/>
    <cellStyle name="_Power Cost Value Copy 11.30.05 gas 1.09.06 AURORA at 1.10.06_Exhibit D fr R Gho 12-31-08 v2 2" xfId="3039"/>
    <cellStyle name="_Power Cost Value Copy 11.30.05 gas 1.09.06 AURORA at 1.10.06_Exhibit D fr R Gho 12-31-08 v2 2 2" xfId="17566"/>
    <cellStyle name="_Power Cost Value Copy 11.30.05 gas 1.09.06 AURORA at 1.10.06_Exhibit D fr R Gho 12-31-08 v2 2 2 2" xfId="17567"/>
    <cellStyle name="_Power Cost Value Copy 11.30.05 gas 1.09.06 AURORA at 1.10.06_Exhibit D fr R Gho 12-31-08 v2 2 2 2 2" xfId="17568"/>
    <cellStyle name="_Power Cost Value Copy 11.30.05 gas 1.09.06 AURORA at 1.10.06_Exhibit D fr R Gho 12-31-08 v2 2 2 3" xfId="17569"/>
    <cellStyle name="_Power Cost Value Copy 11.30.05 gas 1.09.06 AURORA at 1.10.06_Exhibit D fr R Gho 12-31-08 v2 2 3" xfId="17570"/>
    <cellStyle name="_Power Cost Value Copy 11.30.05 gas 1.09.06 AURORA at 1.10.06_Exhibit D fr R Gho 12-31-08 v2 2 3 2" xfId="17571"/>
    <cellStyle name="_Power Cost Value Copy 11.30.05 gas 1.09.06 AURORA at 1.10.06_Exhibit D fr R Gho 12-31-08 v2 2 4" xfId="17572"/>
    <cellStyle name="_Power Cost Value Copy 11.30.05 gas 1.09.06 AURORA at 1.10.06_Exhibit D fr R Gho 12-31-08 v2 2 5" xfId="17573"/>
    <cellStyle name="_Power Cost Value Copy 11.30.05 gas 1.09.06 AURORA at 1.10.06_Exhibit D fr R Gho 12-31-08 v2 3" xfId="17574"/>
    <cellStyle name="_Power Cost Value Copy 11.30.05 gas 1.09.06 AURORA at 1.10.06_Exhibit D fr R Gho 12-31-08 v2 3 2" xfId="17575"/>
    <cellStyle name="_Power Cost Value Copy 11.30.05 gas 1.09.06 AURORA at 1.10.06_Exhibit D fr R Gho 12-31-08 v2 3 2 2" xfId="17576"/>
    <cellStyle name="_Power Cost Value Copy 11.30.05 gas 1.09.06 AURORA at 1.10.06_Exhibit D fr R Gho 12-31-08 v2 3 3" xfId="17577"/>
    <cellStyle name="_Power Cost Value Copy 11.30.05 gas 1.09.06 AURORA at 1.10.06_Exhibit D fr R Gho 12-31-08 v2 3 4" xfId="17578"/>
    <cellStyle name="_Power Cost Value Copy 11.30.05 gas 1.09.06 AURORA at 1.10.06_Exhibit D fr R Gho 12-31-08 v2 4" xfId="17579"/>
    <cellStyle name="_Power Cost Value Copy 11.30.05 gas 1.09.06 AURORA at 1.10.06_Exhibit D fr R Gho 12-31-08 v2 4 2" xfId="17580"/>
    <cellStyle name="_Power Cost Value Copy 11.30.05 gas 1.09.06 AURORA at 1.10.06_Exhibit D fr R Gho 12-31-08 v2 5" xfId="17581"/>
    <cellStyle name="_Power Cost Value Copy 11.30.05 gas 1.09.06 AURORA at 1.10.06_Exhibit D fr R Gho 12-31-08 v2 6" xfId="17582"/>
    <cellStyle name="_Power Cost Value Copy 11.30.05 gas 1.09.06 AURORA at 1.10.06_Exhibit D fr R Gho 12-31-08 v2_DEM-WP(C) ENERG10C--ctn Mid-C_042010 2010GRC" xfId="3040"/>
    <cellStyle name="_Power Cost Value Copy 11.30.05 gas 1.09.06 AURORA at 1.10.06_Exhibit D fr R Gho 12-31-08 v2_DEM-WP(C) ENERG10C--ctn Mid-C_042010 2010GRC 2" xfId="17583"/>
    <cellStyle name="_Power Cost Value Copy 11.30.05 gas 1.09.06 AURORA at 1.10.06_Exhibit D fr R Gho 12-31-08 v2_NIM Summary" xfId="3041"/>
    <cellStyle name="_Power Cost Value Copy 11.30.05 gas 1.09.06 AURORA at 1.10.06_Exhibit D fr R Gho 12-31-08 v2_NIM Summary 2" xfId="3042"/>
    <cellStyle name="_Power Cost Value Copy 11.30.05 gas 1.09.06 AURORA at 1.10.06_Exhibit D fr R Gho 12-31-08 v2_NIM Summary 2 2" xfId="17584"/>
    <cellStyle name="_Power Cost Value Copy 11.30.05 gas 1.09.06 AURORA at 1.10.06_Exhibit D fr R Gho 12-31-08 v2_NIM Summary 2 2 2" xfId="17585"/>
    <cellStyle name="_Power Cost Value Copy 11.30.05 gas 1.09.06 AURORA at 1.10.06_Exhibit D fr R Gho 12-31-08 v2_NIM Summary 2 2 2 2" xfId="17586"/>
    <cellStyle name="_Power Cost Value Copy 11.30.05 gas 1.09.06 AURORA at 1.10.06_Exhibit D fr R Gho 12-31-08 v2_NIM Summary 2 2 3" xfId="17587"/>
    <cellStyle name="_Power Cost Value Copy 11.30.05 gas 1.09.06 AURORA at 1.10.06_Exhibit D fr R Gho 12-31-08 v2_NIM Summary 2 3" xfId="17588"/>
    <cellStyle name="_Power Cost Value Copy 11.30.05 gas 1.09.06 AURORA at 1.10.06_Exhibit D fr R Gho 12-31-08 v2_NIM Summary 2 3 2" xfId="17589"/>
    <cellStyle name="_Power Cost Value Copy 11.30.05 gas 1.09.06 AURORA at 1.10.06_Exhibit D fr R Gho 12-31-08 v2_NIM Summary 2 4" xfId="17590"/>
    <cellStyle name="_Power Cost Value Copy 11.30.05 gas 1.09.06 AURORA at 1.10.06_Exhibit D fr R Gho 12-31-08 v2_NIM Summary 2 5" xfId="17591"/>
    <cellStyle name="_Power Cost Value Copy 11.30.05 gas 1.09.06 AURORA at 1.10.06_Exhibit D fr R Gho 12-31-08 v2_NIM Summary 3" xfId="17592"/>
    <cellStyle name="_Power Cost Value Copy 11.30.05 gas 1.09.06 AURORA at 1.10.06_Exhibit D fr R Gho 12-31-08 v2_NIM Summary 3 2" xfId="17593"/>
    <cellStyle name="_Power Cost Value Copy 11.30.05 gas 1.09.06 AURORA at 1.10.06_Exhibit D fr R Gho 12-31-08 v2_NIM Summary 3 2 2" xfId="17594"/>
    <cellStyle name="_Power Cost Value Copy 11.30.05 gas 1.09.06 AURORA at 1.10.06_Exhibit D fr R Gho 12-31-08 v2_NIM Summary 3 3" xfId="17595"/>
    <cellStyle name="_Power Cost Value Copy 11.30.05 gas 1.09.06 AURORA at 1.10.06_Exhibit D fr R Gho 12-31-08 v2_NIM Summary 3 4" xfId="17596"/>
    <cellStyle name="_Power Cost Value Copy 11.30.05 gas 1.09.06 AURORA at 1.10.06_Exhibit D fr R Gho 12-31-08 v2_NIM Summary 4" xfId="17597"/>
    <cellStyle name="_Power Cost Value Copy 11.30.05 gas 1.09.06 AURORA at 1.10.06_Exhibit D fr R Gho 12-31-08 v2_NIM Summary 4 2" xfId="17598"/>
    <cellStyle name="_Power Cost Value Copy 11.30.05 gas 1.09.06 AURORA at 1.10.06_Exhibit D fr R Gho 12-31-08 v2_NIM Summary 5" xfId="17599"/>
    <cellStyle name="_Power Cost Value Copy 11.30.05 gas 1.09.06 AURORA at 1.10.06_Exhibit D fr R Gho 12-31-08 v2_NIM Summary 6" xfId="17600"/>
    <cellStyle name="_Power Cost Value Copy 11.30.05 gas 1.09.06 AURORA at 1.10.06_Exhibit D fr R Gho 12-31-08 v2_NIM Summary_DEM-WP(C) ENERG10C--ctn Mid-C_042010 2010GRC" xfId="3043"/>
    <cellStyle name="_Power Cost Value Copy 11.30.05 gas 1.09.06 AURORA at 1.10.06_Exhibit D fr R Gho 12-31-08 v2_NIM Summary_DEM-WP(C) ENERG10C--ctn Mid-C_042010 2010GRC 2" xfId="17601"/>
    <cellStyle name="_Power Cost Value Copy 11.30.05 gas 1.09.06 AURORA at 1.10.06_Exhibit D fr R Gho 12-31-08_DEM-WP(C) ENERG10C--ctn Mid-C_042010 2010GRC" xfId="3044"/>
    <cellStyle name="_Power Cost Value Copy 11.30.05 gas 1.09.06 AURORA at 1.10.06_Exhibit D fr R Gho 12-31-08_DEM-WP(C) ENERG10C--ctn Mid-C_042010 2010GRC 2" xfId="17602"/>
    <cellStyle name="_Power Cost Value Copy 11.30.05 gas 1.09.06 AURORA at 1.10.06_Exhibit D fr R Gho 12-31-08_NIM Summary" xfId="3045"/>
    <cellStyle name="_Power Cost Value Copy 11.30.05 gas 1.09.06 AURORA at 1.10.06_Exhibit D fr R Gho 12-31-08_NIM Summary 2" xfId="3046"/>
    <cellStyle name="_Power Cost Value Copy 11.30.05 gas 1.09.06 AURORA at 1.10.06_Exhibit D fr R Gho 12-31-08_NIM Summary 2 2" xfId="17603"/>
    <cellStyle name="_Power Cost Value Copy 11.30.05 gas 1.09.06 AURORA at 1.10.06_Exhibit D fr R Gho 12-31-08_NIM Summary 2 2 2" xfId="17604"/>
    <cellStyle name="_Power Cost Value Copy 11.30.05 gas 1.09.06 AURORA at 1.10.06_Exhibit D fr R Gho 12-31-08_NIM Summary 2 2 2 2" xfId="17605"/>
    <cellStyle name="_Power Cost Value Copy 11.30.05 gas 1.09.06 AURORA at 1.10.06_Exhibit D fr R Gho 12-31-08_NIM Summary 2 2 3" xfId="17606"/>
    <cellStyle name="_Power Cost Value Copy 11.30.05 gas 1.09.06 AURORA at 1.10.06_Exhibit D fr R Gho 12-31-08_NIM Summary 2 3" xfId="17607"/>
    <cellStyle name="_Power Cost Value Copy 11.30.05 gas 1.09.06 AURORA at 1.10.06_Exhibit D fr R Gho 12-31-08_NIM Summary 2 3 2" xfId="17608"/>
    <cellStyle name="_Power Cost Value Copy 11.30.05 gas 1.09.06 AURORA at 1.10.06_Exhibit D fr R Gho 12-31-08_NIM Summary 2 4" xfId="17609"/>
    <cellStyle name="_Power Cost Value Copy 11.30.05 gas 1.09.06 AURORA at 1.10.06_Exhibit D fr R Gho 12-31-08_NIM Summary 2 5" xfId="17610"/>
    <cellStyle name="_Power Cost Value Copy 11.30.05 gas 1.09.06 AURORA at 1.10.06_Exhibit D fr R Gho 12-31-08_NIM Summary 3" xfId="17611"/>
    <cellStyle name="_Power Cost Value Copy 11.30.05 gas 1.09.06 AURORA at 1.10.06_Exhibit D fr R Gho 12-31-08_NIM Summary 3 2" xfId="17612"/>
    <cellStyle name="_Power Cost Value Copy 11.30.05 gas 1.09.06 AURORA at 1.10.06_Exhibit D fr R Gho 12-31-08_NIM Summary 3 2 2" xfId="17613"/>
    <cellStyle name="_Power Cost Value Copy 11.30.05 gas 1.09.06 AURORA at 1.10.06_Exhibit D fr R Gho 12-31-08_NIM Summary 3 3" xfId="17614"/>
    <cellStyle name="_Power Cost Value Copy 11.30.05 gas 1.09.06 AURORA at 1.10.06_Exhibit D fr R Gho 12-31-08_NIM Summary 3 4" xfId="17615"/>
    <cellStyle name="_Power Cost Value Copy 11.30.05 gas 1.09.06 AURORA at 1.10.06_Exhibit D fr R Gho 12-31-08_NIM Summary 4" xfId="17616"/>
    <cellStyle name="_Power Cost Value Copy 11.30.05 gas 1.09.06 AURORA at 1.10.06_Exhibit D fr R Gho 12-31-08_NIM Summary 4 2" xfId="17617"/>
    <cellStyle name="_Power Cost Value Copy 11.30.05 gas 1.09.06 AURORA at 1.10.06_Exhibit D fr R Gho 12-31-08_NIM Summary 5" xfId="17618"/>
    <cellStyle name="_Power Cost Value Copy 11.30.05 gas 1.09.06 AURORA at 1.10.06_Exhibit D fr R Gho 12-31-08_NIM Summary 6" xfId="17619"/>
    <cellStyle name="_Power Cost Value Copy 11.30.05 gas 1.09.06 AURORA at 1.10.06_Exhibit D fr R Gho 12-31-08_NIM Summary_DEM-WP(C) ENERG10C--ctn Mid-C_042010 2010GRC" xfId="3047"/>
    <cellStyle name="_Power Cost Value Copy 11.30.05 gas 1.09.06 AURORA at 1.10.06_Exhibit D fr R Gho 12-31-08_NIM Summary_DEM-WP(C) ENERG10C--ctn Mid-C_042010 2010GRC 2" xfId="17620"/>
    <cellStyle name="_Power Cost Value Copy 11.30.05 gas 1.09.06 AURORA at 1.10.06_Hopkins Ridge Prepaid Tran - Interest Earned RY 12ME Feb  '11" xfId="3048"/>
    <cellStyle name="_Power Cost Value Copy 11.30.05 gas 1.09.06 AURORA at 1.10.06_Hopkins Ridge Prepaid Tran - Interest Earned RY 12ME Feb  '11 2" xfId="3049"/>
    <cellStyle name="_Power Cost Value Copy 11.30.05 gas 1.09.06 AURORA at 1.10.06_Hopkins Ridge Prepaid Tran - Interest Earned RY 12ME Feb  '11 2 2" xfId="17621"/>
    <cellStyle name="_Power Cost Value Copy 11.30.05 gas 1.09.06 AURORA at 1.10.06_Hopkins Ridge Prepaid Tran - Interest Earned RY 12ME Feb  '11 2 2 2" xfId="17622"/>
    <cellStyle name="_Power Cost Value Copy 11.30.05 gas 1.09.06 AURORA at 1.10.06_Hopkins Ridge Prepaid Tran - Interest Earned RY 12ME Feb  '11 2 2 2 2" xfId="17623"/>
    <cellStyle name="_Power Cost Value Copy 11.30.05 gas 1.09.06 AURORA at 1.10.06_Hopkins Ridge Prepaid Tran - Interest Earned RY 12ME Feb  '11 2 2 3" xfId="17624"/>
    <cellStyle name="_Power Cost Value Copy 11.30.05 gas 1.09.06 AURORA at 1.10.06_Hopkins Ridge Prepaid Tran - Interest Earned RY 12ME Feb  '11 2 3" xfId="17625"/>
    <cellStyle name="_Power Cost Value Copy 11.30.05 gas 1.09.06 AURORA at 1.10.06_Hopkins Ridge Prepaid Tran - Interest Earned RY 12ME Feb  '11 2 3 2" xfId="17626"/>
    <cellStyle name="_Power Cost Value Copy 11.30.05 gas 1.09.06 AURORA at 1.10.06_Hopkins Ridge Prepaid Tran - Interest Earned RY 12ME Feb  '11 2 4" xfId="17627"/>
    <cellStyle name="_Power Cost Value Copy 11.30.05 gas 1.09.06 AURORA at 1.10.06_Hopkins Ridge Prepaid Tran - Interest Earned RY 12ME Feb  '11 2 5" xfId="17628"/>
    <cellStyle name="_Power Cost Value Copy 11.30.05 gas 1.09.06 AURORA at 1.10.06_Hopkins Ridge Prepaid Tran - Interest Earned RY 12ME Feb  '11 3" xfId="17629"/>
    <cellStyle name="_Power Cost Value Copy 11.30.05 gas 1.09.06 AURORA at 1.10.06_Hopkins Ridge Prepaid Tran - Interest Earned RY 12ME Feb  '11 3 2" xfId="17630"/>
    <cellStyle name="_Power Cost Value Copy 11.30.05 gas 1.09.06 AURORA at 1.10.06_Hopkins Ridge Prepaid Tran - Interest Earned RY 12ME Feb  '11 3 2 2" xfId="17631"/>
    <cellStyle name="_Power Cost Value Copy 11.30.05 gas 1.09.06 AURORA at 1.10.06_Hopkins Ridge Prepaid Tran - Interest Earned RY 12ME Feb  '11 3 3" xfId="17632"/>
    <cellStyle name="_Power Cost Value Copy 11.30.05 gas 1.09.06 AURORA at 1.10.06_Hopkins Ridge Prepaid Tran - Interest Earned RY 12ME Feb  '11 3 4" xfId="17633"/>
    <cellStyle name="_Power Cost Value Copy 11.30.05 gas 1.09.06 AURORA at 1.10.06_Hopkins Ridge Prepaid Tran - Interest Earned RY 12ME Feb  '11 4" xfId="17634"/>
    <cellStyle name="_Power Cost Value Copy 11.30.05 gas 1.09.06 AURORA at 1.10.06_Hopkins Ridge Prepaid Tran - Interest Earned RY 12ME Feb  '11 4 2" xfId="17635"/>
    <cellStyle name="_Power Cost Value Copy 11.30.05 gas 1.09.06 AURORA at 1.10.06_Hopkins Ridge Prepaid Tran - Interest Earned RY 12ME Feb  '11 5" xfId="17636"/>
    <cellStyle name="_Power Cost Value Copy 11.30.05 gas 1.09.06 AURORA at 1.10.06_Hopkins Ridge Prepaid Tran - Interest Earned RY 12ME Feb  '11 6" xfId="17637"/>
    <cellStyle name="_Power Cost Value Copy 11.30.05 gas 1.09.06 AURORA at 1.10.06_Hopkins Ridge Prepaid Tran - Interest Earned RY 12ME Feb  '11_DEM-WP(C) ENERG10C--ctn Mid-C_042010 2010GRC" xfId="3050"/>
    <cellStyle name="_Power Cost Value Copy 11.30.05 gas 1.09.06 AURORA at 1.10.06_Hopkins Ridge Prepaid Tran - Interest Earned RY 12ME Feb  '11_DEM-WP(C) ENERG10C--ctn Mid-C_042010 2010GRC 2" xfId="17638"/>
    <cellStyle name="_Power Cost Value Copy 11.30.05 gas 1.09.06 AURORA at 1.10.06_Hopkins Ridge Prepaid Tran - Interest Earned RY 12ME Feb  '11_NIM Summary" xfId="3051"/>
    <cellStyle name="_Power Cost Value Copy 11.30.05 gas 1.09.06 AURORA at 1.10.06_Hopkins Ridge Prepaid Tran - Interest Earned RY 12ME Feb  '11_NIM Summary 2" xfId="3052"/>
    <cellStyle name="_Power Cost Value Copy 11.30.05 gas 1.09.06 AURORA at 1.10.06_Hopkins Ridge Prepaid Tran - Interest Earned RY 12ME Feb  '11_NIM Summary 2 2" xfId="17639"/>
    <cellStyle name="_Power Cost Value Copy 11.30.05 gas 1.09.06 AURORA at 1.10.06_Hopkins Ridge Prepaid Tran - Interest Earned RY 12ME Feb  '11_NIM Summary 2 2 2" xfId="17640"/>
    <cellStyle name="_Power Cost Value Copy 11.30.05 gas 1.09.06 AURORA at 1.10.06_Hopkins Ridge Prepaid Tran - Interest Earned RY 12ME Feb  '11_NIM Summary 2 2 2 2" xfId="17641"/>
    <cellStyle name="_Power Cost Value Copy 11.30.05 gas 1.09.06 AURORA at 1.10.06_Hopkins Ridge Prepaid Tran - Interest Earned RY 12ME Feb  '11_NIM Summary 2 2 3" xfId="17642"/>
    <cellStyle name="_Power Cost Value Copy 11.30.05 gas 1.09.06 AURORA at 1.10.06_Hopkins Ridge Prepaid Tran - Interest Earned RY 12ME Feb  '11_NIM Summary 2 3" xfId="17643"/>
    <cellStyle name="_Power Cost Value Copy 11.30.05 gas 1.09.06 AURORA at 1.10.06_Hopkins Ridge Prepaid Tran - Interest Earned RY 12ME Feb  '11_NIM Summary 2 3 2" xfId="17644"/>
    <cellStyle name="_Power Cost Value Copy 11.30.05 gas 1.09.06 AURORA at 1.10.06_Hopkins Ridge Prepaid Tran - Interest Earned RY 12ME Feb  '11_NIM Summary 2 4" xfId="17645"/>
    <cellStyle name="_Power Cost Value Copy 11.30.05 gas 1.09.06 AURORA at 1.10.06_Hopkins Ridge Prepaid Tran - Interest Earned RY 12ME Feb  '11_NIM Summary 2 5" xfId="17646"/>
    <cellStyle name="_Power Cost Value Copy 11.30.05 gas 1.09.06 AURORA at 1.10.06_Hopkins Ridge Prepaid Tran - Interest Earned RY 12ME Feb  '11_NIM Summary 3" xfId="17647"/>
    <cellStyle name="_Power Cost Value Copy 11.30.05 gas 1.09.06 AURORA at 1.10.06_Hopkins Ridge Prepaid Tran - Interest Earned RY 12ME Feb  '11_NIM Summary 3 2" xfId="17648"/>
    <cellStyle name="_Power Cost Value Copy 11.30.05 gas 1.09.06 AURORA at 1.10.06_Hopkins Ridge Prepaid Tran - Interest Earned RY 12ME Feb  '11_NIM Summary 3 2 2" xfId="17649"/>
    <cellStyle name="_Power Cost Value Copy 11.30.05 gas 1.09.06 AURORA at 1.10.06_Hopkins Ridge Prepaid Tran - Interest Earned RY 12ME Feb  '11_NIM Summary 3 3" xfId="17650"/>
    <cellStyle name="_Power Cost Value Copy 11.30.05 gas 1.09.06 AURORA at 1.10.06_Hopkins Ridge Prepaid Tran - Interest Earned RY 12ME Feb  '11_NIM Summary 3 4" xfId="17651"/>
    <cellStyle name="_Power Cost Value Copy 11.30.05 gas 1.09.06 AURORA at 1.10.06_Hopkins Ridge Prepaid Tran - Interest Earned RY 12ME Feb  '11_NIM Summary 4" xfId="17652"/>
    <cellStyle name="_Power Cost Value Copy 11.30.05 gas 1.09.06 AURORA at 1.10.06_Hopkins Ridge Prepaid Tran - Interest Earned RY 12ME Feb  '11_NIM Summary 4 2" xfId="17653"/>
    <cellStyle name="_Power Cost Value Copy 11.30.05 gas 1.09.06 AURORA at 1.10.06_Hopkins Ridge Prepaid Tran - Interest Earned RY 12ME Feb  '11_NIM Summary 5" xfId="17654"/>
    <cellStyle name="_Power Cost Value Copy 11.30.05 gas 1.09.06 AURORA at 1.10.06_Hopkins Ridge Prepaid Tran - Interest Earned RY 12ME Feb  '11_NIM Summary 6" xfId="17655"/>
    <cellStyle name="_Power Cost Value Copy 11.30.05 gas 1.09.06 AURORA at 1.10.06_Hopkins Ridge Prepaid Tran - Interest Earned RY 12ME Feb  '11_NIM Summary_DEM-WP(C) ENERG10C--ctn Mid-C_042010 2010GRC" xfId="3053"/>
    <cellStyle name="_Power Cost Value Copy 11.30.05 gas 1.09.06 AURORA at 1.10.06_Hopkins Ridge Prepaid Tran - Interest Earned RY 12ME Feb  '11_NIM Summary_DEM-WP(C) ENERG10C--ctn Mid-C_042010 2010GRC 2" xfId="17656"/>
    <cellStyle name="_Power Cost Value Copy 11.30.05 gas 1.09.06 AURORA at 1.10.06_Hopkins Ridge Prepaid Tran - Interest Earned RY 12ME Feb  '11_Transmission Workbook for May BOD" xfId="3054"/>
    <cellStyle name="_Power Cost Value Copy 11.30.05 gas 1.09.06 AURORA at 1.10.06_Hopkins Ridge Prepaid Tran - Interest Earned RY 12ME Feb  '11_Transmission Workbook for May BOD 2" xfId="3055"/>
    <cellStyle name="_Power Cost Value Copy 11.30.05 gas 1.09.06 AURORA at 1.10.06_Hopkins Ridge Prepaid Tran - Interest Earned RY 12ME Feb  '11_Transmission Workbook for May BOD 2 2" xfId="17657"/>
    <cellStyle name="_Power Cost Value Copy 11.30.05 gas 1.09.06 AURORA at 1.10.06_Hopkins Ridge Prepaid Tran - Interest Earned RY 12ME Feb  '11_Transmission Workbook for May BOD 2 2 2" xfId="17658"/>
    <cellStyle name="_Power Cost Value Copy 11.30.05 gas 1.09.06 AURORA at 1.10.06_Hopkins Ridge Prepaid Tran - Interest Earned RY 12ME Feb  '11_Transmission Workbook for May BOD 2 2 2 2" xfId="17659"/>
    <cellStyle name="_Power Cost Value Copy 11.30.05 gas 1.09.06 AURORA at 1.10.06_Hopkins Ridge Prepaid Tran - Interest Earned RY 12ME Feb  '11_Transmission Workbook for May BOD 2 2 3" xfId="17660"/>
    <cellStyle name="_Power Cost Value Copy 11.30.05 gas 1.09.06 AURORA at 1.10.06_Hopkins Ridge Prepaid Tran - Interest Earned RY 12ME Feb  '11_Transmission Workbook for May BOD 2 3" xfId="17661"/>
    <cellStyle name="_Power Cost Value Copy 11.30.05 gas 1.09.06 AURORA at 1.10.06_Hopkins Ridge Prepaid Tran - Interest Earned RY 12ME Feb  '11_Transmission Workbook for May BOD 2 3 2" xfId="17662"/>
    <cellStyle name="_Power Cost Value Copy 11.30.05 gas 1.09.06 AURORA at 1.10.06_Hopkins Ridge Prepaid Tran - Interest Earned RY 12ME Feb  '11_Transmission Workbook for May BOD 2 4" xfId="17663"/>
    <cellStyle name="_Power Cost Value Copy 11.30.05 gas 1.09.06 AURORA at 1.10.06_Hopkins Ridge Prepaid Tran - Interest Earned RY 12ME Feb  '11_Transmission Workbook for May BOD 2 5" xfId="17664"/>
    <cellStyle name="_Power Cost Value Copy 11.30.05 gas 1.09.06 AURORA at 1.10.06_Hopkins Ridge Prepaid Tran - Interest Earned RY 12ME Feb  '11_Transmission Workbook for May BOD 3" xfId="17665"/>
    <cellStyle name="_Power Cost Value Copy 11.30.05 gas 1.09.06 AURORA at 1.10.06_Hopkins Ridge Prepaid Tran - Interest Earned RY 12ME Feb  '11_Transmission Workbook for May BOD 3 2" xfId="17666"/>
    <cellStyle name="_Power Cost Value Copy 11.30.05 gas 1.09.06 AURORA at 1.10.06_Hopkins Ridge Prepaid Tran - Interest Earned RY 12ME Feb  '11_Transmission Workbook for May BOD 3 2 2" xfId="17667"/>
    <cellStyle name="_Power Cost Value Copy 11.30.05 gas 1.09.06 AURORA at 1.10.06_Hopkins Ridge Prepaid Tran - Interest Earned RY 12ME Feb  '11_Transmission Workbook for May BOD 3 3" xfId="17668"/>
    <cellStyle name="_Power Cost Value Copy 11.30.05 gas 1.09.06 AURORA at 1.10.06_Hopkins Ridge Prepaid Tran - Interest Earned RY 12ME Feb  '11_Transmission Workbook for May BOD 3 4" xfId="17669"/>
    <cellStyle name="_Power Cost Value Copy 11.30.05 gas 1.09.06 AURORA at 1.10.06_Hopkins Ridge Prepaid Tran - Interest Earned RY 12ME Feb  '11_Transmission Workbook for May BOD 4" xfId="17670"/>
    <cellStyle name="_Power Cost Value Copy 11.30.05 gas 1.09.06 AURORA at 1.10.06_Hopkins Ridge Prepaid Tran - Interest Earned RY 12ME Feb  '11_Transmission Workbook for May BOD 4 2" xfId="17671"/>
    <cellStyle name="_Power Cost Value Copy 11.30.05 gas 1.09.06 AURORA at 1.10.06_Hopkins Ridge Prepaid Tran - Interest Earned RY 12ME Feb  '11_Transmission Workbook for May BOD 5" xfId="17672"/>
    <cellStyle name="_Power Cost Value Copy 11.30.05 gas 1.09.06 AURORA at 1.10.06_Hopkins Ridge Prepaid Tran - Interest Earned RY 12ME Feb  '11_Transmission Workbook for May BOD 6" xfId="17673"/>
    <cellStyle name="_Power Cost Value Copy 11.30.05 gas 1.09.06 AURORA at 1.10.06_Hopkins Ridge Prepaid Tran - Interest Earned RY 12ME Feb  '11_Transmission Workbook for May BOD_DEM-WP(C) ENERG10C--ctn Mid-C_042010 2010GRC" xfId="3056"/>
    <cellStyle name="_Power Cost Value Copy 11.30.05 gas 1.09.06 AURORA at 1.10.06_Hopkins Ridge Prepaid Tran - Interest Earned RY 12ME Feb  '11_Transmission Workbook for May BOD_DEM-WP(C) ENERG10C--ctn Mid-C_042010 2010GRC 2" xfId="17674"/>
    <cellStyle name="_Power Cost Value Copy 11.30.05 gas 1.09.06 AURORA at 1.10.06_INPUTS" xfId="17675"/>
    <cellStyle name="_Power Cost Value Copy 11.30.05 gas 1.09.06 AURORA at 1.10.06_INPUTS 2" xfId="17676"/>
    <cellStyle name="_Power Cost Value Copy 11.30.05 gas 1.09.06 AURORA at 1.10.06_INPUTS 2 2" xfId="17677"/>
    <cellStyle name="_Power Cost Value Copy 11.30.05 gas 1.09.06 AURORA at 1.10.06_INPUTS 2 2 2" xfId="17678"/>
    <cellStyle name="_Power Cost Value Copy 11.30.05 gas 1.09.06 AURORA at 1.10.06_INPUTS 2 2 2 2" xfId="17679"/>
    <cellStyle name="_Power Cost Value Copy 11.30.05 gas 1.09.06 AURORA at 1.10.06_INPUTS 2 2 3" xfId="17680"/>
    <cellStyle name="_Power Cost Value Copy 11.30.05 gas 1.09.06 AURORA at 1.10.06_INPUTS 2 3" xfId="17681"/>
    <cellStyle name="_Power Cost Value Copy 11.30.05 gas 1.09.06 AURORA at 1.10.06_INPUTS 2 3 2" xfId="17682"/>
    <cellStyle name="_Power Cost Value Copy 11.30.05 gas 1.09.06 AURORA at 1.10.06_INPUTS 2 3 2 2" xfId="17683"/>
    <cellStyle name="_Power Cost Value Copy 11.30.05 gas 1.09.06 AURORA at 1.10.06_INPUTS 2 3 3" xfId="17684"/>
    <cellStyle name="_Power Cost Value Copy 11.30.05 gas 1.09.06 AURORA at 1.10.06_INPUTS 2 4" xfId="17685"/>
    <cellStyle name="_Power Cost Value Copy 11.30.05 gas 1.09.06 AURORA at 1.10.06_INPUTS 2 4 2" xfId="17686"/>
    <cellStyle name="_Power Cost Value Copy 11.30.05 gas 1.09.06 AURORA at 1.10.06_INPUTS 2 4 2 2" xfId="17687"/>
    <cellStyle name="_Power Cost Value Copy 11.30.05 gas 1.09.06 AURORA at 1.10.06_INPUTS 2 4 3" xfId="17688"/>
    <cellStyle name="_Power Cost Value Copy 11.30.05 gas 1.09.06 AURORA at 1.10.06_INPUTS 2 5" xfId="17689"/>
    <cellStyle name="_Power Cost Value Copy 11.30.05 gas 1.09.06 AURORA at 1.10.06_INPUTS 3" xfId="17690"/>
    <cellStyle name="_Power Cost Value Copy 11.30.05 gas 1.09.06 AURORA at 1.10.06_INPUTS 3 2" xfId="17691"/>
    <cellStyle name="_Power Cost Value Copy 11.30.05 gas 1.09.06 AURORA at 1.10.06_INPUTS 3 2 2" xfId="17692"/>
    <cellStyle name="_Power Cost Value Copy 11.30.05 gas 1.09.06 AURORA at 1.10.06_INPUTS 3 3" xfId="17693"/>
    <cellStyle name="_Power Cost Value Copy 11.30.05 gas 1.09.06 AURORA at 1.10.06_INPUTS 4" xfId="17694"/>
    <cellStyle name="_Power Cost Value Copy 11.30.05 gas 1.09.06 AURORA at 1.10.06_INPUTS 4 2" xfId="17695"/>
    <cellStyle name="_Power Cost Value Copy 11.30.05 gas 1.09.06 AURORA at 1.10.06_INPUTS 4 2 2" xfId="17696"/>
    <cellStyle name="_Power Cost Value Copy 11.30.05 gas 1.09.06 AURORA at 1.10.06_INPUTS 4 3" xfId="17697"/>
    <cellStyle name="_Power Cost Value Copy 11.30.05 gas 1.09.06 AURORA at 1.10.06_INPUTS 5" xfId="17698"/>
    <cellStyle name="_Power Cost Value Copy 11.30.05 gas 1.09.06 AURORA at 1.10.06_INPUTS 5 2" xfId="17699"/>
    <cellStyle name="_Power Cost Value Copy 11.30.05 gas 1.09.06 AURORA at 1.10.06_INPUTS 6" xfId="17700"/>
    <cellStyle name="_Power Cost Value Copy 11.30.05 gas 1.09.06 AURORA at 1.10.06_Leased Transformer &amp; Substation Plant &amp; Rev 12-2009" xfId="17701"/>
    <cellStyle name="_Power Cost Value Copy 11.30.05 gas 1.09.06 AURORA at 1.10.06_Leased Transformer &amp; Substation Plant &amp; Rev 12-2009 2" xfId="17702"/>
    <cellStyle name="_Power Cost Value Copy 11.30.05 gas 1.09.06 AURORA at 1.10.06_Leased Transformer &amp; Substation Plant &amp; Rev 12-2009 2 2" xfId="17703"/>
    <cellStyle name="_Power Cost Value Copy 11.30.05 gas 1.09.06 AURORA at 1.10.06_Leased Transformer &amp; Substation Plant &amp; Rev 12-2009 2 2 2" xfId="17704"/>
    <cellStyle name="_Power Cost Value Copy 11.30.05 gas 1.09.06 AURORA at 1.10.06_Leased Transformer &amp; Substation Plant &amp; Rev 12-2009 2 2 2 2" xfId="17705"/>
    <cellStyle name="_Power Cost Value Copy 11.30.05 gas 1.09.06 AURORA at 1.10.06_Leased Transformer &amp; Substation Plant &amp; Rev 12-2009 2 2 3" xfId="17706"/>
    <cellStyle name="_Power Cost Value Copy 11.30.05 gas 1.09.06 AURORA at 1.10.06_Leased Transformer &amp; Substation Plant &amp; Rev 12-2009 2 3" xfId="17707"/>
    <cellStyle name="_Power Cost Value Copy 11.30.05 gas 1.09.06 AURORA at 1.10.06_Leased Transformer &amp; Substation Plant &amp; Rev 12-2009 2 3 2" xfId="17708"/>
    <cellStyle name="_Power Cost Value Copy 11.30.05 gas 1.09.06 AURORA at 1.10.06_Leased Transformer &amp; Substation Plant &amp; Rev 12-2009 2 3 2 2" xfId="17709"/>
    <cellStyle name="_Power Cost Value Copy 11.30.05 gas 1.09.06 AURORA at 1.10.06_Leased Transformer &amp; Substation Plant &amp; Rev 12-2009 2 3 3" xfId="17710"/>
    <cellStyle name="_Power Cost Value Copy 11.30.05 gas 1.09.06 AURORA at 1.10.06_Leased Transformer &amp; Substation Plant &amp; Rev 12-2009 2 4" xfId="17711"/>
    <cellStyle name="_Power Cost Value Copy 11.30.05 gas 1.09.06 AURORA at 1.10.06_Leased Transformer &amp; Substation Plant &amp; Rev 12-2009 2 4 2" xfId="17712"/>
    <cellStyle name="_Power Cost Value Copy 11.30.05 gas 1.09.06 AURORA at 1.10.06_Leased Transformer &amp; Substation Plant &amp; Rev 12-2009 2 4 2 2" xfId="17713"/>
    <cellStyle name="_Power Cost Value Copy 11.30.05 gas 1.09.06 AURORA at 1.10.06_Leased Transformer &amp; Substation Plant &amp; Rev 12-2009 2 4 3" xfId="17714"/>
    <cellStyle name="_Power Cost Value Copy 11.30.05 gas 1.09.06 AURORA at 1.10.06_Leased Transformer &amp; Substation Plant &amp; Rev 12-2009 2 5" xfId="17715"/>
    <cellStyle name="_Power Cost Value Copy 11.30.05 gas 1.09.06 AURORA at 1.10.06_Leased Transformer &amp; Substation Plant &amp; Rev 12-2009 3" xfId="17716"/>
    <cellStyle name="_Power Cost Value Copy 11.30.05 gas 1.09.06 AURORA at 1.10.06_Leased Transformer &amp; Substation Plant &amp; Rev 12-2009 3 2" xfId="17717"/>
    <cellStyle name="_Power Cost Value Copy 11.30.05 gas 1.09.06 AURORA at 1.10.06_Leased Transformer &amp; Substation Plant &amp; Rev 12-2009 3 2 2" xfId="17718"/>
    <cellStyle name="_Power Cost Value Copy 11.30.05 gas 1.09.06 AURORA at 1.10.06_Leased Transformer &amp; Substation Plant &amp; Rev 12-2009 3 3" xfId="17719"/>
    <cellStyle name="_Power Cost Value Copy 11.30.05 gas 1.09.06 AURORA at 1.10.06_Leased Transformer &amp; Substation Plant &amp; Rev 12-2009 4" xfId="17720"/>
    <cellStyle name="_Power Cost Value Copy 11.30.05 gas 1.09.06 AURORA at 1.10.06_Leased Transformer &amp; Substation Plant &amp; Rev 12-2009 4 2" xfId="17721"/>
    <cellStyle name="_Power Cost Value Copy 11.30.05 gas 1.09.06 AURORA at 1.10.06_Leased Transformer &amp; Substation Plant &amp; Rev 12-2009 4 2 2" xfId="17722"/>
    <cellStyle name="_Power Cost Value Copy 11.30.05 gas 1.09.06 AURORA at 1.10.06_Leased Transformer &amp; Substation Plant &amp; Rev 12-2009 4 3" xfId="17723"/>
    <cellStyle name="_Power Cost Value Copy 11.30.05 gas 1.09.06 AURORA at 1.10.06_Leased Transformer &amp; Substation Plant &amp; Rev 12-2009 5" xfId="17724"/>
    <cellStyle name="_Power Cost Value Copy 11.30.05 gas 1.09.06 AURORA at 1.10.06_Leased Transformer &amp; Substation Plant &amp; Rev 12-2009 5 2" xfId="17725"/>
    <cellStyle name="_Power Cost Value Copy 11.30.05 gas 1.09.06 AURORA at 1.10.06_Leased Transformer &amp; Substation Plant &amp; Rev 12-2009 6" xfId="17726"/>
    <cellStyle name="_Power Cost Value Copy 11.30.05 gas 1.09.06 AURORA at 1.10.06_Mint Farm Generation BPA" xfId="17727"/>
    <cellStyle name="_Power Cost Value Copy 11.30.05 gas 1.09.06 AURORA at 1.10.06_NIM Summary" xfId="3057"/>
    <cellStyle name="_Power Cost Value Copy 11.30.05 gas 1.09.06 AURORA at 1.10.06_NIM Summary 09GRC" xfId="3058"/>
    <cellStyle name="_Power Cost Value Copy 11.30.05 gas 1.09.06 AURORA at 1.10.06_NIM Summary 09GRC 2" xfId="3059"/>
    <cellStyle name="_Power Cost Value Copy 11.30.05 gas 1.09.06 AURORA at 1.10.06_NIM Summary 09GRC 2 2" xfId="17728"/>
    <cellStyle name="_Power Cost Value Copy 11.30.05 gas 1.09.06 AURORA at 1.10.06_NIM Summary 09GRC 2 2 2" xfId="17729"/>
    <cellStyle name="_Power Cost Value Copy 11.30.05 gas 1.09.06 AURORA at 1.10.06_NIM Summary 09GRC 2 2 2 2" xfId="17730"/>
    <cellStyle name="_Power Cost Value Copy 11.30.05 gas 1.09.06 AURORA at 1.10.06_NIM Summary 09GRC 2 2 3" xfId="17731"/>
    <cellStyle name="_Power Cost Value Copy 11.30.05 gas 1.09.06 AURORA at 1.10.06_NIM Summary 09GRC 2 3" xfId="17732"/>
    <cellStyle name="_Power Cost Value Copy 11.30.05 gas 1.09.06 AURORA at 1.10.06_NIM Summary 09GRC 2 3 2" xfId="17733"/>
    <cellStyle name="_Power Cost Value Copy 11.30.05 gas 1.09.06 AURORA at 1.10.06_NIM Summary 09GRC 2 4" xfId="17734"/>
    <cellStyle name="_Power Cost Value Copy 11.30.05 gas 1.09.06 AURORA at 1.10.06_NIM Summary 09GRC 2 5" xfId="17735"/>
    <cellStyle name="_Power Cost Value Copy 11.30.05 gas 1.09.06 AURORA at 1.10.06_NIM Summary 09GRC 3" xfId="17736"/>
    <cellStyle name="_Power Cost Value Copy 11.30.05 gas 1.09.06 AURORA at 1.10.06_NIM Summary 09GRC 3 2" xfId="17737"/>
    <cellStyle name="_Power Cost Value Copy 11.30.05 gas 1.09.06 AURORA at 1.10.06_NIM Summary 09GRC 3 2 2" xfId="17738"/>
    <cellStyle name="_Power Cost Value Copy 11.30.05 gas 1.09.06 AURORA at 1.10.06_NIM Summary 09GRC 3 3" xfId="17739"/>
    <cellStyle name="_Power Cost Value Copy 11.30.05 gas 1.09.06 AURORA at 1.10.06_NIM Summary 09GRC 3 4" xfId="17740"/>
    <cellStyle name="_Power Cost Value Copy 11.30.05 gas 1.09.06 AURORA at 1.10.06_NIM Summary 09GRC 4" xfId="17741"/>
    <cellStyle name="_Power Cost Value Copy 11.30.05 gas 1.09.06 AURORA at 1.10.06_NIM Summary 09GRC 4 2" xfId="17742"/>
    <cellStyle name="_Power Cost Value Copy 11.30.05 gas 1.09.06 AURORA at 1.10.06_NIM Summary 09GRC 5" xfId="17743"/>
    <cellStyle name="_Power Cost Value Copy 11.30.05 gas 1.09.06 AURORA at 1.10.06_NIM Summary 09GRC 6" xfId="17744"/>
    <cellStyle name="_Power Cost Value Copy 11.30.05 gas 1.09.06 AURORA at 1.10.06_NIM Summary 09GRC_DEM-WP(C) ENERG10C--ctn Mid-C_042010 2010GRC" xfId="3060"/>
    <cellStyle name="_Power Cost Value Copy 11.30.05 gas 1.09.06 AURORA at 1.10.06_NIM Summary 09GRC_DEM-WP(C) ENERG10C--ctn Mid-C_042010 2010GRC 2" xfId="17745"/>
    <cellStyle name="_Power Cost Value Copy 11.30.05 gas 1.09.06 AURORA at 1.10.06_NIM Summary 10" xfId="17746"/>
    <cellStyle name="_Power Cost Value Copy 11.30.05 gas 1.09.06 AURORA at 1.10.06_NIM Summary 10 2" xfId="17747"/>
    <cellStyle name="_Power Cost Value Copy 11.30.05 gas 1.09.06 AURORA at 1.10.06_NIM Summary 10 2 2" xfId="17748"/>
    <cellStyle name="_Power Cost Value Copy 11.30.05 gas 1.09.06 AURORA at 1.10.06_NIM Summary 10 3" xfId="17749"/>
    <cellStyle name="_Power Cost Value Copy 11.30.05 gas 1.09.06 AURORA at 1.10.06_NIM Summary 10 4" xfId="17750"/>
    <cellStyle name="_Power Cost Value Copy 11.30.05 gas 1.09.06 AURORA at 1.10.06_NIM Summary 11" xfId="17751"/>
    <cellStyle name="_Power Cost Value Copy 11.30.05 gas 1.09.06 AURORA at 1.10.06_NIM Summary 11 2" xfId="17752"/>
    <cellStyle name="_Power Cost Value Copy 11.30.05 gas 1.09.06 AURORA at 1.10.06_NIM Summary 11 2 2" xfId="17753"/>
    <cellStyle name="_Power Cost Value Copy 11.30.05 gas 1.09.06 AURORA at 1.10.06_NIM Summary 11 3" xfId="17754"/>
    <cellStyle name="_Power Cost Value Copy 11.30.05 gas 1.09.06 AURORA at 1.10.06_NIM Summary 11 4" xfId="17755"/>
    <cellStyle name="_Power Cost Value Copy 11.30.05 gas 1.09.06 AURORA at 1.10.06_NIM Summary 12" xfId="17756"/>
    <cellStyle name="_Power Cost Value Copy 11.30.05 gas 1.09.06 AURORA at 1.10.06_NIM Summary 12 2" xfId="17757"/>
    <cellStyle name="_Power Cost Value Copy 11.30.05 gas 1.09.06 AURORA at 1.10.06_NIM Summary 12 2 2" xfId="17758"/>
    <cellStyle name="_Power Cost Value Copy 11.30.05 gas 1.09.06 AURORA at 1.10.06_NIM Summary 12 3" xfId="17759"/>
    <cellStyle name="_Power Cost Value Copy 11.30.05 gas 1.09.06 AURORA at 1.10.06_NIM Summary 12 4" xfId="17760"/>
    <cellStyle name="_Power Cost Value Copy 11.30.05 gas 1.09.06 AURORA at 1.10.06_NIM Summary 13" xfId="17761"/>
    <cellStyle name="_Power Cost Value Copy 11.30.05 gas 1.09.06 AURORA at 1.10.06_NIM Summary 13 2" xfId="17762"/>
    <cellStyle name="_Power Cost Value Copy 11.30.05 gas 1.09.06 AURORA at 1.10.06_NIM Summary 13 2 2" xfId="17763"/>
    <cellStyle name="_Power Cost Value Copy 11.30.05 gas 1.09.06 AURORA at 1.10.06_NIM Summary 13 3" xfId="17764"/>
    <cellStyle name="_Power Cost Value Copy 11.30.05 gas 1.09.06 AURORA at 1.10.06_NIM Summary 13 4" xfId="17765"/>
    <cellStyle name="_Power Cost Value Copy 11.30.05 gas 1.09.06 AURORA at 1.10.06_NIM Summary 14" xfId="17766"/>
    <cellStyle name="_Power Cost Value Copy 11.30.05 gas 1.09.06 AURORA at 1.10.06_NIM Summary 14 2" xfId="17767"/>
    <cellStyle name="_Power Cost Value Copy 11.30.05 gas 1.09.06 AURORA at 1.10.06_NIM Summary 14 2 2" xfId="17768"/>
    <cellStyle name="_Power Cost Value Copy 11.30.05 gas 1.09.06 AURORA at 1.10.06_NIM Summary 14 3" xfId="17769"/>
    <cellStyle name="_Power Cost Value Copy 11.30.05 gas 1.09.06 AURORA at 1.10.06_NIM Summary 14 4" xfId="17770"/>
    <cellStyle name="_Power Cost Value Copy 11.30.05 gas 1.09.06 AURORA at 1.10.06_NIM Summary 15" xfId="17771"/>
    <cellStyle name="_Power Cost Value Copy 11.30.05 gas 1.09.06 AURORA at 1.10.06_NIM Summary 15 2" xfId="17772"/>
    <cellStyle name="_Power Cost Value Copy 11.30.05 gas 1.09.06 AURORA at 1.10.06_NIM Summary 15 2 2" xfId="17773"/>
    <cellStyle name="_Power Cost Value Copy 11.30.05 gas 1.09.06 AURORA at 1.10.06_NIM Summary 15 3" xfId="17774"/>
    <cellStyle name="_Power Cost Value Copy 11.30.05 gas 1.09.06 AURORA at 1.10.06_NIM Summary 15 4" xfId="17775"/>
    <cellStyle name="_Power Cost Value Copy 11.30.05 gas 1.09.06 AURORA at 1.10.06_NIM Summary 16" xfId="17776"/>
    <cellStyle name="_Power Cost Value Copy 11.30.05 gas 1.09.06 AURORA at 1.10.06_NIM Summary 16 2" xfId="17777"/>
    <cellStyle name="_Power Cost Value Copy 11.30.05 gas 1.09.06 AURORA at 1.10.06_NIM Summary 16 2 2" xfId="17778"/>
    <cellStyle name="_Power Cost Value Copy 11.30.05 gas 1.09.06 AURORA at 1.10.06_NIM Summary 16 3" xfId="17779"/>
    <cellStyle name="_Power Cost Value Copy 11.30.05 gas 1.09.06 AURORA at 1.10.06_NIM Summary 16 4" xfId="17780"/>
    <cellStyle name="_Power Cost Value Copy 11.30.05 gas 1.09.06 AURORA at 1.10.06_NIM Summary 17" xfId="17781"/>
    <cellStyle name="_Power Cost Value Copy 11.30.05 gas 1.09.06 AURORA at 1.10.06_NIM Summary 17 2" xfId="17782"/>
    <cellStyle name="_Power Cost Value Copy 11.30.05 gas 1.09.06 AURORA at 1.10.06_NIM Summary 17 2 2" xfId="17783"/>
    <cellStyle name="_Power Cost Value Copy 11.30.05 gas 1.09.06 AURORA at 1.10.06_NIM Summary 17 3" xfId="17784"/>
    <cellStyle name="_Power Cost Value Copy 11.30.05 gas 1.09.06 AURORA at 1.10.06_NIM Summary 17 4" xfId="17785"/>
    <cellStyle name="_Power Cost Value Copy 11.30.05 gas 1.09.06 AURORA at 1.10.06_NIM Summary 18" xfId="17786"/>
    <cellStyle name="_Power Cost Value Copy 11.30.05 gas 1.09.06 AURORA at 1.10.06_NIM Summary 18 2" xfId="17787"/>
    <cellStyle name="_Power Cost Value Copy 11.30.05 gas 1.09.06 AURORA at 1.10.06_NIM Summary 18 2 2" xfId="17788"/>
    <cellStyle name="_Power Cost Value Copy 11.30.05 gas 1.09.06 AURORA at 1.10.06_NIM Summary 18 3" xfId="17789"/>
    <cellStyle name="_Power Cost Value Copy 11.30.05 gas 1.09.06 AURORA at 1.10.06_NIM Summary 18 4" xfId="17790"/>
    <cellStyle name="_Power Cost Value Copy 11.30.05 gas 1.09.06 AURORA at 1.10.06_NIM Summary 19" xfId="17791"/>
    <cellStyle name="_Power Cost Value Copy 11.30.05 gas 1.09.06 AURORA at 1.10.06_NIM Summary 19 2" xfId="17792"/>
    <cellStyle name="_Power Cost Value Copy 11.30.05 gas 1.09.06 AURORA at 1.10.06_NIM Summary 19 2 2" xfId="17793"/>
    <cellStyle name="_Power Cost Value Copy 11.30.05 gas 1.09.06 AURORA at 1.10.06_NIM Summary 19 3" xfId="17794"/>
    <cellStyle name="_Power Cost Value Copy 11.30.05 gas 1.09.06 AURORA at 1.10.06_NIM Summary 19 4" xfId="17795"/>
    <cellStyle name="_Power Cost Value Copy 11.30.05 gas 1.09.06 AURORA at 1.10.06_NIM Summary 2" xfId="3061"/>
    <cellStyle name="_Power Cost Value Copy 11.30.05 gas 1.09.06 AURORA at 1.10.06_NIM Summary 2 2" xfId="17796"/>
    <cellStyle name="_Power Cost Value Copy 11.30.05 gas 1.09.06 AURORA at 1.10.06_NIM Summary 2 2 2" xfId="17797"/>
    <cellStyle name="_Power Cost Value Copy 11.30.05 gas 1.09.06 AURORA at 1.10.06_NIM Summary 2 2 2 2" xfId="17798"/>
    <cellStyle name="_Power Cost Value Copy 11.30.05 gas 1.09.06 AURORA at 1.10.06_NIM Summary 2 2 3" xfId="17799"/>
    <cellStyle name="_Power Cost Value Copy 11.30.05 gas 1.09.06 AURORA at 1.10.06_NIM Summary 2 3" xfId="17800"/>
    <cellStyle name="_Power Cost Value Copy 11.30.05 gas 1.09.06 AURORA at 1.10.06_NIM Summary 2 3 2" xfId="17801"/>
    <cellStyle name="_Power Cost Value Copy 11.30.05 gas 1.09.06 AURORA at 1.10.06_NIM Summary 2 4" xfId="17802"/>
    <cellStyle name="_Power Cost Value Copy 11.30.05 gas 1.09.06 AURORA at 1.10.06_NIM Summary 2 5" xfId="17803"/>
    <cellStyle name="_Power Cost Value Copy 11.30.05 gas 1.09.06 AURORA at 1.10.06_NIM Summary 20" xfId="17804"/>
    <cellStyle name="_Power Cost Value Copy 11.30.05 gas 1.09.06 AURORA at 1.10.06_NIM Summary 20 2" xfId="17805"/>
    <cellStyle name="_Power Cost Value Copy 11.30.05 gas 1.09.06 AURORA at 1.10.06_NIM Summary 20 3" xfId="17806"/>
    <cellStyle name="_Power Cost Value Copy 11.30.05 gas 1.09.06 AURORA at 1.10.06_NIM Summary 21" xfId="17807"/>
    <cellStyle name="_Power Cost Value Copy 11.30.05 gas 1.09.06 AURORA at 1.10.06_NIM Summary 21 2" xfId="17808"/>
    <cellStyle name="_Power Cost Value Copy 11.30.05 gas 1.09.06 AURORA at 1.10.06_NIM Summary 21 3" xfId="17809"/>
    <cellStyle name="_Power Cost Value Copy 11.30.05 gas 1.09.06 AURORA at 1.10.06_NIM Summary 22" xfId="17810"/>
    <cellStyle name="_Power Cost Value Copy 11.30.05 gas 1.09.06 AURORA at 1.10.06_NIM Summary 22 2" xfId="17811"/>
    <cellStyle name="_Power Cost Value Copy 11.30.05 gas 1.09.06 AURORA at 1.10.06_NIM Summary 22 3" xfId="17812"/>
    <cellStyle name="_Power Cost Value Copy 11.30.05 gas 1.09.06 AURORA at 1.10.06_NIM Summary 23" xfId="17813"/>
    <cellStyle name="_Power Cost Value Copy 11.30.05 gas 1.09.06 AURORA at 1.10.06_NIM Summary 23 2" xfId="17814"/>
    <cellStyle name="_Power Cost Value Copy 11.30.05 gas 1.09.06 AURORA at 1.10.06_NIM Summary 23 3" xfId="17815"/>
    <cellStyle name="_Power Cost Value Copy 11.30.05 gas 1.09.06 AURORA at 1.10.06_NIM Summary 24" xfId="17816"/>
    <cellStyle name="_Power Cost Value Copy 11.30.05 gas 1.09.06 AURORA at 1.10.06_NIM Summary 24 2" xfId="17817"/>
    <cellStyle name="_Power Cost Value Copy 11.30.05 gas 1.09.06 AURORA at 1.10.06_NIM Summary 24 3" xfId="17818"/>
    <cellStyle name="_Power Cost Value Copy 11.30.05 gas 1.09.06 AURORA at 1.10.06_NIM Summary 25" xfId="17819"/>
    <cellStyle name="_Power Cost Value Copy 11.30.05 gas 1.09.06 AURORA at 1.10.06_NIM Summary 25 2" xfId="17820"/>
    <cellStyle name="_Power Cost Value Copy 11.30.05 gas 1.09.06 AURORA at 1.10.06_NIM Summary 25 3" xfId="17821"/>
    <cellStyle name="_Power Cost Value Copy 11.30.05 gas 1.09.06 AURORA at 1.10.06_NIM Summary 26" xfId="17822"/>
    <cellStyle name="_Power Cost Value Copy 11.30.05 gas 1.09.06 AURORA at 1.10.06_NIM Summary 26 2" xfId="17823"/>
    <cellStyle name="_Power Cost Value Copy 11.30.05 gas 1.09.06 AURORA at 1.10.06_NIM Summary 26 3" xfId="17824"/>
    <cellStyle name="_Power Cost Value Copy 11.30.05 gas 1.09.06 AURORA at 1.10.06_NIM Summary 27" xfId="17825"/>
    <cellStyle name="_Power Cost Value Copy 11.30.05 gas 1.09.06 AURORA at 1.10.06_NIM Summary 27 2" xfId="17826"/>
    <cellStyle name="_Power Cost Value Copy 11.30.05 gas 1.09.06 AURORA at 1.10.06_NIM Summary 27 3" xfId="17827"/>
    <cellStyle name="_Power Cost Value Copy 11.30.05 gas 1.09.06 AURORA at 1.10.06_NIM Summary 28" xfId="17828"/>
    <cellStyle name="_Power Cost Value Copy 11.30.05 gas 1.09.06 AURORA at 1.10.06_NIM Summary 28 2" xfId="17829"/>
    <cellStyle name="_Power Cost Value Copy 11.30.05 gas 1.09.06 AURORA at 1.10.06_NIM Summary 28 3" xfId="17830"/>
    <cellStyle name="_Power Cost Value Copy 11.30.05 gas 1.09.06 AURORA at 1.10.06_NIM Summary 29" xfId="17831"/>
    <cellStyle name="_Power Cost Value Copy 11.30.05 gas 1.09.06 AURORA at 1.10.06_NIM Summary 29 2" xfId="17832"/>
    <cellStyle name="_Power Cost Value Copy 11.30.05 gas 1.09.06 AURORA at 1.10.06_NIM Summary 29 3" xfId="17833"/>
    <cellStyle name="_Power Cost Value Copy 11.30.05 gas 1.09.06 AURORA at 1.10.06_NIM Summary 3" xfId="3062"/>
    <cellStyle name="_Power Cost Value Copy 11.30.05 gas 1.09.06 AURORA at 1.10.06_NIM Summary 3 2" xfId="17834"/>
    <cellStyle name="_Power Cost Value Copy 11.30.05 gas 1.09.06 AURORA at 1.10.06_NIM Summary 3 2 2" xfId="17835"/>
    <cellStyle name="_Power Cost Value Copy 11.30.05 gas 1.09.06 AURORA at 1.10.06_NIM Summary 3 3" xfId="17836"/>
    <cellStyle name="_Power Cost Value Copy 11.30.05 gas 1.09.06 AURORA at 1.10.06_NIM Summary 3 4" xfId="17837"/>
    <cellStyle name="_Power Cost Value Copy 11.30.05 gas 1.09.06 AURORA at 1.10.06_NIM Summary 3 5" xfId="17838"/>
    <cellStyle name="_Power Cost Value Copy 11.30.05 gas 1.09.06 AURORA at 1.10.06_NIM Summary 30" xfId="17839"/>
    <cellStyle name="_Power Cost Value Copy 11.30.05 gas 1.09.06 AURORA at 1.10.06_NIM Summary 30 2" xfId="17840"/>
    <cellStyle name="_Power Cost Value Copy 11.30.05 gas 1.09.06 AURORA at 1.10.06_NIM Summary 30 3" xfId="17841"/>
    <cellStyle name="_Power Cost Value Copy 11.30.05 gas 1.09.06 AURORA at 1.10.06_NIM Summary 31" xfId="17842"/>
    <cellStyle name="_Power Cost Value Copy 11.30.05 gas 1.09.06 AURORA at 1.10.06_NIM Summary 31 2" xfId="17843"/>
    <cellStyle name="_Power Cost Value Copy 11.30.05 gas 1.09.06 AURORA at 1.10.06_NIM Summary 31 3" xfId="17844"/>
    <cellStyle name="_Power Cost Value Copy 11.30.05 gas 1.09.06 AURORA at 1.10.06_NIM Summary 32" xfId="17845"/>
    <cellStyle name="_Power Cost Value Copy 11.30.05 gas 1.09.06 AURORA at 1.10.06_NIM Summary 32 2" xfId="17846"/>
    <cellStyle name="_Power Cost Value Copy 11.30.05 gas 1.09.06 AURORA at 1.10.06_NIM Summary 33" xfId="17847"/>
    <cellStyle name="_Power Cost Value Copy 11.30.05 gas 1.09.06 AURORA at 1.10.06_NIM Summary 33 2" xfId="17848"/>
    <cellStyle name="_Power Cost Value Copy 11.30.05 gas 1.09.06 AURORA at 1.10.06_NIM Summary 34" xfId="17849"/>
    <cellStyle name="_Power Cost Value Copy 11.30.05 gas 1.09.06 AURORA at 1.10.06_NIM Summary 34 2" xfId="17850"/>
    <cellStyle name="_Power Cost Value Copy 11.30.05 gas 1.09.06 AURORA at 1.10.06_NIM Summary 35" xfId="17851"/>
    <cellStyle name="_Power Cost Value Copy 11.30.05 gas 1.09.06 AURORA at 1.10.06_NIM Summary 35 2" xfId="17852"/>
    <cellStyle name="_Power Cost Value Copy 11.30.05 gas 1.09.06 AURORA at 1.10.06_NIM Summary 36" xfId="17853"/>
    <cellStyle name="_Power Cost Value Copy 11.30.05 gas 1.09.06 AURORA at 1.10.06_NIM Summary 36 2" xfId="17854"/>
    <cellStyle name="_Power Cost Value Copy 11.30.05 gas 1.09.06 AURORA at 1.10.06_NIM Summary 37" xfId="17855"/>
    <cellStyle name="_Power Cost Value Copy 11.30.05 gas 1.09.06 AURORA at 1.10.06_NIM Summary 37 2" xfId="17856"/>
    <cellStyle name="_Power Cost Value Copy 11.30.05 gas 1.09.06 AURORA at 1.10.06_NIM Summary 38" xfId="17857"/>
    <cellStyle name="_Power Cost Value Copy 11.30.05 gas 1.09.06 AURORA at 1.10.06_NIM Summary 38 2" xfId="17858"/>
    <cellStyle name="_Power Cost Value Copy 11.30.05 gas 1.09.06 AURORA at 1.10.06_NIM Summary 39" xfId="17859"/>
    <cellStyle name="_Power Cost Value Copy 11.30.05 gas 1.09.06 AURORA at 1.10.06_NIM Summary 39 2" xfId="17860"/>
    <cellStyle name="_Power Cost Value Copy 11.30.05 gas 1.09.06 AURORA at 1.10.06_NIM Summary 4" xfId="3063"/>
    <cellStyle name="_Power Cost Value Copy 11.30.05 gas 1.09.06 AURORA at 1.10.06_NIM Summary 4 2" xfId="17861"/>
    <cellStyle name="_Power Cost Value Copy 11.30.05 gas 1.09.06 AURORA at 1.10.06_NIM Summary 4 2 2" xfId="17862"/>
    <cellStyle name="_Power Cost Value Copy 11.30.05 gas 1.09.06 AURORA at 1.10.06_NIM Summary 4 3" xfId="17863"/>
    <cellStyle name="_Power Cost Value Copy 11.30.05 gas 1.09.06 AURORA at 1.10.06_NIM Summary 4 4" xfId="17864"/>
    <cellStyle name="_Power Cost Value Copy 11.30.05 gas 1.09.06 AURORA at 1.10.06_NIM Summary 4 5" xfId="17865"/>
    <cellStyle name="_Power Cost Value Copy 11.30.05 gas 1.09.06 AURORA at 1.10.06_NIM Summary 40" xfId="17866"/>
    <cellStyle name="_Power Cost Value Copy 11.30.05 gas 1.09.06 AURORA at 1.10.06_NIM Summary 40 2" xfId="17867"/>
    <cellStyle name="_Power Cost Value Copy 11.30.05 gas 1.09.06 AURORA at 1.10.06_NIM Summary 41" xfId="17868"/>
    <cellStyle name="_Power Cost Value Copy 11.30.05 gas 1.09.06 AURORA at 1.10.06_NIM Summary 41 2" xfId="17869"/>
    <cellStyle name="_Power Cost Value Copy 11.30.05 gas 1.09.06 AURORA at 1.10.06_NIM Summary 42" xfId="17870"/>
    <cellStyle name="_Power Cost Value Copy 11.30.05 gas 1.09.06 AURORA at 1.10.06_NIM Summary 42 2" xfId="17871"/>
    <cellStyle name="_Power Cost Value Copy 11.30.05 gas 1.09.06 AURORA at 1.10.06_NIM Summary 43" xfId="17872"/>
    <cellStyle name="_Power Cost Value Copy 11.30.05 gas 1.09.06 AURORA at 1.10.06_NIM Summary 43 2" xfId="17873"/>
    <cellStyle name="_Power Cost Value Copy 11.30.05 gas 1.09.06 AURORA at 1.10.06_NIM Summary 44" xfId="17874"/>
    <cellStyle name="_Power Cost Value Copy 11.30.05 gas 1.09.06 AURORA at 1.10.06_NIM Summary 44 2" xfId="17875"/>
    <cellStyle name="_Power Cost Value Copy 11.30.05 gas 1.09.06 AURORA at 1.10.06_NIM Summary 45" xfId="17876"/>
    <cellStyle name="_Power Cost Value Copy 11.30.05 gas 1.09.06 AURORA at 1.10.06_NIM Summary 45 2" xfId="17877"/>
    <cellStyle name="_Power Cost Value Copy 11.30.05 gas 1.09.06 AURORA at 1.10.06_NIM Summary 46" xfId="17878"/>
    <cellStyle name="_Power Cost Value Copy 11.30.05 gas 1.09.06 AURORA at 1.10.06_NIM Summary 46 2" xfId="17879"/>
    <cellStyle name="_Power Cost Value Copy 11.30.05 gas 1.09.06 AURORA at 1.10.06_NIM Summary 47" xfId="17880"/>
    <cellStyle name="_Power Cost Value Copy 11.30.05 gas 1.09.06 AURORA at 1.10.06_NIM Summary 47 2" xfId="17881"/>
    <cellStyle name="_Power Cost Value Copy 11.30.05 gas 1.09.06 AURORA at 1.10.06_NIM Summary 48" xfId="17882"/>
    <cellStyle name="_Power Cost Value Copy 11.30.05 gas 1.09.06 AURORA at 1.10.06_NIM Summary 49" xfId="17883"/>
    <cellStyle name="_Power Cost Value Copy 11.30.05 gas 1.09.06 AURORA at 1.10.06_NIM Summary 5" xfId="3064"/>
    <cellStyle name="_Power Cost Value Copy 11.30.05 gas 1.09.06 AURORA at 1.10.06_NIM Summary 5 2" xfId="17884"/>
    <cellStyle name="_Power Cost Value Copy 11.30.05 gas 1.09.06 AURORA at 1.10.06_NIM Summary 5 2 2" xfId="17885"/>
    <cellStyle name="_Power Cost Value Copy 11.30.05 gas 1.09.06 AURORA at 1.10.06_NIM Summary 5 3" xfId="17886"/>
    <cellStyle name="_Power Cost Value Copy 11.30.05 gas 1.09.06 AURORA at 1.10.06_NIM Summary 5 4" xfId="17887"/>
    <cellStyle name="_Power Cost Value Copy 11.30.05 gas 1.09.06 AURORA at 1.10.06_NIM Summary 5 5" xfId="17888"/>
    <cellStyle name="_Power Cost Value Copy 11.30.05 gas 1.09.06 AURORA at 1.10.06_NIM Summary 50" xfId="17889"/>
    <cellStyle name="_Power Cost Value Copy 11.30.05 gas 1.09.06 AURORA at 1.10.06_NIM Summary 51" xfId="17890"/>
    <cellStyle name="_Power Cost Value Copy 11.30.05 gas 1.09.06 AURORA at 1.10.06_NIM Summary 52" xfId="17891"/>
    <cellStyle name="_Power Cost Value Copy 11.30.05 gas 1.09.06 AURORA at 1.10.06_NIM Summary 6" xfId="3065"/>
    <cellStyle name="_Power Cost Value Copy 11.30.05 gas 1.09.06 AURORA at 1.10.06_NIM Summary 6 2" xfId="17892"/>
    <cellStyle name="_Power Cost Value Copy 11.30.05 gas 1.09.06 AURORA at 1.10.06_NIM Summary 6 2 2" xfId="17893"/>
    <cellStyle name="_Power Cost Value Copy 11.30.05 gas 1.09.06 AURORA at 1.10.06_NIM Summary 6 3" xfId="17894"/>
    <cellStyle name="_Power Cost Value Copy 11.30.05 gas 1.09.06 AURORA at 1.10.06_NIM Summary 6 4" xfId="17895"/>
    <cellStyle name="_Power Cost Value Copy 11.30.05 gas 1.09.06 AURORA at 1.10.06_NIM Summary 6 5" xfId="17896"/>
    <cellStyle name="_Power Cost Value Copy 11.30.05 gas 1.09.06 AURORA at 1.10.06_NIM Summary 7" xfId="3066"/>
    <cellStyle name="_Power Cost Value Copy 11.30.05 gas 1.09.06 AURORA at 1.10.06_NIM Summary 7 2" xfId="17897"/>
    <cellStyle name="_Power Cost Value Copy 11.30.05 gas 1.09.06 AURORA at 1.10.06_NIM Summary 7 2 2" xfId="17898"/>
    <cellStyle name="_Power Cost Value Copy 11.30.05 gas 1.09.06 AURORA at 1.10.06_NIM Summary 7 3" xfId="17899"/>
    <cellStyle name="_Power Cost Value Copy 11.30.05 gas 1.09.06 AURORA at 1.10.06_NIM Summary 7 4" xfId="17900"/>
    <cellStyle name="_Power Cost Value Copy 11.30.05 gas 1.09.06 AURORA at 1.10.06_NIM Summary 7 5" xfId="17901"/>
    <cellStyle name="_Power Cost Value Copy 11.30.05 gas 1.09.06 AURORA at 1.10.06_NIM Summary 8" xfId="3067"/>
    <cellStyle name="_Power Cost Value Copy 11.30.05 gas 1.09.06 AURORA at 1.10.06_NIM Summary 8 2" xfId="17902"/>
    <cellStyle name="_Power Cost Value Copy 11.30.05 gas 1.09.06 AURORA at 1.10.06_NIM Summary 8 2 2" xfId="17903"/>
    <cellStyle name="_Power Cost Value Copy 11.30.05 gas 1.09.06 AURORA at 1.10.06_NIM Summary 8 3" xfId="17904"/>
    <cellStyle name="_Power Cost Value Copy 11.30.05 gas 1.09.06 AURORA at 1.10.06_NIM Summary 8 4" xfId="17905"/>
    <cellStyle name="_Power Cost Value Copy 11.30.05 gas 1.09.06 AURORA at 1.10.06_NIM Summary 8 5" xfId="17906"/>
    <cellStyle name="_Power Cost Value Copy 11.30.05 gas 1.09.06 AURORA at 1.10.06_NIM Summary 9" xfId="3068"/>
    <cellStyle name="_Power Cost Value Copy 11.30.05 gas 1.09.06 AURORA at 1.10.06_NIM Summary 9 2" xfId="17907"/>
    <cellStyle name="_Power Cost Value Copy 11.30.05 gas 1.09.06 AURORA at 1.10.06_NIM Summary 9 2 2" xfId="17908"/>
    <cellStyle name="_Power Cost Value Copy 11.30.05 gas 1.09.06 AURORA at 1.10.06_NIM Summary 9 3" xfId="17909"/>
    <cellStyle name="_Power Cost Value Copy 11.30.05 gas 1.09.06 AURORA at 1.10.06_NIM Summary 9 4" xfId="17910"/>
    <cellStyle name="_Power Cost Value Copy 11.30.05 gas 1.09.06 AURORA at 1.10.06_NIM Summary 9 5" xfId="17911"/>
    <cellStyle name="_Power Cost Value Copy 11.30.05 gas 1.09.06 AURORA at 1.10.06_NIM Summary_DEM-WP(C) ENERG10C--ctn Mid-C_042010 2010GRC" xfId="3069"/>
    <cellStyle name="_Power Cost Value Copy 11.30.05 gas 1.09.06 AURORA at 1.10.06_NIM Summary_DEM-WP(C) ENERG10C--ctn Mid-C_042010 2010GRC 2" xfId="17912"/>
    <cellStyle name="_Power Cost Value Copy 11.30.05 gas 1.09.06 AURORA at 1.10.06_PCA 10 -  Exhibit D Dec 2011" xfId="17913"/>
    <cellStyle name="_Power Cost Value Copy 11.30.05 gas 1.09.06 AURORA at 1.10.06_PCA 10 -  Exhibit D Dec 2011 2" xfId="17914"/>
    <cellStyle name="_Power Cost Value Copy 11.30.05 gas 1.09.06 AURORA at 1.10.06_PCA 10 -  Exhibit D from A Kellogg Jan 2011" xfId="17915"/>
    <cellStyle name="_Power Cost Value Copy 11.30.05 gas 1.09.06 AURORA at 1.10.06_PCA 10 -  Exhibit D from A Kellogg Jan 2011 2" xfId="17916"/>
    <cellStyle name="_Power Cost Value Copy 11.30.05 gas 1.09.06 AURORA at 1.10.06_PCA 10 -  Exhibit D from A Kellogg July 2011" xfId="17917"/>
    <cellStyle name="_Power Cost Value Copy 11.30.05 gas 1.09.06 AURORA at 1.10.06_PCA 10 -  Exhibit D from A Kellogg July 2011 2" xfId="17918"/>
    <cellStyle name="_Power Cost Value Copy 11.30.05 gas 1.09.06 AURORA at 1.10.06_PCA 10 -  Exhibit D from S Free Rcv'd 12-11" xfId="17919"/>
    <cellStyle name="_Power Cost Value Copy 11.30.05 gas 1.09.06 AURORA at 1.10.06_PCA 10 -  Exhibit D from S Free Rcv'd 12-11 2" xfId="17920"/>
    <cellStyle name="_Power Cost Value Copy 11.30.05 gas 1.09.06 AURORA at 1.10.06_PCA 11 -  Exhibit D Jan 2012 fr A Kellogg" xfId="17921"/>
    <cellStyle name="_Power Cost Value Copy 11.30.05 gas 1.09.06 AURORA at 1.10.06_PCA 11 -  Exhibit D Jan 2012 fr A Kellogg 2" xfId="17922"/>
    <cellStyle name="_Power Cost Value Copy 11.30.05 gas 1.09.06 AURORA at 1.10.06_PCA 11 -  Exhibit D Jan 2012 WF" xfId="17923"/>
    <cellStyle name="_Power Cost Value Copy 11.30.05 gas 1.09.06 AURORA at 1.10.06_PCA 11 -  Exhibit D Jan 2012 WF 2" xfId="17924"/>
    <cellStyle name="_Power Cost Value Copy 11.30.05 gas 1.09.06 AURORA at 1.10.06_PCA 7 - Exhibit D update 11_30_08 (2)" xfId="3070"/>
    <cellStyle name="_Power Cost Value Copy 11.30.05 gas 1.09.06 AURORA at 1.10.06_PCA 7 - Exhibit D update 11_30_08 (2) 2" xfId="3071"/>
    <cellStyle name="_Power Cost Value Copy 11.30.05 gas 1.09.06 AURORA at 1.10.06_PCA 7 - Exhibit D update 11_30_08 (2) 2 2" xfId="3072"/>
    <cellStyle name="_Power Cost Value Copy 11.30.05 gas 1.09.06 AURORA at 1.10.06_PCA 7 - Exhibit D update 11_30_08 (2) 2 2 2" xfId="17925"/>
    <cellStyle name="_Power Cost Value Copy 11.30.05 gas 1.09.06 AURORA at 1.10.06_PCA 7 - Exhibit D update 11_30_08 (2) 2 2 2 2" xfId="17926"/>
    <cellStyle name="_Power Cost Value Copy 11.30.05 gas 1.09.06 AURORA at 1.10.06_PCA 7 - Exhibit D update 11_30_08 (2) 2 2 2 2 2" xfId="17927"/>
    <cellStyle name="_Power Cost Value Copy 11.30.05 gas 1.09.06 AURORA at 1.10.06_PCA 7 - Exhibit D update 11_30_08 (2) 2 2 2 3" xfId="17928"/>
    <cellStyle name="_Power Cost Value Copy 11.30.05 gas 1.09.06 AURORA at 1.10.06_PCA 7 - Exhibit D update 11_30_08 (2) 2 2 3" xfId="17929"/>
    <cellStyle name="_Power Cost Value Copy 11.30.05 gas 1.09.06 AURORA at 1.10.06_PCA 7 - Exhibit D update 11_30_08 (2) 2 2 3 2" xfId="17930"/>
    <cellStyle name="_Power Cost Value Copy 11.30.05 gas 1.09.06 AURORA at 1.10.06_PCA 7 - Exhibit D update 11_30_08 (2) 2 2 4" xfId="17931"/>
    <cellStyle name="_Power Cost Value Copy 11.30.05 gas 1.09.06 AURORA at 1.10.06_PCA 7 - Exhibit D update 11_30_08 (2) 2 2 5" xfId="17932"/>
    <cellStyle name="_Power Cost Value Copy 11.30.05 gas 1.09.06 AURORA at 1.10.06_PCA 7 - Exhibit D update 11_30_08 (2) 2 3" xfId="17933"/>
    <cellStyle name="_Power Cost Value Copy 11.30.05 gas 1.09.06 AURORA at 1.10.06_PCA 7 - Exhibit D update 11_30_08 (2) 2 3 2" xfId="17934"/>
    <cellStyle name="_Power Cost Value Copy 11.30.05 gas 1.09.06 AURORA at 1.10.06_PCA 7 - Exhibit D update 11_30_08 (2) 2 3 2 2" xfId="17935"/>
    <cellStyle name="_Power Cost Value Copy 11.30.05 gas 1.09.06 AURORA at 1.10.06_PCA 7 - Exhibit D update 11_30_08 (2) 2 3 3" xfId="17936"/>
    <cellStyle name="_Power Cost Value Copy 11.30.05 gas 1.09.06 AURORA at 1.10.06_PCA 7 - Exhibit D update 11_30_08 (2) 2 4" xfId="17937"/>
    <cellStyle name="_Power Cost Value Copy 11.30.05 gas 1.09.06 AURORA at 1.10.06_PCA 7 - Exhibit D update 11_30_08 (2) 2 4 2" xfId="17938"/>
    <cellStyle name="_Power Cost Value Copy 11.30.05 gas 1.09.06 AURORA at 1.10.06_PCA 7 - Exhibit D update 11_30_08 (2) 2 5" xfId="17939"/>
    <cellStyle name="_Power Cost Value Copy 11.30.05 gas 1.09.06 AURORA at 1.10.06_PCA 7 - Exhibit D update 11_30_08 (2) 2 6" xfId="17940"/>
    <cellStyle name="_Power Cost Value Copy 11.30.05 gas 1.09.06 AURORA at 1.10.06_PCA 7 - Exhibit D update 11_30_08 (2) 3" xfId="3073"/>
    <cellStyle name="_Power Cost Value Copy 11.30.05 gas 1.09.06 AURORA at 1.10.06_PCA 7 - Exhibit D update 11_30_08 (2) 3 2" xfId="17941"/>
    <cellStyle name="_Power Cost Value Copy 11.30.05 gas 1.09.06 AURORA at 1.10.06_PCA 7 - Exhibit D update 11_30_08 (2) 3 2 2" xfId="17942"/>
    <cellStyle name="_Power Cost Value Copy 11.30.05 gas 1.09.06 AURORA at 1.10.06_PCA 7 - Exhibit D update 11_30_08 (2) 3 2 2 2" xfId="17943"/>
    <cellStyle name="_Power Cost Value Copy 11.30.05 gas 1.09.06 AURORA at 1.10.06_PCA 7 - Exhibit D update 11_30_08 (2) 3 2 3" xfId="17944"/>
    <cellStyle name="_Power Cost Value Copy 11.30.05 gas 1.09.06 AURORA at 1.10.06_PCA 7 - Exhibit D update 11_30_08 (2) 3 3" xfId="17945"/>
    <cellStyle name="_Power Cost Value Copy 11.30.05 gas 1.09.06 AURORA at 1.10.06_PCA 7 - Exhibit D update 11_30_08 (2) 3 3 2" xfId="17946"/>
    <cellStyle name="_Power Cost Value Copy 11.30.05 gas 1.09.06 AURORA at 1.10.06_PCA 7 - Exhibit D update 11_30_08 (2) 3 4" xfId="17947"/>
    <cellStyle name="_Power Cost Value Copy 11.30.05 gas 1.09.06 AURORA at 1.10.06_PCA 7 - Exhibit D update 11_30_08 (2) 3 5" xfId="17948"/>
    <cellStyle name="_Power Cost Value Copy 11.30.05 gas 1.09.06 AURORA at 1.10.06_PCA 7 - Exhibit D update 11_30_08 (2) 4" xfId="17949"/>
    <cellStyle name="_Power Cost Value Copy 11.30.05 gas 1.09.06 AURORA at 1.10.06_PCA 7 - Exhibit D update 11_30_08 (2) 4 2" xfId="17950"/>
    <cellStyle name="_Power Cost Value Copy 11.30.05 gas 1.09.06 AURORA at 1.10.06_PCA 7 - Exhibit D update 11_30_08 (2) 4 2 2" xfId="17951"/>
    <cellStyle name="_Power Cost Value Copy 11.30.05 gas 1.09.06 AURORA at 1.10.06_PCA 7 - Exhibit D update 11_30_08 (2) 4 3" xfId="17952"/>
    <cellStyle name="_Power Cost Value Copy 11.30.05 gas 1.09.06 AURORA at 1.10.06_PCA 7 - Exhibit D update 11_30_08 (2) 4 4" xfId="17953"/>
    <cellStyle name="_Power Cost Value Copy 11.30.05 gas 1.09.06 AURORA at 1.10.06_PCA 7 - Exhibit D update 11_30_08 (2) 5" xfId="17954"/>
    <cellStyle name="_Power Cost Value Copy 11.30.05 gas 1.09.06 AURORA at 1.10.06_PCA 7 - Exhibit D update 11_30_08 (2) 5 2" xfId="17955"/>
    <cellStyle name="_Power Cost Value Copy 11.30.05 gas 1.09.06 AURORA at 1.10.06_PCA 7 - Exhibit D update 11_30_08 (2) 6" xfId="17956"/>
    <cellStyle name="_Power Cost Value Copy 11.30.05 gas 1.09.06 AURORA at 1.10.06_PCA 7 - Exhibit D update 11_30_08 (2) 7" xfId="17957"/>
    <cellStyle name="_Power Cost Value Copy 11.30.05 gas 1.09.06 AURORA at 1.10.06_PCA 7 - Exhibit D update 11_30_08 (2)_DEM-WP(C) ENERG10C--ctn Mid-C_042010 2010GRC" xfId="3074"/>
    <cellStyle name="_Power Cost Value Copy 11.30.05 gas 1.09.06 AURORA at 1.10.06_PCA 7 - Exhibit D update 11_30_08 (2)_DEM-WP(C) ENERG10C--ctn Mid-C_042010 2010GRC 2" xfId="17958"/>
    <cellStyle name="_Power Cost Value Copy 11.30.05 gas 1.09.06 AURORA at 1.10.06_PCA 7 - Exhibit D update 11_30_08 (2)_NIM Summary" xfId="3075"/>
    <cellStyle name="_Power Cost Value Copy 11.30.05 gas 1.09.06 AURORA at 1.10.06_PCA 7 - Exhibit D update 11_30_08 (2)_NIM Summary 2" xfId="3076"/>
    <cellStyle name="_Power Cost Value Copy 11.30.05 gas 1.09.06 AURORA at 1.10.06_PCA 7 - Exhibit D update 11_30_08 (2)_NIM Summary 2 2" xfId="17959"/>
    <cellStyle name="_Power Cost Value Copy 11.30.05 gas 1.09.06 AURORA at 1.10.06_PCA 7 - Exhibit D update 11_30_08 (2)_NIM Summary 2 2 2" xfId="17960"/>
    <cellStyle name="_Power Cost Value Copy 11.30.05 gas 1.09.06 AURORA at 1.10.06_PCA 7 - Exhibit D update 11_30_08 (2)_NIM Summary 2 2 2 2" xfId="17961"/>
    <cellStyle name="_Power Cost Value Copy 11.30.05 gas 1.09.06 AURORA at 1.10.06_PCA 7 - Exhibit D update 11_30_08 (2)_NIM Summary 2 2 3" xfId="17962"/>
    <cellStyle name="_Power Cost Value Copy 11.30.05 gas 1.09.06 AURORA at 1.10.06_PCA 7 - Exhibit D update 11_30_08 (2)_NIM Summary 2 3" xfId="17963"/>
    <cellStyle name="_Power Cost Value Copy 11.30.05 gas 1.09.06 AURORA at 1.10.06_PCA 7 - Exhibit D update 11_30_08 (2)_NIM Summary 2 3 2" xfId="17964"/>
    <cellStyle name="_Power Cost Value Copy 11.30.05 gas 1.09.06 AURORA at 1.10.06_PCA 7 - Exhibit D update 11_30_08 (2)_NIM Summary 2 4" xfId="17965"/>
    <cellStyle name="_Power Cost Value Copy 11.30.05 gas 1.09.06 AURORA at 1.10.06_PCA 7 - Exhibit D update 11_30_08 (2)_NIM Summary 2 5" xfId="17966"/>
    <cellStyle name="_Power Cost Value Copy 11.30.05 gas 1.09.06 AURORA at 1.10.06_PCA 7 - Exhibit D update 11_30_08 (2)_NIM Summary 3" xfId="17967"/>
    <cellStyle name="_Power Cost Value Copy 11.30.05 gas 1.09.06 AURORA at 1.10.06_PCA 7 - Exhibit D update 11_30_08 (2)_NIM Summary 3 2" xfId="17968"/>
    <cellStyle name="_Power Cost Value Copy 11.30.05 gas 1.09.06 AURORA at 1.10.06_PCA 7 - Exhibit D update 11_30_08 (2)_NIM Summary 3 2 2" xfId="17969"/>
    <cellStyle name="_Power Cost Value Copy 11.30.05 gas 1.09.06 AURORA at 1.10.06_PCA 7 - Exhibit D update 11_30_08 (2)_NIM Summary 3 3" xfId="17970"/>
    <cellStyle name="_Power Cost Value Copy 11.30.05 gas 1.09.06 AURORA at 1.10.06_PCA 7 - Exhibit D update 11_30_08 (2)_NIM Summary 3 4" xfId="17971"/>
    <cellStyle name="_Power Cost Value Copy 11.30.05 gas 1.09.06 AURORA at 1.10.06_PCA 7 - Exhibit D update 11_30_08 (2)_NIM Summary 4" xfId="17972"/>
    <cellStyle name="_Power Cost Value Copy 11.30.05 gas 1.09.06 AURORA at 1.10.06_PCA 7 - Exhibit D update 11_30_08 (2)_NIM Summary 4 2" xfId="17973"/>
    <cellStyle name="_Power Cost Value Copy 11.30.05 gas 1.09.06 AURORA at 1.10.06_PCA 7 - Exhibit D update 11_30_08 (2)_NIM Summary 5" xfId="17974"/>
    <cellStyle name="_Power Cost Value Copy 11.30.05 gas 1.09.06 AURORA at 1.10.06_PCA 7 - Exhibit D update 11_30_08 (2)_NIM Summary 6" xfId="17975"/>
    <cellStyle name="_Power Cost Value Copy 11.30.05 gas 1.09.06 AURORA at 1.10.06_PCA 7 - Exhibit D update 11_30_08 (2)_NIM Summary_DEM-WP(C) ENERG10C--ctn Mid-C_042010 2010GRC" xfId="3077"/>
    <cellStyle name="_Power Cost Value Copy 11.30.05 gas 1.09.06 AURORA at 1.10.06_PCA 7 - Exhibit D update 11_30_08 (2)_NIM Summary_DEM-WP(C) ENERG10C--ctn Mid-C_042010 2010GRC 2" xfId="17976"/>
    <cellStyle name="_Power Cost Value Copy 11.30.05 gas 1.09.06 AURORA at 1.10.06_PCA 8 - Exhibit D update 12_31_09" xfId="17977"/>
    <cellStyle name="_Power Cost Value Copy 11.30.05 gas 1.09.06 AURORA at 1.10.06_PCA 8 - Exhibit D update 12_31_09 2" xfId="17978"/>
    <cellStyle name="_Power Cost Value Copy 11.30.05 gas 1.09.06 AURORA at 1.10.06_PCA 8 - Exhibit D update 12_31_09 2 2" xfId="17979"/>
    <cellStyle name="_Power Cost Value Copy 11.30.05 gas 1.09.06 AURORA at 1.10.06_PCA 8 - Exhibit D update 12_31_09 3" xfId="17980"/>
    <cellStyle name="_Power Cost Value Copy 11.30.05 gas 1.09.06 AURORA at 1.10.06_PCA 9 -  Exhibit D April 2010" xfId="17981"/>
    <cellStyle name="_Power Cost Value Copy 11.30.05 gas 1.09.06 AURORA at 1.10.06_PCA 9 -  Exhibit D April 2010 (3)" xfId="3078"/>
    <cellStyle name="_Power Cost Value Copy 11.30.05 gas 1.09.06 AURORA at 1.10.06_PCA 9 -  Exhibit D April 2010 (3) 2" xfId="3079"/>
    <cellStyle name="_Power Cost Value Copy 11.30.05 gas 1.09.06 AURORA at 1.10.06_PCA 9 -  Exhibit D April 2010 (3) 2 2" xfId="17982"/>
    <cellStyle name="_Power Cost Value Copy 11.30.05 gas 1.09.06 AURORA at 1.10.06_PCA 9 -  Exhibit D April 2010 (3) 2 2 2" xfId="17983"/>
    <cellStyle name="_Power Cost Value Copy 11.30.05 gas 1.09.06 AURORA at 1.10.06_PCA 9 -  Exhibit D April 2010 (3) 2 2 2 2" xfId="17984"/>
    <cellStyle name="_Power Cost Value Copy 11.30.05 gas 1.09.06 AURORA at 1.10.06_PCA 9 -  Exhibit D April 2010 (3) 2 2 3" xfId="17985"/>
    <cellStyle name="_Power Cost Value Copy 11.30.05 gas 1.09.06 AURORA at 1.10.06_PCA 9 -  Exhibit D April 2010 (3) 2 3" xfId="17986"/>
    <cellStyle name="_Power Cost Value Copy 11.30.05 gas 1.09.06 AURORA at 1.10.06_PCA 9 -  Exhibit D April 2010 (3) 2 3 2" xfId="17987"/>
    <cellStyle name="_Power Cost Value Copy 11.30.05 gas 1.09.06 AURORA at 1.10.06_PCA 9 -  Exhibit D April 2010 (3) 2 4" xfId="17988"/>
    <cellStyle name="_Power Cost Value Copy 11.30.05 gas 1.09.06 AURORA at 1.10.06_PCA 9 -  Exhibit D April 2010 (3) 2 5" xfId="17989"/>
    <cellStyle name="_Power Cost Value Copy 11.30.05 gas 1.09.06 AURORA at 1.10.06_PCA 9 -  Exhibit D April 2010 (3) 3" xfId="17990"/>
    <cellStyle name="_Power Cost Value Copy 11.30.05 gas 1.09.06 AURORA at 1.10.06_PCA 9 -  Exhibit D April 2010 (3) 3 2" xfId="17991"/>
    <cellStyle name="_Power Cost Value Copy 11.30.05 gas 1.09.06 AURORA at 1.10.06_PCA 9 -  Exhibit D April 2010 (3) 3 2 2" xfId="17992"/>
    <cellStyle name="_Power Cost Value Copy 11.30.05 gas 1.09.06 AURORA at 1.10.06_PCA 9 -  Exhibit D April 2010 (3) 3 3" xfId="17993"/>
    <cellStyle name="_Power Cost Value Copy 11.30.05 gas 1.09.06 AURORA at 1.10.06_PCA 9 -  Exhibit D April 2010 (3) 3 4" xfId="17994"/>
    <cellStyle name="_Power Cost Value Copy 11.30.05 gas 1.09.06 AURORA at 1.10.06_PCA 9 -  Exhibit D April 2010 (3) 4" xfId="17995"/>
    <cellStyle name="_Power Cost Value Copy 11.30.05 gas 1.09.06 AURORA at 1.10.06_PCA 9 -  Exhibit D April 2010 (3) 4 2" xfId="17996"/>
    <cellStyle name="_Power Cost Value Copy 11.30.05 gas 1.09.06 AURORA at 1.10.06_PCA 9 -  Exhibit D April 2010 (3) 5" xfId="17997"/>
    <cellStyle name="_Power Cost Value Copy 11.30.05 gas 1.09.06 AURORA at 1.10.06_PCA 9 -  Exhibit D April 2010 (3) 6" xfId="17998"/>
    <cellStyle name="_Power Cost Value Copy 11.30.05 gas 1.09.06 AURORA at 1.10.06_PCA 9 -  Exhibit D April 2010 (3)_DEM-WP(C) ENERG10C--ctn Mid-C_042010 2010GRC" xfId="3080"/>
    <cellStyle name="_Power Cost Value Copy 11.30.05 gas 1.09.06 AURORA at 1.10.06_PCA 9 -  Exhibit D April 2010 (3)_DEM-WP(C) ENERG10C--ctn Mid-C_042010 2010GRC 2" xfId="17999"/>
    <cellStyle name="_Power Cost Value Copy 11.30.05 gas 1.09.06 AURORA at 1.10.06_PCA 9 -  Exhibit D April 2010 2" xfId="18000"/>
    <cellStyle name="_Power Cost Value Copy 11.30.05 gas 1.09.06 AURORA at 1.10.06_PCA 9 -  Exhibit D April 2010 2 2" xfId="18001"/>
    <cellStyle name="_Power Cost Value Copy 11.30.05 gas 1.09.06 AURORA at 1.10.06_PCA 9 -  Exhibit D April 2010 3" xfId="18002"/>
    <cellStyle name="_Power Cost Value Copy 11.30.05 gas 1.09.06 AURORA at 1.10.06_PCA 9 -  Exhibit D April 2010 3 2" xfId="18003"/>
    <cellStyle name="_Power Cost Value Copy 11.30.05 gas 1.09.06 AURORA at 1.10.06_PCA 9 -  Exhibit D April 2010 4" xfId="18004"/>
    <cellStyle name="_Power Cost Value Copy 11.30.05 gas 1.09.06 AURORA at 1.10.06_PCA 9 -  Exhibit D April 2010 4 2" xfId="18005"/>
    <cellStyle name="_Power Cost Value Copy 11.30.05 gas 1.09.06 AURORA at 1.10.06_PCA 9 -  Exhibit D April 2010 5" xfId="18006"/>
    <cellStyle name="_Power Cost Value Copy 11.30.05 gas 1.09.06 AURORA at 1.10.06_PCA 9 -  Exhibit D April 2010 5 2" xfId="18007"/>
    <cellStyle name="_Power Cost Value Copy 11.30.05 gas 1.09.06 AURORA at 1.10.06_PCA 9 -  Exhibit D April 2010 6" xfId="18008"/>
    <cellStyle name="_Power Cost Value Copy 11.30.05 gas 1.09.06 AURORA at 1.10.06_PCA 9 -  Exhibit D April 2010 6 2" xfId="18009"/>
    <cellStyle name="_Power Cost Value Copy 11.30.05 gas 1.09.06 AURORA at 1.10.06_PCA 9 -  Exhibit D April 2010 7" xfId="18010"/>
    <cellStyle name="_Power Cost Value Copy 11.30.05 gas 1.09.06 AURORA at 1.10.06_PCA 9 -  Exhibit D Feb 2010" xfId="18011"/>
    <cellStyle name="_Power Cost Value Copy 11.30.05 gas 1.09.06 AURORA at 1.10.06_PCA 9 -  Exhibit D Feb 2010 2" xfId="18012"/>
    <cellStyle name="_Power Cost Value Copy 11.30.05 gas 1.09.06 AURORA at 1.10.06_PCA 9 -  Exhibit D Feb 2010 2 2" xfId="18013"/>
    <cellStyle name="_Power Cost Value Copy 11.30.05 gas 1.09.06 AURORA at 1.10.06_PCA 9 -  Exhibit D Feb 2010 3" xfId="18014"/>
    <cellStyle name="_Power Cost Value Copy 11.30.05 gas 1.09.06 AURORA at 1.10.06_PCA 9 -  Exhibit D Feb 2010 v2" xfId="18015"/>
    <cellStyle name="_Power Cost Value Copy 11.30.05 gas 1.09.06 AURORA at 1.10.06_PCA 9 -  Exhibit D Feb 2010 v2 2" xfId="18016"/>
    <cellStyle name="_Power Cost Value Copy 11.30.05 gas 1.09.06 AURORA at 1.10.06_PCA 9 -  Exhibit D Feb 2010 v2 2 2" xfId="18017"/>
    <cellStyle name="_Power Cost Value Copy 11.30.05 gas 1.09.06 AURORA at 1.10.06_PCA 9 -  Exhibit D Feb 2010 v2 3" xfId="18018"/>
    <cellStyle name="_Power Cost Value Copy 11.30.05 gas 1.09.06 AURORA at 1.10.06_PCA 9 -  Exhibit D Feb 2010 WF" xfId="18019"/>
    <cellStyle name="_Power Cost Value Copy 11.30.05 gas 1.09.06 AURORA at 1.10.06_PCA 9 -  Exhibit D Feb 2010 WF 2" xfId="18020"/>
    <cellStyle name="_Power Cost Value Copy 11.30.05 gas 1.09.06 AURORA at 1.10.06_PCA 9 -  Exhibit D Feb 2010 WF 2 2" xfId="18021"/>
    <cellStyle name="_Power Cost Value Copy 11.30.05 gas 1.09.06 AURORA at 1.10.06_PCA 9 -  Exhibit D Feb 2010 WF 3" xfId="18022"/>
    <cellStyle name="_Power Cost Value Copy 11.30.05 gas 1.09.06 AURORA at 1.10.06_PCA 9 -  Exhibit D Jan 2010" xfId="18023"/>
    <cellStyle name="_Power Cost Value Copy 11.30.05 gas 1.09.06 AURORA at 1.10.06_PCA 9 -  Exhibit D Jan 2010 2" xfId="18024"/>
    <cellStyle name="_Power Cost Value Copy 11.30.05 gas 1.09.06 AURORA at 1.10.06_PCA 9 -  Exhibit D Jan 2010 2 2" xfId="18025"/>
    <cellStyle name="_Power Cost Value Copy 11.30.05 gas 1.09.06 AURORA at 1.10.06_PCA 9 -  Exhibit D Jan 2010 3" xfId="18026"/>
    <cellStyle name="_Power Cost Value Copy 11.30.05 gas 1.09.06 AURORA at 1.10.06_PCA 9 -  Exhibit D March 2010 (2)" xfId="18027"/>
    <cellStyle name="_Power Cost Value Copy 11.30.05 gas 1.09.06 AURORA at 1.10.06_PCA 9 -  Exhibit D March 2010 (2) 2" xfId="18028"/>
    <cellStyle name="_Power Cost Value Copy 11.30.05 gas 1.09.06 AURORA at 1.10.06_PCA 9 -  Exhibit D March 2010 (2) 2 2" xfId="18029"/>
    <cellStyle name="_Power Cost Value Copy 11.30.05 gas 1.09.06 AURORA at 1.10.06_PCA 9 -  Exhibit D March 2010 (2) 3" xfId="18030"/>
    <cellStyle name="_Power Cost Value Copy 11.30.05 gas 1.09.06 AURORA at 1.10.06_PCA 9 -  Exhibit D Nov 2010" xfId="18031"/>
    <cellStyle name="_Power Cost Value Copy 11.30.05 gas 1.09.06 AURORA at 1.10.06_PCA 9 -  Exhibit D Nov 2010 2" xfId="18032"/>
    <cellStyle name="_Power Cost Value Copy 11.30.05 gas 1.09.06 AURORA at 1.10.06_PCA 9 -  Exhibit D Nov 2010 2 2" xfId="18033"/>
    <cellStyle name="_Power Cost Value Copy 11.30.05 gas 1.09.06 AURORA at 1.10.06_PCA 9 -  Exhibit D Nov 2010 3" xfId="18034"/>
    <cellStyle name="_Power Cost Value Copy 11.30.05 gas 1.09.06 AURORA at 1.10.06_PCA 9 - Exhibit D at August 2010" xfId="18035"/>
    <cellStyle name="_Power Cost Value Copy 11.30.05 gas 1.09.06 AURORA at 1.10.06_PCA 9 - Exhibit D at August 2010 2" xfId="18036"/>
    <cellStyle name="_Power Cost Value Copy 11.30.05 gas 1.09.06 AURORA at 1.10.06_PCA 9 - Exhibit D at August 2010 2 2" xfId="18037"/>
    <cellStyle name="_Power Cost Value Copy 11.30.05 gas 1.09.06 AURORA at 1.10.06_PCA 9 - Exhibit D at August 2010 3" xfId="18038"/>
    <cellStyle name="_Power Cost Value Copy 11.30.05 gas 1.09.06 AURORA at 1.10.06_PCA 9 - Exhibit D June 2010 GRC" xfId="18039"/>
    <cellStyle name="_Power Cost Value Copy 11.30.05 gas 1.09.06 AURORA at 1.10.06_PCA 9 - Exhibit D June 2010 GRC 2" xfId="18040"/>
    <cellStyle name="_Power Cost Value Copy 11.30.05 gas 1.09.06 AURORA at 1.10.06_PCA 9 - Exhibit D June 2010 GRC 2 2" xfId="18041"/>
    <cellStyle name="_Power Cost Value Copy 11.30.05 gas 1.09.06 AURORA at 1.10.06_PCA 9 - Exhibit D June 2010 GRC 3" xfId="18042"/>
    <cellStyle name="_Power Cost Value Copy 11.30.05 gas 1.09.06 AURORA at 1.10.06_Power Costs - Comparison bx Rbtl-Staff-Jt-PC" xfId="3081"/>
    <cellStyle name="_Power Cost Value Copy 11.30.05 gas 1.09.06 AURORA at 1.10.06_Power Costs - Comparison bx Rbtl-Staff-Jt-PC 2" xfId="3082"/>
    <cellStyle name="_Power Cost Value Copy 11.30.05 gas 1.09.06 AURORA at 1.10.06_Power Costs - Comparison bx Rbtl-Staff-Jt-PC 2 2" xfId="18043"/>
    <cellStyle name="_Power Cost Value Copy 11.30.05 gas 1.09.06 AURORA at 1.10.06_Power Costs - Comparison bx Rbtl-Staff-Jt-PC 2 2 2" xfId="18044"/>
    <cellStyle name="_Power Cost Value Copy 11.30.05 gas 1.09.06 AURORA at 1.10.06_Power Costs - Comparison bx Rbtl-Staff-Jt-PC 2 2 2 2" xfId="18045"/>
    <cellStyle name="_Power Cost Value Copy 11.30.05 gas 1.09.06 AURORA at 1.10.06_Power Costs - Comparison bx Rbtl-Staff-Jt-PC 2 2 3" xfId="18046"/>
    <cellStyle name="_Power Cost Value Copy 11.30.05 gas 1.09.06 AURORA at 1.10.06_Power Costs - Comparison bx Rbtl-Staff-Jt-PC 2 2 4" xfId="18047"/>
    <cellStyle name="_Power Cost Value Copy 11.30.05 gas 1.09.06 AURORA at 1.10.06_Power Costs - Comparison bx Rbtl-Staff-Jt-PC 2 3" xfId="18048"/>
    <cellStyle name="_Power Cost Value Copy 11.30.05 gas 1.09.06 AURORA at 1.10.06_Power Costs - Comparison bx Rbtl-Staff-Jt-PC 2 3 2" xfId="18049"/>
    <cellStyle name="_Power Cost Value Copy 11.30.05 gas 1.09.06 AURORA at 1.10.06_Power Costs - Comparison bx Rbtl-Staff-Jt-PC 2 4" xfId="18050"/>
    <cellStyle name="_Power Cost Value Copy 11.30.05 gas 1.09.06 AURORA at 1.10.06_Power Costs - Comparison bx Rbtl-Staff-Jt-PC 2 5" xfId="18051"/>
    <cellStyle name="_Power Cost Value Copy 11.30.05 gas 1.09.06 AURORA at 1.10.06_Power Costs - Comparison bx Rbtl-Staff-Jt-PC 3" xfId="18052"/>
    <cellStyle name="_Power Cost Value Copy 11.30.05 gas 1.09.06 AURORA at 1.10.06_Power Costs - Comparison bx Rbtl-Staff-Jt-PC 3 2" xfId="18053"/>
    <cellStyle name="_Power Cost Value Copy 11.30.05 gas 1.09.06 AURORA at 1.10.06_Power Costs - Comparison bx Rbtl-Staff-Jt-PC 3 2 2" xfId="18054"/>
    <cellStyle name="_Power Cost Value Copy 11.30.05 gas 1.09.06 AURORA at 1.10.06_Power Costs - Comparison bx Rbtl-Staff-Jt-PC 3 3" xfId="18055"/>
    <cellStyle name="_Power Cost Value Copy 11.30.05 gas 1.09.06 AURORA at 1.10.06_Power Costs - Comparison bx Rbtl-Staff-Jt-PC 3 4" xfId="18056"/>
    <cellStyle name="_Power Cost Value Copy 11.30.05 gas 1.09.06 AURORA at 1.10.06_Power Costs - Comparison bx Rbtl-Staff-Jt-PC 3 5" xfId="18057"/>
    <cellStyle name="_Power Cost Value Copy 11.30.05 gas 1.09.06 AURORA at 1.10.06_Power Costs - Comparison bx Rbtl-Staff-Jt-PC 4" xfId="18058"/>
    <cellStyle name="_Power Cost Value Copy 11.30.05 gas 1.09.06 AURORA at 1.10.06_Power Costs - Comparison bx Rbtl-Staff-Jt-PC 4 2" xfId="18059"/>
    <cellStyle name="_Power Cost Value Copy 11.30.05 gas 1.09.06 AURORA at 1.10.06_Power Costs - Comparison bx Rbtl-Staff-Jt-PC 5" xfId="18060"/>
    <cellStyle name="_Power Cost Value Copy 11.30.05 gas 1.09.06 AURORA at 1.10.06_Power Costs - Comparison bx Rbtl-Staff-Jt-PC 6" xfId="18061"/>
    <cellStyle name="_Power Cost Value Copy 11.30.05 gas 1.09.06 AURORA at 1.10.06_Power Costs - Comparison bx Rbtl-Staff-Jt-PC_Adj Bench DR 3 for Initial Briefs (Electric)" xfId="3083"/>
    <cellStyle name="_Power Cost Value Copy 11.30.05 gas 1.09.06 AURORA at 1.10.06_Power Costs - Comparison bx Rbtl-Staff-Jt-PC_Adj Bench DR 3 for Initial Briefs (Electric) 2" xfId="3084"/>
    <cellStyle name="_Power Cost Value Copy 11.30.05 gas 1.09.06 AURORA at 1.10.06_Power Costs - Comparison bx Rbtl-Staff-Jt-PC_Adj Bench DR 3 for Initial Briefs (Electric) 2 2" xfId="18062"/>
    <cellStyle name="_Power Cost Value Copy 11.30.05 gas 1.09.06 AURORA at 1.10.06_Power Costs - Comparison bx Rbtl-Staff-Jt-PC_Adj Bench DR 3 for Initial Briefs (Electric) 2 2 2" xfId="18063"/>
    <cellStyle name="_Power Cost Value Copy 11.30.05 gas 1.09.06 AURORA at 1.10.06_Power Costs - Comparison bx Rbtl-Staff-Jt-PC_Adj Bench DR 3 for Initial Briefs (Electric) 2 2 2 2" xfId="18064"/>
    <cellStyle name="_Power Cost Value Copy 11.30.05 gas 1.09.06 AURORA at 1.10.06_Power Costs - Comparison bx Rbtl-Staff-Jt-PC_Adj Bench DR 3 for Initial Briefs (Electric) 2 2 3" xfId="18065"/>
    <cellStyle name="_Power Cost Value Copy 11.30.05 gas 1.09.06 AURORA at 1.10.06_Power Costs - Comparison bx Rbtl-Staff-Jt-PC_Adj Bench DR 3 for Initial Briefs (Electric) 2 2 4" xfId="18066"/>
    <cellStyle name="_Power Cost Value Copy 11.30.05 gas 1.09.06 AURORA at 1.10.06_Power Costs - Comparison bx Rbtl-Staff-Jt-PC_Adj Bench DR 3 for Initial Briefs (Electric) 2 3" xfId="18067"/>
    <cellStyle name="_Power Cost Value Copy 11.30.05 gas 1.09.06 AURORA at 1.10.06_Power Costs - Comparison bx Rbtl-Staff-Jt-PC_Adj Bench DR 3 for Initial Briefs (Electric) 2 3 2" xfId="18068"/>
    <cellStyle name="_Power Cost Value Copy 11.30.05 gas 1.09.06 AURORA at 1.10.06_Power Costs - Comparison bx Rbtl-Staff-Jt-PC_Adj Bench DR 3 for Initial Briefs (Electric) 2 4" xfId="18069"/>
    <cellStyle name="_Power Cost Value Copy 11.30.05 gas 1.09.06 AURORA at 1.10.06_Power Costs - Comparison bx Rbtl-Staff-Jt-PC_Adj Bench DR 3 for Initial Briefs (Electric) 2 5" xfId="18070"/>
    <cellStyle name="_Power Cost Value Copy 11.30.05 gas 1.09.06 AURORA at 1.10.06_Power Costs - Comparison bx Rbtl-Staff-Jt-PC_Adj Bench DR 3 for Initial Briefs (Electric) 3" xfId="18071"/>
    <cellStyle name="_Power Cost Value Copy 11.30.05 gas 1.09.06 AURORA at 1.10.06_Power Costs - Comparison bx Rbtl-Staff-Jt-PC_Adj Bench DR 3 for Initial Briefs (Electric) 3 2" xfId="18072"/>
    <cellStyle name="_Power Cost Value Copy 11.30.05 gas 1.09.06 AURORA at 1.10.06_Power Costs - Comparison bx Rbtl-Staff-Jt-PC_Adj Bench DR 3 for Initial Briefs (Electric) 3 2 2" xfId="18073"/>
    <cellStyle name="_Power Cost Value Copy 11.30.05 gas 1.09.06 AURORA at 1.10.06_Power Costs - Comparison bx Rbtl-Staff-Jt-PC_Adj Bench DR 3 for Initial Briefs (Electric) 3 3" xfId="18074"/>
    <cellStyle name="_Power Cost Value Copy 11.30.05 gas 1.09.06 AURORA at 1.10.06_Power Costs - Comparison bx Rbtl-Staff-Jt-PC_Adj Bench DR 3 for Initial Briefs (Electric) 3 4" xfId="18075"/>
    <cellStyle name="_Power Cost Value Copy 11.30.05 gas 1.09.06 AURORA at 1.10.06_Power Costs - Comparison bx Rbtl-Staff-Jt-PC_Adj Bench DR 3 for Initial Briefs (Electric) 3 5" xfId="18076"/>
    <cellStyle name="_Power Cost Value Copy 11.30.05 gas 1.09.06 AURORA at 1.10.06_Power Costs - Comparison bx Rbtl-Staff-Jt-PC_Adj Bench DR 3 for Initial Briefs (Electric) 4" xfId="18077"/>
    <cellStyle name="_Power Cost Value Copy 11.30.05 gas 1.09.06 AURORA at 1.10.06_Power Costs - Comparison bx Rbtl-Staff-Jt-PC_Adj Bench DR 3 for Initial Briefs (Electric) 4 2" xfId="18078"/>
    <cellStyle name="_Power Cost Value Copy 11.30.05 gas 1.09.06 AURORA at 1.10.06_Power Costs - Comparison bx Rbtl-Staff-Jt-PC_Adj Bench DR 3 for Initial Briefs (Electric) 5" xfId="18079"/>
    <cellStyle name="_Power Cost Value Copy 11.30.05 gas 1.09.06 AURORA at 1.10.06_Power Costs - Comparison bx Rbtl-Staff-Jt-PC_Adj Bench DR 3 for Initial Briefs (Electric) 6" xfId="18080"/>
    <cellStyle name="_Power Cost Value Copy 11.30.05 gas 1.09.06 AURORA at 1.10.06_Power Costs - Comparison bx Rbtl-Staff-Jt-PC_Adj Bench DR 3 for Initial Briefs (Electric)_DEM-WP(C) ENERG10C--ctn Mid-C_042010 2010GRC" xfId="3085"/>
    <cellStyle name="_Power Cost Value Copy 11.30.05 gas 1.09.06 AURORA at 1.10.06_Power Costs - Comparison bx Rbtl-Staff-Jt-PC_Adj Bench DR 3 for Initial Briefs (Electric)_DEM-WP(C) ENERG10C--ctn Mid-C_042010 2010GRC 2" xfId="18081"/>
    <cellStyle name="_Power Cost Value Copy 11.30.05 gas 1.09.06 AURORA at 1.10.06_Power Costs - Comparison bx Rbtl-Staff-Jt-PC_DEM-WP(C) ENERG10C--ctn Mid-C_042010 2010GRC" xfId="3086"/>
    <cellStyle name="_Power Cost Value Copy 11.30.05 gas 1.09.06 AURORA at 1.10.06_Power Costs - Comparison bx Rbtl-Staff-Jt-PC_DEM-WP(C) ENERG10C--ctn Mid-C_042010 2010GRC 2" xfId="18082"/>
    <cellStyle name="_Power Cost Value Copy 11.30.05 gas 1.09.06 AURORA at 1.10.06_Power Costs - Comparison bx Rbtl-Staff-Jt-PC_Electric Rev Req Model (2009 GRC) Rebuttal" xfId="3087"/>
    <cellStyle name="_Power Cost Value Copy 11.30.05 gas 1.09.06 AURORA at 1.10.06_Power Costs - Comparison bx Rbtl-Staff-Jt-PC_Electric Rev Req Model (2009 GRC) Rebuttal 2" xfId="18083"/>
    <cellStyle name="_Power Cost Value Copy 11.30.05 gas 1.09.06 AURORA at 1.10.06_Power Costs - Comparison bx Rbtl-Staff-Jt-PC_Electric Rev Req Model (2009 GRC) Rebuttal 2 2" xfId="18084"/>
    <cellStyle name="_Power Cost Value Copy 11.30.05 gas 1.09.06 AURORA at 1.10.06_Power Costs - Comparison bx Rbtl-Staff-Jt-PC_Electric Rev Req Model (2009 GRC) Rebuttal 2 2 2" xfId="18085"/>
    <cellStyle name="_Power Cost Value Copy 11.30.05 gas 1.09.06 AURORA at 1.10.06_Power Costs - Comparison bx Rbtl-Staff-Jt-PC_Electric Rev Req Model (2009 GRC) Rebuttal 2 3" xfId="18086"/>
    <cellStyle name="_Power Cost Value Copy 11.30.05 gas 1.09.06 AURORA at 1.10.06_Power Costs - Comparison bx Rbtl-Staff-Jt-PC_Electric Rev Req Model (2009 GRC) Rebuttal 2 4" xfId="18087"/>
    <cellStyle name="_Power Cost Value Copy 11.30.05 gas 1.09.06 AURORA at 1.10.06_Power Costs - Comparison bx Rbtl-Staff-Jt-PC_Electric Rev Req Model (2009 GRC) Rebuttal 3" xfId="18088"/>
    <cellStyle name="_Power Cost Value Copy 11.30.05 gas 1.09.06 AURORA at 1.10.06_Power Costs - Comparison bx Rbtl-Staff-Jt-PC_Electric Rev Req Model (2009 GRC) Rebuttal 3 2" xfId="18089"/>
    <cellStyle name="_Power Cost Value Copy 11.30.05 gas 1.09.06 AURORA at 1.10.06_Power Costs - Comparison bx Rbtl-Staff-Jt-PC_Electric Rev Req Model (2009 GRC) Rebuttal 4" xfId="18090"/>
    <cellStyle name="_Power Cost Value Copy 11.30.05 gas 1.09.06 AURORA at 1.10.06_Power Costs - Comparison bx Rbtl-Staff-Jt-PC_Electric Rev Req Model (2009 GRC) Rebuttal 5" xfId="18091"/>
    <cellStyle name="_Power Cost Value Copy 11.30.05 gas 1.09.06 AURORA at 1.10.06_Power Costs - Comparison bx Rbtl-Staff-Jt-PC_Electric Rev Req Model (2009 GRC) Rebuttal REmoval of New  WH Solar AdjustMI" xfId="3088"/>
    <cellStyle name="_Power Cost Value Copy 11.30.05 gas 1.09.06 AURORA at 1.10.06_Power Costs - Comparison bx Rbtl-Staff-Jt-PC_Electric Rev Req Model (2009 GRC) Rebuttal REmoval of New  WH Solar AdjustMI 2" xfId="3089"/>
    <cellStyle name="_Power Cost Value Copy 11.30.05 gas 1.09.06 AURORA at 1.10.06_Power Costs - Comparison bx Rbtl-Staff-Jt-PC_Electric Rev Req Model (2009 GRC) Rebuttal REmoval of New  WH Solar AdjustMI 2 2" xfId="18092"/>
    <cellStyle name="_Power Cost Value Copy 11.30.05 gas 1.09.06 AURORA at 1.10.06_Power Costs - Comparison bx Rbtl-Staff-Jt-PC_Electric Rev Req Model (2009 GRC) Rebuttal REmoval of New  WH Solar AdjustMI 2 2 2" xfId="18093"/>
    <cellStyle name="_Power Cost Value Copy 11.30.05 gas 1.09.06 AURORA at 1.10.06_Power Costs - Comparison bx Rbtl-Staff-Jt-PC_Electric Rev Req Model (2009 GRC) Rebuttal REmoval of New  WH Solar AdjustMI 2 2 2 2" xfId="18094"/>
    <cellStyle name="_Power Cost Value Copy 11.30.05 gas 1.09.06 AURORA at 1.10.06_Power Costs - Comparison bx Rbtl-Staff-Jt-PC_Electric Rev Req Model (2009 GRC) Rebuttal REmoval of New  WH Solar AdjustMI 2 2 3" xfId="18095"/>
    <cellStyle name="_Power Cost Value Copy 11.30.05 gas 1.09.06 AURORA at 1.10.06_Power Costs - Comparison bx Rbtl-Staff-Jt-PC_Electric Rev Req Model (2009 GRC) Rebuttal REmoval of New  WH Solar AdjustMI 2 2 4" xfId="18096"/>
    <cellStyle name="_Power Cost Value Copy 11.30.05 gas 1.09.06 AURORA at 1.10.06_Power Costs - Comparison bx Rbtl-Staff-Jt-PC_Electric Rev Req Model (2009 GRC) Rebuttal REmoval of New  WH Solar AdjustMI 2 3" xfId="18097"/>
    <cellStyle name="_Power Cost Value Copy 11.30.05 gas 1.09.06 AURORA at 1.10.06_Power Costs - Comparison bx Rbtl-Staff-Jt-PC_Electric Rev Req Model (2009 GRC) Rebuttal REmoval of New  WH Solar AdjustMI 2 3 2" xfId="18098"/>
    <cellStyle name="_Power Cost Value Copy 11.30.05 gas 1.09.06 AURORA at 1.10.06_Power Costs - Comparison bx Rbtl-Staff-Jt-PC_Electric Rev Req Model (2009 GRC) Rebuttal REmoval of New  WH Solar AdjustMI 2 4" xfId="18099"/>
    <cellStyle name="_Power Cost Value Copy 11.30.05 gas 1.09.06 AURORA at 1.10.06_Power Costs - Comparison bx Rbtl-Staff-Jt-PC_Electric Rev Req Model (2009 GRC) Rebuttal REmoval of New  WH Solar AdjustMI 2 5" xfId="18100"/>
    <cellStyle name="_Power Cost Value Copy 11.30.05 gas 1.09.06 AURORA at 1.10.06_Power Costs - Comparison bx Rbtl-Staff-Jt-PC_Electric Rev Req Model (2009 GRC) Rebuttal REmoval of New  WH Solar AdjustMI 3" xfId="18101"/>
    <cellStyle name="_Power Cost Value Copy 11.30.05 gas 1.09.06 AURORA at 1.10.06_Power Costs - Comparison bx Rbtl-Staff-Jt-PC_Electric Rev Req Model (2009 GRC) Rebuttal REmoval of New  WH Solar AdjustMI 3 2" xfId="18102"/>
    <cellStyle name="_Power Cost Value Copy 11.30.05 gas 1.09.06 AURORA at 1.10.06_Power Costs - Comparison bx Rbtl-Staff-Jt-PC_Electric Rev Req Model (2009 GRC) Rebuttal REmoval of New  WH Solar AdjustMI 3 2 2" xfId="18103"/>
    <cellStyle name="_Power Cost Value Copy 11.30.05 gas 1.09.06 AURORA at 1.10.06_Power Costs - Comparison bx Rbtl-Staff-Jt-PC_Electric Rev Req Model (2009 GRC) Rebuttal REmoval of New  WH Solar AdjustMI 3 3" xfId="18104"/>
    <cellStyle name="_Power Cost Value Copy 11.30.05 gas 1.09.06 AURORA at 1.10.06_Power Costs - Comparison bx Rbtl-Staff-Jt-PC_Electric Rev Req Model (2009 GRC) Rebuttal REmoval of New  WH Solar AdjustMI 3 4" xfId="18105"/>
    <cellStyle name="_Power Cost Value Copy 11.30.05 gas 1.09.06 AURORA at 1.10.06_Power Costs - Comparison bx Rbtl-Staff-Jt-PC_Electric Rev Req Model (2009 GRC) Rebuttal REmoval of New  WH Solar AdjustMI 3 5" xfId="18106"/>
    <cellStyle name="_Power Cost Value Copy 11.30.05 gas 1.09.06 AURORA at 1.10.06_Power Costs - Comparison bx Rbtl-Staff-Jt-PC_Electric Rev Req Model (2009 GRC) Rebuttal REmoval of New  WH Solar AdjustMI 4" xfId="18107"/>
    <cellStyle name="_Power Cost Value Copy 11.30.05 gas 1.09.06 AURORA at 1.10.06_Power Costs - Comparison bx Rbtl-Staff-Jt-PC_Electric Rev Req Model (2009 GRC) Rebuttal REmoval of New  WH Solar AdjustMI 4 2" xfId="18108"/>
    <cellStyle name="_Power Cost Value Copy 11.30.05 gas 1.09.06 AURORA at 1.10.06_Power Costs - Comparison bx Rbtl-Staff-Jt-PC_Electric Rev Req Model (2009 GRC) Rebuttal REmoval of New  WH Solar AdjustMI 5" xfId="18109"/>
    <cellStyle name="_Power Cost Value Copy 11.30.05 gas 1.09.06 AURORA at 1.10.06_Power Costs - Comparison bx Rbtl-Staff-Jt-PC_Electric Rev Req Model (2009 GRC) Rebuttal REmoval of New  WH Solar AdjustMI 6" xfId="18110"/>
    <cellStyle name="_Power Cost Value Copy 11.30.05 gas 1.09.06 AURORA at 1.10.06_Power Costs - Comparison bx Rbtl-Staff-Jt-PC_Electric Rev Req Model (2009 GRC) Rebuttal REmoval of New  WH Solar AdjustMI_DEM-WP(C) ENERG10C--ctn Mid-C_042010 2010GRC" xfId="3090"/>
    <cellStyle name="_Power Cost Value Copy 11.30.05 gas 1.09.06 AURORA at 1.10.06_Power Costs - Comparison bx Rbtl-Staff-Jt-PC_Electric Rev Req Model (2009 GRC) Rebuttal REmoval of New  WH Solar AdjustMI_DEM-WP(C) ENERG10C--ctn Mid-C_042010 2010GRC 2" xfId="18111"/>
    <cellStyle name="_Power Cost Value Copy 11.30.05 gas 1.09.06 AURORA at 1.10.06_Power Costs - Comparison bx Rbtl-Staff-Jt-PC_Electric Rev Req Model (2009 GRC) Revised 01-18-2010" xfId="3091"/>
    <cellStyle name="_Power Cost Value Copy 11.30.05 gas 1.09.06 AURORA at 1.10.06_Power Costs - Comparison bx Rbtl-Staff-Jt-PC_Electric Rev Req Model (2009 GRC) Revised 01-18-2010 2" xfId="3092"/>
    <cellStyle name="_Power Cost Value Copy 11.30.05 gas 1.09.06 AURORA at 1.10.06_Power Costs - Comparison bx Rbtl-Staff-Jt-PC_Electric Rev Req Model (2009 GRC) Revised 01-18-2010 2 2" xfId="18112"/>
    <cellStyle name="_Power Cost Value Copy 11.30.05 gas 1.09.06 AURORA at 1.10.06_Power Costs - Comparison bx Rbtl-Staff-Jt-PC_Electric Rev Req Model (2009 GRC) Revised 01-18-2010 2 2 2" xfId="18113"/>
    <cellStyle name="_Power Cost Value Copy 11.30.05 gas 1.09.06 AURORA at 1.10.06_Power Costs - Comparison bx Rbtl-Staff-Jt-PC_Electric Rev Req Model (2009 GRC) Revised 01-18-2010 2 2 2 2" xfId="18114"/>
    <cellStyle name="_Power Cost Value Copy 11.30.05 gas 1.09.06 AURORA at 1.10.06_Power Costs - Comparison bx Rbtl-Staff-Jt-PC_Electric Rev Req Model (2009 GRC) Revised 01-18-2010 2 2 3" xfId="18115"/>
    <cellStyle name="_Power Cost Value Copy 11.30.05 gas 1.09.06 AURORA at 1.10.06_Power Costs - Comparison bx Rbtl-Staff-Jt-PC_Electric Rev Req Model (2009 GRC) Revised 01-18-2010 2 2 4" xfId="18116"/>
    <cellStyle name="_Power Cost Value Copy 11.30.05 gas 1.09.06 AURORA at 1.10.06_Power Costs - Comparison bx Rbtl-Staff-Jt-PC_Electric Rev Req Model (2009 GRC) Revised 01-18-2010 2 3" xfId="18117"/>
    <cellStyle name="_Power Cost Value Copy 11.30.05 gas 1.09.06 AURORA at 1.10.06_Power Costs - Comparison bx Rbtl-Staff-Jt-PC_Electric Rev Req Model (2009 GRC) Revised 01-18-2010 2 3 2" xfId="18118"/>
    <cellStyle name="_Power Cost Value Copy 11.30.05 gas 1.09.06 AURORA at 1.10.06_Power Costs - Comparison bx Rbtl-Staff-Jt-PC_Electric Rev Req Model (2009 GRC) Revised 01-18-2010 2 4" xfId="18119"/>
    <cellStyle name="_Power Cost Value Copy 11.30.05 gas 1.09.06 AURORA at 1.10.06_Power Costs - Comparison bx Rbtl-Staff-Jt-PC_Electric Rev Req Model (2009 GRC) Revised 01-18-2010 2 5" xfId="18120"/>
    <cellStyle name="_Power Cost Value Copy 11.30.05 gas 1.09.06 AURORA at 1.10.06_Power Costs - Comparison bx Rbtl-Staff-Jt-PC_Electric Rev Req Model (2009 GRC) Revised 01-18-2010 3" xfId="18121"/>
    <cellStyle name="_Power Cost Value Copy 11.30.05 gas 1.09.06 AURORA at 1.10.06_Power Costs - Comparison bx Rbtl-Staff-Jt-PC_Electric Rev Req Model (2009 GRC) Revised 01-18-2010 3 2" xfId="18122"/>
    <cellStyle name="_Power Cost Value Copy 11.30.05 gas 1.09.06 AURORA at 1.10.06_Power Costs - Comparison bx Rbtl-Staff-Jt-PC_Electric Rev Req Model (2009 GRC) Revised 01-18-2010 3 2 2" xfId="18123"/>
    <cellStyle name="_Power Cost Value Copy 11.30.05 gas 1.09.06 AURORA at 1.10.06_Power Costs - Comparison bx Rbtl-Staff-Jt-PC_Electric Rev Req Model (2009 GRC) Revised 01-18-2010 3 3" xfId="18124"/>
    <cellStyle name="_Power Cost Value Copy 11.30.05 gas 1.09.06 AURORA at 1.10.06_Power Costs - Comparison bx Rbtl-Staff-Jt-PC_Electric Rev Req Model (2009 GRC) Revised 01-18-2010 3 4" xfId="18125"/>
    <cellStyle name="_Power Cost Value Copy 11.30.05 gas 1.09.06 AURORA at 1.10.06_Power Costs - Comparison bx Rbtl-Staff-Jt-PC_Electric Rev Req Model (2009 GRC) Revised 01-18-2010 3 5" xfId="18126"/>
    <cellStyle name="_Power Cost Value Copy 11.30.05 gas 1.09.06 AURORA at 1.10.06_Power Costs - Comparison bx Rbtl-Staff-Jt-PC_Electric Rev Req Model (2009 GRC) Revised 01-18-2010 4" xfId="18127"/>
    <cellStyle name="_Power Cost Value Copy 11.30.05 gas 1.09.06 AURORA at 1.10.06_Power Costs - Comparison bx Rbtl-Staff-Jt-PC_Electric Rev Req Model (2009 GRC) Revised 01-18-2010 4 2" xfId="18128"/>
    <cellStyle name="_Power Cost Value Copy 11.30.05 gas 1.09.06 AURORA at 1.10.06_Power Costs - Comparison bx Rbtl-Staff-Jt-PC_Electric Rev Req Model (2009 GRC) Revised 01-18-2010 5" xfId="18129"/>
    <cellStyle name="_Power Cost Value Copy 11.30.05 gas 1.09.06 AURORA at 1.10.06_Power Costs - Comparison bx Rbtl-Staff-Jt-PC_Electric Rev Req Model (2009 GRC) Revised 01-18-2010 6" xfId="18130"/>
    <cellStyle name="_Power Cost Value Copy 11.30.05 gas 1.09.06 AURORA at 1.10.06_Power Costs - Comparison bx Rbtl-Staff-Jt-PC_Electric Rev Req Model (2009 GRC) Revised 01-18-2010_DEM-WP(C) ENERG10C--ctn Mid-C_042010 2010GRC" xfId="3093"/>
    <cellStyle name="_Power Cost Value Copy 11.30.05 gas 1.09.06 AURORA at 1.10.06_Power Costs - Comparison bx Rbtl-Staff-Jt-PC_Electric Rev Req Model (2009 GRC) Revised 01-18-2010_DEM-WP(C) ENERG10C--ctn Mid-C_042010 2010GRC 2" xfId="18131"/>
    <cellStyle name="_Power Cost Value Copy 11.30.05 gas 1.09.06 AURORA at 1.10.06_Power Costs - Comparison bx Rbtl-Staff-Jt-PC_Final Order Electric EXHIBIT A-1" xfId="3094"/>
    <cellStyle name="_Power Cost Value Copy 11.30.05 gas 1.09.06 AURORA at 1.10.06_Power Costs - Comparison bx Rbtl-Staff-Jt-PC_Final Order Electric EXHIBIT A-1 2" xfId="18132"/>
    <cellStyle name="_Power Cost Value Copy 11.30.05 gas 1.09.06 AURORA at 1.10.06_Power Costs - Comparison bx Rbtl-Staff-Jt-PC_Final Order Electric EXHIBIT A-1 2 2" xfId="18133"/>
    <cellStyle name="_Power Cost Value Copy 11.30.05 gas 1.09.06 AURORA at 1.10.06_Power Costs - Comparison bx Rbtl-Staff-Jt-PC_Final Order Electric EXHIBIT A-1 2 2 2" xfId="18134"/>
    <cellStyle name="_Power Cost Value Copy 11.30.05 gas 1.09.06 AURORA at 1.10.06_Power Costs - Comparison bx Rbtl-Staff-Jt-PC_Final Order Electric EXHIBIT A-1 2 3" xfId="18135"/>
    <cellStyle name="_Power Cost Value Copy 11.30.05 gas 1.09.06 AURORA at 1.10.06_Power Costs - Comparison bx Rbtl-Staff-Jt-PC_Final Order Electric EXHIBIT A-1 2 4" xfId="18136"/>
    <cellStyle name="_Power Cost Value Copy 11.30.05 gas 1.09.06 AURORA at 1.10.06_Power Costs - Comparison bx Rbtl-Staff-Jt-PC_Final Order Electric EXHIBIT A-1 2 5" xfId="18137"/>
    <cellStyle name="_Power Cost Value Copy 11.30.05 gas 1.09.06 AURORA at 1.10.06_Power Costs - Comparison bx Rbtl-Staff-Jt-PC_Final Order Electric EXHIBIT A-1 3" xfId="18138"/>
    <cellStyle name="_Power Cost Value Copy 11.30.05 gas 1.09.06 AURORA at 1.10.06_Power Costs - Comparison bx Rbtl-Staff-Jt-PC_Final Order Electric EXHIBIT A-1 3 2" xfId="18139"/>
    <cellStyle name="_Power Cost Value Copy 11.30.05 gas 1.09.06 AURORA at 1.10.06_Power Costs - Comparison bx Rbtl-Staff-Jt-PC_Final Order Electric EXHIBIT A-1 4" xfId="18140"/>
    <cellStyle name="_Power Cost Value Copy 11.30.05 gas 1.09.06 AURORA at 1.10.06_Power Costs - Comparison bx Rbtl-Staff-Jt-PC_Final Order Electric EXHIBIT A-1 5" xfId="18141"/>
    <cellStyle name="_Power Cost Value Copy 11.30.05 gas 1.09.06 AURORA at 1.10.06_Power Costs - Comparison bx Rbtl-Staff-Jt-PC_Final Order Electric EXHIBIT A-1 6" xfId="18142"/>
    <cellStyle name="_Power Cost Value Copy 11.30.05 gas 1.09.06 AURORA at 1.10.06_Power Costs - Comparison bx Rbtl-Staff-Jt-PC_Final Order Electric EXHIBIT A-1 7" xfId="18143"/>
    <cellStyle name="_Power Cost Value Copy 11.30.05 gas 1.09.06 AURORA at 1.10.06_Production Adj 4.37" xfId="18144"/>
    <cellStyle name="_Power Cost Value Copy 11.30.05 gas 1.09.06 AURORA at 1.10.06_Production Adj 4.37 2" xfId="18145"/>
    <cellStyle name="_Power Cost Value Copy 11.30.05 gas 1.09.06 AURORA at 1.10.06_Production Adj 4.37 2 2" xfId="18146"/>
    <cellStyle name="_Power Cost Value Copy 11.30.05 gas 1.09.06 AURORA at 1.10.06_Production Adj 4.37 2 2 2" xfId="18147"/>
    <cellStyle name="_Power Cost Value Copy 11.30.05 gas 1.09.06 AURORA at 1.10.06_Production Adj 4.37 2 3" xfId="18148"/>
    <cellStyle name="_Power Cost Value Copy 11.30.05 gas 1.09.06 AURORA at 1.10.06_Production Adj 4.37 3" xfId="18149"/>
    <cellStyle name="_Power Cost Value Copy 11.30.05 gas 1.09.06 AURORA at 1.10.06_Production Adj 4.37 3 2" xfId="18150"/>
    <cellStyle name="_Power Cost Value Copy 11.30.05 gas 1.09.06 AURORA at 1.10.06_Production Adj 4.37 4" xfId="18151"/>
    <cellStyle name="_Power Cost Value Copy 11.30.05 gas 1.09.06 AURORA at 1.10.06_Purchased Power Adj 4.03" xfId="18152"/>
    <cellStyle name="_Power Cost Value Copy 11.30.05 gas 1.09.06 AURORA at 1.10.06_Purchased Power Adj 4.03 2" xfId="18153"/>
    <cellStyle name="_Power Cost Value Copy 11.30.05 gas 1.09.06 AURORA at 1.10.06_Purchased Power Adj 4.03 2 2" xfId="18154"/>
    <cellStyle name="_Power Cost Value Copy 11.30.05 gas 1.09.06 AURORA at 1.10.06_Purchased Power Adj 4.03 2 2 2" xfId="18155"/>
    <cellStyle name="_Power Cost Value Copy 11.30.05 gas 1.09.06 AURORA at 1.10.06_Purchased Power Adj 4.03 2 3" xfId="18156"/>
    <cellStyle name="_Power Cost Value Copy 11.30.05 gas 1.09.06 AURORA at 1.10.06_Purchased Power Adj 4.03 3" xfId="18157"/>
    <cellStyle name="_Power Cost Value Copy 11.30.05 gas 1.09.06 AURORA at 1.10.06_Purchased Power Adj 4.03 3 2" xfId="18158"/>
    <cellStyle name="_Power Cost Value Copy 11.30.05 gas 1.09.06 AURORA at 1.10.06_Purchased Power Adj 4.03 4" xfId="18159"/>
    <cellStyle name="_Power Cost Value Copy 11.30.05 gas 1.09.06 AURORA at 1.10.06_Rate Design Sch 24" xfId="18160"/>
    <cellStyle name="_Power Cost Value Copy 11.30.05 gas 1.09.06 AURORA at 1.10.06_Rate Design Sch 24 2" xfId="18161"/>
    <cellStyle name="_Power Cost Value Copy 11.30.05 gas 1.09.06 AURORA at 1.10.06_Rate Design Sch 24 2 2" xfId="18162"/>
    <cellStyle name="_Power Cost Value Copy 11.30.05 gas 1.09.06 AURORA at 1.10.06_Rate Design Sch 24 3" xfId="18163"/>
    <cellStyle name="_Power Cost Value Copy 11.30.05 gas 1.09.06 AURORA at 1.10.06_Rate Design Sch 25" xfId="18164"/>
    <cellStyle name="_Power Cost Value Copy 11.30.05 gas 1.09.06 AURORA at 1.10.06_Rate Design Sch 25 2" xfId="18165"/>
    <cellStyle name="_Power Cost Value Copy 11.30.05 gas 1.09.06 AURORA at 1.10.06_Rate Design Sch 25 2 2" xfId="18166"/>
    <cellStyle name="_Power Cost Value Copy 11.30.05 gas 1.09.06 AURORA at 1.10.06_Rate Design Sch 25 2 2 2" xfId="18167"/>
    <cellStyle name="_Power Cost Value Copy 11.30.05 gas 1.09.06 AURORA at 1.10.06_Rate Design Sch 25 2 3" xfId="18168"/>
    <cellStyle name="_Power Cost Value Copy 11.30.05 gas 1.09.06 AURORA at 1.10.06_Rate Design Sch 25 3" xfId="18169"/>
    <cellStyle name="_Power Cost Value Copy 11.30.05 gas 1.09.06 AURORA at 1.10.06_Rate Design Sch 25 3 2" xfId="18170"/>
    <cellStyle name="_Power Cost Value Copy 11.30.05 gas 1.09.06 AURORA at 1.10.06_Rate Design Sch 25 4" xfId="18171"/>
    <cellStyle name="_Power Cost Value Copy 11.30.05 gas 1.09.06 AURORA at 1.10.06_Rate Design Sch 26" xfId="18172"/>
    <cellStyle name="_Power Cost Value Copy 11.30.05 gas 1.09.06 AURORA at 1.10.06_Rate Design Sch 26 2" xfId="18173"/>
    <cellStyle name="_Power Cost Value Copy 11.30.05 gas 1.09.06 AURORA at 1.10.06_Rate Design Sch 26 2 2" xfId="18174"/>
    <cellStyle name="_Power Cost Value Copy 11.30.05 gas 1.09.06 AURORA at 1.10.06_Rate Design Sch 26 2 2 2" xfId="18175"/>
    <cellStyle name="_Power Cost Value Copy 11.30.05 gas 1.09.06 AURORA at 1.10.06_Rate Design Sch 26 2 3" xfId="18176"/>
    <cellStyle name="_Power Cost Value Copy 11.30.05 gas 1.09.06 AURORA at 1.10.06_Rate Design Sch 26 3" xfId="18177"/>
    <cellStyle name="_Power Cost Value Copy 11.30.05 gas 1.09.06 AURORA at 1.10.06_Rate Design Sch 26 3 2" xfId="18178"/>
    <cellStyle name="_Power Cost Value Copy 11.30.05 gas 1.09.06 AURORA at 1.10.06_Rate Design Sch 26 4" xfId="18179"/>
    <cellStyle name="_Power Cost Value Copy 11.30.05 gas 1.09.06 AURORA at 1.10.06_Rate Design Sch 31" xfId="18180"/>
    <cellStyle name="_Power Cost Value Copy 11.30.05 gas 1.09.06 AURORA at 1.10.06_Rate Design Sch 31 2" xfId="18181"/>
    <cellStyle name="_Power Cost Value Copy 11.30.05 gas 1.09.06 AURORA at 1.10.06_Rate Design Sch 31 2 2" xfId="18182"/>
    <cellStyle name="_Power Cost Value Copy 11.30.05 gas 1.09.06 AURORA at 1.10.06_Rate Design Sch 31 2 2 2" xfId="18183"/>
    <cellStyle name="_Power Cost Value Copy 11.30.05 gas 1.09.06 AURORA at 1.10.06_Rate Design Sch 31 2 3" xfId="18184"/>
    <cellStyle name="_Power Cost Value Copy 11.30.05 gas 1.09.06 AURORA at 1.10.06_Rate Design Sch 31 3" xfId="18185"/>
    <cellStyle name="_Power Cost Value Copy 11.30.05 gas 1.09.06 AURORA at 1.10.06_Rate Design Sch 31 3 2" xfId="18186"/>
    <cellStyle name="_Power Cost Value Copy 11.30.05 gas 1.09.06 AURORA at 1.10.06_Rate Design Sch 31 4" xfId="18187"/>
    <cellStyle name="_Power Cost Value Copy 11.30.05 gas 1.09.06 AURORA at 1.10.06_Rate Design Sch 43" xfId="18188"/>
    <cellStyle name="_Power Cost Value Copy 11.30.05 gas 1.09.06 AURORA at 1.10.06_Rate Design Sch 43 2" xfId="18189"/>
    <cellStyle name="_Power Cost Value Copy 11.30.05 gas 1.09.06 AURORA at 1.10.06_Rate Design Sch 43 2 2" xfId="18190"/>
    <cellStyle name="_Power Cost Value Copy 11.30.05 gas 1.09.06 AURORA at 1.10.06_Rate Design Sch 43 2 2 2" xfId="18191"/>
    <cellStyle name="_Power Cost Value Copy 11.30.05 gas 1.09.06 AURORA at 1.10.06_Rate Design Sch 43 2 3" xfId="18192"/>
    <cellStyle name="_Power Cost Value Copy 11.30.05 gas 1.09.06 AURORA at 1.10.06_Rate Design Sch 43 3" xfId="18193"/>
    <cellStyle name="_Power Cost Value Copy 11.30.05 gas 1.09.06 AURORA at 1.10.06_Rate Design Sch 43 3 2" xfId="18194"/>
    <cellStyle name="_Power Cost Value Copy 11.30.05 gas 1.09.06 AURORA at 1.10.06_Rate Design Sch 43 4" xfId="18195"/>
    <cellStyle name="_Power Cost Value Copy 11.30.05 gas 1.09.06 AURORA at 1.10.06_Rate Design Sch 448-449" xfId="18196"/>
    <cellStyle name="_Power Cost Value Copy 11.30.05 gas 1.09.06 AURORA at 1.10.06_Rate Design Sch 448-449 2" xfId="18197"/>
    <cellStyle name="_Power Cost Value Copy 11.30.05 gas 1.09.06 AURORA at 1.10.06_Rate Design Sch 448-449 2 2" xfId="18198"/>
    <cellStyle name="_Power Cost Value Copy 11.30.05 gas 1.09.06 AURORA at 1.10.06_Rate Design Sch 448-449 3" xfId="18199"/>
    <cellStyle name="_Power Cost Value Copy 11.30.05 gas 1.09.06 AURORA at 1.10.06_Rate Design Sch 46" xfId="18200"/>
    <cellStyle name="_Power Cost Value Copy 11.30.05 gas 1.09.06 AURORA at 1.10.06_Rate Design Sch 46 2" xfId="18201"/>
    <cellStyle name="_Power Cost Value Copy 11.30.05 gas 1.09.06 AURORA at 1.10.06_Rate Design Sch 46 2 2" xfId="18202"/>
    <cellStyle name="_Power Cost Value Copy 11.30.05 gas 1.09.06 AURORA at 1.10.06_Rate Design Sch 46 2 2 2" xfId="18203"/>
    <cellStyle name="_Power Cost Value Copy 11.30.05 gas 1.09.06 AURORA at 1.10.06_Rate Design Sch 46 2 3" xfId="18204"/>
    <cellStyle name="_Power Cost Value Copy 11.30.05 gas 1.09.06 AURORA at 1.10.06_Rate Design Sch 46 3" xfId="18205"/>
    <cellStyle name="_Power Cost Value Copy 11.30.05 gas 1.09.06 AURORA at 1.10.06_Rate Design Sch 46 3 2" xfId="18206"/>
    <cellStyle name="_Power Cost Value Copy 11.30.05 gas 1.09.06 AURORA at 1.10.06_Rate Design Sch 46 4" xfId="18207"/>
    <cellStyle name="_Power Cost Value Copy 11.30.05 gas 1.09.06 AURORA at 1.10.06_Rate Spread" xfId="18208"/>
    <cellStyle name="_Power Cost Value Copy 11.30.05 gas 1.09.06 AURORA at 1.10.06_Rate Spread 2" xfId="18209"/>
    <cellStyle name="_Power Cost Value Copy 11.30.05 gas 1.09.06 AURORA at 1.10.06_Rate Spread 2 2" xfId="18210"/>
    <cellStyle name="_Power Cost Value Copy 11.30.05 gas 1.09.06 AURORA at 1.10.06_Rate Spread 2 2 2" xfId="18211"/>
    <cellStyle name="_Power Cost Value Copy 11.30.05 gas 1.09.06 AURORA at 1.10.06_Rate Spread 2 3" xfId="18212"/>
    <cellStyle name="_Power Cost Value Copy 11.30.05 gas 1.09.06 AURORA at 1.10.06_Rate Spread 3" xfId="18213"/>
    <cellStyle name="_Power Cost Value Copy 11.30.05 gas 1.09.06 AURORA at 1.10.06_Rate Spread 3 2" xfId="18214"/>
    <cellStyle name="_Power Cost Value Copy 11.30.05 gas 1.09.06 AURORA at 1.10.06_Rate Spread 4" xfId="18215"/>
    <cellStyle name="_Power Cost Value Copy 11.30.05 gas 1.09.06 AURORA at 1.10.06_Rebuttal Power Costs" xfId="3095"/>
    <cellStyle name="_Power Cost Value Copy 11.30.05 gas 1.09.06 AURORA at 1.10.06_Rebuttal Power Costs 2" xfId="3096"/>
    <cellStyle name="_Power Cost Value Copy 11.30.05 gas 1.09.06 AURORA at 1.10.06_Rebuttal Power Costs 2 2" xfId="18216"/>
    <cellStyle name="_Power Cost Value Copy 11.30.05 gas 1.09.06 AURORA at 1.10.06_Rebuttal Power Costs 2 2 2" xfId="18217"/>
    <cellStyle name="_Power Cost Value Copy 11.30.05 gas 1.09.06 AURORA at 1.10.06_Rebuttal Power Costs 2 2 2 2" xfId="18218"/>
    <cellStyle name="_Power Cost Value Copy 11.30.05 gas 1.09.06 AURORA at 1.10.06_Rebuttal Power Costs 2 2 3" xfId="18219"/>
    <cellStyle name="_Power Cost Value Copy 11.30.05 gas 1.09.06 AURORA at 1.10.06_Rebuttal Power Costs 2 2 4" xfId="18220"/>
    <cellStyle name="_Power Cost Value Copy 11.30.05 gas 1.09.06 AURORA at 1.10.06_Rebuttal Power Costs 2 3" xfId="18221"/>
    <cellStyle name="_Power Cost Value Copy 11.30.05 gas 1.09.06 AURORA at 1.10.06_Rebuttal Power Costs 2 3 2" xfId="18222"/>
    <cellStyle name="_Power Cost Value Copy 11.30.05 gas 1.09.06 AURORA at 1.10.06_Rebuttal Power Costs 2 4" xfId="18223"/>
    <cellStyle name="_Power Cost Value Copy 11.30.05 gas 1.09.06 AURORA at 1.10.06_Rebuttal Power Costs 2 5" xfId="18224"/>
    <cellStyle name="_Power Cost Value Copy 11.30.05 gas 1.09.06 AURORA at 1.10.06_Rebuttal Power Costs 3" xfId="18225"/>
    <cellStyle name="_Power Cost Value Copy 11.30.05 gas 1.09.06 AURORA at 1.10.06_Rebuttal Power Costs 3 2" xfId="18226"/>
    <cellStyle name="_Power Cost Value Copy 11.30.05 gas 1.09.06 AURORA at 1.10.06_Rebuttal Power Costs 3 2 2" xfId="18227"/>
    <cellStyle name="_Power Cost Value Copy 11.30.05 gas 1.09.06 AURORA at 1.10.06_Rebuttal Power Costs 3 3" xfId="18228"/>
    <cellStyle name="_Power Cost Value Copy 11.30.05 gas 1.09.06 AURORA at 1.10.06_Rebuttal Power Costs 3 4" xfId="18229"/>
    <cellStyle name="_Power Cost Value Copy 11.30.05 gas 1.09.06 AURORA at 1.10.06_Rebuttal Power Costs 3 5" xfId="18230"/>
    <cellStyle name="_Power Cost Value Copy 11.30.05 gas 1.09.06 AURORA at 1.10.06_Rebuttal Power Costs 4" xfId="18231"/>
    <cellStyle name="_Power Cost Value Copy 11.30.05 gas 1.09.06 AURORA at 1.10.06_Rebuttal Power Costs 4 2" xfId="18232"/>
    <cellStyle name="_Power Cost Value Copy 11.30.05 gas 1.09.06 AURORA at 1.10.06_Rebuttal Power Costs 5" xfId="18233"/>
    <cellStyle name="_Power Cost Value Copy 11.30.05 gas 1.09.06 AURORA at 1.10.06_Rebuttal Power Costs 6" xfId="18234"/>
    <cellStyle name="_Power Cost Value Copy 11.30.05 gas 1.09.06 AURORA at 1.10.06_Rebuttal Power Costs_Adj Bench DR 3 for Initial Briefs (Electric)" xfId="3097"/>
    <cellStyle name="_Power Cost Value Copy 11.30.05 gas 1.09.06 AURORA at 1.10.06_Rebuttal Power Costs_Adj Bench DR 3 for Initial Briefs (Electric) 2" xfId="3098"/>
    <cellStyle name="_Power Cost Value Copy 11.30.05 gas 1.09.06 AURORA at 1.10.06_Rebuttal Power Costs_Adj Bench DR 3 for Initial Briefs (Electric) 2 2" xfId="18235"/>
    <cellStyle name="_Power Cost Value Copy 11.30.05 gas 1.09.06 AURORA at 1.10.06_Rebuttal Power Costs_Adj Bench DR 3 for Initial Briefs (Electric) 2 2 2" xfId="18236"/>
    <cellStyle name="_Power Cost Value Copy 11.30.05 gas 1.09.06 AURORA at 1.10.06_Rebuttal Power Costs_Adj Bench DR 3 for Initial Briefs (Electric) 2 2 2 2" xfId="18237"/>
    <cellStyle name="_Power Cost Value Copy 11.30.05 gas 1.09.06 AURORA at 1.10.06_Rebuttal Power Costs_Adj Bench DR 3 for Initial Briefs (Electric) 2 2 3" xfId="18238"/>
    <cellStyle name="_Power Cost Value Copy 11.30.05 gas 1.09.06 AURORA at 1.10.06_Rebuttal Power Costs_Adj Bench DR 3 for Initial Briefs (Electric) 2 2 4" xfId="18239"/>
    <cellStyle name="_Power Cost Value Copy 11.30.05 gas 1.09.06 AURORA at 1.10.06_Rebuttal Power Costs_Adj Bench DR 3 for Initial Briefs (Electric) 2 3" xfId="18240"/>
    <cellStyle name="_Power Cost Value Copy 11.30.05 gas 1.09.06 AURORA at 1.10.06_Rebuttal Power Costs_Adj Bench DR 3 for Initial Briefs (Electric) 2 3 2" xfId="18241"/>
    <cellStyle name="_Power Cost Value Copy 11.30.05 gas 1.09.06 AURORA at 1.10.06_Rebuttal Power Costs_Adj Bench DR 3 for Initial Briefs (Electric) 2 4" xfId="18242"/>
    <cellStyle name="_Power Cost Value Copy 11.30.05 gas 1.09.06 AURORA at 1.10.06_Rebuttal Power Costs_Adj Bench DR 3 for Initial Briefs (Electric) 2 5" xfId="18243"/>
    <cellStyle name="_Power Cost Value Copy 11.30.05 gas 1.09.06 AURORA at 1.10.06_Rebuttal Power Costs_Adj Bench DR 3 for Initial Briefs (Electric) 3" xfId="18244"/>
    <cellStyle name="_Power Cost Value Copy 11.30.05 gas 1.09.06 AURORA at 1.10.06_Rebuttal Power Costs_Adj Bench DR 3 for Initial Briefs (Electric) 3 2" xfId="18245"/>
    <cellStyle name="_Power Cost Value Copy 11.30.05 gas 1.09.06 AURORA at 1.10.06_Rebuttal Power Costs_Adj Bench DR 3 for Initial Briefs (Electric) 3 2 2" xfId="18246"/>
    <cellStyle name="_Power Cost Value Copy 11.30.05 gas 1.09.06 AURORA at 1.10.06_Rebuttal Power Costs_Adj Bench DR 3 for Initial Briefs (Electric) 3 3" xfId="18247"/>
    <cellStyle name="_Power Cost Value Copy 11.30.05 gas 1.09.06 AURORA at 1.10.06_Rebuttal Power Costs_Adj Bench DR 3 for Initial Briefs (Electric) 3 4" xfId="18248"/>
    <cellStyle name="_Power Cost Value Copy 11.30.05 gas 1.09.06 AURORA at 1.10.06_Rebuttal Power Costs_Adj Bench DR 3 for Initial Briefs (Electric) 3 5" xfId="18249"/>
    <cellStyle name="_Power Cost Value Copy 11.30.05 gas 1.09.06 AURORA at 1.10.06_Rebuttal Power Costs_Adj Bench DR 3 for Initial Briefs (Electric) 4" xfId="18250"/>
    <cellStyle name="_Power Cost Value Copy 11.30.05 gas 1.09.06 AURORA at 1.10.06_Rebuttal Power Costs_Adj Bench DR 3 for Initial Briefs (Electric) 4 2" xfId="18251"/>
    <cellStyle name="_Power Cost Value Copy 11.30.05 gas 1.09.06 AURORA at 1.10.06_Rebuttal Power Costs_Adj Bench DR 3 for Initial Briefs (Electric) 5" xfId="18252"/>
    <cellStyle name="_Power Cost Value Copy 11.30.05 gas 1.09.06 AURORA at 1.10.06_Rebuttal Power Costs_Adj Bench DR 3 for Initial Briefs (Electric) 6" xfId="18253"/>
    <cellStyle name="_Power Cost Value Copy 11.30.05 gas 1.09.06 AURORA at 1.10.06_Rebuttal Power Costs_Adj Bench DR 3 for Initial Briefs (Electric)_DEM-WP(C) ENERG10C--ctn Mid-C_042010 2010GRC" xfId="3099"/>
    <cellStyle name="_Power Cost Value Copy 11.30.05 gas 1.09.06 AURORA at 1.10.06_Rebuttal Power Costs_Adj Bench DR 3 for Initial Briefs (Electric)_DEM-WP(C) ENERG10C--ctn Mid-C_042010 2010GRC 2" xfId="18254"/>
    <cellStyle name="_Power Cost Value Copy 11.30.05 gas 1.09.06 AURORA at 1.10.06_Rebuttal Power Costs_DEM-WP(C) ENERG10C--ctn Mid-C_042010 2010GRC" xfId="3100"/>
    <cellStyle name="_Power Cost Value Copy 11.30.05 gas 1.09.06 AURORA at 1.10.06_Rebuttal Power Costs_DEM-WP(C) ENERG10C--ctn Mid-C_042010 2010GRC 2" xfId="18255"/>
    <cellStyle name="_Power Cost Value Copy 11.30.05 gas 1.09.06 AURORA at 1.10.06_Rebuttal Power Costs_Electric Rev Req Model (2009 GRC) Rebuttal" xfId="3101"/>
    <cellStyle name="_Power Cost Value Copy 11.30.05 gas 1.09.06 AURORA at 1.10.06_Rebuttal Power Costs_Electric Rev Req Model (2009 GRC) Rebuttal 2" xfId="18256"/>
    <cellStyle name="_Power Cost Value Copy 11.30.05 gas 1.09.06 AURORA at 1.10.06_Rebuttal Power Costs_Electric Rev Req Model (2009 GRC) Rebuttal 2 2" xfId="18257"/>
    <cellStyle name="_Power Cost Value Copy 11.30.05 gas 1.09.06 AURORA at 1.10.06_Rebuttal Power Costs_Electric Rev Req Model (2009 GRC) Rebuttal 2 2 2" xfId="18258"/>
    <cellStyle name="_Power Cost Value Copy 11.30.05 gas 1.09.06 AURORA at 1.10.06_Rebuttal Power Costs_Electric Rev Req Model (2009 GRC) Rebuttal 2 3" xfId="18259"/>
    <cellStyle name="_Power Cost Value Copy 11.30.05 gas 1.09.06 AURORA at 1.10.06_Rebuttal Power Costs_Electric Rev Req Model (2009 GRC) Rebuttal 2 4" xfId="18260"/>
    <cellStyle name="_Power Cost Value Copy 11.30.05 gas 1.09.06 AURORA at 1.10.06_Rebuttal Power Costs_Electric Rev Req Model (2009 GRC) Rebuttal 3" xfId="18261"/>
    <cellStyle name="_Power Cost Value Copy 11.30.05 gas 1.09.06 AURORA at 1.10.06_Rebuttal Power Costs_Electric Rev Req Model (2009 GRC) Rebuttal 3 2" xfId="18262"/>
    <cellStyle name="_Power Cost Value Copy 11.30.05 gas 1.09.06 AURORA at 1.10.06_Rebuttal Power Costs_Electric Rev Req Model (2009 GRC) Rebuttal 4" xfId="18263"/>
    <cellStyle name="_Power Cost Value Copy 11.30.05 gas 1.09.06 AURORA at 1.10.06_Rebuttal Power Costs_Electric Rev Req Model (2009 GRC) Rebuttal 5" xfId="18264"/>
    <cellStyle name="_Power Cost Value Copy 11.30.05 gas 1.09.06 AURORA at 1.10.06_Rebuttal Power Costs_Electric Rev Req Model (2009 GRC) Rebuttal REmoval of New  WH Solar AdjustMI" xfId="3102"/>
    <cellStyle name="_Power Cost Value Copy 11.30.05 gas 1.09.06 AURORA at 1.10.06_Rebuttal Power Costs_Electric Rev Req Model (2009 GRC) Rebuttal REmoval of New  WH Solar AdjustMI 2" xfId="3103"/>
    <cellStyle name="_Power Cost Value Copy 11.30.05 gas 1.09.06 AURORA at 1.10.06_Rebuttal Power Costs_Electric Rev Req Model (2009 GRC) Rebuttal REmoval of New  WH Solar AdjustMI 2 2" xfId="18265"/>
    <cellStyle name="_Power Cost Value Copy 11.30.05 gas 1.09.06 AURORA at 1.10.06_Rebuttal Power Costs_Electric Rev Req Model (2009 GRC) Rebuttal REmoval of New  WH Solar AdjustMI 2 2 2" xfId="18266"/>
    <cellStyle name="_Power Cost Value Copy 11.30.05 gas 1.09.06 AURORA at 1.10.06_Rebuttal Power Costs_Electric Rev Req Model (2009 GRC) Rebuttal REmoval of New  WH Solar AdjustMI 2 2 2 2" xfId="18267"/>
    <cellStyle name="_Power Cost Value Copy 11.30.05 gas 1.09.06 AURORA at 1.10.06_Rebuttal Power Costs_Electric Rev Req Model (2009 GRC) Rebuttal REmoval of New  WH Solar AdjustMI 2 2 3" xfId="18268"/>
    <cellStyle name="_Power Cost Value Copy 11.30.05 gas 1.09.06 AURORA at 1.10.06_Rebuttal Power Costs_Electric Rev Req Model (2009 GRC) Rebuttal REmoval of New  WH Solar AdjustMI 2 2 4" xfId="18269"/>
    <cellStyle name="_Power Cost Value Copy 11.30.05 gas 1.09.06 AURORA at 1.10.06_Rebuttal Power Costs_Electric Rev Req Model (2009 GRC) Rebuttal REmoval of New  WH Solar AdjustMI 2 3" xfId="18270"/>
    <cellStyle name="_Power Cost Value Copy 11.30.05 gas 1.09.06 AURORA at 1.10.06_Rebuttal Power Costs_Electric Rev Req Model (2009 GRC) Rebuttal REmoval of New  WH Solar AdjustMI 2 3 2" xfId="18271"/>
    <cellStyle name="_Power Cost Value Copy 11.30.05 gas 1.09.06 AURORA at 1.10.06_Rebuttal Power Costs_Electric Rev Req Model (2009 GRC) Rebuttal REmoval of New  WH Solar AdjustMI 2 4" xfId="18272"/>
    <cellStyle name="_Power Cost Value Copy 11.30.05 gas 1.09.06 AURORA at 1.10.06_Rebuttal Power Costs_Electric Rev Req Model (2009 GRC) Rebuttal REmoval of New  WH Solar AdjustMI 2 5" xfId="18273"/>
    <cellStyle name="_Power Cost Value Copy 11.30.05 gas 1.09.06 AURORA at 1.10.06_Rebuttal Power Costs_Electric Rev Req Model (2009 GRC) Rebuttal REmoval of New  WH Solar AdjustMI 3" xfId="18274"/>
    <cellStyle name="_Power Cost Value Copy 11.30.05 gas 1.09.06 AURORA at 1.10.06_Rebuttal Power Costs_Electric Rev Req Model (2009 GRC) Rebuttal REmoval of New  WH Solar AdjustMI 3 2" xfId="18275"/>
    <cellStyle name="_Power Cost Value Copy 11.30.05 gas 1.09.06 AURORA at 1.10.06_Rebuttal Power Costs_Electric Rev Req Model (2009 GRC) Rebuttal REmoval of New  WH Solar AdjustMI 3 2 2" xfId="18276"/>
    <cellStyle name="_Power Cost Value Copy 11.30.05 gas 1.09.06 AURORA at 1.10.06_Rebuttal Power Costs_Electric Rev Req Model (2009 GRC) Rebuttal REmoval of New  WH Solar AdjustMI 3 3" xfId="18277"/>
    <cellStyle name="_Power Cost Value Copy 11.30.05 gas 1.09.06 AURORA at 1.10.06_Rebuttal Power Costs_Electric Rev Req Model (2009 GRC) Rebuttal REmoval of New  WH Solar AdjustMI 3 4" xfId="18278"/>
    <cellStyle name="_Power Cost Value Copy 11.30.05 gas 1.09.06 AURORA at 1.10.06_Rebuttal Power Costs_Electric Rev Req Model (2009 GRC) Rebuttal REmoval of New  WH Solar AdjustMI 3 5" xfId="18279"/>
    <cellStyle name="_Power Cost Value Copy 11.30.05 gas 1.09.06 AURORA at 1.10.06_Rebuttal Power Costs_Electric Rev Req Model (2009 GRC) Rebuttal REmoval of New  WH Solar AdjustMI 4" xfId="18280"/>
    <cellStyle name="_Power Cost Value Copy 11.30.05 gas 1.09.06 AURORA at 1.10.06_Rebuttal Power Costs_Electric Rev Req Model (2009 GRC) Rebuttal REmoval of New  WH Solar AdjustMI 4 2" xfId="18281"/>
    <cellStyle name="_Power Cost Value Copy 11.30.05 gas 1.09.06 AURORA at 1.10.06_Rebuttal Power Costs_Electric Rev Req Model (2009 GRC) Rebuttal REmoval of New  WH Solar AdjustMI 5" xfId="18282"/>
    <cellStyle name="_Power Cost Value Copy 11.30.05 gas 1.09.06 AURORA at 1.10.06_Rebuttal Power Costs_Electric Rev Req Model (2009 GRC) Rebuttal REmoval of New  WH Solar AdjustMI 6" xfId="18283"/>
    <cellStyle name="_Power Cost Value Copy 11.30.05 gas 1.09.06 AURORA at 1.10.06_Rebuttal Power Costs_Electric Rev Req Model (2009 GRC) Rebuttal REmoval of New  WH Solar AdjustMI_DEM-WP(C) ENERG10C--ctn Mid-C_042010 2010GRC" xfId="3104"/>
    <cellStyle name="_Power Cost Value Copy 11.30.05 gas 1.09.06 AURORA at 1.10.06_Rebuttal Power Costs_Electric Rev Req Model (2009 GRC) Rebuttal REmoval of New  WH Solar AdjustMI_DEM-WP(C) ENERG10C--ctn Mid-C_042010 2010GRC 2" xfId="18284"/>
    <cellStyle name="_Power Cost Value Copy 11.30.05 gas 1.09.06 AURORA at 1.10.06_Rebuttal Power Costs_Electric Rev Req Model (2009 GRC) Revised 01-18-2010" xfId="3105"/>
    <cellStyle name="_Power Cost Value Copy 11.30.05 gas 1.09.06 AURORA at 1.10.06_Rebuttal Power Costs_Electric Rev Req Model (2009 GRC) Revised 01-18-2010 2" xfId="3106"/>
    <cellStyle name="_Power Cost Value Copy 11.30.05 gas 1.09.06 AURORA at 1.10.06_Rebuttal Power Costs_Electric Rev Req Model (2009 GRC) Revised 01-18-2010 2 2" xfId="18285"/>
    <cellStyle name="_Power Cost Value Copy 11.30.05 gas 1.09.06 AURORA at 1.10.06_Rebuttal Power Costs_Electric Rev Req Model (2009 GRC) Revised 01-18-2010 2 2 2" xfId="18286"/>
    <cellStyle name="_Power Cost Value Copy 11.30.05 gas 1.09.06 AURORA at 1.10.06_Rebuttal Power Costs_Electric Rev Req Model (2009 GRC) Revised 01-18-2010 2 2 2 2" xfId="18287"/>
    <cellStyle name="_Power Cost Value Copy 11.30.05 gas 1.09.06 AURORA at 1.10.06_Rebuttal Power Costs_Electric Rev Req Model (2009 GRC) Revised 01-18-2010 2 2 3" xfId="18288"/>
    <cellStyle name="_Power Cost Value Copy 11.30.05 gas 1.09.06 AURORA at 1.10.06_Rebuttal Power Costs_Electric Rev Req Model (2009 GRC) Revised 01-18-2010 2 2 4" xfId="18289"/>
    <cellStyle name="_Power Cost Value Copy 11.30.05 gas 1.09.06 AURORA at 1.10.06_Rebuttal Power Costs_Electric Rev Req Model (2009 GRC) Revised 01-18-2010 2 3" xfId="18290"/>
    <cellStyle name="_Power Cost Value Copy 11.30.05 gas 1.09.06 AURORA at 1.10.06_Rebuttal Power Costs_Electric Rev Req Model (2009 GRC) Revised 01-18-2010 2 3 2" xfId="18291"/>
    <cellStyle name="_Power Cost Value Copy 11.30.05 gas 1.09.06 AURORA at 1.10.06_Rebuttal Power Costs_Electric Rev Req Model (2009 GRC) Revised 01-18-2010 2 4" xfId="18292"/>
    <cellStyle name="_Power Cost Value Copy 11.30.05 gas 1.09.06 AURORA at 1.10.06_Rebuttal Power Costs_Electric Rev Req Model (2009 GRC) Revised 01-18-2010 2 5" xfId="18293"/>
    <cellStyle name="_Power Cost Value Copy 11.30.05 gas 1.09.06 AURORA at 1.10.06_Rebuttal Power Costs_Electric Rev Req Model (2009 GRC) Revised 01-18-2010 3" xfId="18294"/>
    <cellStyle name="_Power Cost Value Copy 11.30.05 gas 1.09.06 AURORA at 1.10.06_Rebuttal Power Costs_Electric Rev Req Model (2009 GRC) Revised 01-18-2010 3 2" xfId="18295"/>
    <cellStyle name="_Power Cost Value Copy 11.30.05 gas 1.09.06 AURORA at 1.10.06_Rebuttal Power Costs_Electric Rev Req Model (2009 GRC) Revised 01-18-2010 3 2 2" xfId="18296"/>
    <cellStyle name="_Power Cost Value Copy 11.30.05 gas 1.09.06 AURORA at 1.10.06_Rebuttal Power Costs_Electric Rev Req Model (2009 GRC) Revised 01-18-2010 3 3" xfId="18297"/>
    <cellStyle name="_Power Cost Value Copy 11.30.05 gas 1.09.06 AURORA at 1.10.06_Rebuttal Power Costs_Electric Rev Req Model (2009 GRC) Revised 01-18-2010 3 4" xfId="18298"/>
    <cellStyle name="_Power Cost Value Copy 11.30.05 gas 1.09.06 AURORA at 1.10.06_Rebuttal Power Costs_Electric Rev Req Model (2009 GRC) Revised 01-18-2010 3 5" xfId="18299"/>
    <cellStyle name="_Power Cost Value Copy 11.30.05 gas 1.09.06 AURORA at 1.10.06_Rebuttal Power Costs_Electric Rev Req Model (2009 GRC) Revised 01-18-2010 4" xfId="18300"/>
    <cellStyle name="_Power Cost Value Copy 11.30.05 gas 1.09.06 AURORA at 1.10.06_Rebuttal Power Costs_Electric Rev Req Model (2009 GRC) Revised 01-18-2010 4 2" xfId="18301"/>
    <cellStyle name="_Power Cost Value Copy 11.30.05 gas 1.09.06 AURORA at 1.10.06_Rebuttal Power Costs_Electric Rev Req Model (2009 GRC) Revised 01-18-2010 5" xfId="18302"/>
    <cellStyle name="_Power Cost Value Copy 11.30.05 gas 1.09.06 AURORA at 1.10.06_Rebuttal Power Costs_Electric Rev Req Model (2009 GRC) Revised 01-18-2010 6" xfId="18303"/>
    <cellStyle name="_Power Cost Value Copy 11.30.05 gas 1.09.06 AURORA at 1.10.06_Rebuttal Power Costs_Electric Rev Req Model (2009 GRC) Revised 01-18-2010_DEM-WP(C) ENERG10C--ctn Mid-C_042010 2010GRC" xfId="3107"/>
    <cellStyle name="_Power Cost Value Copy 11.30.05 gas 1.09.06 AURORA at 1.10.06_Rebuttal Power Costs_Electric Rev Req Model (2009 GRC) Revised 01-18-2010_DEM-WP(C) ENERG10C--ctn Mid-C_042010 2010GRC 2" xfId="18304"/>
    <cellStyle name="_Power Cost Value Copy 11.30.05 gas 1.09.06 AURORA at 1.10.06_Rebuttal Power Costs_Final Order Electric EXHIBIT A-1" xfId="3108"/>
    <cellStyle name="_Power Cost Value Copy 11.30.05 gas 1.09.06 AURORA at 1.10.06_Rebuttal Power Costs_Final Order Electric EXHIBIT A-1 2" xfId="18305"/>
    <cellStyle name="_Power Cost Value Copy 11.30.05 gas 1.09.06 AURORA at 1.10.06_Rebuttal Power Costs_Final Order Electric EXHIBIT A-1 2 2" xfId="18306"/>
    <cellStyle name="_Power Cost Value Copy 11.30.05 gas 1.09.06 AURORA at 1.10.06_Rebuttal Power Costs_Final Order Electric EXHIBIT A-1 2 2 2" xfId="18307"/>
    <cellStyle name="_Power Cost Value Copy 11.30.05 gas 1.09.06 AURORA at 1.10.06_Rebuttal Power Costs_Final Order Electric EXHIBIT A-1 2 3" xfId="18308"/>
    <cellStyle name="_Power Cost Value Copy 11.30.05 gas 1.09.06 AURORA at 1.10.06_Rebuttal Power Costs_Final Order Electric EXHIBIT A-1 2 4" xfId="18309"/>
    <cellStyle name="_Power Cost Value Copy 11.30.05 gas 1.09.06 AURORA at 1.10.06_Rebuttal Power Costs_Final Order Electric EXHIBIT A-1 2 5" xfId="18310"/>
    <cellStyle name="_Power Cost Value Copy 11.30.05 gas 1.09.06 AURORA at 1.10.06_Rebuttal Power Costs_Final Order Electric EXHIBIT A-1 3" xfId="18311"/>
    <cellStyle name="_Power Cost Value Copy 11.30.05 gas 1.09.06 AURORA at 1.10.06_Rebuttal Power Costs_Final Order Electric EXHIBIT A-1 3 2" xfId="18312"/>
    <cellStyle name="_Power Cost Value Copy 11.30.05 gas 1.09.06 AURORA at 1.10.06_Rebuttal Power Costs_Final Order Electric EXHIBIT A-1 4" xfId="18313"/>
    <cellStyle name="_Power Cost Value Copy 11.30.05 gas 1.09.06 AURORA at 1.10.06_Rebuttal Power Costs_Final Order Electric EXHIBIT A-1 5" xfId="18314"/>
    <cellStyle name="_Power Cost Value Copy 11.30.05 gas 1.09.06 AURORA at 1.10.06_Rebuttal Power Costs_Final Order Electric EXHIBIT A-1 6" xfId="18315"/>
    <cellStyle name="_Power Cost Value Copy 11.30.05 gas 1.09.06 AURORA at 1.10.06_Rebuttal Power Costs_Final Order Electric EXHIBIT A-1 7" xfId="18316"/>
    <cellStyle name="_Power Cost Value Copy 11.30.05 gas 1.09.06 AURORA at 1.10.06_ROR 5.02" xfId="18317"/>
    <cellStyle name="_Power Cost Value Copy 11.30.05 gas 1.09.06 AURORA at 1.10.06_ROR 5.02 2" xfId="18318"/>
    <cellStyle name="_Power Cost Value Copy 11.30.05 gas 1.09.06 AURORA at 1.10.06_ROR 5.02 2 2" xfId="18319"/>
    <cellStyle name="_Power Cost Value Copy 11.30.05 gas 1.09.06 AURORA at 1.10.06_ROR 5.02 2 2 2" xfId="18320"/>
    <cellStyle name="_Power Cost Value Copy 11.30.05 gas 1.09.06 AURORA at 1.10.06_ROR 5.02 2 3" xfId="18321"/>
    <cellStyle name="_Power Cost Value Copy 11.30.05 gas 1.09.06 AURORA at 1.10.06_ROR 5.02 3" xfId="18322"/>
    <cellStyle name="_Power Cost Value Copy 11.30.05 gas 1.09.06 AURORA at 1.10.06_ROR 5.02 3 2" xfId="18323"/>
    <cellStyle name="_Power Cost Value Copy 11.30.05 gas 1.09.06 AURORA at 1.10.06_ROR 5.02 4" xfId="18324"/>
    <cellStyle name="_Power Cost Value Copy 11.30.05 gas 1.09.06 AURORA at 1.10.06_Sch 40 Feeder OH 2008" xfId="18325"/>
    <cellStyle name="_Power Cost Value Copy 11.30.05 gas 1.09.06 AURORA at 1.10.06_Sch 40 Feeder OH 2008 2" xfId="18326"/>
    <cellStyle name="_Power Cost Value Copy 11.30.05 gas 1.09.06 AURORA at 1.10.06_Sch 40 Feeder OH 2008 2 2" xfId="18327"/>
    <cellStyle name="_Power Cost Value Copy 11.30.05 gas 1.09.06 AURORA at 1.10.06_Sch 40 Feeder OH 2008 2 2 2" xfId="18328"/>
    <cellStyle name="_Power Cost Value Copy 11.30.05 gas 1.09.06 AURORA at 1.10.06_Sch 40 Feeder OH 2008 2 3" xfId="18329"/>
    <cellStyle name="_Power Cost Value Copy 11.30.05 gas 1.09.06 AURORA at 1.10.06_Sch 40 Feeder OH 2008 3" xfId="18330"/>
    <cellStyle name="_Power Cost Value Copy 11.30.05 gas 1.09.06 AURORA at 1.10.06_Sch 40 Feeder OH 2008 3 2" xfId="18331"/>
    <cellStyle name="_Power Cost Value Copy 11.30.05 gas 1.09.06 AURORA at 1.10.06_Sch 40 Feeder OH 2008 4" xfId="18332"/>
    <cellStyle name="_Power Cost Value Copy 11.30.05 gas 1.09.06 AURORA at 1.10.06_Sch 40 Interim Energy Rates " xfId="18333"/>
    <cellStyle name="_Power Cost Value Copy 11.30.05 gas 1.09.06 AURORA at 1.10.06_Sch 40 Interim Energy Rates  2" xfId="18334"/>
    <cellStyle name="_Power Cost Value Copy 11.30.05 gas 1.09.06 AURORA at 1.10.06_Sch 40 Interim Energy Rates  2 2" xfId="18335"/>
    <cellStyle name="_Power Cost Value Copy 11.30.05 gas 1.09.06 AURORA at 1.10.06_Sch 40 Interim Energy Rates  2 2 2" xfId="18336"/>
    <cellStyle name="_Power Cost Value Copy 11.30.05 gas 1.09.06 AURORA at 1.10.06_Sch 40 Interim Energy Rates  2 3" xfId="18337"/>
    <cellStyle name="_Power Cost Value Copy 11.30.05 gas 1.09.06 AURORA at 1.10.06_Sch 40 Interim Energy Rates  3" xfId="18338"/>
    <cellStyle name="_Power Cost Value Copy 11.30.05 gas 1.09.06 AURORA at 1.10.06_Sch 40 Interim Energy Rates  3 2" xfId="18339"/>
    <cellStyle name="_Power Cost Value Copy 11.30.05 gas 1.09.06 AURORA at 1.10.06_Sch 40 Interim Energy Rates  4" xfId="18340"/>
    <cellStyle name="_Power Cost Value Copy 11.30.05 gas 1.09.06 AURORA at 1.10.06_Sch 40 Substation A&amp;G 2008" xfId="18341"/>
    <cellStyle name="_Power Cost Value Copy 11.30.05 gas 1.09.06 AURORA at 1.10.06_Sch 40 Substation A&amp;G 2008 2" xfId="18342"/>
    <cellStyle name="_Power Cost Value Copy 11.30.05 gas 1.09.06 AURORA at 1.10.06_Sch 40 Substation A&amp;G 2008 2 2" xfId="18343"/>
    <cellStyle name="_Power Cost Value Copy 11.30.05 gas 1.09.06 AURORA at 1.10.06_Sch 40 Substation A&amp;G 2008 2 2 2" xfId="18344"/>
    <cellStyle name="_Power Cost Value Copy 11.30.05 gas 1.09.06 AURORA at 1.10.06_Sch 40 Substation A&amp;G 2008 2 3" xfId="18345"/>
    <cellStyle name="_Power Cost Value Copy 11.30.05 gas 1.09.06 AURORA at 1.10.06_Sch 40 Substation A&amp;G 2008 3" xfId="18346"/>
    <cellStyle name="_Power Cost Value Copy 11.30.05 gas 1.09.06 AURORA at 1.10.06_Sch 40 Substation A&amp;G 2008 3 2" xfId="18347"/>
    <cellStyle name="_Power Cost Value Copy 11.30.05 gas 1.09.06 AURORA at 1.10.06_Sch 40 Substation A&amp;G 2008 4" xfId="18348"/>
    <cellStyle name="_Power Cost Value Copy 11.30.05 gas 1.09.06 AURORA at 1.10.06_Sch 40 Substation O&amp;M 2008" xfId="18349"/>
    <cellStyle name="_Power Cost Value Copy 11.30.05 gas 1.09.06 AURORA at 1.10.06_Sch 40 Substation O&amp;M 2008 2" xfId="18350"/>
    <cellStyle name="_Power Cost Value Copy 11.30.05 gas 1.09.06 AURORA at 1.10.06_Sch 40 Substation O&amp;M 2008 2 2" xfId="18351"/>
    <cellStyle name="_Power Cost Value Copy 11.30.05 gas 1.09.06 AURORA at 1.10.06_Sch 40 Substation O&amp;M 2008 2 2 2" xfId="18352"/>
    <cellStyle name="_Power Cost Value Copy 11.30.05 gas 1.09.06 AURORA at 1.10.06_Sch 40 Substation O&amp;M 2008 2 3" xfId="18353"/>
    <cellStyle name="_Power Cost Value Copy 11.30.05 gas 1.09.06 AURORA at 1.10.06_Sch 40 Substation O&amp;M 2008 3" xfId="18354"/>
    <cellStyle name="_Power Cost Value Copy 11.30.05 gas 1.09.06 AURORA at 1.10.06_Sch 40 Substation O&amp;M 2008 3 2" xfId="18355"/>
    <cellStyle name="_Power Cost Value Copy 11.30.05 gas 1.09.06 AURORA at 1.10.06_Sch 40 Substation O&amp;M 2008 4" xfId="18356"/>
    <cellStyle name="_Power Cost Value Copy 11.30.05 gas 1.09.06 AURORA at 1.10.06_Subs 2008" xfId="18357"/>
    <cellStyle name="_Power Cost Value Copy 11.30.05 gas 1.09.06 AURORA at 1.10.06_Subs 2008 2" xfId="18358"/>
    <cellStyle name="_Power Cost Value Copy 11.30.05 gas 1.09.06 AURORA at 1.10.06_Subs 2008 2 2" xfId="18359"/>
    <cellStyle name="_Power Cost Value Copy 11.30.05 gas 1.09.06 AURORA at 1.10.06_Subs 2008 2 2 2" xfId="18360"/>
    <cellStyle name="_Power Cost Value Copy 11.30.05 gas 1.09.06 AURORA at 1.10.06_Subs 2008 2 3" xfId="18361"/>
    <cellStyle name="_Power Cost Value Copy 11.30.05 gas 1.09.06 AURORA at 1.10.06_Subs 2008 3" xfId="18362"/>
    <cellStyle name="_Power Cost Value Copy 11.30.05 gas 1.09.06 AURORA at 1.10.06_Subs 2008 3 2" xfId="18363"/>
    <cellStyle name="_Power Cost Value Copy 11.30.05 gas 1.09.06 AURORA at 1.10.06_Subs 2008 4" xfId="18364"/>
    <cellStyle name="_Power Cost Value Copy 11.30.05 gas 1.09.06 AURORA at 1.10.06_Transmission Workbook for May BOD" xfId="3109"/>
    <cellStyle name="_Power Cost Value Copy 11.30.05 gas 1.09.06 AURORA at 1.10.06_Transmission Workbook for May BOD 2" xfId="3110"/>
    <cellStyle name="_Power Cost Value Copy 11.30.05 gas 1.09.06 AURORA at 1.10.06_Transmission Workbook for May BOD 2 2" xfId="18365"/>
    <cellStyle name="_Power Cost Value Copy 11.30.05 gas 1.09.06 AURORA at 1.10.06_Transmission Workbook for May BOD 2 2 2" xfId="18366"/>
    <cellStyle name="_Power Cost Value Copy 11.30.05 gas 1.09.06 AURORA at 1.10.06_Transmission Workbook for May BOD 2 2 2 2" xfId="18367"/>
    <cellStyle name="_Power Cost Value Copy 11.30.05 gas 1.09.06 AURORA at 1.10.06_Transmission Workbook for May BOD 2 2 3" xfId="18368"/>
    <cellStyle name="_Power Cost Value Copy 11.30.05 gas 1.09.06 AURORA at 1.10.06_Transmission Workbook for May BOD 2 3" xfId="18369"/>
    <cellStyle name="_Power Cost Value Copy 11.30.05 gas 1.09.06 AURORA at 1.10.06_Transmission Workbook for May BOD 2 3 2" xfId="18370"/>
    <cellStyle name="_Power Cost Value Copy 11.30.05 gas 1.09.06 AURORA at 1.10.06_Transmission Workbook for May BOD 2 4" xfId="18371"/>
    <cellStyle name="_Power Cost Value Copy 11.30.05 gas 1.09.06 AURORA at 1.10.06_Transmission Workbook for May BOD 2 5" xfId="18372"/>
    <cellStyle name="_Power Cost Value Copy 11.30.05 gas 1.09.06 AURORA at 1.10.06_Transmission Workbook for May BOD 3" xfId="18373"/>
    <cellStyle name="_Power Cost Value Copy 11.30.05 gas 1.09.06 AURORA at 1.10.06_Transmission Workbook for May BOD 3 2" xfId="18374"/>
    <cellStyle name="_Power Cost Value Copy 11.30.05 gas 1.09.06 AURORA at 1.10.06_Transmission Workbook for May BOD 3 2 2" xfId="18375"/>
    <cellStyle name="_Power Cost Value Copy 11.30.05 gas 1.09.06 AURORA at 1.10.06_Transmission Workbook for May BOD 3 3" xfId="18376"/>
    <cellStyle name="_Power Cost Value Copy 11.30.05 gas 1.09.06 AURORA at 1.10.06_Transmission Workbook for May BOD 3 4" xfId="18377"/>
    <cellStyle name="_Power Cost Value Copy 11.30.05 gas 1.09.06 AURORA at 1.10.06_Transmission Workbook for May BOD 4" xfId="18378"/>
    <cellStyle name="_Power Cost Value Copy 11.30.05 gas 1.09.06 AURORA at 1.10.06_Transmission Workbook for May BOD 4 2" xfId="18379"/>
    <cellStyle name="_Power Cost Value Copy 11.30.05 gas 1.09.06 AURORA at 1.10.06_Transmission Workbook for May BOD 5" xfId="18380"/>
    <cellStyle name="_Power Cost Value Copy 11.30.05 gas 1.09.06 AURORA at 1.10.06_Transmission Workbook for May BOD 6" xfId="18381"/>
    <cellStyle name="_Power Cost Value Copy 11.30.05 gas 1.09.06 AURORA at 1.10.06_Transmission Workbook for May BOD_DEM-WP(C) ENERG10C--ctn Mid-C_042010 2010GRC" xfId="3111"/>
    <cellStyle name="_Power Cost Value Copy 11.30.05 gas 1.09.06 AURORA at 1.10.06_Transmission Workbook for May BOD_DEM-WP(C) ENERG10C--ctn Mid-C_042010 2010GRC 2" xfId="18382"/>
    <cellStyle name="_Power Cost Value Copy 11.30.05 gas 1.09.06 AURORA at 1.10.06_Wind Integration 10GRC" xfId="3112"/>
    <cellStyle name="_Power Cost Value Copy 11.30.05 gas 1.09.06 AURORA at 1.10.06_Wind Integration 10GRC 2" xfId="3113"/>
    <cellStyle name="_Power Cost Value Copy 11.30.05 gas 1.09.06 AURORA at 1.10.06_Wind Integration 10GRC 2 2" xfId="18383"/>
    <cellStyle name="_Power Cost Value Copy 11.30.05 gas 1.09.06 AURORA at 1.10.06_Wind Integration 10GRC 2 2 2" xfId="18384"/>
    <cellStyle name="_Power Cost Value Copy 11.30.05 gas 1.09.06 AURORA at 1.10.06_Wind Integration 10GRC 2 2 2 2" xfId="18385"/>
    <cellStyle name="_Power Cost Value Copy 11.30.05 gas 1.09.06 AURORA at 1.10.06_Wind Integration 10GRC 2 2 3" xfId="18386"/>
    <cellStyle name="_Power Cost Value Copy 11.30.05 gas 1.09.06 AURORA at 1.10.06_Wind Integration 10GRC 2 3" xfId="18387"/>
    <cellStyle name="_Power Cost Value Copy 11.30.05 gas 1.09.06 AURORA at 1.10.06_Wind Integration 10GRC 2 3 2" xfId="18388"/>
    <cellStyle name="_Power Cost Value Copy 11.30.05 gas 1.09.06 AURORA at 1.10.06_Wind Integration 10GRC 2 4" xfId="18389"/>
    <cellStyle name="_Power Cost Value Copy 11.30.05 gas 1.09.06 AURORA at 1.10.06_Wind Integration 10GRC 2 5" xfId="18390"/>
    <cellStyle name="_Power Cost Value Copy 11.30.05 gas 1.09.06 AURORA at 1.10.06_Wind Integration 10GRC 3" xfId="18391"/>
    <cellStyle name="_Power Cost Value Copy 11.30.05 gas 1.09.06 AURORA at 1.10.06_Wind Integration 10GRC 3 2" xfId="18392"/>
    <cellStyle name="_Power Cost Value Copy 11.30.05 gas 1.09.06 AURORA at 1.10.06_Wind Integration 10GRC 3 2 2" xfId="18393"/>
    <cellStyle name="_Power Cost Value Copy 11.30.05 gas 1.09.06 AURORA at 1.10.06_Wind Integration 10GRC 3 3" xfId="18394"/>
    <cellStyle name="_Power Cost Value Copy 11.30.05 gas 1.09.06 AURORA at 1.10.06_Wind Integration 10GRC 3 4" xfId="18395"/>
    <cellStyle name="_Power Cost Value Copy 11.30.05 gas 1.09.06 AURORA at 1.10.06_Wind Integration 10GRC 4" xfId="18396"/>
    <cellStyle name="_Power Cost Value Copy 11.30.05 gas 1.09.06 AURORA at 1.10.06_Wind Integration 10GRC 4 2" xfId="18397"/>
    <cellStyle name="_Power Cost Value Copy 11.30.05 gas 1.09.06 AURORA at 1.10.06_Wind Integration 10GRC 5" xfId="18398"/>
    <cellStyle name="_Power Cost Value Copy 11.30.05 gas 1.09.06 AURORA at 1.10.06_Wind Integration 10GRC 6" xfId="18399"/>
    <cellStyle name="_Power Cost Value Copy 11.30.05 gas 1.09.06 AURORA at 1.10.06_Wind Integration 10GRC_DEM-WP(C) ENERG10C--ctn Mid-C_042010 2010GRC" xfId="3114"/>
    <cellStyle name="_Power Cost Value Copy 11.30.05 gas 1.09.06 AURORA at 1.10.06_Wind Integration 10GRC_DEM-WP(C) ENERG10C--ctn Mid-C_042010 2010GRC 2" xfId="18400"/>
    <cellStyle name="_Power Costs Rate Year 11-13-07" xfId="3115"/>
    <cellStyle name="_Power Costs Rate Year 11-13-07 2" xfId="18401"/>
    <cellStyle name="_Power Costs Rate Year 11-13-07 2 2" xfId="18402"/>
    <cellStyle name="_Price Output" xfId="3116"/>
    <cellStyle name="_Price Output 2" xfId="3117"/>
    <cellStyle name="_Price Output 2 2" xfId="3118"/>
    <cellStyle name="_Price Output 2 2 2" xfId="18403"/>
    <cellStyle name="_Price Output 2 2 2 2" xfId="18404"/>
    <cellStyle name="_Price Output 2 2 2 2 2" xfId="18405"/>
    <cellStyle name="_Price Output 2 2 2 3" xfId="18406"/>
    <cellStyle name="_Price Output 2 2 3" xfId="18407"/>
    <cellStyle name="_Price Output 2 2 3 2" xfId="18408"/>
    <cellStyle name="_Price Output 2 2 4" xfId="18409"/>
    <cellStyle name="_Price Output 2 2 5" xfId="18410"/>
    <cellStyle name="_Price Output 2 3" xfId="18411"/>
    <cellStyle name="_Price Output 2 3 2" xfId="18412"/>
    <cellStyle name="_Price Output 2 3 2 2" xfId="18413"/>
    <cellStyle name="_Price Output 2 3 3" xfId="18414"/>
    <cellStyle name="_Price Output 2 4" xfId="18415"/>
    <cellStyle name="_Price Output 2 4 2" xfId="18416"/>
    <cellStyle name="_Price Output 2 5" xfId="18417"/>
    <cellStyle name="_Price Output 3" xfId="3119"/>
    <cellStyle name="_Price Output 3 2" xfId="3120"/>
    <cellStyle name="_Price Output 3 2 2" xfId="18418"/>
    <cellStyle name="_Price Output 3 2 2 2" xfId="18419"/>
    <cellStyle name="_Price Output 3 2 3" xfId="18420"/>
    <cellStyle name="_Price Output 3 3" xfId="18421"/>
    <cellStyle name="_Price Output 3 3 2" xfId="18422"/>
    <cellStyle name="_Price Output 3 4" xfId="18423"/>
    <cellStyle name="_Price Output 4" xfId="18424"/>
    <cellStyle name="_Price Output 4 2" xfId="18425"/>
    <cellStyle name="_Price Output 4 2 2" xfId="18426"/>
    <cellStyle name="_Price Output 4 2 2 2" xfId="18427"/>
    <cellStyle name="_Price Output 4 2 3" xfId="18428"/>
    <cellStyle name="_Price Output 4 2 4" xfId="18429"/>
    <cellStyle name="_Price Output 4 3" xfId="18430"/>
    <cellStyle name="_Price Output 4 3 2" xfId="18431"/>
    <cellStyle name="_Price Output 4 4" xfId="18432"/>
    <cellStyle name="_Price Output 4 5" xfId="18433"/>
    <cellStyle name="_Price Output 5" xfId="18434"/>
    <cellStyle name="_Price Output 5 2" xfId="18435"/>
    <cellStyle name="_Price Output 5 2 2" xfId="18436"/>
    <cellStyle name="_Price Output 5 2 2 2" xfId="18437"/>
    <cellStyle name="_Price Output 5 2 3" xfId="18438"/>
    <cellStyle name="_Price Output 5 2 4" xfId="18439"/>
    <cellStyle name="_Price Output 5 3" xfId="18440"/>
    <cellStyle name="_Price Output 5 3 2" xfId="18441"/>
    <cellStyle name="_Price Output 5 4" xfId="18442"/>
    <cellStyle name="_Price Output 5 5" xfId="18443"/>
    <cellStyle name="_Price Output 6" xfId="18444"/>
    <cellStyle name="_Price Output 6 2" xfId="18445"/>
    <cellStyle name="_Price Output 6 2 2" xfId="18446"/>
    <cellStyle name="_Price Output 6 2 2 2" xfId="18447"/>
    <cellStyle name="_Price Output 6 2 3" xfId="18448"/>
    <cellStyle name="_Price Output 6 2 4" xfId="18449"/>
    <cellStyle name="_Price Output 6 3" xfId="18450"/>
    <cellStyle name="_Price Output 6 3 2" xfId="18451"/>
    <cellStyle name="_Price Output 6 4" xfId="18452"/>
    <cellStyle name="_Price Output 6 5" xfId="18453"/>
    <cellStyle name="_Price Output 7" xfId="18454"/>
    <cellStyle name="_Price Output 7 2" xfId="18455"/>
    <cellStyle name="_Price Output 8" xfId="18456"/>
    <cellStyle name="_Price Output 9" xfId="18457"/>
    <cellStyle name="_Price Output_DEM-WP(C) Chelan Power Costs" xfId="3121"/>
    <cellStyle name="_Price Output_DEM-WP(C) Chelan Power Costs 2" xfId="3122"/>
    <cellStyle name="_Price Output_DEM-WP(C) Chelan Power Costs 2 2" xfId="18458"/>
    <cellStyle name="_Price Output_DEM-WP(C) Chelan Power Costs 2 2 2" xfId="18459"/>
    <cellStyle name="_Price Output_DEM-WP(C) Chelan Power Costs 2 3" xfId="18460"/>
    <cellStyle name="_Price Output_DEM-WP(C) Chelan Power Costs 2 4" xfId="18461"/>
    <cellStyle name="_Price Output_DEM-WP(C) Chelan Power Costs 3" xfId="18462"/>
    <cellStyle name="_Price Output_DEM-WP(C) Chelan Power Costs 3 2" xfId="18463"/>
    <cellStyle name="_Price Output_DEM-WP(C) Chelan Power Costs 4" xfId="18464"/>
    <cellStyle name="_Price Output_DEM-WP(C) ENERG10C--ctn Mid-C_042010 2010GRC" xfId="3123"/>
    <cellStyle name="_Price Output_DEM-WP(C) ENERG10C--ctn Mid-C_042010 2010GRC 2" xfId="18465"/>
    <cellStyle name="_Price Output_DEM-WP(C) Gas Transport 2010GRC" xfId="3124"/>
    <cellStyle name="_Price Output_DEM-WP(C) Gas Transport 2010GRC 2" xfId="3125"/>
    <cellStyle name="_Price Output_DEM-WP(C) Gas Transport 2010GRC 2 2" xfId="18466"/>
    <cellStyle name="_Price Output_DEM-WP(C) Gas Transport 2010GRC 2 2 2" xfId="18467"/>
    <cellStyle name="_Price Output_DEM-WP(C) Gas Transport 2010GRC 2 3" xfId="18468"/>
    <cellStyle name="_Price Output_DEM-WP(C) Gas Transport 2010GRC 2 4" xfId="18469"/>
    <cellStyle name="_Price Output_DEM-WP(C) Gas Transport 2010GRC 3" xfId="18470"/>
    <cellStyle name="_Price Output_DEM-WP(C) Gas Transport 2010GRC 3 2" xfId="18471"/>
    <cellStyle name="_Price Output_DEM-WP(C) Gas Transport 2010GRC 4" xfId="18472"/>
    <cellStyle name="_Price Output_NIM Summary" xfId="3126"/>
    <cellStyle name="_Price Output_NIM Summary 2" xfId="3127"/>
    <cellStyle name="_Price Output_NIM Summary 2 2" xfId="18473"/>
    <cellStyle name="_Price Output_NIM Summary 2 2 2" xfId="18474"/>
    <cellStyle name="_Price Output_NIM Summary 2 2 2 2" xfId="18475"/>
    <cellStyle name="_Price Output_NIM Summary 2 2 3" xfId="18476"/>
    <cellStyle name="_Price Output_NIM Summary 2 3" xfId="18477"/>
    <cellStyle name="_Price Output_NIM Summary 2 3 2" xfId="18478"/>
    <cellStyle name="_Price Output_NIM Summary 2 4" xfId="18479"/>
    <cellStyle name="_Price Output_NIM Summary 2 5" xfId="18480"/>
    <cellStyle name="_Price Output_NIM Summary 3" xfId="18481"/>
    <cellStyle name="_Price Output_NIM Summary 3 2" xfId="18482"/>
    <cellStyle name="_Price Output_NIM Summary 3 2 2" xfId="18483"/>
    <cellStyle name="_Price Output_NIM Summary 3 3" xfId="18484"/>
    <cellStyle name="_Price Output_NIM Summary 3 4" xfId="18485"/>
    <cellStyle name="_Price Output_NIM Summary 4" xfId="18486"/>
    <cellStyle name="_Price Output_NIM Summary 4 2" xfId="18487"/>
    <cellStyle name="_Price Output_NIM Summary 5" xfId="18488"/>
    <cellStyle name="_Price Output_NIM Summary 6" xfId="18489"/>
    <cellStyle name="_Price Output_NIM Summary_DEM-WP(C) ENERG10C--ctn Mid-C_042010 2010GRC" xfId="3128"/>
    <cellStyle name="_Price Output_NIM Summary_DEM-WP(C) ENERG10C--ctn Mid-C_042010 2010GRC 2" xfId="18490"/>
    <cellStyle name="_Price Output_Wind Integration 10GRC" xfId="3129"/>
    <cellStyle name="_Price Output_Wind Integration 10GRC 2" xfId="3130"/>
    <cellStyle name="_Price Output_Wind Integration 10GRC 2 2" xfId="18491"/>
    <cellStyle name="_Price Output_Wind Integration 10GRC 2 2 2" xfId="18492"/>
    <cellStyle name="_Price Output_Wind Integration 10GRC 2 2 2 2" xfId="18493"/>
    <cellStyle name="_Price Output_Wind Integration 10GRC 2 2 3" xfId="18494"/>
    <cellStyle name="_Price Output_Wind Integration 10GRC 2 3" xfId="18495"/>
    <cellStyle name="_Price Output_Wind Integration 10GRC 2 3 2" xfId="18496"/>
    <cellStyle name="_Price Output_Wind Integration 10GRC 2 4" xfId="18497"/>
    <cellStyle name="_Price Output_Wind Integration 10GRC 2 5" xfId="18498"/>
    <cellStyle name="_Price Output_Wind Integration 10GRC 3" xfId="18499"/>
    <cellStyle name="_Price Output_Wind Integration 10GRC 3 2" xfId="18500"/>
    <cellStyle name="_Price Output_Wind Integration 10GRC 3 2 2" xfId="18501"/>
    <cellStyle name="_Price Output_Wind Integration 10GRC 3 3" xfId="18502"/>
    <cellStyle name="_Price Output_Wind Integration 10GRC 3 4" xfId="18503"/>
    <cellStyle name="_Price Output_Wind Integration 10GRC 4" xfId="18504"/>
    <cellStyle name="_Price Output_Wind Integration 10GRC 4 2" xfId="18505"/>
    <cellStyle name="_Price Output_Wind Integration 10GRC 5" xfId="18506"/>
    <cellStyle name="_Price Output_Wind Integration 10GRC 6" xfId="18507"/>
    <cellStyle name="_Price Output_Wind Integration 10GRC_DEM-WP(C) ENERG10C--ctn Mid-C_042010 2010GRC" xfId="3131"/>
    <cellStyle name="_Price Output_Wind Integration 10GRC_DEM-WP(C) ENERG10C--ctn Mid-C_042010 2010GRC 2" xfId="18508"/>
    <cellStyle name="_Prices" xfId="3132"/>
    <cellStyle name="_Prices 2" xfId="3133"/>
    <cellStyle name="_Prices 2 2" xfId="3134"/>
    <cellStyle name="_Prices 2 2 2" xfId="18509"/>
    <cellStyle name="_Prices 2 2 2 2" xfId="18510"/>
    <cellStyle name="_Prices 2 2 2 2 2" xfId="18511"/>
    <cellStyle name="_Prices 2 2 2 3" xfId="18512"/>
    <cellStyle name="_Prices 2 2 3" xfId="18513"/>
    <cellStyle name="_Prices 2 2 3 2" xfId="18514"/>
    <cellStyle name="_Prices 2 2 4" xfId="18515"/>
    <cellStyle name="_Prices 2 2 5" xfId="18516"/>
    <cellStyle name="_Prices 2 3" xfId="18517"/>
    <cellStyle name="_Prices 2 3 2" xfId="18518"/>
    <cellStyle name="_Prices 2 3 2 2" xfId="18519"/>
    <cellStyle name="_Prices 2 3 3" xfId="18520"/>
    <cellStyle name="_Prices 2 4" xfId="18521"/>
    <cellStyle name="_Prices 2 4 2" xfId="18522"/>
    <cellStyle name="_Prices 2 5" xfId="18523"/>
    <cellStyle name="_Prices 3" xfId="3135"/>
    <cellStyle name="_Prices 3 2" xfId="3136"/>
    <cellStyle name="_Prices 3 2 2" xfId="18524"/>
    <cellStyle name="_Prices 3 2 2 2" xfId="18525"/>
    <cellStyle name="_Prices 3 2 3" xfId="18526"/>
    <cellStyle name="_Prices 3 3" xfId="18527"/>
    <cellStyle name="_Prices 3 3 2" xfId="18528"/>
    <cellStyle name="_Prices 3 4" xfId="18529"/>
    <cellStyle name="_Prices 4" xfId="18530"/>
    <cellStyle name="_Prices 4 2" xfId="18531"/>
    <cellStyle name="_Prices 4 2 2" xfId="18532"/>
    <cellStyle name="_Prices 4 2 2 2" xfId="18533"/>
    <cellStyle name="_Prices 4 2 3" xfId="18534"/>
    <cellStyle name="_Prices 4 2 4" xfId="18535"/>
    <cellStyle name="_Prices 4 3" xfId="18536"/>
    <cellStyle name="_Prices 4 3 2" xfId="18537"/>
    <cellStyle name="_Prices 4 4" xfId="18538"/>
    <cellStyle name="_Prices 4 5" xfId="18539"/>
    <cellStyle name="_Prices 5" xfId="18540"/>
    <cellStyle name="_Prices 5 2" xfId="18541"/>
    <cellStyle name="_Prices 5 2 2" xfId="18542"/>
    <cellStyle name="_Prices 5 2 2 2" xfId="18543"/>
    <cellStyle name="_Prices 5 2 3" xfId="18544"/>
    <cellStyle name="_Prices 5 2 4" xfId="18545"/>
    <cellStyle name="_Prices 5 3" xfId="18546"/>
    <cellStyle name="_Prices 5 3 2" xfId="18547"/>
    <cellStyle name="_Prices 5 4" xfId="18548"/>
    <cellStyle name="_Prices 5 5" xfId="18549"/>
    <cellStyle name="_Prices 6" xfId="18550"/>
    <cellStyle name="_Prices 6 2" xfId="18551"/>
    <cellStyle name="_Prices 6 2 2" xfId="18552"/>
    <cellStyle name="_Prices 6 2 2 2" xfId="18553"/>
    <cellStyle name="_Prices 6 2 3" xfId="18554"/>
    <cellStyle name="_Prices 6 2 4" xfId="18555"/>
    <cellStyle name="_Prices 6 3" xfId="18556"/>
    <cellStyle name="_Prices 6 3 2" xfId="18557"/>
    <cellStyle name="_Prices 6 4" xfId="18558"/>
    <cellStyle name="_Prices 6 5" xfId="18559"/>
    <cellStyle name="_Prices 7" xfId="18560"/>
    <cellStyle name="_Prices 7 2" xfId="18561"/>
    <cellStyle name="_Prices 8" xfId="18562"/>
    <cellStyle name="_Prices 9" xfId="18563"/>
    <cellStyle name="_Prices_DEM-WP(C) Chelan Power Costs" xfId="3137"/>
    <cellStyle name="_Prices_DEM-WP(C) Chelan Power Costs 2" xfId="3138"/>
    <cellStyle name="_Prices_DEM-WP(C) Chelan Power Costs 2 2" xfId="18564"/>
    <cellStyle name="_Prices_DEM-WP(C) Chelan Power Costs 2 2 2" xfId="18565"/>
    <cellStyle name="_Prices_DEM-WP(C) Chelan Power Costs 2 3" xfId="18566"/>
    <cellStyle name="_Prices_DEM-WP(C) Chelan Power Costs 2 4" xfId="18567"/>
    <cellStyle name="_Prices_DEM-WP(C) Chelan Power Costs 3" xfId="18568"/>
    <cellStyle name="_Prices_DEM-WP(C) Chelan Power Costs 3 2" xfId="18569"/>
    <cellStyle name="_Prices_DEM-WP(C) Chelan Power Costs 4" xfId="18570"/>
    <cellStyle name="_Prices_DEM-WP(C) ENERG10C--ctn Mid-C_042010 2010GRC" xfId="3139"/>
    <cellStyle name="_Prices_DEM-WP(C) ENERG10C--ctn Mid-C_042010 2010GRC 2" xfId="18571"/>
    <cellStyle name="_Prices_DEM-WP(C) Gas Transport 2010GRC" xfId="3140"/>
    <cellStyle name="_Prices_DEM-WP(C) Gas Transport 2010GRC 2" xfId="3141"/>
    <cellStyle name="_Prices_DEM-WP(C) Gas Transport 2010GRC 2 2" xfId="18572"/>
    <cellStyle name="_Prices_DEM-WP(C) Gas Transport 2010GRC 2 2 2" xfId="18573"/>
    <cellStyle name="_Prices_DEM-WP(C) Gas Transport 2010GRC 2 3" xfId="18574"/>
    <cellStyle name="_Prices_DEM-WP(C) Gas Transport 2010GRC 2 4" xfId="18575"/>
    <cellStyle name="_Prices_DEM-WP(C) Gas Transport 2010GRC 3" xfId="18576"/>
    <cellStyle name="_Prices_DEM-WP(C) Gas Transport 2010GRC 3 2" xfId="18577"/>
    <cellStyle name="_Prices_DEM-WP(C) Gas Transport 2010GRC 4" xfId="18578"/>
    <cellStyle name="_Prices_NIM Summary" xfId="3142"/>
    <cellStyle name="_Prices_NIM Summary 2" xfId="3143"/>
    <cellStyle name="_Prices_NIM Summary 2 2" xfId="18579"/>
    <cellStyle name="_Prices_NIM Summary 2 2 2" xfId="18580"/>
    <cellStyle name="_Prices_NIM Summary 2 2 2 2" xfId="18581"/>
    <cellStyle name="_Prices_NIM Summary 2 2 3" xfId="18582"/>
    <cellStyle name="_Prices_NIM Summary 2 3" xfId="18583"/>
    <cellStyle name="_Prices_NIM Summary 2 3 2" xfId="18584"/>
    <cellStyle name="_Prices_NIM Summary 2 4" xfId="18585"/>
    <cellStyle name="_Prices_NIM Summary 2 5" xfId="18586"/>
    <cellStyle name="_Prices_NIM Summary 3" xfId="18587"/>
    <cellStyle name="_Prices_NIM Summary 3 2" xfId="18588"/>
    <cellStyle name="_Prices_NIM Summary 3 2 2" xfId="18589"/>
    <cellStyle name="_Prices_NIM Summary 3 3" xfId="18590"/>
    <cellStyle name="_Prices_NIM Summary 3 4" xfId="18591"/>
    <cellStyle name="_Prices_NIM Summary 4" xfId="18592"/>
    <cellStyle name="_Prices_NIM Summary 4 2" xfId="18593"/>
    <cellStyle name="_Prices_NIM Summary 5" xfId="18594"/>
    <cellStyle name="_Prices_NIM Summary 6" xfId="18595"/>
    <cellStyle name="_Prices_NIM Summary_DEM-WP(C) ENERG10C--ctn Mid-C_042010 2010GRC" xfId="3144"/>
    <cellStyle name="_Prices_NIM Summary_DEM-WP(C) ENERG10C--ctn Mid-C_042010 2010GRC 2" xfId="18596"/>
    <cellStyle name="_Prices_Wind Integration 10GRC" xfId="3145"/>
    <cellStyle name="_Prices_Wind Integration 10GRC 2" xfId="3146"/>
    <cellStyle name="_Prices_Wind Integration 10GRC 2 2" xfId="18597"/>
    <cellStyle name="_Prices_Wind Integration 10GRC 2 2 2" xfId="18598"/>
    <cellStyle name="_Prices_Wind Integration 10GRC 2 2 2 2" xfId="18599"/>
    <cellStyle name="_Prices_Wind Integration 10GRC 2 2 3" xfId="18600"/>
    <cellStyle name="_Prices_Wind Integration 10GRC 2 3" xfId="18601"/>
    <cellStyle name="_Prices_Wind Integration 10GRC 2 3 2" xfId="18602"/>
    <cellStyle name="_Prices_Wind Integration 10GRC 2 4" xfId="18603"/>
    <cellStyle name="_Prices_Wind Integration 10GRC 2 5" xfId="18604"/>
    <cellStyle name="_Prices_Wind Integration 10GRC 3" xfId="18605"/>
    <cellStyle name="_Prices_Wind Integration 10GRC 3 2" xfId="18606"/>
    <cellStyle name="_Prices_Wind Integration 10GRC 3 2 2" xfId="18607"/>
    <cellStyle name="_Prices_Wind Integration 10GRC 3 3" xfId="18608"/>
    <cellStyle name="_Prices_Wind Integration 10GRC 3 4" xfId="18609"/>
    <cellStyle name="_Prices_Wind Integration 10GRC 4" xfId="18610"/>
    <cellStyle name="_Prices_Wind Integration 10GRC 4 2" xfId="18611"/>
    <cellStyle name="_Prices_Wind Integration 10GRC 5" xfId="18612"/>
    <cellStyle name="_Prices_Wind Integration 10GRC 6" xfId="18613"/>
    <cellStyle name="_Prices_Wind Integration 10GRC_DEM-WP(C) ENERG10C--ctn Mid-C_042010 2010GRC" xfId="3147"/>
    <cellStyle name="_Prices_Wind Integration 10GRC_DEM-WP(C) ENERG10C--ctn Mid-C_042010 2010GRC 2" xfId="18614"/>
    <cellStyle name="_Pro Forma Rev 07 GRC" xfId="3148"/>
    <cellStyle name="_Pro Forma Rev 07 GRC 2" xfId="18615"/>
    <cellStyle name="_x0013__Rebuttal Power Costs" xfId="3149"/>
    <cellStyle name="_x0013__Rebuttal Power Costs 2" xfId="3150"/>
    <cellStyle name="_x0013__Rebuttal Power Costs 2 2" xfId="18616"/>
    <cellStyle name="_x0013__Rebuttal Power Costs 2 2 2" xfId="18617"/>
    <cellStyle name="_x0013__Rebuttal Power Costs 2 3" xfId="18618"/>
    <cellStyle name="_x0013__Rebuttal Power Costs 3" xfId="18619"/>
    <cellStyle name="_x0013__Rebuttal Power Costs 3 2" xfId="18620"/>
    <cellStyle name="_x0013__Rebuttal Power Costs 4" xfId="18621"/>
    <cellStyle name="_x0013__Rebuttal Power Costs_Adj Bench DR 3 for Initial Briefs (Electric)" xfId="3151"/>
    <cellStyle name="_x0013__Rebuttal Power Costs_Adj Bench DR 3 for Initial Briefs (Electric) 2" xfId="3152"/>
    <cellStyle name="_x0013__Rebuttal Power Costs_Adj Bench DR 3 for Initial Briefs (Electric) 2 2" xfId="18622"/>
    <cellStyle name="_x0013__Rebuttal Power Costs_Adj Bench DR 3 for Initial Briefs (Electric) 2 2 2" xfId="18623"/>
    <cellStyle name="_x0013__Rebuttal Power Costs_Adj Bench DR 3 for Initial Briefs (Electric) 2 3" xfId="18624"/>
    <cellStyle name="_x0013__Rebuttal Power Costs_Adj Bench DR 3 for Initial Briefs (Electric) 3" xfId="18625"/>
    <cellStyle name="_x0013__Rebuttal Power Costs_Adj Bench DR 3 for Initial Briefs (Electric) 3 2" xfId="18626"/>
    <cellStyle name="_x0013__Rebuttal Power Costs_Adj Bench DR 3 for Initial Briefs (Electric) 4" xfId="18627"/>
    <cellStyle name="_x0013__Rebuttal Power Costs_Adj Bench DR 3 for Initial Briefs (Electric)_DEM-WP(C) ENERG10C--ctn Mid-C_042010 2010GRC" xfId="3153"/>
    <cellStyle name="_x0013__Rebuttal Power Costs_Adj Bench DR 3 for Initial Briefs (Electric)_DEM-WP(C) ENERG10C--ctn Mid-C_042010 2010GRC 2" xfId="18628"/>
    <cellStyle name="_x0013__Rebuttal Power Costs_DEM-WP(C) ENERG10C--ctn Mid-C_042010 2010GRC" xfId="3154"/>
    <cellStyle name="_x0013__Rebuttal Power Costs_DEM-WP(C) ENERG10C--ctn Mid-C_042010 2010GRC 2" xfId="18629"/>
    <cellStyle name="_x0013__Rebuttal Power Costs_Electric Rev Req Model (2009 GRC) Rebuttal" xfId="3155"/>
    <cellStyle name="_x0013__Rebuttal Power Costs_Electric Rev Req Model (2009 GRC) Rebuttal 2" xfId="18630"/>
    <cellStyle name="_x0013__Rebuttal Power Costs_Electric Rev Req Model (2009 GRC) Rebuttal 2 2" xfId="18631"/>
    <cellStyle name="_x0013__Rebuttal Power Costs_Electric Rev Req Model (2009 GRC) Rebuttal 2 2 2" xfId="18632"/>
    <cellStyle name="_x0013__Rebuttal Power Costs_Electric Rev Req Model (2009 GRC) Rebuttal 2 3" xfId="18633"/>
    <cellStyle name="_x0013__Rebuttal Power Costs_Electric Rev Req Model (2009 GRC) Rebuttal 3" xfId="18634"/>
    <cellStyle name="_x0013__Rebuttal Power Costs_Electric Rev Req Model (2009 GRC) Rebuttal 3 2" xfId="18635"/>
    <cellStyle name="_x0013__Rebuttal Power Costs_Electric Rev Req Model (2009 GRC) Rebuttal 4" xfId="18636"/>
    <cellStyle name="_x0013__Rebuttal Power Costs_Electric Rev Req Model (2009 GRC) Rebuttal REmoval of New  WH Solar AdjustMI" xfId="3156"/>
    <cellStyle name="_x0013__Rebuttal Power Costs_Electric Rev Req Model (2009 GRC) Rebuttal REmoval of New  WH Solar AdjustMI 2" xfId="3157"/>
    <cellStyle name="_x0013__Rebuttal Power Costs_Electric Rev Req Model (2009 GRC) Rebuttal REmoval of New  WH Solar AdjustMI 2 2" xfId="18637"/>
    <cellStyle name="_x0013__Rebuttal Power Costs_Electric Rev Req Model (2009 GRC) Rebuttal REmoval of New  WH Solar AdjustMI 2 2 2" xfId="18638"/>
    <cellStyle name="_x0013__Rebuttal Power Costs_Electric Rev Req Model (2009 GRC) Rebuttal REmoval of New  WH Solar AdjustMI 2 3" xfId="18639"/>
    <cellStyle name="_x0013__Rebuttal Power Costs_Electric Rev Req Model (2009 GRC) Rebuttal REmoval of New  WH Solar AdjustMI 3" xfId="18640"/>
    <cellStyle name="_x0013__Rebuttal Power Costs_Electric Rev Req Model (2009 GRC) Rebuttal REmoval of New  WH Solar AdjustMI 3 2" xfId="18641"/>
    <cellStyle name="_x0013__Rebuttal Power Costs_Electric Rev Req Model (2009 GRC) Rebuttal REmoval of New  WH Solar AdjustMI 4" xfId="18642"/>
    <cellStyle name="_x0013__Rebuttal Power Costs_Electric Rev Req Model (2009 GRC) Rebuttal REmoval of New  WH Solar AdjustMI_DEM-WP(C) ENERG10C--ctn Mid-C_042010 2010GRC" xfId="3158"/>
    <cellStyle name="_x0013__Rebuttal Power Costs_Electric Rev Req Model (2009 GRC) Rebuttal REmoval of New  WH Solar AdjustMI_DEM-WP(C) ENERG10C--ctn Mid-C_042010 2010GRC 2" xfId="18643"/>
    <cellStyle name="_x0013__Rebuttal Power Costs_Electric Rev Req Model (2009 GRC) Revised 01-18-2010" xfId="3159"/>
    <cellStyle name="_x0013__Rebuttal Power Costs_Electric Rev Req Model (2009 GRC) Revised 01-18-2010 2" xfId="3160"/>
    <cellStyle name="_x0013__Rebuttal Power Costs_Electric Rev Req Model (2009 GRC) Revised 01-18-2010 2 2" xfId="18644"/>
    <cellStyle name="_x0013__Rebuttal Power Costs_Electric Rev Req Model (2009 GRC) Revised 01-18-2010 2 2 2" xfId="18645"/>
    <cellStyle name="_x0013__Rebuttal Power Costs_Electric Rev Req Model (2009 GRC) Revised 01-18-2010 2 3" xfId="18646"/>
    <cellStyle name="_x0013__Rebuttal Power Costs_Electric Rev Req Model (2009 GRC) Revised 01-18-2010 3" xfId="18647"/>
    <cellStyle name="_x0013__Rebuttal Power Costs_Electric Rev Req Model (2009 GRC) Revised 01-18-2010 3 2" xfId="18648"/>
    <cellStyle name="_x0013__Rebuttal Power Costs_Electric Rev Req Model (2009 GRC) Revised 01-18-2010 4" xfId="18649"/>
    <cellStyle name="_x0013__Rebuttal Power Costs_Electric Rev Req Model (2009 GRC) Revised 01-18-2010_DEM-WP(C) ENERG10C--ctn Mid-C_042010 2010GRC" xfId="3161"/>
    <cellStyle name="_x0013__Rebuttal Power Costs_Electric Rev Req Model (2009 GRC) Revised 01-18-2010_DEM-WP(C) ENERG10C--ctn Mid-C_042010 2010GRC 2" xfId="18650"/>
    <cellStyle name="_x0013__Rebuttal Power Costs_Final Order Electric EXHIBIT A-1" xfId="3162"/>
    <cellStyle name="_x0013__Rebuttal Power Costs_Final Order Electric EXHIBIT A-1 2" xfId="18651"/>
    <cellStyle name="_x0013__Rebuttal Power Costs_Final Order Electric EXHIBIT A-1 2 2" xfId="18652"/>
    <cellStyle name="_x0013__Rebuttal Power Costs_Final Order Electric EXHIBIT A-1 2 2 2" xfId="18653"/>
    <cellStyle name="_x0013__Rebuttal Power Costs_Final Order Electric EXHIBIT A-1 2 3" xfId="18654"/>
    <cellStyle name="_x0013__Rebuttal Power Costs_Final Order Electric EXHIBIT A-1 3" xfId="18655"/>
    <cellStyle name="_x0013__Rebuttal Power Costs_Final Order Electric EXHIBIT A-1 3 2" xfId="18656"/>
    <cellStyle name="_x0013__Rebuttal Power Costs_Final Order Electric EXHIBIT A-1 4" xfId="18657"/>
    <cellStyle name="_recommendation" xfId="3163"/>
    <cellStyle name="_recommendation 2" xfId="3164"/>
    <cellStyle name="_recommendation 2 2" xfId="3165"/>
    <cellStyle name="_recommendation 2 2 2" xfId="18658"/>
    <cellStyle name="_recommendation 2 2 2 2" xfId="18659"/>
    <cellStyle name="_recommendation 2 2 2 2 2" xfId="18660"/>
    <cellStyle name="_recommendation 2 2 2 3" xfId="18661"/>
    <cellStyle name="_recommendation 2 2 3" xfId="18662"/>
    <cellStyle name="_recommendation 2 2 3 2" xfId="18663"/>
    <cellStyle name="_recommendation 2 2 4" xfId="18664"/>
    <cellStyle name="_recommendation 2 2 5" xfId="18665"/>
    <cellStyle name="_recommendation 2 3" xfId="18666"/>
    <cellStyle name="_recommendation 2 3 2" xfId="18667"/>
    <cellStyle name="_recommendation 2 3 2 2" xfId="18668"/>
    <cellStyle name="_recommendation 2 3 3" xfId="18669"/>
    <cellStyle name="_recommendation 2 4" xfId="18670"/>
    <cellStyle name="_recommendation 2 4 2" xfId="18671"/>
    <cellStyle name="_recommendation 2 5" xfId="18672"/>
    <cellStyle name="_recommendation 3" xfId="3166"/>
    <cellStyle name="_recommendation 3 2" xfId="3167"/>
    <cellStyle name="_recommendation 3 2 2" xfId="18673"/>
    <cellStyle name="_recommendation 3 2 2 2" xfId="18674"/>
    <cellStyle name="_recommendation 3 2 3" xfId="18675"/>
    <cellStyle name="_recommendation 3 3" xfId="18676"/>
    <cellStyle name="_recommendation 3 3 2" xfId="18677"/>
    <cellStyle name="_recommendation 3 4" xfId="18678"/>
    <cellStyle name="_recommendation 4" xfId="18679"/>
    <cellStyle name="_recommendation 4 2" xfId="18680"/>
    <cellStyle name="_recommendation 4 2 2" xfId="18681"/>
    <cellStyle name="_recommendation 4 2 2 2" xfId="18682"/>
    <cellStyle name="_recommendation 4 2 3" xfId="18683"/>
    <cellStyle name="_recommendation 4 2 4" xfId="18684"/>
    <cellStyle name="_recommendation 4 3" xfId="18685"/>
    <cellStyle name="_recommendation 4 3 2" xfId="18686"/>
    <cellStyle name="_recommendation 4 4" xfId="18687"/>
    <cellStyle name="_recommendation 4 5" xfId="18688"/>
    <cellStyle name="_recommendation 5" xfId="18689"/>
    <cellStyle name="_recommendation 5 2" xfId="18690"/>
    <cellStyle name="_recommendation 5 2 2" xfId="18691"/>
    <cellStyle name="_recommendation 5 2 2 2" xfId="18692"/>
    <cellStyle name="_recommendation 5 2 3" xfId="18693"/>
    <cellStyle name="_recommendation 5 2 4" xfId="18694"/>
    <cellStyle name="_recommendation 5 3" xfId="18695"/>
    <cellStyle name="_recommendation 5 3 2" xfId="18696"/>
    <cellStyle name="_recommendation 5 4" xfId="18697"/>
    <cellStyle name="_recommendation 5 5" xfId="18698"/>
    <cellStyle name="_recommendation 6" xfId="18699"/>
    <cellStyle name="_recommendation 6 2" xfId="18700"/>
    <cellStyle name="_recommendation 6 2 2" xfId="18701"/>
    <cellStyle name="_recommendation 6 3" xfId="18702"/>
    <cellStyle name="_recommendation 7" xfId="18703"/>
    <cellStyle name="_recommendation 8" xfId="18704"/>
    <cellStyle name="_recommendation_DEM-WP(C) Chelan Power Costs" xfId="3168"/>
    <cellStyle name="_recommendation_DEM-WP(C) Chelan Power Costs 2" xfId="3169"/>
    <cellStyle name="_recommendation_DEM-WP(C) Chelan Power Costs 2 2" xfId="18705"/>
    <cellStyle name="_recommendation_DEM-WP(C) Chelan Power Costs 2 2 2" xfId="18706"/>
    <cellStyle name="_recommendation_DEM-WP(C) Chelan Power Costs 2 3" xfId="18707"/>
    <cellStyle name="_recommendation_DEM-WP(C) Chelan Power Costs 2 4" xfId="18708"/>
    <cellStyle name="_recommendation_DEM-WP(C) Chelan Power Costs 3" xfId="18709"/>
    <cellStyle name="_recommendation_DEM-WP(C) Chelan Power Costs 3 2" xfId="18710"/>
    <cellStyle name="_recommendation_DEM-WP(C) Chelan Power Costs 4" xfId="18711"/>
    <cellStyle name="_recommendation_DEM-WP(C) ENERG10C--ctn Mid-C_042010 2010GRC" xfId="3170"/>
    <cellStyle name="_recommendation_DEM-WP(C) ENERG10C--ctn Mid-C_042010 2010GRC 2" xfId="18712"/>
    <cellStyle name="_recommendation_DEM-WP(C) Gas Transport 2010GRC" xfId="3171"/>
    <cellStyle name="_recommendation_DEM-WP(C) Gas Transport 2010GRC 2" xfId="3172"/>
    <cellStyle name="_recommendation_DEM-WP(C) Gas Transport 2010GRC 2 2" xfId="18713"/>
    <cellStyle name="_recommendation_DEM-WP(C) Gas Transport 2010GRC 2 2 2" xfId="18714"/>
    <cellStyle name="_recommendation_DEM-WP(C) Gas Transport 2010GRC 2 3" xfId="18715"/>
    <cellStyle name="_recommendation_DEM-WP(C) Gas Transport 2010GRC 2 4" xfId="18716"/>
    <cellStyle name="_recommendation_DEM-WP(C) Gas Transport 2010GRC 3" xfId="18717"/>
    <cellStyle name="_recommendation_DEM-WP(C) Gas Transport 2010GRC 3 2" xfId="18718"/>
    <cellStyle name="_recommendation_DEM-WP(C) Gas Transport 2010GRC 4" xfId="18719"/>
    <cellStyle name="_recommendation_DEM-WP(C) Wind Integration Summary 2010GRC" xfId="3173"/>
    <cellStyle name="_recommendation_DEM-WP(C) Wind Integration Summary 2010GRC 2" xfId="3174"/>
    <cellStyle name="_recommendation_DEM-WP(C) Wind Integration Summary 2010GRC 2 2" xfId="18720"/>
    <cellStyle name="_recommendation_DEM-WP(C) Wind Integration Summary 2010GRC 2 2 2" xfId="18721"/>
    <cellStyle name="_recommendation_DEM-WP(C) Wind Integration Summary 2010GRC 2 2 2 2" xfId="18722"/>
    <cellStyle name="_recommendation_DEM-WP(C) Wind Integration Summary 2010GRC 2 2 3" xfId="18723"/>
    <cellStyle name="_recommendation_DEM-WP(C) Wind Integration Summary 2010GRC 2 3" xfId="18724"/>
    <cellStyle name="_recommendation_DEM-WP(C) Wind Integration Summary 2010GRC 2 3 2" xfId="18725"/>
    <cellStyle name="_recommendation_DEM-WP(C) Wind Integration Summary 2010GRC 2 4" xfId="18726"/>
    <cellStyle name="_recommendation_DEM-WP(C) Wind Integration Summary 2010GRC 2 5" xfId="18727"/>
    <cellStyle name="_recommendation_DEM-WP(C) Wind Integration Summary 2010GRC 3" xfId="18728"/>
    <cellStyle name="_recommendation_DEM-WP(C) Wind Integration Summary 2010GRC 3 2" xfId="18729"/>
    <cellStyle name="_recommendation_DEM-WP(C) Wind Integration Summary 2010GRC 3 2 2" xfId="18730"/>
    <cellStyle name="_recommendation_DEM-WP(C) Wind Integration Summary 2010GRC 3 3" xfId="18731"/>
    <cellStyle name="_recommendation_DEM-WP(C) Wind Integration Summary 2010GRC 3 4" xfId="18732"/>
    <cellStyle name="_recommendation_DEM-WP(C) Wind Integration Summary 2010GRC 4" xfId="18733"/>
    <cellStyle name="_recommendation_DEM-WP(C) Wind Integration Summary 2010GRC 4 2" xfId="18734"/>
    <cellStyle name="_recommendation_DEM-WP(C) Wind Integration Summary 2010GRC 5" xfId="18735"/>
    <cellStyle name="_recommendation_DEM-WP(C) Wind Integration Summary 2010GRC 6" xfId="18736"/>
    <cellStyle name="_recommendation_DEM-WP(C) Wind Integration Summary 2010GRC_DEM-WP(C) ENERG10C--ctn Mid-C_042010 2010GRC" xfId="3175"/>
    <cellStyle name="_recommendation_DEM-WP(C) Wind Integration Summary 2010GRC_DEM-WP(C) ENERG10C--ctn Mid-C_042010 2010GRC 2" xfId="18737"/>
    <cellStyle name="_recommendation_NIM Summary" xfId="3176"/>
    <cellStyle name="_recommendation_NIM Summary 2" xfId="3177"/>
    <cellStyle name="_recommendation_NIM Summary 2 2" xfId="18738"/>
    <cellStyle name="_recommendation_NIM Summary 2 2 2" xfId="18739"/>
    <cellStyle name="_recommendation_NIM Summary 2 2 2 2" xfId="18740"/>
    <cellStyle name="_recommendation_NIM Summary 2 2 3" xfId="18741"/>
    <cellStyle name="_recommendation_NIM Summary 2 3" xfId="18742"/>
    <cellStyle name="_recommendation_NIM Summary 2 3 2" xfId="18743"/>
    <cellStyle name="_recommendation_NIM Summary 2 4" xfId="18744"/>
    <cellStyle name="_recommendation_NIM Summary 2 5" xfId="18745"/>
    <cellStyle name="_recommendation_NIM Summary 3" xfId="18746"/>
    <cellStyle name="_recommendation_NIM Summary 3 2" xfId="18747"/>
    <cellStyle name="_recommendation_NIM Summary 3 2 2" xfId="18748"/>
    <cellStyle name="_recommendation_NIM Summary 3 3" xfId="18749"/>
    <cellStyle name="_recommendation_NIM Summary 3 4" xfId="18750"/>
    <cellStyle name="_recommendation_NIM Summary 4" xfId="18751"/>
    <cellStyle name="_recommendation_NIM Summary 4 2" xfId="18752"/>
    <cellStyle name="_recommendation_NIM Summary 5" xfId="18753"/>
    <cellStyle name="_recommendation_NIM Summary 6" xfId="18754"/>
    <cellStyle name="_recommendation_NIM Summary_DEM-WP(C) ENERG10C--ctn Mid-C_042010 2010GRC" xfId="3178"/>
    <cellStyle name="_recommendation_NIM Summary_DEM-WP(C) ENERG10C--ctn Mid-C_042010 2010GRC 2" xfId="18755"/>
    <cellStyle name="_Recon to Darrin's 5.11.05 proforma" xfId="3179"/>
    <cellStyle name="_Recon to Darrin's 5.11.05 proforma 10" xfId="18756"/>
    <cellStyle name="_Recon to Darrin's 5.11.05 proforma 10 2" xfId="18757"/>
    <cellStyle name="_Recon to Darrin's 5.11.05 proforma 11" xfId="18758"/>
    <cellStyle name="_Recon to Darrin's 5.11.05 proforma 11 2" xfId="18759"/>
    <cellStyle name="_Recon to Darrin's 5.11.05 proforma 11 3" xfId="18760"/>
    <cellStyle name="_Recon to Darrin's 5.11.05 proforma 12" xfId="18761"/>
    <cellStyle name="_Recon to Darrin's 5.11.05 proforma 13" xfId="18762"/>
    <cellStyle name="_Recon to Darrin's 5.11.05 proforma 2" xfId="3180"/>
    <cellStyle name="_Recon to Darrin's 5.11.05 proforma 2 2" xfId="3181"/>
    <cellStyle name="_Recon to Darrin's 5.11.05 proforma 2 2 2" xfId="18763"/>
    <cellStyle name="_Recon to Darrin's 5.11.05 proforma 2 2 2 2" xfId="18764"/>
    <cellStyle name="_Recon to Darrin's 5.11.05 proforma 2 2 2 2 2" xfId="18765"/>
    <cellStyle name="_Recon to Darrin's 5.11.05 proforma 2 2 2 3" xfId="18766"/>
    <cellStyle name="_Recon to Darrin's 5.11.05 proforma 2 2 2 4" xfId="18767"/>
    <cellStyle name="_Recon to Darrin's 5.11.05 proforma 2 2 3" xfId="18768"/>
    <cellStyle name="_Recon to Darrin's 5.11.05 proforma 2 2 3 2" xfId="18769"/>
    <cellStyle name="_Recon to Darrin's 5.11.05 proforma 2 2 4" xfId="18770"/>
    <cellStyle name="_Recon to Darrin's 5.11.05 proforma 2 2 5" xfId="18771"/>
    <cellStyle name="_Recon to Darrin's 5.11.05 proforma 2 3" xfId="18772"/>
    <cellStyle name="_Recon to Darrin's 5.11.05 proforma 2 3 2" xfId="18773"/>
    <cellStyle name="_Recon to Darrin's 5.11.05 proforma 2 3 2 2" xfId="18774"/>
    <cellStyle name="_Recon to Darrin's 5.11.05 proforma 2 3 3" xfId="18775"/>
    <cellStyle name="_Recon to Darrin's 5.11.05 proforma 2 3 4" xfId="18776"/>
    <cellStyle name="_Recon to Darrin's 5.11.05 proforma 2 3 5" xfId="18777"/>
    <cellStyle name="_Recon to Darrin's 5.11.05 proforma 2 4" xfId="18778"/>
    <cellStyle name="_Recon to Darrin's 5.11.05 proforma 2 4 2" xfId="18779"/>
    <cellStyle name="_Recon to Darrin's 5.11.05 proforma 2 5" xfId="18780"/>
    <cellStyle name="_Recon to Darrin's 5.11.05 proforma 2 6" xfId="18781"/>
    <cellStyle name="_Recon to Darrin's 5.11.05 proforma 3" xfId="3182"/>
    <cellStyle name="_Recon to Darrin's 5.11.05 proforma 3 2" xfId="18782"/>
    <cellStyle name="_Recon to Darrin's 5.11.05 proforma 3 2 2" xfId="18783"/>
    <cellStyle name="_Recon to Darrin's 5.11.05 proforma 3 2 2 2" xfId="18784"/>
    <cellStyle name="_Recon to Darrin's 5.11.05 proforma 3 2 3" xfId="18785"/>
    <cellStyle name="_Recon to Darrin's 5.11.05 proforma 3 2 4" xfId="18786"/>
    <cellStyle name="_Recon to Darrin's 5.11.05 proforma 3 2 5" xfId="18787"/>
    <cellStyle name="_Recon to Darrin's 5.11.05 proforma 3 3" xfId="18788"/>
    <cellStyle name="_Recon to Darrin's 5.11.05 proforma 3 3 2" xfId="18789"/>
    <cellStyle name="_Recon to Darrin's 5.11.05 proforma 3 3 2 2" xfId="18790"/>
    <cellStyle name="_Recon to Darrin's 5.11.05 proforma 3 3 3" xfId="18791"/>
    <cellStyle name="_Recon to Darrin's 5.11.05 proforma 3 4" xfId="18792"/>
    <cellStyle name="_Recon to Darrin's 5.11.05 proforma 3 4 2" xfId="18793"/>
    <cellStyle name="_Recon to Darrin's 5.11.05 proforma 3 4 2 2" xfId="18794"/>
    <cellStyle name="_Recon to Darrin's 5.11.05 proforma 3 4 3" xfId="18795"/>
    <cellStyle name="_Recon to Darrin's 5.11.05 proforma 3 5" xfId="18796"/>
    <cellStyle name="_Recon to Darrin's 5.11.05 proforma 3 6" xfId="18797"/>
    <cellStyle name="_Recon to Darrin's 5.11.05 proforma 4" xfId="3183"/>
    <cellStyle name="_Recon to Darrin's 5.11.05 proforma 4 2" xfId="3184"/>
    <cellStyle name="_Recon to Darrin's 5.11.05 proforma 4 2 2" xfId="18798"/>
    <cellStyle name="_Recon to Darrin's 5.11.05 proforma 4 2 2 2" xfId="18799"/>
    <cellStyle name="_Recon to Darrin's 5.11.05 proforma 4 2 2 2 2" xfId="18800"/>
    <cellStyle name="_Recon to Darrin's 5.11.05 proforma 4 2 2 3" xfId="18801"/>
    <cellStyle name="_Recon to Darrin's 5.11.05 proforma 4 2 3" xfId="18802"/>
    <cellStyle name="_Recon to Darrin's 5.11.05 proforma 4 2 3 2" xfId="18803"/>
    <cellStyle name="_Recon to Darrin's 5.11.05 proforma 4 2 4" xfId="18804"/>
    <cellStyle name="_Recon to Darrin's 5.11.05 proforma 4 2 5" xfId="18805"/>
    <cellStyle name="_Recon to Darrin's 5.11.05 proforma 4 3" xfId="18806"/>
    <cellStyle name="_Recon to Darrin's 5.11.05 proforma 4 3 2" xfId="18807"/>
    <cellStyle name="_Recon to Darrin's 5.11.05 proforma 4 3 2 2" xfId="18808"/>
    <cellStyle name="_Recon to Darrin's 5.11.05 proforma 4 3 3" xfId="18809"/>
    <cellStyle name="_Recon to Darrin's 5.11.05 proforma 4 3 4" xfId="18810"/>
    <cellStyle name="_Recon to Darrin's 5.11.05 proforma 4 4" xfId="18811"/>
    <cellStyle name="_Recon to Darrin's 5.11.05 proforma 4 4 2" xfId="18812"/>
    <cellStyle name="_Recon to Darrin's 5.11.05 proforma 4 5" xfId="18813"/>
    <cellStyle name="_Recon to Darrin's 5.11.05 proforma 4 6" xfId="18814"/>
    <cellStyle name="_Recon to Darrin's 5.11.05 proforma 5" xfId="3185"/>
    <cellStyle name="_Recon to Darrin's 5.11.05 proforma 5 2" xfId="3186"/>
    <cellStyle name="_Recon to Darrin's 5.11.05 proforma 5 2 2" xfId="18815"/>
    <cellStyle name="_Recon to Darrin's 5.11.05 proforma 5 2 2 2" xfId="18816"/>
    <cellStyle name="_Recon to Darrin's 5.11.05 proforma 5 2 2 2 2" xfId="18817"/>
    <cellStyle name="_Recon to Darrin's 5.11.05 proforma 5 2 2 3" xfId="18818"/>
    <cellStyle name="_Recon to Darrin's 5.11.05 proforma 5 2 3" xfId="18819"/>
    <cellStyle name="_Recon to Darrin's 5.11.05 proforma 5 2 3 2" xfId="18820"/>
    <cellStyle name="_Recon to Darrin's 5.11.05 proforma 5 2 4" xfId="18821"/>
    <cellStyle name="_Recon to Darrin's 5.11.05 proforma 5 2 5" xfId="18822"/>
    <cellStyle name="_Recon to Darrin's 5.11.05 proforma 5 3" xfId="18823"/>
    <cellStyle name="_Recon to Darrin's 5.11.05 proforma 5 3 2" xfId="18824"/>
    <cellStyle name="_Recon to Darrin's 5.11.05 proforma 5 3 2 2" xfId="18825"/>
    <cellStyle name="_Recon to Darrin's 5.11.05 proforma 5 3 3" xfId="18826"/>
    <cellStyle name="_Recon to Darrin's 5.11.05 proforma 5 3 4" xfId="18827"/>
    <cellStyle name="_Recon to Darrin's 5.11.05 proforma 5 4" xfId="18828"/>
    <cellStyle name="_Recon to Darrin's 5.11.05 proforma 5 4 2" xfId="18829"/>
    <cellStyle name="_Recon to Darrin's 5.11.05 proforma 5 5" xfId="18830"/>
    <cellStyle name="_Recon to Darrin's 5.11.05 proforma 6" xfId="3187"/>
    <cellStyle name="_Recon to Darrin's 5.11.05 proforma 6 2" xfId="18831"/>
    <cellStyle name="_Recon to Darrin's 5.11.05 proforma 6 2 2" xfId="18832"/>
    <cellStyle name="_Recon to Darrin's 5.11.05 proforma 6 2 2 2" xfId="18833"/>
    <cellStyle name="_Recon to Darrin's 5.11.05 proforma 6 2 2 2 2" xfId="18834"/>
    <cellStyle name="_Recon to Darrin's 5.11.05 proforma 6 2 2 3" xfId="18835"/>
    <cellStyle name="_Recon to Darrin's 5.11.05 proforma 6 2 3" xfId="18836"/>
    <cellStyle name="_Recon to Darrin's 5.11.05 proforma 6 2 3 2" xfId="18837"/>
    <cellStyle name="_Recon to Darrin's 5.11.05 proforma 6 2 4" xfId="18838"/>
    <cellStyle name="_Recon to Darrin's 5.11.05 proforma 6 2 5" xfId="18839"/>
    <cellStyle name="_Recon to Darrin's 5.11.05 proforma 6 3" xfId="18840"/>
    <cellStyle name="_Recon to Darrin's 5.11.05 proforma 6 3 2" xfId="18841"/>
    <cellStyle name="_Recon to Darrin's 5.11.05 proforma 6 3 2 2" xfId="18842"/>
    <cellStyle name="_Recon to Darrin's 5.11.05 proforma 6 3 3" xfId="18843"/>
    <cellStyle name="_Recon to Darrin's 5.11.05 proforma 6 4" xfId="18844"/>
    <cellStyle name="_Recon to Darrin's 5.11.05 proforma 6 4 2" xfId="18845"/>
    <cellStyle name="_Recon to Darrin's 5.11.05 proforma 6 5" xfId="18846"/>
    <cellStyle name="_Recon to Darrin's 5.11.05 proforma 7" xfId="3188"/>
    <cellStyle name="_Recon to Darrin's 5.11.05 proforma 7 2" xfId="3189"/>
    <cellStyle name="_Recon to Darrin's 5.11.05 proforma 7 2 2" xfId="18847"/>
    <cellStyle name="_Recon to Darrin's 5.11.05 proforma 7 2 2 2" xfId="18848"/>
    <cellStyle name="_Recon to Darrin's 5.11.05 proforma 7 2 3" xfId="18849"/>
    <cellStyle name="_Recon to Darrin's 5.11.05 proforma 7 3" xfId="18850"/>
    <cellStyle name="_Recon to Darrin's 5.11.05 proforma 7 3 2" xfId="18851"/>
    <cellStyle name="_Recon to Darrin's 5.11.05 proforma 7 4" xfId="18852"/>
    <cellStyle name="_Recon to Darrin's 5.11.05 proforma 8" xfId="3190"/>
    <cellStyle name="_Recon to Darrin's 5.11.05 proforma 8 2" xfId="3191"/>
    <cellStyle name="_Recon to Darrin's 5.11.05 proforma 8 2 2" xfId="18853"/>
    <cellStyle name="_Recon to Darrin's 5.11.05 proforma 8 2 2 2" xfId="18854"/>
    <cellStyle name="_Recon to Darrin's 5.11.05 proforma 8 2 3" xfId="18855"/>
    <cellStyle name="_Recon to Darrin's 5.11.05 proforma 8 3" xfId="18856"/>
    <cellStyle name="_Recon to Darrin's 5.11.05 proforma 8 3 2" xfId="18857"/>
    <cellStyle name="_Recon to Darrin's 5.11.05 proforma 8 4" xfId="18858"/>
    <cellStyle name="_Recon to Darrin's 5.11.05 proforma 9" xfId="18859"/>
    <cellStyle name="_Recon to Darrin's 5.11.05 proforma 9 2" xfId="18860"/>
    <cellStyle name="_Recon to Darrin's 5.11.05 proforma 9 2 2" xfId="18861"/>
    <cellStyle name="_Recon to Darrin's 5.11.05 proforma 9 2 2 2" xfId="18862"/>
    <cellStyle name="_Recon to Darrin's 5.11.05 proforma 9 2 3" xfId="18863"/>
    <cellStyle name="_Recon to Darrin's 5.11.05 proforma 9 3" xfId="18864"/>
    <cellStyle name="_Recon to Darrin's 5.11.05 proforma 9 3 2" xfId="18865"/>
    <cellStyle name="_Recon to Darrin's 5.11.05 proforma 9 4" xfId="18866"/>
    <cellStyle name="_Recon to Darrin's 5.11.05 proforma_(C) WHE Proforma with ITC cash grant 10 Yr Amort_for deferral_102809" xfId="3192"/>
    <cellStyle name="_Recon to Darrin's 5.11.05 proforma_(C) WHE Proforma with ITC cash grant 10 Yr Amort_for deferral_102809 2" xfId="3193"/>
    <cellStyle name="_Recon to Darrin's 5.11.05 proforma_(C) WHE Proforma with ITC cash grant 10 Yr Amort_for deferral_102809 2 2" xfId="18867"/>
    <cellStyle name="_Recon to Darrin's 5.11.05 proforma_(C) WHE Proforma with ITC cash grant 10 Yr Amort_for deferral_102809 2 2 2" xfId="18868"/>
    <cellStyle name="_Recon to Darrin's 5.11.05 proforma_(C) WHE Proforma with ITC cash grant 10 Yr Amort_for deferral_102809 2 2 2 2" xfId="18869"/>
    <cellStyle name="_Recon to Darrin's 5.11.05 proforma_(C) WHE Proforma with ITC cash grant 10 Yr Amort_for deferral_102809 2 2 3" xfId="18870"/>
    <cellStyle name="_Recon to Darrin's 5.11.05 proforma_(C) WHE Proforma with ITC cash grant 10 Yr Amort_for deferral_102809 2 2 4" xfId="18871"/>
    <cellStyle name="_Recon to Darrin's 5.11.05 proforma_(C) WHE Proforma with ITC cash grant 10 Yr Amort_for deferral_102809 2 3" xfId="18872"/>
    <cellStyle name="_Recon to Darrin's 5.11.05 proforma_(C) WHE Proforma with ITC cash grant 10 Yr Amort_for deferral_102809 2 3 2" xfId="18873"/>
    <cellStyle name="_Recon to Darrin's 5.11.05 proforma_(C) WHE Proforma with ITC cash grant 10 Yr Amort_for deferral_102809 2 4" xfId="18874"/>
    <cellStyle name="_Recon to Darrin's 5.11.05 proforma_(C) WHE Proforma with ITC cash grant 10 Yr Amort_for deferral_102809 2 5" xfId="18875"/>
    <cellStyle name="_Recon to Darrin's 5.11.05 proforma_(C) WHE Proforma with ITC cash grant 10 Yr Amort_for deferral_102809 3" xfId="18876"/>
    <cellStyle name="_Recon to Darrin's 5.11.05 proforma_(C) WHE Proforma with ITC cash grant 10 Yr Amort_for deferral_102809 3 2" xfId="18877"/>
    <cellStyle name="_Recon to Darrin's 5.11.05 proforma_(C) WHE Proforma with ITC cash grant 10 Yr Amort_for deferral_102809 3 2 2" xfId="18878"/>
    <cellStyle name="_Recon to Darrin's 5.11.05 proforma_(C) WHE Proforma with ITC cash grant 10 Yr Amort_for deferral_102809 3 3" xfId="18879"/>
    <cellStyle name="_Recon to Darrin's 5.11.05 proforma_(C) WHE Proforma with ITC cash grant 10 Yr Amort_for deferral_102809 3 4" xfId="18880"/>
    <cellStyle name="_Recon to Darrin's 5.11.05 proforma_(C) WHE Proforma with ITC cash grant 10 Yr Amort_for deferral_102809 3 5" xfId="18881"/>
    <cellStyle name="_Recon to Darrin's 5.11.05 proforma_(C) WHE Proforma with ITC cash grant 10 Yr Amort_for deferral_102809 4" xfId="18882"/>
    <cellStyle name="_Recon to Darrin's 5.11.05 proforma_(C) WHE Proforma with ITC cash grant 10 Yr Amort_for deferral_102809 4 2" xfId="18883"/>
    <cellStyle name="_Recon to Darrin's 5.11.05 proforma_(C) WHE Proforma with ITC cash grant 10 Yr Amort_for deferral_102809 5" xfId="18884"/>
    <cellStyle name="_Recon to Darrin's 5.11.05 proforma_(C) WHE Proforma with ITC cash grant 10 Yr Amort_for deferral_102809 6" xfId="18885"/>
    <cellStyle name="_Recon to Darrin's 5.11.05 proforma_(C) WHE Proforma with ITC cash grant 10 Yr Amort_for deferral_102809_16.07E Wild Horse Wind Expansionwrkingfile" xfId="3194"/>
    <cellStyle name="_Recon to Darrin's 5.11.05 proforma_(C) WHE Proforma with ITC cash grant 10 Yr Amort_for deferral_102809_16.07E Wild Horse Wind Expansionwrkingfile 2" xfId="3195"/>
    <cellStyle name="_Recon to Darrin's 5.11.05 proforma_(C) WHE Proforma with ITC cash grant 10 Yr Amort_for deferral_102809_16.07E Wild Horse Wind Expansionwrkingfile 2 2" xfId="18886"/>
    <cellStyle name="_Recon to Darrin's 5.11.05 proforma_(C) WHE Proforma with ITC cash grant 10 Yr Amort_for deferral_102809_16.07E Wild Horse Wind Expansionwrkingfile 2 2 2" xfId="18887"/>
    <cellStyle name="_Recon to Darrin's 5.11.05 proforma_(C) WHE Proforma with ITC cash grant 10 Yr Amort_for deferral_102809_16.07E Wild Horse Wind Expansionwrkingfile 2 2 2 2" xfId="18888"/>
    <cellStyle name="_Recon to Darrin's 5.11.05 proforma_(C) WHE Proforma with ITC cash grant 10 Yr Amort_for deferral_102809_16.07E Wild Horse Wind Expansionwrkingfile 2 2 3" xfId="18889"/>
    <cellStyle name="_Recon to Darrin's 5.11.05 proforma_(C) WHE Proforma with ITC cash grant 10 Yr Amort_for deferral_102809_16.07E Wild Horse Wind Expansionwrkingfile 2 2 4" xfId="18890"/>
    <cellStyle name="_Recon to Darrin's 5.11.05 proforma_(C) WHE Proforma with ITC cash grant 10 Yr Amort_for deferral_102809_16.07E Wild Horse Wind Expansionwrkingfile 2 3" xfId="18891"/>
    <cellStyle name="_Recon to Darrin's 5.11.05 proforma_(C) WHE Proforma with ITC cash grant 10 Yr Amort_for deferral_102809_16.07E Wild Horse Wind Expansionwrkingfile 2 3 2" xfId="18892"/>
    <cellStyle name="_Recon to Darrin's 5.11.05 proforma_(C) WHE Proforma with ITC cash grant 10 Yr Amort_for deferral_102809_16.07E Wild Horse Wind Expansionwrkingfile 2 4" xfId="18893"/>
    <cellStyle name="_Recon to Darrin's 5.11.05 proforma_(C) WHE Proforma with ITC cash grant 10 Yr Amort_for deferral_102809_16.07E Wild Horse Wind Expansionwrkingfile 2 5" xfId="18894"/>
    <cellStyle name="_Recon to Darrin's 5.11.05 proforma_(C) WHE Proforma with ITC cash grant 10 Yr Amort_for deferral_102809_16.07E Wild Horse Wind Expansionwrkingfile 3" xfId="18895"/>
    <cellStyle name="_Recon to Darrin's 5.11.05 proforma_(C) WHE Proforma with ITC cash grant 10 Yr Amort_for deferral_102809_16.07E Wild Horse Wind Expansionwrkingfile 3 2" xfId="18896"/>
    <cellStyle name="_Recon to Darrin's 5.11.05 proforma_(C) WHE Proforma with ITC cash grant 10 Yr Amort_for deferral_102809_16.07E Wild Horse Wind Expansionwrkingfile 3 2 2" xfId="18897"/>
    <cellStyle name="_Recon to Darrin's 5.11.05 proforma_(C) WHE Proforma with ITC cash grant 10 Yr Amort_for deferral_102809_16.07E Wild Horse Wind Expansionwrkingfile 3 3" xfId="18898"/>
    <cellStyle name="_Recon to Darrin's 5.11.05 proforma_(C) WHE Proforma with ITC cash grant 10 Yr Amort_for deferral_102809_16.07E Wild Horse Wind Expansionwrkingfile 3 4" xfId="18899"/>
    <cellStyle name="_Recon to Darrin's 5.11.05 proforma_(C) WHE Proforma with ITC cash grant 10 Yr Amort_for deferral_102809_16.07E Wild Horse Wind Expansionwrkingfile 4" xfId="18900"/>
    <cellStyle name="_Recon to Darrin's 5.11.05 proforma_(C) WHE Proforma with ITC cash grant 10 Yr Amort_for deferral_102809_16.07E Wild Horse Wind Expansionwrkingfile 4 2" xfId="18901"/>
    <cellStyle name="_Recon to Darrin's 5.11.05 proforma_(C) WHE Proforma with ITC cash grant 10 Yr Amort_for deferral_102809_16.07E Wild Horse Wind Expansionwrkingfile 5" xfId="18902"/>
    <cellStyle name="_Recon to Darrin's 5.11.05 proforma_(C) WHE Proforma with ITC cash grant 10 Yr Amort_for deferral_102809_16.07E Wild Horse Wind Expansionwrkingfile SF" xfId="3196"/>
    <cellStyle name="_Recon to Darrin's 5.11.05 proforma_(C) WHE Proforma with ITC cash grant 10 Yr Amort_for deferral_102809_16.07E Wild Horse Wind Expansionwrkingfile SF 2" xfId="3197"/>
    <cellStyle name="_Recon to Darrin's 5.11.05 proforma_(C) WHE Proforma with ITC cash grant 10 Yr Amort_for deferral_102809_16.07E Wild Horse Wind Expansionwrkingfile SF 2 2" xfId="18903"/>
    <cellStyle name="_Recon to Darrin's 5.11.05 proforma_(C) WHE Proforma with ITC cash grant 10 Yr Amort_for deferral_102809_16.07E Wild Horse Wind Expansionwrkingfile SF 2 2 2" xfId="18904"/>
    <cellStyle name="_Recon to Darrin's 5.11.05 proforma_(C) WHE Proforma with ITC cash grant 10 Yr Amort_for deferral_102809_16.07E Wild Horse Wind Expansionwrkingfile SF 2 2 2 2" xfId="18905"/>
    <cellStyle name="_Recon to Darrin's 5.11.05 proforma_(C) WHE Proforma with ITC cash grant 10 Yr Amort_for deferral_102809_16.07E Wild Horse Wind Expansionwrkingfile SF 2 2 3" xfId="18906"/>
    <cellStyle name="_Recon to Darrin's 5.11.05 proforma_(C) WHE Proforma with ITC cash grant 10 Yr Amort_for deferral_102809_16.07E Wild Horse Wind Expansionwrkingfile SF 2 3" xfId="18907"/>
    <cellStyle name="_Recon to Darrin's 5.11.05 proforma_(C) WHE Proforma with ITC cash grant 10 Yr Amort_for deferral_102809_16.07E Wild Horse Wind Expansionwrkingfile SF 2 3 2" xfId="18908"/>
    <cellStyle name="_Recon to Darrin's 5.11.05 proforma_(C) WHE Proforma with ITC cash grant 10 Yr Amort_for deferral_102809_16.07E Wild Horse Wind Expansionwrkingfile SF 2 4" xfId="18909"/>
    <cellStyle name="_Recon to Darrin's 5.11.05 proforma_(C) WHE Proforma with ITC cash grant 10 Yr Amort_for deferral_102809_16.07E Wild Horse Wind Expansionwrkingfile SF 2 4 2" xfId="18910"/>
    <cellStyle name="_Recon to Darrin's 5.11.05 proforma_(C) WHE Proforma with ITC cash grant 10 Yr Amort_for deferral_102809_16.07E Wild Horse Wind Expansionwrkingfile SF 2 5" xfId="18911"/>
    <cellStyle name="_Recon to Darrin's 5.11.05 proforma_(C) WHE Proforma with ITC cash grant 10 Yr Amort_for deferral_102809_16.07E Wild Horse Wind Expansionwrkingfile SF 3" xfId="18912"/>
    <cellStyle name="_Recon to Darrin's 5.11.05 proforma_(C) WHE Proforma with ITC cash grant 10 Yr Amort_for deferral_102809_16.07E Wild Horse Wind Expansionwrkingfile SF 3 2" xfId="18913"/>
    <cellStyle name="_Recon to Darrin's 5.11.05 proforma_(C) WHE Proforma with ITC cash grant 10 Yr Amort_for deferral_102809_16.07E Wild Horse Wind Expansionwrkingfile SF 3 2 2" xfId="18914"/>
    <cellStyle name="_Recon to Darrin's 5.11.05 proforma_(C) WHE Proforma with ITC cash grant 10 Yr Amort_for deferral_102809_16.07E Wild Horse Wind Expansionwrkingfile SF 3 3" xfId="18915"/>
    <cellStyle name="_Recon to Darrin's 5.11.05 proforma_(C) WHE Proforma with ITC cash grant 10 Yr Amort_for deferral_102809_16.07E Wild Horse Wind Expansionwrkingfile SF 3 4" xfId="18916"/>
    <cellStyle name="_Recon to Darrin's 5.11.05 proforma_(C) WHE Proforma with ITC cash grant 10 Yr Amort_for deferral_102809_16.07E Wild Horse Wind Expansionwrkingfile SF 4" xfId="18917"/>
    <cellStyle name="_Recon to Darrin's 5.11.05 proforma_(C) WHE Proforma with ITC cash grant 10 Yr Amort_for deferral_102809_16.07E Wild Horse Wind Expansionwrkingfile SF 4 2" xfId="18918"/>
    <cellStyle name="_Recon to Darrin's 5.11.05 proforma_(C) WHE Proforma with ITC cash grant 10 Yr Amort_for deferral_102809_16.07E Wild Horse Wind Expansionwrkingfile SF 4 2 2" xfId="18919"/>
    <cellStyle name="_Recon to Darrin's 5.11.05 proforma_(C) WHE Proforma with ITC cash grant 10 Yr Amort_for deferral_102809_16.07E Wild Horse Wind Expansionwrkingfile SF 4 3" xfId="18920"/>
    <cellStyle name="_Recon to Darrin's 5.11.05 proforma_(C) WHE Proforma with ITC cash grant 10 Yr Amort_for deferral_102809_16.07E Wild Horse Wind Expansionwrkingfile SF 5" xfId="18921"/>
    <cellStyle name="_Recon to Darrin's 5.11.05 proforma_(C) WHE Proforma with ITC cash grant 10 Yr Amort_for deferral_102809_16.07E Wild Horse Wind Expansionwrkingfile SF 5 2" xfId="18922"/>
    <cellStyle name="_Recon to Darrin's 5.11.05 proforma_(C) WHE Proforma with ITC cash grant 10 Yr Amort_for deferral_102809_16.07E Wild Horse Wind Expansionwrkingfile SF 6" xfId="18923"/>
    <cellStyle name="_Recon to Darrin's 5.11.05 proforma_(C) WHE Proforma with ITC cash grant 10 Yr Amort_for deferral_102809_16.07E Wild Horse Wind Expansionwrkingfile SF 6 2" xfId="18924"/>
    <cellStyle name="_Recon to Darrin's 5.11.05 proforma_(C) WHE Proforma with ITC cash grant 10 Yr Amort_for deferral_102809_16.07E Wild Horse Wind Expansionwrkingfile SF 7" xfId="18925"/>
    <cellStyle name="_Recon to Darrin's 5.11.05 proforma_(C) WHE Proforma with ITC cash grant 10 Yr Amort_for deferral_102809_16.07E Wild Horse Wind Expansionwrkingfile SF_DEM-WP(C) ENERG10C--ctn Mid-C_042010 2010GRC" xfId="3198"/>
    <cellStyle name="_Recon to Darrin's 5.11.05 proforma_(C) WHE Proforma with ITC cash grant 10 Yr Amort_for deferral_102809_16.07E Wild Horse Wind Expansionwrkingfile SF_DEM-WP(C) ENERG10C--ctn Mid-C_042010 2010GRC 2" xfId="18926"/>
    <cellStyle name="_Recon to Darrin's 5.11.05 proforma_(C) WHE Proforma with ITC cash grant 10 Yr Amort_for deferral_102809_16.07E Wild Horse Wind Expansionwrkingfile_DEM-WP(C) ENERG10C--ctn Mid-C_042010 2010GRC" xfId="3199"/>
    <cellStyle name="_Recon to Darrin's 5.11.05 proforma_(C) WHE Proforma with ITC cash grant 10 Yr Amort_for deferral_102809_16.07E Wild Horse Wind Expansionwrkingfile_DEM-WP(C) ENERG10C--ctn Mid-C_042010 2010GRC 2" xfId="18927"/>
    <cellStyle name="_Recon to Darrin's 5.11.05 proforma_(C) WHE Proforma with ITC cash grant 10 Yr Amort_for deferral_102809_16.37E Wild Horse Expansion DeferralRevwrkingfile SF" xfId="3200"/>
    <cellStyle name="_Recon to Darrin's 5.11.05 proforma_(C) WHE Proforma with ITC cash grant 10 Yr Amort_for deferral_102809_16.37E Wild Horse Expansion DeferralRevwrkingfile SF 2" xfId="3201"/>
    <cellStyle name="_Recon to Darrin's 5.11.05 proforma_(C) WHE Proforma with ITC cash grant 10 Yr Amort_for deferral_102809_16.37E Wild Horse Expansion DeferralRevwrkingfile SF 2 2" xfId="18928"/>
    <cellStyle name="_Recon to Darrin's 5.11.05 proforma_(C) WHE Proforma with ITC cash grant 10 Yr Amort_for deferral_102809_16.37E Wild Horse Expansion DeferralRevwrkingfile SF 2 2 2" xfId="18929"/>
    <cellStyle name="_Recon to Darrin's 5.11.05 proforma_(C) WHE Proforma with ITC cash grant 10 Yr Amort_for deferral_102809_16.37E Wild Horse Expansion DeferralRevwrkingfile SF 2 2 2 2" xfId="18930"/>
    <cellStyle name="_Recon to Darrin's 5.11.05 proforma_(C) WHE Proforma with ITC cash grant 10 Yr Amort_for deferral_102809_16.37E Wild Horse Expansion DeferralRevwrkingfile SF 2 2 3" xfId="18931"/>
    <cellStyle name="_Recon to Darrin's 5.11.05 proforma_(C) WHE Proforma with ITC cash grant 10 Yr Amort_for deferral_102809_16.37E Wild Horse Expansion DeferralRevwrkingfile SF 2 3" xfId="18932"/>
    <cellStyle name="_Recon to Darrin's 5.11.05 proforma_(C) WHE Proforma with ITC cash grant 10 Yr Amort_for deferral_102809_16.37E Wild Horse Expansion DeferralRevwrkingfile SF 2 3 2" xfId="18933"/>
    <cellStyle name="_Recon to Darrin's 5.11.05 proforma_(C) WHE Proforma with ITC cash grant 10 Yr Amort_for deferral_102809_16.37E Wild Horse Expansion DeferralRevwrkingfile SF 2 4" xfId="18934"/>
    <cellStyle name="_Recon to Darrin's 5.11.05 proforma_(C) WHE Proforma with ITC cash grant 10 Yr Amort_for deferral_102809_16.37E Wild Horse Expansion DeferralRevwrkingfile SF 2 4 2" xfId="18935"/>
    <cellStyle name="_Recon to Darrin's 5.11.05 proforma_(C) WHE Proforma with ITC cash grant 10 Yr Amort_for deferral_102809_16.37E Wild Horse Expansion DeferralRevwrkingfile SF 2 5" xfId="18936"/>
    <cellStyle name="_Recon to Darrin's 5.11.05 proforma_(C) WHE Proforma with ITC cash grant 10 Yr Amort_for deferral_102809_16.37E Wild Horse Expansion DeferralRevwrkingfile SF 3" xfId="18937"/>
    <cellStyle name="_Recon to Darrin's 5.11.05 proforma_(C) WHE Proforma with ITC cash grant 10 Yr Amort_for deferral_102809_16.37E Wild Horse Expansion DeferralRevwrkingfile SF 3 2" xfId="18938"/>
    <cellStyle name="_Recon to Darrin's 5.11.05 proforma_(C) WHE Proforma with ITC cash grant 10 Yr Amort_for deferral_102809_16.37E Wild Horse Expansion DeferralRevwrkingfile SF 3 2 2" xfId="18939"/>
    <cellStyle name="_Recon to Darrin's 5.11.05 proforma_(C) WHE Proforma with ITC cash grant 10 Yr Amort_for deferral_102809_16.37E Wild Horse Expansion DeferralRevwrkingfile SF 3 3" xfId="18940"/>
    <cellStyle name="_Recon to Darrin's 5.11.05 proforma_(C) WHE Proforma with ITC cash grant 10 Yr Amort_for deferral_102809_16.37E Wild Horse Expansion DeferralRevwrkingfile SF 3 4" xfId="18941"/>
    <cellStyle name="_Recon to Darrin's 5.11.05 proforma_(C) WHE Proforma with ITC cash grant 10 Yr Amort_for deferral_102809_16.37E Wild Horse Expansion DeferralRevwrkingfile SF 4" xfId="18942"/>
    <cellStyle name="_Recon to Darrin's 5.11.05 proforma_(C) WHE Proforma with ITC cash grant 10 Yr Amort_for deferral_102809_16.37E Wild Horse Expansion DeferralRevwrkingfile SF 4 2" xfId="18943"/>
    <cellStyle name="_Recon to Darrin's 5.11.05 proforma_(C) WHE Proforma with ITC cash grant 10 Yr Amort_for deferral_102809_16.37E Wild Horse Expansion DeferralRevwrkingfile SF 4 2 2" xfId="18944"/>
    <cellStyle name="_Recon to Darrin's 5.11.05 proforma_(C) WHE Proforma with ITC cash grant 10 Yr Amort_for deferral_102809_16.37E Wild Horse Expansion DeferralRevwrkingfile SF 4 3" xfId="18945"/>
    <cellStyle name="_Recon to Darrin's 5.11.05 proforma_(C) WHE Proforma with ITC cash grant 10 Yr Amort_for deferral_102809_16.37E Wild Horse Expansion DeferralRevwrkingfile SF 5" xfId="18946"/>
    <cellStyle name="_Recon to Darrin's 5.11.05 proforma_(C) WHE Proforma with ITC cash grant 10 Yr Amort_for deferral_102809_16.37E Wild Horse Expansion DeferralRevwrkingfile SF 5 2" xfId="18947"/>
    <cellStyle name="_Recon to Darrin's 5.11.05 proforma_(C) WHE Proforma with ITC cash grant 10 Yr Amort_for deferral_102809_16.37E Wild Horse Expansion DeferralRevwrkingfile SF 6" xfId="18948"/>
    <cellStyle name="_Recon to Darrin's 5.11.05 proforma_(C) WHE Proforma with ITC cash grant 10 Yr Amort_for deferral_102809_16.37E Wild Horse Expansion DeferralRevwrkingfile SF 6 2" xfId="18949"/>
    <cellStyle name="_Recon to Darrin's 5.11.05 proforma_(C) WHE Proforma with ITC cash grant 10 Yr Amort_for deferral_102809_16.37E Wild Horse Expansion DeferralRevwrkingfile SF 7" xfId="18950"/>
    <cellStyle name="_Recon to Darrin's 5.11.05 proforma_(C) WHE Proforma with ITC cash grant 10 Yr Amort_for deferral_102809_16.37E Wild Horse Expansion DeferralRevwrkingfile SF_DEM-WP(C) ENERG10C--ctn Mid-C_042010 2010GRC" xfId="3202"/>
    <cellStyle name="_Recon to Darrin's 5.11.05 proforma_(C) WHE Proforma with ITC cash grant 10 Yr Amort_for deferral_102809_16.37E Wild Horse Expansion DeferralRevwrkingfile SF_DEM-WP(C) ENERG10C--ctn Mid-C_042010 2010GRC 2" xfId="18951"/>
    <cellStyle name="_Recon to Darrin's 5.11.05 proforma_(C) WHE Proforma with ITC cash grant 10 Yr Amort_for deferral_102809_DEM-WP(C) ENERG10C--ctn Mid-C_042010 2010GRC" xfId="3203"/>
    <cellStyle name="_Recon to Darrin's 5.11.05 proforma_(C) WHE Proforma with ITC cash grant 10 Yr Amort_for deferral_102809_DEM-WP(C) ENERG10C--ctn Mid-C_042010 2010GRC 2" xfId="18952"/>
    <cellStyle name="_Recon to Darrin's 5.11.05 proforma_(C) WHE Proforma with ITC cash grant 10 Yr Amort_for rebuttal_120709" xfId="3204"/>
    <cellStyle name="_Recon to Darrin's 5.11.05 proforma_(C) WHE Proforma with ITC cash grant 10 Yr Amort_for rebuttal_120709 2" xfId="3205"/>
    <cellStyle name="_Recon to Darrin's 5.11.05 proforma_(C) WHE Proforma with ITC cash grant 10 Yr Amort_for rebuttal_120709 2 2" xfId="18953"/>
    <cellStyle name="_Recon to Darrin's 5.11.05 proforma_(C) WHE Proforma with ITC cash grant 10 Yr Amort_for rebuttal_120709 2 2 2" xfId="18954"/>
    <cellStyle name="_Recon to Darrin's 5.11.05 proforma_(C) WHE Proforma with ITC cash grant 10 Yr Amort_for rebuttal_120709 2 2 2 2" xfId="18955"/>
    <cellStyle name="_Recon to Darrin's 5.11.05 proforma_(C) WHE Proforma with ITC cash grant 10 Yr Amort_for rebuttal_120709 2 2 3" xfId="18956"/>
    <cellStyle name="_Recon to Darrin's 5.11.05 proforma_(C) WHE Proforma with ITC cash grant 10 Yr Amort_for rebuttal_120709 2 3" xfId="18957"/>
    <cellStyle name="_Recon to Darrin's 5.11.05 proforma_(C) WHE Proforma with ITC cash grant 10 Yr Amort_for rebuttal_120709 2 3 2" xfId="18958"/>
    <cellStyle name="_Recon to Darrin's 5.11.05 proforma_(C) WHE Proforma with ITC cash grant 10 Yr Amort_for rebuttal_120709 2 4" xfId="18959"/>
    <cellStyle name="_Recon to Darrin's 5.11.05 proforma_(C) WHE Proforma with ITC cash grant 10 Yr Amort_for rebuttal_120709 2 4 2" xfId="18960"/>
    <cellStyle name="_Recon to Darrin's 5.11.05 proforma_(C) WHE Proforma with ITC cash grant 10 Yr Amort_for rebuttal_120709 2 5" xfId="18961"/>
    <cellStyle name="_Recon to Darrin's 5.11.05 proforma_(C) WHE Proforma with ITC cash grant 10 Yr Amort_for rebuttal_120709 3" xfId="18962"/>
    <cellStyle name="_Recon to Darrin's 5.11.05 proforma_(C) WHE Proforma with ITC cash grant 10 Yr Amort_for rebuttal_120709 3 2" xfId="18963"/>
    <cellStyle name="_Recon to Darrin's 5.11.05 proforma_(C) WHE Proforma with ITC cash grant 10 Yr Amort_for rebuttal_120709 3 2 2" xfId="18964"/>
    <cellStyle name="_Recon to Darrin's 5.11.05 proforma_(C) WHE Proforma with ITC cash grant 10 Yr Amort_for rebuttal_120709 3 3" xfId="18965"/>
    <cellStyle name="_Recon to Darrin's 5.11.05 proforma_(C) WHE Proforma with ITC cash grant 10 Yr Amort_for rebuttal_120709 4" xfId="18966"/>
    <cellStyle name="_Recon to Darrin's 5.11.05 proforma_(C) WHE Proforma with ITC cash grant 10 Yr Amort_for rebuttal_120709 4 2" xfId="18967"/>
    <cellStyle name="_Recon to Darrin's 5.11.05 proforma_(C) WHE Proforma with ITC cash grant 10 Yr Amort_for rebuttal_120709 4 2 2" xfId="18968"/>
    <cellStyle name="_Recon to Darrin's 5.11.05 proforma_(C) WHE Proforma with ITC cash grant 10 Yr Amort_for rebuttal_120709 4 3" xfId="18969"/>
    <cellStyle name="_Recon to Darrin's 5.11.05 proforma_(C) WHE Proforma with ITC cash grant 10 Yr Amort_for rebuttal_120709 5" xfId="18970"/>
    <cellStyle name="_Recon to Darrin's 5.11.05 proforma_(C) WHE Proforma with ITC cash grant 10 Yr Amort_for rebuttal_120709 5 2" xfId="18971"/>
    <cellStyle name="_Recon to Darrin's 5.11.05 proforma_(C) WHE Proforma with ITC cash grant 10 Yr Amort_for rebuttal_120709 6" xfId="18972"/>
    <cellStyle name="_Recon to Darrin's 5.11.05 proforma_(C) WHE Proforma with ITC cash grant 10 Yr Amort_for rebuttal_120709 6 2" xfId="18973"/>
    <cellStyle name="_Recon to Darrin's 5.11.05 proforma_(C) WHE Proforma with ITC cash grant 10 Yr Amort_for rebuttal_120709 7" xfId="18974"/>
    <cellStyle name="_Recon to Darrin's 5.11.05 proforma_(C) WHE Proforma with ITC cash grant 10 Yr Amort_for rebuttal_120709_DEM-WP(C) ENERG10C--ctn Mid-C_042010 2010GRC" xfId="3206"/>
    <cellStyle name="_Recon to Darrin's 5.11.05 proforma_(C) WHE Proforma with ITC cash grant 10 Yr Amort_for rebuttal_120709_DEM-WP(C) ENERG10C--ctn Mid-C_042010 2010GRC 2" xfId="18975"/>
    <cellStyle name="_Recon to Darrin's 5.11.05 proforma_04.07E Wild Horse Wind Expansion" xfId="3207"/>
    <cellStyle name="_Recon to Darrin's 5.11.05 proforma_04.07E Wild Horse Wind Expansion 2" xfId="3208"/>
    <cellStyle name="_Recon to Darrin's 5.11.05 proforma_04.07E Wild Horse Wind Expansion 2 2" xfId="18976"/>
    <cellStyle name="_Recon to Darrin's 5.11.05 proforma_04.07E Wild Horse Wind Expansion 2 2 2" xfId="18977"/>
    <cellStyle name="_Recon to Darrin's 5.11.05 proforma_04.07E Wild Horse Wind Expansion 2 2 2 2" xfId="18978"/>
    <cellStyle name="_Recon to Darrin's 5.11.05 proforma_04.07E Wild Horse Wind Expansion 2 2 3" xfId="18979"/>
    <cellStyle name="_Recon to Darrin's 5.11.05 proforma_04.07E Wild Horse Wind Expansion 2 3" xfId="18980"/>
    <cellStyle name="_Recon to Darrin's 5.11.05 proforma_04.07E Wild Horse Wind Expansion 2 3 2" xfId="18981"/>
    <cellStyle name="_Recon to Darrin's 5.11.05 proforma_04.07E Wild Horse Wind Expansion 2 4" xfId="18982"/>
    <cellStyle name="_Recon to Darrin's 5.11.05 proforma_04.07E Wild Horse Wind Expansion 2 4 2" xfId="18983"/>
    <cellStyle name="_Recon to Darrin's 5.11.05 proforma_04.07E Wild Horse Wind Expansion 2 5" xfId="18984"/>
    <cellStyle name="_Recon to Darrin's 5.11.05 proforma_04.07E Wild Horse Wind Expansion 3" xfId="18985"/>
    <cellStyle name="_Recon to Darrin's 5.11.05 proforma_04.07E Wild Horse Wind Expansion 3 2" xfId="18986"/>
    <cellStyle name="_Recon to Darrin's 5.11.05 proforma_04.07E Wild Horse Wind Expansion 3 2 2" xfId="18987"/>
    <cellStyle name="_Recon to Darrin's 5.11.05 proforma_04.07E Wild Horse Wind Expansion 3 3" xfId="18988"/>
    <cellStyle name="_Recon to Darrin's 5.11.05 proforma_04.07E Wild Horse Wind Expansion 3 4" xfId="18989"/>
    <cellStyle name="_Recon to Darrin's 5.11.05 proforma_04.07E Wild Horse Wind Expansion 4" xfId="18990"/>
    <cellStyle name="_Recon to Darrin's 5.11.05 proforma_04.07E Wild Horse Wind Expansion 4 2" xfId="18991"/>
    <cellStyle name="_Recon to Darrin's 5.11.05 proforma_04.07E Wild Horse Wind Expansion 4 2 2" xfId="18992"/>
    <cellStyle name="_Recon to Darrin's 5.11.05 proforma_04.07E Wild Horse Wind Expansion 4 3" xfId="18993"/>
    <cellStyle name="_Recon to Darrin's 5.11.05 proforma_04.07E Wild Horse Wind Expansion 5" xfId="18994"/>
    <cellStyle name="_Recon to Darrin's 5.11.05 proforma_04.07E Wild Horse Wind Expansion 5 2" xfId="18995"/>
    <cellStyle name="_Recon to Darrin's 5.11.05 proforma_04.07E Wild Horse Wind Expansion 6" xfId="18996"/>
    <cellStyle name="_Recon to Darrin's 5.11.05 proforma_04.07E Wild Horse Wind Expansion 6 2" xfId="18997"/>
    <cellStyle name="_Recon to Darrin's 5.11.05 proforma_04.07E Wild Horse Wind Expansion 7" xfId="18998"/>
    <cellStyle name="_Recon to Darrin's 5.11.05 proforma_04.07E Wild Horse Wind Expansion_16.07E Wild Horse Wind Expansionwrkingfile" xfId="3209"/>
    <cellStyle name="_Recon to Darrin's 5.11.05 proforma_04.07E Wild Horse Wind Expansion_16.07E Wild Horse Wind Expansionwrkingfile 2" xfId="3210"/>
    <cellStyle name="_Recon to Darrin's 5.11.05 proforma_04.07E Wild Horse Wind Expansion_16.07E Wild Horse Wind Expansionwrkingfile 2 2" xfId="18999"/>
    <cellStyle name="_Recon to Darrin's 5.11.05 proforma_04.07E Wild Horse Wind Expansion_16.07E Wild Horse Wind Expansionwrkingfile 2 2 2" xfId="19000"/>
    <cellStyle name="_Recon to Darrin's 5.11.05 proforma_04.07E Wild Horse Wind Expansion_16.07E Wild Horse Wind Expansionwrkingfile 2 2 2 2" xfId="19001"/>
    <cellStyle name="_Recon to Darrin's 5.11.05 proforma_04.07E Wild Horse Wind Expansion_16.07E Wild Horse Wind Expansionwrkingfile 2 2 3" xfId="19002"/>
    <cellStyle name="_Recon to Darrin's 5.11.05 proforma_04.07E Wild Horse Wind Expansion_16.07E Wild Horse Wind Expansionwrkingfile 2 3" xfId="19003"/>
    <cellStyle name="_Recon to Darrin's 5.11.05 proforma_04.07E Wild Horse Wind Expansion_16.07E Wild Horse Wind Expansionwrkingfile 2 3 2" xfId="19004"/>
    <cellStyle name="_Recon to Darrin's 5.11.05 proforma_04.07E Wild Horse Wind Expansion_16.07E Wild Horse Wind Expansionwrkingfile 2 4" xfId="19005"/>
    <cellStyle name="_Recon to Darrin's 5.11.05 proforma_04.07E Wild Horse Wind Expansion_16.07E Wild Horse Wind Expansionwrkingfile 2 4 2" xfId="19006"/>
    <cellStyle name="_Recon to Darrin's 5.11.05 proforma_04.07E Wild Horse Wind Expansion_16.07E Wild Horse Wind Expansionwrkingfile 2 5" xfId="19007"/>
    <cellStyle name="_Recon to Darrin's 5.11.05 proforma_04.07E Wild Horse Wind Expansion_16.07E Wild Horse Wind Expansionwrkingfile 3" xfId="19008"/>
    <cellStyle name="_Recon to Darrin's 5.11.05 proforma_04.07E Wild Horse Wind Expansion_16.07E Wild Horse Wind Expansionwrkingfile 3 2" xfId="19009"/>
    <cellStyle name="_Recon to Darrin's 5.11.05 proforma_04.07E Wild Horse Wind Expansion_16.07E Wild Horse Wind Expansionwrkingfile 3 2 2" xfId="19010"/>
    <cellStyle name="_Recon to Darrin's 5.11.05 proforma_04.07E Wild Horse Wind Expansion_16.07E Wild Horse Wind Expansionwrkingfile 3 3" xfId="19011"/>
    <cellStyle name="_Recon to Darrin's 5.11.05 proforma_04.07E Wild Horse Wind Expansion_16.07E Wild Horse Wind Expansionwrkingfile 3 4" xfId="19012"/>
    <cellStyle name="_Recon to Darrin's 5.11.05 proforma_04.07E Wild Horse Wind Expansion_16.07E Wild Horse Wind Expansionwrkingfile 4" xfId="19013"/>
    <cellStyle name="_Recon to Darrin's 5.11.05 proforma_04.07E Wild Horse Wind Expansion_16.07E Wild Horse Wind Expansionwrkingfile 4 2" xfId="19014"/>
    <cellStyle name="_Recon to Darrin's 5.11.05 proforma_04.07E Wild Horse Wind Expansion_16.07E Wild Horse Wind Expansionwrkingfile 4 2 2" xfId="19015"/>
    <cellStyle name="_Recon to Darrin's 5.11.05 proforma_04.07E Wild Horse Wind Expansion_16.07E Wild Horse Wind Expansionwrkingfile 4 3" xfId="19016"/>
    <cellStyle name="_Recon to Darrin's 5.11.05 proforma_04.07E Wild Horse Wind Expansion_16.07E Wild Horse Wind Expansionwrkingfile 5" xfId="19017"/>
    <cellStyle name="_Recon to Darrin's 5.11.05 proforma_04.07E Wild Horse Wind Expansion_16.07E Wild Horse Wind Expansionwrkingfile 5 2" xfId="19018"/>
    <cellStyle name="_Recon to Darrin's 5.11.05 proforma_04.07E Wild Horse Wind Expansion_16.07E Wild Horse Wind Expansionwrkingfile 6" xfId="19019"/>
    <cellStyle name="_Recon to Darrin's 5.11.05 proforma_04.07E Wild Horse Wind Expansion_16.07E Wild Horse Wind Expansionwrkingfile 6 2" xfId="19020"/>
    <cellStyle name="_Recon to Darrin's 5.11.05 proforma_04.07E Wild Horse Wind Expansion_16.07E Wild Horse Wind Expansionwrkingfile 7" xfId="19021"/>
    <cellStyle name="_Recon to Darrin's 5.11.05 proforma_04.07E Wild Horse Wind Expansion_16.07E Wild Horse Wind Expansionwrkingfile SF" xfId="3211"/>
    <cellStyle name="_Recon to Darrin's 5.11.05 proforma_04.07E Wild Horse Wind Expansion_16.07E Wild Horse Wind Expansionwrkingfile SF 2" xfId="3212"/>
    <cellStyle name="_Recon to Darrin's 5.11.05 proforma_04.07E Wild Horse Wind Expansion_16.07E Wild Horse Wind Expansionwrkingfile SF 2 2" xfId="19022"/>
    <cellStyle name="_Recon to Darrin's 5.11.05 proforma_04.07E Wild Horse Wind Expansion_16.07E Wild Horse Wind Expansionwrkingfile SF 2 2 2" xfId="19023"/>
    <cellStyle name="_Recon to Darrin's 5.11.05 proforma_04.07E Wild Horse Wind Expansion_16.07E Wild Horse Wind Expansionwrkingfile SF 2 2 2 2" xfId="19024"/>
    <cellStyle name="_Recon to Darrin's 5.11.05 proforma_04.07E Wild Horse Wind Expansion_16.07E Wild Horse Wind Expansionwrkingfile SF 2 2 3" xfId="19025"/>
    <cellStyle name="_Recon to Darrin's 5.11.05 proforma_04.07E Wild Horse Wind Expansion_16.07E Wild Horse Wind Expansionwrkingfile SF 2 3" xfId="19026"/>
    <cellStyle name="_Recon to Darrin's 5.11.05 proforma_04.07E Wild Horse Wind Expansion_16.07E Wild Horse Wind Expansionwrkingfile SF 2 3 2" xfId="19027"/>
    <cellStyle name="_Recon to Darrin's 5.11.05 proforma_04.07E Wild Horse Wind Expansion_16.07E Wild Horse Wind Expansionwrkingfile SF 2 4" xfId="19028"/>
    <cellStyle name="_Recon to Darrin's 5.11.05 proforma_04.07E Wild Horse Wind Expansion_16.07E Wild Horse Wind Expansionwrkingfile SF 2 4 2" xfId="19029"/>
    <cellStyle name="_Recon to Darrin's 5.11.05 proforma_04.07E Wild Horse Wind Expansion_16.07E Wild Horse Wind Expansionwrkingfile SF 2 5" xfId="19030"/>
    <cellStyle name="_Recon to Darrin's 5.11.05 proforma_04.07E Wild Horse Wind Expansion_16.07E Wild Horse Wind Expansionwrkingfile SF 3" xfId="19031"/>
    <cellStyle name="_Recon to Darrin's 5.11.05 proforma_04.07E Wild Horse Wind Expansion_16.07E Wild Horse Wind Expansionwrkingfile SF 3 2" xfId="19032"/>
    <cellStyle name="_Recon to Darrin's 5.11.05 proforma_04.07E Wild Horse Wind Expansion_16.07E Wild Horse Wind Expansionwrkingfile SF 3 2 2" xfId="19033"/>
    <cellStyle name="_Recon to Darrin's 5.11.05 proforma_04.07E Wild Horse Wind Expansion_16.07E Wild Horse Wind Expansionwrkingfile SF 3 3" xfId="19034"/>
    <cellStyle name="_Recon to Darrin's 5.11.05 proforma_04.07E Wild Horse Wind Expansion_16.07E Wild Horse Wind Expansionwrkingfile SF 3 4" xfId="19035"/>
    <cellStyle name="_Recon to Darrin's 5.11.05 proforma_04.07E Wild Horse Wind Expansion_16.07E Wild Horse Wind Expansionwrkingfile SF 4" xfId="19036"/>
    <cellStyle name="_Recon to Darrin's 5.11.05 proforma_04.07E Wild Horse Wind Expansion_16.07E Wild Horse Wind Expansionwrkingfile SF 4 2" xfId="19037"/>
    <cellStyle name="_Recon to Darrin's 5.11.05 proforma_04.07E Wild Horse Wind Expansion_16.07E Wild Horse Wind Expansionwrkingfile SF 4 2 2" xfId="19038"/>
    <cellStyle name="_Recon to Darrin's 5.11.05 proforma_04.07E Wild Horse Wind Expansion_16.07E Wild Horse Wind Expansionwrkingfile SF 4 3" xfId="19039"/>
    <cellStyle name="_Recon to Darrin's 5.11.05 proforma_04.07E Wild Horse Wind Expansion_16.07E Wild Horse Wind Expansionwrkingfile SF 5" xfId="19040"/>
    <cellStyle name="_Recon to Darrin's 5.11.05 proforma_04.07E Wild Horse Wind Expansion_16.07E Wild Horse Wind Expansionwrkingfile SF 5 2" xfId="19041"/>
    <cellStyle name="_Recon to Darrin's 5.11.05 proforma_04.07E Wild Horse Wind Expansion_16.07E Wild Horse Wind Expansionwrkingfile SF 6" xfId="19042"/>
    <cellStyle name="_Recon to Darrin's 5.11.05 proforma_04.07E Wild Horse Wind Expansion_16.07E Wild Horse Wind Expansionwrkingfile SF 6 2" xfId="19043"/>
    <cellStyle name="_Recon to Darrin's 5.11.05 proforma_04.07E Wild Horse Wind Expansion_16.07E Wild Horse Wind Expansionwrkingfile SF 7" xfId="19044"/>
    <cellStyle name="_Recon to Darrin's 5.11.05 proforma_04.07E Wild Horse Wind Expansion_16.07E Wild Horse Wind Expansionwrkingfile SF_DEM-WP(C) ENERG10C--ctn Mid-C_042010 2010GRC" xfId="3213"/>
    <cellStyle name="_Recon to Darrin's 5.11.05 proforma_04.07E Wild Horse Wind Expansion_16.07E Wild Horse Wind Expansionwrkingfile SF_DEM-WP(C) ENERG10C--ctn Mid-C_042010 2010GRC 2" xfId="19045"/>
    <cellStyle name="_Recon to Darrin's 5.11.05 proforma_04.07E Wild Horse Wind Expansion_16.07E Wild Horse Wind Expansionwrkingfile_DEM-WP(C) ENERG10C--ctn Mid-C_042010 2010GRC" xfId="3214"/>
    <cellStyle name="_Recon to Darrin's 5.11.05 proforma_04.07E Wild Horse Wind Expansion_16.07E Wild Horse Wind Expansionwrkingfile_DEM-WP(C) ENERG10C--ctn Mid-C_042010 2010GRC 2" xfId="19046"/>
    <cellStyle name="_Recon to Darrin's 5.11.05 proforma_04.07E Wild Horse Wind Expansion_16.37E Wild Horse Expansion DeferralRevwrkingfile SF" xfId="3215"/>
    <cellStyle name="_Recon to Darrin's 5.11.05 proforma_04.07E Wild Horse Wind Expansion_16.37E Wild Horse Expansion DeferralRevwrkingfile SF 2" xfId="3216"/>
    <cellStyle name="_Recon to Darrin's 5.11.05 proforma_04.07E Wild Horse Wind Expansion_16.37E Wild Horse Expansion DeferralRevwrkingfile SF 2 2" xfId="19047"/>
    <cellStyle name="_Recon to Darrin's 5.11.05 proforma_04.07E Wild Horse Wind Expansion_16.37E Wild Horse Expansion DeferralRevwrkingfile SF 2 2 2" xfId="19048"/>
    <cellStyle name="_Recon to Darrin's 5.11.05 proforma_04.07E Wild Horse Wind Expansion_16.37E Wild Horse Expansion DeferralRevwrkingfile SF 2 2 2 2" xfId="19049"/>
    <cellStyle name="_Recon to Darrin's 5.11.05 proforma_04.07E Wild Horse Wind Expansion_16.37E Wild Horse Expansion DeferralRevwrkingfile SF 2 2 3" xfId="19050"/>
    <cellStyle name="_Recon to Darrin's 5.11.05 proforma_04.07E Wild Horse Wind Expansion_16.37E Wild Horse Expansion DeferralRevwrkingfile SF 2 3" xfId="19051"/>
    <cellStyle name="_Recon to Darrin's 5.11.05 proforma_04.07E Wild Horse Wind Expansion_16.37E Wild Horse Expansion DeferralRevwrkingfile SF 2 3 2" xfId="19052"/>
    <cellStyle name="_Recon to Darrin's 5.11.05 proforma_04.07E Wild Horse Wind Expansion_16.37E Wild Horse Expansion DeferralRevwrkingfile SF 2 4" xfId="19053"/>
    <cellStyle name="_Recon to Darrin's 5.11.05 proforma_04.07E Wild Horse Wind Expansion_16.37E Wild Horse Expansion DeferralRevwrkingfile SF 2 4 2" xfId="19054"/>
    <cellStyle name="_Recon to Darrin's 5.11.05 proforma_04.07E Wild Horse Wind Expansion_16.37E Wild Horse Expansion DeferralRevwrkingfile SF 2 5" xfId="19055"/>
    <cellStyle name="_Recon to Darrin's 5.11.05 proforma_04.07E Wild Horse Wind Expansion_16.37E Wild Horse Expansion DeferralRevwrkingfile SF 3" xfId="19056"/>
    <cellStyle name="_Recon to Darrin's 5.11.05 proforma_04.07E Wild Horse Wind Expansion_16.37E Wild Horse Expansion DeferralRevwrkingfile SF 3 2" xfId="19057"/>
    <cellStyle name="_Recon to Darrin's 5.11.05 proforma_04.07E Wild Horse Wind Expansion_16.37E Wild Horse Expansion DeferralRevwrkingfile SF 3 2 2" xfId="19058"/>
    <cellStyle name="_Recon to Darrin's 5.11.05 proforma_04.07E Wild Horse Wind Expansion_16.37E Wild Horse Expansion DeferralRevwrkingfile SF 3 3" xfId="19059"/>
    <cellStyle name="_Recon to Darrin's 5.11.05 proforma_04.07E Wild Horse Wind Expansion_16.37E Wild Horse Expansion DeferralRevwrkingfile SF 3 4" xfId="19060"/>
    <cellStyle name="_Recon to Darrin's 5.11.05 proforma_04.07E Wild Horse Wind Expansion_16.37E Wild Horse Expansion DeferralRevwrkingfile SF 4" xfId="19061"/>
    <cellStyle name="_Recon to Darrin's 5.11.05 proforma_04.07E Wild Horse Wind Expansion_16.37E Wild Horse Expansion DeferralRevwrkingfile SF 4 2" xfId="19062"/>
    <cellStyle name="_Recon to Darrin's 5.11.05 proforma_04.07E Wild Horse Wind Expansion_16.37E Wild Horse Expansion DeferralRevwrkingfile SF 4 2 2" xfId="19063"/>
    <cellStyle name="_Recon to Darrin's 5.11.05 proforma_04.07E Wild Horse Wind Expansion_16.37E Wild Horse Expansion DeferralRevwrkingfile SF 4 3" xfId="19064"/>
    <cellStyle name="_Recon to Darrin's 5.11.05 proforma_04.07E Wild Horse Wind Expansion_16.37E Wild Horse Expansion DeferralRevwrkingfile SF 5" xfId="19065"/>
    <cellStyle name="_Recon to Darrin's 5.11.05 proforma_04.07E Wild Horse Wind Expansion_16.37E Wild Horse Expansion DeferralRevwrkingfile SF 5 2" xfId="19066"/>
    <cellStyle name="_Recon to Darrin's 5.11.05 proforma_04.07E Wild Horse Wind Expansion_16.37E Wild Horse Expansion DeferralRevwrkingfile SF 6" xfId="19067"/>
    <cellStyle name="_Recon to Darrin's 5.11.05 proforma_04.07E Wild Horse Wind Expansion_16.37E Wild Horse Expansion DeferralRevwrkingfile SF 6 2" xfId="19068"/>
    <cellStyle name="_Recon to Darrin's 5.11.05 proforma_04.07E Wild Horse Wind Expansion_16.37E Wild Horse Expansion DeferralRevwrkingfile SF 7" xfId="19069"/>
    <cellStyle name="_Recon to Darrin's 5.11.05 proforma_04.07E Wild Horse Wind Expansion_16.37E Wild Horse Expansion DeferralRevwrkingfile SF_DEM-WP(C) ENERG10C--ctn Mid-C_042010 2010GRC" xfId="3217"/>
    <cellStyle name="_Recon to Darrin's 5.11.05 proforma_04.07E Wild Horse Wind Expansion_16.37E Wild Horse Expansion DeferralRevwrkingfile SF_DEM-WP(C) ENERG10C--ctn Mid-C_042010 2010GRC 2" xfId="19070"/>
    <cellStyle name="_Recon to Darrin's 5.11.05 proforma_04.07E Wild Horse Wind Expansion_DEM-WP(C) ENERG10C--ctn Mid-C_042010 2010GRC" xfId="3218"/>
    <cellStyle name="_Recon to Darrin's 5.11.05 proforma_04.07E Wild Horse Wind Expansion_DEM-WP(C) ENERG10C--ctn Mid-C_042010 2010GRC 2" xfId="19071"/>
    <cellStyle name="_Recon to Darrin's 5.11.05 proforma_16.07E Wild Horse Wind Expansionwrkingfile" xfId="3219"/>
    <cellStyle name="_Recon to Darrin's 5.11.05 proforma_16.07E Wild Horse Wind Expansionwrkingfile 2" xfId="3220"/>
    <cellStyle name="_Recon to Darrin's 5.11.05 proforma_16.07E Wild Horse Wind Expansionwrkingfile 2 2" xfId="19072"/>
    <cellStyle name="_Recon to Darrin's 5.11.05 proforma_16.07E Wild Horse Wind Expansionwrkingfile 2 2 2" xfId="19073"/>
    <cellStyle name="_Recon to Darrin's 5.11.05 proforma_16.07E Wild Horse Wind Expansionwrkingfile 2 2 2 2" xfId="19074"/>
    <cellStyle name="_Recon to Darrin's 5.11.05 proforma_16.07E Wild Horse Wind Expansionwrkingfile 2 2 3" xfId="19075"/>
    <cellStyle name="_Recon to Darrin's 5.11.05 proforma_16.07E Wild Horse Wind Expansionwrkingfile 2 3" xfId="19076"/>
    <cellStyle name="_Recon to Darrin's 5.11.05 proforma_16.07E Wild Horse Wind Expansionwrkingfile 2 3 2" xfId="19077"/>
    <cellStyle name="_Recon to Darrin's 5.11.05 proforma_16.07E Wild Horse Wind Expansionwrkingfile 2 4" xfId="19078"/>
    <cellStyle name="_Recon to Darrin's 5.11.05 proforma_16.07E Wild Horse Wind Expansionwrkingfile 2 4 2" xfId="19079"/>
    <cellStyle name="_Recon to Darrin's 5.11.05 proforma_16.07E Wild Horse Wind Expansionwrkingfile 2 5" xfId="19080"/>
    <cellStyle name="_Recon to Darrin's 5.11.05 proforma_16.07E Wild Horse Wind Expansionwrkingfile 3" xfId="19081"/>
    <cellStyle name="_Recon to Darrin's 5.11.05 proforma_16.07E Wild Horse Wind Expansionwrkingfile 3 2" xfId="19082"/>
    <cellStyle name="_Recon to Darrin's 5.11.05 proforma_16.07E Wild Horse Wind Expansionwrkingfile 3 2 2" xfId="19083"/>
    <cellStyle name="_Recon to Darrin's 5.11.05 proforma_16.07E Wild Horse Wind Expansionwrkingfile 3 3" xfId="19084"/>
    <cellStyle name="_Recon to Darrin's 5.11.05 proforma_16.07E Wild Horse Wind Expansionwrkingfile 3 4" xfId="19085"/>
    <cellStyle name="_Recon to Darrin's 5.11.05 proforma_16.07E Wild Horse Wind Expansionwrkingfile 4" xfId="19086"/>
    <cellStyle name="_Recon to Darrin's 5.11.05 proforma_16.07E Wild Horse Wind Expansionwrkingfile 4 2" xfId="19087"/>
    <cellStyle name="_Recon to Darrin's 5.11.05 proforma_16.07E Wild Horse Wind Expansionwrkingfile 4 2 2" xfId="19088"/>
    <cellStyle name="_Recon to Darrin's 5.11.05 proforma_16.07E Wild Horse Wind Expansionwrkingfile 4 3" xfId="19089"/>
    <cellStyle name="_Recon to Darrin's 5.11.05 proforma_16.07E Wild Horse Wind Expansionwrkingfile 5" xfId="19090"/>
    <cellStyle name="_Recon to Darrin's 5.11.05 proforma_16.07E Wild Horse Wind Expansionwrkingfile 5 2" xfId="19091"/>
    <cellStyle name="_Recon to Darrin's 5.11.05 proforma_16.07E Wild Horse Wind Expansionwrkingfile 6" xfId="19092"/>
    <cellStyle name="_Recon to Darrin's 5.11.05 proforma_16.07E Wild Horse Wind Expansionwrkingfile 6 2" xfId="19093"/>
    <cellStyle name="_Recon to Darrin's 5.11.05 proforma_16.07E Wild Horse Wind Expansionwrkingfile 7" xfId="19094"/>
    <cellStyle name="_Recon to Darrin's 5.11.05 proforma_16.07E Wild Horse Wind Expansionwrkingfile SF" xfId="3221"/>
    <cellStyle name="_Recon to Darrin's 5.11.05 proforma_16.07E Wild Horse Wind Expansionwrkingfile SF 2" xfId="3222"/>
    <cellStyle name="_Recon to Darrin's 5.11.05 proforma_16.07E Wild Horse Wind Expansionwrkingfile SF 2 2" xfId="19095"/>
    <cellStyle name="_Recon to Darrin's 5.11.05 proforma_16.07E Wild Horse Wind Expansionwrkingfile SF 2 2 2" xfId="19096"/>
    <cellStyle name="_Recon to Darrin's 5.11.05 proforma_16.07E Wild Horse Wind Expansionwrkingfile SF 2 2 2 2" xfId="19097"/>
    <cellStyle name="_Recon to Darrin's 5.11.05 proforma_16.07E Wild Horse Wind Expansionwrkingfile SF 2 2 3" xfId="19098"/>
    <cellStyle name="_Recon to Darrin's 5.11.05 proforma_16.07E Wild Horse Wind Expansionwrkingfile SF 2 3" xfId="19099"/>
    <cellStyle name="_Recon to Darrin's 5.11.05 proforma_16.07E Wild Horse Wind Expansionwrkingfile SF 2 3 2" xfId="19100"/>
    <cellStyle name="_Recon to Darrin's 5.11.05 proforma_16.07E Wild Horse Wind Expansionwrkingfile SF 2 4" xfId="19101"/>
    <cellStyle name="_Recon to Darrin's 5.11.05 proforma_16.07E Wild Horse Wind Expansionwrkingfile SF 2 4 2" xfId="19102"/>
    <cellStyle name="_Recon to Darrin's 5.11.05 proforma_16.07E Wild Horse Wind Expansionwrkingfile SF 2 5" xfId="19103"/>
    <cellStyle name="_Recon to Darrin's 5.11.05 proforma_16.07E Wild Horse Wind Expansionwrkingfile SF 3" xfId="19104"/>
    <cellStyle name="_Recon to Darrin's 5.11.05 proforma_16.07E Wild Horse Wind Expansionwrkingfile SF 3 2" xfId="19105"/>
    <cellStyle name="_Recon to Darrin's 5.11.05 proforma_16.07E Wild Horse Wind Expansionwrkingfile SF 3 2 2" xfId="19106"/>
    <cellStyle name="_Recon to Darrin's 5.11.05 proforma_16.07E Wild Horse Wind Expansionwrkingfile SF 3 3" xfId="19107"/>
    <cellStyle name="_Recon to Darrin's 5.11.05 proforma_16.07E Wild Horse Wind Expansionwrkingfile SF 3 4" xfId="19108"/>
    <cellStyle name="_Recon to Darrin's 5.11.05 proforma_16.07E Wild Horse Wind Expansionwrkingfile SF 4" xfId="19109"/>
    <cellStyle name="_Recon to Darrin's 5.11.05 proforma_16.07E Wild Horse Wind Expansionwrkingfile SF 4 2" xfId="19110"/>
    <cellStyle name="_Recon to Darrin's 5.11.05 proforma_16.07E Wild Horse Wind Expansionwrkingfile SF 4 2 2" xfId="19111"/>
    <cellStyle name="_Recon to Darrin's 5.11.05 proforma_16.07E Wild Horse Wind Expansionwrkingfile SF 4 3" xfId="19112"/>
    <cellStyle name="_Recon to Darrin's 5.11.05 proforma_16.07E Wild Horse Wind Expansionwrkingfile SF 5" xfId="19113"/>
    <cellStyle name="_Recon to Darrin's 5.11.05 proforma_16.07E Wild Horse Wind Expansionwrkingfile SF 5 2" xfId="19114"/>
    <cellStyle name="_Recon to Darrin's 5.11.05 proforma_16.07E Wild Horse Wind Expansionwrkingfile SF 6" xfId="19115"/>
    <cellStyle name="_Recon to Darrin's 5.11.05 proforma_16.07E Wild Horse Wind Expansionwrkingfile SF 6 2" xfId="19116"/>
    <cellStyle name="_Recon to Darrin's 5.11.05 proforma_16.07E Wild Horse Wind Expansionwrkingfile SF 7" xfId="19117"/>
    <cellStyle name="_Recon to Darrin's 5.11.05 proforma_16.07E Wild Horse Wind Expansionwrkingfile SF_DEM-WP(C) ENERG10C--ctn Mid-C_042010 2010GRC" xfId="3223"/>
    <cellStyle name="_Recon to Darrin's 5.11.05 proforma_16.07E Wild Horse Wind Expansionwrkingfile SF_DEM-WP(C) ENERG10C--ctn Mid-C_042010 2010GRC 2" xfId="19118"/>
    <cellStyle name="_Recon to Darrin's 5.11.05 proforma_16.07E Wild Horse Wind Expansionwrkingfile_DEM-WP(C) ENERG10C--ctn Mid-C_042010 2010GRC" xfId="3224"/>
    <cellStyle name="_Recon to Darrin's 5.11.05 proforma_16.07E Wild Horse Wind Expansionwrkingfile_DEM-WP(C) ENERG10C--ctn Mid-C_042010 2010GRC 2" xfId="19119"/>
    <cellStyle name="_Recon to Darrin's 5.11.05 proforma_16.37E Wild Horse Expansion DeferralRevwrkingfile SF" xfId="3225"/>
    <cellStyle name="_Recon to Darrin's 5.11.05 proforma_16.37E Wild Horse Expansion DeferralRevwrkingfile SF 2" xfId="3226"/>
    <cellStyle name="_Recon to Darrin's 5.11.05 proforma_16.37E Wild Horse Expansion DeferralRevwrkingfile SF 2 2" xfId="19120"/>
    <cellStyle name="_Recon to Darrin's 5.11.05 proforma_16.37E Wild Horse Expansion DeferralRevwrkingfile SF 2 2 2" xfId="19121"/>
    <cellStyle name="_Recon to Darrin's 5.11.05 proforma_16.37E Wild Horse Expansion DeferralRevwrkingfile SF 2 2 2 2" xfId="19122"/>
    <cellStyle name="_Recon to Darrin's 5.11.05 proforma_16.37E Wild Horse Expansion DeferralRevwrkingfile SF 2 2 3" xfId="19123"/>
    <cellStyle name="_Recon to Darrin's 5.11.05 proforma_16.37E Wild Horse Expansion DeferralRevwrkingfile SF 2 3" xfId="19124"/>
    <cellStyle name="_Recon to Darrin's 5.11.05 proforma_16.37E Wild Horse Expansion DeferralRevwrkingfile SF 2 3 2" xfId="19125"/>
    <cellStyle name="_Recon to Darrin's 5.11.05 proforma_16.37E Wild Horse Expansion DeferralRevwrkingfile SF 2 4" xfId="19126"/>
    <cellStyle name="_Recon to Darrin's 5.11.05 proforma_16.37E Wild Horse Expansion DeferralRevwrkingfile SF 2 4 2" xfId="19127"/>
    <cellStyle name="_Recon to Darrin's 5.11.05 proforma_16.37E Wild Horse Expansion DeferralRevwrkingfile SF 2 5" xfId="19128"/>
    <cellStyle name="_Recon to Darrin's 5.11.05 proforma_16.37E Wild Horse Expansion DeferralRevwrkingfile SF 3" xfId="19129"/>
    <cellStyle name="_Recon to Darrin's 5.11.05 proforma_16.37E Wild Horse Expansion DeferralRevwrkingfile SF 3 2" xfId="19130"/>
    <cellStyle name="_Recon to Darrin's 5.11.05 proforma_16.37E Wild Horse Expansion DeferralRevwrkingfile SF 3 2 2" xfId="19131"/>
    <cellStyle name="_Recon to Darrin's 5.11.05 proforma_16.37E Wild Horse Expansion DeferralRevwrkingfile SF 3 3" xfId="19132"/>
    <cellStyle name="_Recon to Darrin's 5.11.05 proforma_16.37E Wild Horse Expansion DeferralRevwrkingfile SF 3 4" xfId="19133"/>
    <cellStyle name="_Recon to Darrin's 5.11.05 proforma_16.37E Wild Horse Expansion DeferralRevwrkingfile SF 4" xfId="19134"/>
    <cellStyle name="_Recon to Darrin's 5.11.05 proforma_16.37E Wild Horse Expansion DeferralRevwrkingfile SF 4 2" xfId="19135"/>
    <cellStyle name="_Recon to Darrin's 5.11.05 proforma_16.37E Wild Horse Expansion DeferralRevwrkingfile SF 4 2 2" xfId="19136"/>
    <cellStyle name="_Recon to Darrin's 5.11.05 proforma_16.37E Wild Horse Expansion DeferralRevwrkingfile SF 4 3" xfId="19137"/>
    <cellStyle name="_Recon to Darrin's 5.11.05 proforma_16.37E Wild Horse Expansion DeferralRevwrkingfile SF 5" xfId="19138"/>
    <cellStyle name="_Recon to Darrin's 5.11.05 proforma_16.37E Wild Horse Expansion DeferralRevwrkingfile SF 5 2" xfId="19139"/>
    <cellStyle name="_Recon to Darrin's 5.11.05 proforma_16.37E Wild Horse Expansion DeferralRevwrkingfile SF 6" xfId="19140"/>
    <cellStyle name="_Recon to Darrin's 5.11.05 proforma_16.37E Wild Horse Expansion DeferralRevwrkingfile SF 6 2" xfId="19141"/>
    <cellStyle name="_Recon to Darrin's 5.11.05 proforma_16.37E Wild Horse Expansion DeferralRevwrkingfile SF 7" xfId="19142"/>
    <cellStyle name="_Recon to Darrin's 5.11.05 proforma_16.37E Wild Horse Expansion DeferralRevwrkingfile SF_DEM-WP(C) ENERG10C--ctn Mid-C_042010 2010GRC" xfId="3227"/>
    <cellStyle name="_Recon to Darrin's 5.11.05 proforma_16.37E Wild Horse Expansion DeferralRevwrkingfile SF_DEM-WP(C) ENERG10C--ctn Mid-C_042010 2010GRC 2" xfId="19143"/>
    <cellStyle name="_Recon to Darrin's 5.11.05 proforma_2009 Compliance Filing PCA Exhibits for GRC" xfId="19144"/>
    <cellStyle name="_Recon to Darrin's 5.11.05 proforma_2009 Compliance Filing PCA Exhibits for GRC 2" xfId="19145"/>
    <cellStyle name="_Recon to Darrin's 5.11.05 proforma_2009 Compliance Filing PCA Exhibits for GRC 2 2" xfId="19146"/>
    <cellStyle name="_Recon to Darrin's 5.11.05 proforma_2009 Compliance Filing PCA Exhibits for GRC 3" xfId="19147"/>
    <cellStyle name="_Recon to Darrin's 5.11.05 proforma_2009 GRC Compl Filing - Exhibit D" xfId="3228"/>
    <cellStyle name="_Recon to Darrin's 5.11.05 proforma_2009 GRC Compl Filing - Exhibit D 2" xfId="3229"/>
    <cellStyle name="_Recon to Darrin's 5.11.05 proforma_2009 GRC Compl Filing - Exhibit D 2 2" xfId="19148"/>
    <cellStyle name="_Recon to Darrin's 5.11.05 proforma_2009 GRC Compl Filing - Exhibit D 2 2 2" xfId="19149"/>
    <cellStyle name="_Recon to Darrin's 5.11.05 proforma_2009 GRC Compl Filing - Exhibit D 2 2 2 2" xfId="19150"/>
    <cellStyle name="_Recon to Darrin's 5.11.05 proforma_2009 GRC Compl Filing - Exhibit D 2 3" xfId="19151"/>
    <cellStyle name="_Recon to Darrin's 5.11.05 proforma_2009 GRC Compl Filing - Exhibit D 2 3 2" xfId="19152"/>
    <cellStyle name="_Recon to Darrin's 5.11.05 proforma_2009 GRC Compl Filing - Exhibit D 2 4" xfId="19153"/>
    <cellStyle name="_Recon to Darrin's 5.11.05 proforma_2009 GRC Compl Filing - Exhibit D 2 4 2" xfId="19154"/>
    <cellStyle name="_Recon to Darrin's 5.11.05 proforma_2009 GRC Compl Filing - Exhibit D 2 5" xfId="19155"/>
    <cellStyle name="_Recon to Darrin's 5.11.05 proforma_2009 GRC Compl Filing - Exhibit D 3" xfId="19156"/>
    <cellStyle name="_Recon to Darrin's 5.11.05 proforma_2009 GRC Compl Filing - Exhibit D 3 2" xfId="19157"/>
    <cellStyle name="_Recon to Darrin's 5.11.05 proforma_2009 GRC Compl Filing - Exhibit D 3 2 2" xfId="19158"/>
    <cellStyle name="_Recon to Darrin's 5.11.05 proforma_2009 GRC Compl Filing - Exhibit D 3 3" xfId="19159"/>
    <cellStyle name="_Recon to Darrin's 5.11.05 proforma_2009 GRC Compl Filing - Exhibit D 4" xfId="19160"/>
    <cellStyle name="_Recon to Darrin's 5.11.05 proforma_2009 GRC Compl Filing - Exhibit D 4 2" xfId="19161"/>
    <cellStyle name="_Recon to Darrin's 5.11.05 proforma_2009 GRC Compl Filing - Exhibit D 4 2 2" xfId="19162"/>
    <cellStyle name="_Recon to Darrin's 5.11.05 proforma_2009 GRC Compl Filing - Exhibit D 4 3" xfId="19163"/>
    <cellStyle name="_Recon to Darrin's 5.11.05 proforma_2009 GRC Compl Filing - Exhibit D 5" xfId="19164"/>
    <cellStyle name="_Recon to Darrin's 5.11.05 proforma_2009 GRC Compl Filing - Exhibit D 5 2" xfId="19165"/>
    <cellStyle name="_Recon to Darrin's 5.11.05 proforma_2009 GRC Compl Filing - Exhibit D 6" xfId="19166"/>
    <cellStyle name="_Recon to Darrin's 5.11.05 proforma_2009 GRC Compl Filing - Exhibit D 6 2" xfId="19167"/>
    <cellStyle name="_Recon to Darrin's 5.11.05 proforma_2009 GRC Compl Filing - Exhibit D 7" xfId="19168"/>
    <cellStyle name="_Recon to Darrin's 5.11.05 proforma_2009 GRC Compl Filing - Exhibit D_DEM-WP(C) ENERG10C--ctn Mid-C_042010 2010GRC" xfId="3230"/>
    <cellStyle name="_Recon to Darrin's 5.11.05 proforma_2009 GRC Compl Filing - Exhibit D_DEM-WP(C) ENERG10C--ctn Mid-C_042010 2010GRC 2" xfId="19169"/>
    <cellStyle name="_Recon to Darrin's 5.11.05 proforma_3.01 Income Statement" xfId="19170"/>
    <cellStyle name="_Recon to Darrin's 5.11.05 proforma_4 31 Regulatory Assets and Liabilities  7 06- Exhibit D" xfId="3231"/>
    <cellStyle name="_Recon to Darrin's 5.11.05 proforma_4 31 Regulatory Assets and Liabilities  7 06- Exhibit D 2" xfId="3232"/>
    <cellStyle name="_Recon to Darrin's 5.11.05 proforma_4 31 Regulatory Assets and Liabilities  7 06- Exhibit D 2 2" xfId="19171"/>
    <cellStyle name="_Recon to Darrin's 5.11.05 proforma_4 31 Regulatory Assets and Liabilities  7 06- Exhibit D 2 2 2" xfId="19172"/>
    <cellStyle name="_Recon to Darrin's 5.11.05 proforma_4 31 Regulatory Assets and Liabilities  7 06- Exhibit D 2 2 2 2" xfId="19173"/>
    <cellStyle name="_Recon to Darrin's 5.11.05 proforma_4 31 Regulatory Assets and Liabilities  7 06- Exhibit D 2 2 3" xfId="19174"/>
    <cellStyle name="_Recon to Darrin's 5.11.05 proforma_4 31 Regulatory Assets and Liabilities  7 06- Exhibit D 2 2 4" xfId="19175"/>
    <cellStyle name="_Recon to Darrin's 5.11.05 proforma_4 31 Regulatory Assets and Liabilities  7 06- Exhibit D 2 3" xfId="19176"/>
    <cellStyle name="_Recon to Darrin's 5.11.05 proforma_4 31 Regulatory Assets and Liabilities  7 06- Exhibit D 2 3 2" xfId="19177"/>
    <cellStyle name="_Recon to Darrin's 5.11.05 proforma_4 31 Regulatory Assets and Liabilities  7 06- Exhibit D 2 3 2 2" xfId="19178"/>
    <cellStyle name="_Recon to Darrin's 5.11.05 proforma_4 31 Regulatory Assets and Liabilities  7 06- Exhibit D 2 3 3" xfId="19179"/>
    <cellStyle name="_Recon to Darrin's 5.11.05 proforma_4 31 Regulatory Assets and Liabilities  7 06- Exhibit D 2 4" xfId="19180"/>
    <cellStyle name="_Recon to Darrin's 5.11.05 proforma_4 31 Regulatory Assets and Liabilities  7 06- Exhibit D 2 4 2" xfId="19181"/>
    <cellStyle name="_Recon to Darrin's 5.11.05 proforma_4 31 Regulatory Assets and Liabilities  7 06- Exhibit D 2 5" xfId="19182"/>
    <cellStyle name="_Recon to Darrin's 5.11.05 proforma_4 31 Regulatory Assets and Liabilities  7 06- Exhibit D 2 5 2" xfId="19183"/>
    <cellStyle name="_Recon to Darrin's 5.11.05 proforma_4 31 Regulatory Assets and Liabilities  7 06- Exhibit D 2 6" xfId="19184"/>
    <cellStyle name="_Recon to Darrin's 5.11.05 proforma_4 31 Regulatory Assets and Liabilities  7 06- Exhibit D 3" xfId="19185"/>
    <cellStyle name="_Recon to Darrin's 5.11.05 proforma_4 31 Regulatory Assets and Liabilities  7 06- Exhibit D 3 2" xfId="19186"/>
    <cellStyle name="_Recon to Darrin's 5.11.05 proforma_4 31 Regulatory Assets and Liabilities  7 06- Exhibit D 3 2 2" xfId="19187"/>
    <cellStyle name="_Recon to Darrin's 5.11.05 proforma_4 31 Regulatory Assets and Liabilities  7 06- Exhibit D 3 3" xfId="19188"/>
    <cellStyle name="_Recon to Darrin's 5.11.05 proforma_4 31 Regulatory Assets and Liabilities  7 06- Exhibit D 3 4" xfId="19189"/>
    <cellStyle name="_Recon to Darrin's 5.11.05 proforma_4 31 Regulatory Assets and Liabilities  7 06- Exhibit D 4" xfId="19190"/>
    <cellStyle name="_Recon to Darrin's 5.11.05 proforma_4 31 Regulatory Assets and Liabilities  7 06- Exhibit D 4 2" xfId="19191"/>
    <cellStyle name="_Recon to Darrin's 5.11.05 proforma_4 31 Regulatory Assets and Liabilities  7 06- Exhibit D 4 2 2" xfId="19192"/>
    <cellStyle name="_Recon to Darrin's 5.11.05 proforma_4 31 Regulatory Assets and Liabilities  7 06- Exhibit D 4 3" xfId="19193"/>
    <cellStyle name="_Recon to Darrin's 5.11.05 proforma_4 31 Regulatory Assets and Liabilities  7 06- Exhibit D 5" xfId="19194"/>
    <cellStyle name="_Recon to Darrin's 5.11.05 proforma_4 31 Regulatory Assets and Liabilities  7 06- Exhibit D 5 2" xfId="19195"/>
    <cellStyle name="_Recon to Darrin's 5.11.05 proforma_4 31 Regulatory Assets and Liabilities  7 06- Exhibit D 6" xfId="19196"/>
    <cellStyle name="_Recon to Darrin's 5.11.05 proforma_4 31 Regulatory Assets and Liabilities  7 06- Exhibit D 6 2" xfId="19197"/>
    <cellStyle name="_Recon to Darrin's 5.11.05 proforma_4 31 Regulatory Assets and Liabilities  7 06- Exhibit D 7" xfId="19198"/>
    <cellStyle name="_Recon to Darrin's 5.11.05 proforma_4 31 Regulatory Assets and Liabilities  7 06- Exhibit D_DEM-WP(C) ENERG10C--ctn Mid-C_042010 2010GRC" xfId="3233"/>
    <cellStyle name="_Recon to Darrin's 5.11.05 proforma_4 31 Regulatory Assets and Liabilities  7 06- Exhibit D_DEM-WP(C) ENERG10C--ctn Mid-C_042010 2010GRC 2" xfId="19199"/>
    <cellStyle name="_Recon to Darrin's 5.11.05 proforma_4 31 Regulatory Assets and Liabilities  7 06- Exhibit D_NIM Summary" xfId="3234"/>
    <cellStyle name="_Recon to Darrin's 5.11.05 proforma_4 31 Regulatory Assets and Liabilities  7 06- Exhibit D_NIM Summary 2" xfId="3235"/>
    <cellStyle name="_Recon to Darrin's 5.11.05 proforma_4 31 Regulatory Assets and Liabilities  7 06- Exhibit D_NIM Summary 2 2" xfId="19200"/>
    <cellStyle name="_Recon to Darrin's 5.11.05 proforma_4 31 Regulatory Assets and Liabilities  7 06- Exhibit D_NIM Summary 2 2 2" xfId="19201"/>
    <cellStyle name="_Recon to Darrin's 5.11.05 proforma_4 31 Regulatory Assets and Liabilities  7 06- Exhibit D_NIM Summary 2 2 2 2" xfId="19202"/>
    <cellStyle name="_Recon to Darrin's 5.11.05 proforma_4 31 Regulatory Assets and Liabilities  7 06- Exhibit D_NIM Summary 2 3" xfId="19203"/>
    <cellStyle name="_Recon to Darrin's 5.11.05 proforma_4 31 Regulatory Assets and Liabilities  7 06- Exhibit D_NIM Summary 2 3 2" xfId="19204"/>
    <cellStyle name="_Recon to Darrin's 5.11.05 proforma_4 31 Regulatory Assets and Liabilities  7 06- Exhibit D_NIM Summary 2 4" xfId="19205"/>
    <cellStyle name="_Recon to Darrin's 5.11.05 proforma_4 31 Regulatory Assets and Liabilities  7 06- Exhibit D_NIM Summary 2 4 2" xfId="19206"/>
    <cellStyle name="_Recon to Darrin's 5.11.05 proforma_4 31 Regulatory Assets and Liabilities  7 06- Exhibit D_NIM Summary 2 5" xfId="19207"/>
    <cellStyle name="_Recon to Darrin's 5.11.05 proforma_4 31 Regulatory Assets and Liabilities  7 06- Exhibit D_NIM Summary 3" xfId="19208"/>
    <cellStyle name="_Recon to Darrin's 5.11.05 proforma_4 31 Regulatory Assets and Liabilities  7 06- Exhibit D_NIM Summary 3 2" xfId="19209"/>
    <cellStyle name="_Recon to Darrin's 5.11.05 proforma_4 31 Regulatory Assets and Liabilities  7 06- Exhibit D_NIM Summary 3 2 2" xfId="19210"/>
    <cellStyle name="_Recon to Darrin's 5.11.05 proforma_4 31 Regulatory Assets and Liabilities  7 06- Exhibit D_NIM Summary 3 3" xfId="19211"/>
    <cellStyle name="_Recon to Darrin's 5.11.05 proforma_4 31 Regulatory Assets and Liabilities  7 06- Exhibit D_NIM Summary 4" xfId="19212"/>
    <cellStyle name="_Recon to Darrin's 5.11.05 proforma_4 31 Regulatory Assets and Liabilities  7 06- Exhibit D_NIM Summary 4 2" xfId="19213"/>
    <cellStyle name="_Recon to Darrin's 5.11.05 proforma_4 31 Regulatory Assets and Liabilities  7 06- Exhibit D_NIM Summary 4 2 2" xfId="19214"/>
    <cellStyle name="_Recon to Darrin's 5.11.05 proforma_4 31 Regulatory Assets and Liabilities  7 06- Exhibit D_NIM Summary 4 3" xfId="19215"/>
    <cellStyle name="_Recon to Darrin's 5.11.05 proforma_4 31 Regulatory Assets and Liabilities  7 06- Exhibit D_NIM Summary 5" xfId="19216"/>
    <cellStyle name="_Recon to Darrin's 5.11.05 proforma_4 31 Regulatory Assets and Liabilities  7 06- Exhibit D_NIM Summary 5 2" xfId="19217"/>
    <cellStyle name="_Recon to Darrin's 5.11.05 proforma_4 31 Regulatory Assets and Liabilities  7 06- Exhibit D_NIM Summary 6" xfId="19218"/>
    <cellStyle name="_Recon to Darrin's 5.11.05 proforma_4 31 Regulatory Assets and Liabilities  7 06- Exhibit D_NIM Summary 6 2" xfId="19219"/>
    <cellStyle name="_Recon to Darrin's 5.11.05 proforma_4 31 Regulatory Assets and Liabilities  7 06- Exhibit D_NIM Summary 7" xfId="19220"/>
    <cellStyle name="_Recon to Darrin's 5.11.05 proforma_4 31 Regulatory Assets and Liabilities  7 06- Exhibit D_NIM Summary_DEM-WP(C) ENERG10C--ctn Mid-C_042010 2010GRC" xfId="3236"/>
    <cellStyle name="_Recon to Darrin's 5.11.05 proforma_4 31 Regulatory Assets and Liabilities  7 06- Exhibit D_NIM Summary_DEM-WP(C) ENERG10C--ctn Mid-C_042010 2010GRC 2" xfId="19221"/>
    <cellStyle name="_Recon to Darrin's 5.11.05 proforma_4 31 Regulatory Assets and Liabilities  7 06- Exhibit D_NIM+O&amp;M" xfId="3237"/>
    <cellStyle name="_Recon to Darrin's 5.11.05 proforma_4 31 Regulatory Assets and Liabilities  7 06- Exhibit D_NIM+O&amp;M 2" xfId="19222"/>
    <cellStyle name="_Recon to Darrin's 5.11.05 proforma_4 31 Regulatory Assets and Liabilities  7 06- Exhibit D_NIM+O&amp;M 2 2" xfId="19223"/>
    <cellStyle name="_Recon to Darrin's 5.11.05 proforma_4 31 Regulatory Assets and Liabilities  7 06- Exhibit D_NIM+O&amp;M 2 2 2" xfId="19224"/>
    <cellStyle name="_Recon to Darrin's 5.11.05 proforma_4 31 Regulatory Assets and Liabilities  7 06- Exhibit D_NIM+O&amp;M 3" xfId="19225"/>
    <cellStyle name="_Recon to Darrin's 5.11.05 proforma_4 31 Regulatory Assets and Liabilities  7 06- Exhibit D_NIM+O&amp;M 3 2" xfId="19226"/>
    <cellStyle name="_Recon to Darrin's 5.11.05 proforma_4 31 Regulatory Assets and Liabilities  7 06- Exhibit D_NIM+O&amp;M 3 2 2" xfId="19227"/>
    <cellStyle name="_Recon to Darrin's 5.11.05 proforma_4 31 Regulatory Assets and Liabilities  7 06- Exhibit D_NIM+O&amp;M 3 3" xfId="19228"/>
    <cellStyle name="_Recon to Darrin's 5.11.05 proforma_4 31 Regulatory Assets and Liabilities  7 06- Exhibit D_NIM+O&amp;M 4" xfId="19229"/>
    <cellStyle name="_Recon to Darrin's 5.11.05 proforma_4 31 Regulatory Assets and Liabilities  7 06- Exhibit D_NIM+O&amp;M 4 2" xfId="19230"/>
    <cellStyle name="_Recon to Darrin's 5.11.05 proforma_4 31 Regulatory Assets and Liabilities  7 06- Exhibit D_NIM+O&amp;M 5" xfId="19231"/>
    <cellStyle name="_Recon to Darrin's 5.11.05 proforma_4 31 Regulatory Assets and Liabilities  7 06- Exhibit D_NIM+O&amp;M 5 2" xfId="19232"/>
    <cellStyle name="_Recon to Darrin's 5.11.05 proforma_4 31 Regulatory Assets and Liabilities  7 06- Exhibit D_NIM+O&amp;M Monthly" xfId="3238"/>
    <cellStyle name="_Recon to Darrin's 5.11.05 proforma_4 31 Regulatory Assets and Liabilities  7 06- Exhibit D_NIM+O&amp;M Monthly 2" xfId="19233"/>
    <cellStyle name="_Recon to Darrin's 5.11.05 proforma_4 31 Regulatory Assets and Liabilities  7 06- Exhibit D_NIM+O&amp;M Monthly 2 2" xfId="19234"/>
    <cellStyle name="_Recon to Darrin's 5.11.05 proforma_4 31 Regulatory Assets and Liabilities  7 06- Exhibit D_NIM+O&amp;M Monthly 2 2 2" xfId="19235"/>
    <cellStyle name="_Recon to Darrin's 5.11.05 proforma_4 31 Regulatory Assets and Liabilities  7 06- Exhibit D_NIM+O&amp;M Monthly 3" xfId="19236"/>
    <cellStyle name="_Recon to Darrin's 5.11.05 proforma_4 31 Regulatory Assets and Liabilities  7 06- Exhibit D_NIM+O&amp;M Monthly 3 2" xfId="19237"/>
    <cellStyle name="_Recon to Darrin's 5.11.05 proforma_4 31 Regulatory Assets and Liabilities  7 06- Exhibit D_NIM+O&amp;M Monthly 3 2 2" xfId="19238"/>
    <cellStyle name="_Recon to Darrin's 5.11.05 proforma_4 31 Regulatory Assets and Liabilities  7 06- Exhibit D_NIM+O&amp;M Monthly 3 3" xfId="19239"/>
    <cellStyle name="_Recon to Darrin's 5.11.05 proforma_4 31 Regulatory Assets and Liabilities  7 06- Exhibit D_NIM+O&amp;M Monthly 4" xfId="19240"/>
    <cellStyle name="_Recon to Darrin's 5.11.05 proforma_4 31 Regulatory Assets and Liabilities  7 06- Exhibit D_NIM+O&amp;M Monthly 4 2" xfId="19241"/>
    <cellStyle name="_Recon to Darrin's 5.11.05 proforma_4 31 Regulatory Assets and Liabilities  7 06- Exhibit D_NIM+O&amp;M Monthly 5" xfId="19242"/>
    <cellStyle name="_Recon to Darrin's 5.11.05 proforma_4 31 Regulatory Assets and Liabilities  7 06- Exhibit D_NIM+O&amp;M Monthly 5 2" xfId="19243"/>
    <cellStyle name="_Recon to Darrin's 5.11.05 proforma_4 31E Reg Asset  Liab and EXH D" xfId="3239"/>
    <cellStyle name="_Recon to Darrin's 5.11.05 proforma_4 31E Reg Asset  Liab and EXH D _ Aug 10 Filing (2)" xfId="3240"/>
    <cellStyle name="_Recon to Darrin's 5.11.05 proforma_4 31E Reg Asset  Liab and EXH D _ Aug 10 Filing (2) 2" xfId="3241"/>
    <cellStyle name="_Recon to Darrin's 5.11.05 proforma_4 31E Reg Asset  Liab and EXH D _ Aug 10 Filing (2) 2 2" xfId="19244"/>
    <cellStyle name="_Recon to Darrin's 5.11.05 proforma_4 31E Reg Asset  Liab and EXH D _ Aug 10 Filing (2) 2 2 2" xfId="19245"/>
    <cellStyle name="_Recon to Darrin's 5.11.05 proforma_4 31E Reg Asset  Liab and EXH D _ Aug 10 Filing (2) 2 3" xfId="19246"/>
    <cellStyle name="_Recon to Darrin's 5.11.05 proforma_4 31E Reg Asset  Liab and EXH D _ Aug 10 Filing (2) 3" xfId="19247"/>
    <cellStyle name="_Recon to Darrin's 5.11.05 proforma_4 31E Reg Asset  Liab and EXH D _ Aug 10 Filing (2) 3 2" xfId="19248"/>
    <cellStyle name="_Recon to Darrin's 5.11.05 proforma_4 31E Reg Asset  Liab and EXH D _ Aug 10 Filing (2) 3 2 2" xfId="19249"/>
    <cellStyle name="_Recon to Darrin's 5.11.05 proforma_4 31E Reg Asset  Liab and EXH D _ Aug 10 Filing (2) 3 3" xfId="19250"/>
    <cellStyle name="_Recon to Darrin's 5.11.05 proforma_4 31E Reg Asset  Liab and EXH D _ Aug 10 Filing (2) 4" xfId="19251"/>
    <cellStyle name="_Recon to Darrin's 5.11.05 proforma_4 31E Reg Asset  Liab and EXH D _ Aug 10 Filing (2) 4 2" xfId="19252"/>
    <cellStyle name="_Recon to Darrin's 5.11.05 proforma_4 31E Reg Asset  Liab and EXH D _ Aug 10 Filing (2) 5" xfId="19253"/>
    <cellStyle name="_Recon to Darrin's 5.11.05 proforma_4 31E Reg Asset  Liab and EXH D _ Aug 10 Filing (2) 5 2" xfId="19254"/>
    <cellStyle name="_Recon to Darrin's 5.11.05 proforma_4 31E Reg Asset  Liab and EXH D 10" xfId="19255"/>
    <cellStyle name="_Recon to Darrin's 5.11.05 proforma_4 31E Reg Asset  Liab and EXH D 10 2" xfId="19256"/>
    <cellStyle name="_Recon to Darrin's 5.11.05 proforma_4 31E Reg Asset  Liab and EXH D 10 2 2" xfId="19257"/>
    <cellStyle name="_Recon to Darrin's 5.11.05 proforma_4 31E Reg Asset  Liab and EXH D 10 3" xfId="19258"/>
    <cellStyle name="_Recon to Darrin's 5.11.05 proforma_4 31E Reg Asset  Liab and EXH D 11" xfId="19259"/>
    <cellStyle name="_Recon to Darrin's 5.11.05 proforma_4 31E Reg Asset  Liab and EXH D 11 2" xfId="19260"/>
    <cellStyle name="_Recon to Darrin's 5.11.05 proforma_4 31E Reg Asset  Liab and EXH D 11 2 2" xfId="19261"/>
    <cellStyle name="_Recon to Darrin's 5.11.05 proforma_4 31E Reg Asset  Liab and EXH D 11 3" xfId="19262"/>
    <cellStyle name="_Recon to Darrin's 5.11.05 proforma_4 31E Reg Asset  Liab and EXH D 12" xfId="19263"/>
    <cellStyle name="_Recon to Darrin's 5.11.05 proforma_4 31E Reg Asset  Liab and EXH D 12 2" xfId="19264"/>
    <cellStyle name="_Recon to Darrin's 5.11.05 proforma_4 31E Reg Asset  Liab and EXH D 12 2 2" xfId="19265"/>
    <cellStyle name="_Recon to Darrin's 5.11.05 proforma_4 31E Reg Asset  Liab and EXH D 12 3" xfId="19266"/>
    <cellStyle name="_Recon to Darrin's 5.11.05 proforma_4 31E Reg Asset  Liab and EXH D 13" xfId="19267"/>
    <cellStyle name="_Recon to Darrin's 5.11.05 proforma_4 31E Reg Asset  Liab and EXH D 13 2" xfId="19268"/>
    <cellStyle name="_Recon to Darrin's 5.11.05 proforma_4 31E Reg Asset  Liab and EXH D 13 2 2" xfId="19269"/>
    <cellStyle name="_Recon to Darrin's 5.11.05 proforma_4 31E Reg Asset  Liab and EXH D 13 3" xfId="19270"/>
    <cellStyle name="_Recon to Darrin's 5.11.05 proforma_4 31E Reg Asset  Liab and EXH D 14" xfId="19271"/>
    <cellStyle name="_Recon to Darrin's 5.11.05 proforma_4 31E Reg Asset  Liab and EXH D 14 2" xfId="19272"/>
    <cellStyle name="_Recon to Darrin's 5.11.05 proforma_4 31E Reg Asset  Liab and EXH D 14 2 2" xfId="19273"/>
    <cellStyle name="_Recon to Darrin's 5.11.05 proforma_4 31E Reg Asset  Liab and EXH D 14 3" xfId="19274"/>
    <cellStyle name="_Recon to Darrin's 5.11.05 proforma_4 31E Reg Asset  Liab and EXH D 15" xfId="19275"/>
    <cellStyle name="_Recon to Darrin's 5.11.05 proforma_4 31E Reg Asset  Liab and EXH D 15 2" xfId="19276"/>
    <cellStyle name="_Recon to Darrin's 5.11.05 proforma_4 31E Reg Asset  Liab and EXH D 15 2 2" xfId="19277"/>
    <cellStyle name="_Recon to Darrin's 5.11.05 proforma_4 31E Reg Asset  Liab and EXH D 15 3" xfId="19278"/>
    <cellStyle name="_Recon to Darrin's 5.11.05 proforma_4 31E Reg Asset  Liab and EXH D 16" xfId="19279"/>
    <cellStyle name="_Recon to Darrin's 5.11.05 proforma_4 31E Reg Asset  Liab and EXH D 16 2" xfId="19280"/>
    <cellStyle name="_Recon to Darrin's 5.11.05 proforma_4 31E Reg Asset  Liab and EXH D 16 2 2" xfId="19281"/>
    <cellStyle name="_Recon to Darrin's 5.11.05 proforma_4 31E Reg Asset  Liab and EXH D 16 3" xfId="19282"/>
    <cellStyle name="_Recon to Darrin's 5.11.05 proforma_4 31E Reg Asset  Liab and EXH D 17" xfId="19283"/>
    <cellStyle name="_Recon to Darrin's 5.11.05 proforma_4 31E Reg Asset  Liab and EXH D 17 2" xfId="19284"/>
    <cellStyle name="_Recon to Darrin's 5.11.05 proforma_4 31E Reg Asset  Liab and EXH D 18" xfId="19285"/>
    <cellStyle name="_Recon to Darrin's 5.11.05 proforma_4 31E Reg Asset  Liab and EXH D 18 2" xfId="19286"/>
    <cellStyle name="_Recon to Darrin's 5.11.05 proforma_4 31E Reg Asset  Liab and EXH D 19" xfId="19287"/>
    <cellStyle name="_Recon to Darrin's 5.11.05 proforma_4 31E Reg Asset  Liab and EXH D 19 2" xfId="19288"/>
    <cellStyle name="_Recon to Darrin's 5.11.05 proforma_4 31E Reg Asset  Liab and EXH D 2" xfId="3242"/>
    <cellStyle name="_Recon to Darrin's 5.11.05 proforma_4 31E Reg Asset  Liab and EXH D 2 2" xfId="19289"/>
    <cellStyle name="_Recon to Darrin's 5.11.05 proforma_4 31E Reg Asset  Liab and EXH D 2 2 2" xfId="19290"/>
    <cellStyle name="_Recon to Darrin's 5.11.05 proforma_4 31E Reg Asset  Liab and EXH D 2 3" xfId="19291"/>
    <cellStyle name="_Recon to Darrin's 5.11.05 proforma_4 31E Reg Asset  Liab and EXH D 20" xfId="19292"/>
    <cellStyle name="_Recon to Darrin's 5.11.05 proforma_4 31E Reg Asset  Liab and EXH D 20 2" xfId="19293"/>
    <cellStyle name="_Recon to Darrin's 5.11.05 proforma_4 31E Reg Asset  Liab and EXH D 21" xfId="19294"/>
    <cellStyle name="_Recon to Darrin's 5.11.05 proforma_4 31E Reg Asset  Liab and EXH D 21 2" xfId="19295"/>
    <cellStyle name="_Recon to Darrin's 5.11.05 proforma_4 31E Reg Asset  Liab and EXH D 22" xfId="19296"/>
    <cellStyle name="_Recon to Darrin's 5.11.05 proforma_4 31E Reg Asset  Liab and EXH D 22 2" xfId="19297"/>
    <cellStyle name="_Recon to Darrin's 5.11.05 proforma_4 31E Reg Asset  Liab and EXH D 23" xfId="19298"/>
    <cellStyle name="_Recon to Darrin's 5.11.05 proforma_4 31E Reg Asset  Liab and EXH D 23 2" xfId="19299"/>
    <cellStyle name="_Recon to Darrin's 5.11.05 proforma_4 31E Reg Asset  Liab and EXH D 24" xfId="19300"/>
    <cellStyle name="_Recon to Darrin's 5.11.05 proforma_4 31E Reg Asset  Liab and EXH D 24 2" xfId="19301"/>
    <cellStyle name="_Recon to Darrin's 5.11.05 proforma_4 31E Reg Asset  Liab and EXH D 25" xfId="19302"/>
    <cellStyle name="_Recon to Darrin's 5.11.05 proforma_4 31E Reg Asset  Liab and EXH D 25 2" xfId="19303"/>
    <cellStyle name="_Recon to Darrin's 5.11.05 proforma_4 31E Reg Asset  Liab and EXH D 26" xfId="19304"/>
    <cellStyle name="_Recon to Darrin's 5.11.05 proforma_4 31E Reg Asset  Liab and EXH D 26 2" xfId="19305"/>
    <cellStyle name="_Recon to Darrin's 5.11.05 proforma_4 31E Reg Asset  Liab and EXH D 27" xfId="19306"/>
    <cellStyle name="_Recon to Darrin's 5.11.05 proforma_4 31E Reg Asset  Liab and EXH D 27 2" xfId="19307"/>
    <cellStyle name="_Recon to Darrin's 5.11.05 proforma_4 31E Reg Asset  Liab and EXH D 28" xfId="19308"/>
    <cellStyle name="_Recon to Darrin's 5.11.05 proforma_4 31E Reg Asset  Liab and EXH D 28 2" xfId="19309"/>
    <cellStyle name="_Recon to Darrin's 5.11.05 proforma_4 31E Reg Asset  Liab and EXH D 29" xfId="19310"/>
    <cellStyle name="_Recon to Darrin's 5.11.05 proforma_4 31E Reg Asset  Liab and EXH D 29 2" xfId="19311"/>
    <cellStyle name="_Recon to Darrin's 5.11.05 proforma_4 31E Reg Asset  Liab and EXH D 3" xfId="3243"/>
    <cellStyle name="_Recon to Darrin's 5.11.05 proforma_4 31E Reg Asset  Liab and EXH D 3 2" xfId="19312"/>
    <cellStyle name="_Recon to Darrin's 5.11.05 proforma_4 31E Reg Asset  Liab and EXH D 3 2 2" xfId="19313"/>
    <cellStyle name="_Recon to Darrin's 5.11.05 proforma_4 31E Reg Asset  Liab and EXH D 3 3" xfId="19314"/>
    <cellStyle name="_Recon to Darrin's 5.11.05 proforma_4 31E Reg Asset  Liab and EXH D 30" xfId="19315"/>
    <cellStyle name="_Recon to Darrin's 5.11.05 proforma_4 31E Reg Asset  Liab and EXH D 30 2" xfId="19316"/>
    <cellStyle name="_Recon to Darrin's 5.11.05 proforma_4 31E Reg Asset  Liab and EXH D 4" xfId="19317"/>
    <cellStyle name="_Recon to Darrin's 5.11.05 proforma_4 31E Reg Asset  Liab and EXH D 4 2" xfId="19318"/>
    <cellStyle name="_Recon to Darrin's 5.11.05 proforma_4 31E Reg Asset  Liab and EXH D 4 2 2" xfId="19319"/>
    <cellStyle name="_Recon to Darrin's 5.11.05 proforma_4 31E Reg Asset  Liab and EXH D 5" xfId="19320"/>
    <cellStyle name="_Recon to Darrin's 5.11.05 proforma_4 31E Reg Asset  Liab and EXH D 5 2" xfId="19321"/>
    <cellStyle name="_Recon to Darrin's 5.11.05 proforma_4 31E Reg Asset  Liab and EXH D 5 2 2" xfId="19322"/>
    <cellStyle name="_Recon to Darrin's 5.11.05 proforma_4 31E Reg Asset  Liab and EXH D 6" xfId="19323"/>
    <cellStyle name="_Recon to Darrin's 5.11.05 proforma_4 31E Reg Asset  Liab and EXH D 6 2" xfId="19324"/>
    <cellStyle name="_Recon to Darrin's 5.11.05 proforma_4 31E Reg Asset  Liab and EXH D 6 2 2" xfId="19325"/>
    <cellStyle name="_Recon to Darrin's 5.11.05 proforma_4 31E Reg Asset  Liab and EXH D 6 3" xfId="19326"/>
    <cellStyle name="_Recon to Darrin's 5.11.05 proforma_4 31E Reg Asset  Liab and EXH D 7" xfId="19327"/>
    <cellStyle name="_Recon to Darrin's 5.11.05 proforma_4 31E Reg Asset  Liab and EXH D 7 2" xfId="19328"/>
    <cellStyle name="_Recon to Darrin's 5.11.05 proforma_4 31E Reg Asset  Liab and EXH D 7 2 2" xfId="19329"/>
    <cellStyle name="_Recon to Darrin's 5.11.05 proforma_4 31E Reg Asset  Liab and EXH D 7 3" xfId="19330"/>
    <cellStyle name="_Recon to Darrin's 5.11.05 proforma_4 31E Reg Asset  Liab and EXH D 8" xfId="19331"/>
    <cellStyle name="_Recon to Darrin's 5.11.05 proforma_4 31E Reg Asset  Liab and EXH D 8 2" xfId="19332"/>
    <cellStyle name="_Recon to Darrin's 5.11.05 proforma_4 31E Reg Asset  Liab and EXH D 8 2 2" xfId="19333"/>
    <cellStyle name="_Recon to Darrin's 5.11.05 proforma_4 31E Reg Asset  Liab and EXH D 8 3" xfId="19334"/>
    <cellStyle name="_Recon to Darrin's 5.11.05 proforma_4 31E Reg Asset  Liab and EXH D 9" xfId="19335"/>
    <cellStyle name="_Recon to Darrin's 5.11.05 proforma_4 31E Reg Asset  Liab and EXH D 9 2" xfId="19336"/>
    <cellStyle name="_Recon to Darrin's 5.11.05 proforma_4 31E Reg Asset  Liab and EXH D 9 2 2" xfId="19337"/>
    <cellStyle name="_Recon to Darrin's 5.11.05 proforma_4 31E Reg Asset  Liab and EXH D 9 3" xfId="19338"/>
    <cellStyle name="_Recon to Darrin's 5.11.05 proforma_4 32 Regulatory Assets and Liabilities  7 06- Exhibit D" xfId="3244"/>
    <cellStyle name="_Recon to Darrin's 5.11.05 proforma_4 32 Regulatory Assets and Liabilities  7 06- Exhibit D 2" xfId="3245"/>
    <cellStyle name="_Recon to Darrin's 5.11.05 proforma_4 32 Regulatory Assets and Liabilities  7 06- Exhibit D 2 2" xfId="19339"/>
    <cellStyle name="_Recon to Darrin's 5.11.05 proforma_4 32 Regulatory Assets and Liabilities  7 06- Exhibit D 2 2 2" xfId="19340"/>
    <cellStyle name="_Recon to Darrin's 5.11.05 proforma_4 32 Regulatory Assets and Liabilities  7 06- Exhibit D 2 2 2 2" xfId="19341"/>
    <cellStyle name="_Recon to Darrin's 5.11.05 proforma_4 32 Regulatory Assets and Liabilities  7 06- Exhibit D 2 2 3" xfId="19342"/>
    <cellStyle name="_Recon to Darrin's 5.11.05 proforma_4 32 Regulatory Assets and Liabilities  7 06- Exhibit D 2 2 4" xfId="19343"/>
    <cellStyle name="_Recon to Darrin's 5.11.05 proforma_4 32 Regulatory Assets and Liabilities  7 06- Exhibit D 2 3" xfId="19344"/>
    <cellStyle name="_Recon to Darrin's 5.11.05 proforma_4 32 Regulatory Assets and Liabilities  7 06- Exhibit D 2 3 2" xfId="19345"/>
    <cellStyle name="_Recon to Darrin's 5.11.05 proforma_4 32 Regulatory Assets and Liabilities  7 06- Exhibit D 2 3 2 2" xfId="19346"/>
    <cellStyle name="_Recon to Darrin's 5.11.05 proforma_4 32 Regulatory Assets and Liabilities  7 06- Exhibit D 2 3 3" xfId="19347"/>
    <cellStyle name="_Recon to Darrin's 5.11.05 proforma_4 32 Regulatory Assets and Liabilities  7 06- Exhibit D 2 4" xfId="19348"/>
    <cellStyle name="_Recon to Darrin's 5.11.05 proforma_4 32 Regulatory Assets and Liabilities  7 06- Exhibit D 2 4 2" xfId="19349"/>
    <cellStyle name="_Recon to Darrin's 5.11.05 proforma_4 32 Regulatory Assets and Liabilities  7 06- Exhibit D 2 5" xfId="19350"/>
    <cellStyle name="_Recon to Darrin's 5.11.05 proforma_4 32 Regulatory Assets and Liabilities  7 06- Exhibit D 2 5 2" xfId="19351"/>
    <cellStyle name="_Recon to Darrin's 5.11.05 proforma_4 32 Regulatory Assets and Liabilities  7 06- Exhibit D 2 6" xfId="19352"/>
    <cellStyle name="_Recon to Darrin's 5.11.05 proforma_4 32 Regulatory Assets and Liabilities  7 06- Exhibit D 3" xfId="19353"/>
    <cellStyle name="_Recon to Darrin's 5.11.05 proforma_4 32 Regulatory Assets and Liabilities  7 06- Exhibit D 3 2" xfId="19354"/>
    <cellStyle name="_Recon to Darrin's 5.11.05 proforma_4 32 Regulatory Assets and Liabilities  7 06- Exhibit D 3 2 2" xfId="19355"/>
    <cellStyle name="_Recon to Darrin's 5.11.05 proforma_4 32 Regulatory Assets and Liabilities  7 06- Exhibit D 3 3" xfId="19356"/>
    <cellStyle name="_Recon to Darrin's 5.11.05 proforma_4 32 Regulatory Assets and Liabilities  7 06- Exhibit D 3 4" xfId="19357"/>
    <cellStyle name="_Recon to Darrin's 5.11.05 proforma_4 32 Regulatory Assets and Liabilities  7 06- Exhibit D 4" xfId="19358"/>
    <cellStyle name="_Recon to Darrin's 5.11.05 proforma_4 32 Regulatory Assets and Liabilities  7 06- Exhibit D 4 2" xfId="19359"/>
    <cellStyle name="_Recon to Darrin's 5.11.05 proforma_4 32 Regulatory Assets and Liabilities  7 06- Exhibit D 4 2 2" xfId="19360"/>
    <cellStyle name="_Recon to Darrin's 5.11.05 proforma_4 32 Regulatory Assets and Liabilities  7 06- Exhibit D 4 3" xfId="19361"/>
    <cellStyle name="_Recon to Darrin's 5.11.05 proforma_4 32 Regulatory Assets and Liabilities  7 06- Exhibit D 5" xfId="19362"/>
    <cellStyle name="_Recon to Darrin's 5.11.05 proforma_4 32 Regulatory Assets and Liabilities  7 06- Exhibit D 5 2" xfId="19363"/>
    <cellStyle name="_Recon to Darrin's 5.11.05 proforma_4 32 Regulatory Assets and Liabilities  7 06- Exhibit D 6" xfId="19364"/>
    <cellStyle name="_Recon to Darrin's 5.11.05 proforma_4 32 Regulatory Assets and Liabilities  7 06- Exhibit D 6 2" xfId="19365"/>
    <cellStyle name="_Recon to Darrin's 5.11.05 proforma_4 32 Regulatory Assets and Liabilities  7 06- Exhibit D 7" xfId="19366"/>
    <cellStyle name="_Recon to Darrin's 5.11.05 proforma_4 32 Regulatory Assets and Liabilities  7 06- Exhibit D_DEM-WP(C) ENERG10C--ctn Mid-C_042010 2010GRC" xfId="3246"/>
    <cellStyle name="_Recon to Darrin's 5.11.05 proforma_4 32 Regulatory Assets and Liabilities  7 06- Exhibit D_DEM-WP(C) ENERG10C--ctn Mid-C_042010 2010GRC 2" xfId="19367"/>
    <cellStyle name="_Recon to Darrin's 5.11.05 proforma_4 32 Regulatory Assets and Liabilities  7 06- Exhibit D_NIM Summary" xfId="3247"/>
    <cellStyle name="_Recon to Darrin's 5.11.05 proforma_4 32 Regulatory Assets and Liabilities  7 06- Exhibit D_NIM Summary 2" xfId="3248"/>
    <cellStyle name="_Recon to Darrin's 5.11.05 proforma_4 32 Regulatory Assets and Liabilities  7 06- Exhibit D_NIM Summary 2 2" xfId="19368"/>
    <cellStyle name="_Recon to Darrin's 5.11.05 proforma_4 32 Regulatory Assets and Liabilities  7 06- Exhibit D_NIM Summary 2 2 2" xfId="19369"/>
    <cellStyle name="_Recon to Darrin's 5.11.05 proforma_4 32 Regulatory Assets and Liabilities  7 06- Exhibit D_NIM Summary 2 2 2 2" xfId="19370"/>
    <cellStyle name="_Recon to Darrin's 5.11.05 proforma_4 32 Regulatory Assets and Liabilities  7 06- Exhibit D_NIM Summary 2 3" xfId="19371"/>
    <cellStyle name="_Recon to Darrin's 5.11.05 proforma_4 32 Regulatory Assets and Liabilities  7 06- Exhibit D_NIM Summary 2 3 2" xfId="19372"/>
    <cellStyle name="_Recon to Darrin's 5.11.05 proforma_4 32 Regulatory Assets and Liabilities  7 06- Exhibit D_NIM Summary 2 4" xfId="19373"/>
    <cellStyle name="_Recon to Darrin's 5.11.05 proforma_4 32 Regulatory Assets and Liabilities  7 06- Exhibit D_NIM Summary 2 4 2" xfId="19374"/>
    <cellStyle name="_Recon to Darrin's 5.11.05 proforma_4 32 Regulatory Assets and Liabilities  7 06- Exhibit D_NIM Summary 2 5" xfId="19375"/>
    <cellStyle name="_Recon to Darrin's 5.11.05 proforma_4 32 Regulatory Assets and Liabilities  7 06- Exhibit D_NIM Summary 3" xfId="19376"/>
    <cellStyle name="_Recon to Darrin's 5.11.05 proforma_4 32 Regulatory Assets and Liabilities  7 06- Exhibit D_NIM Summary 3 2" xfId="19377"/>
    <cellStyle name="_Recon to Darrin's 5.11.05 proforma_4 32 Regulatory Assets and Liabilities  7 06- Exhibit D_NIM Summary 3 2 2" xfId="19378"/>
    <cellStyle name="_Recon to Darrin's 5.11.05 proforma_4 32 Regulatory Assets and Liabilities  7 06- Exhibit D_NIM Summary 3 3" xfId="19379"/>
    <cellStyle name="_Recon to Darrin's 5.11.05 proforma_4 32 Regulatory Assets and Liabilities  7 06- Exhibit D_NIM Summary 4" xfId="19380"/>
    <cellStyle name="_Recon to Darrin's 5.11.05 proforma_4 32 Regulatory Assets and Liabilities  7 06- Exhibit D_NIM Summary 4 2" xfId="19381"/>
    <cellStyle name="_Recon to Darrin's 5.11.05 proforma_4 32 Regulatory Assets and Liabilities  7 06- Exhibit D_NIM Summary 4 2 2" xfId="19382"/>
    <cellStyle name="_Recon to Darrin's 5.11.05 proforma_4 32 Regulatory Assets and Liabilities  7 06- Exhibit D_NIM Summary 4 3" xfId="19383"/>
    <cellStyle name="_Recon to Darrin's 5.11.05 proforma_4 32 Regulatory Assets and Liabilities  7 06- Exhibit D_NIM Summary 5" xfId="19384"/>
    <cellStyle name="_Recon to Darrin's 5.11.05 proforma_4 32 Regulatory Assets and Liabilities  7 06- Exhibit D_NIM Summary 5 2" xfId="19385"/>
    <cellStyle name="_Recon to Darrin's 5.11.05 proforma_4 32 Regulatory Assets and Liabilities  7 06- Exhibit D_NIM Summary 6" xfId="19386"/>
    <cellStyle name="_Recon to Darrin's 5.11.05 proforma_4 32 Regulatory Assets and Liabilities  7 06- Exhibit D_NIM Summary 6 2" xfId="19387"/>
    <cellStyle name="_Recon to Darrin's 5.11.05 proforma_4 32 Regulatory Assets and Liabilities  7 06- Exhibit D_NIM Summary 7" xfId="19388"/>
    <cellStyle name="_Recon to Darrin's 5.11.05 proforma_4 32 Regulatory Assets and Liabilities  7 06- Exhibit D_NIM Summary_DEM-WP(C) ENERG10C--ctn Mid-C_042010 2010GRC" xfId="3249"/>
    <cellStyle name="_Recon to Darrin's 5.11.05 proforma_4 32 Regulatory Assets and Liabilities  7 06- Exhibit D_NIM Summary_DEM-WP(C) ENERG10C--ctn Mid-C_042010 2010GRC 2" xfId="19389"/>
    <cellStyle name="_Recon to Darrin's 5.11.05 proforma_4 32 Regulatory Assets and Liabilities  7 06- Exhibit D_NIM+O&amp;M" xfId="3250"/>
    <cellStyle name="_Recon to Darrin's 5.11.05 proforma_4 32 Regulatory Assets and Liabilities  7 06- Exhibit D_NIM+O&amp;M 2" xfId="19390"/>
    <cellStyle name="_Recon to Darrin's 5.11.05 proforma_4 32 Regulatory Assets and Liabilities  7 06- Exhibit D_NIM+O&amp;M 2 2" xfId="19391"/>
    <cellStyle name="_Recon to Darrin's 5.11.05 proforma_4 32 Regulatory Assets and Liabilities  7 06- Exhibit D_NIM+O&amp;M 2 2 2" xfId="19392"/>
    <cellStyle name="_Recon to Darrin's 5.11.05 proforma_4 32 Regulatory Assets and Liabilities  7 06- Exhibit D_NIM+O&amp;M 3" xfId="19393"/>
    <cellStyle name="_Recon to Darrin's 5.11.05 proforma_4 32 Regulatory Assets and Liabilities  7 06- Exhibit D_NIM+O&amp;M 3 2" xfId="19394"/>
    <cellStyle name="_Recon to Darrin's 5.11.05 proforma_4 32 Regulatory Assets and Liabilities  7 06- Exhibit D_NIM+O&amp;M 3 2 2" xfId="19395"/>
    <cellStyle name="_Recon to Darrin's 5.11.05 proforma_4 32 Regulatory Assets and Liabilities  7 06- Exhibit D_NIM+O&amp;M 3 3" xfId="19396"/>
    <cellStyle name="_Recon to Darrin's 5.11.05 proforma_4 32 Regulatory Assets and Liabilities  7 06- Exhibit D_NIM+O&amp;M 4" xfId="19397"/>
    <cellStyle name="_Recon to Darrin's 5.11.05 proforma_4 32 Regulatory Assets and Liabilities  7 06- Exhibit D_NIM+O&amp;M 4 2" xfId="19398"/>
    <cellStyle name="_Recon to Darrin's 5.11.05 proforma_4 32 Regulatory Assets and Liabilities  7 06- Exhibit D_NIM+O&amp;M 5" xfId="19399"/>
    <cellStyle name="_Recon to Darrin's 5.11.05 proforma_4 32 Regulatory Assets and Liabilities  7 06- Exhibit D_NIM+O&amp;M 5 2" xfId="19400"/>
    <cellStyle name="_Recon to Darrin's 5.11.05 proforma_4 32 Regulatory Assets and Liabilities  7 06- Exhibit D_NIM+O&amp;M Monthly" xfId="3251"/>
    <cellStyle name="_Recon to Darrin's 5.11.05 proforma_4 32 Regulatory Assets and Liabilities  7 06- Exhibit D_NIM+O&amp;M Monthly 2" xfId="19401"/>
    <cellStyle name="_Recon to Darrin's 5.11.05 proforma_4 32 Regulatory Assets and Liabilities  7 06- Exhibit D_NIM+O&amp;M Monthly 2 2" xfId="19402"/>
    <cellStyle name="_Recon to Darrin's 5.11.05 proforma_4 32 Regulatory Assets and Liabilities  7 06- Exhibit D_NIM+O&amp;M Monthly 2 2 2" xfId="19403"/>
    <cellStyle name="_Recon to Darrin's 5.11.05 proforma_4 32 Regulatory Assets and Liabilities  7 06- Exhibit D_NIM+O&amp;M Monthly 3" xfId="19404"/>
    <cellStyle name="_Recon to Darrin's 5.11.05 proforma_4 32 Regulatory Assets and Liabilities  7 06- Exhibit D_NIM+O&amp;M Monthly 3 2" xfId="19405"/>
    <cellStyle name="_Recon to Darrin's 5.11.05 proforma_4 32 Regulatory Assets and Liabilities  7 06- Exhibit D_NIM+O&amp;M Monthly 3 2 2" xfId="19406"/>
    <cellStyle name="_Recon to Darrin's 5.11.05 proforma_4 32 Regulatory Assets and Liabilities  7 06- Exhibit D_NIM+O&amp;M Monthly 3 3" xfId="19407"/>
    <cellStyle name="_Recon to Darrin's 5.11.05 proforma_4 32 Regulatory Assets and Liabilities  7 06- Exhibit D_NIM+O&amp;M Monthly 4" xfId="19408"/>
    <cellStyle name="_Recon to Darrin's 5.11.05 proforma_4 32 Regulatory Assets and Liabilities  7 06- Exhibit D_NIM+O&amp;M Monthly 4 2" xfId="19409"/>
    <cellStyle name="_Recon to Darrin's 5.11.05 proforma_4 32 Regulatory Assets and Liabilities  7 06- Exhibit D_NIM+O&amp;M Monthly 5" xfId="19410"/>
    <cellStyle name="_Recon to Darrin's 5.11.05 proforma_4 32 Regulatory Assets and Liabilities  7 06- Exhibit D_NIM+O&amp;M Monthly 5 2" xfId="19411"/>
    <cellStyle name="_Recon to Darrin's 5.11.05 proforma_AURORA Total New" xfId="3252"/>
    <cellStyle name="_Recon to Darrin's 5.11.05 proforma_AURORA Total New 2" xfId="3253"/>
    <cellStyle name="_Recon to Darrin's 5.11.05 proforma_AURORA Total New 2 2" xfId="19412"/>
    <cellStyle name="_Recon to Darrin's 5.11.05 proforma_AURORA Total New 2 2 2" xfId="19413"/>
    <cellStyle name="_Recon to Darrin's 5.11.05 proforma_AURORA Total New 2 2 2 2" xfId="19414"/>
    <cellStyle name="_Recon to Darrin's 5.11.05 proforma_AURORA Total New 2 3" xfId="19415"/>
    <cellStyle name="_Recon to Darrin's 5.11.05 proforma_AURORA Total New 2 3 2" xfId="19416"/>
    <cellStyle name="_Recon to Darrin's 5.11.05 proforma_AURORA Total New 2 4" xfId="19417"/>
    <cellStyle name="_Recon to Darrin's 5.11.05 proforma_AURORA Total New 2 4 2" xfId="19418"/>
    <cellStyle name="_Recon to Darrin's 5.11.05 proforma_AURORA Total New 2 5" xfId="19419"/>
    <cellStyle name="_Recon to Darrin's 5.11.05 proforma_AURORA Total New 3" xfId="19420"/>
    <cellStyle name="_Recon to Darrin's 5.11.05 proforma_AURORA Total New 3 2" xfId="19421"/>
    <cellStyle name="_Recon to Darrin's 5.11.05 proforma_AURORA Total New 3 2 2" xfId="19422"/>
    <cellStyle name="_Recon to Darrin's 5.11.05 proforma_AURORA Total New 4" xfId="19423"/>
    <cellStyle name="_Recon to Darrin's 5.11.05 proforma_AURORA Total New 4 2" xfId="19424"/>
    <cellStyle name="_Recon to Darrin's 5.11.05 proforma_AURORA Total New 5" xfId="19425"/>
    <cellStyle name="_Recon to Darrin's 5.11.05 proforma_AURORA Total New 5 2" xfId="19426"/>
    <cellStyle name="_Recon to Darrin's 5.11.05 proforma_AURORA Total New 6" xfId="19427"/>
    <cellStyle name="_Recon to Darrin's 5.11.05 proforma_Book1" xfId="3254"/>
    <cellStyle name="_Recon to Darrin's 5.11.05 proforma_Book2" xfId="3255"/>
    <cellStyle name="_Recon to Darrin's 5.11.05 proforma_Book2 2" xfId="3256"/>
    <cellStyle name="_Recon to Darrin's 5.11.05 proforma_Book2 2 2" xfId="19428"/>
    <cellStyle name="_Recon to Darrin's 5.11.05 proforma_Book2 2 2 2" xfId="19429"/>
    <cellStyle name="_Recon to Darrin's 5.11.05 proforma_Book2 2 2 2 2" xfId="19430"/>
    <cellStyle name="_Recon to Darrin's 5.11.05 proforma_Book2 2 2 3" xfId="19431"/>
    <cellStyle name="_Recon to Darrin's 5.11.05 proforma_Book2 2 3" xfId="19432"/>
    <cellStyle name="_Recon to Darrin's 5.11.05 proforma_Book2 2 3 2" xfId="19433"/>
    <cellStyle name="_Recon to Darrin's 5.11.05 proforma_Book2 2 4" xfId="19434"/>
    <cellStyle name="_Recon to Darrin's 5.11.05 proforma_Book2 2 4 2" xfId="19435"/>
    <cellStyle name="_Recon to Darrin's 5.11.05 proforma_Book2 2 5" xfId="19436"/>
    <cellStyle name="_Recon to Darrin's 5.11.05 proforma_Book2 3" xfId="19437"/>
    <cellStyle name="_Recon to Darrin's 5.11.05 proforma_Book2 3 2" xfId="19438"/>
    <cellStyle name="_Recon to Darrin's 5.11.05 proforma_Book2 3 2 2" xfId="19439"/>
    <cellStyle name="_Recon to Darrin's 5.11.05 proforma_Book2 3 3" xfId="19440"/>
    <cellStyle name="_Recon to Darrin's 5.11.05 proforma_Book2 3 4" xfId="19441"/>
    <cellStyle name="_Recon to Darrin's 5.11.05 proforma_Book2 4" xfId="19442"/>
    <cellStyle name="_Recon to Darrin's 5.11.05 proforma_Book2 4 2" xfId="19443"/>
    <cellStyle name="_Recon to Darrin's 5.11.05 proforma_Book2 4 2 2" xfId="19444"/>
    <cellStyle name="_Recon to Darrin's 5.11.05 proforma_Book2 4 3" xfId="19445"/>
    <cellStyle name="_Recon to Darrin's 5.11.05 proforma_Book2 5" xfId="19446"/>
    <cellStyle name="_Recon to Darrin's 5.11.05 proforma_Book2 5 2" xfId="19447"/>
    <cellStyle name="_Recon to Darrin's 5.11.05 proforma_Book2 6" xfId="19448"/>
    <cellStyle name="_Recon to Darrin's 5.11.05 proforma_Book2 6 2" xfId="19449"/>
    <cellStyle name="_Recon to Darrin's 5.11.05 proforma_Book2 7" xfId="19450"/>
    <cellStyle name="_Recon to Darrin's 5.11.05 proforma_Book2_Adj Bench DR 3 for Initial Briefs (Electric)" xfId="3257"/>
    <cellStyle name="_Recon to Darrin's 5.11.05 proforma_Book2_Adj Bench DR 3 for Initial Briefs (Electric) 2" xfId="3258"/>
    <cellStyle name="_Recon to Darrin's 5.11.05 proforma_Book2_Adj Bench DR 3 for Initial Briefs (Electric) 2 2" xfId="19451"/>
    <cellStyle name="_Recon to Darrin's 5.11.05 proforma_Book2_Adj Bench DR 3 for Initial Briefs (Electric) 2 2 2" xfId="19452"/>
    <cellStyle name="_Recon to Darrin's 5.11.05 proforma_Book2_Adj Bench DR 3 for Initial Briefs (Electric) 2 2 2 2" xfId="19453"/>
    <cellStyle name="_Recon to Darrin's 5.11.05 proforma_Book2_Adj Bench DR 3 for Initial Briefs (Electric) 2 2 3" xfId="19454"/>
    <cellStyle name="_Recon to Darrin's 5.11.05 proforma_Book2_Adj Bench DR 3 for Initial Briefs (Electric) 2 3" xfId="19455"/>
    <cellStyle name="_Recon to Darrin's 5.11.05 proforma_Book2_Adj Bench DR 3 for Initial Briefs (Electric) 2 3 2" xfId="19456"/>
    <cellStyle name="_Recon to Darrin's 5.11.05 proforma_Book2_Adj Bench DR 3 for Initial Briefs (Electric) 2 4" xfId="19457"/>
    <cellStyle name="_Recon to Darrin's 5.11.05 proforma_Book2_Adj Bench DR 3 for Initial Briefs (Electric) 2 4 2" xfId="19458"/>
    <cellStyle name="_Recon to Darrin's 5.11.05 proforma_Book2_Adj Bench DR 3 for Initial Briefs (Electric) 2 5" xfId="19459"/>
    <cellStyle name="_Recon to Darrin's 5.11.05 proforma_Book2_Adj Bench DR 3 for Initial Briefs (Electric) 3" xfId="19460"/>
    <cellStyle name="_Recon to Darrin's 5.11.05 proforma_Book2_Adj Bench DR 3 for Initial Briefs (Electric) 3 2" xfId="19461"/>
    <cellStyle name="_Recon to Darrin's 5.11.05 proforma_Book2_Adj Bench DR 3 for Initial Briefs (Electric) 3 2 2" xfId="19462"/>
    <cellStyle name="_Recon to Darrin's 5.11.05 proforma_Book2_Adj Bench DR 3 for Initial Briefs (Electric) 3 3" xfId="19463"/>
    <cellStyle name="_Recon to Darrin's 5.11.05 proforma_Book2_Adj Bench DR 3 for Initial Briefs (Electric) 3 4" xfId="19464"/>
    <cellStyle name="_Recon to Darrin's 5.11.05 proforma_Book2_Adj Bench DR 3 for Initial Briefs (Electric) 4" xfId="19465"/>
    <cellStyle name="_Recon to Darrin's 5.11.05 proforma_Book2_Adj Bench DR 3 for Initial Briefs (Electric) 4 2" xfId="19466"/>
    <cellStyle name="_Recon to Darrin's 5.11.05 proforma_Book2_Adj Bench DR 3 for Initial Briefs (Electric) 4 2 2" xfId="19467"/>
    <cellStyle name="_Recon to Darrin's 5.11.05 proforma_Book2_Adj Bench DR 3 for Initial Briefs (Electric) 4 3" xfId="19468"/>
    <cellStyle name="_Recon to Darrin's 5.11.05 proforma_Book2_Adj Bench DR 3 for Initial Briefs (Electric) 5" xfId="19469"/>
    <cellStyle name="_Recon to Darrin's 5.11.05 proforma_Book2_Adj Bench DR 3 for Initial Briefs (Electric) 5 2" xfId="19470"/>
    <cellStyle name="_Recon to Darrin's 5.11.05 proforma_Book2_Adj Bench DR 3 for Initial Briefs (Electric) 6" xfId="19471"/>
    <cellStyle name="_Recon to Darrin's 5.11.05 proforma_Book2_Adj Bench DR 3 for Initial Briefs (Electric) 6 2" xfId="19472"/>
    <cellStyle name="_Recon to Darrin's 5.11.05 proforma_Book2_Adj Bench DR 3 for Initial Briefs (Electric) 7" xfId="19473"/>
    <cellStyle name="_Recon to Darrin's 5.11.05 proforma_Book2_Adj Bench DR 3 for Initial Briefs (Electric)_DEM-WP(C) ENERG10C--ctn Mid-C_042010 2010GRC" xfId="3259"/>
    <cellStyle name="_Recon to Darrin's 5.11.05 proforma_Book2_Adj Bench DR 3 for Initial Briefs (Electric)_DEM-WP(C) ENERG10C--ctn Mid-C_042010 2010GRC 2" xfId="19474"/>
    <cellStyle name="_Recon to Darrin's 5.11.05 proforma_Book2_DEM-WP(C) ENERG10C--ctn Mid-C_042010 2010GRC" xfId="3260"/>
    <cellStyle name="_Recon to Darrin's 5.11.05 proforma_Book2_DEM-WP(C) ENERG10C--ctn Mid-C_042010 2010GRC 2" xfId="19475"/>
    <cellStyle name="_Recon to Darrin's 5.11.05 proforma_Book2_Electric Rev Req Model (2009 GRC) Rebuttal" xfId="3261"/>
    <cellStyle name="_Recon to Darrin's 5.11.05 proforma_Book2_Electric Rev Req Model (2009 GRC) Rebuttal 2" xfId="19476"/>
    <cellStyle name="_Recon to Darrin's 5.11.05 proforma_Book2_Electric Rev Req Model (2009 GRC) Rebuttal 2 2" xfId="19477"/>
    <cellStyle name="_Recon to Darrin's 5.11.05 proforma_Book2_Electric Rev Req Model (2009 GRC) Rebuttal 2 2 2" xfId="19478"/>
    <cellStyle name="_Recon to Darrin's 5.11.05 proforma_Book2_Electric Rev Req Model (2009 GRC) Rebuttal 2 3" xfId="19479"/>
    <cellStyle name="_Recon to Darrin's 5.11.05 proforma_Book2_Electric Rev Req Model (2009 GRC) Rebuttal 2 4" xfId="19480"/>
    <cellStyle name="_Recon to Darrin's 5.11.05 proforma_Book2_Electric Rev Req Model (2009 GRC) Rebuttal 3" xfId="19481"/>
    <cellStyle name="_Recon to Darrin's 5.11.05 proforma_Book2_Electric Rev Req Model (2009 GRC) Rebuttal 3 2" xfId="19482"/>
    <cellStyle name="_Recon to Darrin's 5.11.05 proforma_Book2_Electric Rev Req Model (2009 GRC) Rebuttal 4" xfId="19483"/>
    <cellStyle name="_Recon to Darrin's 5.11.05 proforma_Book2_Electric Rev Req Model (2009 GRC) Rebuttal 5" xfId="19484"/>
    <cellStyle name="_Recon to Darrin's 5.11.05 proforma_Book2_Electric Rev Req Model (2009 GRC) Rebuttal REmoval of New  WH Solar AdjustMI" xfId="3262"/>
    <cellStyle name="_Recon to Darrin's 5.11.05 proforma_Book2_Electric Rev Req Model (2009 GRC) Rebuttal REmoval of New  WH Solar AdjustMI 2" xfId="3263"/>
    <cellStyle name="_Recon to Darrin's 5.11.05 proforma_Book2_Electric Rev Req Model (2009 GRC) Rebuttal REmoval of New  WH Solar AdjustMI 2 2" xfId="19485"/>
    <cellStyle name="_Recon to Darrin's 5.11.05 proforma_Book2_Electric Rev Req Model (2009 GRC) Rebuttal REmoval of New  WH Solar AdjustMI 2 2 2" xfId="19486"/>
    <cellStyle name="_Recon to Darrin's 5.11.05 proforma_Book2_Electric Rev Req Model (2009 GRC) Rebuttal REmoval of New  WH Solar AdjustMI 2 2 2 2" xfId="19487"/>
    <cellStyle name="_Recon to Darrin's 5.11.05 proforma_Book2_Electric Rev Req Model (2009 GRC) Rebuttal REmoval of New  WH Solar AdjustMI 2 2 3" xfId="19488"/>
    <cellStyle name="_Recon to Darrin's 5.11.05 proforma_Book2_Electric Rev Req Model (2009 GRC) Rebuttal REmoval of New  WH Solar AdjustMI 2 3" xfId="19489"/>
    <cellStyle name="_Recon to Darrin's 5.11.05 proforma_Book2_Electric Rev Req Model (2009 GRC) Rebuttal REmoval of New  WH Solar AdjustMI 2 3 2" xfId="19490"/>
    <cellStyle name="_Recon to Darrin's 5.11.05 proforma_Book2_Electric Rev Req Model (2009 GRC) Rebuttal REmoval of New  WH Solar AdjustMI 2 4" xfId="19491"/>
    <cellStyle name="_Recon to Darrin's 5.11.05 proforma_Book2_Electric Rev Req Model (2009 GRC) Rebuttal REmoval of New  WH Solar AdjustMI 2 4 2" xfId="19492"/>
    <cellStyle name="_Recon to Darrin's 5.11.05 proforma_Book2_Electric Rev Req Model (2009 GRC) Rebuttal REmoval of New  WH Solar AdjustMI 2 5" xfId="19493"/>
    <cellStyle name="_Recon to Darrin's 5.11.05 proforma_Book2_Electric Rev Req Model (2009 GRC) Rebuttal REmoval of New  WH Solar AdjustMI 3" xfId="19494"/>
    <cellStyle name="_Recon to Darrin's 5.11.05 proforma_Book2_Electric Rev Req Model (2009 GRC) Rebuttal REmoval of New  WH Solar AdjustMI 3 2" xfId="19495"/>
    <cellStyle name="_Recon to Darrin's 5.11.05 proforma_Book2_Electric Rev Req Model (2009 GRC) Rebuttal REmoval of New  WH Solar AdjustMI 3 2 2" xfId="19496"/>
    <cellStyle name="_Recon to Darrin's 5.11.05 proforma_Book2_Electric Rev Req Model (2009 GRC) Rebuttal REmoval of New  WH Solar AdjustMI 3 3" xfId="19497"/>
    <cellStyle name="_Recon to Darrin's 5.11.05 proforma_Book2_Electric Rev Req Model (2009 GRC) Rebuttal REmoval of New  WH Solar AdjustMI 3 4" xfId="19498"/>
    <cellStyle name="_Recon to Darrin's 5.11.05 proforma_Book2_Electric Rev Req Model (2009 GRC) Rebuttal REmoval of New  WH Solar AdjustMI 4" xfId="19499"/>
    <cellStyle name="_Recon to Darrin's 5.11.05 proforma_Book2_Electric Rev Req Model (2009 GRC) Rebuttal REmoval of New  WH Solar AdjustMI 4 2" xfId="19500"/>
    <cellStyle name="_Recon to Darrin's 5.11.05 proforma_Book2_Electric Rev Req Model (2009 GRC) Rebuttal REmoval of New  WH Solar AdjustMI 4 2 2" xfId="19501"/>
    <cellStyle name="_Recon to Darrin's 5.11.05 proforma_Book2_Electric Rev Req Model (2009 GRC) Rebuttal REmoval of New  WH Solar AdjustMI 4 3" xfId="19502"/>
    <cellStyle name="_Recon to Darrin's 5.11.05 proforma_Book2_Electric Rev Req Model (2009 GRC) Rebuttal REmoval of New  WH Solar AdjustMI 5" xfId="19503"/>
    <cellStyle name="_Recon to Darrin's 5.11.05 proforma_Book2_Electric Rev Req Model (2009 GRC) Rebuttal REmoval of New  WH Solar AdjustMI 5 2" xfId="19504"/>
    <cellStyle name="_Recon to Darrin's 5.11.05 proforma_Book2_Electric Rev Req Model (2009 GRC) Rebuttal REmoval of New  WH Solar AdjustMI 6" xfId="19505"/>
    <cellStyle name="_Recon to Darrin's 5.11.05 proforma_Book2_Electric Rev Req Model (2009 GRC) Rebuttal REmoval of New  WH Solar AdjustMI 6 2" xfId="19506"/>
    <cellStyle name="_Recon to Darrin's 5.11.05 proforma_Book2_Electric Rev Req Model (2009 GRC) Rebuttal REmoval of New  WH Solar AdjustMI 7" xfId="19507"/>
    <cellStyle name="_Recon to Darrin's 5.11.05 proforma_Book2_Electric Rev Req Model (2009 GRC) Rebuttal REmoval of New  WH Solar AdjustMI_DEM-WP(C) ENERG10C--ctn Mid-C_042010 2010GRC" xfId="3264"/>
    <cellStyle name="_Recon to Darrin's 5.11.05 proforma_Book2_Electric Rev Req Model (2009 GRC) Rebuttal REmoval of New  WH Solar AdjustMI_DEM-WP(C) ENERG10C--ctn Mid-C_042010 2010GRC 2" xfId="19508"/>
    <cellStyle name="_Recon to Darrin's 5.11.05 proforma_Book2_Electric Rev Req Model (2009 GRC) Revised 01-18-2010" xfId="3265"/>
    <cellStyle name="_Recon to Darrin's 5.11.05 proforma_Book2_Electric Rev Req Model (2009 GRC) Revised 01-18-2010 2" xfId="3266"/>
    <cellStyle name="_Recon to Darrin's 5.11.05 proforma_Book2_Electric Rev Req Model (2009 GRC) Revised 01-18-2010 2 2" xfId="19509"/>
    <cellStyle name="_Recon to Darrin's 5.11.05 proforma_Book2_Electric Rev Req Model (2009 GRC) Revised 01-18-2010 2 2 2" xfId="19510"/>
    <cellStyle name="_Recon to Darrin's 5.11.05 proforma_Book2_Electric Rev Req Model (2009 GRC) Revised 01-18-2010 2 2 2 2" xfId="19511"/>
    <cellStyle name="_Recon to Darrin's 5.11.05 proforma_Book2_Electric Rev Req Model (2009 GRC) Revised 01-18-2010 2 2 3" xfId="19512"/>
    <cellStyle name="_Recon to Darrin's 5.11.05 proforma_Book2_Electric Rev Req Model (2009 GRC) Revised 01-18-2010 2 3" xfId="19513"/>
    <cellStyle name="_Recon to Darrin's 5.11.05 proforma_Book2_Electric Rev Req Model (2009 GRC) Revised 01-18-2010 2 3 2" xfId="19514"/>
    <cellStyle name="_Recon to Darrin's 5.11.05 proforma_Book2_Electric Rev Req Model (2009 GRC) Revised 01-18-2010 2 4" xfId="19515"/>
    <cellStyle name="_Recon to Darrin's 5.11.05 proforma_Book2_Electric Rev Req Model (2009 GRC) Revised 01-18-2010 2 4 2" xfId="19516"/>
    <cellStyle name="_Recon to Darrin's 5.11.05 proforma_Book2_Electric Rev Req Model (2009 GRC) Revised 01-18-2010 2 5" xfId="19517"/>
    <cellStyle name="_Recon to Darrin's 5.11.05 proforma_Book2_Electric Rev Req Model (2009 GRC) Revised 01-18-2010 3" xfId="19518"/>
    <cellStyle name="_Recon to Darrin's 5.11.05 proforma_Book2_Electric Rev Req Model (2009 GRC) Revised 01-18-2010 3 2" xfId="19519"/>
    <cellStyle name="_Recon to Darrin's 5.11.05 proforma_Book2_Electric Rev Req Model (2009 GRC) Revised 01-18-2010 3 2 2" xfId="19520"/>
    <cellStyle name="_Recon to Darrin's 5.11.05 proforma_Book2_Electric Rev Req Model (2009 GRC) Revised 01-18-2010 3 3" xfId="19521"/>
    <cellStyle name="_Recon to Darrin's 5.11.05 proforma_Book2_Electric Rev Req Model (2009 GRC) Revised 01-18-2010 3 4" xfId="19522"/>
    <cellStyle name="_Recon to Darrin's 5.11.05 proforma_Book2_Electric Rev Req Model (2009 GRC) Revised 01-18-2010 4" xfId="19523"/>
    <cellStyle name="_Recon to Darrin's 5.11.05 proforma_Book2_Electric Rev Req Model (2009 GRC) Revised 01-18-2010 4 2" xfId="19524"/>
    <cellStyle name="_Recon to Darrin's 5.11.05 proforma_Book2_Electric Rev Req Model (2009 GRC) Revised 01-18-2010 4 2 2" xfId="19525"/>
    <cellStyle name="_Recon to Darrin's 5.11.05 proforma_Book2_Electric Rev Req Model (2009 GRC) Revised 01-18-2010 4 3" xfId="19526"/>
    <cellStyle name="_Recon to Darrin's 5.11.05 proforma_Book2_Electric Rev Req Model (2009 GRC) Revised 01-18-2010 5" xfId="19527"/>
    <cellStyle name="_Recon to Darrin's 5.11.05 proforma_Book2_Electric Rev Req Model (2009 GRC) Revised 01-18-2010 5 2" xfId="19528"/>
    <cellStyle name="_Recon to Darrin's 5.11.05 proforma_Book2_Electric Rev Req Model (2009 GRC) Revised 01-18-2010 6" xfId="19529"/>
    <cellStyle name="_Recon to Darrin's 5.11.05 proforma_Book2_Electric Rev Req Model (2009 GRC) Revised 01-18-2010 6 2" xfId="19530"/>
    <cellStyle name="_Recon to Darrin's 5.11.05 proforma_Book2_Electric Rev Req Model (2009 GRC) Revised 01-18-2010 7" xfId="19531"/>
    <cellStyle name="_Recon to Darrin's 5.11.05 proforma_Book2_Electric Rev Req Model (2009 GRC) Revised 01-18-2010_DEM-WP(C) ENERG10C--ctn Mid-C_042010 2010GRC" xfId="3267"/>
    <cellStyle name="_Recon to Darrin's 5.11.05 proforma_Book2_Electric Rev Req Model (2009 GRC) Revised 01-18-2010_DEM-WP(C) ENERG10C--ctn Mid-C_042010 2010GRC 2" xfId="19532"/>
    <cellStyle name="_Recon to Darrin's 5.11.05 proforma_Book2_Final Order Electric EXHIBIT A-1" xfId="3268"/>
    <cellStyle name="_Recon to Darrin's 5.11.05 proforma_Book2_Final Order Electric EXHIBIT A-1 2" xfId="19533"/>
    <cellStyle name="_Recon to Darrin's 5.11.05 proforma_Book2_Final Order Electric EXHIBIT A-1 2 2" xfId="19534"/>
    <cellStyle name="_Recon to Darrin's 5.11.05 proforma_Book2_Final Order Electric EXHIBIT A-1 2 2 2" xfId="19535"/>
    <cellStyle name="_Recon to Darrin's 5.11.05 proforma_Book2_Final Order Electric EXHIBIT A-1 2 3" xfId="19536"/>
    <cellStyle name="_Recon to Darrin's 5.11.05 proforma_Book2_Final Order Electric EXHIBIT A-1 2 4" xfId="19537"/>
    <cellStyle name="_Recon to Darrin's 5.11.05 proforma_Book2_Final Order Electric EXHIBIT A-1 3" xfId="19538"/>
    <cellStyle name="_Recon to Darrin's 5.11.05 proforma_Book2_Final Order Electric EXHIBIT A-1 3 2" xfId="19539"/>
    <cellStyle name="_Recon to Darrin's 5.11.05 proforma_Book2_Final Order Electric EXHIBIT A-1 3 2 2" xfId="19540"/>
    <cellStyle name="_Recon to Darrin's 5.11.05 proforma_Book2_Final Order Electric EXHIBIT A-1 3 3" xfId="19541"/>
    <cellStyle name="_Recon to Darrin's 5.11.05 proforma_Book2_Final Order Electric EXHIBIT A-1 4" xfId="19542"/>
    <cellStyle name="_Recon to Darrin's 5.11.05 proforma_Book2_Final Order Electric EXHIBIT A-1 4 2" xfId="19543"/>
    <cellStyle name="_Recon to Darrin's 5.11.05 proforma_Book2_Final Order Electric EXHIBIT A-1 5" xfId="19544"/>
    <cellStyle name="_Recon to Darrin's 5.11.05 proforma_Book2_Final Order Electric EXHIBIT A-1 6" xfId="19545"/>
    <cellStyle name="_Recon to Darrin's 5.11.05 proforma_Book2_Final Order Electric EXHIBIT A-1 7" xfId="19546"/>
    <cellStyle name="_Recon to Darrin's 5.11.05 proforma_Book4" xfId="3269"/>
    <cellStyle name="_Recon to Darrin's 5.11.05 proforma_Book4 2" xfId="3270"/>
    <cellStyle name="_Recon to Darrin's 5.11.05 proforma_Book4 2 2" xfId="19547"/>
    <cellStyle name="_Recon to Darrin's 5.11.05 proforma_Book4 2 2 2" xfId="19548"/>
    <cellStyle name="_Recon to Darrin's 5.11.05 proforma_Book4 2 2 2 2" xfId="19549"/>
    <cellStyle name="_Recon to Darrin's 5.11.05 proforma_Book4 2 2 3" xfId="19550"/>
    <cellStyle name="_Recon to Darrin's 5.11.05 proforma_Book4 2 3" xfId="19551"/>
    <cellStyle name="_Recon to Darrin's 5.11.05 proforma_Book4 2 3 2" xfId="19552"/>
    <cellStyle name="_Recon to Darrin's 5.11.05 proforma_Book4 2 4" xfId="19553"/>
    <cellStyle name="_Recon to Darrin's 5.11.05 proforma_Book4 2 4 2" xfId="19554"/>
    <cellStyle name="_Recon to Darrin's 5.11.05 proforma_Book4 2 5" xfId="19555"/>
    <cellStyle name="_Recon to Darrin's 5.11.05 proforma_Book4 3" xfId="19556"/>
    <cellStyle name="_Recon to Darrin's 5.11.05 proforma_Book4 3 2" xfId="19557"/>
    <cellStyle name="_Recon to Darrin's 5.11.05 proforma_Book4 3 2 2" xfId="19558"/>
    <cellStyle name="_Recon to Darrin's 5.11.05 proforma_Book4 3 3" xfId="19559"/>
    <cellStyle name="_Recon to Darrin's 5.11.05 proforma_Book4 3 4" xfId="19560"/>
    <cellStyle name="_Recon to Darrin's 5.11.05 proforma_Book4 4" xfId="19561"/>
    <cellStyle name="_Recon to Darrin's 5.11.05 proforma_Book4 4 2" xfId="19562"/>
    <cellStyle name="_Recon to Darrin's 5.11.05 proforma_Book4 4 2 2" xfId="19563"/>
    <cellStyle name="_Recon to Darrin's 5.11.05 proforma_Book4 4 3" xfId="19564"/>
    <cellStyle name="_Recon to Darrin's 5.11.05 proforma_Book4 5" xfId="19565"/>
    <cellStyle name="_Recon to Darrin's 5.11.05 proforma_Book4 5 2" xfId="19566"/>
    <cellStyle name="_Recon to Darrin's 5.11.05 proforma_Book4 6" xfId="19567"/>
    <cellStyle name="_Recon to Darrin's 5.11.05 proforma_Book4 6 2" xfId="19568"/>
    <cellStyle name="_Recon to Darrin's 5.11.05 proforma_Book4 7" xfId="19569"/>
    <cellStyle name="_Recon to Darrin's 5.11.05 proforma_Book4_DEM-WP(C) ENERG10C--ctn Mid-C_042010 2010GRC" xfId="3271"/>
    <cellStyle name="_Recon to Darrin's 5.11.05 proforma_Book4_DEM-WP(C) ENERG10C--ctn Mid-C_042010 2010GRC 2" xfId="19570"/>
    <cellStyle name="_Recon to Darrin's 5.11.05 proforma_Book9" xfId="3272"/>
    <cellStyle name="_Recon to Darrin's 5.11.05 proforma_Book9 2" xfId="3273"/>
    <cellStyle name="_Recon to Darrin's 5.11.05 proforma_Book9 2 2" xfId="19571"/>
    <cellStyle name="_Recon to Darrin's 5.11.05 proforma_Book9 2 2 2" xfId="19572"/>
    <cellStyle name="_Recon to Darrin's 5.11.05 proforma_Book9 2 2 2 2" xfId="19573"/>
    <cellStyle name="_Recon to Darrin's 5.11.05 proforma_Book9 2 2 3" xfId="19574"/>
    <cellStyle name="_Recon to Darrin's 5.11.05 proforma_Book9 2 3" xfId="19575"/>
    <cellStyle name="_Recon to Darrin's 5.11.05 proforma_Book9 2 3 2" xfId="19576"/>
    <cellStyle name="_Recon to Darrin's 5.11.05 proforma_Book9 2 4" xfId="19577"/>
    <cellStyle name="_Recon to Darrin's 5.11.05 proforma_Book9 2 4 2" xfId="19578"/>
    <cellStyle name="_Recon to Darrin's 5.11.05 proforma_Book9 2 5" xfId="19579"/>
    <cellStyle name="_Recon to Darrin's 5.11.05 proforma_Book9 3" xfId="19580"/>
    <cellStyle name="_Recon to Darrin's 5.11.05 proforma_Book9 3 2" xfId="19581"/>
    <cellStyle name="_Recon to Darrin's 5.11.05 proforma_Book9 3 2 2" xfId="19582"/>
    <cellStyle name="_Recon to Darrin's 5.11.05 proforma_Book9 3 3" xfId="19583"/>
    <cellStyle name="_Recon to Darrin's 5.11.05 proforma_Book9 3 4" xfId="19584"/>
    <cellStyle name="_Recon to Darrin's 5.11.05 proforma_Book9 4" xfId="19585"/>
    <cellStyle name="_Recon to Darrin's 5.11.05 proforma_Book9 4 2" xfId="19586"/>
    <cellStyle name="_Recon to Darrin's 5.11.05 proforma_Book9 4 2 2" xfId="19587"/>
    <cellStyle name="_Recon to Darrin's 5.11.05 proforma_Book9 4 3" xfId="19588"/>
    <cellStyle name="_Recon to Darrin's 5.11.05 proforma_Book9 5" xfId="19589"/>
    <cellStyle name="_Recon to Darrin's 5.11.05 proforma_Book9 5 2" xfId="19590"/>
    <cellStyle name="_Recon to Darrin's 5.11.05 proforma_Book9 6" xfId="19591"/>
    <cellStyle name="_Recon to Darrin's 5.11.05 proforma_Book9 6 2" xfId="19592"/>
    <cellStyle name="_Recon to Darrin's 5.11.05 proforma_Book9 7" xfId="19593"/>
    <cellStyle name="_Recon to Darrin's 5.11.05 proforma_Book9_DEM-WP(C) ENERG10C--ctn Mid-C_042010 2010GRC" xfId="3274"/>
    <cellStyle name="_Recon to Darrin's 5.11.05 proforma_Book9_DEM-WP(C) ENERG10C--ctn Mid-C_042010 2010GRC 2" xfId="19594"/>
    <cellStyle name="_Recon to Darrin's 5.11.05 proforma_Check the Interest Calculation" xfId="19595"/>
    <cellStyle name="_Recon to Darrin's 5.11.05 proforma_Check the Interest Calculation 2" xfId="19596"/>
    <cellStyle name="_Recon to Darrin's 5.11.05 proforma_Check the Interest Calculation_Scenario 1 REC vs PTC Offset" xfId="19597"/>
    <cellStyle name="_Recon to Darrin's 5.11.05 proforma_Check the Interest Calculation_Scenario 1 REC vs PTC Offset 2" xfId="19598"/>
    <cellStyle name="_Recon to Darrin's 5.11.05 proforma_Check the Interest Calculation_Scenario 3" xfId="19599"/>
    <cellStyle name="_Recon to Darrin's 5.11.05 proforma_Check the Interest Calculation_Scenario 3 2" xfId="19600"/>
    <cellStyle name="_Recon to Darrin's 5.11.05 proforma_Chelan PUD Power Costs (8-10)" xfId="3275"/>
    <cellStyle name="_Recon to Darrin's 5.11.05 proforma_Chelan PUD Power Costs (8-10) 2" xfId="19601"/>
    <cellStyle name="_Recon to Darrin's 5.11.05 proforma_DEM-WP(C) Chelan Power Costs" xfId="3276"/>
    <cellStyle name="_Recon to Darrin's 5.11.05 proforma_DEM-WP(C) Chelan Power Costs 2" xfId="3277"/>
    <cellStyle name="_Recon to Darrin's 5.11.05 proforma_DEM-WP(C) Chelan Power Costs 2 2" xfId="19602"/>
    <cellStyle name="_Recon to Darrin's 5.11.05 proforma_DEM-WP(C) Chelan Power Costs 2 2 2" xfId="19603"/>
    <cellStyle name="_Recon to Darrin's 5.11.05 proforma_DEM-WP(C) Chelan Power Costs 2 3" xfId="19604"/>
    <cellStyle name="_Recon to Darrin's 5.11.05 proforma_DEM-WP(C) Chelan Power Costs 3" xfId="19605"/>
    <cellStyle name="_Recon to Darrin's 5.11.05 proforma_DEM-WP(C) Chelan Power Costs 3 2" xfId="19606"/>
    <cellStyle name="_Recon to Darrin's 5.11.05 proforma_DEM-WP(C) Chelan Power Costs 3 2 2" xfId="19607"/>
    <cellStyle name="_Recon to Darrin's 5.11.05 proforma_DEM-WP(C) Chelan Power Costs 3 3" xfId="19608"/>
    <cellStyle name="_Recon to Darrin's 5.11.05 proforma_DEM-WP(C) Chelan Power Costs 4" xfId="19609"/>
    <cellStyle name="_Recon to Darrin's 5.11.05 proforma_DEM-WP(C) Chelan Power Costs 4 2" xfId="19610"/>
    <cellStyle name="_Recon to Darrin's 5.11.05 proforma_DEM-WP(C) Chelan Power Costs 5" xfId="19611"/>
    <cellStyle name="_Recon to Darrin's 5.11.05 proforma_DEM-WP(C) Chelan Power Costs 5 2" xfId="19612"/>
    <cellStyle name="_Recon to Darrin's 5.11.05 proforma_DEM-WP(C) ENERG10C--ctn Mid-C_042010 2010GRC" xfId="3278"/>
    <cellStyle name="_Recon to Darrin's 5.11.05 proforma_DEM-WP(C) ENERG10C--ctn Mid-C_042010 2010GRC 2" xfId="19613"/>
    <cellStyle name="_Recon to Darrin's 5.11.05 proforma_DEM-WP(C) Gas Transport 2010GRC" xfId="3279"/>
    <cellStyle name="_Recon to Darrin's 5.11.05 proforma_DEM-WP(C) Gas Transport 2010GRC 2" xfId="3280"/>
    <cellStyle name="_Recon to Darrin's 5.11.05 proforma_DEM-WP(C) Gas Transport 2010GRC 2 2" xfId="19614"/>
    <cellStyle name="_Recon to Darrin's 5.11.05 proforma_DEM-WP(C) Gas Transport 2010GRC 2 2 2" xfId="19615"/>
    <cellStyle name="_Recon to Darrin's 5.11.05 proforma_DEM-WP(C) Gas Transport 2010GRC 2 3" xfId="19616"/>
    <cellStyle name="_Recon to Darrin's 5.11.05 proforma_DEM-WP(C) Gas Transport 2010GRC 3" xfId="19617"/>
    <cellStyle name="_Recon to Darrin's 5.11.05 proforma_DEM-WP(C) Gas Transport 2010GRC 3 2" xfId="19618"/>
    <cellStyle name="_Recon to Darrin's 5.11.05 proforma_DEM-WP(C) Gas Transport 2010GRC 3 2 2" xfId="19619"/>
    <cellStyle name="_Recon to Darrin's 5.11.05 proforma_DEM-WP(C) Gas Transport 2010GRC 3 3" xfId="19620"/>
    <cellStyle name="_Recon to Darrin's 5.11.05 proforma_DEM-WP(C) Gas Transport 2010GRC 4" xfId="19621"/>
    <cellStyle name="_Recon to Darrin's 5.11.05 proforma_DEM-WP(C) Gas Transport 2010GRC 4 2" xfId="19622"/>
    <cellStyle name="_Recon to Darrin's 5.11.05 proforma_DEM-WP(C) Gas Transport 2010GRC 5" xfId="19623"/>
    <cellStyle name="_Recon to Darrin's 5.11.05 proforma_DEM-WP(C) Gas Transport 2010GRC 5 2" xfId="19624"/>
    <cellStyle name="_Recon to Darrin's 5.11.05 proforma_Exh A-1 resulting from UE-112050 effective Jan 1 2012" xfId="19625"/>
    <cellStyle name="_Recon to Darrin's 5.11.05 proforma_Exh A-1 resulting from UE-112050 effective Jan 1 2012 2" xfId="19626"/>
    <cellStyle name="_Recon to Darrin's 5.11.05 proforma_Exhibit A-1 effective 4-1-11 fr S Free 12-11" xfId="19627"/>
    <cellStyle name="_Recon to Darrin's 5.11.05 proforma_Exhibit A-1 effective 4-1-11 fr S Free 12-11 2" xfId="19628"/>
    <cellStyle name="_Recon to Darrin's 5.11.05 proforma_Exhibit D fr R Gho 12-31-08" xfId="3281"/>
    <cellStyle name="_Recon to Darrin's 5.11.05 proforma_Exhibit D fr R Gho 12-31-08 2" xfId="3282"/>
    <cellStyle name="_Recon to Darrin's 5.11.05 proforma_Exhibit D fr R Gho 12-31-08 2 2" xfId="19629"/>
    <cellStyle name="_Recon to Darrin's 5.11.05 proforma_Exhibit D fr R Gho 12-31-08 2 2 2" xfId="19630"/>
    <cellStyle name="_Recon to Darrin's 5.11.05 proforma_Exhibit D fr R Gho 12-31-08 2 2 2 2" xfId="19631"/>
    <cellStyle name="_Recon to Darrin's 5.11.05 proforma_Exhibit D fr R Gho 12-31-08 2 3" xfId="19632"/>
    <cellStyle name="_Recon to Darrin's 5.11.05 proforma_Exhibit D fr R Gho 12-31-08 2 3 2" xfId="19633"/>
    <cellStyle name="_Recon to Darrin's 5.11.05 proforma_Exhibit D fr R Gho 12-31-08 2 4" xfId="19634"/>
    <cellStyle name="_Recon to Darrin's 5.11.05 proforma_Exhibit D fr R Gho 12-31-08 2 4 2" xfId="19635"/>
    <cellStyle name="_Recon to Darrin's 5.11.05 proforma_Exhibit D fr R Gho 12-31-08 2 5" xfId="19636"/>
    <cellStyle name="_Recon to Darrin's 5.11.05 proforma_Exhibit D fr R Gho 12-31-08 3" xfId="19637"/>
    <cellStyle name="_Recon to Darrin's 5.11.05 proforma_Exhibit D fr R Gho 12-31-08 3 2" xfId="19638"/>
    <cellStyle name="_Recon to Darrin's 5.11.05 proforma_Exhibit D fr R Gho 12-31-08 3 2 2" xfId="19639"/>
    <cellStyle name="_Recon to Darrin's 5.11.05 proforma_Exhibit D fr R Gho 12-31-08 3 3" xfId="19640"/>
    <cellStyle name="_Recon to Darrin's 5.11.05 proforma_Exhibit D fr R Gho 12-31-08 4" xfId="19641"/>
    <cellStyle name="_Recon to Darrin's 5.11.05 proforma_Exhibit D fr R Gho 12-31-08 4 2" xfId="19642"/>
    <cellStyle name="_Recon to Darrin's 5.11.05 proforma_Exhibit D fr R Gho 12-31-08 4 2 2" xfId="19643"/>
    <cellStyle name="_Recon to Darrin's 5.11.05 proforma_Exhibit D fr R Gho 12-31-08 4 3" xfId="19644"/>
    <cellStyle name="_Recon to Darrin's 5.11.05 proforma_Exhibit D fr R Gho 12-31-08 5" xfId="19645"/>
    <cellStyle name="_Recon to Darrin's 5.11.05 proforma_Exhibit D fr R Gho 12-31-08 5 2" xfId="19646"/>
    <cellStyle name="_Recon to Darrin's 5.11.05 proforma_Exhibit D fr R Gho 12-31-08 6" xfId="19647"/>
    <cellStyle name="_Recon to Darrin's 5.11.05 proforma_Exhibit D fr R Gho 12-31-08 6 2" xfId="19648"/>
    <cellStyle name="_Recon to Darrin's 5.11.05 proforma_Exhibit D fr R Gho 12-31-08 7" xfId="19649"/>
    <cellStyle name="_Recon to Darrin's 5.11.05 proforma_Exhibit D fr R Gho 12-31-08 v2" xfId="3283"/>
    <cellStyle name="_Recon to Darrin's 5.11.05 proforma_Exhibit D fr R Gho 12-31-08 v2 2" xfId="3284"/>
    <cellStyle name="_Recon to Darrin's 5.11.05 proforma_Exhibit D fr R Gho 12-31-08 v2 2 2" xfId="19650"/>
    <cellStyle name="_Recon to Darrin's 5.11.05 proforma_Exhibit D fr R Gho 12-31-08 v2 2 2 2" xfId="19651"/>
    <cellStyle name="_Recon to Darrin's 5.11.05 proforma_Exhibit D fr R Gho 12-31-08 v2 2 2 2 2" xfId="19652"/>
    <cellStyle name="_Recon to Darrin's 5.11.05 proforma_Exhibit D fr R Gho 12-31-08 v2 2 3" xfId="19653"/>
    <cellStyle name="_Recon to Darrin's 5.11.05 proforma_Exhibit D fr R Gho 12-31-08 v2 2 3 2" xfId="19654"/>
    <cellStyle name="_Recon to Darrin's 5.11.05 proforma_Exhibit D fr R Gho 12-31-08 v2 2 4" xfId="19655"/>
    <cellStyle name="_Recon to Darrin's 5.11.05 proforma_Exhibit D fr R Gho 12-31-08 v2 2 4 2" xfId="19656"/>
    <cellStyle name="_Recon to Darrin's 5.11.05 proforma_Exhibit D fr R Gho 12-31-08 v2 2 5" xfId="19657"/>
    <cellStyle name="_Recon to Darrin's 5.11.05 proforma_Exhibit D fr R Gho 12-31-08 v2 3" xfId="19658"/>
    <cellStyle name="_Recon to Darrin's 5.11.05 proforma_Exhibit D fr R Gho 12-31-08 v2 3 2" xfId="19659"/>
    <cellStyle name="_Recon to Darrin's 5.11.05 proforma_Exhibit D fr R Gho 12-31-08 v2 3 2 2" xfId="19660"/>
    <cellStyle name="_Recon to Darrin's 5.11.05 proforma_Exhibit D fr R Gho 12-31-08 v2 3 3" xfId="19661"/>
    <cellStyle name="_Recon to Darrin's 5.11.05 proforma_Exhibit D fr R Gho 12-31-08 v2 4" xfId="19662"/>
    <cellStyle name="_Recon to Darrin's 5.11.05 proforma_Exhibit D fr R Gho 12-31-08 v2 4 2" xfId="19663"/>
    <cellStyle name="_Recon to Darrin's 5.11.05 proforma_Exhibit D fr R Gho 12-31-08 v2 4 2 2" xfId="19664"/>
    <cellStyle name="_Recon to Darrin's 5.11.05 proforma_Exhibit D fr R Gho 12-31-08 v2 4 3" xfId="19665"/>
    <cellStyle name="_Recon to Darrin's 5.11.05 proforma_Exhibit D fr R Gho 12-31-08 v2 5" xfId="19666"/>
    <cellStyle name="_Recon to Darrin's 5.11.05 proforma_Exhibit D fr R Gho 12-31-08 v2 5 2" xfId="19667"/>
    <cellStyle name="_Recon to Darrin's 5.11.05 proforma_Exhibit D fr R Gho 12-31-08 v2 6" xfId="19668"/>
    <cellStyle name="_Recon to Darrin's 5.11.05 proforma_Exhibit D fr R Gho 12-31-08 v2 6 2" xfId="19669"/>
    <cellStyle name="_Recon to Darrin's 5.11.05 proforma_Exhibit D fr R Gho 12-31-08 v2 7" xfId="19670"/>
    <cellStyle name="_Recon to Darrin's 5.11.05 proforma_Exhibit D fr R Gho 12-31-08 v2_DEM-WP(C) ENERG10C--ctn Mid-C_042010 2010GRC" xfId="3285"/>
    <cellStyle name="_Recon to Darrin's 5.11.05 proforma_Exhibit D fr R Gho 12-31-08 v2_DEM-WP(C) ENERG10C--ctn Mid-C_042010 2010GRC 2" xfId="19671"/>
    <cellStyle name="_Recon to Darrin's 5.11.05 proforma_Exhibit D fr R Gho 12-31-08 v2_NIM Summary" xfId="3286"/>
    <cellStyle name="_Recon to Darrin's 5.11.05 proforma_Exhibit D fr R Gho 12-31-08 v2_NIM Summary 2" xfId="3287"/>
    <cellStyle name="_Recon to Darrin's 5.11.05 proforma_Exhibit D fr R Gho 12-31-08 v2_NIM Summary 2 2" xfId="19672"/>
    <cellStyle name="_Recon to Darrin's 5.11.05 proforma_Exhibit D fr R Gho 12-31-08 v2_NIM Summary 2 2 2" xfId="19673"/>
    <cellStyle name="_Recon to Darrin's 5.11.05 proforma_Exhibit D fr R Gho 12-31-08 v2_NIM Summary 2 2 2 2" xfId="19674"/>
    <cellStyle name="_Recon to Darrin's 5.11.05 proforma_Exhibit D fr R Gho 12-31-08 v2_NIM Summary 2 3" xfId="19675"/>
    <cellStyle name="_Recon to Darrin's 5.11.05 proforma_Exhibit D fr R Gho 12-31-08 v2_NIM Summary 2 3 2" xfId="19676"/>
    <cellStyle name="_Recon to Darrin's 5.11.05 proforma_Exhibit D fr R Gho 12-31-08 v2_NIM Summary 2 4" xfId="19677"/>
    <cellStyle name="_Recon to Darrin's 5.11.05 proforma_Exhibit D fr R Gho 12-31-08 v2_NIM Summary 2 4 2" xfId="19678"/>
    <cellStyle name="_Recon to Darrin's 5.11.05 proforma_Exhibit D fr R Gho 12-31-08 v2_NIM Summary 2 5" xfId="19679"/>
    <cellStyle name="_Recon to Darrin's 5.11.05 proforma_Exhibit D fr R Gho 12-31-08 v2_NIM Summary 3" xfId="19680"/>
    <cellStyle name="_Recon to Darrin's 5.11.05 proforma_Exhibit D fr R Gho 12-31-08 v2_NIM Summary 3 2" xfId="19681"/>
    <cellStyle name="_Recon to Darrin's 5.11.05 proforma_Exhibit D fr R Gho 12-31-08 v2_NIM Summary 3 2 2" xfId="19682"/>
    <cellStyle name="_Recon to Darrin's 5.11.05 proforma_Exhibit D fr R Gho 12-31-08 v2_NIM Summary 3 3" xfId="19683"/>
    <cellStyle name="_Recon to Darrin's 5.11.05 proforma_Exhibit D fr R Gho 12-31-08 v2_NIM Summary 4" xfId="19684"/>
    <cellStyle name="_Recon to Darrin's 5.11.05 proforma_Exhibit D fr R Gho 12-31-08 v2_NIM Summary 4 2" xfId="19685"/>
    <cellStyle name="_Recon to Darrin's 5.11.05 proforma_Exhibit D fr R Gho 12-31-08 v2_NIM Summary 4 2 2" xfId="19686"/>
    <cellStyle name="_Recon to Darrin's 5.11.05 proforma_Exhibit D fr R Gho 12-31-08 v2_NIM Summary 4 3" xfId="19687"/>
    <cellStyle name="_Recon to Darrin's 5.11.05 proforma_Exhibit D fr R Gho 12-31-08 v2_NIM Summary 5" xfId="19688"/>
    <cellStyle name="_Recon to Darrin's 5.11.05 proforma_Exhibit D fr R Gho 12-31-08 v2_NIM Summary 5 2" xfId="19689"/>
    <cellStyle name="_Recon to Darrin's 5.11.05 proforma_Exhibit D fr R Gho 12-31-08 v2_NIM Summary 6" xfId="19690"/>
    <cellStyle name="_Recon to Darrin's 5.11.05 proforma_Exhibit D fr R Gho 12-31-08 v2_NIM Summary 6 2" xfId="19691"/>
    <cellStyle name="_Recon to Darrin's 5.11.05 proforma_Exhibit D fr R Gho 12-31-08 v2_NIM Summary 7" xfId="19692"/>
    <cellStyle name="_Recon to Darrin's 5.11.05 proforma_Exhibit D fr R Gho 12-31-08 v2_NIM Summary_DEM-WP(C) ENERG10C--ctn Mid-C_042010 2010GRC" xfId="3288"/>
    <cellStyle name="_Recon to Darrin's 5.11.05 proforma_Exhibit D fr R Gho 12-31-08 v2_NIM Summary_DEM-WP(C) ENERG10C--ctn Mid-C_042010 2010GRC 2" xfId="19693"/>
    <cellStyle name="_Recon to Darrin's 5.11.05 proforma_Exhibit D fr R Gho 12-31-08_DEM-WP(C) ENERG10C--ctn Mid-C_042010 2010GRC" xfId="3289"/>
    <cellStyle name="_Recon to Darrin's 5.11.05 proforma_Exhibit D fr R Gho 12-31-08_DEM-WP(C) ENERG10C--ctn Mid-C_042010 2010GRC 2" xfId="19694"/>
    <cellStyle name="_Recon to Darrin's 5.11.05 proforma_Exhibit D fr R Gho 12-31-08_NIM Summary" xfId="3290"/>
    <cellStyle name="_Recon to Darrin's 5.11.05 proforma_Exhibit D fr R Gho 12-31-08_NIM Summary 2" xfId="3291"/>
    <cellStyle name="_Recon to Darrin's 5.11.05 proforma_Exhibit D fr R Gho 12-31-08_NIM Summary 2 2" xfId="19695"/>
    <cellStyle name="_Recon to Darrin's 5.11.05 proforma_Exhibit D fr R Gho 12-31-08_NIM Summary 2 2 2" xfId="19696"/>
    <cellStyle name="_Recon to Darrin's 5.11.05 proforma_Exhibit D fr R Gho 12-31-08_NIM Summary 2 2 2 2" xfId="19697"/>
    <cellStyle name="_Recon to Darrin's 5.11.05 proforma_Exhibit D fr R Gho 12-31-08_NIM Summary 2 3" xfId="19698"/>
    <cellStyle name="_Recon to Darrin's 5.11.05 proforma_Exhibit D fr R Gho 12-31-08_NIM Summary 2 3 2" xfId="19699"/>
    <cellStyle name="_Recon to Darrin's 5.11.05 proforma_Exhibit D fr R Gho 12-31-08_NIM Summary 2 4" xfId="19700"/>
    <cellStyle name="_Recon to Darrin's 5.11.05 proforma_Exhibit D fr R Gho 12-31-08_NIM Summary 2 4 2" xfId="19701"/>
    <cellStyle name="_Recon to Darrin's 5.11.05 proforma_Exhibit D fr R Gho 12-31-08_NIM Summary 2 5" xfId="19702"/>
    <cellStyle name="_Recon to Darrin's 5.11.05 proforma_Exhibit D fr R Gho 12-31-08_NIM Summary 3" xfId="19703"/>
    <cellStyle name="_Recon to Darrin's 5.11.05 proforma_Exhibit D fr R Gho 12-31-08_NIM Summary 3 2" xfId="19704"/>
    <cellStyle name="_Recon to Darrin's 5.11.05 proforma_Exhibit D fr R Gho 12-31-08_NIM Summary 3 2 2" xfId="19705"/>
    <cellStyle name="_Recon to Darrin's 5.11.05 proforma_Exhibit D fr R Gho 12-31-08_NIM Summary 3 3" xfId="19706"/>
    <cellStyle name="_Recon to Darrin's 5.11.05 proforma_Exhibit D fr R Gho 12-31-08_NIM Summary 4" xfId="19707"/>
    <cellStyle name="_Recon to Darrin's 5.11.05 proforma_Exhibit D fr R Gho 12-31-08_NIM Summary 4 2" xfId="19708"/>
    <cellStyle name="_Recon to Darrin's 5.11.05 proforma_Exhibit D fr R Gho 12-31-08_NIM Summary 4 2 2" xfId="19709"/>
    <cellStyle name="_Recon to Darrin's 5.11.05 proforma_Exhibit D fr R Gho 12-31-08_NIM Summary 4 3" xfId="19710"/>
    <cellStyle name="_Recon to Darrin's 5.11.05 proforma_Exhibit D fr R Gho 12-31-08_NIM Summary 5" xfId="19711"/>
    <cellStyle name="_Recon to Darrin's 5.11.05 proforma_Exhibit D fr R Gho 12-31-08_NIM Summary 5 2" xfId="19712"/>
    <cellStyle name="_Recon to Darrin's 5.11.05 proforma_Exhibit D fr R Gho 12-31-08_NIM Summary 6" xfId="19713"/>
    <cellStyle name="_Recon to Darrin's 5.11.05 proforma_Exhibit D fr R Gho 12-31-08_NIM Summary 6 2" xfId="19714"/>
    <cellStyle name="_Recon to Darrin's 5.11.05 proforma_Exhibit D fr R Gho 12-31-08_NIM Summary 7" xfId="19715"/>
    <cellStyle name="_Recon to Darrin's 5.11.05 proforma_Exhibit D fr R Gho 12-31-08_NIM Summary_DEM-WP(C) ENERG10C--ctn Mid-C_042010 2010GRC" xfId="3292"/>
    <cellStyle name="_Recon to Darrin's 5.11.05 proforma_Exhibit D fr R Gho 12-31-08_NIM Summary_DEM-WP(C) ENERG10C--ctn Mid-C_042010 2010GRC 2" xfId="19716"/>
    <cellStyle name="_Recon to Darrin's 5.11.05 proforma_Hopkins Ridge Prepaid Tran - Interest Earned RY 12ME Feb  '11" xfId="3293"/>
    <cellStyle name="_Recon to Darrin's 5.11.05 proforma_Hopkins Ridge Prepaid Tran - Interest Earned RY 12ME Feb  '11 2" xfId="3294"/>
    <cellStyle name="_Recon to Darrin's 5.11.05 proforma_Hopkins Ridge Prepaid Tran - Interest Earned RY 12ME Feb  '11 2 2" xfId="19717"/>
    <cellStyle name="_Recon to Darrin's 5.11.05 proforma_Hopkins Ridge Prepaid Tran - Interest Earned RY 12ME Feb  '11 2 2 2" xfId="19718"/>
    <cellStyle name="_Recon to Darrin's 5.11.05 proforma_Hopkins Ridge Prepaid Tran - Interest Earned RY 12ME Feb  '11 2 2 2 2" xfId="19719"/>
    <cellStyle name="_Recon to Darrin's 5.11.05 proforma_Hopkins Ridge Prepaid Tran - Interest Earned RY 12ME Feb  '11 2 3" xfId="19720"/>
    <cellStyle name="_Recon to Darrin's 5.11.05 proforma_Hopkins Ridge Prepaid Tran - Interest Earned RY 12ME Feb  '11 2 3 2" xfId="19721"/>
    <cellStyle name="_Recon to Darrin's 5.11.05 proforma_Hopkins Ridge Prepaid Tran - Interest Earned RY 12ME Feb  '11 2 4" xfId="19722"/>
    <cellStyle name="_Recon to Darrin's 5.11.05 proforma_Hopkins Ridge Prepaid Tran - Interest Earned RY 12ME Feb  '11 2 4 2" xfId="19723"/>
    <cellStyle name="_Recon to Darrin's 5.11.05 proforma_Hopkins Ridge Prepaid Tran - Interest Earned RY 12ME Feb  '11 2 5" xfId="19724"/>
    <cellStyle name="_Recon to Darrin's 5.11.05 proforma_Hopkins Ridge Prepaid Tran - Interest Earned RY 12ME Feb  '11 3" xfId="19725"/>
    <cellStyle name="_Recon to Darrin's 5.11.05 proforma_Hopkins Ridge Prepaid Tran - Interest Earned RY 12ME Feb  '11 3 2" xfId="19726"/>
    <cellStyle name="_Recon to Darrin's 5.11.05 proforma_Hopkins Ridge Prepaid Tran - Interest Earned RY 12ME Feb  '11 3 2 2" xfId="19727"/>
    <cellStyle name="_Recon to Darrin's 5.11.05 proforma_Hopkins Ridge Prepaid Tran - Interest Earned RY 12ME Feb  '11 3 3" xfId="19728"/>
    <cellStyle name="_Recon to Darrin's 5.11.05 proforma_Hopkins Ridge Prepaid Tran - Interest Earned RY 12ME Feb  '11 4" xfId="19729"/>
    <cellStyle name="_Recon to Darrin's 5.11.05 proforma_Hopkins Ridge Prepaid Tran - Interest Earned RY 12ME Feb  '11 4 2" xfId="19730"/>
    <cellStyle name="_Recon to Darrin's 5.11.05 proforma_Hopkins Ridge Prepaid Tran - Interest Earned RY 12ME Feb  '11 4 2 2" xfId="19731"/>
    <cellStyle name="_Recon to Darrin's 5.11.05 proforma_Hopkins Ridge Prepaid Tran - Interest Earned RY 12ME Feb  '11 4 3" xfId="19732"/>
    <cellStyle name="_Recon to Darrin's 5.11.05 proforma_Hopkins Ridge Prepaid Tran - Interest Earned RY 12ME Feb  '11 5" xfId="19733"/>
    <cellStyle name="_Recon to Darrin's 5.11.05 proforma_Hopkins Ridge Prepaid Tran - Interest Earned RY 12ME Feb  '11 5 2" xfId="19734"/>
    <cellStyle name="_Recon to Darrin's 5.11.05 proforma_Hopkins Ridge Prepaid Tran - Interest Earned RY 12ME Feb  '11 6" xfId="19735"/>
    <cellStyle name="_Recon to Darrin's 5.11.05 proforma_Hopkins Ridge Prepaid Tran - Interest Earned RY 12ME Feb  '11 6 2" xfId="19736"/>
    <cellStyle name="_Recon to Darrin's 5.11.05 proforma_Hopkins Ridge Prepaid Tran - Interest Earned RY 12ME Feb  '11 7" xfId="19737"/>
    <cellStyle name="_Recon to Darrin's 5.11.05 proforma_Hopkins Ridge Prepaid Tran - Interest Earned RY 12ME Feb  '11_DEM-WP(C) ENERG10C--ctn Mid-C_042010 2010GRC" xfId="3295"/>
    <cellStyle name="_Recon to Darrin's 5.11.05 proforma_Hopkins Ridge Prepaid Tran - Interest Earned RY 12ME Feb  '11_DEM-WP(C) ENERG10C--ctn Mid-C_042010 2010GRC 2" xfId="19738"/>
    <cellStyle name="_Recon to Darrin's 5.11.05 proforma_Hopkins Ridge Prepaid Tran - Interest Earned RY 12ME Feb  '11_NIM Summary" xfId="3296"/>
    <cellStyle name="_Recon to Darrin's 5.11.05 proforma_Hopkins Ridge Prepaid Tran - Interest Earned RY 12ME Feb  '11_NIM Summary 2" xfId="3297"/>
    <cellStyle name="_Recon to Darrin's 5.11.05 proforma_Hopkins Ridge Prepaid Tran - Interest Earned RY 12ME Feb  '11_NIM Summary 2 2" xfId="19739"/>
    <cellStyle name="_Recon to Darrin's 5.11.05 proforma_Hopkins Ridge Prepaid Tran - Interest Earned RY 12ME Feb  '11_NIM Summary 2 2 2" xfId="19740"/>
    <cellStyle name="_Recon to Darrin's 5.11.05 proforma_Hopkins Ridge Prepaid Tran - Interest Earned RY 12ME Feb  '11_NIM Summary 2 2 2 2" xfId="19741"/>
    <cellStyle name="_Recon to Darrin's 5.11.05 proforma_Hopkins Ridge Prepaid Tran - Interest Earned RY 12ME Feb  '11_NIM Summary 2 3" xfId="19742"/>
    <cellStyle name="_Recon to Darrin's 5.11.05 proforma_Hopkins Ridge Prepaid Tran - Interest Earned RY 12ME Feb  '11_NIM Summary 2 3 2" xfId="19743"/>
    <cellStyle name="_Recon to Darrin's 5.11.05 proforma_Hopkins Ridge Prepaid Tran - Interest Earned RY 12ME Feb  '11_NIM Summary 2 4" xfId="19744"/>
    <cellStyle name="_Recon to Darrin's 5.11.05 proforma_Hopkins Ridge Prepaid Tran - Interest Earned RY 12ME Feb  '11_NIM Summary 2 4 2" xfId="19745"/>
    <cellStyle name="_Recon to Darrin's 5.11.05 proforma_Hopkins Ridge Prepaid Tran - Interest Earned RY 12ME Feb  '11_NIM Summary 2 5" xfId="19746"/>
    <cellStyle name="_Recon to Darrin's 5.11.05 proforma_Hopkins Ridge Prepaid Tran - Interest Earned RY 12ME Feb  '11_NIM Summary 3" xfId="19747"/>
    <cellStyle name="_Recon to Darrin's 5.11.05 proforma_Hopkins Ridge Prepaid Tran - Interest Earned RY 12ME Feb  '11_NIM Summary 3 2" xfId="19748"/>
    <cellStyle name="_Recon to Darrin's 5.11.05 proforma_Hopkins Ridge Prepaid Tran - Interest Earned RY 12ME Feb  '11_NIM Summary 3 2 2" xfId="19749"/>
    <cellStyle name="_Recon to Darrin's 5.11.05 proforma_Hopkins Ridge Prepaid Tran - Interest Earned RY 12ME Feb  '11_NIM Summary 3 3" xfId="19750"/>
    <cellStyle name="_Recon to Darrin's 5.11.05 proforma_Hopkins Ridge Prepaid Tran - Interest Earned RY 12ME Feb  '11_NIM Summary 4" xfId="19751"/>
    <cellStyle name="_Recon to Darrin's 5.11.05 proforma_Hopkins Ridge Prepaid Tran - Interest Earned RY 12ME Feb  '11_NIM Summary 4 2" xfId="19752"/>
    <cellStyle name="_Recon to Darrin's 5.11.05 proforma_Hopkins Ridge Prepaid Tran - Interest Earned RY 12ME Feb  '11_NIM Summary 4 2 2" xfId="19753"/>
    <cellStyle name="_Recon to Darrin's 5.11.05 proforma_Hopkins Ridge Prepaid Tran - Interest Earned RY 12ME Feb  '11_NIM Summary 4 3" xfId="19754"/>
    <cellStyle name="_Recon to Darrin's 5.11.05 proforma_Hopkins Ridge Prepaid Tran - Interest Earned RY 12ME Feb  '11_NIM Summary 5" xfId="19755"/>
    <cellStyle name="_Recon to Darrin's 5.11.05 proforma_Hopkins Ridge Prepaid Tran - Interest Earned RY 12ME Feb  '11_NIM Summary 5 2" xfId="19756"/>
    <cellStyle name="_Recon to Darrin's 5.11.05 proforma_Hopkins Ridge Prepaid Tran - Interest Earned RY 12ME Feb  '11_NIM Summary 6" xfId="19757"/>
    <cellStyle name="_Recon to Darrin's 5.11.05 proforma_Hopkins Ridge Prepaid Tran - Interest Earned RY 12ME Feb  '11_NIM Summary 6 2" xfId="19758"/>
    <cellStyle name="_Recon to Darrin's 5.11.05 proforma_Hopkins Ridge Prepaid Tran - Interest Earned RY 12ME Feb  '11_NIM Summary 7" xfId="19759"/>
    <cellStyle name="_Recon to Darrin's 5.11.05 proforma_Hopkins Ridge Prepaid Tran - Interest Earned RY 12ME Feb  '11_NIM Summary_DEM-WP(C) ENERG10C--ctn Mid-C_042010 2010GRC" xfId="3298"/>
    <cellStyle name="_Recon to Darrin's 5.11.05 proforma_Hopkins Ridge Prepaid Tran - Interest Earned RY 12ME Feb  '11_NIM Summary_DEM-WP(C) ENERG10C--ctn Mid-C_042010 2010GRC 2" xfId="19760"/>
    <cellStyle name="_Recon to Darrin's 5.11.05 proforma_Hopkins Ridge Prepaid Tran - Interest Earned RY 12ME Feb  '11_Transmission Workbook for May BOD" xfId="3299"/>
    <cellStyle name="_Recon to Darrin's 5.11.05 proforma_Hopkins Ridge Prepaid Tran - Interest Earned RY 12ME Feb  '11_Transmission Workbook for May BOD 2" xfId="3300"/>
    <cellStyle name="_Recon to Darrin's 5.11.05 proforma_Hopkins Ridge Prepaid Tran - Interest Earned RY 12ME Feb  '11_Transmission Workbook for May BOD 2 2" xfId="19761"/>
    <cellStyle name="_Recon to Darrin's 5.11.05 proforma_Hopkins Ridge Prepaid Tran - Interest Earned RY 12ME Feb  '11_Transmission Workbook for May BOD 2 2 2" xfId="19762"/>
    <cellStyle name="_Recon to Darrin's 5.11.05 proforma_Hopkins Ridge Prepaid Tran - Interest Earned RY 12ME Feb  '11_Transmission Workbook for May BOD 2 2 2 2" xfId="19763"/>
    <cellStyle name="_Recon to Darrin's 5.11.05 proforma_Hopkins Ridge Prepaid Tran - Interest Earned RY 12ME Feb  '11_Transmission Workbook for May BOD 2 3" xfId="19764"/>
    <cellStyle name="_Recon to Darrin's 5.11.05 proforma_Hopkins Ridge Prepaid Tran - Interest Earned RY 12ME Feb  '11_Transmission Workbook for May BOD 2 3 2" xfId="19765"/>
    <cellStyle name="_Recon to Darrin's 5.11.05 proforma_Hopkins Ridge Prepaid Tran - Interest Earned RY 12ME Feb  '11_Transmission Workbook for May BOD 2 4" xfId="19766"/>
    <cellStyle name="_Recon to Darrin's 5.11.05 proforma_Hopkins Ridge Prepaid Tran - Interest Earned RY 12ME Feb  '11_Transmission Workbook for May BOD 2 4 2" xfId="19767"/>
    <cellStyle name="_Recon to Darrin's 5.11.05 proforma_Hopkins Ridge Prepaid Tran - Interest Earned RY 12ME Feb  '11_Transmission Workbook for May BOD 2 5" xfId="19768"/>
    <cellStyle name="_Recon to Darrin's 5.11.05 proforma_Hopkins Ridge Prepaid Tran - Interest Earned RY 12ME Feb  '11_Transmission Workbook for May BOD 3" xfId="19769"/>
    <cellStyle name="_Recon to Darrin's 5.11.05 proforma_Hopkins Ridge Prepaid Tran - Interest Earned RY 12ME Feb  '11_Transmission Workbook for May BOD 3 2" xfId="19770"/>
    <cellStyle name="_Recon to Darrin's 5.11.05 proforma_Hopkins Ridge Prepaid Tran - Interest Earned RY 12ME Feb  '11_Transmission Workbook for May BOD 3 2 2" xfId="19771"/>
    <cellStyle name="_Recon to Darrin's 5.11.05 proforma_Hopkins Ridge Prepaid Tran - Interest Earned RY 12ME Feb  '11_Transmission Workbook for May BOD 3 3" xfId="19772"/>
    <cellStyle name="_Recon to Darrin's 5.11.05 proforma_Hopkins Ridge Prepaid Tran - Interest Earned RY 12ME Feb  '11_Transmission Workbook for May BOD 4" xfId="19773"/>
    <cellStyle name="_Recon to Darrin's 5.11.05 proforma_Hopkins Ridge Prepaid Tran - Interest Earned RY 12ME Feb  '11_Transmission Workbook for May BOD 4 2" xfId="19774"/>
    <cellStyle name="_Recon to Darrin's 5.11.05 proforma_Hopkins Ridge Prepaid Tran - Interest Earned RY 12ME Feb  '11_Transmission Workbook for May BOD 4 2 2" xfId="19775"/>
    <cellStyle name="_Recon to Darrin's 5.11.05 proforma_Hopkins Ridge Prepaid Tran - Interest Earned RY 12ME Feb  '11_Transmission Workbook for May BOD 4 3" xfId="19776"/>
    <cellStyle name="_Recon to Darrin's 5.11.05 proforma_Hopkins Ridge Prepaid Tran - Interest Earned RY 12ME Feb  '11_Transmission Workbook for May BOD 5" xfId="19777"/>
    <cellStyle name="_Recon to Darrin's 5.11.05 proforma_Hopkins Ridge Prepaid Tran - Interest Earned RY 12ME Feb  '11_Transmission Workbook for May BOD 5 2" xfId="19778"/>
    <cellStyle name="_Recon to Darrin's 5.11.05 proforma_Hopkins Ridge Prepaid Tran - Interest Earned RY 12ME Feb  '11_Transmission Workbook for May BOD 6" xfId="19779"/>
    <cellStyle name="_Recon to Darrin's 5.11.05 proforma_Hopkins Ridge Prepaid Tran - Interest Earned RY 12ME Feb  '11_Transmission Workbook for May BOD 6 2" xfId="19780"/>
    <cellStyle name="_Recon to Darrin's 5.11.05 proforma_Hopkins Ridge Prepaid Tran - Interest Earned RY 12ME Feb  '11_Transmission Workbook for May BOD 7" xfId="19781"/>
    <cellStyle name="_Recon to Darrin's 5.11.05 proforma_Hopkins Ridge Prepaid Tran - Interest Earned RY 12ME Feb  '11_Transmission Workbook for May BOD_DEM-WP(C) ENERG10C--ctn Mid-C_042010 2010GRC" xfId="3301"/>
    <cellStyle name="_Recon to Darrin's 5.11.05 proforma_Hopkins Ridge Prepaid Tran - Interest Earned RY 12ME Feb  '11_Transmission Workbook for May BOD_DEM-WP(C) ENERG10C--ctn Mid-C_042010 2010GRC 2" xfId="19782"/>
    <cellStyle name="_Recon to Darrin's 5.11.05 proforma_INPUTS" xfId="19783"/>
    <cellStyle name="_Recon to Darrin's 5.11.05 proforma_INPUTS 2" xfId="19784"/>
    <cellStyle name="_Recon to Darrin's 5.11.05 proforma_INPUTS 2 2" xfId="19785"/>
    <cellStyle name="_Recon to Darrin's 5.11.05 proforma_INPUTS 2 2 2" xfId="19786"/>
    <cellStyle name="_Recon to Darrin's 5.11.05 proforma_INPUTS 2 3" xfId="19787"/>
    <cellStyle name="_Recon to Darrin's 5.11.05 proforma_INPUTS 3" xfId="19788"/>
    <cellStyle name="_Recon to Darrin's 5.11.05 proforma_INPUTS 3 2" xfId="19789"/>
    <cellStyle name="_Recon to Darrin's 5.11.05 proforma_INPUTS 4" xfId="19790"/>
    <cellStyle name="_Recon to Darrin's 5.11.05 proforma_LSRWEP LGIA like Acctg Petition Aug 2010" xfId="3302"/>
    <cellStyle name="_Recon to Darrin's 5.11.05 proforma_LSRWEP LGIA like Acctg Petition Aug 2010 2" xfId="19791"/>
    <cellStyle name="_Recon to Darrin's 5.11.05 proforma_LSRWEP LGIA like Acctg Petition Aug 2010 2 2" xfId="19792"/>
    <cellStyle name="_Recon to Darrin's 5.11.05 proforma_LSRWEP LGIA like Acctg Petition Aug 2010 2 2 2" xfId="19793"/>
    <cellStyle name="_Recon to Darrin's 5.11.05 proforma_LSRWEP LGIA like Acctg Petition Aug 2010 3" xfId="19794"/>
    <cellStyle name="_Recon to Darrin's 5.11.05 proforma_LSRWEP LGIA like Acctg Petition Aug 2010 3 2" xfId="19795"/>
    <cellStyle name="_Recon to Darrin's 5.11.05 proforma_LSRWEP LGIA like Acctg Petition Aug 2010 3 2 2" xfId="19796"/>
    <cellStyle name="_Recon to Darrin's 5.11.05 proforma_LSRWEP LGIA like Acctg Petition Aug 2010 3 3" xfId="19797"/>
    <cellStyle name="_Recon to Darrin's 5.11.05 proforma_LSRWEP LGIA like Acctg Petition Aug 2010 4" xfId="19798"/>
    <cellStyle name="_Recon to Darrin's 5.11.05 proforma_LSRWEP LGIA like Acctg Petition Aug 2010 4 2" xfId="19799"/>
    <cellStyle name="_Recon to Darrin's 5.11.05 proforma_LSRWEP LGIA like Acctg Petition Aug 2010 5" xfId="19800"/>
    <cellStyle name="_Recon to Darrin's 5.11.05 proforma_LSRWEP LGIA like Acctg Petition Aug 2010 5 2" xfId="19801"/>
    <cellStyle name="_Recon to Darrin's 5.11.05 proforma_Mint Farm Generation BPA" xfId="19802"/>
    <cellStyle name="_Recon to Darrin's 5.11.05 proforma_NIM Summary" xfId="3303"/>
    <cellStyle name="_Recon to Darrin's 5.11.05 proforma_NIM Summary 09GRC" xfId="3304"/>
    <cellStyle name="_Recon to Darrin's 5.11.05 proforma_NIM Summary 09GRC 2" xfId="3305"/>
    <cellStyle name="_Recon to Darrin's 5.11.05 proforma_NIM Summary 09GRC 2 2" xfId="19803"/>
    <cellStyle name="_Recon to Darrin's 5.11.05 proforma_NIM Summary 09GRC 2 2 2" xfId="19804"/>
    <cellStyle name="_Recon to Darrin's 5.11.05 proforma_NIM Summary 09GRC 2 2 2 2" xfId="19805"/>
    <cellStyle name="_Recon to Darrin's 5.11.05 proforma_NIM Summary 09GRC 2 3" xfId="19806"/>
    <cellStyle name="_Recon to Darrin's 5.11.05 proforma_NIM Summary 09GRC 2 3 2" xfId="19807"/>
    <cellStyle name="_Recon to Darrin's 5.11.05 proforma_NIM Summary 09GRC 2 4" xfId="19808"/>
    <cellStyle name="_Recon to Darrin's 5.11.05 proforma_NIM Summary 09GRC 2 4 2" xfId="19809"/>
    <cellStyle name="_Recon to Darrin's 5.11.05 proforma_NIM Summary 09GRC 2 5" xfId="19810"/>
    <cellStyle name="_Recon to Darrin's 5.11.05 proforma_NIM Summary 09GRC 3" xfId="19811"/>
    <cellStyle name="_Recon to Darrin's 5.11.05 proforma_NIM Summary 09GRC 3 2" xfId="19812"/>
    <cellStyle name="_Recon to Darrin's 5.11.05 proforma_NIM Summary 09GRC 3 2 2" xfId="19813"/>
    <cellStyle name="_Recon to Darrin's 5.11.05 proforma_NIM Summary 09GRC 3 3" xfId="19814"/>
    <cellStyle name="_Recon to Darrin's 5.11.05 proforma_NIM Summary 09GRC 4" xfId="19815"/>
    <cellStyle name="_Recon to Darrin's 5.11.05 proforma_NIM Summary 09GRC 4 2" xfId="19816"/>
    <cellStyle name="_Recon to Darrin's 5.11.05 proforma_NIM Summary 09GRC 4 2 2" xfId="19817"/>
    <cellStyle name="_Recon to Darrin's 5.11.05 proforma_NIM Summary 09GRC 4 3" xfId="19818"/>
    <cellStyle name="_Recon to Darrin's 5.11.05 proforma_NIM Summary 09GRC 5" xfId="19819"/>
    <cellStyle name="_Recon to Darrin's 5.11.05 proforma_NIM Summary 09GRC 5 2" xfId="19820"/>
    <cellStyle name="_Recon to Darrin's 5.11.05 proforma_NIM Summary 09GRC 6" xfId="19821"/>
    <cellStyle name="_Recon to Darrin's 5.11.05 proforma_NIM Summary 09GRC 6 2" xfId="19822"/>
    <cellStyle name="_Recon to Darrin's 5.11.05 proforma_NIM Summary 09GRC 7" xfId="19823"/>
    <cellStyle name="_Recon to Darrin's 5.11.05 proforma_NIM Summary 09GRC_DEM-WP(C) ENERG10C--ctn Mid-C_042010 2010GRC" xfId="3306"/>
    <cellStyle name="_Recon to Darrin's 5.11.05 proforma_NIM Summary 09GRC_DEM-WP(C) ENERG10C--ctn Mid-C_042010 2010GRC 2" xfId="19824"/>
    <cellStyle name="_Recon to Darrin's 5.11.05 proforma_NIM Summary 10" xfId="19825"/>
    <cellStyle name="_Recon to Darrin's 5.11.05 proforma_NIM Summary 10 2" xfId="19826"/>
    <cellStyle name="_Recon to Darrin's 5.11.05 proforma_NIM Summary 10 2 2" xfId="19827"/>
    <cellStyle name="_Recon to Darrin's 5.11.05 proforma_NIM Summary 10 3" xfId="19828"/>
    <cellStyle name="_Recon to Darrin's 5.11.05 proforma_NIM Summary 10 4" xfId="19829"/>
    <cellStyle name="_Recon to Darrin's 5.11.05 proforma_NIM Summary 11" xfId="19830"/>
    <cellStyle name="_Recon to Darrin's 5.11.05 proforma_NIM Summary 11 2" xfId="19831"/>
    <cellStyle name="_Recon to Darrin's 5.11.05 proforma_NIM Summary 11 2 2" xfId="19832"/>
    <cellStyle name="_Recon to Darrin's 5.11.05 proforma_NIM Summary 11 3" xfId="19833"/>
    <cellStyle name="_Recon to Darrin's 5.11.05 proforma_NIM Summary 11 4" xfId="19834"/>
    <cellStyle name="_Recon to Darrin's 5.11.05 proforma_NIM Summary 12" xfId="19835"/>
    <cellStyle name="_Recon to Darrin's 5.11.05 proforma_NIM Summary 12 2" xfId="19836"/>
    <cellStyle name="_Recon to Darrin's 5.11.05 proforma_NIM Summary 12 2 2" xfId="19837"/>
    <cellStyle name="_Recon to Darrin's 5.11.05 proforma_NIM Summary 12 3" xfId="19838"/>
    <cellStyle name="_Recon to Darrin's 5.11.05 proforma_NIM Summary 12 4" xfId="19839"/>
    <cellStyle name="_Recon to Darrin's 5.11.05 proforma_NIM Summary 13" xfId="19840"/>
    <cellStyle name="_Recon to Darrin's 5.11.05 proforma_NIM Summary 13 2" xfId="19841"/>
    <cellStyle name="_Recon to Darrin's 5.11.05 proforma_NIM Summary 13 2 2" xfId="19842"/>
    <cellStyle name="_Recon to Darrin's 5.11.05 proforma_NIM Summary 13 3" xfId="19843"/>
    <cellStyle name="_Recon to Darrin's 5.11.05 proforma_NIM Summary 13 4" xfId="19844"/>
    <cellStyle name="_Recon to Darrin's 5.11.05 proforma_NIM Summary 14" xfId="19845"/>
    <cellStyle name="_Recon to Darrin's 5.11.05 proforma_NIM Summary 14 2" xfId="19846"/>
    <cellStyle name="_Recon to Darrin's 5.11.05 proforma_NIM Summary 14 2 2" xfId="19847"/>
    <cellStyle name="_Recon to Darrin's 5.11.05 proforma_NIM Summary 14 3" xfId="19848"/>
    <cellStyle name="_Recon to Darrin's 5.11.05 proforma_NIM Summary 14 4" xfId="19849"/>
    <cellStyle name="_Recon to Darrin's 5.11.05 proforma_NIM Summary 15" xfId="19850"/>
    <cellStyle name="_Recon to Darrin's 5.11.05 proforma_NIM Summary 15 2" xfId="19851"/>
    <cellStyle name="_Recon to Darrin's 5.11.05 proforma_NIM Summary 15 2 2" xfId="19852"/>
    <cellStyle name="_Recon to Darrin's 5.11.05 proforma_NIM Summary 15 3" xfId="19853"/>
    <cellStyle name="_Recon to Darrin's 5.11.05 proforma_NIM Summary 15 4" xfId="19854"/>
    <cellStyle name="_Recon to Darrin's 5.11.05 proforma_NIM Summary 16" xfId="19855"/>
    <cellStyle name="_Recon to Darrin's 5.11.05 proforma_NIM Summary 16 2" xfId="19856"/>
    <cellStyle name="_Recon to Darrin's 5.11.05 proforma_NIM Summary 16 2 2" xfId="19857"/>
    <cellStyle name="_Recon to Darrin's 5.11.05 proforma_NIM Summary 16 3" xfId="19858"/>
    <cellStyle name="_Recon to Darrin's 5.11.05 proforma_NIM Summary 16 4" xfId="19859"/>
    <cellStyle name="_Recon to Darrin's 5.11.05 proforma_NIM Summary 17" xfId="19860"/>
    <cellStyle name="_Recon to Darrin's 5.11.05 proforma_NIM Summary 17 2" xfId="19861"/>
    <cellStyle name="_Recon to Darrin's 5.11.05 proforma_NIM Summary 17 2 2" xfId="19862"/>
    <cellStyle name="_Recon to Darrin's 5.11.05 proforma_NIM Summary 17 3" xfId="19863"/>
    <cellStyle name="_Recon to Darrin's 5.11.05 proforma_NIM Summary 17 4" xfId="19864"/>
    <cellStyle name="_Recon to Darrin's 5.11.05 proforma_NIM Summary 18" xfId="19865"/>
    <cellStyle name="_Recon to Darrin's 5.11.05 proforma_NIM Summary 18 2" xfId="19866"/>
    <cellStyle name="_Recon to Darrin's 5.11.05 proforma_NIM Summary 18 3" xfId="19867"/>
    <cellStyle name="_Recon to Darrin's 5.11.05 proforma_NIM Summary 19" xfId="19868"/>
    <cellStyle name="_Recon to Darrin's 5.11.05 proforma_NIM Summary 19 2" xfId="19869"/>
    <cellStyle name="_Recon to Darrin's 5.11.05 proforma_NIM Summary 19 3" xfId="19870"/>
    <cellStyle name="_Recon to Darrin's 5.11.05 proforma_NIM Summary 2" xfId="3307"/>
    <cellStyle name="_Recon to Darrin's 5.11.05 proforma_NIM Summary 2 2" xfId="19871"/>
    <cellStyle name="_Recon to Darrin's 5.11.05 proforma_NIM Summary 2 2 2" xfId="19872"/>
    <cellStyle name="_Recon to Darrin's 5.11.05 proforma_NIM Summary 2 2 2 2" xfId="19873"/>
    <cellStyle name="_Recon to Darrin's 5.11.05 proforma_NIM Summary 2 3" xfId="19874"/>
    <cellStyle name="_Recon to Darrin's 5.11.05 proforma_NIM Summary 2 3 2" xfId="19875"/>
    <cellStyle name="_Recon to Darrin's 5.11.05 proforma_NIM Summary 2 4" xfId="19876"/>
    <cellStyle name="_Recon to Darrin's 5.11.05 proforma_NIM Summary 2 4 2" xfId="19877"/>
    <cellStyle name="_Recon to Darrin's 5.11.05 proforma_NIM Summary 2 5" xfId="19878"/>
    <cellStyle name="_Recon to Darrin's 5.11.05 proforma_NIM Summary 20" xfId="19879"/>
    <cellStyle name="_Recon to Darrin's 5.11.05 proforma_NIM Summary 20 2" xfId="19880"/>
    <cellStyle name="_Recon to Darrin's 5.11.05 proforma_NIM Summary 20 3" xfId="19881"/>
    <cellStyle name="_Recon to Darrin's 5.11.05 proforma_NIM Summary 21" xfId="19882"/>
    <cellStyle name="_Recon to Darrin's 5.11.05 proforma_NIM Summary 21 2" xfId="19883"/>
    <cellStyle name="_Recon to Darrin's 5.11.05 proforma_NIM Summary 21 3" xfId="19884"/>
    <cellStyle name="_Recon to Darrin's 5.11.05 proforma_NIM Summary 22" xfId="19885"/>
    <cellStyle name="_Recon to Darrin's 5.11.05 proforma_NIM Summary 22 2" xfId="19886"/>
    <cellStyle name="_Recon to Darrin's 5.11.05 proforma_NIM Summary 22 3" xfId="19887"/>
    <cellStyle name="_Recon to Darrin's 5.11.05 proforma_NIM Summary 23" xfId="19888"/>
    <cellStyle name="_Recon to Darrin's 5.11.05 proforma_NIM Summary 23 2" xfId="19889"/>
    <cellStyle name="_Recon to Darrin's 5.11.05 proforma_NIM Summary 23 3" xfId="19890"/>
    <cellStyle name="_Recon to Darrin's 5.11.05 proforma_NIM Summary 24" xfId="19891"/>
    <cellStyle name="_Recon to Darrin's 5.11.05 proforma_NIM Summary 24 2" xfId="19892"/>
    <cellStyle name="_Recon to Darrin's 5.11.05 proforma_NIM Summary 24 3" xfId="19893"/>
    <cellStyle name="_Recon to Darrin's 5.11.05 proforma_NIM Summary 25" xfId="19894"/>
    <cellStyle name="_Recon to Darrin's 5.11.05 proforma_NIM Summary 25 2" xfId="19895"/>
    <cellStyle name="_Recon to Darrin's 5.11.05 proforma_NIM Summary 25 3" xfId="19896"/>
    <cellStyle name="_Recon to Darrin's 5.11.05 proforma_NIM Summary 26" xfId="19897"/>
    <cellStyle name="_Recon to Darrin's 5.11.05 proforma_NIM Summary 26 2" xfId="19898"/>
    <cellStyle name="_Recon to Darrin's 5.11.05 proforma_NIM Summary 26 3" xfId="19899"/>
    <cellStyle name="_Recon to Darrin's 5.11.05 proforma_NIM Summary 27" xfId="19900"/>
    <cellStyle name="_Recon to Darrin's 5.11.05 proforma_NIM Summary 27 2" xfId="19901"/>
    <cellStyle name="_Recon to Darrin's 5.11.05 proforma_NIM Summary 27 3" xfId="19902"/>
    <cellStyle name="_Recon to Darrin's 5.11.05 proforma_NIM Summary 28" xfId="19903"/>
    <cellStyle name="_Recon to Darrin's 5.11.05 proforma_NIM Summary 28 2" xfId="19904"/>
    <cellStyle name="_Recon to Darrin's 5.11.05 proforma_NIM Summary 28 3" xfId="19905"/>
    <cellStyle name="_Recon to Darrin's 5.11.05 proforma_NIM Summary 29" xfId="19906"/>
    <cellStyle name="_Recon to Darrin's 5.11.05 proforma_NIM Summary 29 2" xfId="19907"/>
    <cellStyle name="_Recon to Darrin's 5.11.05 proforma_NIM Summary 29 3" xfId="19908"/>
    <cellStyle name="_Recon to Darrin's 5.11.05 proforma_NIM Summary 3" xfId="3308"/>
    <cellStyle name="_Recon to Darrin's 5.11.05 proforma_NIM Summary 3 2" xfId="19909"/>
    <cellStyle name="_Recon to Darrin's 5.11.05 proforma_NIM Summary 3 2 2" xfId="19910"/>
    <cellStyle name="_Recon to Darrin's 5.11.05 proforma_NIM Summary 3 3" xfId="19911"/>
    <cellStyle name="_Recon to Darrin's 5.11.05 proforma_NIM Summary 3 4" xfId="19912"/>
    <cellStyle name="_Recon to Darrin's 5.11.05 proforma_NIM Summary 30" xfId="19913"/>
    <cellStyle name="_Recon to Darrin's 5.11.05 proforma_NIM Summary 30 2" xfId="19914"/>
    <cellStyle name="_Recon to Darrin's 5.11.05 proforma_NIM Summary 30 3" xfId="19915"/>
    <cellStyle name="_Recon to Darrin's 5.11.05 proforma_NIM Summary 31" xfId="19916"/>
    <cellStyle name="_Recon to Darrin's 5.11.05 proforma_NIM Summary 31 2" xfId="19917"/>
    <cellStyle name="_Recon to Darrin's 5.11.05 proforma_NIM Summary 31 3" xfId="19918"/>
    <cellStyle name="_Recon to Darrin's 5.11.05 proforma_NIM Summary 32" xfId="19919"/>
    <cellStyle name="_Recon to Darrin's 5.11.05 proforma_NIM Summary 32 2" xfId="19920"/>
    <cellStyle name="_Recon to Darrin's 5.11.05 proforma_NIM Summary 33" xfId="19921"/>
    <cellStyle name="_Recon to Darrin's 5.11.05 proforma_NIM Summary 33 2" xfId="19922"/>
    <cellStyle name="_Recon to Darrin's 5.11.05 proforma_NIM Summary 34" xfId="19923"/>
    <cellStyle name="_Recon to Darrin's 5.11.05 proforma_NIM Summary 34 2" xfId="19924"/>
    <cellStyle name="_Recon to Darrin's 5.11.05 proforma_NIM Summary 35" xfId="19925"/>
    <cellStyle name="_Recon to Darrin's 5.11.05 proforma_NIM Summary 35 2" xfId="19926"/>
    <cellStyle name="_Recon to Darrin's 5.11.05 proforma_NIM Summary 36" xfId="19927"/>
    <cellStyle name="_Recon to Darrin's 5.11.05 proforma_NIM Summary 36 2" xfId="19928"/>
    <cellStyle name="_Recon to Darrin's 5.11.05 proforma_NIM Summary 37" xfId="19929"/>
    <cellStyle name="_Recon to Darrin's 5.11.05 proforma_NIM Summary 37 2" xfId="19930"/>
    <cellStyle name="_Recon to Darrin's 5.11.05 proforma_NIM Summary 38" xfId="19931"/>
    <cellStyle name="_Recon to Darrin's 5.11.05 proforma_NIM Summary 38 2" xfId="19932"/>
    <cellStyle name="_Recon to Darrin's 5.11.05 proforma_NIM Summary 39" xfId="19933"/>
    <cellStyle name="_Recon to Darrin's 5.11.05 proforma_NIM Summary 39 2" xfId="19934"/>
    <cellStyle name="_Recon to Darrin's 5.11.05 proforma_NIM Summary 4" xfId="3309"/>
    <cellStyle name="_Recon to Darrin's 5.11.05 proforma_NIM Summary 4 2" xfId="19935"/>
    <cellStyle name="_Recon to Darrin's 5.11.05 proforma_NIM Summary 4 2 2" xfId="19936"/>
    <cellStyle name="_Recon to Darrin's 5.11.05 proforma_NIM Summary 4 3" xfId="19937"/>
    <cellStyle name="_Recon to Darrin's 5.11.05 proforma_NIM Summary 4 4" xfId="19938"/>
    <cellStyle name="_Recon to Darrin's 5.11.05 proforma_NIM Summary 40" xfId="19939"/>
    <cellStyle name="_Recon to Darrin's 5.11.05 proforma_NIM Summary 40 2" xfId="19940"/>
    <cellStyle name="_Recon to Darrin's 5.11.05 proforma_NIM Summary 41" xfId="19941"/>
    <cellStyle name="_Recon to Darrin's 5.11.05 proforma_NIM Summary 41 2" xfId="19942"/>
    <cellStyle name="_Recon to Darrin's 5.11.05 proforma_NIM Summary 42" xfId="19943"/>
    <cellStyle name="_Recon to Darrin's 5.11.05 proforma_NIM Summary 42 2" xfId="19944"/>
    <cellStyle name="_Recon to Darrin's 5.11.05 proforma_NIM Summary 43" xfId="19945"/>
    <cellStyle name="_Recon to Darrin's 5.11.05 proforma_NIM Summary 43 2" xfId="19946"/>
    <cellStyle name="_Recon to Darrin's 5.11.05 proforma_NIM Summary 44" xfId="19947"/>
    <cellStyle name="_Recon to Darrin's 5.11.05 proforma_NIM Summary 44 2" xfId="19948"/>
    <cellStyle name="_Recon to Darrin's 5.11.05 proforma_NIM Summary 45" xfId="19949"/>
    <cellStyle name="_Recon to Darrin's 5.11.05 proforma_NIM Summary 45 2" xfId="19950"/>
    <cellStyle name="_Recon to Darrin's 5.11.05 proforma_NIM Summary 46" xfId="19951"/>
    <cellStyle name="_Recon to Darrin's 5.11.05 proforma_NIM Summary 46 2" xfId="19952"/>
    <cellStyle name="_Recon to Darrin's 5.11.05 proforma_NIM Summary 47" xfId="19953"/>
    <cellStyle name="_Recon to Darrin's 5.11.05 proforma_NIM Summary 47 2" xfId="19954"/>
    <cellStyle name="_Recon to Darrin's 5.11.05 proforma_NIM Summary 48" xfId="19955"/>
    <cellStyle name="_Recon to Darrin's 5.11.05 proforma_NIM Summary 49" xfId="19956"/>
    <cellStyle name="_Recon to Darrin's 5.11.05 proforma_NIM Summary 5" xfId="3310"/>
    <cellStyle name="_Recon to Darrin's 5.11.05 proforma_NIM Summary 5 2" xfId="19957"/>
    <cellStyle name="_Recon to Darrin's 5.11.05 proforma_NIM Summary 5 2 2" xfId="19958"/>
    <cellStyle name="_Recon to Darrin's 5.11.05 proforma_NIM Summary 5 3" xfId="19959"/>
    <cellStyle name="_Recon to Darrin's 5.11.05 proforma_NIM Summary 5 4" xfId="19960"/>
    <cellStyle name="_Recon to Darrin's 5.11.05 proforma_NIM Summary 50" xfId="19961"/>
    <cellStyle name="_Recon to Darrin's 5.11.05 proforma_NIM Summary 51" xfId="19962"/>
    <cellStyle name="_Recon to Darrin's 5.11.05 proforma_NIM Summary 52" xfId="19963"/>
    <cellStyle name="_Recon to Darrin's 5.11.05 proforma_NIM Summary 6" xfId="3311"/>
    <cellStyle name="_Recon to Darrin's 5.11.05 proforma_NIM Summary 6 2" xfId="19964"/>
    <cellStyle name="_Recon to Darrin's 5.11.05 proforma_NIM Summary 6 2 2" xfId="19965"/>
    <cellStyle name="_Recon to Darrin's 5.11.05 proforma_NIM Summary 6 3" xfId="19966"/>
    <cellStyle name="_Recon to Darrin's 5.11.05 proforma_NIM Summary 6 4" xfId="19967"/>
    <cellStyle name="_Recon to Darrin's 5.11.05 proforma_NIM Summary 7" xfId="3312"/>
    <cellStyle name="_Recon to Darrin's 5.11.05 proforma_NIM Summary 7 2" xfId="19968"/>
    <cellStyle name="_Recon to Darrin's 5.11.05 proforma_NIM Summary 7 2 2" xfId="19969"/>
    <cellStyle name="_Recon to Darrin's 5.11.05 proforma_NIM Summary 7 3" xfId="19970"/>
    <cellStyle name="_Recon to Darrin's 5.11.05 proforma_NIM Summary 7 4" xfId="19971"/>
    <cellStyle name="_Recon to Darrin's 5.11.05 proforma_NIM Summary 7 5" xfId="19972"/>
    <cellStyle name="_Recon to Darrin's 5.11.05 proforma_NIM Summary 8" xfId="3313"/>
    <cellStyle name="_Recon to Darrin's 5.11.05 proforma_NIM Summary 8 2" xfId="19973"/>
    <cellStyle name="_Recon to Darrin's 5.11.05 proforma_NIM Summary 8 2 2" xfId="19974"/>
    <cellStyle name="_Recon to Darrin's 5.11.05 proforma_NIM Summary 8 3" xfId="19975"/>
    <cellStyle name="_Recon to Darrin's 5.11.05 proforma_NIM Summary 8 4" xfId="19976"/>
    <cellStyle name="_Recon to Darrin's 5.11.05 proforma_NIM Summary 8 5" xfId="19977"/>
    <cellStyle name="_Recon to Darrin's 5.11.05 proforma_NIM Summary 9" xfId="3314"/>
    <cellStyle name="_Recon to Darrin's 5.11.05 proforma_NIM Summary 9 2" xfId="19978"/>
    <cellStyle name="_Recon to Darrin's 5.11.05 proforma_NIM Summary 9 2 2" xfId="19979"/>
    <cellStyle name="_Recon to Darrin's 5.11.05 proforma_NIM Summary 9 3" xfId="19980"/>
    <cellStyle name="_Recon to Darrin's 5.11.05 proforma_NIM Summary 9 4" xfId="19981"/>
    <cellStyle name="_Recon to Darrin's 5.11.05 proforma_NIM Summary 9 5" xfId="19982"/>
    <cellStyle name="_Recon to Darrin's 5.11.05 proforma_NIM Summary_DEM-WP(C) ENERG10C--ctn Mid-C_042010 2010GRC" xfId="3315"/>
    <cellStyle name="_Recon to Darrin's 5.11.05 proforma_NIM Summary_DEM-WP(C) ENERG10C--ctn Mid-C_042010 2010GRC 2" xfId="19983"/>
    <cellStyle name="_Recon to Darrin's 5.11.05 proforma_NIM+O&amp;M" xfId="3316"/>
    <cellStyle name="_Recon to Darrin's 5.11.05 proforma_NIM+O&amp;M 2" xfId="3317"/>
    <cellStyle name="_Recon to Darrin's 5.11.05 proforma_NIM+O&amp;M 2 2" xfId="19984"/>
    <cellStyle name="_Recon to Darrin's 5.11.05 proforma_NIM+O&amp;M 2 2 2" xfId="19985"/>
    <cellStyle name="_Recon to Darrin's 5.11.05 proforma_NIM+O&amp;M 2 2 2 2" xfId="19986"/>
    <cellStyle name="_Recon to Darrin's 5.11.05 proforma_NIM+O&amp;M 2 3" xfId="19987"/>
    <cellStyle name="_Recon to Darrin's 5.11.05 proforma_NIM+O&amp;M 2 3 2" xfId="19988"/>
    <cellStyle name="_Recon to Darrin's 5.11.05 proforma_NIM+O&amp;M 2 4" xfId="19989"/>
    <cellStyle name="_Recon to Darrin's 5.11.05 proforma_NIM+O&amp;M 2 4 2" xfId="19990"/>
    <cellStyle name="_Recon to Darrin's 5.11.05 proforma_NIM+O&amp;M 3" xfId="19991"/>
    <cellStyle name="_Recon to Darrin's 5.11.05 proforma_NIM+O&amp;M 3 2" xfId="19992"/>
    <cellStyle name="_Recon to Darrin's 5.11.05 proforma_NIM+O&amp;M 3 2 2" xfId="19993"/>
    <cellStyle name="_Recon to Darrin's 5.11.05 proforma_NIM+O&amp;M 4" xfId="19994"/>
    <cellStyle name="_Recon to Darrin's 5.11.05 proforma_NIM+O&amp;M 4 2" xfId="19995"/>
    <cellStyle name="_Recon to Darrin's 5.11.05 proforma_NIM+O&amp;M 4 2 2" xfId="19996"/>
    <cellStyle name="_Recon to Darrin's 5.11.05 proforma_NIM+O&amp;M 4 3" xfId="19997"/>
    <cellStyle name="_Recon to Darrin's 5.11.05 proforma_NIM+O&amp;M 5" xfId="19998"/>
    <cellStyle name="_Recon to Darrin's 5.11.05 proforma_NIM+O&amp;M 5 2" xfId="19999"/>
    <cellStyle name="_Recon to Darrin's 5.11.05 proforma_NIM+O&amp;M 6" xfId="20000"/>
    <cellStyle name="_Recon to Darrin's 5.11.05 proforma_NIM+O&amp;M 6 2" xfId="20001"/>
    <cellStyle name="_Recon to Darrin's 5.11.05 proforma_NIM+O&amp;M Monthly" xfId="3318"/>
    <cellStyle name="_Recon to Darrin's 5.11.05 proforma_NIM+O&amp;M Monthly 2" xfId="3319"/>
    <cellStyle name="_Recon to Darrin's 5.11.05 proforma_NIM+O&amp;M Monthly 2 2" xfId="20002"/>
    <cellStyle name="_Recon to Darrin's 5.11.05 proforma_NIM+O&amp;M Monthly 2 2 2" xfId="20003"/>
    <cellStyle name="_Recon to Darrin's 5.11.05 proforma_NIM+O&amp;M Monthly 2 2 2 2" xfId="20004"/>
    <cellStyle name="_Recon to Darrin's 5.11.05 proforma_NIM+O&amp;M Monthly 2 3" xfId="20005"/>
    <cellStyle name="_Recon to Darrin's 5.11.05 proforma_NIM+O&amp;M Monthly 2 3 2" xfId="20006"/>
    <cellStyle name="_Recon to Darrin's 5.11.05 proforma_NIM+O&amp;M Monthly 2 4" xfId="20007"/>
    <cellStyle name="_Recon to Darrin's 5.11.05 proforma_NIM+O&amp;M Monthly 2 4 2" xfId="20008"/>
    <cellStyle name="_Recon to Darrin's 5.11.05 proforma_NIM+O&amp;M Monthly 3" xfId="20009"/>
    <cellStyle name="_Recon to Darrin's 5.11.05 proforma_NIM+O&amp;M Monthly 3 2" xfId="20010"/>
    <cellStyle name="_Recon to Darrin's 5.11.05 proforma_NIM+O&amp;M Monthly 3 2 2" xfId="20011"/>
    <cellStyle name="_Recon to Darrin's 5.11.05 proforma_NIM+O&amp;M Monthly 4" xfId="20012"/>
    <cellStyle name="_Recon to Darrin's 5.11.05 proforma_NIM+O&amp;M Monthly 4 2" xfId="20013"/>
    <cellStyle name="_Recon to Darrin's 5.11.05 proforma_NIM+O&amp;M Monthly 4 2 2" xfId="20014"/>
    <cellStyle name="_Recon to Darrin's 5.11.05 proforma_NIM+O&amp;M Monthly 4 3" xfId="20015"/>
    <cellStyle name="_Recon to Darrin's 5.11.05 proforma_NIM+O&amp;M Monthly 5" xfId="20016"/>
    <cellStyle name="_Recon to Darrin's 5.11.05 proforma_NIM+O&amp;M Monthly 5 2" xfId="20017"/>
    <cellStyle name="_Recon to Darrin's 5.11.05 proforma_NIM+O&amp;M Monthly 6" xfId="20018"/>
    <cellStyle name="_Recon to Darrin's 5.11.05 proforma_NIM+O&amp;M Monthly 6 2" xfId="20019"/>
    <cellStyle name="_Recon to Darrin's 5.11.05 proforma_PCA 10 -  Exhibit D Dec 2011" xfId="20020"/>
    <cellStyle name="_Recon to Darrin's 5.11.05 proforma_PCA 10 -  Exhibit D Dec 2011 2" xfId="20021"/>
    <cellStyle name="_Recon to Darrin's 5.11.05 proforma_PCA 10 -  Exhibit D from A Kellogg Jan 2011" xfId="20022"/>
    <cellStyle name="_Recon to Darrin's 5.11.05 proforma_PCA 10 -  Exhibit D from A Kellogg Jan 2011 2" xfId="20023"/>
    <cellStyle name="_Recon to Darrin's 5.11.05 proforma_PCA 10 -  Exhibit D from A Kellogg July 2011" xfId="20024"/>
    <cellStyle name="_Recon to Darrin's 5.11.05 proforma_PCA 10 -  Exhibit D from A Kellogg July 2011 2" xfId="20025"/>
    <cellStyle name="_Recon to Darrin's 5.11.05 proforma_PCA 10 -  Exhibit D from S Free Rcv'd 12-11" xfId="20026"/>
    <cellStyle name="_Recon to Darrin's 5.11.05 proforma_PCA 10 -  Exhibit D from S Free Rcv'd 12-11 2" xfId="20027"/>
    <cellStyle name="_Recon to Darrin's 5.11.05 proforma_PCA 11 -  Exhibit D Jan 2012 fr A Kellogg" xfId="20028"/>
    <cellStyle name="_Recon to Darrin's 5.11.05 proforma_PCA 11 -  Exhibit D Jan 2012 fr A Kellogg 2" xfId="20029"/>
    <cellStyle name="_Recon to Darrin's 5.11.05 proforma_PCA 11 -  Exhibit D Jan 2012 WF" xfId="20030"/>
    <cellStyle name="_Recon to Darrin's 5.11.05 proforma_PCA 11 -  Exhibit D Jan 2012 WF 2" xfId="20031"/>
    <cellStyle name="_Recon to Darrin's 5.11.05 proforma_PCA 7 - Exhibit D update 11_30_08 (2)" xfId="3320"/>
    <cellStyle name="_Recon to Darrin's 5.11.05 proforma_PCA 7 - Exhibit D update 11_30_08 (2) 2" xfId="3321"/>
    <cellStyle name="_Recon to Darrin's 5.11.05 proforma_PCA 7 - Exhibit D update 11_30_08 (2) 2 2" xfId="3322"/>
    <cellStyle name="_Recon to Darrin's 5.11.05 proforma_PCA 7 - Exhibit D update 11_30_08 (2) 2 2 2" xfId="20032"/>
    <cellStyle name="_Recon to Darrin's 5.11.05 proforma_PCA 7 - Exhibit D update 11_30_08 (2) 2 2 2 2" xfId="20033"/>
    <cellStyle name="_Recon to Darrin's 5.11.05 proforma_PCA 7 - Exhibit D update 11_30_08 (2) 2 2 2 2 2" xfId="20034"/>
    <cellStyle name="_Recon to Darrin's 5.11.05 proforma_PCA 7 - Exhibit D update 11_30_08 (2) 2 2 3" xfId="20035"/>
    <cellStyle name="_Recon to Darrin's 5.11.05 proforma_PCA 7 - Exhibit D update 11_30_08 (2) 2 2 3 2" xfId="20036"/>
    <cellStyle name="_Recon to Darrin's 5.11.05 proforma_PCA 7 - Exhibit D update 11_30_08 (2) 2 2 4" xfId="20037"/>
    <cellStyle name="_Recon to Darrin's 5.11.05 proforma_PCA 7 - Exhibit D update 11_30_08 (2) 2 2 4 2" xfId="20038"/>
    <cellStyle name="_Recon to Darrin's 5.11.05 proforma_PCA 7 - Exhibit D update 11_30_08 (2) 2 2 5" xfId="20039"/>
    <cellStyle name="_Recon to Darrin's 5.11.05 proforma_PCA 7 - Exhibit D update 11_30_08 (2) 2 3" xfId="20040"/>
    <cellStyle name="_Recon to Darrin's 5.11.05 proforma_PCA 7 - Exhibit D update 11_30_08 (2) 2 3 2" xfId="20041"/>
    <cellStyle name="_Recon to Darrin's 5.11.05 proforma_PCA 7 - Exhibit D update 11_30_08 (2) 2 3 2 2" xfId="20042"/>
    <cellStyle name="_Recon to Darrin's 5.11.05 proforma_PCA 7 - Exhibit D update 11_30_08 (2) 2 4" xfId="20043"/>
    <cellStyle name="_Recon to Darrin's 5.11.05 proforma_PCA 7 - Exhibit D update 11_30_08 (2) 2 4 2" xfId="20044"/>
    <cellStyle name="_Recon to Darrin's 5.11.05 proforma_PCA 7 - Exhibit D update 11_30_08 (2) 2 4 2 2" xfId="20045"/>
    <cellStyle name="_Recon to Darrin's 5.11.05 proforma_PCA 7 - Exhibit D update 11_30_08 (2) 2 4 3" xfId="20046"/>
    <cellStyle name="_Recon to Darrin's 5.11.05 proforma_PCA 7 - Exhibit D update 11_30_08 (2) 2 5" xfId="20047"/>
    <cellStyle name="_Recon to Darrin's 5.11.05 proforma_PCA 7 - Exhibit D update 11_30_08 (2) 2 5 2" xfId="20048"/>
    <cellStyle name="_Recon to Darrin's 5.11.05 proforma_PCA 7 - Exhibit D update 11_30_08 (2) 2 6" xfId="20049"/>
    <cellStyle name="_Recon to Darrin's 5.11.05 proforma_PCA 7 - Exhibit D update 11_30_08 (2) 2 6 2" xfId="20050"/>
    <cellStyle name="_Recon to Darrin's 5.11.05 proforma_PCA 7 - Exhibit D update 11_30_08 (2) 2 7" xfId="20051"/>
    <cellStyle name="_Recon to Darrin's 5.11.05 proforma_PCA 7 - Exhibit D update 11_30_08 (2) 3" xfId="3323"/>
    <cellStyle name="_Recon to Darrin's 5.11.05 proforma_PCA 7 - Exhibit D update 11_30_08 (2) 3 2" xfId="20052"/>
    <cellStyle name="_Recon to Darrin's 5.11.05 proforma_PCA 7 - Exhibit D update 11_30_08 (2) 3 2 2" xfId="20053"/>
    <cellStyle name="_Recon to Darrin's 5.11.05 proforma_PCA 7 - Exhibit D update 11_30_08 (2) 3 2 2 2" xfId="20054"/>
    <cellStyle name="_Recon to Darrin's 5.11.05 proforma_PCA 7 - Exhibit D update 11_30_08 (2) 3 3" xfId="20055"/>
    <cellStyle name="_Recon to Darrin's 5.11.05 proforma_PCA 7 - Exhibit D update 11_30_08 (2) 3 3 2" xfId="20056"/>
    <cellStyle name="_Recon to Darrin's 5.11.05 proforma_PCA 7 - Exhibit D update 11_30_08 (2) 3 4" xfId="20057"/>
    <cellStyle name="_Recon to Darrin's 5.11.05 proforma_PCA 7 - Exhibit D update 11_30_08 (2) 3 4 2" xfId="20058"/>
    <cellStyle name="_Recon to Darrin's 5.11.05 proforma_PCA 7 - Exhibit D update 11_30_08 (2) 3 5" xfId="20059"/>
    <cellStyle name="_Recon to Darrin's 5.11.05 proforma_PCA 7 - Exhibit D update 11_30_08 (2) 4" xfId="20060"/>
    <cellStyle name="_Recon to Darrin's 5.11.05 proforma_PCA 7 - Exhibit D update 11_30_08 (2) 4 2" xfId="20061"/>
    <cellStyle name="_Recon to Darrin's 5.11.05 proforma_PCA 7 - Exhibit D update 11_30_08 (2) 4 2 2" xfId="20062"/>
    <cellStyle name="_Recon to Darrin's 5.11.05 proforma_PCA 7 - Exhibit D update 11_30_08 (2) 4 3" xfId="20063"/>
    <cellStyle name="_Recon to Darrin's 5.11.05 proforma_PCA 7 - Exhibit D update 11_30_08 (2) 5" xfId="20064"/>
    <cellStyle name="_Recon to Darrin's 5.11.05 proforma_PCA 7 - Exhibit D update 11_30_08 (2) 5 2" xfId="20065"/>
    <cellStyle name="_Recon to Darrin's 5.11.05 proforma_PCA 7 - Exhibit D update 11_30_08 (2) 5 2 2" xfId="20066"/>
    <cellStyle name="_Recon to Darrin's 5.11.05 proforma_PCA 7 - Exhibit D update 11_30_08 (2) 5 3" xfId="20067"/>
    <cellStyle name="_Recon to Darrin's 5.11.05 proforma_PCA 7 - Exhibit D update 11_30_08 (2) 6" xfId="20068"/>
    <cellStyle name="_Recon to Darrin's 5.11.05 proforma_PCA 7 - Exhibit D update 11_30_08 (2) 6 2" xfId="20069"/>
    <cellStyle name="_Recon to Darrin's 5.11.05 proforma_PCA 7 - Exhibit D update 11_30_08 (2) 7" xfId="20070"/>
    <cellStyle name="_Recon to Darrin's 5.11.05 proforma_PCA 7 - Exhibit D update 11_30_08 (2) 7 2" xfId="20071"/>
    <cellStyle name="_Recon to Darrin's 5.11.05 proforma_PCA 7 - Exhibit D update 11_30_08 (2) 8" xfId="20072"/>
    <cellStyle name="_Recon to Darrin's 5.11.05 proforma_PCA 7 - Exhibit D update 11_30_08 (2)_DEM-WP(C) ENERG10C--ctn Mid-C_042010 2010GRC" xfId="3324"/>
    <cellStyle name="_Recon to Darrin's 5.11.05 proforma_PCA 7 - Exhibit D update 11_30_08 (2)_DEM-WP(C) ENERG10C--ctn Mid-C_042010 2010GRC 2" xfId="20073"/>
    <cellStyle name="_Recon to Darrin's 5.11.05 proforma_PCA 7 - Exhibit D update 11_30_08 (2)_NIM Summary" xfId="3325"/>
    <cellStyle name="_Recon to Darrin's 5.11.05 proforma_PCA 7 - Exhibit D update 11_30_08 (2)_NIM Summary 2" xfId="3326"/>
    <cellStyle name="_Recon to Darrin's 5.11.05 proforma_PCA 7 - Exhibit D update 11_30_08 (2)_NIM Summary 2 2" xfId="20074"/>
    <cellStyle name="_Recon to Darrin's 5.11.05 proforma_PCA 7 - Exhibit D update 11_30_08 (2)_NIM Summary 2 2 2" xfId="20075"/>
    <cellStyle name="_Recon to Darrin's 5.11.05 proforma_PCA 7 - Exhibit D update 11_30_08 (2)_NIM Summary 2 2 2 2" xfId="20076"/>
    <cellStyle name="_Recon to Darrin's 5.11.05 proforma_PCA 7 - Exhibit D update 11_30_08 (2)_NIM Summary 2 3" xfId="20077"/>
    <cellStyle name="_Recon to Darrin's 5.11.05 proforma_PCA 7 - Exhibit D update 11_30_08 (2)_NIM Summary 2 3 2" xfId="20078"/>
    <cellStyle name="_Recon to Darrin's 5.11.05 proforma_PCA 7 - Exhibit D update 11_30_08 (2)_NIM Summary 2 4" xfId="20079"/>
    <cellStyle name="_Recon to Darrin's 5.11.05 proforma_PCA 7 - Exhibit D update 11_30_08 (2)_NIM Summary 2 4 2" xfId="20080"/>
    <cellStyle name="_Recon to Darrin's 5.11.05 proforma_PCA 7 - Exhibit D update 11_30_08 (2)_NIM Summary 2 5" xfId="20081"/>
    <cellStyle name="_Recon to Darrin's 5.11.05 proforma_PCA 7 - Exhibit D update 11_30_08 (2)_NIM Summary 3" xfId="20082"/>
    <cellStyle name="_Recon to Darrin's 5.11.05 proforma_PCA 7 - Exhibit D update 11_30_08 (2)_NIM Summary 3 2" xfId="20083"/>
    <cellStyle name="_Recon to Darrin's 5.11.05 proforma_PCA 7 - Exhibit D update 11_30_08 (2)_NIM Summary 3 2 2" xfId="20084"/>
    <cellStyle name="_Recon to Darrin's 5.11.05 proforma_PCA 7 - Exhibit D update 11_30_08 (2)_NIM Summary 3 3" xfId="20085"/>
    <cellStyle name="_Recon to Darrin's 5.11.05 proforma_PCA 7 - Exhibit D update 11_30_08 (2)_NIM Summary 4" xfId="20086"/>
    <cellStyle name="_Recon to Darrin's 5.11.05 proforma_PCA 7 - Exhibit D update 11_30_08 (2)_NIM Summary 4 2" xfId="20087"/>
    <cellStyle name="_Recon to Darrin's 5.11.05 proforma_PCA 7 - Exhibit D update 11_30_08 (2)_NIM Summary 4 2 2" xfId="20088"/>
    <cellStyle name="_Recon to Darrin's 5.11.05 proforma_PCA 7 - Exhibit D update 11_30_08 (2)_NIM Summary 4 3" xfId="20089"/>
    <cellStyle name="_Recon to Darrin's 5.11.05 proforma_PCA 7 - Exhibit D update 11_30_08 (2)_NIM Summary 5" xfId="20090"/>
    <cellStyle name="_Recon to Darrin's 5.11.05 proforma_PCA 7 - Exhibit D update 11_30_08 (2)_NIM Summary 5 2" xfId="20091"/>
    <cellStyle name="_Recon to Darrin's 5.11.05 proforma_PCA 7 - Exhibit D update 11_30_08 (2)_NIM Summary 6" xfId="20092"/>
    <cellStyle name="_Recon to Darrin's 5.11.05 proforma_PCA 7 - Exhibit D update 11_30_08 (2)_NIM Summary 6 2" xfId="20093"/>
    <cellStyle name="_Recon to Darrin's 5.11.05 proforma_PCA 7 - Exhibit D update 11_30_08 (2)_NIM Summary 7" xfId="20094"/>
    <cellStyle name="_Recon to Darrin's 5.11.05 proforma_PCA 7 - Exhibit D update 11_30_08 (2)_NIM Summary_DEM-WP(C) ENERG10C--ctn Mid-C_042010 2010GRC" xfId="3327"/>
    <cellStyle name="_Recon to Darrin's 5.11.05 proforma_PCA 7 - Exhibit D update 11_30_08 (2)_NIM Summary_DEM-WP(C) ENERG10C--ctn Mid-C_042010 2010GRC 2" xfId="20095"/>
    <cellStyle name="_Recon to Darrin's 5.11.05 proforma_PCA 8 - Exhibit D update 12_31_09" xfId="20096"/>
    <cellStyle name="_Recon to Darrin's 5.11.05 proforma_PCA 8 - Exhibit D update 12_31_09 2" xfId="20097"/>
    <cellStyle name="_Recon to Darrin's 5.11.05 proforma_PCA 8 - Exhibit D update 12_31_09 2 2" xfId="20098"/>
    <cellStyle name="_Recon to Darrin's 5.11.05 proforma_PCA 8 - Exhibit D update 12_31_09 3" xfId="20099"/>
    <cellStyle name="_Recon to Darrin's 5.11.05 proforma_PCA 9 -  Exhibit D April 2010" xfId="20100"/>
    <cellStyle name="_Recon to Darrin's 5.11.05 proforma_PCA 9 -  Exhibit D April 2010 (3)" xfId="3328"/>
    <cellStyle name="_Recon to Darrin's 5.11.05 proforma_PCA 9 -  Exhibit D April 2010 (3) 2" xfId="3329"/>
    <cellStyle name="_Recon to Darrin's 5.11.05 proforma_PCA 9 -  Exhibit D April 2010 (3) 2 2" xfId="20101"/>
    <cellStyle name="_Recon to Darrin's 5.11.05 proforma_PCA 9 -  Exhibit D April 2010 (3) 2 2 2" xfId="20102"/>
    <cellStyle name="_Recon to Darrin's 5.11.05 proforma_PCA 9 -  Exhibit D April 2010 (3) 2 2 2 2" xfId="20103"/>
    <cellStyle name="_Recon to Darrin's 5.11.05 proforma_PCA 9 -  Exhibit D April 2010 (3) 2 3" xfId="20104"/>
    <cellStyle name="_Recon to Darrin's 5.11.05 proforma_PCA 9 -  Exhibit D April 2010 (3) 2 3 2" xfId="20105"/>
    <cellStyle name="_Recon to Darrin's 5.11.05 proforma_PCA 9 -  Exhibit D April 2010 (3) 2 4" xfId="20106"/>
    <cellStyle name="_Recon to Darrin's 5.11.05 proforma_PCA 9 -  Exhibit D April 2010 (3) 2 4 2" xfId="20107"/>
    <cellStyle name="_Recon to Darrin's 5.11.05 proforma_PCA 9 -  Exhibit D April 2010 (3) 2 5" xfId="20108"/>
    <cellStyle name="_Recon to Darrin's 5.11.05 proforma_PCA 9 -  Exhibit D April 2010 (3) 3" xfId="20109"/>
    <cellStyle name="_Recon to Darrin's 5.11.05 proforma_PCA 9 -  Exhibit D April 2010 (3) 3 2" xfId="20110"/>
    <cellStyle name="_Recon to Darrin's 5.11.05 proforma_PCA 9 -  Exhibit D April 2010 (3) 3 2 2" xfId="20111"/>
    <cellStyle name="_Recon to Darrin's 5.11.05 proforma_PCA 9 -  Exhibit D April 2010 (3) 3 3" xfId="20112"/>
    <cellStyle name="_Recon to Darrin's 5.11.05 proforma_PCA 9 -  Exhibit D April 2010 (3) 4" xfId="20113"/>
    <cellStyle name="_Recon to Darrin's 5.11.05 proforma_PCA 9 -  Exhibit D April 2010 (3) 4 2" xfId="20114"/>
    <cellStyle name="_Recon to Darrin's 5.11.05 proforma_PCA 9 -  Exhibit D April 2010 (3) 4 2 2" xfId="20115"/>
    <cellStyle name="_Recon to Darrin's 5.11.05 proforma_PCA 9 -  Exhibit D April 2010 (3) 4 3" xfId="20116"/>
    <cellStyle name="_Recon to Darrin's 5.11.05 proforma_PCA 9 -  Exhibit D April 2010 (3) 5" xfId="20117"/>
    <cellStyle name="_Recon to Darrin's 5.11.05 proforma_PCA 9 -  Exhibit D April 2010 (3) 5 2" xfId="20118"/>
    <cellStyle name="_Recon to Darrin's 5.11.05 proforma_PCA 9 -  Exhibit D April 2010 (3) 6" xfId="20119"/>
    <cellStyle name="_Recon to Darrin's 5.11.05 proforma_PCA 9 -  Exhibit D April 2010 (3) 6 2" xfId="20120"/>
    <cellStyle name="_Recon to Darrin's 5.11.05 proforma_PCA 9 -  Exhibit D April 2010 (3) 7" xfId="20121"/>
    <cellStyle name="_Recon to Darrin's 5.11.05 proforma_PCA 9 -  Exhibit D April 2010 (3)_DEM-WP(C) ENERG10C--ctn Mid-C_042010 2010GRC" xfId="3330"/>
    <cellStyle name="_Recon to Darrin's 5.11.05 proforma_PCA 9 -  Exhibit D April 2010 (3)_DEM-WP(C) ENERG10C--ctn Mid-C_042010 2010GRC 2" xfId="20122"/>
    <cellStyle name="_Recon to Darrin's 5.11.05 proforma_PCA 9 -  Exhibit D April 2010 2" xfId="20123"/>
    <cellStyle name="_Recon to Darrin's 5.11.05 proforma_PCA 9 -  Exhibit D April 2010 2 2" xfId="20124"/>
    <cellStyle name="_Recon to Darrin's 5.11.05 proforma_PCA 9 -  Exhibit D April 2010 3" xfId="20125"/>
    <cellStyle name="_Recon to Darrin's 5.11.05 proforma_PCA 9 -  Exhibit D April 2010 3 2" xfId="20126"/>
    <cellStyle name="_Recon to Darrin's 5.11.05 proforma_PCA 9 -  Exhibit D April 2010 4" xfId="20127"/>
    <cellStyle name="_Recon to Darrin's 5.11.05 proforma_PCA 9 -  Exhibit D April 2010 4 2" xfId="20128"/>
    <cellStyle name="_Recon to Darrin's 5.11.05 proforma_PCA 9 -  Exhibit D April 2010 5" xfId="20129"/>
    <cellStyle name="_Recon to Darrin's 5.11.05 proforma_PCA 9 -  Exhibit D April 2010 5 2" xfId="20130"/>
    <cellStyle name="_Recon to Darrin's 5.11.05 proforma_PCA 9 -  Exhibit D April 2010 6" xfId="20131"/>
    <cellStyle name="_Recon to Darrin's 5.11.05 proforma_PCA 9 -  Exhibit D April 2010 6 2" xfId="20132"/>
    <cellStyle name="_Recon to Darrin's 5.11.05 proforma_PCA 9 -  Exhibit D April 2010 7" xfId="20133"/>
    <cellStyle name="_Recon to Darrin's 5.11.05 proforma_PCA 9 -  Exhibit D Feb 2010" xfId="20134"/>
    <cellStyle name="_Recon to Darrin's 5.11.05 proforma_PCA 9 -  Exhibit D Feb 2010 2" xfId="20135"/>
    <cellStyle name="_Recon to Darrin's 5.11.05 proforma_PCA 9 -  Exhibit D Feb 2010 2 2" xfId="20136"/>
    <cellStyle name="_Recon to Darrin's 5.11.05 proforma_PCA 9 -  Exhibit D Feb 2010 3" xfId="20137"/>
    <cellStyle name="_Recon to Darrin's 5.11.05 proforma_PCA 9 -  Exhibit D Feb 2010 v2" xfId="20138"/>
    <cellStyle name="_Recon to Darrin's 5.11.05 proforma_PCA 9 -  Exhibit D Feb 2010 v2 2" xfId="20139"/>
    <cellStyle name="_Recon to Darrin's 5.11.05 proforma_PCA 9 -  Exhibit D Feb 2010 v2 2 2" xfId="20140"/>
    <cellStyle name="_Recon to Darrin's 5.11.05 proforma_PCA 9 -  Exhibit D Feb 2010 v2 3" xfId="20141"/>
    <cellStyle name="_Recon to Darrin's 5.11.05 proforma_PCA 9 -  Exhibit D Feb 2010 WF" xfId="20142"/>
    <cellStyle name="_Recon to Darrin's 5.11.05 proforma_PCA 9 -  Exhibit D Feb 2010 WF 2" xfId="20143"/>
    <cellStyle name="_Recon to Darrin's 5.11.05 proforma_PCA 9 -  Exhibit D Feb 2010 WF 2 2" xfId="20144"/>
    <cellStyle name="_Recon to Darrin's 5.11.05 proforma_PCA 9 -  Exhibit D Feb 2010 WF 3" xfId="20145"/>
    <cellStyle name="_Recon to Darrin's 5.11.05 proforma_PCA 9 -  Exhibit D Jan 2010" xfId="20146"/>
    <cellStyle name="_Recon to Darrin's 5.11.05 proforma_PCA 9 -  Exhibit D Jan 2010 2" xfId="20147"/>
    <cellStyle name="_Recon to Darrin's 5.11.05 proforma_PCA 9 -  Exhibit D Jan 2010 2 2" xfId="20148"/>
    <cellStyle name="_Recon to Darrin's 5.11.05 proforma_PCA 9 -  Exhibit D Jan 2010 3" xfId="20149"/>
    <cellStyle name="_Recon to Darrin's 5.11.05 proforma_PCA 9 -  Exhibit D March 2010 (2)" xfId="20150"/>
    <cellStyle name="_Recon to Darrin's 5.11.05 proforma_PCA 9 -  Exhibit D March 2010 (2) 2" xfId="20151"/>
    <cellStyle name="_Recon to Darrin's 5.11.05 proforma_PCA 9 -  Exhibit D March 2010 (2) 2 2" xfId="20152"/>
    <cellStyle name="_Recon to Darrin's 5.11.05 proforma_PCA 9 -  Exhibit D March 2010 (2) 3" xfId="20153"/>
    <cellStyle name="_Recon to Darrin's 5.11.05 proforma_PCA 9 -  Exhibit D Nov 2010" xfId="20154"/>
    <cellStyle name="_Recon to Darrin's 5.11.05 proforma_PCA 9 -  Exhibit D Nov 2010 2" xfId="20155"/>
    <cellStyle name="_Recon to Darrin's 5.11.05 proforma_PCA 9 -  Exhibit D Nov 2010 2 2" xfId="20156"/>
    <cellStyle name="_Recon to Darrin's 5.11.05 proforma_PCA 9 -  Exhibit D Nov 2010 3" xfId="20157"/>
    <cellStyle name="_Recon to Darrin's 5.11.05 proforma_PCA 9 - Exhibit D at August 2010" xfId="20158"/>
    <cellStyle name="_Recon to Darrin's 5.11.05 proforma_PCA 9 - Exhibit D at August 2010 2" xfId="20159"/>
    <cellStyle name="_Recon to Darrin's 5.11.05 proforma_PCA 9 - Exhibit D at August 2010 2 2" xfId="20160"/>
    <cellStyle name="_Recon to Darrin's 5.11.05 proforma_PCA 9 - Exhibit D at August 2010 3" xfId="20161"/>
    <cellStyle name="_Recon to Darrin's 5.11.05 proforma_PCA 9 - Exhibit D June 2010 GRC" xfId="20162"/>
    <cellStyle name="_Recon to Darrin's 5.11.05 proforma_PCA 9 - Exhibit D June 2010 GRC 2" xfId="20163"/>
    <cellStyle name="_Recon to Darrin's 5.11.05 proforma_PCA 9 - Exhibit D June 2010 GRC 2 2" xfId="20164"/>
    <cellStyle name="_Recon to Darrin's 5.11.05 proforma_PCA 9 - Exhibit D June 2010 GRC 3" xfId="20165"/>
    <cellStyle name="_Recon to Darrin's 5.11.05 proforma_Power Costs - Comparison bx Rbtl-Staff-Jt-PC" xfId="3331"/>
    <cellStyle name="_Recon to Darrin's 5.11.05 proforma_Power Costs - Comparison bx Rbtl-Staff-Jt-PC 2" xfId="3332"/>
    <cellStyle name="_Recon to Darrin's 5.11.05 proforma_Power Costs - Comparison bx Rbtl-Staff-Jt-PC 2 2" xfId="20166"/>
    <cellStyle name="_Recon to Darrin's 5.11.05 proforma_Power Costs - Comparison bx Rbtl-Staff-Jt-PC 2 2 2" xfId="20167"/>
    <cellStyle name="_Recon to Darrin's 5.11.05 proforma_Power Costs - Comparison bx Rbtl-Staff-Jt-PC 2 2 2 2" xfId="20168"/>
    <cellStyle name="_Recon to Darrin's 5.11.05 proforma_Power Costs - Comparison bx Rbtl-Staff-Jt-PC 2 2 3" xfId="20169"/>
    <cellStyle name="_Recon to Darrin's 5.11.05 proforma_Power Costs - Comparison bx Rbtl-Staff-Jt-PC 2 3" xfId="20170"/>
    <cellStyle name="_Recon to Darrin's 5.11.05 proforma_Power Costs - Comparison bx Rbtl-Staff-Jt-PC 2 3 2" xfId="20171"/>
    <cellStyle name="_Recon to Darrin's 5.11.05 proforma_Power Costs - Comparison bx Rbtl-Staff-Jt-PC 2 4" xfId="20172"/>
    <cellStyle name="_Recon to Darrin's 5.11.05 proforma_Power Costs - Comparison bx Rbtl-Staff-Jt-PC 2 4 2" xfId="20173"/>
    <cellStyle name="_Recon to Darrin's 5.11.05 proforma_Power Costs - Comparison bx Rbtl-Staff-Jt-PC 2 5" xfId="20174"/>
    <cellStyle name="_Recon to Darrin's 5.11.05 proforma_Power Costs - Comparison bx Rbtl-Staff-Jt-PC 3" xfId="20175"/>
    <cellStyle name="_Recon to Darrin's 5.11.05 proforma_Power Costs - Comparison bx Rbtl-Staff-Jt-PC 3 2" xfId="20176"/>
    <cellStyle name="_Recon to Darrin's 5.11.05 proforma_Power Costs - Comparison bx Rbtl-Staff-Jt-PC 3 2 2" xfId="20177"/>
    <cellStyle name="_Recon to Darrin's 5.11.05 proforma_Power Costs - Comparison bx Rbtl-Staff-Jt-PC 3 3" xfId="20178"/>
    <cellStyle name="_Recon to Darrin's 5.11.05 proforma_Power Costs - Comparison bx Rbtl-Staff-Jt-PC 3 4" xfId="20179"/>
    <cellStyle name="_Recon to Darrin's 5.11.05 proforma_Power Costs - Comparison bx Rbtl-Staff-Jt-PC 4" xfId="20180"/>
    <cellStyle name="_Recon to Darrin's 5.11.05 proforma_Power Costs - Comparison bx Rbtl-Staff-Jt-PC 4 2" xfId="20181"/>
    <cellStyle name="_Recon to Darrin's 5.11.05 proforma_Power Costs - Comparison bx Rbtl-Staff-Jt-PC 4 2 2" xfId="20182"/>
    <cellStyle name="_Recon to Darrin's 5.11.05 proforma_Power Costs - Comparison bx Rbtl-Staff-Jt-PC 4 3" xfId="20183"/>
    <cellStyle name="_Recon to Darrin's 5.11.05 proforma_Power Costs - Comparison bx Rbtl-Staff-Jt-PC 5" xfId="20184"/>
    <cellStyle name="_Recon to Darrin's 5.11.05 proforma_Power Costs - Comparison bx Rbtl-Staff-Jt-PC 5 2" xfId="20185"/>
    <cellStyle name="_Recon to Darrin's 5.11.05 proforma_Power Costs - Comparison bx Rbtl-Staff-Jt-PC 6" xfId="20186"/>
    <cellStyle name="_Recon to Darrin's 5.11.05 proforma_Power Costs - Comparison bx Rbtl-Staff-Jt-PC 6 2" xfId="20187"/>
    <cellStyle name="_Recon to Darrin's 5.11.05 proforma_Power Costs - Comparison bx Rbtl-Staff-Jt-PC 7" xfId="20188"/>
    <cellStyle name="_Recon to Darrin's 5.11.05 proforma_Power Costs - Comparison bx Rbtl-Staff-Jt-PC_Adj Bench DR 3 for Initial Briefs (Electric)" xfId="3333"/>
    <cellStyle name="_Recon to Darrin's 5.11.05 proforma_Power Costs - Comparison bx Rbtl-Staff-Jt-PC_Adj Bench DR 3 for Initial Briefs (Electric) 2" xfId="3334"/>
    <cellStyle name="_Recon to Darrin's 5.11.05 proforma_Power Costs - Comparison bx Rbtl-Staff-Jt-PC_Adj Bench DR 3 for Initial Briefs (Electric) 2 2" xfId="20189"/>
    <cellStyle name="_Recon to Darrin's 5.11.05 proforma_Power Costs - Comparison bx Rbtl-Staff-Jt-PC_Adj Bench DR 3 for Initial Briefs (Electric) 2 2 2" xfId="20190"/>
    <cellStyle name="_Recon to Darrin's 5.11.05 proforma_Power Costs - Comparison bx Rbtl-Staff-Jt-PC_Adj Bench DR 3 for Initial Briefs (Electric) 2 2 2 2" xfId="20191"/>
    <cellStyle name="_Recon to Darrin's 5.11.05 proforma_Power Costs - Comparison bx Rbtl-Staff-Jt-PC_Adj Bench DR 3 for Initial Briefs (Electric) 2 2 3" xfId="20192"/>
    <cellStyle name="_Recon to Darrin's 5.11.05 proforma_Power Costs - Comparison bx Rbtl-Staff-Jt-PC_Adj Bench DR 3 for Initial Briefs (Electric) 2 3" xfId="20193"/>
    <cellStyle name="_Recon to Darrin's 5.11.05 proforma_Power Costs - Comparison bx Rbtl-Staff-Jt-PC_Adj Bench DR 3 for Initial Briefs (Electric) 2 3 2" xfId="20194"/>
    <cellStyle name="_Recon to Darrin's 5.11.05 proforma_Power Costs - Comparison bx Rbtl-Staff-Jt-PC_Adj Bench DR 3 for Initial Briefs (Electric) 2 4" xfId="20195"/>
    <cellStyle name="_Recon to Darrin's 5.11.05 proforma_Power Costs - Comparison bx Rbtl-Staff-Jt-PC_Adj Bench DR 3 for Initial Briefs (Electric) 2 4 2" xfId="20196"/>
    <cellStyle name="_Recon to Darrin's 5.11.05 proforma_Power Costs - Comparison bx Rbtl-Staff-Jt-PC_Adj Bench DR 3 for Initial Briefs (Electric) 2 5" xfId="20197"/>
    <cellStyle name="_Recon to Darrin's 5.11.05 proforma_Power Costs - Comparison bx Rbtl-Staff-Jt-PC_Adj Bench DR 3 for Initial Briefs (Electric) 3" xfId="20198"/>
    <cellStyle name="_Recon to Darrin's 5.11.05 proforma_Power Costs - Comparison bx Rbtl-Staff-Jt-PC_Adj Bench DR 3 for Initial Briefs (Electric) 3 2" xfId="20199"/>
    <cellStyle name="_Recon to Darrin's 5.11.05 proforma_Power Costs - Comparison bx Rbtl-Staff-Jt-PC_Adj Bench DR 3 for Initial Briefs (Electric) 3 2 2" xfId="20200"/>
    <cellStyle name="_Recon to Darrin's 5.11.05 proforma_Power Costs - Comparison bx Rbtl-Staff-Jt-PC_Adj Bench DR 3 for Initial Briefs (Electric) 3 3" xfId="20201"/>
    <cellStyle name="_Recon to Darrin's 5.11.05 proforma_Power Costs - Comparison bx Rbtl-Staff-Jt-PC_Adj Bench DR 3 for Initial Briefs (Electric) 3 4" xfId="20202"/>
    <cellStyle name="_Recon to Darrin's 5.11.05 proforma_Power Costs - Comparison bx Rbtl-Staff-Jt-PC_Adj Bench DR 3 for Initial Briefs (Electric) 4" xfId="20203"/>
    <cellStyle name="_Recon to Darrin's 5.11.05 proforma_Power Costs - Comparison bx Rbtl-Staff-Jt-PC_Adj Bench DR 3 for Initial Briefs (Electric) 4 2" xfId="20204"/>
    <cellStyle name="_Recon to Darrin's 5.11.05 proforma_Power Costs - Comparison bx Rbtl-Staff-Jt-PC_Adj Bench DR 3 for Initial Briefs (Electric) 4 2 2" xfId="20205"/>
    <cellStyle name="_Recon to Darrin's 5.11.05 proforma_Power Costs - Comparison bx Rbtl-Staff-Jt-PC_Adj Bench DR 3 for Initial Briefs (Electric) 4 3" xfId="20206"/>
    <cellStyle name="_Recon to Darrin's 5.11.05 proforma_Power Costs - Comparison bx Rbtl-Staff-Jt-PC_Adj Bench DR 3 for Initial Briefs (Electric) 5" xfId="20207"/>
    <cellStyle name="_Recon to Darrin's 5.11.05 proforma_Power Costs - Comparison bx Rbtl-Staff-Jt-PC_Adj Bench DR 3 for Initial Briefs (Electric) 5 2" xfId="20208"/>
    <cellStyle name="_Recon to Darrin's 5.11.05 proforma_Power Costs - Comparison bx Rbtl-Staff-Jt-PC_Adj Bench DR 3 for Initial Briefs (Electric) 6" xfId="20209"/>
    <cellStyle name="_Recon to Darrin's 5.11.05 proforma_Power Costs - Comparison bx Rbtl-Staff-Jt-PC_Adj Bench DR 3 for Initial Briefs (Electric) 6 2" xfId="20210"/>
    <cellStyle name="_Recon to Darrin's 5.11.05 proforma_Power Costs - Comparison bx Rbtl-Staff-Jt-PC_Adj Bench DR 3 for Initial Briefs (Electric) 7" xfId="20211"/>
    <cellStyle name="_Recon to Darrin's 5.11.05 proforma_Power Costs - Comparison bx Rbtl-Staff-Jt-PC_Adj Bench DR 3 for Initial Briefs (Electric)_DEM-WP(C) ENERG10C--ctn Mid-C_042010 2010GRC" xfId="3335"/>
    <cellStyle name="_Recon to Darrin's 5.11.05 proforma_Power Costs - Comparison bx Rbtl-Staff-Jt-PC_Adj Bench DR 3 for Initial Briefs (Electric)_DEM-WP(C) ENERG10C--ctn Mid-C_042010 2010GRC 2" xfId="20212"/>
    <cellStyle name="_Recon to Darrin's 5.11.05 proforma_Power Costs - Comparison bx Rbtl-Staff-Jt-PC_DEM-WP(C) ENERG10C--ctn Mid-C_042010 2010GRC" xfId="3336"/>
    <cellStyle name="_Recon to Darrin's 5.11.05 proforma_Power Costs - Comparison bx Rbtl-Staff-Jt-PC_DEM-WP(C) ENERG10C--ctn Mid-C_042010 2010GRC 2" xfId="20213"/>
    <cellStyle name="_Recon to Darrin's 5.11.05 proforma_Power Costs - Comparison bx Rbtl-Staff-Jt-PC_Electric Rev Req Model (2009 GRC) Rebuttal" xfId="3337"/>
    <cellStyle name="_Recon to Darrin's 5.11.05 proforma_Power Costs - Comparison bx Rbtl-Staff-Jt-PC_Electric Rev Req Model (2009 GRC) Rebuttal 2" xfId="20214"/>
    <cellStyle name="_Recon to Darrin's 5.11.05 proforma_Power Costs - Comparison bx Rbtl-Staff-Jt-PC_Electric Rev Req Model (2009 GRC) Rebuttal 2 2" xfId="20215"/>
    <cellStyle name="_Recon to Darrin's 5.11.05 proforma_Power Costs - Comparison bx Rbtl-Staff-Jt-PC_Electric Rev Req Model (2009 GRC) Rebuttal 2 2 2" xfId="20216"/>
    <cellStyle name="_Recon to Darrin's 5.11.05 proforma_Power Costs - Comparison bx Rbtl-Staff-Jt-PC_Electric Rev Req Model (2009 GRC) Rebuttal 2 3" xfId="20217"/>
    <cellStyle name="_Recon to Darrin's 5.11.05 proforma_Power Costs - Comparison bx Rbtl-Staff-Jt-PC_Electric Rev Req Model (2009 GRC) Rebuttal 2 4" xfId="20218"/>
    <cellStyle name="_Recon to Darrin's 5.11.05 proforma_Power Costs - Comparison bx Rbtl-Staff-Jt-PC_Electric Rev Req Model (2009 GRC) Rebuttal 3" xfId="20219"/>
    <cellStyle name="_Recon to Darrin's 5.11.05 proforma_Power Costs - Comparison bx Rbtl-Staff-Jt-PC_Electric Rev Req Model (2009 GRC) Rebuttal 3 2" xfId="20220"/>
    <cellStyle name="_Recon to Darrin's 5.11.05 proforma_Power Costs - Comparison bx Rbtl-Staff-Jt-PC_Electric Rev Req Model (2009 GRC) Rebuttal 4" xfId="20221"/>
    <cellStyle name="_Recon to Darrin's 5.11.05 proforma_Power Costs - Comparison bx Rbtl-Staff-Jt-PC_Electric Rev Req Model (2009 GRC) Rebuttal 5" xfId="20222"/>
    <cellStyle name="_Recon to Darrin's 5.11.05 proforma_Power Costs - Comparison bx Rbtl-Staff-Jt-PC_Electric Rev Req Model (2009 GRC) Rebuttal REmoval of New  WH Solar AdjustMI" xfId="3338"/>
    <cellStyle name="_Recon to Darrin's 5.11.05 proforma_Power Costs - Comparison bx Rbtl-Staff-Jt-PC_Electric Rev Req Model (2009 GRC) Rebuttal REmoval of New  WH Solar AdjustMI 2" xfId="3339"/>
    <cellStyle name="_Recon to Darrin's 5.11.05 proforma_Power Costs - Comparison bx Rbtl-Staff-Jt-PC_Electric Rev Req Model (2009 GRC) Rebuttal REmoval of New  WH Solar AdjustMI 2 2" xfId="20223"/>
    <cellStyle name="_Recon to Darrin's 5.11.05 proforma_Power Costs - Comparison bx Rbtl-Staff-Jt-PC_Electric Rev Req Model (2009 GRC) Rebuttal REmoval of New  WH Solar AdjustMI 2 2 2" xfId="20224"/>
    <cellStyle name="_Recon to Darrin's 5.11.05 proforma_Power Costs - Comparison bx Rbtl-Staff-Jt-PC_Electric Rev Req Model (2009 GRC) Rebuttal REmoval of New  WH Solar AdjustMI 2 2 2 2" xfId="20225"/>
    <cellStyle name="_Recon to Darrin's 5.11.05 proforma_Power Costs - Comparison bx Rbtl-Staff-Jt-PC_Electric Rev Req Model (2009 GRC) Rebuttal REmoval of New  WH Solar AdjustMI 2 2 3" xfId="20226"/>
    <cellStyle name="_Recon to Darrin's 5.11.05 proforma_Power Costs - Comparison bx Rbtl-Staff-Jt-PC_Electric Rev Req Model (2009 GRC) Rebuttal REmoval of New  WH Solar AdjustMI 2 3" xfId="20227"/>
    <cellStyle name="_Recon to Darrin's 5.11.05 proforma_Power Costs - Comparison bx Rbtl-Staff-Jt-PC_Electric Rev Req Model (2009 GRC) Rebuttal REmoval of New  WH Solar AdjustMI 2 3 2" xfId="20228"/>
    <cellStyle name="_Recon to Darrin's 5.11.05 proforma_Power Costs - Comparison bx Rbtl-Staff-Jt-PC_Electric Rev Req Model (2009 GRC) Rebuttal REmoval of New  WH Solar AdjustMI 2 4" xfId="20229"/>
    <cellStyle name="_Recon to Darrin's 5.11.05 proforma_Power Costs - Comparison bx Rbtl-Staff-Jt-PC_Electric Rev Req Model (2009 GRC) Rebuttal REmoval of New  WH Solar AdjustMI 2 4 2" xfId="20230"/>
    <cellStyle name="_Recon to Darrin's 5.11.05 proforma_Power Costs - Comparison bx Rbtl-Staff-Jt-PC_Electric Rev Req Model (2009 GRC) Rebuttal REmoval of New  WH Solar AdjustMI 2 5" xfId="20231"/>
    <cellStyle name="_Recon to Darrin's 5.11.05 proforma_Power Costs - Comparison bx Rbtl-Staff-Jt-PC_Electric Rev Req Model (2009 GRC) Rebuttal REmoval of New  WH Solar AdjustMI 3" xfId="20232"/>
    <cellStyle name="_Recon to Darrin's 5.11.05 proforma_Power Costs - Comparison bx Rbtl-Staff-Jt-PC_Electric Rev Req Model (2009 GRC) Rebuttal REmoval of New  WH Solar AdjustMI 3 2" xfId="20233"/>
    <cellStyle name="_Recon to Darrin's 5.11.05 proforma_Power Costs - Comparison bx Rbtl-Staff-Jt-PC_Electric Rev Req Model (2009 GRC) Rebuttal REmoval of New  WH Solar AdjustMI 3 2 2" xfId="20234"/>
    <cellStyle name="_Recon to Darrin's 5.11.05 proforma_Power Costs - Comparison bx Rbtl-Staff-Jt-PC_Electric Rev Req Model (2009 GRC) Rebuttal REmoval of New  WH Solar AdjustMI 3 3" xfId="20235"/>
    <cellStyle name="_Recon to Darrin's 5.11.05 proforma_Power Costs - Comparison bx Rbtl-Staff-Jt-PC_Electric Rev Req Model (2009 GRC) Rebuttal REmoval of New  WH Solar AdjustMI 3 4" xfId="20236"/>
    <cellStyle name="_Recon to Darrin's 5.11.05 proforma_Power Costs - Comparison bx Rbtl-Staff-Jt-PC_Electric Rev Req Model (2009 GRC) Rebuttal REmoval of New  WH Solar AdjustMI 4" xfId="20237"/>
    <cellStyle name="_Recon to Darrin's 5.11.05 proforma_Power Costs - Comparison bx Rbtl-Staff-Jt-PC_Electric Rev Req Model (2009 GRC) Rebuttal REmoval of New  WH Solar AdjustMI 4 2" xfId="20238"/>
    <cellStyle name="_Recon to Darrin's 5.11.05 proforma_Power Costs - Comparison bx Rbtl-Staff-Jt-PC_Electric Rev Req Model (2009 GRC) Rebuttal REmoval of New  WH Solar AdjustMI 4 2 2" xfId="20239"/>
    <cellStyle name="_Recon to Darrin's 5.11.05 proforma_Power Costs - Comparison bx Rbtl-Staff-Jt-PC_Electric Rev Req Model (2009 GRC) Rebuttal REmoval of New  WH Solar AdjustMI 4 3" xfId="20240"/>
    <cellStyle name="_Recon to Darrin's 5.11.05 proforma_Power Costs - Comparison bx Rbtl-Staff-Jt-PC_Electric Rev Req Model (2009 GRC) Rebuttal REmoval of New  WH Solar AdjustMI 5" xfId="20241"/>
    <cellStyle name="_Recon to Darrin's 5.11.05 proforma_Power Costs - Comparison bx Rbtl-Staff-Jt-PC_Electric Rev Req Model (2009 GRC) Rebuttal REmoval of New  WH Solar AdjustMI 5 2" xfId="20242"/>
    <cellStyle name="_Recon to Darrin's 5.11.05 proforma_Power Costs - Comparison bx Rbtl-Staff-Jt-PC_Electric Rev Req Model (2009 GRC) Rebuttal REmoval of New  WH Solar AdjustMI 6" xfId="20243"/>
    <cellStyle name="_Recon to Darrin's 5.11.05 proforma_Power Costs - Comparison bx Rbtl-Staff-Jt-PC_Electric Rev Req Model (2009 GRC) Rebuttal REmoval of New  WH Solar AdjustMI 6 2" xfId="20244"/>
    <cellStyle name="_Recon to Darrin's 5.11.05 proforma_Power Costs - Comparison bx Rbtl-Staff-Jt-PC_Electric Rev Req Model (2009 GRC) Rebuttal REmoval of New  WH Solar AdjustMI 7" xfId="20245"/>
    <cellStyle name="_Recon to Darrin's 5.11.05 proforma_Power Costs - Comparison bx Rbtl-Staff-Jt-PC_Electric Rev Req Model (2009 GRC) Rebuttal REmoval of New  WH Solar AdjustMI_DEM-WP(C) ENERG10C--ctn Mid-C_042010 2010GRC" xfId="3340"/>
    <cellStyle name="_Recon to Darrin's 5.11.05 proforma_Power Costs - Comparison bx Rbtl-Staff-Jt-PC_Electric Rev Req Model (2009 GRC) Rebuttal REmoval of New  WH Solar AdjustMI_DEM-WP(C) ENERG10C--ctn Mid-C_042010 2010GRC 2" xfId="20246"/>
    <cellStyle name="_Recon to Darrin's 5.11.05 proforma_Power Costs - Comparison bx Rbtl-Staff-Jt-PC_Electric Rev Req Model (2009 GRC) Revised 01-18-2010" xfId="3341"/>
    <cellStyle name="_Recon to Darrin's 5.11.05 proforma_Power Costs - Comparison bx Rbtl-Staff-Jt-PC_Electric Rev Req Model (2009 GRC) Revised 01-18-2010 2" xfId="3342"/>
    <cellStyle name="_Recon to Darrin's 5.11.05 proforma_Power Costs - Comparison bx Rbtl-Staff-Jt-PC_Electric Rev Req Model (2009 GRC) Revised 01-18-2010 2 2" xfId="20247"/>
    <cellStyle name="_Recon to Darrin's 5.11.05 proforma_Power Costs - Comparison bx Rbtl-Staff-Jt-PC_Electric Rev Req Model (2009 GRC) Revised 01-18-2010 2 2 2" xfId="20248"/>
    <cellStyle name="_Recon to Darrin's 5.11.05 proforma_Power Costs - Comparison bx Rbtl-Staff-Jt-PC_Electric Rev Req Model (2009 GRC) Revised 01-18-2010 2 2 2 2" xfId="20249"/>
    <cellStyle name="_Recon to Darrin's 5.11.05 proforma_Power Costs - Comparison bx Rbtl-Staff-Jt-PC_Electric Rev Req Model (2009 GRC) Revised 01-18-2010 2 2 3" xfId="20250"/>
    <cellStyle name="_Recon to Darrin's 5.11.05 proforma_Power Costs - Comparison bx Rbtl-Staff-Jt-PC_Electric Rev Req Model (2009 GRC) Revised 01-18-2010 2 3" xfId="20251"/>
    <cellStyle name="_Recon to Darrin's 5.11.05 proforma_Power Costs - Comparison bx Rbtl-Staff-Jt-PC_Electric Rev Req Model (2009 GRC) Revised 01-18-2010 2 3 2" xfId="20252"/>
    <cellStyle name="_Recon to Darrin's 5.11.05 proforma_Power Costs - Comparison bx Rbtl-Staff-Jt-PC_Electric Rev Req Model (2009 GRC) Revised 01-18-2010 2 4" xfId="20253"/>
    <cellStyle name="_Recon to Darrin's 5.11.05 proforma_Power Costs - Comparison bx Rbtl-Staff-Jt-PC_Electric Rev Req Model (2009 GRC) Revised 01-18-2010 2 4 2" xfId="20254"/>
    <cellStyle name="_Recon to Darrin's 5.11.05 proforma_Power Costs - Comparison bx Rbtl-Staff-Jt-PC_Electric Rev Req Model (2009 GRC) Revised 01-18-2010 2 5" xfId="20255"/>
    <cellStyle name="_Recon to Darrin's 5.11.05 proforma_Power Costs - Comparison bx Rbtl-Staff-Jt-PC_Electric Rev Req Model (2009 GRC) Revised 01-18-2010 3" xfId="20256"/>
    <cellStyle name="_Recon to Darrin's 5.11.05 proforma_Power Costs - Comparison bx Rbtl-Staff-Jt-PC_Electric Rev Req Model (2009 GRC) Revised 01-18-2010 3 2" xfId="20257"/>
    <cellStyle name="_Recon to Darrin's 5.11.05 proforma_Power Costs - Comparison bx Rbtl-Staff-Jt-PC_Electric Rev Req Model (2009 GRC) Revised 01-18-2010 3 2 2" xfId="20258"/>
    <cellStyle name="_Recon to Darrin's 5.11.05 proforma_Power Costs - Comparison bx Rbtl-Staff-Jt-PC_Electric Rev Req Model (2009 GRC) Revised 01-18-2010 3 3" xfId="20259"/>
    <cellStyle name="_Recon to Darrin's 5.11.05 proforma_Power Costs - Comparison bx Rbtl-Staff-Jt-PC_Electric Rev Req Model (2009 GRC) Revised 01-18-2010 3 4" xfId="20260"/>
    <cellStyle name="_Recon to Darrin's 5.11.05 proforma_Power Costs - Comparison bx Rbtl-Staff-Jt-PC_Electric Rev Req Model (2009 GRC) Revised 01-18-2010 4" xfId="20261"/>
    <cellStyle name="_Recon to Darrin's 5.11.05 proforma_Power Costs - Comparison bx Rbtl-Staff-Jt-PC_Electric Rev Req Model (2009 GRC) Revised 01-18-2010 4 2" xfId="20262"/>
    <cellStyle name="_Recon to Darrin's 5.11.05 proforma_Power Costs - Comparison bx Rbtl-Staff-Jt-PC_Electric Rev Req Model (2009 GRC) Revised 01-18-2010 4 2 2" xfId="20263"/>
    <cellStyle name="_Recon to Darrin's 5.11.05 proforma_Power Costs - Comparison bx Rbtl-Staff-Jt-PC_Electric Rev Req Model (2009 GRC) Revised 01-18-2010 4 3" xfId="20264"/>
    <cellStyle name="_Recon to Darrin's 5.11.05 proforma_Power Costs - Comparison bx Rbtl-Staff-Jt-PC_Electric Rev Req Model (2009 GRC) Revised 01-18-2010 5" xfId="20265"/>
    <cellStyle name="_Recon to Darrin's 5.11.05 proforma_Power Costs - Comparison bx Rbtl-Staff-Jt-PC_Electric Rev Req Model (2009 GRC) Revised 01-18-2010 5 2" xfId="20266"/>
    <cellStyle name="_Recon to Darrin's 5.11.05 proforma_Power Costs - Comparison bx Rbtl-Staff-Jt-PC_Electric Rev Req Model (2009 GRC) Revised 01-18-2010 6" xfId="20267"/>
    <cellStyle name="_Recon to Darrin's 5.11.05 proforma_Power Costs - Comparison bx Rbtl-Staff-Jt-PC_Electric Rev Req Model (2009 GRC) Revised 01-18-2010 6 2" xfId="20268"/>
    <cellStyle name="_Recon to Darrin's 5.11.05 proforma_Power Costs - Comparison bx Rbtl-Staff-Jt-PC_Electric Rev Req Model (2009 GRC) Revised 01-18-2010 7" xfId="20269"/>
    <cellStyle name="_Recon to Darrin's 5.11.05 proforma_Power Costs - Comparison bx Rbtl-Staff-Jt-PC_Electric Rev Req Model (2009 GRC) Revised 01-18-2010_DEM-WP(C) ENERG10C--ctn Mid-C_042010 2010GRC" xfId="3343"/>
    <cellStyle name="_Recon to Darrin's 5.11.05 proforma_Power Costs - Comparison bx Rbtl-Staff-Jt-PC_Electric Rev Req Model (2009 GRC) Revised 01-18-2010_DEM-WP(C) ENERG10C--ctn Mid-C_042010 2010GRC 2" xfId="20270"/>
    <cellStyle name="_Recon to Darrin's 5.11.05 proforma_Power Costs - Comparison bx Rbtl-Staff-Jt-PC_Final Order Electric EXHIBIT A-1" xfId="3344"/>
    <cellStyle name="_Recon to Darrin's 5.11.05 proforma_Power Costs - Comparison bx Rbtl-Staff-Jt-PC_Final Order Electric EXHIBIT A-1 2" xfId="20271"/>
    <cellStyle name="_Recon to Darrin's 5.11.05 proforma_Power Costs - Comparison bx Rbtl-Staff-Jt-PC_Final Order Electric EXHIBIT A-1 2 2" xfId="20272"/>
    <cellStyle name="_Recon to Darrin's 5.11.05 proforma_Power Costs - Comparison bx Rbtl-Staff-Jt-PC_Final Order Electric EXHIBIT A-1 2 2 2" xfId="20273"/>
    <cellStyle name="_Recon to Darrin's 5.11.05 proforma_Power Costs - Comparison bx Rbtl-Staff-Jt-PC_Final Order Electric EXHIBIT A-1 2 3" xfId="20274"/>
    <cellStyle name="_Recon to Darrin's 5.11.05 proforma_Power Costs - Comparison bx Rbtl-Staff-Jt-PC_Final Order Electric EXHIBIT A-1 2 4" xfId="20275"/>
    <cellStyle name="_Recon to Darrin's 5.11.05 proforma_Power Costs - Comparison bx Rbtl-Staff-Jt-PC_Final Order Electric EXHIBIT A-1 3" xfId="20276"/>
    <cellStyle name="_Recon to Darrin's 5.11.05 proforma_Power Costs - Comparison bx Rbtl-Staff-Jt-PC_Final Order Electric EXHIBIT A-1 3 2" xfId="20277"/>
    <cellStyle name="_Recon to Darrin's 5.11.05 proforma_Power Costs - Comparison bx Rbtl-Staff-Jt-PC_Final Order Electric EXHIBIT A-1 3 2 2" xfId="20278"/>
    <cellStyle name="_Recon to Darrin's 5.11.05 proforma_Power Costs - Comparison bx Rbtl-Staff-Jt-PC_Final Order Electric EXHIBIT A-1 3 3" xfId="20279"/>
    <cellStyle name="_Recon to Darrin's 5.11.05 proforma_Power Costs - Comparison bx Rbtl-Staff-Jt-PC_Final Order Electric EXHIBIT A-1 4" xfId="20280"/>
    <cellStyle name="_Recon to Darrin's 5.11.05 proforma_Power Costs - Comparison bx Rbtl-Staff-Jt-PC_Final Order Electric EXHIBIT A-1 4 2" xfId="20281"/>
    <cellStyle name="_Recon to Darrin's 5.11.05 proforma_Power Costs - Comparison bx Rbtl-Staff-Jt-PC_Final Order Electric EXHIBIT A-1 5" xfId="20282"/>
    <cellStyle name="_Recon to Darrin's 5.11.05 proforma_Power Costs - Comparison bx Rbtl-Staff-Jt-PC_Final Order Electric EXHIBIT A-1 6" xfId="20283"/>
    <cellStyle name="_Recon to Darrin's 5.11.05 proforma_Power Costs - Comparison bx Rbtl-Staff-Jt-PC_Final Order Electric EXHIBIT A-1 7" xfId="20284"/>
    <cellStyle name="_Recon to Darrin's 5.11.05 proforma_Production Adj 4.37" xfId="20285"/>
    <cellStyle name="_Recon to Darrin's 5.11.05 proforma_Production Adj 4.37 2" xfId="20286"/>
    <cellStyle name="_Recon to Darrin's 5.11.05 proforma_Production Adj 4.37 2 2" xfId="20287"/>
    <cellStyle name="_Recon to Darrin's 5.11.05 proforma_Production Adj 4.37 2 2 2" xfId="20288"/>
    <cellStyle name="_Recon to Darrin's 5.11.05 proforma_Production Adj 4.37 2 3" xfId="20289"/>
    <cellStyle name="_Recon to Darrin's 5.11.05 proforma_Production Adj 4.37 3" xfId="20290"/>
    <cellStyle name="_Recon to Darrin's 5.11.05 proforma_Production Adj 4.37 3 2" xfId="20291"/>
    <cellStyle name="_Recon to Darrin's 5.11.05 proforma_Production Adj 4.37 4" xfId="20292"/>
    <cellStyle name="_Recon to Darrin's 5.11.05 proforma_Purchased Power Adj 4.03" xfId="20293"/>
    <cellStyle name="_Recon to Darrin's 5.11.05 proforma_Purchased Power Adj 4.03 2" xfId="20294"/>
    <cellStyle name="_Recon to Darrin's 5.11.05 proforma_Purchased Power Adj 4.03 2 2" xfId="20295"/>
    <cellStyle name="_Recon to Darrin's 5.11.05 proforma_Purchased Power Adj 4.03 2 2 2" xfId="20296"/>
    <cellStyle name="_Recon to Darrin's 5.11.05 proforma_Purchased Power Adj 4.03 2 3" xfId="20297"/>
    <cellStyle name="_Recon to Darrin's 5.11.05 proforma_Purchased Power Adj 4.03 3" xfId="20298"/>
    <cellStyle name="_Recon to Darrin's 5.11.05 proforma_Purchased Power Adj 4.03 3 2" xfId="20299"/>
    <cellStyle name="_Recon to Darrin's 5.11.05 proforma_Purchased Power Adj 4.03 4" xfId="20300"/>
    <cellStyle name="_Recon to Darrin's 5.11.05 proforma_Rebuttal Power Costs" xfId="3345"/>
    <cellStyle name="_Recon to Darrin's 5.11.05 proforma_Rebuttal Power Costs 2" xfId="3346"/>
    <cellStyle name="_Recon to Darrin's 5.11.05 proforma_Rebuttal Power Costs 2 2" xfId="20301"/>
    <cellStyle name="_Recon to Darrin's 5.11.05 proforma_Rebuttal Power Costs 2 2 2" xfId="20302"/>
    <cellStyle name="_Recon to Darrin's 5.11.05 proforma_Rebuttal Power Costs 2 2 2 2" xfId="20303"/>
    <cellStyle name="_Recon to Darrin's 5.11.05 proforma_Rebuttal Power Costs 2 2 3" xfId="20304"/>
    <cellStyle name="_Recon to Darrin's 5.11.05 proforma_Rebuttal Power Costs 2 3" xfId="20305"/>
    <cellStyle name="_Recon to Darrin's 5.11.05 proforma_Rebuttal Power Costs 2 3 2" xfId="20306"/>
    <cellStyle name="_Recon to Darrin's 5.11.05 proforma_Rebuttal Power Costs 2 4" xfId="20307"/>
    <cellStyle name="_Recon to Darrin's 5.11.05 proforma_Rebuttal Power Costs 2 4 2" xfId="20308"/>
    <cellStyle name="_Recon to Darrin's 5.11.05 proforma_Rebuttal Power Costs 2 5" xfId="20309"/>
    <cellStyle name="_Recon to Darrin's 5.11.05 proforma_Rebuttal Power Costs 3" xfId="20310"/>
    <cellStyle name="_Recon to Darrin's 5.11.05 proforma_Rebuttal Power Costs 3 2" xfId="20311"/>
    <cellStyle name="_Recon to Darrin's 5.11.05 proforma_Rebuttal Power Costs 3 2 2" xfId="20312"/>
    <cellStyle name="_Recon to Darrin's 5.11.05 proforma_Rebuttal Power Costs 3 3" xfId="20313"/>
    <cellStyle name="_Recon to Darrin's 5.11.05 proforma_Rebuttal Power Costs 3 4" xfId="20314"/>
    <cellStyle name="_Recon to Darrin's 5.11.05 proforma_Rebuttal Power Costs 4" xfId="20315"/>
    <cellStyle name="_Recon to Darrin's 5.11.05 proforma_Rebuttal Power Costs 4 2" xfId="20316"/>
    <cellStyle name="_Recon to Darrin's 5.11.05 proforma_Rebuttal Power Costs 4 2 2" xfId="20317"/>
    <cellStyle name="_Recon to Darrin's 5.11.05 proforma_Rebuttal Power Costs 4 3" xfId="20318"/>
    <cellStyle name="_Recon to Darrin's 5.11.05 proforma_Rebuttal Power Costs 5" xfId="20319"/>
    <cellStyle name="_Recon to Darrin's 5.11.05 proforma_Rebuttal Power Costs 5 2" xfId="20320"/>
    <cellStyle name="_Recon to Darrin's 5.11.05 proforma_Rebuttal Power Costs 6" xfId="20321"/>
    <cellStyle name="_Recon to Darrin's 5.11.05 proforma_Rebuttal Power Costs 6 2" xfId="20322"/>
    <cellStyle name="_Recon to Darrin's 5.11.05 proforma_Rebuttal Power Costs 7" xfId="20323"/>
    <cellStyle name="_Recon to Darrin's 5.11.05 proforma_Rebuttal Power Costs_Adj Bench DR 3 for Initial Briefs (Electric)" xfId="3347"/>
    <cellStyle name="_Recon to Darrin's 5.11.05 proforma_Rebuttal Power Costs_Adj Bench DR 3 for Initial Briefs (Electric) 2" xfId="3348"/>
    <cellStyle name="_Recon to Darrin's 5.11.05 proforma_Rebuttal Power Costs_Adj Bench DR 3 for Initial Briefs (Electric) 2 2" xfId="20324"/>
    <cellStyle name="_Recon to Darrin's 5.11.05 proforma_Rebuttal Power Costs_Adj Bench DR 3 for Initial Briefs (Electric) 2 2 2" xfId="20325"/>
    <cellStyle name="_Recon to Darrin's 5.11.05 proforma_Rebuttal Power Costs_Adj Bench DR 3 for Initial Briefs (Electric) 2 2 2 2" xfId="20326"/>
    <cellStyle name="_Recon to Darrin's 5.11.05 proforma_Rebuttal Power Costs_Adj Bench DR 3 for Initial Briefs (Electric) 2 2 3" xfId="20327"/>
    <cellStyle name="_Recon to Darrin's 5.11.05 proforma_Rebuttal Power Costs_Adj Bench DR 3 for Initial Briefs (Electric) 2 3" xfId="20328"/>
    <cellStyle name="_Recon to Darrin's 5.11.05 proforma_Rebuttal Power Costs_Adj Bench DR 3 for Initial Briefs (Electric) 2 3 2" xfId="20329"/>
    <cellStyle name="_Recon to Darrin's 5.11.05 proforma_Rebuttal Power Costs_Adj Bench DR 3 for Initial Briefs (Electric) 2 4" xfId="20330"/>
    <cellStyle name="_Recon to Darrin's 5.11.05 proforma_Rebuttal Power Costs_Adj Bench DR 3 for Initial Briefs (Electric) 2 4 2" xfId="20331"/>
    <cellStyle name="_Recon to Darrin's 5.11.05 proforma_Rebuttal Power Costs_Adj Bench DR 3 for Initial Briefs (Electric) 2 5" xfId="20332"/>
    <cellStyle name="_Recon to Darrin's 5.11.05 proforma_Rebuttal Power Costs_Adj Bench DR 3 for Initial Briefs (Electric) 3" xfId="20333"/>
    <cellStyle name="_Recon to Darrin's 5.11.05 proforma_Rebuttal Power Costs_Adj Bench DR 3 for Initial Briefs (Electric) 3 2" xfId="20334"/>
    <cellStyle name="_Recon to Darrin's 5.11.05 proforma_Rebuttal Power Costs_Adj Bench DR 3 for Initial Briefs (Electric) 3 2 2" xfId="20335"/>
    <cellStyle name="_Recon to Darrin's 5.11.05 proforma_Rebuttal Power Costs_Adj Bench DR 3 for Initial Briefs (Electric) 3 3" xfId="20336"/>
    <cellStyle name="_Recon to Darrin's 5.11.05 proforma_Rebuttal Power Costs_Adj Bench DR 3 for Initial Briefs (Electric) 3 4" xfId="20337"/>
    <cellStyle name="_Recon to Darrin's 5.11.05 proforma_Rebuttal Power Costs_Adj Bench DR 3 for Initial Briefs (Electric) 4" xfId="20338"/>
    <cellStyle name="_Recon to Darrin's 5.11.05 proforma_Rebuttal Power Costs_Adj Bench DR 3 for Initial Briefs (Electric) 4 2" xfId="20339"/>
    <cellStyle name="_Recon to Darrin's 5.11.05 proforma_Rebuttal Power Costs_Adj Bench DR 3 for Initial Briefs (Electric) 4 2 2" xfId="20340"/>
    <cellStyle name="_Recon to Darrin's 5.11.05 proforma_Rebuttal Power Costs_Adj Bench DR 3 for Initial Briefs (Electric) 4 3" xfId="20341"/>
    <cellStyle name="_Recon to Darrin's 5.11.05 proforma_Rebuttal Power Costs_Adj Bench DR 3 for Initial Briefs (Electric) 5" xfId="20342"/>
    <cellStyle name="_Recon to Darrin's 5.11.05 proforma_Rebuttal Power Costs_Adj Bench DR 3 for Initial Briefs (Electric) 5 2" xfId="20343"/>
    <cellStyle name="_Recon to Darrin's 5.11.05 proforma_Rebuttal Power Costs_Adj Bench DR 3 for Initial Briefs (Electric) 6" xfId="20344"/>
    <cellStyle name="_Recon to Darrin's 5.11.05 proforma_Rebuttal Power Costs_Adj Bench DR 3 for Initial Briefs (Electric) 6 2" xfId="20345"/>
    <cellStyle name="_Recon to Darrin's 5.11.05 proforma_Rebuttal Power Costs_Adj Bench DR 3 for Initial Briefs (Electric) 7" xfId="20346"/>
    <cellStyle name="_Recon to Darrin's 5.11.05 proforma_Rebuttal Power Costs_Adj Bench DR 3 for Initial Briefs (Electric)_DEM-WP(C) ENERG10C--ctn Mid-C_042010 2010GRC" xfId="3349"/>
    <cellStyle name="_Recon to Darrin's 5.11.05 proforma_Rebuttal Power Costs_Adj Bench DR 3 for Initial Briefs (Electric)_DEM-WP(C) ENERG10C--ctn Mid-C_042010 2010GRC 2" xfId="20347"/>
    <cellStyle name="_Recon to Darrin's 5.11.05 proforma_Rebuttal Power Costs_DEM-WP(C) ENERG10C--ctn Mid-C_042010 2010GRC" xfId="3350"/>
    <cellStyle name="_Recon to Darrin's 5.11.05 proforma_Rebuttal Power Costs_DEM-WP(C) ENERG10C--ctn Mid-C_042010 2010GRC 2" xfId="20348"/>
    <cellStyle name="_Recon to Darrin's 5.11.05 proforma_Rebuttal Power Costs_Electric Rev Req Model (2009 GRC) Rebuttal" xfId="3351"/>
    <cellStyle name="_Recon to Darrin's 5.11.05 proforma_Rebuttal Power Costs_Electric Rev Req Model (2009 GRC) Rebuttal 2" xfId="20349"/>
    <cellStyle name="_Recon to Darrin's 5.11.05 proforma_Rebuttal Power Costs_Electric Rev Req Model (2009 GRC) Rebuttal 2 2" xfId="20350"/>
    <cellStyle name="_Recon to Darrin's 5.11.05 proforma_Rebuttal Power Costs_Electric Rev Req Model (2009 GRC) Rebuttal 2 2 2" xfId="20351"/>
    <cellStyle name="_Recon to Darrin's 5.11.05 proforma_Rebuttal Power Costs_Electric Rev Req Model (2009 GRC) Rebuttal 2 3" xfId="20352"/>
    <cellStyle name="_Recon to Darrin's 5.11.05 proforma_Rebuttal Power Costs_Electric Rev Req Model (2009 GRC) Rebuttal 2 4" xfId="20353"/>
    <cellStyle name="_Recon to Darrin's 5.11.05 proforma_Rebuttal Power Costs_Electric Rev Req Model (2009 GRC) Rebuttal 3" xfId="20354"/>
    <cellStyle name="_Recon to Darrin's 5.11.05 proforma_Rebuttal Power Costs_Electric Rev Req Model (2009 GRC) Rebuttal 3 2" xfId="20355"/>
    <cellStyle name="_Recon to Darrin's 5.11.05 proforma_Rebuttal Power Costs_Electric Rev Req Model (2009 GRC) Rebuttal 4" xfId="20356"/>
    <cellStyle name="_Recon to Darrin's 5.11.05 proforma_Rebuttal Power Costs_Electric Rev Req Model (2009 GRC) Rebuttal 5" xfId="20357"/>
    <cellStyle name="_Recon to Darrin's 5.11.05 proforma_Rebuttal Power Costs_Electric Rev Req Model (2009 GRC) Rebuttal REmoval of New  WH Solar AdjustMI" xfId="3352"/>
    <cellStyle name="_Recon to Darrin's 5.11.05 proforma_Rebuttal Power Costs_Electric Rev Req Model (2009 GRC) Rebuttal REmoval of New  WH Solar AdjustMI 2" xfId="3353"/>
    <cellStyle name="_Recon to Darrin's 5.11.05 proforma_Rebuttal Power Costs_Electric Rev Req Model (2009 GRC) Rebuttal REmoval of New  WH Solar AdjustMI 2 2" xfId="20358"/>
    <cellStyle name="_Recon to Darrin's 5.11.05 proforma_Rebuttal Power Costs_Electric Rev Req Model (2009 GRC) Rebuttal REmoval of New  WH Solar AdjustMI 2 2 2" xfId="20359"/>
    <cellStyle name="_Recon to Darrin's 5.11.05 proforma_Rebuttal Power Costs_Electric Rev Req Model (2009 GRC) Rebuttal REmoval of New  WH Solar AdjustMI 2 2 2 2" xfId="20360"/>
    <cellStyle name="_Recon to Darrin's 5.11.05 proforma_Rebuttal Power Costs_Electric Rev Req Model (2009 GRC) Rebuttal REmoval of New  WH Solar AdjustMI 2 2 3" xfId="20361"/>
    <cellStyle name="_Recon to Darrin's 5.11.05 proforma_Rebuttal Power Costs_Electric Rev Req Model (2009 GRC) Rebuttal REmoval of New  WH Solar AdjustMI 2 3" xfId="20362"/>
    <cellStyle name="_Recon to Darrin's 5.11.05 proforma_Rebuttal Power Costs_Electric Rev Req Model (2009 GRC) Rebuttal REmoval of New  WH Solar AdjustMI 2 3 2" xfId="20363"/>
    <cellStyle name="_Recon to Darrin's 5.11.05 proforma_Rebuttal Power Costs_Electric Rev Req Model (2009 GRC) Rebuttal REmoval of New  WH Solar AdjustMI 2 4" xfId="20364"/>
    <cellStyle name="_Recon to Darrin's 5.11.05 proforma_Rebuttal Power Costs_Electric Rev Req Model (2009 GRC) Rebuttal REmoval of New  WH Solar AdjustMI 2 4 2" xfId="20365"/>
    <cellStyle name="_Recon to Darrin's 5.11.05 proforma_Rebuttal Power Costs_Electric Rev Req Model (2009 GRC) Rebuttal REmoval of New  WH Solar AdjustMI 2 5" xfId="20366"/>
    <cellStyle name="_Recon to Darrin's 5.11.05 proforma_Rebuttal Power Costs_Electric Rev Req Model (2009 GRC) Rebuttal REmoval of New  WH Solar AdjustMI 3" xfId="20367"/>
    <cellStyle name="_Recon to Darrin's 5.11.05 proforma_Rebuttal Power Costs_Electric Rev Req Model (2009 GRC) Rebuttal REmoval of New  WH Solar AdjustMI 3 2" xfId="20368"/>
    <cellStyle name="_Recon to Darrin's 5.11.05 proforma_Rebuttal Power Costs_Electric Rev Req Model (2009 GRC) Rebuttal REmoval of New  WH Solar AdjustMI 3 2 2" xfId="20369"/>
    <cellStyle name="_Recon to Darrin's 5.11.05 proforma_Rebuttal Power Costs_Electric Rev Req Model (2009 GRC) Rebuttal REmoval of New  WH Solar AdjustMI 3 3" xfId="20370"/>
    <cellStyle name="_Recon to Darrin's 5.11.05 proforma_Rebuttal Power Costs_Electric Rev Req Model (2009 GRC) Rebuttal REmoval of New  WH Solar AdjustMI 3 4" xfId="20371"/>
    <cellStyle name="_Recon to Darrin's 5.11.05 proforma_Rebuttal Power Costs_Electric Rev Req Model (2009 GRC) Rebuttal REmoval of New  WH Solar AdjustMI 4" xfId="20372"/>
    <cellStyle name="_Recon to Darrin's 5.11.05 proforma_Rebuttal Power Costs_Electric Rev Req Model (2009 GRC) Rebuttal REmoval of New  WH Solar AdjustMI 4 2" xfId="20373"/>
    <cellStyle name="_Recon to Darrin's 5.11.05 proforma_Rebuttal Power Costs_Electric Rev Req Model (2009 GRC) Rebuttal REmoval of New  WH Solar AdjustMI 4 2 2" xfId="20374"/>
    <cellStyle name="_Recon to Darrin's 5.11.05 proforma_Rebuttal Power Costs_Electric Rev Req Model (2009 GRC) Rebuttal REmoval of New  WH Solar AdjustMI 4 3" xfId="20375"/>
    <cellStyle name="_Recon to Darrin's 5.11.05 proforma_Rebuttal Power Costs_Electric Rev Req Model (2009 GRC) Rebuttal REmoval of New  WH Solar AdjustMI 5" xfId="20376"/>
    <cellStyle name="_Recon to Darrin's 5.11.05 proforma_Rebuttal Power Costs_Electric Rev Req Model (2009 GRC) Rebuttal REmoval of New  WH Solar AdjustMI 5 2" xfId="20377"/>
    <cellStyle name="_Recon to Darrin's 5.11.05 proforma_Rebuttal Power Costs_Electric Rev Req Model (2009 GRC) Rebuttal REmoval of New  WH Solar AdjustMI 6" xfId="20378"/>
    <cellStyle name="_Recon to Darrin's 5.11.05 proforma_Rebuttal Power Costs_Electric Rev Req Model (2009 GRC) Rebuttal REmoval of New  WH Solar AdjustMI 6 2" xfId="20379"/>
    <cellStyle name="_Recon to Darrin's 5.11.05 proforma_Rebuttal Power Costs_Electric Rev Req Model (2009 GRC) Rebuttal REmoval of New  WH Solar AdjustMI 7" xfId="20380"/>
    <cellStyle name="_Recon to Darrin's 5.11.05 proforma_Rebuttal Power Costs_Electric Rev Req Model (2009 GRC) Rebuttal REmoval of New  WH Solar AdjustMI_DEM-WP(C) ENERG10C--ctn Mid-C_042010 2010GRC" xfId="3354"/>
    <cellStyle name="_Recon to Darrin's 5.11.05 proforma_Rebuttal Power Costs_Electric Rev Req Model (2009 GRC) Rebuttal REmoval of New  WH Solar AdjustMI_DEM-WP(C) ENERG10C--ctn Mid-C_042010 2010GRC 2" xfId="20381"/>
    <cellStyle name="_Recon to Darrin's 5.11.05 proforma_Rebuttal Power Costs_Electric Rev Req Model (2009 GRC) Revised 01-18-2010" xfId="3355"/>
    <cellStyle name="_Recon to Darrin's 5.11.05 proforma_Rebuttal Power Costs_Electric Rev Req Model (2009 GRC) Revised 01-18-2010 2" xfId="3356"/>
    <cellStyle name="_Recon to Darrin's 5.11.05 proforma_Rebuttal Power Costs_Electric Rev Req Model (2009 GRC) Revised 01-18-2010 2 2" xfId="20382"/>
    <cellStyle name="_Recon to Darrin's 5.11.05 proforma_Rebuttal Power Costs_Electric Rev Req Model (2009 GRC) Revised 01-18-2010 2 2 2" xfId="20383"/>
    <cellStyle name="_Recon to Darrin's 5.11.05 proforma_Rebuttal Power Costs_Electric Rev Req Model (2009 GRC) Revised 01-18-2010 2 2 2 2" xfId="20384"/>
    <cellStyle name="_Recon to Darrin's 5.11.05 proforma_Rebuttal Power Costs_Electric Rev Req Model (2009 GRC) Revised 01-18-2010 2 2 3" xfId="20385"/>
    <cellStyle name="_Recon to Darrin's 5.11.05 proforma_Rebuttal Power Costs_Electric Rev Req Model (2009 GRC) Revised 01-18-2010 2 3" xfId="20386"/>
    <cellStyle name="_Recon to Darrin's 5.11.05 proforma_Rebuttal Power Costs_Electric Rev Req Model (2009 GRC) Revised 01-18-2010 2 3 2" xfId="20387"/>
    <cellStyle name="_Recon to Darrin's 5.11.05 proforma_Rebuttal Power Costs_Electric Rev Req Model (2009 GRC) Revised 01-18-2010 2 4" xfId="20388"/>
    <cellStyle name="_Recon to Darrin's 5.11.05 proforma_Rebuttal Power Costs_Electric Rev Req Model (2009 GRC) Revised 01-18-2010 2 4 2" xfId="20389"/>
    <cellStyle name="_Recon to Darrin's 5.11.05 proforma_Rebuttal Power Costs_Electric Rev Req Model (2009 GRC) Revised 01-18-2010 2 5" xfId="20390"/>
    <cellStyle name="_Recon to Darrin's 5.11.05 proforma_Rebuttal Power Costs_Electric Rev Req Model (2009 GRC) Revised 01-18-2010 3" xfId="20391"/>
    <cellStyle name="_Recon to Darrin's 5.11.05 proforma_Rebuttal Power Costs_Electric Rev Req Model (2009 GRC) Revised 01-18-2010 3 2" xfId="20392"/>
    <cellStyle name="_Recon to Darrin's 5.11.05 proforma_Rebuttal Power Costs_Electric Rev Req Model (2009 GRC) Revised 01-18-2010 3 2 2" xfId="20393"/>
    <cellStyle name="_Recon to Darrin's 5.11.05 proforma_Rebuttal Power Costs_Electric Rev Req Model (2009 GRC) Revised 01-18-2010 3 3" xfId="20394"/>
    <cellStyle name="_Recon to Darrin's 5.11.05 proforma_Rebuttal Power Costs_Electric Rev Req Model (2009 GRC) Revised 01-18-2010 3 4" xfId="20395"/>
    <cellStyle name="_Recon to Darrin's 5.11.05 proforma_Rebuttal Power Costs_Electric Rev Req Model (2009 GRC) Revised 01-18-2010 4" xfId="20396"/>
    <cellStyle name="_Recon to Darrin's 5.11.05 proforma_Rebuttal Power Costs_Electric Rev Req Model (2009 GRC) Revised 01-18-2010 4 2" xfId="20397"/>
    <cellStyle name="_Recon to Darrin's 5.11.05 proforma_Rebuttal Power Costs_Electric Rev Req Model (2009 GRC) Revised 01-18-2010 4 2 2" xfId="20398"/>
    <cellStyle name="_Recon to Darrin's 5.11.05 proforma_Rebuttal Power Costs_Electric Rev Req Model (2009 GRC) Revised 01-18-2010 4 3" xfId="20399"/>
    <cellStyle name="_Recon to Darrin's 5.11.05 proforma_Rebuttal Power Costs_Electric Rev Req Model (2009 GRC) Revised 01-18-2010 5" xfId="20400"/>
    <cellStyle name="_Recon to Darrin's 5.11.05 proforma_Rebuttal Power Costs_Electric Rev Req Model (2009 GRC) Revised 01-18-2010 5 2" xfId="20401"/>
    <cellStyle name="_Recon to Darrin's 5.11.05 proforma_Rebuttal Power Costs_Electric Rev Req Model (2009 GRC) Revised 01-18-2010 6" xfId="20402"/>
    <cellStyle name="_Recon to Darrin's 5.11.05 proforma_Rebuttal Power Costs_Electric Rev Req Model (2009 GRC) Revised 01-18-2010 6 2" xfId="20403"/>
    <cellStyle name="_Recon to Darrin's 5.11.05 proforma_Rebuttal Power Costs_Electric Rev Req Model (2009 GRC) Revised 01-18-2010 7" xfId="20404"/>
    <cellStyle name="_Recon to Darrin's 5.11.05 proforma_Rebuttal Power Costs_Electric Rev Req Model (2009 GRC) Revised 01-18-2010_DEM-WP(C) ENERG10C--ctn Mid-C_042010 2010GRC" xfId="3357"/>
    <cellStyle name="_Recon to Darrin's 5.11.05 proforma_Rebuttal Power Costs_Electric Rev Req Model (2009 GRC) Revised 01-18-2010_DEM-WP(C) ENERG10C--ctn Mid-C_042010 2010GRC 2" xfId="20405"/>
    <cellStyle name="_Recon to Darrin's 5.11.05 proforma_Rebuttal Power Costs_Final Order Electric EXHIBIT A-1" xfId="3358"/>
    <cellStyle name="_Recon to Darrin's 5.11.05 proforma_Rebuttal Power Costs_Final Order Electric EXHIBIT A-1 2" xfId="20406"/>
    <cellStyle name="_Recon to Darrin's 5.11.05 proforma_Rebuttal Power Costs_Final Order Electric EXHIBIT A-1 2 2" xfId="20407"/>
    <cellStyle name="_Recon to Darrin's 5.11.05 proforma_Rebuttal Power Costs_Final Order Electric EXHIBIT A-1 2 2 2" xfId="20408"/>
    <cellStyle name="_Recon to Darrin's 5.11.05 proforma_Rebuttal Power Costs_Final Order Electric EXHIBIT A-1 2 3" xfId="20409"/>
    <cellStyle name="_Recon to Darrin's 5.11.05 proforma_Rebuttal Power Costs_Final Order Electric EXHIBIT A-1 2 4" xfId="20410"/>
    <cellStyle name="_Recon to Darrin's 5.11.05 proforma_Rebuttal Power Costs_Final Order Electric EXHIBIT A-1 3" xfId="20411"/>
    <cellStyle name="_Recon to Darrin's 5.11.05 proforma_Rebuttal Power Costs_Final Order Electric EXHIBIT A-1 3 2" xfId="20412"/>
    <cellStyle name="_Recon to Darrin's 5.11.05 proforma_Rebuttal Power Costs_Final Order Electric EXHIBIT A-1 3 2 2" xfId="20413"/>
    <cellStyle name="_Recon to Darrin's 5.11.05 proforma_Rebuttal Power Costs_Final Order Electric EXHIBIT A-1 3 3" xfId="20414"/>
    <cellStyle name="_Recon to Darrin's 5.11.05 proforma_Rebuttal Power Costs_Final Order Electric EXHIBIT A-1 4" xfId="20415"/>
    <cellStyle name="_Recon to Darrin's 5.11.05 proforma_Rebuttal Power Costs_Final Order Electric EXHIBIT A-1 4 2" xfId="20416"/>
    <cellStyle name="_Recon to Darrin's 5.11.05 proforma_Rebuttal Power Costs_Final Order Electric EXHIBIT A-1 5" xfId="20417"/>
    <cellStyle name="_Recon to Darrin's 5.11.05 proforma_Rebuttal Power Costs_Final Order Electric EXHIBIT A-1 6" xfId="20418"/>
    <cellStyle name="_Recon to Darrin's 5.11.05 proforma_Rebuttal Power Costs_Final Order Electric EXHIBIT A-1 7" xfId="20419"/>
    <cellStyle name="_Recon to Darrin's 5.11.05 proforma_ROR &amp; CONV FACTOR" xfId="20420"/>
    <cellStyle name="_Recon to Darrin's 5.11.05 proforma_ROR &amp; CONV FACTOR 2" xfId="20421"/>
    <cellStyle name="_Recon to Darrin's 5.11.05 proforma_ROR &amp; CONV FACTOR 2 2" xfId="20422"/>
    <cellStyle name="_Recon to Darrin's 5.11.05 proforma_ROR &amp; CONV FACTOR 2 2 2" xfId="20423"/>
    <cellStyle name="_Recon to Darrin's 5.11.05 proforma_ROR &amp; CONV FACTOR 2 3" xfId="20424"/>
    <cellStyle name="_Recon to Darrin's 5.11.05 proforma_ROR &amp; CONV FACTOR 3" xfId="20425"/>
    <cellStyle name="_Recon to Darrin's 5.11.05 proforma_ROR &amp; CONV FACTOR 3 2" xfId="20426"/>
    <cellStyle name="_Recon to Darrin's 5.11.05 proforma_ROR &amp; CONV FACTOR 4" xfId="20427"/>
    <cellStyle name="_Recon to Darrin's 5.11.05 proforma_ROR 5.02" xfId="20428"/>
    <cellStyle name="_Recon to Darrin's 5.11.05 proforma_ROR 5.02 2" xfId="20429"/>
    <cellStyle name="_Recon to Darrin's 5.11.05 proforma_ROR 5.02 2 2" xfId="20430"/>
    <cellStyle name="_Recon to Darrin's 5.11.05 proforma_ROR 5.02 2 2 2" xfId="20431"/>
    <cellStyle name="_Recon to Darrin's 5.11.05 proforma_ROR 5.02 2 3" xfId="20432"/>
    <cellStyle name="_Recon to Darrin's 5.11.05 proforma_ROR 5.02 3" xfId="20433"/>
    <cellStyle name="_Recon to Darrin's 5.11.05 proforma_ROR 5.02 3 2" xfId="20434"/>
    <cellStyle name="_Recon to Darrin's 5.11.05 proforma_ROR 5.02 4" xfId="20435"/>
    <cellStyle name="_Recon to Darrin's 5.11.05 proforma_Transmission Workbook for May BOD" xfId="3359"/>
    <cellStyle name="_Recon to Darrin's 5.11.05 proforma_Transmission Workbook for May BOD 2" xfId="3360"/>
    <cellStyle name="_Recon to Darrin's 5.11.05 proforma_Transmission Workbook for May BOD 2 2" xfId="20436"/>
    <cellStyle name="_Recon to Darrin's 5.11.05 proforma_Transmission Workbook for May BOD 2 2 2" xfId="20437"/>
    <cellStyle name="_Recon to Darrin's 5.11.05 proforma_Transmission Workbook for May BOD 2 2 2 2" xfId="20438"/>
    <cellStyle name="_Recon to Darrin's 5.11.05 proforma_Transmission Workbook for May BOD 2 3" xfId="20439"/>
    <cellStyle name="_Recon to Darrin's 5.11.05 proforma_Transmission Workbook for May BOD 2 3 2" xfId="20440"/>
    <cellStyle name="_Recon to Darrin's 5.11.05 proforma_Transmission Workbook for May BOD 2 4" xfId="20441"/>
    <cellStyle name="_Recon to Darrin's 5.11.05 proforma_Transmission Workbook for May BOD 2 4 2" xfId="20442"/>
    <cellStyle name="_Recon to Darrin's 5.11.05 proforma_Transmission Workbook for May BOD 2 5" xfId="20443"/>
    <cellStyle name="_Recon to Darrin's 5.11.05 proforma_Transmission Workbook for May BOD 3" xfId="20444"/>
    <cellStyle name="_Recon to Darrin's 5.11.05 proforma_Transmission Workbook for May BOD 3 2" xfId="20445"/>
    <cellStyle name="_Recon to Darrin's 5.11.05 proforma_Transmission Workbook for May BOD 3 2 2" xfId="20446"/>
    <cellStyle name="_Recon to Darrin's 5.11.05 proforma_Transmission Workbook for May BOD 3 3" xfId="20447"/>
    <cellStyle name="_Recon to Darrin's 5.11.05 proforma_Transmission Workbook for May BOD 4" xfId="20448"/>
    <cellStyle name="_Recon to Darrin's 5.11.05 proforma_Transmission Workbook for May BOD 4 2" xfId="20449"/>
    <cellStyle name="_Recon to Darrin's 5.11.05 proforma_Transmission Workbook for May BOD 4 2 2" xfId="20450"/>
    <cellStyle name="_Recon to Darrin's 5.11.05 proforma_Transmission Workbook for May BOD 4 3" xfId="20451"/>
    <cellStyle name="_Recon to Darrin's 5.11.05 proforma_Transmission Workbook for May BOD 5" xfId="20452"/>
    <cellStyle name="_Recon to Darrin's 5.11.05 proforma_Transmission Workbook for May BOD 5 2" xfId="20453"/>
    <cellStyle name="_Recon to Darrin's 5.11.05 proforma_Transmission Workbook for May BOD 6" xfId="20454"/>
    <cellStyle name="_Recon to Darrin's 5.11.05 proforma_Transmission Workbook for May BOD 6 2" xfId="20455"/>
    <cellStyle name="_Recon to Darrin's 5.11.05 proforma_Transmission Workbook for May BOD 7" xfId="20456"/>
    <cellStyle name="_Recon to Darrin's 5.11.05 proforma_Transmission Workbook for May BOD_DEM-WP(C) ENERG10C--ctn Mid-C_042010 2010GRC" xfId="3361"/>
    <cellStyle name="_Recon to Darrin's 5.11.05 proforma_Transmission Workbook for May BOD_DEM-WP(C) ENERG10C--ctn Mid-C_042010 2010GRC 2" xfId="20457"/>
    <cellStyle name="_Recon to Darrin's 5.11.05 proforma_Wind Integration 10GRC" xfId="3362"/>
    <cellStyle name="_Recon to Darrin's 5.11.05 proforma_Wind Integration 10GRC 2" xfId="3363"/>
    <cellStyle name="_Recon to Darrin's 5.11.05 proforma_Wind Integration 10GRC 2 2" xfId="20458"/>
    <cellStyle name="_Recon to Darrin's 5.11.05 proforma_Wind Integration 10GRC 2 2 2" xfId="20459"/>
    <cellStyle name="_Recon to Darrin's 5.11.05 proforma_Wind Integration 10GRC 2 2 2 2" xfId="20460"/>
    <cellStyle name="_Recon to Darrin's 5.11.05 proforma_Wind Integration 10GRC 2 3" xfId="20461"/>
    <cellStyle name="_Recon to Darrin's 5.11.05 proforma_Wind Integration 10GRC 2 3 2" xfId="20462"/>
    <cellStyle name="_Recon to Darrin's 5.11.05 proforma_Wind Integration 10GRC 2 4" xfId="20463"/>
    <cellStyle name="_Recon to Darrin's 5.11.05 proforma_Wind Integration 10GRC 2 4 2" xfId="20464"/>
    <cellStyle name="_Recon to Darrin's 5.11.05 proforma_Wind Integration 10GRC 2 5" xfId="20465"/>
    <cellStyle name="_Recon to Darrin's 5.11.05 proforma_Wind Integration 10GRC 3" xfId="20466"/>
    <cellStyle name="_Recon to Darrin's 5.11.05 proforma_Wind Integration 10GRC 3 2" xfId="20467"/>
    <cellStyle name="_Recon to Darrin's 5.11.05 proforma_Wind Integration 10GRC 3 2 2" xfId="20468"/>
    <cellStyle name="_Recon to Darrin's 5.11.05 proforma_Wind Integration 10GRC 3 3" xfId="20469"/>
    <cellStyle name="_Recon to Darrin's 5.11.05 proforma_Wind Integration 10GRC 4" xfId="20470"/>
    <cellStyle name="_Recon to Darrin's 5.11.05 proforma_Wind Integration 10GRC 4 2" xfId="20471"/>
    <cellStyle name="_Recon to Darrin's 5.11.05 proforma_Wind Integration 10GRC 4 2 2" xfId="20472"/>
    <cellStyle name="_Recon to Darrin's 5.11.05 proforma_Wind Integration 10GRC 4 3" xfId="20473"/>
    <cellStyle name="_Recon to Darrin's 5.11.05 proforma_Wind Integration 10GRC 5" xfId="20474"/>
    <cellStyle name="_Recon to Darrin's 5.11.05 proforma_Wind Integration 10GRC 5 2" xfId="20475"/>
    <cellStyle name="_Recon to Darrin's 5.11.05 proforma_Wind Integration 10GRC 6" xfId="20476"/>
    <cellStyle name="_Recon to Darrin's 5.11.05 proforma_Wind Integration 10GRC 6 2" xfId="20477"/>
    <cellStyle name="_Recon to Darrin's 5.11.05 proforma_Wind Integration 10GRC 7" xfId="20478"/>
    <cellStyle name="_Recon to Darrin's 5.11.05 proforma_Wind Integration 10GRC_DEM-WP(C) ENERG10C--ctn Mid-C_042010 2010GRC" xfId="3364"/>
    <cellStyle name="_Recon to Darrin's 5.11.05 proforma_Wind Integration 10GRC_DEM-WP(C) ENERG10C--ctn Mid-C_042010 2010GRC 2" xfId="20479"/>
    <cellStyle name="_Revenue" xfId="3365"/>
    <cellStyle name="_Revenue 2" xfId="20480"/>
    <cellStyle name="_Revenue_Data" xfId="3366"/>
    <cellStyle name="_Revenue_Data 2" xfId="20481"/>
    <cellStyle name="_Revenue_Data_1" xfId="3367"/>
    <cellStyle name="_Revenue_Data_1 2" xfId="20482"/>
    <cellStyle name="_Revenue_Data_Pro Forma Rev 09 GRC" xfId="3368"/>
    <cellStyle name="_Revenue_Data_Pro Forma Rev 09 GRC 2" xfId="20483"/>
    <cellStyle name="_Revenue_Data_Pro Forma Rev 2010 GRC" xfId="3369"/>
    <cellStyle name="_Revenue_Data_Pro Forma Rev 2010 GRC 2" xfId="20484"/>
    <cellStyle name="_Revenue_Data_Pro Forma Rev 2010 GRC_Preliminary" xfId="3370"/>
    <cellStyle name="_Revenue_Data_Pro Forma Rev 2010 GRC_Preliminary 2" xfId="20485"/>
    <cellStyle name="_Revenue_Data_Revenue (Feb 09 - Jan 10)" xfId="3371"/>
    <cellStyle name="_Revenue_Data_Revenue (Feb 09 - Jan 10) 2" xfId="20486"/>
    <cellStyle name="_Revenue_Data_Revenue (Jan 09 - Dec 09)" xfId="3372"/>
    <cellStyle name="_Revenue_Data_Revenue (Jan 09 - Dec 09) 2" xfId="20487"/>
    <cellStyle name="_Revenue_Data_Revenue (Mar 09 - Feb 10)" xfId="3373"/>
    <cellStyle name="_Revenue_Data_Revenue (Mar 09 - Feb 10) 2" xfId="20488"/>
    <cellStyle name="_Revenue_Data_Volume Exhibit (Jan09 - Dec09)" xfId="3374"/>
    <cellStyle name="_Revenue_Data_Volume Exhibit (Jan09 - Dec09) 2" xfId="20489"/>
    <cellStyle name="_Revenue_Mins" xfId="3375"/>
    <cellStyle name="_Revenue_Mins 2" xfId="20490"/>
    <cellStyle name="_Revenue_Pro Forma Rev 07 GRC" xfId="3376"/>
    <cellStyle name="_Revenue_Pro Forma Rev 07 GRC 2" xfId="20491"/>
    <cellStyle name="_Revenue_Pro Forma Rev 08 GRC" xfId="3377"/>
    <cellStyle name="_Revenue_Pro Forma Rev 08 GRC 2" xfId="20492"/>
    <cellStyle name="_Revenue_Pro Forma Rev 09 GRC" xfId="3378"/>
    <cellStyle name="_Revenue_Pro Forma Rev 09 GRC 2" xfId="20493"/>
    <cellStyle name="_Revenue_Pro Forma Rev 2010 GRC" xfId="3379"/>
    <cellStyle name="_Revenue_Pro Forma Rev 2010 GRC 2" xfId="20494"/>
    <cellStyle name="_Revenue_Pro Forma Rev 2010 GRC_Preliminary" xfId="3380"/>
    <cellStyle name="_Revenue_Pro Forma Rev 2010 GRC_Preliminary 2" xfId="20495"/>
    <cellStyle name="_Revenue_Revenue (Feb 09 - Jan 10)" xfId="3381"/>
    <cellStyle name="_Revenue_Revenue (Feb 09 - Jan 10) 2" xfId="20496"/>
    <cellStyle name="_Revenue_Revenue (Jan 09 - Dec 09)" xfId="3382"/>
    <cellStyle name="_Revenue_Revenue (Jan 09 - Dec 09) 2" xfId="20497"/>
    <cellStyle name="_Revenue_Revenue (Mar 09 - Feb 10)" xfId="3383"/>
    <cellStyle name="_Revenue_Revenue (Mar 09 - Feb 10) 2" xfId="20498"/>
    <cellStyle name="_Revenue_Sheet2" xfId="3384"/>
    <cellStyle name="_Revenue_Sheet2 2" xfId="20499"/>
    <cellStyle name="_Revenue_Therms Data" xfId="3385"/>
    <cellStyle name="_Revenue_Therms Data 2" xfId="20500"/>
    <cellStyle name="_Revenue_Therms Data Rerun" xfId="3386"/>
    <cellStyle name="_Revenue_Therms Data Rerun 2" xfId="20501"/>
    <cellStyle name="_Revenue_Volume Exhibit (Jan09 - Dec09)" xfId="3387"/>
    <cellStyle name="_Revenue_Volume Exhibit (Jan09 - Dec09) 2" xfId="20502"/>
    <cellStyle name="_x0013__Scenario 1 REC vs PTC Offset" xfId="20503"/>
    <cellStyle name="_x0013__Scenario 1 REC vs PTC Offset 2" xfId="20504"/>
    <cellStyle name="_x0013__Scenario 3" xfId="20505"/>
    <cellStyle name="_x0013__Scenario 3 2" xfId="20506"/>
    <cellStyle name="_Sumas Proforma - 11-09-07" xfId="3388"/>
    <cellStyle name="_Sumas Proforma - 11-09-07 2" xfId="20507"/>
    <cellStyle name="_Sumas Proforma - 11-09-07 2 2" xfId="20508"/>
    <cellStyle name="_Sumas Proforma - 11-09-07 2 2 2" xfId="20509"/>
    <cellStyle name="_Sumas Proforma - 11-09-07 2 3" xfId="20510"/>
    <cellStyle name="_Sumas Proforma - 11-09-07 3" xfId="20511"/>
    <cellStyle name="_Sumas Proforma - 11-09-07 3 2" xfId="20512"/>
    <cellStyle name="_Sumas Proforma - 11-09-07 4" xfId="20513"/>
    <cellStyle name="_Sumas Proforma - 11-09-07 4 2" xfId="20514"/>
    <cellStyle name="_Sumas Proforma - 11-09-07 5" xfId="20515"/>
    <cellStyle name="_Sumas Property Taxes v1" xfId="3389"/>
    <cellStyle name="_Sumas Property Taxes v1 2" xfId="20516"/>
    <cellStyle name="_Sumas Property Taxes v1 2 2" xfId="20517"/>
    <cellStyle name="_Sumas Property Taxes v1 2 2 2" xfId="20518"/>
    <cellStyle name="_Sumas Property Taxes v1 2 3" xfId="20519"/>
    <cellStyle name="_Sumas Property Taxes v1 3" xfId="20520"/>
    <cellStyle name="_Sumas Property Taxes v1 3 2" xfId="20521"/>
    <cellStyle name="_Sumas Property Taxes v1 4" xfId="20522"/>
    <cellStyle name="_Sumas Property Taxes v1 4 2" xfId="20523"/>
    <cellStyle name="_Sumas Property Taxes v1 5" xfId="20524"/>
    <cellStyle name="_Tenaska Comparison" xfId="3390"/>
    <cellStyle name="_Tenaska Comparison 10" xfId="20525"/>
    <cellStyle name="_Tenaska Comparison 10 2" xfId="20526"/>
    <cellStyle name="_Tenaska Comparison 10 2 2" xfId="20527"/>
    <cellStyle name="_Tenaska Comparison 10 2 2 2" xfId="20528"/>
    <cellStyle name="_Tenaska Comparison 10 2 3" xfId="20529"/>
    <cellStyle name="_Tenaska Comparison 10 3" xfId="20530"/>
    <cellStyle name="_Tenaska Comparison 10 3 2" xfId="20531"/>
    <cellStyle name="_Tenaska Comparison 10 4" xfId="20532"/>
    <cellStyle name="_Tenaska Comparison 11" xfId="20533"/>
    <cellStyle name="_Tenaska Comparison 11 2" xfId="20534"/>
    <cellStyle name="_Tenaska Comparison 12" xfId="20535"/>
    <cellStyle name="_Tenaska Comparison 12 2" xfId="20536"/>
    <cellStyle name="_Tenaska Comparison 13" xfId="20537"/>
    <cellStyle name="_Tenaska Comparison 13 2" xfId="20538"/>
    <cellStyle name="_Tenaska Comparison 13 3" xfId="20539"/>
    <cellStyle name="_Tenaska Comparison 14" xfId="20540"/>
    <cellStyle name="_Tenaska Comparison 2" xfId="3391"/>
    <cellStyle name="_Tenaska Comparison 2 2" xfId="3392"/>
    <cellStyle name="_Tenaska Comparison 2 2 2" xfId="20541"/>
    <cellStyle name="_Tenaska Comparison 2 2 2 2" xfId="20542"/>
    <cellStyle name="_Tenaska Comparison 2 2 2 2 2" xfId="20543"/>
    <cellStyle name="_Tenaska Comparison 2 2 2 3" xfId="20544"/>
    <cellStyle name="_Tenaska Comparison 2 2 3" xfId="20545"/>
    <cellStyle name="_Tenaska Comparison 2 2 3 2" xfId="20546"/>
    <cellStyle name="_Tenaska Comparison 2 2 4" xfId="20547"/>
    <cellStyle name="_Tenaska Comparison 2 2 4 2" xfId="20548"/>
    <cellStyle name="_Tenaska Comparison 2 2 5" xfId="20549"/>
    <cellStyle name="_Tenaska Comparison 2 3" xfId="20550"/>
    <cellStyle name="_Tenaska Comparison 2 3 2" xfId="20551"/>
    <cellStyle name="_Tenaska Comparison 2 3 2 2" xfId="20552"/>
    <cellStyle name="_Tenaska Comparison 2 3 3" xfId="20553"/>
    <cellStyle name="_Tenaska Comparison 2 3 4" xfId="20554"/>
    <cellStyle name="_Tenaska Comparison 2 4" xfId="20555"/>
    <cellStyle name="_Tenaska Comparison 2 4 2" xfId="20556"/>
    <cellStyle name="_Tenaska Comparison 2 4 2 2" xfId="20557"/>
    <cellStyle name="_Tenaska Comparison 2 4 3" xfId="20558"/>
    <cellStyle name="_Tenaska Comparison 2 5" xfId="20559"/>
    <cellStyle name="_Tenaska Comparison 2 5 2" xfId="20560"/>
    <cellStyle name="_Tenaska Comparison 2 6" xfId="20561"/>
    <cellStyle name="_Tenaska Comparison 2 6 2" xfId="20562"/>
    <cellStyle name="_Tenaska Comparison 2 7" xfId="20563"/>
    <cellStyle name="_Tenaska Comparison 3" xfId="3393"/>
    <cellStyle name="_Tenaska Comparison 3 2" xfId="20564"/>
    <cellStyle name="_Tenaska Comparison 3 2 2" xfId="20565"/>
    <cellStyle name="_Tenaska Comparison 3 2 2 2" xfId="20566"/>
    <cellStyle name="_Tenaska Comparison 3 2 3" xfId="20567"/>
    <cellStyle name="_Tenaska Comparison 3 2 4" xfId="20568"/>
    <cellStyle name="_Tenaska Comparison 3 3" xfId="20569"/>
    <cellStyle name="_Tenaska Comparison 3 3 2" xfId="20570"/>
    <cellStyle name="_Tenaska Comparison 3 3 2 2" xfId="20571"/>
    <cellStyle name="_Tenaska Comparison 3 3 3" xfId="20572"/>
    <cellStyle name="_Tenaska Comparison 3 4" xfId="20573"/>
    <cellStyle name="_Tenaska Comparison 3 4 2" xfId="20574"/>
    <cellStyle name="_Tenaska Comparison 3 5" xfId="20575"/>
    <cellStyle name="_Tenaska Comparison 3 5 2" xfId="20576"/>
    <cellStyle name="_Tenaska Comparison 3 6" xfId="20577"/>
    <cellStyle name="_Tenaska Comparison 4" xfId="3394"/>
    <cellStyle name="_Tenaska Comparison 4 2" xfId="3395"/>
    <cellStyle name="_Tenaska Comparison 4 2 2" xfId="20578"/>
    <cellStyle name="_Tenaska Comparison 4 2 2 2" xfId="20579"/>
    <cellStyle name="_Tenaska Comparison 4 2 2 2 2" xfId="20580"/>
    <cellStyle name="_Tenaska Comparison 4 2 3" xfId="20581"/>
    <cellStyle name="_Tenaska Comparison 4 2 3 2" xfId="20582"/>
    <cellStyle name="_Tenaska Comparison 4 2 4" xfId="20583"/>
    <cellStyle name="_Tenaska Comparison 4 2 4 2" xfId="20584"/>
    <cellStyle name="_Tenaska Comparison 4 2 5" xfId="20585"/>
    <cellStyle name="_Tenaska Comparison 4 3" xfId="20586"/>
    <cellStyle name="_Tenaska Comparison 4 3 2" xfId="20587"/>
    <cellStyle name="_Tenaska Comparison 4 3 2 2" xfId="20588"/>
    <cellStyle name="_Tenaska Comparison 4 3 3" xfId="20589"/>
    <cellStyle name="_Tenaska Comparison 4 4" xfId="20590"/>
    <cellStyle name="_Tenaska Comparison 4 4 2" xfId="20591"/>
    <cellStyle name="_Tenaska Comparison 4 4 2 2" xfId="20592"/>
    <cellStyle name="_Tenaska Comparison 4 4 3" xfId="20593"/>
    <cellStyle name="_Tenaska Comparison 4 5" xfId="20594"/>
    <cellStyle name="_Tenaska Comparison 4 5 2" xfId="20595"/>
    <cellStyle name="_Tenaska Comparison 4 6" xfId="20596"/>
    <cellStyle name="_Tenaska Comparison 4 6 2" xfId="20597"/>
    <cellStyle name="_Tenaska Comparison 4 7" xfId="20598"/>
    <cellStyle name="_Tenaska Comparison 5" xfId="3396"/>
    <cellStyle name="_Tenaska Comparison 5 2" xfId="3397"/>
    <cellStyle name="_Tenaska Comparison 5 2 2" xfId="20599"/>
    <cellStyle name="_Tenaska Comparison 5 2 2 2" xfId="20600"/>
    <cellStyle name="_Tenaska Comparison 5 2 2 2 2" xfId="20601"/>
    <cellStyle name="_Tenaska Comparison 5 2 3" xfId="20602"/>
    <cellStyle name="_Tenaska Comparison 5 2 3 2" xfId="20603"/>
    <cellStyle name="_Tenaska Comparison 5 2 4" xfId="20604"/>
    <cellStyle name="_Tenaska Comparison 5 2 4 2" xfId="20605"/>
    <cellStyle name="_Tenaska Comparison 5 2 5" xfId="20606"/>
    <cellStyle name="_Tenaska Comparison 5 3" xfId="20607"/>
    <cellStyle name="_Tenaska Comparison 5 3 2" xfId="20608"/>
    <cellStyle name="_Tenaska Comparison 5 3 2 2" xfId="20609"/>
    <cellStyle name="_Tenaska Comparison 5 3 3" xfId="20610"/>
    <cellStyle name="_Tenaska Comparison 5 4" xfId="20611"/>
    <cellStyle name="_Tenaska Comparison 5 4 2" xfId="20612"/>
    <cellStyle name="_Tenaska Comparison 5 4 2 2" xfId="20613"/>
    <cellStyle name="_Tenaska Comparison 5 4 3" xfId="20614"/>
    <cellStyle name="_Tenaska Comparison 5 5" xfId="20615"/>
    <cellStyle name="_Tenaska Comparison 5 5 2" xfId="20616"/>
    <cellStyle name="_Tenaska Comparison 5 6" xfId="20617"/>
    <cellStyle name="_Tenaska Comparison 5 6 2" xfId="20618"/>
    <cellStyle name="_Tenaska Comparison 6" xfId="3398"/>
    <cellStyle name="_Tenaska Comparison 6 2" xfId="20619"/>
    <cellStyle name="_Tenaska Comparison 6 2 2" xfId="20620"/>
    <cellStyle name="_Tenaska Comparison 6 2 2 2" xfId="20621"/>
    <cellStyle name="_Tenaska Comparison 6 2 2 2 2" xfId="20622"/>
    <cellStyle name="_Tenaska Comparison 6 2 3" xfId="20623"/>
    <cellStyle name="_Tenaska Comparison 6 2 3 2" xfId="20624"/>
    <cellStyle name="_Tenaska Comparison 6 2 4" xfId="20625"/>
    <cellStyle name="_Tenaska Comparison 6 2 4 2" xfId="20626"/>
    <cellStyle name="_Tenaska Comparison 6 2 5" xfId="20627"/>
    <cellStyle name="_Tenaska Comparison 6 3" xfId="20628"/>
    <cellStyle name="_Tenaska Comparison 6 3 2" xfId="20629"/>
    <cellStyle name="_Tenaska Comparison 6 3 2 2" xfId="20630"/>
    <cellStyle name="_Tenaska Comparison 6 4" xfId="20631"/>
    <cellStyle name="_Tenaska Comparison 6 4 2" xfId="20632"/>
    <cellStyle name="_Tenaska Comparison 6 5" xfId="20633"/>
    <cellStyle name="_Tenaska Comparison 6 5 2" xfId="20634"/>
    <cellStyle name="_Tenaska Comparison 7" xfId="3399"/>
    <cellStyle name="_Tenaska Comparison 7 2" xfId="3400"/>
    <cellStyle name="_Tenaska Comparison 7 2 2" xfId="20635"/>
    <cellStyle name="_Tenaska Comparison 7 2 2 2" xfId="20636"/>
    <cellStyle name="_Tenaska Comparison 7 3" xfId="20637"/>
    <cellStyle name="_Tenaska Comparison 7 3 2" xfId="20638"/>
    <cellStyle name="_Tenaska Comparison 7 4" xfId="20639"/>
    <cellStyle name="_Tenaska Comparison 7 4 2" xfId="20640"/>
    <cellStyle name="_Tenaska Comparison 8" xfId="3401"/>
    <cellStyle name="_Tenaska Comparison 8 2" xfId="3402"/>
    <cellStyle name="_Tenaska Comparison 8 2 2" xfId="20641"/>
    <cellStyle name="_Tenaska Comparison 8 3" xfId="20642"/>
    <cellStyle name="_Tenaska Comparison 9" xfId="20643"/>
    <cellStyle name="_Tenaska Comparison 9 2" xfId="20644"/>
    <cellStyle name="_Tenaska Comparison 9 2 2" xfId="20645"/>
    <cellStyle name="_Tenaska Comparison 9 3" xfId="20646"/>
    <cellStyle name="_Tenaska Comparison_(C) WHE Proforma with ITC cash grant 10 Yr Amort_for deferral_102809" xfId="3403"/>
    <cellStyle name="_Tenaska Comparison_(C) WHE Proforma with ITC cash grant 10 Yr Amort_for deferral_102809 2" xfId="3404"/>
    <cellStyle name="_Tenaska Comparison_(C) WHE Proforma with ITC cash grant 10 Yr Amort_for deferral_102809 2 2" xfId="20647"/>
    <cellStyle name="_Tenaska Comparison_(C) WHE Proforma with ITC cash grant 10 Yr Amort_for deferral_102809 2 2 2" xfId="20648"/>
    <cellStyle name="_Tenaska Comparison_(C) WHE Proforma with ITC cash grant 10 Yr Amort_for deferral_102809 2 2 2 2" xfId="20649"/>
    <cellStyle name="_Tenaska Comparison_(C) WHE Proforma with ITC cash grant 10 Yr Amort_for deferral_102809 2 2 3" xfId="20650"/>
    <cellStyle name="_Tenaska Comparison_(C) WHE Proforma with ITC cash grant 10 Yr Amort_for deferral_102809 2 3" xfId="20651"/>
    <cellStyle name="_Tenaska Comparison_(C) WHE Proforma with ITC cash grant 10 Yr Amort_for deferral_102809 2 3 2" xfId="20652"/>
    <cellStyle name="_Tenaska Comparison_(C) WHE Proforma with ITC cash grant 10 Yr Amort_for deferral_102809 2 4" xfId="20653"/>
    <cellStyle name="_Tenaska Comparison_(C) WHE Proforma with ITC cash grant 10 Yr Amort_for deferral_102809 2 4 2" xfId="20654"/>
    <cellStyle name="_Tenaska Comparison_(C) WHE Proforma with ITC cash grant 10 Yr Amort_for deferral_102809 2 5" xfId="20655"/>
    <cellStyle name="_Tenaska Comparison_(C) WHE Proforma with ITC cash grant 10 Yr Amort_for deferral_102809 3" xfId="20656"/>
    <cellStyle name="_Tenaska Comparison_(C) WHE Proforma with ITC cash grant 10 Yr Amort_for deferral_102809 3 2" xfId="20657"/>
    <cellStyle name="_Tenaska Comparison_(C) WHE Proforma with ITC cash grant 10 Yr Amort_for deferral_102809 3 2 2" xfId="20658"/>
    <cellStyle name="_Tenaska Comparison_(C) WHE Proforma with ITC cash grant 10 Yr Amort_for deferral_102809 3 3" xfId="20659"/>
    <cellStyle name="_Tenaska Comparison_(C) WHE Proforma with ITC cash grant 10 Yr Amort_for deferral_102809 3 4" xfId="20660"/>
    <cellStyle name="_Tenaska Comparison_(C) WHE Proforma with ITC cash grant 10 Yr Amort_for deferral_102809 4" xfId="20661"/>
    <cellStyle name="_Tenaska Comparison_(C) WHE Proforma with ITC cash grant 10 Yr Amort_for deferral_102809 4 2" xfId="20662"/>
    <cellStyle name="_Tenaska Comparison_(C) WHE Proforma with ITC cash grant 10 Yr Amort_for deferral_102809 4 2 2" xfId="20663"/>
    <cellStyle name="_Tenaska Comparison_(C) WHE Proforma with ITC cash grant 10 Yr Amort_for deferral_102809 4 3" xfId="20664"/>
    <cellStyle name="_Tenaska Comparison_(C) WHE Proforma with ITC cash grant 10 Yr Amort_for deferral_102809 5" xfId="20665"/>
    <cellStyle name="_Tenaska Comparison_(C) WHE Proforma with ITC cash grant 10 Yr Amort_for deferral_102809 5 2" xfId="20666"/>
    <cellStyle name="_Tenaska Comparison_(C) WHE Proforma with ITC cash grant 10 Yr Amort_for deferral_102809 6" xfId="20667"/>
    <cellStyle name="_Tenaska Comparison_(C) WHE Proforma with ITC cash grant 10 Yr Amort_for deferral_102809 6 2" xfId="20668"/>
    <cellStyle name="_Tenaska Comparison_(C) WHE Proforma with ITC cash grant 10 Yr Amort_for deferral_102809 7" xfId="20669"/>
    <cellStyle name="_Tenaska Comparison_(C) WHE Proforma with ITC cash grant 10 Yr Amort_for deferral_102809_16.07E Wild Horse Wind Expansionwrkingfile" xfId="3405"/>
    <cellStyle name="_Tenaska Comparison_(C) WHE Proforma with ITC cash grant 10 Yr Amort_for deferral_102809_16.07E Wild Horse Wind Expansionwrkingfile 2" xfId="3406"/>
    <cellStyle name="_Tenaska Comparison_(C) WHE Proforma with ITC cash grant 10 Yr Amort_for deferral_102809_16.07E Wild Horse Wind Expansionwrkingfile 2 2" xfId="20670"/>
    <cellStyle name="_Tenaska Comparison_(C) WHE Proforma with ITC cash grant 10 Yr Amort_for deferral_102809_16.07E Wild Horse Wind Expansionwrkingfile 2 2 2" xfId="20671"/>
    <cellStyle name="_Tenaska Comparison_(C) WHE Proforma with ITC cash grant 10 Yr Amort_for deferral_102809_16.07E Wild Horse Wind Expansionwrkingfile 2 2 2 2" xfId="20672"/>
    <cellStyle name="_Tenaska Comparison_(C) WHE Proforma with ITC cash grant 10 Yr Amort_for deferral_102809_16.07E Wild Horse Wind Expansionwrkingfile 2 2 3" xfId="20673"/>
    <cellStyle name="_Tenaska Comparison_(C) WHE Proforma with ITC cash grant 10 Yr Amort_for deferral_102809_16.07E Wild Horse Wind Expansionwrkingfile 2 3" xfId="20674"/>
    <cellStyle name="_Tenaska Comparison_(C) WHE Proforma with ITC cash grant 10 Yr Amort_for deferral_102809_16.07E Wild Horse Wind Expansionwrkingfile 2 3 2" xfId="20675"/>
    <cellStyle name="_Tenaska Comparison_(C) WHE Proforma with ITC cash grant 10 Yr Amort_for deferral_102809_16.07E Wild Horse Wind Expansionwrkingfile 2 4" xfId="20676"/>
    <cellStyle name="_Tenaska Comparison_(C) WHE Proforma with ITC cash grant 10 Yr Amort_for deferral_102809_16.07E Wild Horse Wind Expansionwrkingfile 2 4 2" xfId="20677"/>
    <cellStyle name="_Tenaska Comparison_(C) WHE Proforma with ITC cash grant 10 Yr Amort_for deferral_102809_16.07E Wild Horse Wind Expansionwrkingfile 2 5" xfId="20678"/>
    <cellStyle name="_Tenaska Comparison_(C) WHE Proforma with ITC cash grant 10 Yr Amort_for deferral_102809_16.07E Wild Horse Wind Expansionwrkingfile 3" xfId="20679"/>
    <cellStyle name="_Tenaska Comparison_(C) WHE Proforma with ITC cash grant 10 Yr Amort_for deferral_102809_16.07E Wild Horse Wind Expansionwrkingfile 3 2" xfId="20680"/>
    <cellStyle name="_Tenaska Comparison_(C) WHE Proforma with ITC cash grant 10 Yr Amort_for deferral_102809_16.07E Wild Horse Wind Expansionwrkingfile 3 2 2" xfId="20681"/>
    <cellStyle name="_Tenaska Comparison_(C) WHE Proforma with ITC cash grant 10 Yr Amort_for deferral_102809_16.07E Wild Horse Wind Expansionwrkingfile 3 3" xfId="20682"/>
    <cellStyle name="_Tenaska Comparison_(C) WHE Proforma with ITC cash grant 10 Yr Amort_for deferral_102809_16.07E Wild Horse Wind Expansionwrkingfile 3 4" xfId="20683"/>
    <cellStyle name="_Tenaska Comparison_(C) WHE Proforma with ITC cash grant 10 Yr Amort_for deferral_102809_16.07E Wild Horse Wind Expansionwrkingfile 4" xfId="20684"/>
    <cellStyle name="_Tenaska Comparison_(C) WHE Proforma with ITC cash grant 10 Yr Amort_for deferral_102809_16.07E Wild Horse Wind Expansionwrkingfile 4 2" xfId="20685"/>
    <cellStyle name="_Tenaska Comparison_(C) WHE Proforma with ITC cash grant 10 Yr Amort_for deferral_102809_16.07E Wild Horse Wind Expansionwrkingfile 4 2 2" xfId="20686"/>
    <cellStyle name="_Tenaska Comparison_(C) WHE Proforma with ITC cash grant 10 Yr Amort_for deferral_102809_16.07E Wild Horse Wind Expansionwrkingfile 4 3" xfId="20687"/>
    <cellStyle name="_Tenaska Comparison_(C) WHE Proforma with ITC cash grant 10 Yr Amort_for deferral_102809_16.07E Wild Horse Wind Expansionwrkingfile 5" xfId="20688"/>
    <cellStyle name="_Tenaska Comparison_(C) WHE Proforma with ITC cash grant 10 Yr Amort_for deferral_102809_16.07E Wild Horse Wind Expansionwrkingfile 5 2" xfId="20689"/>
    <cellStyle name="_Tenaska Comparison_(C) WHE Proforma with ITC cash grant 10 Yr Amort_for deferral_102809_16.07E Wild Horse Wind Expansionwrkingfile 6" xfId="20690"/>
    <cellStyle name="_Tenaska Comparison_(C) WHE Proforma with ITC cash grant 10 Yr Amort_for deferral_102809_16.07E Wild Horse Wind Expansionwrkingfile 6 2" xfId="20691"/>
    <cellStyle name="_Tenaska Comparison_(C) WHE Proforma with ITC cash grant 10 Yr Amort_for deferral_102809_16.07E Wild Horse Wind Expansionwrkingfile 7" xfId="20692"/>
    <cellStyle name="_Tenaska Comparison_(C) WHE Proforma with ITC cash grant 10 Yr Amort_for deferral_102809_16.07E Wild Horse Wind Expansionwrkingfile SF" xfId="3407"/>
    <cellStyle name="_Tenaska Comparison_(C) WHE Proforma with ITC cash grant 10 Yr Amort_for deferral_102809_16.07E Wild Horse Wind Expansionwrkingfile SF 2" xfId="3408"/>
    <cellStyle name="_Tenaska Comparison_(C) WHE Proforma with ITC cash grant 10 Yr Amort_for deferral_102809_16.07E Wild Horse Wind Expansionwrkingfile SF 2 2" xfId="20693"/>
    <cellStyle name="_Tenaska Comparison_(C) WHE Proforma with ITC cash grant 10 Yr Amort_for deferral_102809_16.07E Wild Horse Wind Expansionwrkingfile SF 2 2 2" xfId="20694"/>
    <cellStyle name="_Tenaska Comparison_(C) WHE Proforma with ITC cash grant 10 Yr Amort_for deferral_102809_16.07E Wild Horse Wind Expansionwrkingfile SF 2 2 2 2" xfId="20695"/>
    <cellStyle name="_Tenaska Comparison_(C) WHE Proforma with ITC cash grant 10 Yr Amort_for deferral_102809_16.07E Wild Horse Wind Expansionwrkingfile SF 2 2 3" xfId="20696"/>
    <cellStyle name="_Tenaska Comparison_(C) WHE Proforma with ITC cash grant 10 Yr Amort_for deferral_102809_16.07E Wild Horse Wind Expansionwrkingfile SF 2 3" xfId="20697"/>
    <cellStyle name="_Tenaska Comparison_(C) WHE Proforma with ITC cash grant 10 Yr Amort_for deferral_102809_16.07E Wild Horse Wind Expansionwrkingfile SF 2 3 2" xfId="20698"/>
    <cellStyle name="_Tenaska Comparison_(C) WHE Proforma with ITC cash grant 10 Yr Amort_for deferral_102809_16.07E Wild Horse Wind Expansionwrkingfile SF 2 4" xfId="20699"/>
    <cellStyle name="_Tenaska Comparison_(C) WHE Proforma with ITC cash grant 10 Yr Amort_for deferral_102809_16.07E Wild Horse Wind Expansionwrkingfile SF 2 4 2" xfId="20700"/>
    <cellStyle name="_Tenaska Comparison_(C) WHE Proforma with ITC cash grant 10 Yr Amort_for deferral_102809_16.07E Wild Horse Wind Expansionwrkingfile SF 2 5" xfId="20701"/>
    <cellStyle name="_Tenaska Comparison_(C) WHE Proforma with ITC cash grant 10 Yr Amort_for deferral_102809_16.07E Wild Horse Wind Expansionwrkingfile SF 3" xfId="20702"/>
    <cellStyle name="_Tenaska Comparison_(C) WHE Proforma with ITC cash grant 10 Yr Amort_for deferral_102809_16.07E Wild Horse Wind Expansionwrkingfile SF 3 2" xfId="20703"/>
    <cellStyle name="_Tenaska Comparison_(C) WHE Proforma with ITC cash grant 10 Yr Amort_for deferral_102809_16.07E Wild Horse Wind Expansionwrkingfile SF 3 2 2" xfId="20704"/>
    <cellStyle name="_Tenaska Comparison_(C) WHE Proforma with ITC cash grant 10 Yr Amort_for deferral_102809_16.07E Wild Horse Wind Expansionwrkingfile SF 3 3" xfId="20705"/>
    <cellStyle name="_Tenaska Comparison_(C) WHE Proforma with ITC cash grant 10 Yr Amort_for deferral_102809_16.07E Wild Horse Wind Expansionwrkingfile SF 3 4" xfId="20706"/>
    <cellStyle name="_Tenaska Comparison_(C) WHE Proforma with ITC cash grant 10 Yr Amort_for deferral_102809_16.07E Wild Horse Wind Expansionwrkingfile SF 4" xfId="20707"/>
    <cellStyle name="_Tenaska Comparison_(C) WHE Proforma with ITC cash grant 10 Yr Amort_for deferral_102809_16.07E Wild Horse Wind Expansionwrkingfile SF 4 2" xfId="20708"/>
    <cellStyle name="_Tenaska Comparison_(C) WHE Proforma with ITC cash grant 10 Yr Amort_for deferral_102809_16.07E Wild Horse Wind Expansionwrkingfile SF 4 2 2" xfId="20709"/>
    <cellStyle name="_Tenaska Comparison_(C) WHE Proforma with ITC cash grant 10 Yr Amort_for deferral_102809_16.07E Wild Horse Wind Expansionwrkingfile SF 4 3" xfId="20710"/>
    <cellStyle name="_Tenaska Comparison_(C) WHE Proforma with ITC cash grant 10 Yr Amort_for deferral_102809_16.07E Wild Horse Wind Expansionwrkingfile SF 5" xfId="20711"/>
    <cellStyle name="_Tenaska Comparison_(C) WHE Proforma with ITC cash grant 10 Yr Amort_for deferral_102809_16.07E Wild Horse Wind Expansionwrkingfile SF 5 2" xfId="20712"/>
    <cellStyle name="_Tenaska Comparison_(C) WHE Proforma with ITC cash grant 10 Yr Amort_for deferral_102809_16.07E Wild Horse Wind Expansionwrkingfile SF 6" xfId="20713"/>
    <cellStyle name="_Tenaska Comparison_(C) WHE Proforma with ITC cash grant 10 Yr Amort_for deferral_102809_16.07E Wild Horse Wind Expansionwrkingfile SF 6 2" xfId="20714"/>
    <cellStyle name="_Tenaska Comparison_(C) WHE Proforma with ITC cash grant 10 Yr Amort_for deferral_102809_16.07E Wild Horse Wind Expansionwrkingfile SF 7" xfId="20715"/>
    <cellStyle name="_Tenaska Comparison_(C) WHE Proforma with ITC cash grant 10 Yr Amort_for deferral_102809_16.07E Wild Horse Wind Expansionwrkingfile SF_DEM-WP(C) ENERG10C--ctn Mid-C_042010 2010GRC" xfId="3409"/>
    <cellStyle name="_Tenaska Comparison_(C) WHE Proforma with ITC cash grant 10 Yr Amort_for deferral_102809_16.07E Wild Horse Wind Expansionwrkingfile SF_DEM-WP(C) ENERG10C--ctn Mid-C_042010 2010GRC 2" xfId="20716"/>
    <cellStyle name="_Tenaska Comparison_(C) WHE Proforma with ITC cash grant 10 Yr Amort_for deferral_102809_16.07E Wild Horse Wind Expansionwrkingfile_DEM-WP(C) ENERG10C--ctn Mid-C_042010 2010GRC" xfId="3410"/>
    <cellStyle name="_Tenaska Comparison_(C) WHE Proforma with ITC cash grant 10 Yr Amort_for deferral_102809_16.07E Wild Horse Wind Expansionwrkingfile_DEM-WP(C) ENERG10C--ctn Mid-C_042010 2010GRC 2" xfId="20717"/>
    <cellStyle name="_Tenaska Comparison_(C) WHE Proforma with ITC cash grant 10 Yr Amort_for deferral_102809_16.37E Wild Horse Expansion DeferralRevwrkingfile SF" xfId="3411"/>
    <cellStyle name="_Tenaska Comparison_(C) WHE Proforma with ITC cash grant 10 Yr Amort_for deferral_102809_16.37E Wild Horse Expansion DeferralRevwrkingfile SF 2" xfId="3412"/>
    <cellStyle name="_Tenaska Comparison_(C) WHE Proforma with ITC cash grant 10 Yr Amort_for deferral_102809_16.37E Wild Horse Expansion DeferralRevwrkingfile SF 2 2" xfId="20718"/>
    <cellStyle name="_Tenaska Comparison_(C) WHE Proforma with ITC cash grant 10 Yr Amort_for deferral_102809_16.37E Wild Horse Expansion DeferralRevwrkingfile SF 2 2 2" xfId="20719"/>
    <cellStyle name="_Tenaska Comparison_(C) WHE Proforma with ITC cash grant 10 Yr Amort_for deferral_102809_16.37E Wild Horse Expansion DeferralRevwrkingfile SF 2 2 2 2" xfId="20720"/>
    <cellStyle name="_Tenaska Comparison_(C) WHE Proforma with ITC cash grant 10 Yr Amort_for deferral_102809_16.37E Wild Horse Expansion DeferralRevwrkingfile SF 2 2 3" xfId="20721"/>
    <cellStyle name="_Tenaska Comparison_(C) WHE Proforma with ITC cash grant 10 Yr Amort_for deferral_102809_16.37E Wild Horse Expansion DeferralRevwrkingfile SF 2 3" xfId="20722"/>
    <cellStyle name="_Tenaska Comparison_(C) WHE Proforma with ITC cash grant 10 Yr Amort_for deferral_102809_16.37E Wild Horse Expansion DeferralRevwrkingfile SF 2 3 2" xfId="20723"/>
    <cellStyle name="_Tenaska Comparison_(C) WHE Proforma with ITC cash grant 10 Yr Amort_for deferral_102809_16.37E Wild Horse Expansion DeferralRevwrkingfile SF 2 4" xfId="20724"/>
    <cellStyle name="_Tenaska Comparison_(C) WHE Proforma with ITC cash grant 10 Yr Amort_for deferral_102809_16.37E Wild Horse Expansion DeferralRevwrkingfile SF 2 4 2" xfId="20725"/>
    <cellStyle name="_Tenaska Comparison_(C) WHE Proforma with ITC cash grant 10 Yr Amort_for deferral_102809_16.37E Wild Horse Expansion DeferralRevwrkingfile SF 2 5" xfId="20726"/>
    <cellStyle name="_Tenaska Comparison_(C) WHE Proforma with ITC cash grant 10 Yr Amort_for deferral_102809_16.37E Wild Horse Expansion DeferralRevwrkingfile SF 3" xfId="20727"/>
    <cellStyle name="_Tenaska Comparison_(C) WHE Proforma with ITC cash grant 10 Yr Amort_for deferral_102809_16.37E Wild Horse Expansion DeferralRevwrkingfile SF 3 2" xfId="20728"/>
    <cellStyle name="_Tenaska Comparison_(C) WHE Proforma with ITC cash grant 10 Yr Amort_for deferral_102809_16.37E Wild Horse Expansion DeferralRevwrkingfile SF 3 2 2" xfId="20729"/>
    <cellStyle name="_Tenaska Comparison_(C) WHE Proforma with ITC cash grant 10 Yr Amort_for deferral_102809_16.37E Wild Horse Expansion DeferralRevwrkingfile SF 3 3" xfId="20730"/>
    <cellStyle name="_Tenaska Comparison_(C) WHE Proforma with ITC cash grant 10 Yr Amort_for deferral_102809_16.37E Wild Horse Expansion DeferralRevwrkingfile SF 3 4" xfId="20731"/>
    <cellStyle name="_Tenaska Comparison_(C) WHE Proforma with ITC cash grant 10 Yr Amort_for deferral_102809_16.37E Wild Horse Expansion DeferralRevwrkingfile SF 4" xfId="20732"/>
    <cellStyle name="_Tenaska Comparison_(C) WHE Proforma with ITC cash grant 10 Yr Amort_for deferral_102809_16.37E Wild Horse Expansion DeferralRevwrkingfile SF 4 2" xfId="20733"/>
    <cellStyle name="_Tenaska Comparison_(C) WHE Proforma with ITC cash grant 10 Yr Amort_for deferral_102809_16.37E Wild Horse Expansion DeferralRevwrkingfile SF 4 2 2" xfId="20734"/>
    <cellStyle name="_Tenaska Comparison_(C) WHE Proforma with ITC cash grant 10 Yr Amort_for deferral_102809_16.37E Wild Horse Expansion DeferralRevwrkingfile SF 4 3" xfId="20735"/>
    <cellStyle name="_Tenaska Comparison_(C) WHE Proforma with ITC cash grant 10 Yr Amort_for deferral_102809_16.37E Wild Horse Expansion DeferralRevwrkingfile SF 5" xfId="20736"/>
    <cellStyle name="_Tenaska Comparison_(C) WHE Proforma with ITC cash grant 10 Yr Amort_for deferral_102809_16.37E Wild Horse Expansion DeferralRevwrkingfile SF 5 2" xfId="20737"/>
    <cellStyle name="_Tenaska Comparison_(C) WHE Proforma with ITC cash grant 10 Yr Amort_for deferral_102809_16.37E Wild Horse Expansion DeferralRevwrkingfile SF 6" xfId="20738"/>
    <cellStyle name="_Tenaska Comparison_(C) WHE Proforma with ITC cash grant 10 Yr Amort_for deferral_102809_16.37E Wild Horse Expansion DeferralRevwrkingfile SF 6 2" xfId="20739"/>
    <cellStyle name="_Tenaska Comparison_(C) WHE Proforma with ITC cash grant 10 Yr Amort_for deferral_102809_16.37E Wild Horse Expansion DeferralRevwrkingfile SF 7" xfId="20740"/>
    <cellStyle name="_Tenaska Comparison_(C) WHE Proforma with ITC cash grant 10 Yr Amort_for deferral_102809_16.37E Wild Horse Expansion DeferralRevwrkingfile SF_DEM-WP(C) ENERG10C--ctn Mid-C_042010 2010GRC" xfId="3413"/>
    <cellStyle name="_Tenaska Comparison_(C) WHE Proforma with ITC cash grant 10 Yr Amort_for deferral_102809_16.37E Wild Horse Expansion DeferralRevwrkingfile SF_DEM-WP(C) ENERG10C--ctn Mid-C_042010 2010GRC 2" xfId="20741"/>
    <cellStyle name="_Tenaska Comparison_(C) WHE Proforma with ITC cash grant 10 Yr Amort_for deferral_102809_DEM-WP(C) ENERG10C--ctn Mid-C_042010 2010GRC" xfId="3414"/>
    <cellStyle name="_Tenaska Comparison_(C) WHE Proforma with ITC cash grant 10 Yr Amort_for deferral_102809_DEM-WP(C) ENERG10C--ctn Mid-C_042010 2010GRC 2" xfId="20742"/>
    <cellStyle name="_Tenaska Comparison_(C) WHE Proforma with ITC cash grant 10 Yr Amort_for rebuttal_120709" xfId="3415"/>
    <cellStyle name="_Tenaska Comparison_(C) WHE Proforma with ITC cash grant 10 Yr Amort_for rebuttal_120709 2" xfId="3416"/>
    <cellStyle name="_Tenaska Comparison_(C) WHE Proforma with ITC cash grant 10 Yr Amort_for rebuttal_120709 2 2" xfId="20743"/>
    <cellStyle name="_Tenaska Comparison_(C) WHE Proforma with ITC cash grant 10 Yr Amort_for rebuttal_120709 2 2 2" xfId="20744"/>
    <cellStyle name="_Tenaska Comparison_(C) WHE Proforma with ITC cash grant 10 Yr Amort_for rebuttal_120709 2 2 2 2" xfId="20745"/>
    <cellStyle name="_Tenaska Comparison_(C) WHE Proforma with ITC cash grant 10 Yr Amort_for rebuttal_120709 2 2 3" xfId="20746"/>
    <cellStyle name="_Tenaska Comparison_(C) WHE Proforma with ITC cash grant 10 Yr Amort_for rebuttal_120709 2 3" xfId="20747"/>
    <cellStyle name="_Tenaska Comparison_(C) WHE Proforma with ITC cash grant 10 Yr Amort_for rebuttal_120709 2 3 2" xfId="20748"/>
    <cellStyle name="_Tenaska Comparison_(C) WHE Proforma with ITC cash grant 10 Yr Amort_for rebuttal_120709 2 4" xfId="20749"/>
    <cellStyle name="_Tenaska Comparison_(C) WHE Proforma with ITC cash grant 10 Yr Amort_for rebuttal_120709 2 4 2" xfId="20750"/>
    <cellStyle name="_Tenaska Comparison_(C) WHE Proforma with ITC cash grant 10 Yr Amort_for rebuttal_120709 2 5" xfId="20751"/>
    <cellStyle name="_Tenaska Comparison_(C) WHE Proforma with ITC cash grant 10 Yr Amort_for rebuttal_120709 3" xfId="20752"/>
    <cellStyle name="_Tenaska Comparison_(C) WHE Proforma with ITC cash grant 10 Yr Amort_for rebuttal_120709 3 2" xfId="20753"/>
    <cellStyle name="_Tenaska Comparison_(C) WHE Proforma with ITC cash grant 10 Yr Amort_for rebuttal_120709 3 2 2" xfId="20754"/>
    <cellStyle name="_Tenaska Comparison_(C) WHE Proforma with ITC cash grant 10 Yr Amort_for rebuttal_120709 3 3" xfId="20755"/>
    <cellStyle name="_Tenaska Comparison_(C) WHE Proforma with ITC cash grant 10 Yr Amort_for rebuttal_120709 4" xfId="20756"/>
    <cellStyle name="_Tenaska Comparison_(C) WHE Proforma with ITC cash grant 10 Yr Amort_for rebuttal_120709 4 2" xfId="20757"/>
    <cellStyle name="_Tenaska Comparison_(C) WHE Proforma with ITC cash grant 10 Yr Amort_for rebuttal_120709 4 2 2" xfId="20758"/>
    <cellStyle name="_Tenaska Comparison_(C) WHE Proforma with ITC cash grant 10 Yr Amort_for rebuttal_120709 4 3" xfId="20759"/>
    <cellStyle name="_Tenaska Comparison_(C) WHE Proforma with ITC cash grant 10 Yr Amort_for rebuttal_120709 5" xfId="20760"/>
    <cellStyle name="_Tenaska Comparison_(C) WHE Proforma with ITC cash grant 10 Yr Amort_for rebuttal_120709 5 2" xfId="20761"/>
    <cellStyle name="_Tenaska Comparison_(C) WHE Proforma with ITC cash grant 10 Yr Amort_for rebuttal_120709 6" xfId="20762"/>
    <cellStyle name="_Tenaska Comparison_(C) WHE Proforma with ITC cash grant 10 Yr Amort_for rebuttal_120709 6 2" xfId="20763"/>
    <cellStyle name="_Tenaska Comparison_(C) WHE Proforma with ITC cash grant 10 Yr Amort_for rebuttal_120709 7" xfId="20764"/>
    <cellStyle name="_Tenaska Comparison_(C) WHE Proforma with ITC cash grant 10 Yr Amort_for rebuttal_120709_DEM-WP(C) ENERG10C--ctn Mid-C_042010 2010GRC" xfId="3417"/>
    <cellStyle name="_Tenaska Comparison_(C) WHE Proforma with ITC cash grant 10 Yr Amort_for rebuttal_120709_DEM-WP(C) ENERG10C--ctn Mid-C_042010 2010GRC 2" xfId="20765"/>
    <cellStyle name="_Tenaska Comparison_04.07E Wild Horse Wind Expansion" xfId="3418"/>
    <cellStyle name="_Tenaska Comparison_04.07E Wild Horse Wind Expansion 2" xfId="3419"/>
    <cellStyle name="_Tenaska Comparison_04.07E Wild Horse Wind Expansion 2 2" xfId="20766"/>
    <cellStyle name="_Tenaska Comparison_04.07E Wild Horse Wind Expansion 2 2 2" xfId="20767"/>
    <cellStyle name="_Tenaska Comparison_04.07E Wild Horse Wind Expansion 2 2 2 2" xfId="20768"/>
    <cellStyle name="_Tenaska Comparison_04.07E Wild Horse Wind Expansion 2 2 3" xfId="20769"/>
    <cellStyle name="_Tenaska Comparison_04.07E Wild Horse Wind Expansion 2 3" xfId="20770"/>
    <cellStyle name="_Tenaska Comparison_04.07E Wild Horse Wind Expansion 2 3 2" xfId="20771"/>
    <cellStyle name="_Tenaska Comparison_04.07E Wild Horse Wind Expansion 2 4" xfId="20772"/>
    <cellStyle name="_Tenaska Comparison_04.07E Wild Horse Wind Expansion 2 4 2" xfId="20773"/>
    <cellStyle name="_Tenaska Comparison_04.07E Wild Horse Wind Expansion 2 5" xfId="20774"/>
    <cellStyle name="_Tenaska Comparison_04.07E Wild Horse Wind Expansion 3" xfId="20775"/>
    <cellStyle name="_Tenaska Comparison_04.07E Wild Horse Wind Expansion 3 2" xfId="20776"/>
    <cellStyle name="_Tenaska Comparison_04.07E Wild Horse Wind Expansion 3 2 2" xfId="20777"/>
    <cellStyle name="_Tenaska Comparison_04.07E Wild Horse Wind Expansion 3 3" xfId="20778"/>
    <cellStyle name="_Tenaska Comparison_04.07E Wild Horse Wind Expansion 3 4" xfId="20779"/>
    <cellStyle name="_Tenaska Comparison_04.07E Wild Horse Wind Expansion 4" xfId="20780"/>
    <cellStyle name="_Tenaska Comparison_04.07E Wild Horse Wind Expansion 4 2" xfId="20781"/>
    <cellStyle name="_Tenaska Comparison_04.07E Wild Horse Wind Expansion 4 2 2" xfId="20782"/>
    <cellStyle name="_Tenaska Comparison_04.07E Wild Horse Wind Expansion 4 3" xfId="20783"/>
    <cellStyle name="_Tenaska Comparison_04.07E Wild Horse Wind Expansion 5" xfId="20784"/>
    <cellStyle name="_Tenaska Comparison_04.07E Wild Horse Wind Expansion 5 2" xfId="20785"/>
    <cellStyle name="_Tenaska Comparison_04.07E Wild Horse Wind Expansion 6" xfId="20786"/>
    <cellStyle name="_Tenaska Comparison_04.07E Wild Horse Wind Expansion 6 2" xfId="20787"/>
    <cellStyle name="_Tenaska Comparison_04.07E Wild Horse Wind Expansion 7" xfId="20788"/>
    <cellStyle name="_Tenaska Comparison_04.07E Wild Horse Wind Expansion_16.07E Wild Horse Wind Expansionwrkingfile" xfId="3420"/>
    <cellStyle name="_Tenaska Comparison_04.07E Wild Horse Wind Expansion_16.07E Wild Horse Wind Expansionwrkingfile 2" xfId="3421"/>
    <cellStyle name="_Tenaska Comparison_04.07E Wild Horse Wind Expansion_16.07E Wild Horse Wind Expansionwrkingfile 2 2" xfId="20789"/>
    <cellStyle name="_Tenaska Comparison_04.07E Wild Horse Wind Expansion_16.07E Wild Horse Wind Expansionwrkingfile 2 2 2" xfId="20790"/>
    <cellStyle name="_Tenaska Comparison_04.07E Wild Horse Wind Expansion_16.07E Wild Horse Wind Expansionwrkingfile 2 2 2 2" xfId="20791"/>
    <cellStyle name="_Tenaska Comparison_04.07E Wild Horse Wind Expansion_16.07E Wild Horse Wind Expansionwrkingfile 2 2 3" xfId="20792"/>
    <cellStyle name="_Tenaska Comparison_04.07E Wild Horse Wind Expansion_16.07E Wild Horse Wind Expansionwrkingfile 2 3" xfId="20793"/>
    <cellStyle name="_Tenaska Comparison_04.07E Wild Horse Wind Expansion_16.07E Wild Horse Wind Expansionwrkingfile 2 3 2" xfId="20794"/>
    <cellStyle name="_Tenaska Comparison_04.07E Wild Horse Wind Expansion_16.07E Wild Horse Wind Expansionwrkingfile 2 4" xfId="20795"/>
    <cellStyle name="_Tenaska Comparison_04.07E Wild Horse Wind Expansion_16.07E Wild Horse Wind Expansionwrkingfile 2 4 2" xfId="20796"/>
    <cellStyle name="_Tenaska Comparison_04.07E Wild Horse Wind Expansion_16.07E Wild Horse Wind Expansionwrkingfile 2 5" xfId="20797"/>
    <cellStyle name="_Tenaska Comparison_04.07E Wild Horse Wind Expansion_16.07E Wild Horse Wind Expansionwrkingfile 3" xfId="20798"/>
    <cellStyle name="_Tenaska Comparison_04.07E Wild Horse Wind Expansion_16.07E Wild Horse Wind Expansionwrkingfile 3 2" xfId="20799"/>
    <cellStyle name="_Tenaska Comparison_04.07E Wild Horse Wind Expansion_16.07E Wild Horse Wind Expansionwrkingfile 3 2 2" xfId="20800"/>
    <cellStyle name="_Tenaska Comparison_04.07E Wild Horse Wind Expansion_16.07E Wild Horse Wind Expansionwrkingfile 3 3" xfId="20801"/>
    <cellStyle name="_Tenaska Comparison_04.07E Wild Horse Wind Expansion_16.07E Wild Horse Wind Expansionwrkingfile 3 4" xfId="20802"/>
    <cellStyle name="_Tenaska Comparison_04.07E Wild Horse Wind Expansion_16.07E Wild Horse Wind Expansionwrkingfile 4" xfId="20803"/>
    <cellStyle name="_Tenaska Comparison_04.07E Wild Horse Wind Expansion_16.07E Wild Horse Wind Expansionwrkingfile 4 2" xfId="20804"/>
    <cellStyle name="_Tenaska Comparison_04.07E Wild Horse Wind Expansion_16.07E Wild Horse Wind Expansionwrkingfile 4 2 2" xfId="20805"/>
    <cellStyle name="_Tenaska Comparison_04.07E Wild Horse Wind Expansion_16.07E Wild Horse Wind Expansionwrkingfile 4 3" xfId="20806"/>
    <cellStyle name="_Tenaska Comparison_04.07E Wild Horse Wind Expansion_16.07E Wild Horse Wind Expansionwrkingfile 5" xfId="20807"/>
    <cellStyle name="_Tenaska Comparison_04.07E Wild Horse Wind Expansion_16.07E Wild Horse Wind Expansionwrkingfile 5 2" xfId="20808"/>
    <cellStyle name="_Tenaska Comparison_04.07E Wild Horse Wind Expansion_16.07E Wild Horse Wind Expansionwrkingfile 6" xfId="20809"/>
    <cellStyle name="_Tenaska Comparison_04.07E Wild Horse Wind Expansion_16.07E Wild Horse Wind Expansionwrkingfile 6 2" xfId="20810"/>
    <cellStyle name="_Tenaska Comparison_04.07E Wild Horse Wind Expansion_16.07E Wild Horse Wind Expansionwrkingfile 7" xfId="20811"/>
    <cellStyle name="_Tenaska Comparison_04.07E Wild Horse Wind Expansion_16.07E Wild Horse Wind Expansionwrkingfile SF" xfId="3422"/>
    <cellStyle name="_Tenaska Comparison_04.07E Wild Horse Wind Expansion_16.07E Wild Horse Wind Expansionwrkingfile SF 2" xfId="3423"/>
    <cellStyle name="_Tenaska Comparison_04.07E Wild Horse Wind Expansion_16.07E Wild Horse Wind Expansionwrkingfile SF 2 2" xfId="20812"/>
    <cellStyle name="_Tenaska Comparison_04.07E Wild Horse Wind Expansion_16.07E Wild Horse Wind Expansionwrkingfile SF 2 2 2" xfId="20813"/>
    <cellStyle name="_Tenaska Comparison_04.07E Wild Horse Wind Expansion_16.07E Wild Horse Wind Expansionwrkingfile SF 2 2 2 2" xfId="20814"/>
    <cellStyle name="_Tenaska Comparison_04.07E Wild Horse Wind Expansion_16.07E Wild Horse Wind Expansionwrkingfile SF 2 2 3" xfId="20815"/>
    <cellStyle name="_Tenaska Comparison_04.07E Wild Horse Wind Expansion_16.07E Wild Horse Wind Expansionwrkingfile SF 2 3" xfId="20816"/>
    <cellStyle name="_Tenaska Comparison_04.07E Wild Horse Wind Expansion_16.07E Wild Horse Wind Expansionwrkingfile SF 2 3 2" xfId="20817"/>
    <cellStyle name="_Tenaska Comparison_04.07E Wild Horse Wind Expansion_16.07E Wild Horse Wind Expansionwrkingfile SF 2 4" xfId="20818"/>
    <cellStyle name="_Tenaska Comparison_04.07E Wild Horse Wind Expansion_16.07E Wild Horse Wind Expansionwrkingfile SF 2 4 2" xfId="20819"/>
    <cellStyle name="_Tenaska Comparison_04.07E Wild Horse Wind Expansion_16.07E Wild Horse Wind Expansionwrkingfile SF 2 5" xfId="20820"/>
    <cellStyle name="_Tenaska Comparison_04.07E Wild Horse Wind Expansion_16.07E Wild Horse Wind Expansionwrkingfile SF 3" xfId="20821"/>
    <cellStyle name="_Tenaska Comparison_04.07E Wild Horse Wind Expansion_16.07E Wild Horse Wind Expansionwrkingfile SF 3 2" xfId="20822"/>
    <cellStyle name="_Tenaska Comparison_04.07E Wild Horse Wind Expansion_16.07E Wild Horse Wind Expansionwrkingfile SF 3 2 2" xfId="20823"/>
    <cellStyle name="_Tenaska Comparison_04.07E Wild Horse Wind Expansion_16.07E Wild Horse Wind Expansionwrkingfile SF 3 3" xfId="20824"/>
    <cellStyle name="_Tenaska Comparison_04.07E Wild Horse Wind Expansion_16.07E Wild Horse Wind Expansionwrkingfile SF 3 4" xfId="20825"/>
    <cellStyle name="_Tenaska Comparison_04.07E Wild Horse Wind Expansion_16.07E Wild Horse Wind Expansionwrkingfile SF 4" xfId="20826"/>
    <cellStyle name="_Tenaska Comparison_04.07E Wild Horse Wind Expansion_16.07E Wild Horse Wind Expansionwrkingfile SF 4 2" xfId="20827"/>
    <cellStyle name="_Tenaska Comparison_04.07E Wild Horse Wind Expansion_16.07E Wild Horse Wind Expansionwrkingfile SF 4 2 2" xfId="20828"/>
    <cellStyle name="_Tenaska Comparison_04.07E Wild Horse Wind Expansion_16.07E Wild Horse Wind Expansionwrkingfile SF 4 3" xfId="20829"/>
    <cellStyle name="_Tenaska Comparison_04.07E Wild Horse Wind Expansion_16.07E Wild Horse Wind Expansionwrkingfile SF 5" xfId="20830"/>
    <cellStyle name="_Tenaska Comparison_04.07E Wild Horse Wind Expansion_16.07E Wild Horse Wind Expansionwrkingfile SF 5 2" xfId="20831"/>
    <cellStyle name="_Tenaska Comparison_04.07E Wild Horse Wind Expansion_16.07E Wild Horse Wind Expansionwrkingfile SF 6" xfId="20832"/>
    <cellStyle name="_Tenaska Comparison_04.07E Wild Horse Wind Expansion_16.07E Wild Horse Wind Expansionwrkingfile SF 6 2" xfId="20833"/>
    <cellStyle name="_Tenaska Comparison_04.07E Wild Horse Wind Expansion_16.07E Wild Horse Wind Expansionwrkingfile SF 7" xfId="20834"/>
    <cellStyle name="_Tenaska Comparison_04.07E Wild Horse Wind Expansion_16.07E Wild Horse Wind Expansionwrkingfile SF_DEM-WP(C) ENERG10C--ctn Mid-C_042010 2010GRC" xfId="3424"/>
    <cellStyle name="_Tenaska Comparison_04.07E Wild Horse Wind Expansion_16.07E Wild Horse Wind Expansionwrkingfile SF_DEM-WP(C) ENERG10C--ctn Mid-C_042010 2010GRC 2" xfId="20835"/>
    <cellStyle name="_Tenaska Comparison_04.07E Wild Horse Wind Expansion_16.07E Wild Horse Wind Expansionwrkingfile_DEM-WP(C) ENERG10C--ctn Mid-C_042010 2010GRC" xfId="3425"/>
    <cellStyle name="_Tenaska Comparison_04.07E Wild Horse Wind Expansion_16.07E Wild Horse Wind Expansionwrkingfile_DEM-WP(C) ENERG10C--ctn Mid-C_042010 2010GRC 2" xfId="20836"/>
    <cellStyle name="_Tenaska Comparison_04.07E Wild Horse Wind Expansion_16.37E Wild Horse Expansion DeferralRevwrkingfile SF" xfId="3426"/>
    <cellStyle name="_Tenaska Comparison_04.07E Wild Horse Wind Expansion_16.37E Wild Horse Expansion DeferralRevwrkingfile SF 2" xfId="3427"/>
    <cellStyle name="_Tenaska Comparison_04.07E Wild Horse Wind Expansion_16.37E Wild Horse Expansion DeferralRevwrkingfile SF 2 2" xfId="20837"/>
    <cellStyle name="_Tenaska Comparison_04.07E Wild Horse Wind Expansion_16.37E Wild Horse Expansion DeferralRevwrkingfile SF 2 2 2" xfId="20838"/>
    <cellStyle name="_Tenaska Comparison_04.07E Wild Horse Wind Expansion_16.37E Wild Horse Expansion DeferralRevwrkingfile SF 2 2 2 2" xfId="20839"/>
    <cellStyle name="_Tenaska Comparison_04.07E Wild Horse Wind Expansion_16.37E Wild Horse Expansion DeferralRevwrkingfile SF 2 2 3" xfId="20840"/>
    <cellStyle name="_Tenaska Comparison_04.07E Wild Horse Wind Expansion_16.37E Wild Horse Expansion DeferralRevwrkingfile SF 2 3" xfId="20841"/>
    <cellStyle name="_Tenaska Comparison_04.07E Wild Horse Wind Expansion_16.37E Wild Horse Expansion DeferralRevwrkingfile SF 2 3 2" xfId="20842"/>
    <cellStyle name="_Tenaska Comparison_04.07E Wild Horse Wind Expansion_16.37E Wild Horse Expansion DeferralRevwrkingfile SF 2 4" xfId="20843"/>
    <cellStyle name="_Tenaska Comparison_04.07E Wild Horse Wind Expansion_16.37E Wild Horse Expansion DeferralRevwrkingfile SF 2 4 2" xfId="20844"/>
    <cellStyle name="_Tenaska Comparison_04.07E Wild Horse Wind Expansion_16.37E Wild Horse Expansion DeferralRevwrkingfile SF 2 5" xfId="20845"/>
    <cellStyle name="_Tenaska Comparison_04.07E Wild Horse Wind Expansion_16.37E Wild Horse Expansion DeferralRevwrkingfile SF 3" xfId="20846"/>
    <cellStyle name="_Tenaska Comparison_04.07E Wild Horse Wind Expansion_16.37E Wild Horse Expansion DeferralRevwrkingfile SF 3 2" xfId="20847"/>
    <cellStyle name="_Tenaska Comparison_04.07E Wild Horse Wind Expansion_16.37E Wild Horse Expansion DeferralRevwrkingfile SF 3 2 2" xfId="20848"/>
    <cellStyle name="_Tenaska Comparison_04.07E Wild Horse Wind Expansion_16.37E Wild Horse Expansion DeferralRevwrkingfile SF 3 3" xfId="20849"/>
    <cellStyle name="_Tenaska Comparison_04.07E Wild Horse Wind Expansion_16.37E Wild Horse Expansion DeferralRevwrkingfile SF 3 4" xfId="20850"/>
    <cellStyle name="_Tenaska Comparison_04.07E Wild Horse Wind Expansion_16.37E Wild Horse Expansion DeferralRevwrkingfile SF 4" xfId="20851"/>
    <cellStyle name="_Tenaska Comparison_04.07E Wild Horse Wind Expansion_16.37E Wild Horse Expansion DeferralRevwrkingfile SF 4 2" xfId="20852"/>
    <cellStyle name="_Tenaska Comparison_04.07E Wild Horse Wind Expansion_16.37E Wild Horse Expansion DeferralRevwrkingfile SF 4 2 2" xfId="20853"/>
    <cellStyle name="_Tenaska Comparison_04.07E Wild Horse Wind Expansion_16.37E Wild Horse Expansion DeferralRevwrkingfile SF 4 3" xfId="20854"/>
    <cellStyle name="_Tenaska Comparison_04.07E Wild Horse Wind Expansion_16.37E Wild Horse Expansion DeferralRevwrkingfile SF 5" xfId="20855"/>
    <cellStyle name="_Tenaska Comparison_04.07E Wild Horse Wind Expansion_16.37E Wild Horse Expansion DeferralRevwrkingfile SF 5 2" xfId="20856"/>
    <cellStyle name="_Tenaska Comparison_04.07E Wild Horse Wind Expansion_16.37E Wild Horse Expansion DeferralRevwrkingfile SF 6" xfId="20857"/>
    <cellStyle name="_Tenaska Comparison_04.07E Wild Horse Wind Expansion_16.37E Wild Horse Expansion DeferralRevwrkingfile SF 6 2" xfId="20858"/>
    <cellStyle name="_Tenaska Comparison_04.07E Wild Horse Wind Expansion_16.37E Wild Horse Expansion DeferralRevwrkingfile SF 7" xfId="20859"/>
    <cellStyle name="_Tenaska Comparison_04.07E Wild Horse Wind Expansion_16.37E Wild Horse Expansion DeferralRevwrkingfile SF_DEM-WP(C) ENERG10C--ctn Mid-C_042010 2010GRC" xfId="3428"/>
    <cellStyle name="_Tenaska Comparison_04.07E Wild Horse Wind Expansion_16.37E Wild Horse Expansion DeferralRevwrkingfile SF_DEM-WP(C) ENERG10C--ctn Mid-C_042010 2010GRC 2" xfId="20860"/>
    <cellStyle name="_Tenaska Comparison_04.07E Wild Horse Wind Expansion_DEM-WP(C) ENERG10C--ctn Mid-C_042010 2010GRC" xfId="3429"/>
    <cellStyle name="_Tenaska Comparison_04.07E Wild Horse Wind Expansion_DEM-WP(C) ENERG10C--ctn Mid-C_042010 2010GRC 2" xfId="20861"/>
    <cellStyle name="_Tenaska Comparison_16.07E Wild Horse Wind Expansionwrkingfile" xfId="3430"/>
    <cellStyle name="_Tenaska Comparison_16.07E Wild Horse Wind Expansionwrkingfile 2" xfId="3431"/>
    <cellStyle name="_Tenaska Comparison_16.07E Wild Horse Wind Expansionwrkingfile 2 2" xfId="20862"/>
    <cellStyle name="_Tenaska Comparison_16.07E Wild Horse Wind Expansionwrkingfile 2 2 2" xfId="20863"/>
    <cellStyle name="_Tenaska Comparison_16.07E Wild Horse Wind Expansionwrkingfile 2 2 2 2" xfId="20864"/>
    <cellStyle name="_Tenaska Comparison_16.07E Wild Horse Wind Expansionwrkingfile 2 2 3" xfId="20865"/>
    <cellStyle name="_Tenaska Comparison_16.07E Wild Horse Wind Expansionwrkingfile 2 3" xfId="20866"/>
    <cellStyle name="_Tenaska Comparison_16.07E Wild Horse Wind Expansionwrkingfile 2 3 2" xfId="20867"/>
    <cellStyle name="_Tenaska Comparison_16.07E Wild Horse Wind Expansionwrkingfile 2 4" xfId="20868"/>
    <cellStyle name="_Tenaska Comparison_16.07E Wild Horse Wind Expansionwrkingfile 2 4 2" xfId="20869"/>
    <cellStyle name="_Tenaska Comparison_16.07E Wild Horse Wind Expansionwrkingfile 2 5" xfId="20870"/>
    <cellStyle name="_Tenaska Comparison_16.07E Wild Horse Wind Expansionwrkingfile 3" xfId="20871"/>
    <cellStyle name="_Tenaska Comparison_16.07E Wild Horse Wind Expansionwrkingfile 3 2" xfId="20872"/>
    <cellStyle name="_Tenaska Comparison_16.07E Wild Horse Wind Expansionwrkingfile 3 2 2" xfId="20873"/>
    <cellStyle name="_Tenaska Comparison_16.07E Wild Horse Wind Expansionwrkingfile 3 3" xfId="20874"/>
    <cellStyle name="_Tenaska Comparison_16.07E Wild Horse Wind Expansionwrkingfile 3 4" xfId="20875"/>
    <cellStyle name="_Tenaska Comparison_16.07E Wild Horse Wind Expansionwrkingfile 4" xfId="20876"/>
    <cellStyle name="_Tenaska Comparison_16.07E Wild Horse Wind Expansionwrkingfile 4 2" xfId="20877"/>
    <cellStyle name="_Tenaska Comparison_16.07E Wild Horse Wind Expansionwrkingfile 4 2 2" xfId="20878"/>
    <cellStyle name="_Tenaska Comparison_16.07E Wild Horse Wind Expansionwrkingfile 4 3" xfId="20879"/>
    <cellStyle name="_Tenaska Comparison_16.07E Wild Horse Wind Expansionwrkingfile 5" xfId="20880"/>
    <cellStyle name="_Tenaska Comparison_16.07E Wild Horse Wind Expansionwrkingfile 5 2" xfId="20881"/>
    <cellStyle name="_Tenaska Comparison_16.07E Wild Horse Wind Expansionwrkingfile 6" xfId="20882"/>
    <cellStyle name="_Tenaska Comparison_16.07E Wild Horse Wind Expansionwrkingfile 6 2" xfId="20883"/>
    <cellStyle name="_Tenaska Comparison_16.07E Wild Horse Wind Expansionwrkingfile 7" xfId="20884"/>
    <cellStyle name="_Tenaska Comparison_16.07E Wild Horse Wind Expansionwrkingfile SF" xfId="3432"/>
    <cellStyle name="_Tenaska Comparison_16.07E Wild Horse Wind Expansionwrkingfile SF 2" xfId="3433"/>
    <cellStyle name="_Tenaska Comparison_16.07E Wild Horse Wind Expansionwrkingfile SF 2 2" xfId="20885"/>
    <cellStyle name="_Tenaska Comparison_16.07E Wild Horse Wind Expansionwrkingfile SF 2 2 2" xfId="20886"/>
    <cellStyle name="_Tenaska Comparison_16.07E Wild Horse Wind Expansionwrkingfile SF 2 2 2 2" xfId="20887"/>
    <cellStyle name="_Tenaska Comparison_16.07E Wild Horse Wind Expansionwrkingfile SF 2 2 3" xfId="20888"/>
    <cellStyle name="_Tenaska Comparison_16.07E Wild Horse Wind Expansionwrkingfile SF 2 3" xfId="20889"/>
    <cellStyle name="_Tenaska Comparison_16.07E Wild Horse Wind Expansionwrkingfile SF 2 3 2" xfId="20890"/>
    <cellStyle name="_Tenaska Comparison_16.07E Wild Horse Wind Expansionwrkingfile SF 2 4" xfId="20891"/>
    <cellStyle name="_Tenaska Comparison_16.07E Wild Horse Wind Expansionwrkingfile SF 2 4 2" xfId="20892"/>
    <cellStyle name="_Tenaska Comparison_16.07E Wild Horse Wind Expansionwrkingfile SF 2 5" xfId="20893"/>
    <cellStyle name="_Tenaska Comparison_16.07E Wild Horse Wind Expansionwrkingfile SF 3" xfId="20894"/>
    <cellStyle name="_Tenaska Comparison_16.07E Wild Horse Wind Expansionwrkingfile SF 3 2" xfId="20895"/>
    <cellStyle name="_Tenaska Comparison_16.07E Wild Horse Wind Expansionwrkingfile SF 3 2 2" xfId="20896"/>
    <cellStyle name="_Tenaska Comparison_16.07E Wild Horse Wind Expansionwrkingfile SF 3 3" xfId="20897"/>
    <cellStyle name="_Tenaska Comparison_16.07E Wild Horse Wind Expansionwrkingfile SF 3 4" xfId="20898"/>
    <cellStyle name="_Tenaska Comparison_16.07E Wild Horse Wind Expansionwrkingfile SF 4" xfId="20899"/>
    <cellStyle name="_Tenaska Comparison_16.07E Wild Horse Wind Expansionwrkingfile SF 4 2" xfId="20900"/>
    <cellStyle name="_Tenaska Comparison_16.07E Wild Horse Wind Expansionwrkingfile SF 4 2 2" xfId="20901"/>
    <cellStyle name="_Tenaska Comparison_16.07E Wild Horse Wind Expansionwrkingfile SF 4 3" xfId="20902"/>
    <cellStyle name="_Tenaska Comparison_16.07E Wild Horse Wind Expansionwrkingfile SF 5" xfId="20903"/>
    <cellStyle name="_Tenaska Comparison_16.07E Wild Horse Wind Expansionwrkingfile SF 5 2" xfId="20904"/>
    <cellStyle name="_Tenaska Comparison_16.07E Wild Horse Wind Expansionwrkingfile SF 6" xfId="20905"/>
    <cellStyle name="_Tenaska Comparison_16.07E Wild Horse Wind Expansionwrkingfile SF 6 2" xfId="20906"/>
    <cellStyle name="_Tenaska Comparison_16.07E Wild Horse Wind Expansionwrkingfile SF 7" xfId="20907"/>
    <cellStyle name="_Tenaska Comparison_16.07E Wild Horse Wind Expansionwrkingfile SF_DEM-WP(C) ENERG10C--ctn Mid-C_042010 2010GRC" xfId="3434"/>
    <cellStyle name="_Tenaska Comparison_16.07E Wild Horse Wind Expansionwrkingfile SF_DEM-WP(C) ENERG10C--ctn Mid-C_042010 2010GRC 2" xfId="20908"/>
    <cellStyle name="_Tenaska Comparison_16.07E Wild Horse Wind Expansionwrkingfile_DEM-WP(C) ENERG10C--ctn Mid-C_042010 2010GRC" xfId="3435"/>
    <cellStyle name="_Tenaska Comparison_16.07E Wild Horse Wind Expansionwrkingfile_DEM-WP(C) ENERG10C--ctn Mid-C_042010 2010GRC 2" xfId="20909"/>
    <cellStyle name="_Tenaska Comparison_16.37E Wild Horse Expansion DeferralRevwrkingfile SF" xfId="3436"/>
    <cellStyle name="_Tenaska Comparison_16.37E Wild Horse Expansion DeferralRevwrkingfile SF 2" xfId="3437"/>
    <cellStyle name="_Tenaska Comparison_16.37E Wild Horse Expansion DeferralRevwrkingfile SF 2 2" xfId="20910"/>
    <cellStyle name="_Tenaska Comparison_16.37E Wild Horse Expansion DeferralRevwrkingfile SF 2 2 2" xfId="20911"/>
    <cellStyle name="_Tenaska Comparison_16.37E Wild Horse Expansion DeferralRevwrkingfile SF 2 2 2 2" xfId="20912"/>
    <cellStyle name="_Tenaska Comparison_16.37E Wild Horse Expansion DeferralRevwrkingfile SF 2 2 3" xfId="20913"/>
    <cellStyle name="_Tenaska Comparison_16.37E Wild Horse Expansion DeferralRevwrkingfile SF 2 3" xfId="20914"/>
    <cellStyle name="_Tenaska Comparison_16.37E Wild Horse Expansion DeferralRevwrkingfile SF 2 3 2" xfId="20915"/>
    <cellStyle name="_Tenaska Comparison_16.37E Wild Horse Expansion DeferralRevwrkingfile SF 2 4" xfId="20916"/>
    <cellStyle name="_Tenaska Comparison_16.37E Wild Horse Expansion DeferralRevwrkingfile SF 2 4 2" xfId="20917"/>
    <cellStyle name="_Tenaska Comparison_16.37E Wild Horse Expansion DeferralRevwrkingfile SF 2 5" xfId="20918"/>
    <cellStyle name="_Tenaska Comparison_16.37E Wild Horse Expansion DeferralRevwrkingfile SF 3" xfId="20919"/>
    <cellStyle name="_Tenaska Comparison_16.37E Wild Horse Expansion DeferralRevwrkingfile SF 3 2" xfId="20920"/>
    <cellStyle name="_Tenaska Comparison_16.37E Wild Horse Expansion DeferralRevwrkingfile SF 3 2 2" xfId="20921"/>
    <cellStyle name="_Tenaska Comparison_16.37E Wild Horse Expansion DeferralRevwrkingfile SF 3 3" xfId="20922"/>
    <cellStyle name="_Tenaska Comparison_16.37E Wild Horse Expansion DeferralRevwrkingfile SF 3 4" xfId="20923"/>
    <cellStyle name="_Tenaska Comparison_16.37E Wild Horse Expansion DeferralRevwrkingfile SF 4" xfId="20924"/>
    <cellStyle name="_Tenaska Comparison_16.37E Wild Horse Expansion DeferralRevwrkingfile SF 4 2" xfId="20925"/>
    <cellStyle name="_Tenaska Comparison_16.37E Wild Horse Expansion DeferralRevwrkingfile SF 4 2 2" xfId="20926"/>
    <cellStyle name="_Tenaska Comparison_16.37E Wild Horse Expansion DeferralRevwrkingfile SF 4 3" xfId="20927"/>
    <cellStyle name="_Tenaska Comparison_16.37E Wild Horse Expansion DeferralRevwrkingfile SF 5" xfId="20928"/>
    <cellStyle name="_Tenaska Comparison_16.37E Wild Horse Expansion DeferralRevwrkingfile SF 5 2" xfId="20929"/>
    <cellStyle name="_Tenaska Comparison_16.37E Wild Horse Expansion DeferralRevwrkingfile SF 6" xfId="20930"/>
    <cellStyle name="_Tenaska Comparison_16.37E Wild Horse Expansion DeferralRevwrkingfile SF 6 2" xfId="20931"/>
    <cellStyle name="_Tenaska Comparison_16.37E Wild Horse Expansion DeferralRevwrkingfile SF 7" xfId="20932"/>
    <cellStyle name="_Tenaska Comparison_16.37E Wild Horse Expansion DeferralRevwrkingfile SF_DEM-WP(C) ENERG10C--ctn Mid-C_042010 2010GRC" xfId="3438"/>
    <cellStyle name="_Tenaska Comparison_16.37E Wild Horse Expansion DeferralRevwrkingfile SF_DEM-WP(C) ENERG10C--ctn Mid-C_042010 2010GRC 2" xfId="20933"/>
    <cellStyle name="_Tenaska Comparison_2009 Compliance Filing PCA Exhibits for GRC" xfId="20934"/>
    <cellStyle name="_Tenaska Comparison_2009 Compliance Filing PCA Exhibits for GRC 2" xfId="20935"/>
    <cellStyle name="_Tenaska Comparison_2009 Compliance Filing PCA Exhibits for GRC 2 2" xfId="20936"/>
    <cellStyle name="_Tenaska Comparison_2009 Compliance Filing PCA Exhibits for GRC 3" xfId="20937"/>
    <cellStyle name="_Tenaska Comparison_2009 GRC Compl Filing - Exhibit D" xfId="3439"/>
    <cellStyle name="_Tenaska Comparison_2009 GRC Compl Filing - Exhibit D 2" xfId="3440"/>
    <cellStyle name="_Tenaska Comparison_2009 GRC Compl Filing - Exhibit D 2 2" xfId="20938"/>
    <cellStyle name="_Tenaska Comparison_2009 GRC Compl Filing - Exhibit D 2 2 2" xfId="20939"/>
    <cellStyle name="_Tenaska Comparison_2009 GRC Compl Filing - Exhibit D 2 2 2 2" xfId="20940"/>
    <cellStyle name="_Tenaska Comparison_2009 GRC Compl Filing - Exhibit D 2 3" xfId="20941"/>
    <cellStyle name="_Tenaska Comparison_2009 GRC Compl Filing - Exhibit D 2 3 2" xfId="20942"/>
    <cellStyle name="_Tenaska Comparison_2009 GRC Compl Filing - Exhibit D 2 4" xfId="20943"/>
    <cellStyle name="_Tenaska Comparison_2009 GRC Compl Filing - Exhibit D 2 4 2" xfId="20944"/>
    <cellStyle name="_Tenaska Comparison_2009 GRC Compl Filing - Exhibit D 2 5" xfId="20945"/>
    <cellStyle name="_Tenaska Comparison_2009 GRC Compl Filing - Exhibit D 3" xfId="20946"/>
    <cellStyle name="_Tenaska Comparison_2009 GRC Compl Filing - Exhibit D 3 2" xfId="20947"/>
    <cellStyle name="_Tenaska Comparison_2009 GRC Compl Filing - Exhibit D 3 2 2" xfId="20948"/>
    <cellStyle name="_Tenaska Comparison_2009 GRC Compl Filing - Exhibit D 3 3" xfId="20949"/>
    <cellStyle name="_Tenaska Comparison_2009 GRC Compl Filing - Exhibit D 4" xfId="20950"/>
    <cellStyle name="_Tenaska Comparison_2009 GRC Compl Filing - Exhibit D 4 2" xfId="20951"/>
    <cellStyle name="_Tenaska Comparison_2009 GRC Compl Filing - Exhibit D 4 2 2" xfId="20952"/>
    <cellStyle name="_Tenaska Comparison_2009 GRC Compl Filing - Exhibit D 4 3" xfId="20953"/>
    <cellStyle name="_Tenaska Comparison_2009 GRC Compl Filing - Exhibit D 5" xfId="20954"/>
    <cellStyle name="_Tenaska Comparison_2009 GRC Compl Filing - Exhibit D 5 2" xfId="20955"/>
    <cellStyle name="_Tenaska Comparison_2009 GRC Compl Filing - Exhibit D 6" xfId="20956"/>
    <cellStyle name="_Tenaska Comparison_2009 GRC Compl Filing - Exhibit D 6 2" xfId="20957"/>
    <cellStyle name="_Tenaska Comparison_2009 GRC Compl Filing - Exhibit D 7" xfId="20958"/>
    <cellStyle name="_Tenaska Comparison_2009 GRC Compl Filing - Exhibit D_DEM-WP(C) ENERG10C--ctn Mid-C_042010 2010GRC" xfId="3441"/>
    <cellStyle name="_Tenaska Comparison_2009 GRC Compl Filing - Exhibit D_DEM-WP(C) ENERG10C--ctn Mid-C_042010 2010GRC 2" xfId="20959"/>
    <cellStyle name="_Tenaska Comparison_3.01 Income Statement" xfId="20960"/>
    <cellStyle name="_Tenaska Comparison_4 31 Regulatory Assets and Liabilities  7 06- Exhibit D" xfId="3442"/>
    <cellStyle name="_Tenaska Comparison_4 31 Regulatory Assets and Liabilities  7 06- Exhibit D 2" xfId="3443"/>
    <cellStyle name="_Tenaska Comparison_4 31 Regulatory Assets and Liabilities  7 06- Exhibit D 2 2" xfId="20961"/>
    <cellStyle name="_Tenaska Comparison_4 31 Regulatory Assets and Liabilities  7 06- Exhibit D 2 2 2" xfId="20962"/>
    <cellStyle name="_Tenaska Comparison_4 31 Regulatory Assets and Liabilities  7 06- Exhibit D 2 2 2 2" xfId="20963"/>
    <cellStyle name="_Tenaska Comparison_4 31 Regulatory Assets and Liabilities  7 06- Exhibit D 2 2 3" xfId="20964"/>
    <cellStyle name="_Tenaska Comparison_4 31 Regulatory Assets and Liabilities  7 06- Exhibit D 2 2 4" xfId="20965"/>
    <cellStyle name="_Tenaska Comparison_4 31 Regulatory Assets and Liabilities  7 06- Exhibit D 2 3" xfId="20966"/>
    <cellStyle name="_Tenaska Comparison_4 31 Regulatory Assets and Liabilities  7 06- Exhibit D 2 3 2" xfId="20967"/>
    <cellStyle name="_Tenaska Comparison_4 31 Regulatory Assets and Liabilities  7 06- Exhibit D 2 3 2 2" xfId="20968"/>
    <cellStyle name="_Tenaska Comparison_4 31 Regulatory Assets and Liabilities  7 06- Exhibit D 2 3 3" xfId="20969"/>
    <cellStyle name="_Tenaska Comparison_4 31 Regulatory Assets and Liabilities  7 06- Exhibit D 2 4" xfId="20970"/>
    <cellStyle name="_Tenaska Comparison_4 31 Regulatory Assets and Liabilities  7 06- Exhibit D 2 4 2" xfId="20971"/>
    <cellStyle name="_Tenaska Comparison_4 31 Regulatory Assets and Liabilities  7 06- Exhibit D 2 5" xfId="20972"/>
    <cellStyle name="_Tenaska Comparison_4 31 Regulatory Assets and Liabilities  7 06- Exhibit D 2 5 2" xfId="20973"/>
    <cellStyle name="_Tenaska Comparison_4 31 Regulatory Assets and Liabilities  7 06- Exhibit D 2 6" xfId="20974"/>
    <cellStyle name="_Tenaska Comparison_4 31 Regulatory Assets and Liabilities  7 06- Exhibit D 3" xfId="20975"/>
    <cellStyle name="_Tenaska Comparison_4 31 Regulatory Assets and Liabilities  7 06- Exhibit D 3 2" xfId="20976"/>
    <cellStyle name="_Tenaska Comparison_4 31 Regulatory Assets and Liabilities  7 06- Exhibit D 3 2 2" xfId="20977"/>
    <cellStyle name="_Tenaska Comparison_4 31 Regulatory Assets and Liabilities  7 06- Exhibit D 3 3" xfId="20978"/>
    <cellStyle name="_Tenaska Comparison_4 31 Regulatory Assets and Liabilities  7 06- Exhibit D 3 4" xfId="20979"/>
    <cellStyle name="_Tenaska Comparison_4 31 Regulatory Assets and Liabilities  7 06- Exhibit D 4" xfId="20980"/>
    <cellStyle name="_Tenaska Comparison_4 31 Regulatory Assets and Liabilities  7 06- Exhibit D 4 2" xfId="20981"/>
    <cellStyle name="_Tenaska Comparison_4 31 Regulatory Assets and Liabilities  7 06- Exhibit D 4 2 2" xfId="20982"/>
    <cellStyle name="_Tenaska Comparison_4 31 Regulatory Assets and Liabilities  7 06- Exhibit D 4 3" xfId="20983"/>
    <cellStyle name="_Tenaska Comparison_4 31 Regulatory Assets and Liabilities  7 06- Exhibit D 5" xfId="20984"/>
    <cellStyle name="_Tenaska Comparison_4 31 Regulatory Assets and Liabilities  7 06- Exhibit D 5 2" xfId="20985"/>
    <cellStyle name="_Tenaska Comparison_4 31 Regulatory Assets and Liabilities  7 06- Exhibit D 6" xfId="20986"/>
    <cellStyle name="_Tenaska Comparison_4 31 Regulatory Assets and Liabilities  7 06- Exhibit D 6 2" xfId="20987"/>
    <cellStyle name="_Tenaska Comparison_4 31 Regulatory Assets and Liabilities  7 06- Exhibit D 7" xfId="20988"/>
    <cellStyle name="_Tenaska Comparison_4 31 Regulatory Assets and Liabilities  7 06- Exhibit D_DEM-WP(C) ENERG10C--ctn Mid-C_042010 2010GRC" xfId="3444"/>
    <cellStyle name="_Tenaska Comparison_4 31 Regulatory Assets and Liabilities  7 06- Exhibit D_DEM-WP(C) ENERG10C--ctn Mid-C_042010 2010GRC 2" xfId="20989"/>
    <cellStyle name="_Tenaska Comparison_4 31 Regulatory Assets and Liabilities  7 06- Exhibit D_NIM Summary" xfId="3445"/>
    <cellStyle name="_Tenaska Comparison_4 31 Regulatory Assets and Liabilities  7 06- Exhibit D_NIM Summary 2" xfId="3446"/>
    <cellStyle name="_Tenaska Comparison_4 31 Regulatory Assets and Liabilities  7 06- Exhibit D_NIM Summary 2 2" xfId="20990"/>
    <cellStyle name="_Tenaska Comparison_4 31 Regulatory Assets and Liabilities  7 06- Exhibit D_NIM Summary 2 2 2" xfId="20991"/>
    <cellStyle name="_Tenaska Comparison_4 31 Regulatory Assets and Liabilities  7 06- Exhibit D_NIM Summary 2 2 2 2" xfId="20992"/>
    <cellStyle name="_Tenaska Comparison_4 31 Regulatory Assets and Liabilities  7 06- Exhibit D_NIM Summary 2 3" xfId="20993"/>
    <cellStyle name="_Tenaska Comparison_4 31 Regulatory Assets and Liabilities  7 06- Exhibit D_NIM Summary 2 3 2" xfId="20994"/>
    <cellStyle name="_Tenaska Comparison_4 31 Regulatory Assets and Liabilities  7 06- Exhibit D_NIM Summary 2 4" xfId="20995"/>
    <cellStyle name="_Tenaska Comparison_4 31 Regulatory Assets and Liabilities  7 06- Exhibit D_NIM Summary 2 4 2" xfId="20996"/>
    <cellStyle name="_Tenaska Comparison_4 31 Regulatory Assets and Liabilities  7 06- Exhibit D_NIM Summary 2 5" xfId="20997"/>
    <cellStyle name="_Tenaska Comparison_4 31 Regulatory Assets and Liabilities  7 06- Exhibit D_NIM Summary 3" xfId="20998"/>
    <cellStyle name="_Tenaska Comparison_4 31 Regulatory Assets and Liabilities  7 06- Exhibit D_NIM Summary 3 2" xfId="20999"/>
    <cellStyle name="_Tenaska Comparison_4 31 Regulatory Assets and Liabilities  7 06- Exhibit D_NIM Summary 3 2 2" xfId="21000"/>
    <cellStyle name="_Tenaska Comparison_4 31 Regulatory Assets and Liabilities  7 06- Exhibit D_NIM Summary 3 3" xfId="21001"/>
    <cellStyle name="_Tenaska Comparison_4 31 Regulatory Assets and Liabilities  7 06- Exhibit D_NIM Summary 4" xfId="21002"/>
    <cellStyle name="_Tenaska Comparison_4 31 Regulatory Assets and Liabilities  7 06- Exhibit D_NIM Summary 4 2" xfId="21003"/>
    <cellStyle name="_Tenaska Comparison_4 31 Regulatory Assets and Liabilities  7 06- Exhibit D_NIM Summary 4 2 2" xfId="21004"/>
    <cellStyle name="_Tenaska Comparison_4 31 Regulatory Assets and Liabilities  7 06- Exhibit D_NIM Summary 4 3" xfId="21005"/>
    <cellStyle name="_Tenaska Comparison_4 31 Regulatory Assets and Liabilities  7 06- Exhibit D_NIM Summary 5" xfId="21006"/>
    <cellStyle name="_Tenaska Comparison_4 31 Regulatory Assets and Liabilities  7 06- Exhibit D_NIM Summary 5 2" xfId="21007"/>
    <cellStyle name="_Tenaska Comparison_4 31 Regulatory Assets and Liabilities  7 06- Exhibit D_NIM Summary 6" xfId="21008"/>
    <cellStyle name="_Tenaska Comparison_4 31 Regulatory Assets and Liabilities  7 06- Exhibit D_NIM Summary 6 2" xfId="21009"/>
    <cellStyle name="_Tenaska Comparison_4 31 Regulatory Assets and Liabilities  7 06- Exhibit D_NIM Summary 7" xfId="21010"/>
    <cellStyle name="_Tenaska Comparison_4 31 Regulatory Assets and Liabilities  7 06- Exhibit D_NIM Summary_DEM-WP(C) ENERG10C--ctn Mid-C_042010 2010GRC" xfId="3447"/>
    <cellStyle name="_Tenaska Comparison_4 31 Regulatory Assets and Liabilities  7 06- Exhibit D_NIM Summary_DEM-WP(C) ENERG10C--ctn Mid-C_042010 2010GRC 2" xfId="21011"/>
    <cellStyle name="_Tenaska Comparison_4 31 Regulatory Assets and Liabilities  7 06- Exhibit D_NIM+O&amp;M" xfId="3448"/>
    <cellStyle name="_Tenaska Comparison_4 31 Regulatory Assets and Liabilities  7 06- Exhibit D_NIM+O&amp;M 2" xfId="21012"/>
    <cellStyle name="_Tenaska Comparison_4 31 Regulatory Assets and Liabilities  7 06- Exhibit D_NIM+O&amp;M 2 2" xfId="21013"/>
    <cellStyle name="_Tenaska Comparison_4 31 Regulatory Assets and Liabilities  7 06- Exhibit D_NIM+O&amp;M 2 2 2" xfId="21014"/>
    <cellStyle name="_Tenaska Comparison_4 31 Regulatory Assets and Liabilities  7 06- Exhibit D_NIM+O&amp;M 3" xfId="21015"/>
    <cellStyle name="_Tenaska Comparison_4 31 Regulatory Assets and Liabilities  7 06- Exhibit D_NIM+O&amp;M 3 2" xfId="21016"/>
    <cellStyle name="_Tenaska Comparison_4 31 Regulatory Assets and Liabilities  7 06- Exhibit D_NIM+O&amp;M 3 2 2" xfId="21017"/>
    <cellStyle name="_Tenaska Comparison_4 31 Regulatory Assets and Liabilities  7 06- Exhibit D_NIM+O&amp;M 3 3" xfId="21018"/>
    <cellStyle name="_Tenaska Comparison_4 31 Regulatory Assets and Liabilities  7 06- Exhibit D_NIM+O&amp;M 4" xfId="21019"/>
    <cellStyle name="_Tenaska Comparison_4 31 Regulatory Assets and Liabilities  7 06- Exhibit D_NIM+O&amp;M 4 2" xfId="21020"/>
    <cellStyle name="_Tenaska Comparison_4 31 Regulatory Assets and Liabilities  7 06- Exhibit D_NIM+O&amp;M 5" xfId="21021"/>
    <cellStyle name="_Tenaska Comparison_4 31 Regulatory Assets and Liabilities  7 06- Exhibit D_NIM+O&amp;M 5 2" xfId="21022"/>
    <cellStyle name="_Tenaska Comparison_4 31 Regulatory Assets and Liabilities  7 06- Exhibit D_NIM+O&amp;M Monthly" xfId="3449"/>
    <cellStyle name="_Tenaska Comparison_4 31 Regulatory Assets and Liabilities  7 06- Exhibit D_NIM+O&amp;M Monthly 2" xfId="21023"/>
    <cellStyle name="_Tenaska Comparison_4 31 Regulatory Assets and Liabilities  7 06- Exhibit D_NIM+O&amp;M Monthly 2 2" xfId="21024"/>
    <cellStyle name="_Tenaska Comparison_4 31 Regulatory Assets and Liabilities  7 06- Exhibit D_NIM+O&amp;M Monthly 2 2 2" xfId="21025"/>
    <cellStyle name="_Tenaska Comparison_4 31 Regulatory Assets and Liabilities  7 06- Exhibit D_NIM+O&amp;M Monthly 3" xfId="21026"/>
    <cellStyle name="_Tenaska Comparison_4 31 Regulatory Assets and Liabilities  7 06- Exhibit D_NIM+O&amp;M Monthly 3 2" xfId="21027"/>
    <cellStyle name="_Tenaska Comparison_4 31 Regulatory Assets and Liabilities  7 06- Exhibit D_NIM+O&amp;M Monthly 3 2 2" xfId="21028"/>
    <cellStyle name="_Tenaska Comparison_4 31 Regulatory Assets and Liabilities  7 06- Exhibit D_NIM+O&amp;M Monthly 3 3" xfId="21029"/>
    <cellStyle name="_Tenaska Comparison_4 31 Regulatory Assets and Liabilities  7 06- Exhibit D_NIM+O&amp;M Monthly 4" xfId="21030"/>
    <cellStyle name="_Tenaska Comparison_4 31 Regulatory Assets and Liabilities  7 06- Exhibit D_NIM+O&amp;M Monthly 4 2" xfId="21031"/>
    <cellStyle name="_Tenaska Comparison_4 31 Regulatory Assets and Liabilities  7 06- Exhibit D_NIM+O&amp;M Monthly 5" xfId="21032"/>
    <cellStyle name="_Tenaska Comparison_4 31 Regulatory Assets and Liabilities  7 06- Exhibit D_NIM+O&amp;M Monthly 5 2" xfId="21033"/>
    <cellStyle name="_Tenaska Comparison_4 31E Reg Asset  Liab and EXH D" xfId="3450"/>
    <cellStyle name="_Tenaska Comparison_4 31E Reg Asset  Liab and EXH D _ Aug 10 Filing (2)" xfId="3451"/>
    <cellStyle name="_Tenaska Comparison_4 31E Reg Asset  Liab and EXH D _ Aug 10 Filing (2) 2" xfId="3452"/>
    <cellStyle name="_Tenaska Comparison_4 31E Reg Asset  Liab and EXH D _ Aug 10 Filing (2) 2 2" xfId="21034"/>
    <cellStyle name="_Tenaska Comparison_4 31E Reg Asset  Liab and EXH D _ Aug 10 Filing (2) 2 2 2" xfId="21035"/>
    <cellStyle name="_Tenaska Comparison_4 31E Reg Asset  Liab and EXH D _ Aug 10 Filing (2) 2 3" xfId="21036"/>
    <cellStyle name="_Tenaska Comparison_4 31E Reg Asset  Liab and EXH D _ Aug 10 Filing (2) 3" xfId="21037"/>
    <cellStyle name="_Tenaska Comparison_4 31E Reg Asset  Liab and EXH D _ Aug 10 Filing (2) 3 2" xfId="21038"/>
    <cellStyle name="_Tenaska Comparison_4 31E Reg Asset  Liab and EXH D _ Aug 10 Filing (2) 3 2 2" xfId="21039"/>
    <cellStyle name="_Tenaska Comparison_4 31E Reg Asset  Liab and EXH D _ Aug 10 Filing (2) 3 3" xfId="21040"/>
    <cellStyle name="_Tenaska Comparison_4 31E Reg Asset  Liab and EXH D _ Aug 10 Filing (2) 4" xfId="21041"/>
    <cellStyle name="_Tenaska Comparison_4 31E Reg Asset  Liab and EXH D _ Aug 10 Filing (2) 4 2" xfId="21042"/>
    <cellStyle name="_Tenaska Comparison_4 31E Reg Asset  Liab and EXH D _ Aug 10 Filing (2) 5" xfId="21043"/>
    <cellStyle name="_Tenaska Comparison_4 31E Reg Asset  Liab and EXH D _ Aug 10 Filing (2) 5 2" xfId="21044"/>
    <cellStyle name="_Tenaska Comparison_4 31E Reg Asset  Liab and EXH D 10" xfId="21045"/>
    <cellStyle name="_Tenaska Comparison_4 31E Reg Asset  Liab and EXH D 10 2" xfId="21046"/>
    <cellStyle name="_Tenaska Comparison_4 31E Reg Asset  Liab and EXH D 10 2 2" xfId="21047"/>
    <cellStyle name="_Tenaska Comparison_4 31E Reg Asset  Liab and EXH D 10 3" xfId="21048"/>
    <cellStyle name="_Tenaska Comparison_4 31E Reg Asset  Liab and EXH D 11" xfId="21049"/>
    <cellStyle name="_Tenaska Comparison_4 31E Reg Asset  Liab and EXH D 11 2" xfId="21050"/>
    <cellStyle name="_Tenaska Comparison_4 31E Reg Asset  Liab and EXH D 11 2 2" xfId="21051"/>
    <cellStyle name="_Tenaska Comparison_4 31E Reg Asset  Liab and EXH D 11 3" xfId="21052"/>
    <cellStyle name="_Tenaska Comparison_4 31E Reg Asset  Liab and EXH D 12" xfId="21053"/>
    <cellStyle name="_Tenaska Comparison_4 31E Reg Asset  Liab and EXH D 12 2" xfId="21054"/>
    <cellStyle name="_Tenaska Comparison_4 31E Reg Asset  Liab and EXH D 12 2 2" xfId="21055"/>
    <cellStyle name="_Tenaska Comparison_4 31E Reg Asset  Liab and EXH D 12 3" xfId="21056"/>
    <cellStyle name="_Tenaska Comparison_4 31E Reg Asset  Liab and EXH D 13" xfId="21057"/>
    <cellStyle name="_Tenaska Comparison_4 31E Reg Asset  Liab and EXH D 13 2" xfId="21058"/>
    <cellStyle name="_Tenaska Comparison_4 31E Reg Asset  Liab and EXH D 13 2 2" xfId="21059"/>
    <cellStyle name="_Tenaska Comparison_4 31E Reg Asset  Liab and EXH D 13 3" xfId="21060"/>
    <cellStyle name="_Tenaska Comparison_4 31E Reg Asset  Liab and EXH D 14" xfId="21061"/>
    <cellStyle name="_Tenaska Comparison_4 31E Reg Asset  Liab and EXH D 14 2" xfId="21062"/>
    <cellStyle name="_Tenaska Comparison_4 31E Reg Asset  Liab and EXH D 14 2 2" xfId="21063"/>
    <cellStyle name="_Tenaska Comparison_4 31E Reg Asset  Liab and EXH D 14 3" xfId="21064"/>
    <cellStyle name="_Tenaska Comparison_4 31E Reg Asset  Liab and EXH D 15" xfId="21065"/>
    <cellStyle name="_Tenaska Comparison_4 31E Reg Asset  Liab and EXH D 15 2" xfId="21066"/>
    <cellStyle name="_Tenaska Comparison_4 31E Reg Asset  Liab and EXH D 15 2 2" xfId="21067"/>
    <cellStyle name="_Tenaska Comparison_4 31E Reg Asset  Liab and EXH D 15 3" xfId="21068"/>
    <cellStyle name="_Tenaska Comparison_4 31E Reg Asset  Liab and EXH D 16" xfId="21069"/>
    <cellStyle name="_Tenaska Comparison_4 31E Reg Asset  Liab and EXH D 16 2" xfId="21070"/>
    <cellStyle name="_Tenaska Comparison_4 31E Reg Asset  Liab and EXH D 16 2 2" xfId="21071"/>
    <cellStyle name="_Tenaska Comparison_4 31E Reg Asset  Liab and EXH D 16 3" xfId="21072"/>
    <cellStyle name="_Tenaska Comparison_4 31E Reg Asset  Liab and EXH D 17" xfId="21073"/>
    <cellStyle name="_Tenaska Comparison_4 31E Reg Asset  Liab and EXH D 17 2" xfId="21074"/>
    <cellStyle name="_Tenaska Comparison_4 31E Reg Asset  Liab and EXH D 18" xfId="21075"/>
    <cellStyle name="_Tenaska Comparison_4 31E Reg Asset  Liab and EXH D 18 2" xfId="21076"/>
    <cellStyle name="_Tenaska Comparison_4 31E Reg Asset  Liab and EXH D 19" xfId="21077"/>
    <cellStyle name="_Tenaska Comparison_4 31E Reg Asset  Liab and EXH D 19 2" xfId="21078"/>
    <cellStyle name="_Tenaska Comparison_4 31E Reg Asset  Liab and EXH D 2" xfId="3453"/>
    <cellStyle name="_Tenaska Comparison_4 31E Reg Asset  Liab and EXH D 2 2" xfId="21079"/>
    <cellStyle name="_Tenaska Comparison_4 31E Reg Asset  Liab and EXH D 2 2 2" xfId="21080"/>
    <cellStyle name="_Tenaska Comparison_4 31E Reg Asset  Liab and EXH D 2 3" xfId="21081"/>
    <cellStyle name="_Tenaska Comparison_4 31E Reg Asset  Liab and EXH D 20" xfId="21082"/>
    <cellStyle name="_Tenaska Comparison_4 31E Reg Asset  Liab and EXH D 20 2" xfId="21083"/>
    <cellStyle name="_Tenaska Comparison_4 31E Reg Asset  Liab and EXH D 21" xfId="21084"/>
    <cellStyle name="_Tenaska Comparison_4 31E Reg Asset  Liab and EXH D 21 2" xfId="21085"/>
    <cellStyle name="_Tenaska Comparison_4 31E Reg Asset  Liab and EXH D 22" xfId="21086"/>
    <cellStyle name="_Tenaska Comparison_4 31E Reg Asset  Liab and EXH D 22 2" xfId="21087"/>
    <cellStyle name="_Tenaska Comparison_4 31E Reg Asset  Liab and EXH D 23" xfId="21088"/>
    <cellStyle name="_Tenaska Comparison_4 31E Reg Asset  Liab and EXH D 23 2" xfId="21089"/>
    <cellStyle name="_Tenaska Comparison_4 31E Reg Asset  Liab and EXH D 24" xfId="21090"/>
    <cellStyle name="_Tenaska Comparison_4 31E Reg Asset  Liab and EXH D 24 2" xfId="21091"/>
    <cellStyle name="_Tenaska Comparison_4 31E Reg Asset  Liab and EXH D 25" xfId="21092"/>
    <cellStyle name="_Tenaska Comparison_4 31E Reg Asset  Liab and EXH D 25 2" xfId="21093"/>
    <cellStyle name="_Tenaska Comparison_4 31E Reg Asset  Liab and EXH D 26" xfId="21094"/>
    <cellStyle name="_Tenaska Comparison_4 31E Reg Asset  Liab and EXH D 26 2" xfId="21095"/>
    <cellStyle name="_Tenaska Comparison_4 31E Reg Asset  Liab and EXH D 27" xfId="21096"/>
    <cellStyle name="_Tenaska Comparison_4 31E Reg Asset  Liab and EXH D 27 2" xfId="21097"/>
    <cellStyle name="_Tenaska Comparison_4 31E Reg Asset  Liab and EXH D 28" xfId="21098"/>
    <cellStyle name="_Tenaska Comparison_4 31E Reg Asset  Liab and EXH D 28 2" xfId="21099"/>
    <cellStyle name="_Tenaska Comparison_4 31E Reg Asset  Liab and EXH D 29" xfId="21100"/>
    <cellStyle name="_Tenaska Comparison_4 31E Reg Asset  Liab and EXH D 29 2" xfId="21101"/>
    <cellStyle name="_Tenaska Comparison_4 31E Reg Asset  Liab and EXH D 3" xfId="3454"/>
    <cellStyle name="_Tenaska Comparison_4 31E Reg Asset  Liab and EXH D 3 2" xfId="21102"/>
    <cellStyle name="_Tenaska Comparison_4 31E Reg Asset  Liab and EXH D 3 2 2" xfId="21103"/>
    <cellStyle name="_Tenaska Comparison_4 31E Reg Asset  Liab and EXH D 3 3" xfId="21104"/>
    <cellStyle name="_Tenaska Comparison_4 31E Reg Asset  Liab and EXH D 30" xfId="21105"/>
    <cellStyle name="_Tenaska Comparison_4 31E Reg Asset  Liab and EXH D 30 2" xfId="21106"/>
    <cellStyle name="_Tenaska Comparison_4 31E Reg Asset  Liab and EXH D 4" xfId="21107"/>
    <cellStyle name="_Tenaska Comparison_4 31E Reg Asset  Liab and EXH D 4 2" xfId="21108"/>
    <cellStyle name="_Tenaska Comparison_4 31E Reg Asset  Liab and EXH D 4 2 2" xfId="21109"/>
    <cellStyle name="_Tenaska Comparison_4 31E Reg Asset  Liab and EXH D 5" xfId="21110"/>
    <cellStyle name="_Tenaska Comparison_4 31E Reg Asset  Liab and EXH D 5 2" xfId="21111"/>
    <cellStyle name="_Tenaska Comparison_4 31E Reg Asset  Liab and EXH D 5 2 2" xfId="21112"/>
    <cellStyle name="_Tenaska Comparison_4 31E Reg Asset  Liab and EXH D 6" xfId="21113"/>
    <cellStyle name="_Tenaska Comparison_4 31E Reg Asset  Liab and EXH D 6 2" xfId="21114"/>
    <cellStyle name="_Tenaska Comparison_4 31E Reg Asset  Liab and EXH D 6 2 2" xfId="21115"/>
    <cellStyle name="_Tenaska Comparison_4 31E Reg Asset  Liab and EXH D 6 3" xfId="21116"/>
    <cellStyle name="_Tenaska Comparison_4 31E Reg Asset  Liab and EXH D 7" xfId="21117"/>
    <cellStyle name="_Tenaska Comparison_4 31E Reg Asset  Liab and EXH D 7 2" xfId="21118"/>
    <cellStyle name="_Tenaska Comparison_4 31E Reg Asset  Liab and EXH D 7 2 2" xfId="21119"/>
    <cellStyle name="_Tenaska Comparison_4 31E Reg Asset  Liab and EXH D 7 3" xfId="21120"/>
    <cellStyle name="_Tenaska Comparison_4 31E Reg Asset  Liab and EXH D 8" xfId="21121"/>
    <cellStyle name="_Tenaska Comparison_4 31E Reg Asset  Liab and EXH D 8 2" xfId="21122"/>
    <cellStyle name="_Tenaska Comparison_4 31E Reg Asset  Liab and EXH D 8 2 2" xfId="21123"/>
    <cellStyle name="_Tenaska Comparison_4 31E Reg Asset  Liab and EXH D 8 3" xfId="21124"/>
    <cellStyle name="_Tenaska Comparison_4 31E Reg Asset  Liab and EXH D 9" xfId="21125"/>
    <cellStyle name="_Tenaska Comparison_4 31E Reg Asset  Liab and EXH D 9 2" xfId="21126"/>
    <cellStyle name="_Tenaska Comparison_4 31E Reg Asset  Liab and EXH D 9 2 2" xfId="21127"/>
    <cellStyle name="_Tenaska Comparison_4 31E Reg Asset  Liab and EXH D 9 3" xfId="21128"/>
    <cellStyle name="_Tenaska Comparison_4 32 Regulatory Assets and Liabilities  7 06- Exhibit D" xfId="3455"/>
    <cellStyle name="_Tenaska Comparison_4 32 Regulatory Assets and Liabilities  7 06- Exhibit D 2" xfId="3456"/>
    <cellStyle name="_Tenaska Comparison_4 32 Regulatory Assets and Liabilities  7 06- Exhibit D 2 2" xfId="21129"/>
    <cellStyle name="_Tenaska Comparison_4 32 Regulatory Assets and Liabilities  7 06- Exhibit D 2 2 2" xfId="21130"/>
    <cellStyle name="_Tenaska Comparison_4 32 Regulatory Assets and Liabilities  7 06- Exhibit D 2 2 2 2" xfId="21131"/>
    <cellStyle name="_Tenaska Comparison_4 32 Regulatory Assets and Liabilities  7 06- Exhibit D 2 2 3" xfId="21132"/>
    <cellStyle name="_Tenaska Comparison_4 32 Regulatory Assets and Liabilities  7 06- Exhibit D 2 2 4" xfId="21133"/>
    <cellStyle name="_Tenaska Comparison_4 32 Regulatory Assets and Liabilities  7 06- Exhibit D 2 3" xfId="21134"/>
    <cellStyle name="_Tenaska Comparison_4 32 Regulatory Assets and Liabilities  7 06- Exhibit D 2 3 2" xfId="21135"/>
    <cellStyle name="_Tenaska Comparison_4 32 Regulatory Assets and Liabilities  7 06- Exhibit D 2 3 2 2" xfId="21136"/>
    <cellStyle name="_Tenaska Comparison_4 32 Regulatory Assets and Liabilities  7 06- Exhibit D 2 3 3" xfId="21137"/>
    <cellStyle name="_Tenaska Comparison_4 32 Regulatory Assets and Liabilities  7 06- Exhibit D 2 4" xfId="21138"/>
    <cellStyle name="_Tenaska Comparison_4 32 Regulatory Assets and Liabilities  7 06- Exhibit D 2 4 2" xfId="21139"/>
    <cellStyle name="_Tenaska Comparison_4 32 Regulatory Assets and Liabilities  7 06- Exhibit D 2 5" xfId="21140"/>
    <cellStyle name="_Tenaska Comparison_4 32 Regulatory Assets and Liabilities  7 06- Exhibit D 2 5 2" xfId="21141"/>
    <cellStyle name="_Tenaska Comparison_4 32 Regulatory Assets and Liabilities  7 06- Exhibit D 2 6" xfId="21142"/>
    <cellStyle name="_Tenaska Comparison_4 32 Regulatory Assets and Liabilities  7 06- Exhibit D 3" xfId="21143"/>
    <cellStyle name="_Tenaska Comparison_4 32 Regulatory Assets and Liabilities  7 06- Exhibit D 3 2" xfId="21144"/>
    <cellStyle name="_Tenaska Comparison_4 32 Regulatory Assets and Liabilities  7 06- Exhibit D 3 2 2" xfId="21145"/>
    <cellStyle name="_Tenaska Comparison_4 32 Regulatory Assets and Liabilities  7 06- Exhibit D 3 3" xfId="21146"/>
    <cellStyle name="_Tenaska Comparison_4 32 Regulatory Assets and Liabilities  7 06- Exhibit D 3 4" xfId="21147"/>
    <cellStyle name="_Tenaska Comparison_4 32 Regulatory Assets and Liabilities  7 06- Exhibit D 4" xfId="21148"/>
    <cellStyle name="_Tenaska Comparison_4 32 Regulatory Assets and Liabilities  7 06- Exhibit D 4 2" xfId="21149"/>
    <cellStyle name="_Tenaska Comparison_4 32 Regulatory Assets and Liabilities  7 06- Exhibit D 4 2 2" xfId="21150"/>
    <cellStyle name="_Tenaska Comparison_4 32 Regulatory Assets and Liabilities  7 06- Exhibit D 4 3" xfId="21151"/>
    <cellStyle name="_Tenaska Comparison_4 32 Regulatory Assets and Liabilities  7 06- Exhibit D 5" xfId="21152"/>
    <cellStyle name="_Tenaska Comparison_4 32 Regulatory Assets and Liabilities  7 06- Exhibit D 5 2" xfId="21153"/>
    <cellStyle name="_Tenaska Comparison_4 32 Regulatory Assets and Liabilities  7 06- Exhibit D 6" xfId="21154"/>
    <cellStyle name="_Tenaska Comparison_4 32 Regulatory Assets and Liabilities  7 06- Exhibit D 6 2" xfId="21155"/>
    <cellStyle name="_Tenaska Comparison_4 32 Regulatory Assets and Liabilities  7 06- Exhibit D 7" xfId="21156"/>
    <cellStyle name="_Tenaska Comparison_4 32 Regulatory Assets and Liabilities  7 06- Exhibit D_DEM-WP(C) ENERG10C--ctn Mid-C_042010 2010GRC" xfId="3457"/>
    <cellStyle name="_Tenaska Comparison_4 32 Regulatory Assets and Liabilities  7 06- Exhibit D_DEM-WP(C) ENERG10C--ctn Mid-C_042010 2010GRC 2" xfId="21157"/>
    <cellStyle name="_Tenaska Comparison_4 32 Regulatory Assets and Liabilities  7 06- Exhibit D_NIM Summary" xfId="3458"/>
    <cellStyle name="_Tenaska Comparison_4 32 Regulatory Assets and Liabilities  7 06- Exhibit D_NIM Summary 2" xfId="3459"/>
    <cellStyle name="_Tenaska Comparison_4 32 Regulatory Assets and Liabilities  7 06- Exhibit D_NIM Summary 2 2" xfId="21158"/>
    <cellStyle name="_Tenaska Comparison_4 32 Regulatory Assets and Liabilities  7 06- Exhibit D_NIM Summary 2 2 2" xfId="21159"/>
    <cellStyle name="_Tenaska Comparison_4 32 Regulatory Assets and Liabilities  7 06- Exhibit D_NIM Summary 2 2 2 2" xfId="21160"/>
    <cellStyle name="_Tenaska Comparison_4 32 Regulatory Assets and Liabilities  7 06- Exhibit D_NIM Summary 2 3" xfId="21161"/>
    <cellStyle name="_Tenaska Comparison_4 32 Regulatory Assets and Liabilities  7 06- Exhibit D_NIM Summary 2 3 2" xfId="21162"/>
    <cellStyle name="_Tenaska Comparison_4 32 Regulatory Assets and Liabilities  7 06- Exhibit D_NIM Summary 2 4" xfId="21163"/>
    <cellStyle name="_Tenaska Comparison_4 32 Regulatory Assets and Liabilities  7 06- Exhibit D_NIM Summary 2 4 2" xfId="21164"/>
    <cellStyle name="_Tenaska Comparison_4 32 Regulatory Assets and Liabilities  7 06- Exhibit D_NIM Summary 2 5" xfId="21165"/>
    <cellStyle name="_Tenaska Comparison_4 32 Regulatory Assets and Liabilities  7 06- Exhibit D_NIM Summary 3" xfId="21166"/>
    <cellStyle name="_Tenaska Comparison_4 32 Regulatory Assets and Liabilities  7 06- Exhibit D_NIM Summary 3 2" xfId="21167"/>
    <cellStyle name="_Tenaska Comparison_4 32 Regulatory Assets and Liabilities  7 06- Exhibit D_NIM Summary 3 2 2" xfId="21168"/>
    <cellStyle name="_Tenaska Comparison_4 32 Regulatory Assets and Liabilities  7 06- Exhibit D_NIM Summary 3 3" xfId="21169"/>
    <cellStyle name="_Tenaska Comparison_4 32 Regulatory Assets and Liabilities  7 06- Exhibit D_NIM Summary 4" xfId="21170"/>
    <cellStyle name="_Tenaska Comparison_4 32 Regulatory Assets and Liabilities  7 06- Exhibit D_NIM Summary 4 2" xfId="21171"/>
    <cellStyle name="_Tenaska Comparison_4 32 Regulatory Assets and Liabilities  7 06- Exhibit D_NIM Summary 4 2 2" xfId="21172"/>
    <cellStyle name="_Tenaska Comparison_4 32 Regulatory Assets and Liabilities  7 06- Exhibit D_NIM Summary 4 3" xfId="21173"/>
    <cellStyle name="_Tenaska Comparison_4 32 Regulatory Assets and Liabilities  7 06- Exhibit D_NIM Summary 5" xfId="21174"/>
    <cellStyle name="_Tenaska Comparison_4 32 Regulatory Assets and Liabilities  7 06- Exhibit D_NIM Summary 5 2" xfId="21175"/>
    <cellStyle name="_Tenaska Comparison_4 32 Regulatory Assets and Liabilities  7 06- Exhibit D_NIM Summary 6" xfId="21176"/>
    <cellStyle name="_Tenaska Comparison_4 32 Regulatory Assets and Liabilities  7 06- Exhibit D_NIM Summary 6 2" xfId="21177"/>
    <cellStyle name="_Tenaska Comparison_4 32 Regulatory Assets and Liabilities  7 06- Exhibit D_NIM Summary 7" xfId="21178"/>
    <cellStyle name="_Tenaska Comparison_4 32 Regulatory Assets and Liabilities  7 06- Exhibit D_NIM Summary_DEM-WP(C) ENERG10C--ctn Mid-C_042010 2010GRC" xfId="3460"/>
    <cellStyle name="_Tenaska Comparison_4 32 Regulatory Assets and Liabilities  7 06- Exhibit D_NIM Summary_DEM-WP(C) ENERG10C--ctn Mid-C_042010 2010GRC 2" xfId="21179"/>
    <cellStyle name="_Tenaska Comparison_4 32 Regulatory Assets and Liabilities  7 06- Exhibit D_NIM+O&amp;M" xfId="3461"/>
    <cellStyle name="_Tenaska Comparison_4 32 Regulatory Assets and Liabilities  7 06- Exhibit D_NIM+O&amp;M 2" xfId="21180"/>
    <cellStyle name="_Tenaska Comparison_4 32 Regulatory Assets and Liabilities  7 06- Exhibit D_NIM+O&amp;M 2 2" xfId="21181"/>
    <cellStyle name="_Tenaska Comparison_4 32 Regulatory Assets and Liabilities  7 06- Exhibit D_NIM+O&amp;M 2 2 2" xfId="21182"/>
    <cellStyle name="_Tenaska Comparison_4 32 Regulatory Assets and Liabilities  7 06- Exhibit D_NIM+O&amp;M 3" xfId="21183"/>
    <cellStyle name="_Tenaska Comparison_4 32 Regulatory Assets and Liabilities  7 06- Exhibit D_NIM+O&amp;M 3 2" xfId="21184"/>
    <cellStyle name="_Tenaska Comparison_4 32 Regulatory Assets and Liabilities  7 06- Exhibit D_NIM+O&amp;M 3 2 2" xfId="21185"/>
    <cellStyle name="_Tenaska Comparison_4 32 Regulatory Assets and Liabilities  7 06- Exhibit D_NIM+O&amp;M 3 3" xfId="21186"/>
    <cellStyle name="_Tenaska Comparison_4 32 Regulatory Assets and Liabilities  7 06- Exhibit D_NIM+O&amp;M 4" xfId="21187"/>
    <cellStyle name="_Tenaska Comparison_4 32 Regulatory Assets and Liabilities  7 06- Exhibit D_NIM+O&amp;M 4 2" xfId="21188"/>
    <cellStyle name="_Tenaska Comparison_4 32 Regulatory Assets and Liabilities  7 06- Exhibit D_NIM+O&amp;M 5" xfId="21189"/>
    <cellStyle name="_Tenaska Comparison_4 32 Regulatory Assets and Liabilities  7 06- Exhibit D_NIM+O&amp;M 5 2" xfId="21190"/>
    <cellStyle name="_Tenaska Comparison_4 32 Regulatory Assets and Liabilities  7 06- Exhibit D_NIM+O&amp;M Monthly" xfId="3462"/>
    <cellStyle name="_Tenaska Comparison_4 32 Regulatory Assets and Liabilities  7 06- Exhibit D_NIM+O&amp;M Monthly 2" xfId="21191"/>
    <cellStyle name="_Tenaska Comparison_4 32 Regulatory Assets and Liabilities  7 06- Exhibit D_NIM+O&amp;M Monthly 2 2" xfId="21192"/>
    <cellStyle name="_Tenaska Comparison_4 32 Regulatory Assets and Liabilities  7 06- Exhibit D_NIM+O&amp;M Monthly 2 2 2" xfId="21193"/>
    <cellStyle name="_Tenaska Comparison_4 32 Regulatory Assets and Liabilities  7 06- Exhibit D_NIM+O&amp;M Monthly 3" xfId="21194"/>
    <cellStyle name="_Tenaska Comparison_4 32 Regulatory Assets and Liabilities  7 06- Exhibit D_NIM+O&amp;M Monthly 3 2" xfId="21195"/>
    <cellStyle name="_Tenaska Comparison_4 32 Regulatory Assets and Liabilities  7 06- Exhibit D_NIM+O&amp;M Monthly 3 2 2" xfId="21196"/>
    <cellStyle name="_Tenaska Comparison_4 32 Regulatory Assets and Liabilities  7 06- Exhibit D_NIM+O&amp;M Monthly 3 3" xfId="21197"/>
    <cellStyle name="_Tenaska Comparison_4 32 Regulatory Assets and Liabilities  7 06- Exhibit D_NIM+O&amp;M Monthly 4" xfId="21198"/>
    <cellStyle name="_Tenaska Comparison_4 32 Regulatory Assets and Liabilities  7 06- Exhibit D_NIM+O&amp;M Monthly 4 2" xfId="21199"/>
    <cellStyle name="_Tenaska Comparison_4 32 Regulatory Assets and Liabilities  7 06- Exhibit D_NIM+O&amp;M Monthly 5" xfId="21200"/>
    <cellStyle name="_Tenaska Comparison_4 32 Regulatory Assets and Liabilities  7 06- Exhibit D_NIM+O&amp;M Monthly 5 2" xfId="21201"/>
    <cellStyle name="_Tenaska Comparison_AURORA Total New" xfId="3463"/>
    <cellStyle name="_Tenaska Comparison_AURORA Total New 2" xfId="3464"/>
    <cellStyle name="_Tenaska Comparison_AURORA Total New 2 2" xfId="21202"/>
    <cellStyle name="_Tenaska Comparison_AURORA Total New 2 2 2" xfId="21203"/>
    <cellStyle name="_Tenaska Comparison_AURORA Total New 2 2 2 2" xfId="21204"/>
    <cellStyle name="_Tenaska Comparison_AURORA Total New 2 3" xfId="21205"/>
    <cellStyle name="_Tenaska Comparison_AURORA Total New 2 3 2" xfId="21206"/>
    <cellStyle name="_Tenaska Comparison_AURORA Total New 2 4" xfId="21207"/>
    <cellStyle name="_Tenaska Comparison_AURORA Total New 2 4 2" xfId="21208"/>
    <cellStyle name="_Tenaska Comparison_AURORA Total New 2 5" xfId="21209"/>
    <cellStyle name="_Tenaska Comparison_AURORA Total New 3" xfId="21210"/>
    <cellStyle name="_Tenaska Comparison_AURORA Total New 3 2" xfId="21211"/>
    <cellStyle name="_Tenaska Comparison_AURORA Total New 3 2 2" xfId="21212"/>
    <cellStyle name="_Tenaska Comparison_AURORA Total New 4" xfId="21213"/>
    <cellStyle name="_Tenaska Comparison_AURORA Total New 4 2" xfId="21214"/>
    <cellStyle name="_Tenaska Comparison_AURORA Total New 5" xfId="21215"/>
    <cellStyle name="_Tenaska Comparison_AURORA Total New 5 2" xfId="21216"/>
    <cellStyle name="_Tenaska Comparison_AURORA Total New 6" xfId="21217"/>
    <cellStyle name="_Tenaska Comparison_Book1" xfId="3465"/>
    <cellStyle name="_Tenaska Comparison_Book2" xfId="3466"/>
    <cellStyle name="_Tenaska Comparison_Book2 2" xfId="3467"/>
    <cellStyle name="_Tenaska Comparison_Book2 2 2" xfId="21218"/>
    <cellStyle name="_Tenaska Comparison_Book2 2 2 2" xfId="21219"/>
    <cellStyle name="_Tenaska Comparison_Book2 2 2 2 2" xfId="21220"/>
    <cellStyle name="_Tenaska Comparison_Book2 2 2 3" xfId="21221"/>
    <cellStyle name="_Tenaska Comparison_Book2 2 3" xfId="21222"/>
    <cellStyle name="_Tenaska Comparison_Book2 2 3 2" xfId="21223"/>
    <cellStyle name="_Tenaska Comparison_Book2 2 4" xfId="21224"/>
    <cellStyle name="_Tenaska Comparison_Book2 2 4 2" xfId="21225"/>
    <cellStyle name="_Tenaska Comparison_Book2 2 5" xfId="21226"/>
    <cellStyle name="_Tenaska Comparison_Book2 3" xfId="21227"/>
    <cellStyle name="_Tenaska Comparison_Book2 3 2" xfId="21228"/>
    <cellStyle name="_Tenaska Comparison_Book2 3 2 2" xfId="21229"/>
    <cellStyle name="_Tenaska Comparison_Book2 3 3" xfId="21230"/>
    <cellStyle name="_Tenaska Comparison_Book2 3 4" xfId="21231"/>
    <cellStyle name="_Tenaska Comparison_Book2 4" xfId="21232"/>
    <cellStyle name="_Tenaska Comparison_Book2 4 2" xfId="21233"/>
    <cellStyle name="_Tenaska Comparison_Book2 4 2 2" xfId="21234"/>
    <cellStyle name="_Tenaska Comparison_Book2 4 3" xfId="21235"/>
    <cellStyle name="_Tenaska Comparison_Book2 5" xfId="21236"/>
    <cellStyle name="_Tenaska Comparison_Book2 5 2" xfId="21237"/>
    <cellStyle name="_Tenaska Comparison_Book2 6" xfId="21238"/>
    <cellStyle name="_Tenaska Comparison_Book2 6 2" xfId="21239"/>
    <cellStyle name="_Tenaska Comparison_Book2 7" xfId="21240"/>
    <cellStyle name="_Tenaska Comparison_Book2_Adj Bench DR 3 for Initial Briefs (Electric)" xfId="3468"/>
    <cellStyle name="_Tenaska Comparison_Book2_Adj Bench DR 3 for Initial Briefs (Electric) 2" xfId="3469"/>
    <cellStyle name="_Tenaska Comparison_Book2_Adj Bench DR 3 for Initial Briefs (Electric) 2 2" xfId="21241"/>
    <cellStyle name="_Tenaska Comparison_Book2_Adj Bench DR 3 for Initial Briefs (Electric) 2 2 2" xfId="21242"/>
    <cellStyle name="_Tenaska Comparison_Book2_Adj Bench DR 3 for Initial Briefs (Electric) 2 2 2 2" xfId="21243"/>
    <cellStyle name="_Tenaska Comparison_Book2_Adj Bench DR 3 for Initial Briefs (Electric) 2 2 3" xfId="21244"/>
    <cellStyle name="_Tenaska Comparison_Book2_Adj Bench DR 3 for Initial Briefs (Electric) 2 3" xfId="21245"/>
    <cellStyle name="_Tenaska Comparison_Book2_Adj Bench DR 3 for Initial Briefs (Electric) 2 3 2" xfId="21246"/>
    <cellStyle name="_Tenaska Comparison_Book2_Adj Bench DR 3 for Initial Briefs (Electric) 2 4" xfId="21247"/>
    <cellStyle name="_Tenaska Comparison_Book2_Adj Bench DR 3 for Initial Briefs (Electric) 2 4 2" xfId="21248"/>
    <cellStyle name="_Tenaska Comparison_Book2_Adj Bench DR 3 for Initial Briefs (Electric) 2 5" xfId="21249"/>
    <cellStyle name="_Tenaska Comparison_Book2_Adj Bench DR 3 for Initial Briefs (Electric) 3" xfId="21250"/>
    <cellStyle name="_Tenaska Comparison_Book2_Adj Bench DR 3 for Initial Briefs (Electric) 3 2" xfId="21251"/>
    <cellStyle name="_Tenaska Comparison_Book2_Adj Bench DR 3 for Initial Briefs (Electric) 3 2 2" xfId="21252"/>
    <cellStyle name="_Tenaska Comparison_Book2_Adj Bench DR 3 for Initial Briefs (Electric) 3 3" xfId="21253"/>
    <cellStyle name="_Tenaska Comparison_Book2_Adj Bench DR 3 for Initial Briefs (Electric) 3 4" xfId="21254"/>
    <cellStyle name="_Tenaska Comparison_Book2_Adj Bench DR 3 for Initial Briefs (Electric) 4" xfId="21255"/>
    <cellStyle name="_Tenaska Comparison_Book2_Adj Bench DR 3 for Initial Briefs (Electric) 4 2" xfId="21256"/>
    <cellStyle name="_Tenaska Comparison_Book2_Adj Bench DR 3 for Initial Briefs (Electric) 4 2 2" xfId="21257"/>
    <cellStyle name="_Tenaska Comparison_Book2_Adj Bench DR 3 for Initial Briefs (Electric) 4 3" xfId="21258"/>
    <cellStyle name="_Tenaska Comparison_Book2_Adj Bench DR 3 for Initial Briefs (Electric) 5" xfId="21259"/>
    <cellStyle name="_Tenaska Comparison_Book2_Adj Bench DR 3 for Initial Briefs (Electric) 5 2" xfId="21260"/>
    <cellStyle name="_Tenaska Comparison_Book2_Adj Bench DR 3 for Initial Briefs (Electric) 6" xfId="21261"/>
    <cellStyle name="_Tenaska Comparison_Book2_Adj Bench DR 3 for Initial Briefs (Electric) 6 2" xfId="21262"/>
    <cellStyle name="_Tenaska Comparison_Book2_Adj Bench DR 3 for Initial Briefs (Electric) 7" xfId="21263"/>
    <cellStyle name="_Tenaska Comparison_Book2_Adj Bench DR 3 for Initial Briefs (Electric)_DEM-WP(C) ENERG10C--ctn Mid-C_042010 2010GRC" xfId="3470"/>
    <cellStyle name="_Tenaska Comparison_Book2_Adj Bench DR 3 for Initial Briefs (Electric)_DEM-WP(C) ENERG10C--ctn Mid-C_042010 2010GRC 2" xfId="21264"/>
    <cellStyle name="_Tenaska Comparison_Book2_DEM-WP(C) ENERG10C--ctn Mid-C_042010 2010GRC" xfId="3471"/>
    <cellStyle name="_Tenaska Comparison_Book2_DEM-WP(C) ENERG10C--ctn Mid-C_042010 2010GRC 2" xfId="21265"/>
    <cellStyle name="_Tenaska Comparison_Book2_Electric Rev Req Model (2009 GRC) Rebuttal" xfId="3472"/>
    <cellStyle name="_Tenaska Comparison_Book2_Electric Rev Req Model (2009 GRC) Rebuttal 2" xfId="21266"/>
    <cellStyle name="_Tenaska Comparison_Book2_Electric Rev Req Model (2009 GRC) Rebuttal 2 2" xfId="21267"/>
    <cellStyle name="_Tenaska Comparison_Book2_Electric Rev Req Model (2009 GRC) Rebuttal 2 2 2" xfId="21268"/>
    <cellStyle name="_Tenaska Comparison_Book2_Electric Rev Req Model (2009 GRC) Rebuttal 2 3" xfId="21269"/>
    <cellStyle name="_Tenaska Comparison_Book2_Electric Rev Req Model (2009 GRC) Rebuttal 2 4" xfId="21270"/>
    <cellStyle name="_Tenaska Comparison_Book2_Electric Rev Req Model (2009 GRC) Rebuttal 3" xfId="21271"/>
    <cellStyle name="_Tenaska Comparison_Book2_Electric Rev Req Model (2009 GRC) Rebuttal 3 2" xfId="21272"/>
    <cellStyle name="_Tenaska Comparison_Book2_Electric Rev Req Model (2009 GRC) Rebuttal 4" xfId="21273"/>
    <cellStyle name="_Tenaska Comparison_Book2_Electric Rev Req Model (2009 GRC) Rebuttal 5" xfId="21274"/>
    <cellStyle name="_Tenaska Comparison_Book2_Electric Rev Req Model (2009 GRC) Rebuttal REmoval of New  WH Solar AdjustMI" xfId="3473"/>
    <cellStyle name="_Tenaska Comparison_Book2_Electric Rev Req Model (2009 GRC) Rebuttal REmoval of New  WH Solar AdjustMI 2" xfId="3474"/>
    <cellStyle name="_Tenaska Comparison_Book2_Electric Rev Req Model (2009 GRC) Rebuttal REmoval of New  WH Solar AdjustMI 2 2" xfId="21275"/>
    <cellStyle name="_Tenaska Comparison_Book2_Electric Rev Req Model (2009 GRC) Rebuttal REmoval of New  WH Solar AdjustMI 2 2 2" xfId="21276"/>
    <cellStyle name="_Tenaska Comparison_Book2_Electric Rev Req Model (2009 GRC) Rebuttal REmoval of New  WH Solar AdjustMI 2 2 2 2" xfId="21277"/>
    <cellStyle name="_Tenaska Comparison_Book2_Electric Rev Req Model (2009 GRC) Rebuttal REmoval of New  WH Solar AdjustMI 2 2 3" xfId="21278"/>
    <cellStyle name="_Tenaska Comparison_Book2_Electric Rev Req Model (2009 GRC) Rebuttal REmoval of New  WH Solar AdjustMI 2 3" xfId="21279"/>
    <cellStyle name="_Tenaska Comparison_Book2_Electric Rev Req Model (2009 GRC) Rebuttal REmoval of New  WH Solar AdjustMI 2 3 2" xfId="21280"/>
    <cellStyle name="_Tenaska Comparison_Book2_Electric Rev Req Model (2009 GRC) Rebuttal REmoval of New  WH Solar AdjustMI 2 4" xfId="21281"/>
    <cellStyle name="_Tenaska Comparison_Book2_Electric Rev Req Model (2009 GRC) Rebuttal REmoval of New  WH Solar AdjustMI 2 4 2" xfId="21282"/>
    <cellStyle name="_Tenaska Comparison_Book2_Electric Rev Req Model (2009 GRC) Rebuttal REmoval of New  WH Solar AdjustMI 2 5" xfId="21283"/>
    <cellStyle name="_Tenaska Comparison_Book2_Electric Rev Req Model (2009 GRC) Rebuttal REmoval of New  WH Solar AdjustMI 3" xfId="21284"/>
    <cellStyle name="_Tenaska Comparison_Book2_Electric Rev Req Model (2009 GRC) Rebuttal REmoval of New  WH Solar AdjustMI 3 2" xfId="21285"/>
    <cellStyle name="_Tenaska Comparison_Book2_Electric Rev Req Model (2009 GRC) Rebuttal REmoval of New  WH Solar AdjustMI 3 2 2" xfId="21286"/>
    <cellStyle name="_Tenaska Comparison_Book2_Electric Rev Req Model (2009 GRC) Rebuttal REmoval of New  WH Solar AdjustMI 3 3" xfId="21287"/>
    <cellStyle name="_Tenaska Comparison_Book2_Electric Rev Req Model (2009 GRC) Rebuttal REmoval of New  WH Solar AdjustMI 3 4" xfId="21288"/>
    <cellStyle name="_Tenaska Comparison_Book2_Electric Rev Req Model (2009 GRC) Rebuttal REmoval of New  WH Solar AdjustMI 4" xfId="21289"/>
    <cellStyle name="_Tenaska Comparison_Book2_Electric Rev Req Model (2009 GRC) Rebuttal REmoval of New  WH Solar AdjustMI 4 2" xfId="21290"/>
    <cellStyle name="_Tenaska Comparison_Book2_Electric Rev Req Model (2009 GRC) Rebuttal REmoval of New  WH Solar AdjustMI 4 2 2" xfId="21291"/>
    <cellStyle name="_Tenaska Comparison_Book2_Electric Rev Req Model (2009 GRC) Rebuttal REmoval of New  WH Solar AdjustMI 4 3" xfId="21292"/>
    <cellStyle name="_Tenaska Comparison_Book2_Electric Rev Req Model (2009 GRC) Rebuttal REmoval of New  WH Solar AdjustMI 5" xfId="21293"/>
    <cellStyle name="_Tenaska Comparison_Book2_Electric Rev Req Model (2009 GRC) Rebuttal REmoval of New  WH Solar AdjustMI 5 2" xfId="21294"/>
    <cellStyle name="_Tenaska Comparison_Book2_Electric Rev Req Model (2009 GRC) Rebuttal REmoval of New  WH Solar AdjustMI 6" xfId="21295"/>
    <cellStyle name="_Tenaska Comparison_Book2_Electric Rev Req Model (2009 GRC) Rebuttal REmoval of New  WH Solar AdjustMI 6 2" xfId="21296"/>
    <cellStyle name="_Tenaska Comparison_Book2_Electric Rev Req Model (2009 GRC) Rebuttal REmoval of New  WH Solar AdjustMI 7" xfId="21297"/>
    <cellStyle name="_Tenaska Comparison_Book2_Electric Rev Req Model (2009 GRC) Rebuttal REmoval of New  WH Solar AdjustMI_DEM-WP(C) ENERG10C--ctn Mid-C_042010 2010GRC" xfId="3475"/>
    <cellStyle name="_Tenaska Comparison_Book2_Electric Rev Req Model (2009 GRC) Rebuttal REmoval of New  WH Solar AdjustMI_DEM-WP(C) ENERG10C--ctn Mid-C_042010 2010GRC 2" xfId="21298"/>
    <cellStyle name="_Tenaska Comparison_Book2_Electric Rev Req Model (2009 GRC) Revised 01-18-2010" xfId="3476"/>
    <cellStyle name="_Tenaska Comparison_Book2_Electric Rev Req Model (2009 GRC) Revised 01-18-2010 2" xfId="3477"/>
    <cellStyle name="_Tenaska Comparison_Book2_Electric Rev Req Model (2009 GRC) Revised 01-18-2010 2 2" xfId="21299"/>
    <cellStyle name="_Tenaska Comparison_Book2_Electric Rev Req Model (2009 GRC) Revised 01-18-2010 2 2 2" xfId="21300"/>
    <cellStyle name="_Tenaska Comparison_Book2_Electric Rev Req Model (2009 GRC) Revised 01-18-2010 2 2 2 2" xfId="21301"/>
    <cellStyle name="_Tenaska Comparison_Book2_Electric Rev Req Model (2009 GRC) Revised 01-18-2010 2 2 3" xfId="21302"/>
    <cellStyle name="_Tenaska Comparison_Book2_Electric Rev Req Model (2009 GRC) Revised 01-18-2010 2 3" xfId="21303"/>
    <cellStyle name="_Tenaska Comparison_Book2_Electric Rev Req Model (2009 GRC) Revised 01-18-2010 2 3 2" xfId="21304"/>
    <cellStyle name="_Tenaska Comparison_Book2_Electric Rev Req Model (2009 GRC) Revised 01-18-2010 2 4" xfId="21305"/>
    <cellStyle name="_Tenaska Comparison_Book2_Electric Rev Req Model (2009 GRC) Revised 01-18-2010 2 4 2" xfId="21306"/>
    <cellStyle name="_Tenaska Comparison_Book2_Electric Rev Req Model (2009 GRC) Revised 01-18-2010 2 5" xfId="21307"/>
    <cellStyle name="_Tenaska Comparison_Book2_Electric Rev Req Model (2009 GRC) Revised 01-18-2010 3" xfId="21308"/>
    <cellStyle name="_Tenaska Comparison_Book2_Electric Rev Req Model (2009 GRC) Revised 01-18-2010 3 2" xfId="21309"/>
    <cellStyle name="_Tenaska Comparison_Book2_Electric Rev Req Model (2009 GRC) Revised 01-18-2010 3 2 2" xfId="21310"/>
    <cellStyle name="_Tenaska Comparison_Book2_Electric Rev Req Model (2009 GRC) Revised 01-18-2010 3 3" xfId="21311"/>
    <cellStyle name="_Tenaska Comparison_Book2_Electric Rev Req Model (2009 GRC) Revised 01-18-2010 3 4" xfId="21312"/>
    <cellStyle name="_Tenaska Comparison_Book2_Electric Rev Req Model (2009 GRC) Revised 01-18-2010 4" xfId="21313"/>
    <cellStyle name="_Tenaska Comparison_Book2_Electric Rev Req Model (2009 GRC) Revised 01-18-2010 4 2" xfId="21314"/>
    <cellStyle name="_Tenaska Comparison_Book2_Electric Rev Req Model (2009 GRC) Revised 01-18-2010 4 2 2" xfId="21315"/>
    <cellStyle name="_Tenaska Comparison_Book2_Electric Rev Req Model (2009 GRC) Revised 01-18-2010 4 3" xfId="21316"/>
    <cellStyle name="_Tenaska Comparison_Book2_Electric Rev Req Model (2009 GRC) Revised 01-18-2010 5" xfId="21317"/>
    <cellStyle name="_Tenaska Comparison_Book2_Electric Rev Req Model (2009 GRC) Revised 01-18-2010 5 2" xfId="21318"/>
    <cellStyle name="_Tenaska Comparison_Book2_Electric Rev Req Model (2009 GRC) Revised 01-18-2010 6" xfId="21319"/>
    <cellStyle name="_Tenaska Comparison_Book2_Electric Rev Req Model (2009 GRC) Revised 01-18-2010 6 2" xfId="21320"/>
    <cellStyle name="_Tenaska Comparison_Book2_Electric Rev Req Model (2009 GRC) Revised 01-18-2010 7" xfId="21321"/>
    <cellStyle name="_Tenaska Comparison_Book2_Electric Rev Req Model (2009 GRC) Revised 01-18-2010_DEM-WP(C) ENERG10C--ctn Mid-C_042010 2010GRC" xfId="3478"/>
    <cellStyle name="_Tenaska Comparison_Book2_Electric Rev Req Model (2009 GRC) Revised 01-18-2010_DEM-WP(C) ENERG10C--ctn Mid-C_042010 2010GRC 2" xfId="21322"/>
    <cellStyle name="_Tenaska Comparison_Book2_Final Order Electric EXHIBIT A-1" xfId="3479"/>
    <cellStyle name="_Tenaska Comparison_Book2_Final Order Electric EXHIBIT A-1 2" xfId="21323"/>
    <cellStyle name="_Tenaska Comparison_Book2_Final Order Electric EXHIBIT A-1 2 2" xfId="21324"/>
    <cellStyle name="_Tenaska Comparison_Book2_Final Order Electric EXHIBIT A-1 2 2 2" xfId="21325"/>
    <cellStyle name="_Tenaska Comparison_Book2_Final Order Electric EXHIBIT A-1 2 3" xfId="21326"/>
    <cellStyle name="_Tenaska Comparison_Book2_Final Order Electric EXHIBIT A-1 2 4" xfId="21327"/>
    <cellStyle name="_Tenaska Comparison_Book2_Final Order Electric EXHIBIT A-1 3" xfId="21328"/>
    <cellStyle name="_Tenaska Comparison_Book2_Final Order Electric EXHIBIT A-1 3 2" xfId="21329"/>
    <cellStyle name="_Tenaska Comparison_Book2_Final Order Electric EXHIBIT A-1 3 2 2" xfId="21330"/>
    <cellStyle name="_Tenaska Comparison_Book2_Final Order Electric EXHIBIT A-1 3 3" xfId="21331"/>
    <cellStyle name="_Tenaska Comparison_Book2_Final Order Electric EXHIBIT A-1 4" xfId="21332"/>
    <cellStyle name="_Tenaska Comparison_Book2_Final Order Electric EXHIBIT A-1 4 2" xfId="21333"/>
    <cellStyle name="_Tenaska Comparison_Book2_Final Order Electric EXHIBIT A-1 5" xfId="21334"/>
    <cellStyle name="_Tenaska Comparison_Book2_Final Order Electric EXHIBIT A-1 6" xfId="21335"/>
    <cellStyle name="_Tenaska Comparison_Book2_Final Order Electric EXHIBIT A-1 7" xfId="21336"/>
    <cellStyle name="_Tenaska Comparison_Book4" xfId="3480"/>
    <cellStyle name="_Tenaska Comparison_Book4 2" xfId="3481"/>
    <cellStyle name="_Tenaska Comparison_Book4 2 2" xfId="21337"/>
    <cellStyle name="_Tenaska Comparison_Book4 2 2 2" xfId="21338"/>
    <cellStyle name="_Tenaska Comparison_Book4 2 2 2 2" xfId="21339"/>
    <cellStyle name="_Tenaska Comparison_Book4 2 2 3" xfId="21340"/>
    <cellStyle name="_Tenaska Comparison_Book4 2 3" xfId="21341"/>
    <cellStyle name="_Tenaska Comparison_Book4 2 3 2" xfId="21342"/>
    <cellStyle name="_Tenaska Comparison_Book4 2 4" xfId="21343"/>
    <cellStyle name="_Tenaska Comparison_Book4 2 4 2" xfId="21344"/>
    <cellStyle name="_Tenaska Comparison_Book4 2 5" xfId="21345"/>
    <cellStyle name="_Tenaska Comparison_Book4 3" xfId="21346"/>
    <cellStyle name="_Tenaska Comparison_Book4 3 2" xfId="21347"/>
    <cellStyle name="_Tenaska Comparison_Book4 3 2 2" xfId="21348"/>
    <cellStyle name="_Tenaska Comparison_Book4 3 3" xfId="21349"/>
    <cellStyle name="_Tenaska Comparison_Book4 3 4" xfId="21350"/>
    <cellStyle name="_Tenaska Comparison_Book4 4" xfId="21351"/>
    <cellStyle name="_Tenaska Comparison_Book4 4 2" xfId="21352"/>
    <cellStyle name="_Tenaska Comparison_Book4 4 2 2" xfId="21353"/>
    <cellStyle name="_Tenaska Comparison_Book4 4 3" xfId="21354"/>
    <cellStyle name="_Tenaska Comparison_Book4 5" xfId="21355"/>
    <cellStyle name="_Tenaska Comparison_Book4 5 2" xfId="21356"/>
    <cellStyle name="_Tenaska Comparison_Book4 6" xfId="21357"/>
    <cellStyle name="_Tenaska Comparison_Book4 6 2" xfId="21358"/>
    <cellStyle name="_Tenaska Comparison_Book4 7" xfId="21359"/>
    <cellStyle name="_Tenaska Comparison_Book4_DEM-WP(C) ENERG10C--ctn Mid-C_042010 2010GRC" xfId="3482"/>
    <cellStyle name="_Tenaska Comparison_Book4_DEM-WP(C) ENERG10C--ctn Mid-C_042010 2010GRC 2" xfId="21360"/>
    <cellStyle name="_Tenaska Comparison_Book9" xfId="3483"/>
    <cellStyle name="_Tenaska Comparison_Book9 2" xfId="3484"/>
    <cellStyle name="_Tenaska Comparison_Book9 2 2" xfId="21361"/>
    <cellStyle name="_Tenaska Comparison_Book9 2 2 2" xfId="21362"/>
    <cellStyle name="_Tenaska Comparison_Book9 2 2 2 2" xfId="21363"/>
    <cellStyle name="_Tenaska Comparison_Book9 2 2 3" xfId="21364"/>
    <cellStyle name="_Tenaska Comparison_Book9 2 3" xfId="21365"/>
    <cellStyle name="_Tenaska Comparison_Book9 2 3 2" xfId="21366"/>
    <cellStyle name="_Tenaska Comparison_Book9 2 4" xfId="21367"/>
    <cellStyle name="_Tenaska Comparison_Book9 2 4 2" xfId="21368"/>
    <cellStyle name="_Tenaska Comparison_Book9 2 5" xfId="21369"/>
    <cellStyle name="_Tenaska Comparison_Book9 3" xfId="21370"/>
    <cellStyle name="_Tenaska Comparison_Book9 3 2" xfId="21371"/>
    <cellStyle name="_Tenaska Comparison_Book9 3 2 2" xfId="21372"/>
    <cellStyle name="_Tenaska Comparison_Book9 3 3" xfId="21373"/>
    <cellStyle name="_Tenaska Comparison_Book9 3 4" xfId="21374"/>
    <cellStyle name="_Tenaska Comparison_Book9 4" xfId="21375"/>
    <cellStyle name="_Tenaska Comparison_Book9 4 2" xfId="21376"/>
    <cellStyle name="_Tenaska Comparison_Book9 4 2 2" xfId="21377"/>
    <cellStyle name="_Tenaska Comparison_Book9 4 3" xfId="21378"/>
    <cellStyle name="_Tenaska Comparison_Book9 5" xfId="21379"/>
    <cellStyle name="_Tenaska Comparison_Book9 5 2" xfId="21380"/>
    <cellStyle name="_Tenaska Comparison_Book9 6" xfId="21381"/>
    <cellStyle name="_Tenaska Comparison_Book9 6 2" xfId="21382"/>
    <cellStyle name="_Tenaska Comparison_Book9 7" xfId="21383"/>
    <cellStyle name="_Tenaska Comparison_Book9_DEM-WP(C) ENERG10C--ctn Mid-C_042010 2010GRC" xfId="3485"/>
    <cellStyle name="_Tenaska Comparison_Book9_DEM-WP(C) ENERG10C--ctn Mid-C_042010 2010GRC 2" xfId="21384"/>
    <cellStyle name="_Tenaska Comparison_Chelan PUD Power Costs (8-10)" xfId="3486"/>
    <cellStyle name="_Tenaska Comparison_Chelan PUD Power Costs (8-10) 2" xfId="21385"/>
    <cellStyle name="_Tenaska Comparison_DEM-WP(C) Chelan Power Costs" xfId="3487"/>
    <cellStyle name="_Tenaska Comparison_DEM-WP(C) Chelan Power Costs 2" xfId="3488"/>
    <cellStyle name="_Tenaska Comparison_DEM-WP(C) Chelan Power Costs 2 2" xfId="21386"/>
    <cellStyle name="_Tenaska Comparison_DEM-WP(C) Chelan Power Costs 2 2 2" xfId="21387"/>
    <cellStyle name="_Tenaska Comparison_DEM-WP(C) Chelan Power Costs 2 3" xfId="21388"/>
    <cellStyle name="_Tenaska Comparison_DEM-WP(C) Chelan Power Costs 3" xfId="21389"/>
    <cellStyle name="_Tenaska Comparison_DEM-WP(C) Chelan Power Costs 3 2" xfId="21390"/>
    <cellStyle name="_Tenaska Comparison_DEM-WP(C) Chelan Power Costs 3 2 2" xfId="21391"/>
    <cellStyle name="_Tenaska Comparison_DEM-WP(C) Chelan Power Costs 3 3" xfId="21392"/>
    <cellStyle name="_Tenaska Comparison_DEM-WP(C) Chelan Power Costs 4" xfId="21393"/>
    <cellStyle name="_Tenaska Comparison_DEM-WP(C) Chelan Power Costs 4 2" xfId="21394"/>
    <cellStyle name="_Tenaska Comparison_DEM-WP(C) Chelan Power Costs 5" xfId="21395"/>
    <cellStyle name="_Tenaska Comparison_DEM-WP(C) Chelan Power Costs 5 2" xfId="21396"/>
    <cellStyle name="_Tenaska Comparison_DEM-WP(C) ENERG10C--ctn Mid-C_042010 2010GRC" xfId="3489"/>
    <cellStyle name="_Tenaska Comparison_DEM-WP(C) ENERG10C--ctn Mid-C_042010 2010GRC 2" xfId="21397"/>
    <cellStyle name="_Tenaska Comparison_DEM-WP(C) Gas Transport 2010GRC" xfId="3490"/>
    <cellStyle name="_Tenaska Comparison_DEM-WP(C) Gas Transport 2010GRC 2" xfId="3491"/>
    <cellStyle name="_Tenaska Comparison_DEM-WP(C) Gas Transport 2010GRC 2 2" xfId="21398"/>
    <cellStyle name="_Tenaska Comparison_DEM-WP(C) Gas Transport 2010GRC 2 2 2" xfId="21399"/>
    <cellStyle name="_Tenaska Comparison_DEM-WP(C) Gas Transport 2010GRC 2 3" xfId="21400"/>
    <cellStyle name="_Tenaska Comparison_DEM-WP(C) Gas Transport 2010GRC 3" xfId="21401"/>
    <cellStyle name="_Tenaska Comparison_DEM-WP(C) Gas Transport 2010GRC 3 2" xfId="21402"/>
    <cellStyle name="_Tenaska Comparison_DEM-WP(C) Gas Transport 2010GRC 3 2 2" xfId="21403"/>
    <cellStyle name="_Tenaska Comparison_DEM-WP(C) Gas Transport 2010GRC 3 3" xfId="21404"/>
    <cellStyle name="_Tenaska Comparison_DEM-WP(C) Gas Transport 2010GRC 4" xfId="21405"/>
    <cellStyle name="_Tenaska Comparison_DEM-WP(C) Gas Transport 2010GRC 4 2" xfId="21406"/>
    <cellStyle name="_Tenaska Comparison_DEM-WP(C) Gas Transport 2010GRC 5" xfId="21407"/>
    <cellStyle name="_Tenaska Comparison_DEM-WP(C) Gas Transport 2010GRC 5 2" xfId="21408"/>
    <cellStyle name="_Tenaska Comparison_Electric COS Inputs" xfId="21409"/>
    <cellStyle name="_Tenaska Comparison_Electric COS Inputs 2" xfId="21410"/>
    <cellStyle name="_Tenaska Comparison_Electric COS Inputs 2 2" xfId="21411"/>
    <cellStyle name="_Tenaska Comparison_Electric COS Inputs 2 2 2" xfId="21412"/>
    <cellStyle name="_Tenaska Comparison_Electric COS Inputs 2 2 2 2" xfId="21413"/>
    <cellStyle name="_Tenaska Comparison_Electric COS Inputs 2 2 3" xfId="21414"/>
    <cellStyle name="_Tenaska Comparison_Electric COS Inputs 2 3" xfId="21415"/>
    <cellStyle name="_Tenaska Comparison_Electric COS Inputs 2 3 2" xfId="21416"/>
    <cellStyle name="_Tenaska Comparison_Electric COS Inputs 2 3 2 2" xfId="21417"/>
    <cellStyle name="_Tenaska Comparison_Electric COS Inputs 2 3 3" xfId="21418"/>
    <cellStyle name="_Tenaska Comparison_Electric COS Inputs 2 4" xfId="21419"/>
    <cellStyle name="_Tenaska Comparison_Electric COS Inputs 2 4 2" xfId="21420"/>
    <cellStyle name="_Tenaska Comparison_Electric COS Inputs 2 4 2 2" xfId="21421"/>
    <cellStyle name="_Tenaska Comparison_Electric COS Inputs 2 4 3" xfId="21422"/>
    <cellStyle name="_Tenaska Comparison_Electric COS Inputs 2 5" xfId="21423"/>
    <cellStyle name="_Tenaska Comparison_Electric COS Inputs 3" xfId="21424"/>
    <cellStyle name="_Tenaska Comparison_Electric COS Inputs 3 2" xfId="21425"/>
    <cellStyle name="_Tenaska Comparison_Electric COS Inputs 3 2 2" xfId="21426"/>
    <cellStyle name="_Tenaska Comparison_Electric COS Inputs 3 3" xfId="21427"/>
    <cellStyle name="_Tenaska Comparison_Electric COS Inputs 4" xfId="21428"/>
    <cellStyle name="_Tenaska Comparison_Electric COS Inputs 4 2" xfId="21429"/>
    <cellStyle name="_Tenaska Comparison_Electric COS Inputs 4 2 2" xfId="21430"/>
    <cellStyle name="_Tenaska Comparison_Electric COS Inputs 4 3" xfId="21431"/>
    <cellStyle name="_Tenaska Comparison_Electric COS Inputs 5" xfId="21432"/>
    <cellStyle name="_Tenaska Comparison_Electric COS Inputs 5 2" xfId="21433"/>
    <cellStyle name="_Tenaska Comparison_Electric COS Inputs 6" xfId="21434"/>
    <cellStyle name="_Tenaska Comparison_Exh A-1 resulting from UE-112050 effective Jan 1 2012" xfId="21435"/>
    <cellStyle name="_Tenaska Comparison_Exh A-1 resulting from UE-112050 effective Jan 1 2012 2" xfId="21436"/>
    <cellStyle name="_Tenaska Comparison_Exhibit A-1 effective 4-1-11 fr S Free 12-11" xfId="21437"/>
    <cellStyle name="_Tenaska Comparison_Exhibit A-1 effective 4-1-11 fr S Free 12-11 2" xfId="21438"/>
    <cellStyle name="_Tenaska Comparison_LSRWEP LGIA like Acctg Petition Aug 2010" xfId="3492"/>
    <cellStyle name="_Tenaska Comparison_LSRWEP LGIA like Acctg Petition Aug 2010 2" xfId="21439"/>
    <cellStyle name="_Tenaska Comparison_LSRWEP LGIA like Acctg Petition Aug 2010 2 2" xfId="21440"/>
    <cellStyle name="_Tenaska Comparison_LSRWEP LGIA like Acctg Petition Aug 2010 2 2 2" xfId="21441"/>
    <cellStyle name="_Tenaska Comparison_LSRWEP LGIA like Acctg Petition Aug 2010 3" xfId="21442"/>
    <cellStyle name="_Tenaska Comparison_LSRWEP LGIA like Acctg Petition Aug 2010 3 2" xfId="21443"/>
    <cellStyle name="_Tenaska Comparison_LSRWEP LGIA like Acctg Petition Aug 2010 3 2 2" xfId="21444"/>
    <cellStyle name="_Tenaska Comparison_LSRWEP LGIA like Acctg Petition Aug 2010 3 3" xfId="21445"/>
    <cellStyle name="_Tenaska Comparison_LSRWEP LGIA like Acctg Petition Aug 2010 4" xfId="21446"/>
    <cellStyle name="_Tenaska Comparison_LSRWEP LGIA like Acctg Petition Aug 2010 4 2" xfId="21447"/>
    <cellStyle name="_Tenaska Comparison_LSRWEP LGIA like Acctg Petition Aug 2010 5" xfId="21448"/>
    <cellStyle name="_Tenaska Comparison_LSRWEP LGIA like Acctg Petition Aug 2010 5 2" xfId="21449"/>
    <cellStyle name="_Tenaska Comparison_Mint Farm Generation BPA" xfId="21450"/>
    <cellStyle name="_Tenaska Comparison_NIM Summary" xfId="3493"/>
    <cellStyle name="_Tenaska Comparison_NIM Summary 09GRC" xfId="3494"/>
    <cellStyle name="_Tenaska Comparison_NIM Summary 09GRC 2" xfId="3495"/>
    <cellStyle name="_Tenaska Comparison_NIM Summary 09GRC 2 2" xfId="21451"/>
    <cellStyle name="_Tenaska Comparison_NIM Summary 09GRC 2 2 2" xfId="21452"/>
    <cellStyle name="_Tenaska Comparison_NIM Summary 09GRC 2 2 2 2" xfId="21453"/>
    <cellStyle name="_Tenaska Comparison_NIM Summary 09GRC 2 3" xfId="21454"/>
    <cellStyle name="_Tenaska Comparison_NIM Summary 09GRC 2 3 2" xfId="21455"/>
    <cellStyle name="_Tenaska Comparison_NIM Summary 09GRC 2 4" xfId="21456"/>
    <cellStyle name="_Tenaska Comparison_NIM Summary 09GRC 2 4 2" xfId="21457"/>
    <cellStyle name="_Tenaska Comparison_NIM Summary 09GRC 2 5" xfId="21458"/>
    <cellStyle name="_Tenaska Comparison_NIM Summary 09GRC 3" xfId="21459"/>
    <cellStyle name="_Tenaska Comparison_NIM Summary 09GRC 3 2" xfId="21460"/>
    <cellStyle name="_Tenaska Comparison_NIM Summary 09GRC 3 2 2" xfId="21461"/>
    <cellStyle name="_Tenaska Comparison_NIM Summary 09GRC 3 3" xfId="21462"/>
    <cellStyle name="_Tenaska Comparison_NIM Summary 09GRC 4" xfId="21463"/>
    <cellStyle name="_Tenaska Comparison_NIM Summary 09GRC 4 2" xfId="21464"/>
    <cellStyle name="_Tenaska Comparison_NIM Summary 09GRC 4 2 2" xfId="21465"/>
    <cellStyle name="_Tenaska Comparison_NIM Summary 09GRC 4 3" xfId="21466"/>
    <cellStyle name="_Tenaska Comparison_NIM Summary 09GRC 5" xfId="21467"/>
    <cellStyle name="_Tenaska Comparison_NIM Summary 09GRC 5 2" xfId="21468"/>
    <cellStyle name="_Tenaska Comparison_NIM Summary 09GRC 6" xfId="21469"/>
    <cellStyle name="_Tenaska Comparison_NIM Summary 09GRC 6 2" xfId="21470"/>
    <cellStyle name="_Tenaska Comparison_NIM Summary 09GRC 7" xfId="21471"/>
    <cellStyle name="_Tenaska Comparison_NIM Summary 09GRC_DEM-WP(C) ENERG10C--ctn Mid-C_042010 2010GRC" xfId="3496"/>
    <cellStyle name="_Tenaska Comparison_NIM Summary 09GRC_DEM-WP(C) ENERG10C--ctn Mid-C_042010 2010GRC 2" xfId="21472"/>
    <cellStyle name="_Tenaska Comparison_NIM Summary 10" xfId="21473"/>
    <cellStyle name="_Tenaska Comparison_NIM Summary 10 2" xfId="21474"/>
    <cellStyle name="_Tenaska Comparison_NIM Summary 10 2 2" xfId="21475"/>
    <cellStyle name="_Tenaska Comparison_NIM Summary 10 3" xfId="21476"/>
    <cellStyle name="_Tenaska Comparison_NIM Summary 10 4" xfId="21477"/>
    <cellStyle name="_Tenaska Comparison_NIM Summary 11" xfId="21478"/>
    <cellStyle name="_Tenaska Comparison_NIM Summary 11 2" xfId="21479"/>
    <cellStyle name="_Tenaska Comparison_NIM Summary 11 2 2" xfId="21480"/>
    <cellStyle name="_Tenaska Comparison_NIM Summary 11 3" xfId="21481"/>
    <cellStyle name="_Tenaska Comparison_NIM Summary 11 4" xfId="21482"/>
    <cellStyle name="_Tenaska Comparison_NIM Summary 12" xfId="21483"/>
    <cellStyle name="_Tenaska Comparison_NIM Summary 12 2" xfId="21484"/>
    <cellStyle name="_Tenaska Comparison_NIM Summary 12 2 2" xfId="21485"/>
    <cellStyle name="_Tenaska Comparison_NIM Summary 12 3" xfId="21486"/>
    <cellStyle name="_Tenaska Comparison_NIM Summary 12 4" xfId="21487"/>
    <cellStyle name="_Tenaska Comparison_NIM Summary 13" xfId="21488"/>
    <cellStyle name="_Tenaska Comparison_NIM Summary 13 2" xfId="21489"/>
    <cellStyle name="_Tenaska Comparison_NIM Summary 13 2 2" xfId="21490"/>
    <cellStyle name="_Tenaska Comparison_NIM Summary 13 3" xfId="21491"/>
    <cellStyle name="_Tenaska Comparison_NIM Summary 13 4" xfId="21492"/>
    <cellStyle name="_Tenaska Comparison_NIM Summary 14" xfId="21493"/>
    <cellStyle name="_Tenaska Comparison_NIM Summary 14 2" xfId="21494"/>
    <cellStyle name="_Tenaska Comparison_NIM Summary 14 2 2" xfId="21495"/>
    <cellStyle name="_Tenaska Comparison_NIM Summary 14 3" xfId="21496"/>
    <cellStyle name="_Tenaska Comparison_NIM Summary 14 4" xfId="21497"/>
    <cellStyle name="_Tenaska Comparison_NIM Summary 15" xfId="21498"/>
    <cellStyle name="_Tenaska Comparison_NIM Summary 15 2" xfId="21499"/>
    <cellStyle name="_Tenaska Comparison_NIM Summary 15 2 2" xfId="21500"/>
    <cellStyle name="_Tenaska Comparison_NIM Summary 15 3" xfId="21501"/>
    <cellStyle name="_Tenaska Comparison_NIM Summary 15 4" xfId="21502"/>
    <cellStyle name="_Tenaska Comparison_NIM Summary 16" xfId="21503"/>
    <cellStyle name="_Tenaska Comparison_NIM Summary 16 2" xfId="21504"/>
    <cellStyle name="_Tenaska Comparison_NIM Summary 16 2 2" xfId="21505"/>
    <cellStyle name="_Tenaska Comparison_NIM Summary 16 3" xfId="21506"/>
    <cellStyle name="_Tenaska Comparison_NIM Summary 16 4" xfId="21507"/>
    <cellStyle name="_Tenaska Comparison_NIM Summary 17" xfId="21508"/>
    <cellStyle name="_Tenaska Comparison_NIM Summary 17 2" xfId="21509"/>
    <cellStyle name="_Tenaska Comparison_NIM Summary 17 2 2" xfId="21510"/>
    <cellStyle name="_Tenaska Comparison_NIM Summary 17 3" xfId="21511"/>
    <cellStyle name="_Tenaska Comparison_NIM Summary 17 4" xfId="21512"/>
    <cellStyle name="_Tenaska Comparison_NIM Summary 18" xfId="21513"/>
    <cellStyle name="_Tenaska Comparison_NIM Summary 18 2" xfId="21514"/>
    <cellStyle name="_Tenaska Comparison_NIM Summary 18 3" xfId="21515"/>
    <cellStyle name="_Tenaska Comparison_NIM Summary 19" xfId="21516"/>
    <cellStyle name="_Tenaska Comparison_NIM Summary 19 2" xfId="21517"/>
    <cellStyle name="_Tenaska Comparison_NIM Summary 19 3" xfId="21518"/>
    <cellStyle name="_Tenaska Comparison_NIM Summary 2" xfId="3497"/>
    <cellStyle name="_Tenaska Comparison_NIM Summary 2 2" xfId="21519"/>
    <cellStyle name="_Tenaska Comparison_NIM Summary 2 2 2" xfId="21520"/>
    <cellStyle name="_Tenaska Comparison_NIM Summary 2 2 2 2" xfId="21521"/>
    <cellStyle name="_Tenaska Comparison_NIM Summary 2 3" xfId="21522"/>
    <cellStyle name="_Tenaska Comparison_NIM Summary 2 3 2" xfId="21523"/>
    <cellStyle name="_Tenaska Comparison_NIM Summary 2 4" xfId="21524"/>
    <cellStyle name="_Tenaska Comparison_NIM Summary 2 4 2" xfId="21525"/>
    <cellStyle name="_Tenaska Comparison_NIM Summary 2 5" xfId="21526"/>
    <cellStyle name="_Tenaska Comparison_NIM Summary 20" xfId="21527"/>
    <cellStyle name="_Tenaska Comparison_NIM Summary 20 2" xfId="21528"/>
    <cellStyle name="_Tenaska Comparison_NIM Summary 20 3" xfId="21529"/>
    <cellStyle name="_Tenaska Comparison_NIM Summary 21" xfId="21530"/>
    <cellStyle name="_Tenaska Comparison_NIM Summary 21 2" xfId="21531"/>
    <cellStyle name="_Tenaska Comparison_NIM Summary 21 3" xfId="21532"/>
    <cellStyle name="_Tenaska Comparison_NIM Summary 22" xfId="21533"/>
    <cellStyle name="_Tenaska Comparison_NIM Summary 22 2" xfId="21534"/>
    <cellStyle name="_Tenaska Comparison_NIM Summary 22 3" xfId="21535"/>
    <cellStyle name="_Tenaska Comparison_NIM Summary 23" xfId="21536"/>
    <cellStyle name="_Tenaska Comparison_NIM Summary 23 2" xfId="21537"/>
    <cellStyle name="_Tenaska Comparison_NIM Summary 23 3" xfId="21538"/>
    <cellStyle name="_Tenaska Comparison_NIM Summary 24" xfId="21539"/>
    <cellStyle name="_Tenaska Comparison_NIM Summary 24 2" xfId="21540"/>
    <cellStyle name="_Tenaska Comparison_NIM Summary 24 3" xfId="21541"/>
    <cellStyle name="_Tenaska Comparison_NIM Summary 25" xfId="21542"/>
    <cellStyle name="_Tenaska Comparison_NIM Summary 25 2" xfId="21543"/>
    <cellStyle name="_Tenaska Comparison_NIM Summary 25 3" xfId="21544"/>
    <cellStyle name="_Tenaska Comparison_NIM Summary 26" xfId="21545"/>
    <cellStyle name="_Tenaska Comparison_NIM Summary 26 2" xfId="21546"/>
    <cellStyle name="_Tenaska Comparison_NIM Summary 26 3" xfId="21547"/>
    <cellStyle name="_Tenaska Comparison_NIM Summary 27" xfId="21548"/>
    <cellStyle name="_Tenaska Comparison_NIM Summary 27 2" xfId="21549"/>
    <cellStyle name="_Tenaska Comparison_NIM Summary 27 3" xfId="21550"/>
    <cellStyle name="_Tenaska Comparison_NIM Summary 28" xfId="21551"/>
    <cellStyle name="_Tenaska Comparison_NIM Summary 28 2" xfId="21552"/>
    <cellStyle name="_Tenaska Comparison_NIM Summary 28 3" xfId="21553"/>
    <cellStyle name="_Tenaska Comparison_NIM Summary 29" xfId="21554"/>
    <cellStyle name="_Tenaska Comparison_NIM Summary 29 2" xfId="21555"/>
    <cellStyle name="_Tenaska Comparison_NIM Summary 29 3" xfId="21556"/>
    <cellStyle name="_Tenaska Comparison_NIM Summary 3" xfId="3498"/>
    <cellStyle name="_Tenaska Comparison_NIM Summary 3 2" xfId="21557"/>
    <cellStyle name="_Tenaska Comparison_NIM Summary 3 2 2" xfId="21558"/>
    <cellStyle name="_Tenaska Comparison_NIM Summary 3 3" xfId="21559"/>
    <cellStyle name="_Tenaska Comparison_NIM Summary 3 4" xfId="21560"/>
    <cellStyle name="_Tenaska Comparison_NIM Summary 30" xfId="21561"/>
    <cellStyle name="_Tenaska Comparison_NIM Summary 30 2" xfId="21562"/>
    <cellStyle name="_Tenaska Comparison_NIM Summary 30 3" xfId="21563"/>
    <cellStyle name="_Tenaska Comparison_NIM Summary 31" xfId="21564"/>
    <cellStyle name="_Tenaska Comparison_NIM Summary 31 2" xfId="21565"/>
    <cellStyle name="_Tenaska Comparison_NIM Summary 31 3" xfId="21566"/>
    <cellStyle name="_Tenaska Comparison_NIM Summary 32" xfId="21567"/>
    <cellStyle name="_Tenaska Comparison_NIM Summary 32 2" xfId="21568"/>
    <cellStyle name="_Tenaska Comparison_NIM Summary 33" xfId="21569"/>
    <cellStyle name="_Tenaska Comparison_NIM Summary 33 2" xfId="21570"/>
    <cellStyle name="_Tenaska Comparison_NIM Summary 34" xfId="21571"/>
    <cellStyle name="_Tenaska Comparison_NIM Summary 34 2" xfId="21572"/>
    <cellStyle name="_Tenaska Comparison_NIM Summary 35" xfId="21573"/>
    <cellStyle name="_Tenaska Comparison_NIM Summary 35 2" xfId="21574"/>
    <cellStyle name="_Tenaska Comparison_NIM Summary 36" xfId="21575"/>
    <cellStyle name="_Tenaska Comparison_NIM Summary 36 2" xfId="21576"/>
    <cellStyle name="_Tenaska Comparison_NIM Summary 37" xfId="21577"/>
    <cellStyle name="_Tenaska Comparison_NIM Summary 37 2" xfId="21578"/>
    <cellStyle name="_Tenaska Comparison_NIM Summary 38" xfId="21579"/>
    <cellStyle name="_Tenaska Comparison_NIM Summary 38 2" xfId="21580"/>
    <cellStyle name="_Tenaska Comparison_NIM Summary 39" xfId="21581"/>
    <cellStyle name="_Tenaska Comparison_NIM Summary 39 2" xfId="21582"/>
    <cellStyle name="_Tenaska Comparison_NIM Summary 4" xfId="3499"/>
    <cellStyle name="_Tenaska Comparison_NIM Summary 4 2" xfId="21583"/>
    <cellStyle name="_Tenaska Comparison_NIM Summary 4 2 2" xfId="21584"/>
    <cellStyle name="_Tenaska Comparison_NIM Summary 4 3" xfId="21585"/>
    <cellStyle name="_Tenaska Comparison_NIM Summary 4 4" xfId="21586"/>
    <cellStyle name="_Tenaska Comparison_NIM Summary 40" xfId="21587"/>
    <cellStyle name="_Tenaska Comparison_NIM Summary 40 2" xfId="21588"/>
    <cellStyle name="_Tenaska Comparison_NIM Summary 41" xfId="21589"/>
    <cellStyle name="_Tenaska Comparison_NIM Summary 41 2" xfId="21590"/>
    <cellStyle name="_Tenaska Comparison_NIM Summary 42" xfId="21591"/>
    <cellStyle name="_Tenaska Comparison_NIM Summary 42 2" xfId="21592"/>
    <cellStyle name="_Tenaska Comparison_NIM Summary 43" xfId="21593"/>
    <cellStyle name="_Tenaska Comparison_NIM Summary 43 2" xfId="21594"/>
    <cellStyle name="_Tenaska Comparison_NIM Summary 44" xfId="21595"/>
    <cellStyle name="_Tenaska Comparison_NIM Summary 44 2" xfId="21596"/>
    <cellStyle name="_Tenaska Comparison_NIM Summary 45" xfId="21597"/>
    <cellStyle name="_Tenaska Comparison_NIM Summary 45 2" xfId="21598"/>
    <cellStyle name="_Tenaska Comparison_NIM Summary 46" xfId="21599"/>
    <cellStyle name="_Tenaska Comparison_NIM Summary 46 2" xfId="21600"/>
    <cellStyle name="_Tenaska Comparison_NIM Summary 47" xfId="21601"/>
    <cellStyle name="_Tenaska Comparison_NIM Summary 47 2" xfId="21602"/>
    <cellStyle name="_Tenaska Comparison_NIM Summary 48" xfId="21603"/>
    <cellStyle name="_Tenaska Comparison_NIM Summary 49" xfId="21604"/>
    <cellStyle name="_Tenaska Comparison_NIM Summary 5" xfId="3500"/>
    <cellStyle name="_Tenaska Comparison_NIM Summary 5 2" xfId="21605"/>
    <cellStyle name="_Tenaska Comparison_NIM Summary 5 2 2" xfId="21606"/>
    <cellStyle name="_Tenaska Comparison_NIM Summary 5 3" xfId="21607"/>
    <cellStyle name="_Tenaska Comparison_NIM Summary 5 4" xfId="21608"/>
    <cellStyle name="_Tenaska Comparison_NIM Summary 50" xfId="21609"/>
    <cellStyle name="_Tenaska Comparison_NIM Summary 51" xfId="21610"/>
    <cellStyle name="_Tenaska Comparison_NIM Summary 52" xfId="21611"/>
    <cellStyle name="_Tenaska Comparison_NIM Summary 6" xfId="3501"/>
    <cellStyle name="_Tenaska Comparison_NIM Summary 6 2" xfId="21612"/>
    <cellStyle name="_Tenaska Comparison_NIM Summary 6 2 2" xfId="21613"/>
    <cellStyle name="_Tenaska Comparison_NIM Summary 6 3" xfId="21614"/>
    <cellStyle name="_Tenaska Comparison_NIM Summary 6 4" xfId="21615"/>
    <cellStyle name="_Tenaska Comparison_NIM Summary 7" xfId="3502"/>
    <cellStyle name="_Tenaska Comparison_NIM Summary 7 2" xfId="21616"/>
    <cellStyle name="_Tenaska Comparison_NIM Summary 7 2 2" xfId="21617"/>
    <cellStyle name="_Tenaska Comparison_NIM Summary 7 3" xfId="21618"/>
    <cellStyle name="_Tenaska Comparison_NIM Summary 7 4" xfId="21619"/>
    <cellStyle name="_Tenaska Comparison_NIM Summary 7 5" xfId="21620"/>
    <cellStyle name="_Tenaska Comparison_NIM Summary 8" xfId="3503"/>
    <cellStyle name="_Tenaska Comparison_NIM Summary 8 2" xfId="21621"/>
    <cellStyle name="_Tenaska Comparison_NIM Summary 8 2 2" xfId="21622"/>
    <cellStyle name="_Tenaska Comparison_NIM Summary 8 3" xfId="21623"/>
    <cellStyle name="_Tenaska Comparison_NIM Summary 8 4" xfId="21624"/>
    <cellStyle name="_Tenaska Comparison_NIM Summary 8 5" xfId="21625"/>
    <cellStyle name="_Tenaska Comparison_NIM Summary 9" xfId="3504"/>
    <cellStyle name="_Tenaska Comparison_NIM Summary 9 2" xfId="21626"/>
    <cellStyle name="_Tenaska Comparison_NIM Summary 9 2 2" xfId="21627"/>
    <cellStyle name="_Tenaska Comparison_NIM Summary 9 3" xfId="21628"/>
    <cellStyle name="_Tenaska Comparison_NIM Summary 9 4" xfId="21629"/>
    <cellStyle name="_Tenaska Comparison_NIM Summary 9 5" xfId="21630"/>
    <cellStyle name="_Tenaska Comparison_NIM Summary_DEM-WP(C) ENERG10C--ctn Mid-C_042010 2010GRC" xfId="3505"/>
    <cellStyle name="_Tenaska Comparison_NIM Summary_DEM-WP(C) ENERG10C--ctn Mid-C_042010 2010GRC 2" xfId="21631"/>
    <cellStyle name="_Tenaska Comparison_NIM+O&amp;M" xfId="3506"/>
    <cellStyle name="_Tenaska Comparison_NIM+O&amp;M 2" xfId="3507"/>
    <cellStyle name="_Tenaska Comparison_NIM+O&amp;M 2 2" xfId="21632"/>
    <cellStyle name="_Tenaska Comparison_NIM+O&amp;M 2 2 2" xfId="21633"/>
    <cellStyle name="_Tenaska Comparison_NIM+O&amp;M 2 2 2 2" xfId="21634"/>
    <cellStyle name="_Tenaska Comparison_NIM+O&amp;M 2 3" xfId="21635"/>
    <cellStyle name="_Tenaska Comparison_NIM+O&amp;M 2 3 2" xfId="21636"/>
    <cellStyle name="_Tenaska Comparison_NIM+O&amp;M 2 4" xfId="21637"/>
    <cellStyle name="_Tenaska Comparison_NIM+O&amp;M 2 4 2" xfId="21638"/>
    <cellStyle name="_Tenaska Comparison_NIM+O&amp;M 3" xfId="21639"/>
    <cellStyle name="_Tenaska Comparison_NIM+O&amp;M 3 2" xfId="21640"/>
    <cellStyle name="_Tenaska Comparison_NIM+O&amp;M 3 2 2" xfId="21641"/>
    <cellStyle name="_Tenaska Comparison_NIM+O&amp;M 4" xfId="21642"/>
    <cellStyle name="_Tenaska Comparison_NIM+O&amp;M 4 2" xfId="21643"/>
    <cellStyle name="_Tenaska Comparison_NIM+O&amp;M 4 2 2" xfId="21644"/>
    <cellStyle name="_Tenaska Comparison_NIM+O&amp;M 4 3" xfId="21645"/>
    <cellStyle name="_Tenaska Comparison_NIM+O&amp;M 5" xfId="21646"/>
    <cellStyle name="_Tenaska Comparison_NIM+O&amp;M 5 2" xfId="21647"/>
    <cellStyle name="_Tenaska Comparison_NIM+O&amp;M 6" xfId="21648"/>
    <cellStyle name="_Tenaska Comparison_NIM+O&amp;M 6 2" xfId="21649"/>
    <cellStyle name="_Tenaska Comparison_NIM+O&amp;M Monthly" xfId="3508"/>
    <cellStyle name="_Tenaska Comparison_NIM+O&amp;M Monthly 2" xfId="3509"/>
    <cellStyle name="_Tenaska Comparison_NIM+O&amp;M Monthly 2 2" xfId="21650"/>
    <cellStyle name="_Tenaska Comparison_NIM+O&amp;M Monthly 2 2 2" xfId="21651"/>
    <cellStyle name="_Tenaska Comparison_NIM+O&amp;M Monthly 2 2 2 2" xfId="21652"/>
    <cellStyle name="_Tenaska Comparison_NIM+O&amp;M Monthly 2 3" xfId="21653"/>
    <cellStyle name="_Tenaska Comparison_NIM+O&amp;M Monthly 2 3 2" xfId="21654"/>
    <cellStyle name="_Tenaska Comparison_NIM+O&amp;M Monthly 2 4" xfId="21655"/>
    <cellStyle name="_Tenaska Comparison_NIM+O&amp;M Monthly 2 4 2" xfId="21656"/>
    <cellStyle name="_Tenaska Comparison_NIM+O&amp;M Monthly 3" xfId="21657"/>
    <cellStyle name="_Tenaska Comparison_NIM+O&amp;M Monthly 3 2" xfId="21658"/>
    <cellStyle name="_Tenaska Comparison_NIM+O&amp;M Monthly 3 2 2" xfId="21659"/>
    <cellStyle name="_Tenaska Comparison_NIM+O&amp;M Monthly 4" xfId="21660"/>
    <cellStyle name="_Tenaska Comparison_NIM+O&amp;M Monthly 4 2" xfId="21661"/>
    <cellStyle name="_Tenaska Comparison_NIM+O&amp;M Monthly 4 2 2" xfId="21662"/>
    <cellStyle name="_Tenaska Comparison_NIM+O&amp;M Monthly 4 3" xfId="21663"/>
    <cellStyle name="_Tenaska Comparison_NIM+O&amp;M Monthly 5" xfId="21664"/>
    <cellStyle name="_Tenaska Comparison_NIM+O&amp;M Monthly 5 2" xfId="21665"/>
    <cellStyle name="_Tenaska Comparison_NIM+O&amp;M Monthly 6" xfId="21666"/>
    <cellStyle name="_Tenaska Comparison_NIM+O&amp;M Monthly 6 2" xfId="21667"/>
    <cellStyle name="_Tenaska Comparison_PCA 10 -  Exhibit D Dec 2011" xfId="21668"/>
    <cellStyle name="_Tenaska Comparison_PCA 10 -  Exhibit D Dec 2011 2" xfId="21669"/>
    <cellStyle name="_Tenaska Comparison_PCA 10 -  Exhibit D from A Kellogg Jan 2011" xfId="21670"/>
    <cellStyle name="_Tenaska Comparison_PCA 10 -  Exhibit D from A Kellogg Jan 2011 2" xfId="21671"/>
    <cellStyle name="_Tenaska Comparison_PCA 10 -  Exhibit D from A Kellogg July 2011" xfId="21672"/>
    <cellStyle name="_Tenaska Comparison_PCA 10 -  Exhibit D from A Kellogg July 2011 2" xfId="21673"/>
    <cellStyle name="_Tenaska Comparison_PCA 10 -  Exhibit D from S Free Rcv'd 12-11" xfId="21674"/>
    <cellStyle name="_Tenaska Comparison_PCA 10 -  Exhibit D from S Free Rcv'd 12-11 2" xfId="21675"/>
    <cellStyle name="_Tenaska Comparison_PCA 11 -  Exhibit D Jan 2012 fr A Kellogg" xfId="21676"/>
    <cellStyle name="_Tenaska Comparison_PCA 11 -  Exhibit D Jan 2012 fr A Kellogg 2" xfId="21677"/>
    <cellStyle name="_Tenaska Comparison_PCA 11 -  Exhibit D Jan 2012 WF" xfId="21678"/>
    <cellStyle name="_Tenaska Comparison_PCA 11 -  Exhibit D Jan 2012 WF 2" xfId="21679"/>
    <cellStyle name="_Tenaska Comparison_PCA 9 -  Exhibit D April 2010" xfId="21680"/>
    <cellStyle name="_Tenaska Comparison_PCA 9 -  Exhibit D April 2010 (3)" xfId="3510"/>
    <cellStyle name="_Tenaska Comparison_PCA 9 -  Exhibit D April 2010 (3) 2" xfId="3511"/>
    <cellStyle name="_Tenaska Comparison_PCA 9 -  Exhibit D April 2010 (3) 2 2" xfId="21681"/>
    <cellStyle name="_Tenaska Comparison_PCA 9 -  Exhibit D April 2010 (3) 2 2 2" xfId="21682"/>
    <cellStyle name="_Tenaska Comparison_PCA 9 -  Exhibit D April 2010 (3) 2 2 2 2" xfId="21683"/>
    <cellStyle name="_Tenaska Comparison_PCA 9 -  Exhibit D April 2010 (3) 2 3" xfId="21684"/>
    <cellStyle name="_Tenaska Comparison_PCA 9 -  Exhibit D April 2010 (3) 2 3 2" xfId="21685"/>
    <cellStyle name="_Tenaska Comparison_PCA 9 -  Exhibit D April 2010 (3) 2 4" xfId="21686"/>
    <cellStyle name="_Tenaska Comparison_PCA 9 -  Exhibit D April 2010 (3) 2 4 2" xfId="21687"/>
    <cellStyle name="_Tenaska Comparison_PCA 9 -  Exhibit D April 2010 (3) 2 5" xfId="21688"/>
    <cellStyle name="_Tenaska Comparison_PCA 9 -  Exhibit D April 2010 (3) 3" xfId="21689"/>
    <cellStyle name="_Tenaska Comparison_PCA 9 -  Exhibit D April 2010 (3) 3 2" xfId="21690"/>
    <cellStyle name="_Tenaska Comparison_PCA 9 -  Exhibit D April 2010 (3) 3 2 2" xfId="21691"/>
    <cellStyle name="_Tenaska Comparison_PCA 9 -  Exhibit D April 2010 (3) 3 3" xfId="21692"/>
    <cellStyle name="_Tenaska Comparison_PCA 9 -  Exhibit D April 2010 (3) 4" xfId="21693"/>
    <cellStyle name="_Tenaska Comparison_PCA 9 -  Exhibit D April 2010 (3) 4 2" xfId="21694"/>
    <cellStyle name="_Tenaska Comparison_PCA 9 -  Exhibit D April 2010 (3) 4 2 2" xfId="21695"/>
    <cellStyle name="_Tenaska Comparison_PCA 9 -  Exhibit D April 2010 (3) 4 3" xfId="21696"/>
    <cellStyle name="_Tenaska Comparison_PCA 9 -  Exhibit D April 2010 (3) 5" xfId="21697"/>
    <cellStyle name="_Tenaska Comparison_PCA 9 -  Exhibit D April 2010 (3) 5 2" xfId="21698"/>
    <cellStyle name="_Tenaska Comparison_PCA 9 -  Exhibit D April 2010 (3) 6" xfId="21699"/>
    <cellStyle name="_Tenaska Comparison_PCA 9 -  Exhibit D April 2010 (3) 6 2" xfId="21700"/>
    <cellStyle name="_Tenaska Comparison_PCA 9 -  Exhibit D April 2010 (3) 7" xfId="21701"/>
    <cellStyle name="_Tenaska Comparison_PCA 9 -  Exhibit D April 2010 (3)_DEM-WP(C) ENERG10C--ctn Mid-C_042010 2010GRC" xfId="3512"/>
    <cellStyle name="_Tenaska Comparison_PCA 9 -  Exhibit D April 2010 (3)_DEM-WP(C) ENERG10C--ctn Mid-C_042010 2010GRC 2" xfId="21702"/>
    <cellStyle name="_Tenaska Comparison_PCA 9 -  Exhibit D April 2010 2" xfId="21703"/>
    <cellStyle name="_Tenaska Comparison_PCA 9 -  Exhibit D April 2010 2 2" xfId="21704"/>
    <cellStyle name="_Tenaska Comparison_PCA 9 -  Exhibit D April 2010 3" xfId="21705"/>
    <cellStyle name="_Tenaska Comparison_PCA 9 -  Exhibit D April 2010 3 2" xfId="21706"/>
    <cellStyle name="_Tenaska Comparison_PCA 9 -  Exhibit D April 2010 4" xfId="21707"/>
    <cellStyle name="_Tenaska Comparison_PCA 9 -  Exhibit D April 2010 4 2" xfId="21708"/>
    <cellStyle name="_Tenaska Comparison_PCA 9 -  Exhibit D April 2010 5" xfId="21709"/>
    <cellStyle name="_Tenaska Comparison_PCA 9 -  Exhibit D April 2010 5 2" xfId="21710"/>
    <cellStyle name="_Tenaska Comparison_PCA 9 -  Exhibit D April 2010 6" xfId="21711"/>
    <cellStyle name="_Tenaska Comparison_PCA 9 -  Exhibit D April 2010 6 2" xfId="21712"/>
    <cellStyle name="_Tenaska Comparison_PCA 9 -  Exhibit D April 2010 7" xfId="21713"/>
    <cellStyle name="_Tenaska Comparison_PCA 9 -  Exhibit D Nov 2010" xfId="21714"/>
    <cellStyle name="_Tenaska Comparison_PCA 9 -  Exhibit D Nov 2010 2" xfId="21715"/>
    <cellStyle name="_Tenaska Comparison_PCA 9 -  Exhibit D Nov 2010 2 2" xfId="21716"/>
    <cellStyle name="_Tenaska Comparison_PCA 9 -  Exhibit D Nov 2010 3" xfId="21717"/>
    <cellStyle name="_Tenaska Comparison_PCA 9 - Exhibit D at August 2010" xfId="21718"/>
    <cellStyle name="_Tenaska Comparison_PCA 9 - Exhibit D at August 2010 2" xfId="21719"/>
    <cellStyle name="_Tenaska Comparison_PCA 9 - Exhibit D at August 2010 2 2" xfId="21720"/>
    <cellStyle name="_Tenaska Comparison_PCA 9 - Exhibit D at August 2010 3" xfId="21721"/>
    <cellStyle name="_Tenaska Comparison_PCA 9 - Exhibit D June 2010 GRC" xfId="21722"/>
    <cellStyle name="_Tenaska Comparison_PCA 9 - Exhibit D June 2010 GRC 2" xfId="21723"/>
    <cellStyle name="_Tenaska Comparison_PCA 9 - Exhibit D June 2010 GRC 2 2" xfId="21724"/>
    <cellStyle name="_Tenaska Comparison_PCA 9 - Exhibit D June 2010 GRC 3" xfId="21725"/>
    <cellStyle name="_Tenaska Comparison_Power Costs - Comparison bx Rbtl-Staff-Jt-PC" xfId="3513"/>
    <cellStyle name="_Tenaska Comparison_Power Costs - Comparison bx Rbtl-Staff-Jt-PC 2" xfId="3514"/>
    <cellStyle name="_Tenaska Comparison_Power Costs - Comparison bx Rbtl-Staff-Jt-PC 2 2" xfId="21726"/>
    <cellStyle name="_Tenaska Comparison_Power Costs - Comparison bx Rbtl-Staff-Jt-PC 2 2 2" xfId="21727"/>
    <cellStyle name="_Tenaska Comparison_Power Costs - Comparison bx Rbtl-Staff-Jt-PC 2 2 2 2" xfId="21728"/>
    <cellStyle name="_Tenaska Comparison_Power Costs - Comparison bx Rbtl-Staff-Jt-PC 2 2 3" xfId="21729"/>
    <cellStyle name="_Tenaska Comparison_Power Costs - Comparison bx Rbtl-Staff-Jt-PC 2 3" xfId="21730"/>
    <cellStyle name="_Tenaska Comparison_Power Costs - Comparison bx Rbtl-Staff-Jt-PC 2 3 2" xfId="21731"/>
    <cellStyle name="_Tenaska Comparison_Power Costs - Comparison bx Rbtl-Staff-Jt-PC 2 4" xfId="21732"/>
    <cellStyle name="_Tenaska Comparison_Power Costs - Comparison bx Rbtl-Staff-Jt-PC 2 4 2" xfId="21733"/>
    <cellStyle name="_Tenaska Comparison_Power Costs - Comparison bx Rbtl-Staff-Jt-PC 2 5" xfId="21734"/>
    <cellStyle name="_Tenaska Comparison_Power Costs - Comparison bx Rbtl-Staff-Jt-PC 3" xfId="21735"/>
    <cellStyle name="_Tenaska Comparison_Power Costs - Comparison bx Rbtl-Staff-Jt-PC 3 2" xfId="21736"/>
    <cellStyle name="_Tenaska Comparison_Power Costs - Comparison bx Rbtl-Staff-Jt-PC 3 2 2" xfId="21737"/>
    <cellStyle name="_Tenaska Comparison_Power Costs - Comparison bx Rbtl-Staff-Jt-PC 3 3" xfId="21738"/>
    <cellStyle name="_Tenaska Comparison_Power Costs - Comparison bx Rbtl-Staff-Jt-PC 3 4" xfId="21739"/>
    <cellStyle name="_Tenaska Comparison_Power Costs - Comparison bx Rbtl-Staff-Jt-PC 4" xfId="21740"/>
    <cellStyle name="_Tenaska Comparison_Power Costs - Comparison bx Rbtl-Staff-Jt-PC 4 2" xfId="21741"/>
    <cellStyle name="_Tenaska Comparison_Power Costs - Comparison bx Rbtl-Staff-Jt-PC 4 2 2" xfId="21742"/>
    <cellStyle name="_Tenaska Comparison_Power Costs - Comparison bx Rbtl-Staff-Jt-PC 4 3" xfId="21743"/>
    <cellStyle name="_Tenaska Comparison_Power Costs - Comparison bx Rbtl-Staff-Jt-PC 5" xfId="21744"/>
    <cellStyle name="_Tenaska Comparison_Power Costs - Comparison bx Rbtl-Staff-Jt-PC 5 2" xfId="21745"/>
    <cellStyle name="_Tenaska Comparison_Power Costs - Comparison bx Rbtl-Staff-Jt-PC 6" xfId="21746"/>
    <cellStyle name="_Tenaska Comparison_Power Costs - Comparison bx Rbtl-Staff-Jt-PC 6 2" xfId="21747"/>
    <cellStyle name="_Tenaska Comparison_Power Costs - Comparison bx Rbtl-Staff-Jt-PC 7" xfId="21748"/>
    <cellStyle name="_Tenaska Comparison_Power Costs - Comparison bx Rbtl-Staff-Jt-PC_Adj Bench DR 3 for Initial Briefs (Electric)" xfId="3515"/>
    <cellStyle name="_Tenaska Comparison_Power Costs - Comparison bx Rbtl-Staff-Jt-PC_Adj Bench DR 3 for Initial Briefs (Electric) 2" xfId="3516"/>
    <cellStyle name="_Tenaska Comparison_Power Costs - Comparison bx Rbtl-Staff-Jt-PC_Adj Bench DR 3 for Initial Briefs (Electric) 2 2" xfId="21749"/>
    <cellStyle name="_Tenaska Comparison_Power Costs - Comparison bx Rbtl-Staff-Jt-PC_Adj Bench DR 3 for Initial Briefs (Electric) 2 2 2" xfId="21750"/>
    <cellStyle name="_Tenaska Comparison_Power Costs - Comparison bx Rbtl-Staff-Jt-PC_Adj Bench DR 3 for Initial Briefs (Electric) 2 2 2 2" xfId="21751"/>
    <cellStyle name="_Tenaska Comparison_Power Costs - Comparison bx Rbtl-Staff-Jt-PC_Adj Bench DR 3 for Initial Briefs (Electric) 2 2 3" xfId="21752"/>
    <cellStyle name="_Tenaska Comparison_Power Costs - Comparison bx Rbtl-Staff-Jt-PC_Adj Bench DR 3 for Initial Briefs (Electric) 2 3" xfId="21753"/>
    <cellStyle name="_Tenaska Comparison_Power Costs - Comparison bx Rbtl-Staff-Jt-PC_Adj Bench DR 3 for Initial Briefs (Electric) 2 3 2" xfId="21754"/>
    <cellStyle name="_Tenaska Comparison_Power Costs - Comparison bx Rbtl-Staff-Jt-PC_Adj Bench DR 3 for Initial Briefs (Electric) 2 4" xfId="21755"/>
    <cellStyle name="_Tenaska Comparison_Power Costs - Comparison bx Rbtl-Staff-Jt-PC_Adj Bench DR 3 for Initial Briefs (Electric) 2 4 2" xfId="21756"/>
    <cellStyle name="_Tenaska Comparison_Power Costs - Comparison bx Rbtl-Staff-Jt-PC_Adj Bench DR 3 for Initial Briefs (Electric) 2 5" xfId="21757"/>
    <cellStyle name="_Tenaska Comparison_Power Costs - Comparison bx Rbtl-Staff-Jt-PC_Adj Bench DR 3 for Initial Briefs (Electric) 3" xfId="21758"/>
    <cellStyle name="_Tenaska Comparison_Power Costs - Comparison bx Rbtl-Staff-Jt-PC_Adj Bench DR 3 for Initial Briefs (Electric) 3 2" xfId="21759"/>
    <cellStyle name="_Tenaska Comparison_Power Costs - Comparison bx Rbtl-Staff-Jt-PC_Adj Bench DR 3 for Initial Briefs (Electric) 3 2 2" xfId="21760"/>
    <cellStyle name="_Tenaska Comparison_Power Costs - Comparison bx Rbtl-Staff-Jt-PC_Adj Bench DR 3 for Initial Briefs (Electric) 3 3" xfId="21761"/>
    <cellStyle name="_Tenaska Comparison_Power Costs - Comparison bx Rbtl-Staff-Jt-PC_Adj Bench DR 3 for Initial Briefs (Electric) 3 4" xfId="21762"/>
    <cellStyle name="_Tenaska Comparison_Power Costs - Comparison bx Rbtl-Staff-Jt-PC_Adj Bench DR 3 for Initial Briefs (Electric) 4" xfId="21763"/>
    <cellStyle name="_Tenaska Comparison_Power Costs - Comparison bx Rbtl-Staff-Jt-PC_Adj Bench DR 3 for Initial Briefs (Electric) 4 2" xfId="21764"/>
    <cellStyle name="_Tenaska Comparison_Power Costs - Comparison bx Rbtl-Staff-Jt-PC_Adj Bench DR 3 for Initial Briefs (Electric) 4 2 2" xfId="21765"/>
    <cellStyle name="_Tenaska Comparison_Power Costs - Comparison bx Rbtl-Staff-Jt-PC_Adj Bench DR 3 for Initial Briefs (Electric) 4 3" xfId="21766"/>
    <cellStyle name="_Tenaska Comparison_Power Costs - Comparison bx Rbtl-Staff-Jt-PC_Adj Bench DR 3 for Initial Briefs (Electric) 5" xfId="21767"/>
    <cellStyle name="_Tenaska Comparison_Power Costs - Comparison bx Rbtl-Staff-Jt-PC_Adj Bench DR 3 for Initial Briefs (Electric) 5 2" xfId="21768"/>
    <cellStyle name="_Tenaska Comparison_Power Costs - Comparison bx Rbtl-Staff-Jt-PC_Adj Bench DR 3 for Initial Briefs (Electric) 6" xfId="21769"/>
    <cellStyle name="_Tenaska Comparison_Power Costs - Comparison bx Rbtl-Staff-Jt-PC_Adj Bench DR 3 for Initial Briefs (Electric) 6 2" xfId="21770"/>
    <cellStyle name="_Tenaska Comparison_Power Costs - Comparison bx Rbtl-Staff-Jt-PC_Adj Bench DR 3 for Initial Briefs (Electric) 7" xfId="21771"/>
    <cellStyle name="_Tenaska Comparison_Power Costs - Comparison bx Rbtl-Staff-Jt-PC_Adj Bench DR 3 for Initial Briefs (Electric)_DEM-WP(C) ENERG10C--ctn Mid-C_042010 2010GRC" xfId="3517"/>
    <cellStyle name="_Tenaska Comparison_Power Costs - Comparison bx Rbtl-Staff-Jt-PC_Adj Bench DR 3 for Initial Briefs (Electric)_DEM-WP(C) ENERG10C--ctn Mid-C_042010 2010GRC 2" xfId="21772"/>
    <cellStyle name="_Tenaska Comparison_Power Costs - Comparison bx Rbtl-Staff-Jt-PC_DEM-WP(C) ENERG10C--ctn Mid-C_042010 2010GRC" xfId="3518"/>
    <cellStyle name="_Tenaska Comparison_Power Costs - Comparison bx Rbtl-Staff-Jt-PC_DEM-WP(C) ENERG10C--ctn Mid-C_042010 2010GRC 2" xfId="21773"/>
    <cellStyle name="_Tenaska Comparison_Power Costs - Comparison bx Rbtl-Staff-Jt-PC_Electric Rev Req Model (2009 GRC) Rebuttal" xfId="3519"/>
    <cellStyle name="_Tenaska Comparison_Power Costs - Comparison bx Rbtl-Staff-Jt-PC_Electric Rev Req Model (2009 GRC) Rebuttal 2" xfId="21774"/>
    <cellStyle name="_Tenaska Comparison_Power Costs - Comparison bx Rbtl-Staff-Jt-PC_Electric Rev Req Model (2009 GRC) Rebuttal 2 2" xfId="21775"/>
    <cellStyle name="_Tenaska Comparison_Power Costs - Comparison bx Rbtl-Staff-Jt-PC_Electric Rev Req Model (2009 GRC) Rebuttal 2 2 2" xfId="21776"/>
    <cellStyle name="_Tenaska Comparison_Power Costs - Comparison bx Rbtl-Staff-Jt-PC_Electric Rev Req Model (2009 GRC) Rebuttal 2 3" xfId="21777"/>
    <cellStyle name="_Tenaska Comparison_Power Costs - Comparison bx Rbtl-Staff-Jt-PC_Electric Rev Req Model (2009 GRC) Rebuttal 2 4" xfId="21778"/>
    <cellStyle name="_Tenaska Comparison_Power Costs - Comparison bx Rbtl-Staff-Jt-PC_Electric Rev Req Model (2009 GRC) Rebuttal 3" xfId="21779"/>
    <cellStyle name="_Tenaska Comparison_Power Costs - Comparison bx Rbtl-Staff-Jt-PC_Electric Rev Req Model (2009 GRC) Rebuttal 3 2" xfId="21780"/>
    <cellStyle name="_Tenaska Comparison_Power Costs - Comparison bx Rbtl-Staff-Jt-PC_Electric Rev Req Model (2009 GRC) Rebuttal 4" xfId="21781"/>
    <cellStyle name="_Tenaska Comparison_Power Costs - Comparison bx Rbtl-Staff-Jt-PC_Electric Rev Req Model (2009 GRC) Rebuttal 5" xfId="21782"/>
    <cellStyle name="_Tenaska Comparison_Power Costs - Comparison bx Rbtl-Staff-Jt-PC_Electric Rev Req Model (2009 GRC) Rebuttal REmoval of New  WH Solar AdjustMI" xfId="3520"/>
    <cellStyle name="_Tenaska Comparison_Power Costs - Comparison bx Rbtl-Staff-Jt-PC_Electric Rev Req Model (2009 GRC) Rebuttal REmoval of New  WH Solar AdjustMI 2" xfId="3521"/>
    <cellStyle name="_Tenaska Comparison_Power Costs - Comparison bx Rbtl-Staff-Jt-PC_Electric Rev Req Model (2009 GRC) Rebuttal REmoval of New  WH Solar AdjustMI 2 2" xfId="21783"/>
    <cellStyle name="_Tenaska Comparison_Power Costs - Comparison bx Rbtl-Staff-Jt-PC_Electric Rev Req Model (2009 GRC) Rebuttal REmoval of New  WH Solar AdjustMI 2 2 2" xfId="21784"/>
    <cellStyle name="_Tenaska Comparison_Power Costs - Comparison bx Rbtl-Staff-Jt-PC_Electric Rev Req Model (2009 GRC) Rebuttal REmoval of New  WH Solar AdjustMI 2 2 2 2" xfId="21785"/>
    <cellStyle name="_Tenaska Comparison_Power Costs - Comparison bx Rbtl-Staff-Jt-PC_Electric Rev Req Model (2009 GRC) Rebuttal REmoval of New  WH Solar AdjustMI 2 2 3" xfId="21786"/>
    <cellStyle name="_Tenaska Comparison_Power Costs - Comparison bx Rbtl-Staff-Jt-PC_Electric Rev Req Model (2009 GRC) Rebuttal REmoval of New  WH Solar AdjustMI 2 3" xfId="21787"/>
    <cellStyle name="_Tenaska Comparison_Power Costs - Comparison bx Rbtl-Staff-Jt-PC_Electric Rev Req Model (2009 GRC) Rebuttal REmoval of New  WH Solar AdjustMI 2 3 2" xfId="21788"/>
    <cellStyle name="_Tenaska Comparison_Power Costs - Comparison bx Rbtl-Staff-Jt-PC_Electric Rev Req Model (2009 GRC) Rebuttal REmoval of New  WH Solar AdjustMI 2 4" xfId="21789"/>
    <cellStyle name="_Tenaska Comparison_Power Costs - Comparison bx Rbtl-Staff-Jt-PC_Electric Rev Req Model (2009 GRC) Rebuttal REmoval of New  WH Solar AdjustMI 2 4 2" xfId="21790"/>
    <cellStyle name="_Tenaska Comparison_Power Costs - Comparison bx Rbtl-Staff-Jt-PC_Electric Rev Req Model (2009 GRC) Rebuttal REmoval of New  WH Solar AdjustMI 2 5" xfId="21791"/>
    <cellStyle name="_Tenaska Comparison_Power Costs - Comparison bx Rbtl-Staff-Jt-PC_Electric Rev Req Model (2009 GRC) Rebuttal REmoval of New  WH Solar AdjustMI 3" xfId="21792"/>
    <cellStyle name="_Tenaska Comparison_Power Costs - Comparison bx Rbtl-Staff-Jt-PC_Electric Rev Req Model (2009 GRC) Rebuttal REmoval of New  WH Solar AdjustMI 3 2" xfId="21793"/>
    <cellStyle name="_Tenaska Comparison_Power Costs - Comparison bx Rbtl-Staff-Jt-PC_Electric Rev Req Model (2009 GRC) Rebuttal REmoval of New  WH Solar AdjustMI 3 2 2" xfId="21794"/>
    <cellStyle name="_Tenaska Comparison_Power Costs - Comparison bx Rbtl-Staff-Jt-PC_Electric Rev Req Model (2009 GRC) Rebuttal REmoval of New  WH Solar AdjustMI 3 3" xfId="21795"/>
    <cellStyle name="_Tenaska Comparison_Power Costs - Comparison bx Rbtl-Staff-Jt-PC_Electric Rev Req Model (2009 GRC) Rebuttal REmoval of New  WH Solar AdjustMI 3 4" xfId="21796"/>
    <cellStyle name="_Tenaska Comparison_Power Costs - Comparison bx Rbtl-Staff-Jt-PC_Electric Rev Req Model (2009 GRC) Rebuttal REmoval of New  WH Solar AdjustMI 4" xfId="21797"/>
    <cellStyle name="_Tenaska Comparison_Power Costs - Comparison bx Rbtl-Staff-Jt-PC_Electric Rev Req Model (2009 GRC) Rebuttal REmoval of New  WH Solar AdjustMI 4 2" xfId="21798"/>
    <cellStyle name="_Tenaska Comparison_Power Costs - Comparison bx Rbtl-Staff-Jt-PC_Electric Rev Req Model (2009 GRC) Rebuttal REmoval of New  WH Solar AdjustMI 4 2 2" xfId="21799"/>
    <cellStyle name="_Tenaska Comparison_Power Costs - Comparison bx Rbtl-Staff-Jt-PC_Electric Rev Req Model (2009 GRC) Rebuttal REmoval of New  WH Solar AdjustMI 4 3" xfId="21800"/>
    <cellStyle name="_Tenaska Comparison_Power Costs - Comparison bx Rbtl-Staff-Jt-PC_Electric Rev Req Model (2009 GRC) Rebuttal REmoval of New  WH Solar AdjustMI 5" xfId="21801"/>
    <cellStyle name="_Tenaska Comparison_Power Costs - Comparison bx Rbtl-Staff-Jt-PC_Electric Rev Req Model (2009 GRC) Rebuttal REmoval of New  WH Solar AdjustMI 5 2" xfId="21802"/>
    <cellStyle name="_Tenaska Comparison_Power Costs - Comparison bx Rbtl-Staff-Jt-PC_Electric Rev Req Model (2009 GRC) Rebuttal REmoval of New  WH Solar AdjustMI 6" xfId="21803"/>
    <cellStyle name="_Tenaska Comparison_Power Costs - Comparison bx Rbtl-Staff-Jt-PC_Electric Rev Req Model (2009 GRC) Rebuttal REmoval of New  WH Solar AdjustMI 6 2" xfId="21804"/>
    <cellStyle name="_Tenaska Comparison_Power Costs - Comparison bx Rbtl-Staff-Jt-PC_Electric Rev Req Model (2009 GRC) Rebuttal REmoval of New  WH Solar AdjustMI 7" xfId="21805"/>
    <cellStyle name="_Tenaska Comparison_Power Costs - Comparison bx Rbtl-Staff-Jt-PC_Electric Rev Req Model (2009 GRC) Rebuttal REmoval of New  WH Solar AdjustMI_DEM-WP(C) ENERG10C--ctn Mid-C_042010 2010GRC" xfId="3522"/>
    <cellStyle name="_Tenaska Comparison_Power Costs - Comparison bx Rbtl-Staff-Jt-PC_Electric Rev Req Model (2009 GRC) Rebuttal REmoval of New  WH Solar AdjustMI_DEM-WP(C) ENERG10C--ctn Mid-C_042010 2010GRC 2" xfId="21806"/>
    <cellStyle name="_Tenaska Comparison_Power Costs - Comparison bx Rbtl-Staff-Jt-PC_Electric Rev Req Model (2009 GRC) Revised 01-18-2010" xfId="3523"/>
    <cellStyle name="_Tenaska Comparison_Power Costs - Comparison bx Rbtl-Staff-Jt-PC_Electric Rev Req Model (2009 GRC) Revised 01-18-2010 2" xfId="3524"/>
    <cellStyle name="_Tenaska Comparison_Power Costs - Comparison bx Rbtl-Staff-Jt-PC_Electric Rev Req Model (2009 GRC) Revised 01-18-2010 2 2" xfId="21807"/>
    <cellStyle name="_Tenaska Comparison_Power Costs - Comparison bx Rbtl-Staff-Jt-PC_Electric Rev Req Model (2009 GRC) Revised 01-18-2010 2 2 2" xfId="21808"/>
    <cellStyle name="_Tenaska Comparison_Power Costs - Comparison bx Rbtl-Staff-Jt-PC_Electric Rev Req Model (2009 GRC) Revised 01-18-2010 2 2 2 2" xfId="21809"/>
    <cellStyle name="_Tenaska Comparison_Power Costs - Comparison bx Rbtl-Staff-Jt-PC_Electric Rev Req Model (2009 GRC) Revised 01-18-2010 2 2 3" xfId="21810"/>
    <cellStyle name="_Tenaska Comparison_Power Costs - Comparison bx Rbtl-Staff-Jt-PC_Electric Rev Req Model (2009 GRC) Revised 01-18-2010 2 3" xfId="21811"/>
    <cellStyle name="_Tenaska Comparison_Power Costs - Comparison bx Rbtl-Staff-Jt-PC_Electric Rev Req Model (2009 GRC) Revised 01-18-2010 2 3 2" xfId="21812"/>
    <cellStyle name="_Tenaska Comparison_Power Costs - Comparison bx Rbtl-Staff-Jt-PC_Electric Rev Req Model (2009 GRC) Revised 01-18-2010 2 4" xfId="21813"/>
    <cellStyle name="_Tenaska Comparison_Power Costs - Comparison bx Rbtl-Staff-Jt-PC_Electric Rev Req Model (2009 GRC) Revised 01-18-2010 2 4 2" xfId="21814"/>
    <cellStyle name="_Tenaska Comparison_Power Costs - Comparison bx Rbtl-Staff-Jt-PC_Electric Rev Req Model (2009 GRC) Revised 01-18-2010 2 5" xfId="21815"/>
    <cellStyle name="_Tenaska Comparison_Power Costs - Comparison bx Rbtl-Staff-Jt-PC_Electric Rev Req Model (2009 GRC) Revised 01-18-2010 3" xfId="21816"/>
    <cellStyle name="_Tenaska Comparison_Power Costs - Comparison bx Rbtl-Staff-Jt-PC_Electric Rev Req Model (2009 GRC) Revised 01-18-2010 3 2" xfId="21817"/>
    <cellStyle name="_Tenaska Comparison_Power Costs - Comparison bx Rbtl-Staff-Jt-PC_Electric Rev Req Model (2009 GRC) Revised 01-18-2010 3 2 2" xfId="21818"/>
    <cellStyle name="_Tenaska Comparison_Power Costs - Comparison bx Rbtl-Staff-Jt-PC_Electric Rev Req Model (2009 GRC) Revised 01-18-2010 3 3" xfId="21819"/>
    <cellStyle name="_Tenaska Comparison_Power Costs - Comparison bx Rbtl-Staff-Jt-PC_Electric Rev Req Model (2009 GRC) Revised 01-18-2010 3 4" xfId="21820"/>
    <cellStyle name="_Tenaska Comparison_Power Costs - Comparison bx Rbtl-Staff-Jt-PC_Electric Rev Req Model (2009 GRC) Revised 01-18-2010 4" xfId="21821"/>
    <cellStyle name="_Tenaska Comparison_Power Costs - Comparison bx Rbtl-Staff-Jt-PC_Electric Rev Req Model (2009 GRC) Revised 01-18-2010 4 2" xfId="21822"/>
    <cellStyle name="_Tenaska Comparison_Power Costs - Comparison bx Rbtl-Staff-Jt-PC_Electric Rev Req Model (2009 GRC) Revised 01-18-2010 4 2 2" xfId="21823"/>
    <cellStyle name="_Tenaska Comparison_Power Costs - Comparison bx Rbtl-Staff-Jt-PC_Electric Rev Req Model (2009 GRC) Revised 01-18-2010 4 3" xfId="21824"/>
    <cellStyle name="_Tenaska Comparison_Power Costs - Comparison bx Rbtl-Staff-Jt-PC_Electric Rev Req Model (2009 GRC) Revised 01-18-2010 5" xfId="21825"/>
    <cellStyle name="_Tenaska Comparison_Power Costs - Comparison bx Rbtl-Staff-Jt-PC_Electric Rev Req Model (2009 GRC) Revised 01-18-2010 5 2" xfId="21826"/>
    <cellStyle name="_Tenaska Comparison_Power Costs - Comparison bx Rbtl-Staff-Jt-PC_Electric Rev Req Model (2009 GRC) Revised 01-18-2010 6" xfId="21827"/>
    <cellStyle name="_Tenaska Comparison_Power Costs - Comparison bx Rbtl-Staff-Jt-PC_Electric Rev Req Model (2009 GRC) Revised 01-18-2010 6 2" xfId="21828"/>
    <cellStyle name="_Tenaska Comparison_Power Costs - Comparison bx Rbtl-Staff-Jt-PC_Electric Rev Req Model (2009 GRC) Revised 01-18-2010 7" xfId="21829"/>
    <cellStyle name="_Tenaska Comparison_Power Costs - Comparison bx Rbtl-Staff-Jt-PC_Electric Rev Req Model (2009 GRC) Revised 01-18-2010_DEM-WP(C) ENERG10C--ctn Mid-C_042010 2010GRC" xfId="3525"/>
    <cellStyle name="_Tenaska Comparison_Power Costs - Comparison bx Rbtl-Staff-Jt-PC_Electric Rev Req Model (2009 GRC) Revised 01-18-2010_DEM-WP(C) ENERG10C--ctn Mid-C_042010 2010GRC 2" xfId="21830"/>
    <cellStyle name="_Tenaska Comparison_Power Costs - Comparison bx Rbtl-Staff-Jt-PC_Final Order Electric EXHIBIT A-1" xfId="3526"/>
    <cellStyle name="_Tenaska Comparison_Power Costs - Comparison bx Rbtl-Staff-Jt-PC_Final Order Electric EXHIBIT A-1 2" xfId="21831"/>
    <cellStyle name="_Tenaska Comparison_Power Costs - Comparison bx Rbtl-Staff-Jt-PC_Final Order Electric EXHIBIT A-1 2 2" xfId="21832"/>
    <cellStyle name="_Tenaska Comparison_Power Costs - Comparison bx Rbtl-Staff-Jt-PC_Final Order Electric EXHIBIT A-1 2 2 2" xfId="21833"/>
    <cellStyle name="_Tenaska Comparison_Power Costs - Comparison bx Rbtl-Staff-Jt-PC_Final Order Electric EXHIBIT A-1 2 3" xfId="21834"/>
    <cellStyle name="_Tenaska Comparison_Power Costs - Comparison bx Rbtl-Staff-Jt-PC_Final Order Electric EXHIBIT A-1 2 4" xfId="21835"/>
    <cellStyle name="_Tenaska Comparison_Power Costs - Comparison bx Rbtl-Staff-Jt-PC_Final Order Electric EXHIBIT A-1 3" xfId="21836"/>
    <cellStyle name="_Tenaska Comparison_Power Costs - Comparison bx Rbtl-Staff-Jt-PC_Final Order Electric EXHIBIT A-1 3 2" xfId="21837"/>
    <cellStyle name="_Tenaska Comparison_Power Costs - Comparison bx Rbtl-Staff-Jt-PC_Final Order Electric EXHIBIT A-1 3 2 2" xfId="21838"/>
    <cellStyle name="_Tenaska Comparison_Power Costs - Comparison bx Rbtl-Staff-Jt-PC_Final Order Electric EXHIBIT A-1 3 3" xfId="21839"/>
    <cellStyle name="_Tenaska Comparison_Power Costs - Comparison bx Rbtl-Staff-Jt-PC_Final Order Electric EXHIBIT A-1 4" xfId="21840"/>
    <cellStyle name="_Tenaska Comparison_Power Costs - Comparison bx Rbtl-Staff-Jt-PC_Final Order Electric EXHIBIT A-1 4 2" xfId="21841"/>
    <cellStyle name="_Tenaska Comparison_Power Costs - Comparison bx Rbtl-Staff-Jt-PC_Final Order Electric EXHIBIT A-1 5" xfId="21842"/>
    <cellStyle name="_Tenaska Comparison_Power Costs - Comparison bx Rbtl-Staff-Jt-PC_Final Order Electric EXHIBIT A-1 6" xfId="21843"/>
    <cellStyle name="_Tenaska Comparison_Power Costs - Comparison bx Rbtl-Staff-Jt-PC_Final Order Electric EXHIBIT A-1 7" xfId="21844"/>
    <cellStyle name="_Tenaska Comparison_Production Adj 4.37" xfId="21845"/>
    <cellStyle name="_Tenaska Comparison_Production Adj 4.37 2" xfId="21846"/>
    <cellStyle name="_Tenaska Comparison_Production Adj 4.37 2 2" xfId="21847"/>
    <cellStyle name="_Tenaska Comparison_Production Adj 4.37 2 2 2" xfId="21848"/>
    <cellStyle name="_Tenaska Comparison_Production Adj 4.37 2 3" xfId="21849"/>
    <cellStyle name="_Tenaska Comparison_Production Adj 4.37 3" xfId="21850"/>
    <cellStyle name="_Tenaska Comparison_Production Adj 4.37 3 2" xfId="21851"/>
    <cellStyle name="_Tenaska Comparison_Production Adj 4.37 4" xfId="21852"/>
    <cellStyle name="_Tenaska Comparison_Purchased Power Adj 4.03" xfId="21853"/>
    <cellStyle name="_Tenaska Comparison_Purchased Power Adj 4.03 2" xfId="21854"/>
    <cellStyle name="_Tenaska Comparison_Purchased Power Adj 4.03 2 2" xfId="21855"/>
    <cellStyle name="_Tenaska Comparison_Purchased Power Adj 4.03 2 2 2" xfId="21856"/>
    <cellStyle name="_Tenaska Comparison_Purchased Power Adj 4.03 2 3" xfId="21857"/>
    <cellStyle name="_Tenaska Comparison_Purchased Power Adj 4.03 3" xfId="21858"/>
    <cellStyle name="_Tenaska Comparison_Purchased Power Adj 4.03 3 2" xfId="21859"/>
    <cellStyle name="_Tenaska Comparison_Purchased Power Adj 4.03 4" xfId="21860"/>
    <cellStyle name="_Tenaska Comparison_Rebuttal Power Costs" xfId="3527"/>
    <cellStyle name="_Tenaska Comparison_Rebuttal Power Costs 2" xfId="3528"/>
    <cellStyle name="_Tenaska Comparison_Rebuttal Power Costs 2 2" xfId="21861"/>
    <cellStyle name="_Tenaska Comparison_Rebuttal Power Costs 2 2 2" xfId="21862"/>
    <cellStyle name="_Tenaska Comparison_Rebuttal Power Costs 2 2 2 2" xfId="21863"/>
    <cellStyle name="_Tenaska Comparison_Rebuttal Power Costs 2 2 3" xfId="21864"/>
    <cellStyle name="_Tenaska Comparison_Rebuttal Power Costs 2 3" xfId="21865"/>
    <cellStyle name="_Tenaska Comparison_Rebuttal Power Costs 2 3 2" xfId="21866"/>
    <cellStyle name="_Tenaska Comparison_Rebuttal Power Costs 2 4" xfId="21867"/>
    <cellStyle name="_Tenaska Comparison_Rebuttal Power Costs 2 4 2" xfId="21868"/>
    <cellStyle name="_Tenaska Comparison_Rebuttal Power Costs 2 5" xfId="21869"/>
    <cellStyle name="_Tenaska Comparison_Rebuttal Power Costs 3" xfId="21870"/>
    <cellStyle name="_Tenaska Comparison_Rebuttal Power Costs 3 2" xfId="21871"/>
    <cellStyle name="_Tenaska Comparison_Rebuttal Power Costs 3 2 2" xfId="21872"/>
    <cellStyle name="_Tenaska Comparison_Rebuttal Power Costs 3 3" xfId="21873"/>
    <cellStyle name="_Tenaska Comparison_Rebuttal Power Costs 3 4" xfId="21874"/>
    <cellStyle name="_Tenaska Comparison_Rebuttal Power Costs 4" xfId="21875"/>
    <cellStyle name="_Tenaska Comparison_Rebuttal Power Costs 4 2" xfId="21876"/>
    <cellStyle name="_Tenaska Comparison_Rebuttal Power Costs 4 2 2" xfId="21877"/>
    <cellStyle name="_Tenaska Comparison_Rebuttal Power Costs 4 3" xfId="21878"/>
    <cellStyle name="_Tenaska Comparison_Rebuttal Power Costs 5" xfId="21879"/>
    <cellStyle name="_Tenaska Comparison_Rebuttal Power Costs 5 2" xfId="21880"/>
    <cellStyle name="_Tenaska Comparison_Rebuttal Power Costs 6" xfId="21881"/>
    <cellStyle name="_Tenaska Comparison_Rebuttal Power Costs 6 2" xfId="21882"/>
    <cellStyle name="_Tenaska Comparison_Rebuttal Power Costs 7" xfId="21883"/>
    <cellStyle name="_Tenaska Comparison_Rebuttal Power Costs_Adj Bench DR 3 for Initial Briefs (Electric)" xfId="3529"/>
    <cellStyle name="_Tenaska Comparison_Rebuttal Power Costs_Adj Bench DR 3 for Initial Briefs (Electric) 2" xfId="3530"/>
    <cellStyle name="_Tenaska Comparison_Rebuttal Power Costs_Adj Bench DR 3 for Initial Briefs (Electric) 2 2" xfId="21884"/>
    <cellStyle name="_Tenaska Comparison_Rebuttal Power Costs_Adj Bench DR 3 for Initial Briefs (Electric) 2 2 2" xfId="21885"/>
    <cellStyle name="_Tenaska Comparison_Rebuttal Power Costs_Adj Bench DR 3 for Initial Briefs (Electric) 2 2 2 2" xfId="21886"/>
    <cellStyle name="_Tenaska Comparison_Rebuttal Power Costs_Adj Bench DR 3 for Initial Briefs (Electric) 2 2 3" xfId="21887"/>
    <cellStyle name="_Tenaska Comparison_Rebuttal Power Costs_Adj Bench DR 3 for Initial Briefs (Electric) 2 3" xfId="21888"/>
    <cellStyle name="_Tenaska Comparison_Rebuttal Power Costs_Adj Bench DR 3 for Initial Briefs (Electric) 2 3 2" xfId="21889"/>
    <cellStyle name="_Tenaska Comparison_Rebuttal Power Costs_Adj Bench DR 3 for Initial Briefs (Electric) 2 4" xfId="21890"/>
    <cellStyle name="_Tenaska Comparison_Rebuttal Power Costs_Adj Bench DR 3 for Initial Briefs (Electric) 2 4 2" xfId="21891"/>
    <cellStyle name="_Tenaska Comparison_Rebuttal Power Costs_Adj Bench DR 3 for Initial Briefs (Electric) 2 5" xfId="21892"/>
    <cellStyle name="_Tenaska Comparison_Rebuttal Power Costs_Adj Bench DR 3 for Initial Briefs (Electric) 3" xfId="21893"/>
    <cellStyle name="_Tenaska Comparison_Rebuttal Power Costs_Adj Bench DR 3 for Initial Briefs (Electric) 3 2" xfId="21894"/>
    <cellStyle name="_Tenaska Comparison_Rebuttal Power Costs_Adj Bench DR 3 for Initial Briefs (Electric) 3 2 2" xfId="21895"/>
    <cellStyle name="_Tenaska Comparison_Rebuttal Power Costs_Adj Bench DR 3 for Initial Briefs (Electric) 3 3" xfId="21896"/>
    <cellStyle name="_Tenaska Comparison_Rebuttal Power Costs_Adj Bench DR 3 for Initial Briefs (Electric) 3 4" xfId="21897"/>
    <cellStyle name="_Tenaska Comparison_Rebuttal Power Costs_Adj Bench DR 3 for Initial Briefs (Electric) 4" xfId="21898"/>
    <cellStyle name="_Tenaska Comparison_Rebuttal Power Costs_Adj Bench DR 3 for Initial Briefs (Electric) 4 2" xfId="21899"/>
    <cellStyle name="_Tenaska Comparison_Rebuttal Power Costs_Adj Bench DR 3 for Initial Briefs (Electric) 4 2 2" xfId="21900"/>
    <cellStyle name="_Tenaska Comparison_Rebuttal Power Costs_Adj Bench DR 3 for Initial Briefs (Electric) 4 3" xfId="21901"/>
    <cellStyle name="_Tenaska Comparison_Rebuttal Power Costs_Adj Bench DR 3 for Initial Briefs (Electric) 5" xfId="21902"/>
    <cellStyle name="_Tenaska Comparison_Rebuttal Power Costs_Adj Bench DR 3 for Initial Briefs (Electric) 5 2" xfId="21903"/>
    <cellStyle name="_Tenaska Comparison_Rebuttal Power Costs_Adj Bench DR 3 for Initial Briefs (Electric) 6" xfId="21904"/>
    <cellStyle name="_Tenaska Comparison_Rebuttal Power Costs_Adj Bench DR 3 for Initial Briefs (Electric) 6 2" xfId="21905"/>
    <cellStyle name="_Tenaska Comparison_Rebuttal Power Costs_Adj Bench DR 3 for Initial Briefs (Electric) 7" xfId="21906"/>
    <cellStyle name="_Tenaska Comparison_Rebuttal Power Costs_Adj Bench DR 3 for Initial Briefs (Electric)_DEM-WP(C) ENERG10C--ctn Mid-C_042010 2010GRC" xfId="3531"/>
    <cellStyle name="_Tenaska Comparison_Rebuttal Power Costs_Adj Bench DR 3 for Initial Briefs (Electric)_DEM-WP(C) ENERG10C--ctn Mid-C_042010 2010GRC 2" xfId="21907"/>
    <cellStyle name="_Tenaska Comparison_Rebuttal Power Costs_DEM-WP(C) ENERG10C--ctn Mid-C_042010 2010GRC" xfId="3532"/>
    <cellStyle name="_Tenaska Comparison_Rebuttal Power Costs_DEM-WP(C) ENERG10C--ctn Mid-C_042010 2010GRC 2" xfId="21908"/>
    <cellStyle name="_Tenaska Comparison_Rebuttal Power Costs_Electric Rev Req Model (2009 GRC) Rebuttal" xfId="3533"/>
    <cellStyle name="_Tenaska Comparison_Rebuttal Power Costs_Electric Rev Req Model (2009 GRC) Rebuttal 2" xfId="21909"/>
    <cellStyle name="_Tenaska Comparison_Rebuttal Power Costs_Electric Rev Req Model (2009 GRC) Rebuttal 2 2" xfId="21910"/>
    <cellStyle name="_Tenaska Comparison_Rebuttal Power Costs_Electric Rev Req Model (2009 GRC) Rebuttal 2 2 2" xfId="21911"/>
    <cellStyle name="_Tenaska Comparison_Rebuttal Power Costs_Electric Rev Req Model (2009 GRC) Rebuttal 2 3" xfId="21912"/>
    <cellStyle name="_Tenaska Comparison_Rebuttal Power Costs_Electric Rev Req Model (2009 GRC) Rebuttal 2 4" xfId="21913"/>
    <cellStyle name="_Tenaska Comparison_Rebuttal Power Costs_Electric Rev Req Model (2009 GRC) Rebuttal 3" xfId="21914"/>
    <cellStyle name="_Tenaska Comparison_Rebuttal Power Costs_Electric Rev Req Model (2009 GRC) Rebuttal 3 2" xfId="21915"/>
    <cellStyle name="_Tenaska Comparison_Rebuttal Power Costs_Electric Rev Req Model (2009 GRC) Rebuttal 4" xfId="21916"/>
    <cellStyle name="_Tenaska Comparison_Rebuttal Power Costs_Electric Rev Req Model (2009 GRC) Rebuttal 5" xfId="21917"/>
    <cellStyle name="_Tenaska Comparison_Rebuttal Power Costs_Electric Rev Req Model (2009 GRC) Rebuttal REmoval of New  WH Solar AdjustMI" xfId="3534"/>
    <cellStyle name="_Tenaska Comparison_Rebuttal Power Costs_Electric Rev Req Model (2009 GRC) Rebuttal REmoval of New  WH Solar AdjustMI 2" xfId="3535"/>
    <cellStyle name="_Tenaska Comparison_Rebuttal Power Costs_Electric Rev Req Model (2009 GRC) Rebuttal REmoval of New  WH Solar AdjustMI 2 2" xfId="21918"/>
    <cellStyle name="_Tenaska Comparison_Rebuttal Power Costs_Electric Rev Req Model (2009 GRC) Rebuttal REmoval of New  WH Solar AdjustMI 2 2 2" xfId="21919"/>
    <cellStyle name="_Tenaska Comparison_Rebuttal Power Costs_Electric Rev Req Model (2009 GRC) Rebuttal REmoval of New  WH Solar AdjustMI 2 2 2 2" xfId="21920"/>
    <cellStyle name="_Tenaska Comparison_Rebuttal Power Costs_Electric Rev Req Model (2009 GRC) Rebuttal REmoval of New  WH Solar AdjustMI 2 2 3" xfId="21921"/>
    <cellStyle name="_Tenaska Comparison_Rebuttal Power Costs_Electric Rev Req Model (2009 GRC) Rebuttal REmoval of New  WH Solar AdjustMI 2 3" xfId="21922"/>
    <cellStyle name="_Tenaska Comparison_Rebuttal Power Costs_Electric Rev Req Model (2009 GRC) Rebuttal REmoval of New  WH Solar AdjustMI 2 3 2" xfId="21923"/>
    <cellStyle name="_Tenaska Comparison_Rebuttal Power Costs_Electric Rev Req Model (2009 GRC) Rebuttal REmoval of New  WH Solar AdjustMI 2 4" xfId="21924"/>
    <cellStyle name="_Tenaska Comparison_Rebuttal Power Costs_Electric Rev Req Model (2009 GRC) Rebuttal REmoval of New  WH Solar AdjustMI 2 4 2" xfId="21925"/>
    <cellStyle name="_Tenaska Comparison_Rebuttal Power Costs_Electric Rev Req Model (2009 GRC) Rebuttal REmoval of New  WH Solar AdjustMI 2 5" xfId="21926"/>
    <cellStyle name="_Tenaska Comparison_Rebuttal Power Costs_Electric Rev Req Model (2009 GRC) Rebuttal REmoval of New  WH Solar AdjustMI 3" xfId="21927"/>
    <cellStyle name="_Tenaska Comparison_Rebuttal Power Costs_Electric Rev Req Model (2009 GRC) Rebuttal REmoval of New  WH Solar AdjustMI 3 2" xfId="21928"/>
    <cellStyle name="_Tenaska Comparison_Rebuttal Power Costs_Electric Rev Req Model (2009 GRC) Rebuttal REmoval of New  WH Solar AdjustMI 3 2 2" xfId="21929"/>
    <cellStyle name="_Tenaska Comparison_Rebuttal Power Costs_Electric Rev Req Model (2009 GRC) Rebuttal REmoval of New  WH Solar AdjustMI 3 3" xfId="21930"/>
    <cellStyle name="_Tenaska Comparison_Rebuttal Power Costs_Electric Rev Req Model (2009 GRC) Rebuttal REmoval of New  WH Solar AdjustMI 3 4" xfId="21931"/>
    <cellStyle name="_Tenaska Comparison_Rebuttal Power Costs_Electric Rev Req Model (2009 GRC) Rebuttal REmoval of New  WH Solar AdjustMI 4" xfId="21932"/>
    <cellStyle name="_Tenaska Comparison_Rebuttal Power Costs_Electric Rev Req Model (2009 GRC) Rebuttal REmoval of New  WH Solar AdjustMI 4 2" xfId="21933"/>
    <cellStyle name="_Tenaska Comparison_Rebuttal Power Costs_Electric Rev Req Model (2009 GRC) Rebuttal REmoval of New  WH Solar AdjustMI 4 2 2" xfId="21934"/>
    <cellStyle name="_Tenaska Comparison_Rebuttal Power Costs_Electric Rev Req Model (2009 GRC) Rebuttal REmoval of New  WH Solar AdjustMI 4 3" xfId="21935"/>
    <cellStyle name="_Tenaska Comparison_Rebuttal Power Costs_Electric Rev Req Model (2009 GRC) Rebuttal REmoval of New  WH Solar AdjustMI 5" xfId="21936"/>
    <cellStyle name="_Tenaska Comparison_Rebuttal Power Costs_Electric Rev Req Model (2009 GRC) Rebuttal REmoval of New  WH Solar AdjustMI 5 2" xfId="21937"/>
    <cellStyle name="_Tenaska Comparison_Rebuttal Power Costs_Electric Rev Req Model (2009 GRC) Rebuttal REmoval of New  WH Solar AdjustMI 6" xfId="21938"/>
    <cellStyle name="_Tenaska Comparison_Rebuttal Power Costs_Electric Rev Req Model (2009 GRC) Rebuttal REmoval of New  WH Solar AdjustMI 6 2" xfId="21939"/>
    <cellStyle name="_Tenaska Comparison_Rebuttal Power Costs_Electric Rev Req Model (2009 GRC) Rebuttal REmoval of New  WH Solar AdjustMI 7" xfId="21940"/>
    <cellStyle name="_Tenaska Comparison_Rebuttal Power Costs_Electric Rev Req Model (2009 GRC) Rebuttal REmoval of New  WH Solar AdjustMI_DEM-WP(C) ENERG10C--ctn Mid-C_042010 2010GRC" xfId="3536"/>
    <cellStyle name="_Tenaska Comparison_Rebuttal Power Costs_Electric Rev Req Model (2009 GRC) Rebuttal REmoval of New  WH Solar AdjustMI_DEM-WP(C) ENERG10C--ctn Mid-C_042010 2010GRC 2" xfId="21941"/>
    <cellStyle name="_Tenaska Comparison_Rebuttal Power Costs_Electric Rev Req Model (2009 GRC) Revised 01-18-2010" xfId="3537"/>
    <cellStyle name="_Tenaska Comparison_Rebuttal Power Costs_Electric Rev Req Model (2009 GRC) Revised 01-18-2010 2" xfId="3538"/>
    <cellStyle name="_Tenaska Comparison_Rebuttal Power Costs_Electric Rev Req Model (2009 GRC) Revised 01-18-2010 2 2" xfId="21942"/>
    <cellStyle name="_Tenaska Comparison_Rebuttal Power Costs_Electric Rev Req Model (2009 GRC) Revised 01-18-2010 2 2 2" xfId="21943"/>
    <cellStyle name="_Tenaska Comparison_Rebuttal Power Costs_Electric Rev Req Model (2009 GRC) Revised 01-18-2010 2 2 2 2" xfId="21944"/>
    <cellStyle name="_Tenaska Comparison_Rebuttal Power Costs_Electric Rev Req Model (2009 GRC) Revised 01-18-2010 2 2 3" xfId="21945"/>
    <cellStyle name="_Tenaska Comparison_Rebuttal Power Costs_Electric Rev Req Model (2009 GRC) Revised 01-18-2010 2 3" xfId="21946"/>
    <cellStyle name="_Tenaska Comparison_Rebuttal Power Costs_Electric Rev Req Model (2009 GRC) Revised 01-18-2010 2 3 2" xfId="21947"/>
    <cellStyle name="_Tenaska Comparison_Rebuttal Power Costs_Electric Rev Req Model (2009 GRC) Revised 01-18-2010 2 4" xfId="21948"/>
    <cellStyle name="_Tenaska Comparison_Rebuttal Power Costs_Electric Rev Req Model (2009 GRC) Revised 01-18-2010 2 4 2" xfId="21949"/>
    <cellStyle name="_Tenaska Comparison_Rebuttal Power Costs_Electric Rev Req Model (2009 GRC) Revised 01-18-2010 2 5" xfId="21950"/>
    <cellStyle name="_Tenaska Comparison_Rebuttal Power Costs_Electric Rev Req Model (2009 GRC) Revised 01-18-2010 3" xfId="21951"/>
    <cellStyle name="_Tenaska Comparison_Rebuttal Power Costs_Electric Rev Req Model (2009 GRC) Revised 01-18-2010 3 2" xfId="21952"/>
    <cellStyle name="_Tenaska Comparison_Rebuttal Power Costs_Electric Rev Req Model (2009 GRC) Revised 01-18-2010 3 2 2" xfId="21953"/>
    <cellStyle name="_Tenaska Comparison_Rebuttal Power Costs_Electric Rev Req Model (2009 GRC) Revised 01-18-2010 3 3" xfId="21954"/>
    <cellStyle name="_Tenaska Comparison_Rebuttal Power Costs_Electric Rev Req Model (2009 GRC) Revised 01-18-2010 3 4" xfId="21955"/>
    <cellStyle name="_Tenaska Comparison_Rebuttal Power Costs_Electric Rev Req Model (2009 GRC) Revised 01-18-2010 4" xfId="21956"/>
    <cellStyle name="_Tenaska Comparison_Rebuttal Power Costs_Electric Rev Req Model (2009 GRC) Revised 01-18-2010 4 2" xfId="21957"/>
    <cellStyle name="_Tenaska Comparison_Rebuttal Power Costs_Electric Rev Req Model (2009 GRC) Revised 01-18-2010 4 2 2" xfId="21958"/>
    <cellStyle name="_Tenaska Comparison_Rebuttal Power Costs_Electric Rev Req Model (2009 GRC) Revised 01-18-2010 4 3" xfId="21959"/>
    <cellStyle name="_Tenaska Comparison_Rebuttal Power Costs_Electric Rev Req Model (2009 GRC) Revised 01-18-2010 5" xfId="21960"/>
    <cellStyle name="_Tenaska Comparison_Rebuttal Power Costs_Electric Rev Req Model (2009 GRC) Revised 01-18-2010 5 2" xfId="21961"/>
    <cellStyle name="_Tenaska Comparison_Rebuttal Power Costs_Electric Rev Req Model (2009 GRC) Revised 01-18-2010 6" xfId="21962"/>
    <cellStyle name="_Tenaska Comparison_Rebuttal Power Costs_Electric Rev Req Model (2009 GRC) Revised 01-18-2010 6 2" xfId="21963"/>
    <cellStyle name="_Tenaska Comparison_Rebuttal Power Costs_Electric Rev Req Model (2009 GRC) Revised 01-18-2010 7" xfId="21964"/>
    <cellStyle name="_Tenaska Comparison_Rebuttal Power Costs_Electric Rev Req Model (2009 GRC) Revised 01-18-2010_DEM-WP(C) ENERG10C--ctn Mid-C_042010 2010GRC" xfId="3539"/>
    <cellStyle name="_Tenaska Comparison_Rebuttal Power Costs_Electric Rev Req Model (2009 GRC) Revised 01-18-2010_DEM-WP(C) ENERG10C--ctn Mid-C_042010 2010GRC 2" xfId="21965"/>
    <cellStyle name="_Tenaska Comparison_Rebuttal Power Costs_Final Order Electric EXHIBIT A-1" xfId="3540"/>
    <cellStyle name="_Tenaska Comparison_Rebuttal Power Costs_Final Order Electric EXHIBIT A-1 2" xfId="21966"/>
    <cellStyle name="_Tenaska Comparison_Rebuttal Power Costs_Final Order Electric EXHIBIT A-1 2 2" xfId="21967"/>
    <cellStyle name="_Tenaska Comparison_Rebuttal Power Costs_Final Order Electric EXHIBIT A-1 2 2 2" xfId="21968"/>
    <cellStyle name="_Tenaska Comparison_Rebuttal Power Costs_Final Order Electric EXHIBIT A-1 2 3" xfId="21969"/>
    <cellStyle name="_Tenaska Comparison_Rebuttal Power Costs_Final Order Electric EXHIBIT A-1 2 4" xfId="21970"/>
    <cellStyle name="_Tenaska Comparison_Rebuttal Power Costs_Final Order Electric EXHIBIT A-1 3" xfId="21971"/>
    <cellStyle name="_Tenaska Comparison_Rebuttal Power Costs_Final Order Electric EXHIBIT A-1 3 2" xfId="21972"/>
    <cellStyle name="_Tenaska Comparison_Rebuttal Power Costs_Final Order Electric EXHIBIT A-1 3 2 2" xfId="21973"/>
    <cellStyle name="_Tenaska Comparison_Rebuttal Power Costs_Final Order Electric EXHIBIT A-1 3 3" xfId="21974"/>
    <cellStyle name="_Tenaska Comparison_Rebuttal Power Costs_Final Order Electric EXHIBIT A-1 4" xfId="21975"/>
    <cellStyle name="_Tenaska Comparison_Rebuttal Power Costs_Final Order Electric EXHIBIT A-1 4 2" xfId="21976"/>
    <cellStyle name="_Tenaska Comparison_Rebuttal Power Costs_Final Order Electric EXHIBIT A-1 5" xfId="21977"/>
    <cellStyle name="_Tenaska Comparison_Rebuttal Power Costs_Final Order Electric EXHIBIT A-1 6" xfId="21978"/>
    <cellStyle name="_Tenaska Comparison_Rebuttal Power Costs_Final Order Electric EXHIBIT A-1 7" xfId="21979"/>
    <cellStyle name="_Tenaska Comparison_ROR 5.02" xfId="21980"/>
    <cellStyle name="_Tenaska Comparison_ROR 5.02 2" xfId="21981"/>
    <cellStyle name="_Tenaska Comparison_ROR 5.02 2 2" xfId="21982"/>
    <cellStyle name="_Tenaska Comparison_ROR 5.02 2 2 2" xfId="21983"/>
    <cellStyle name="_Tenaska Comparison_ROR 5.02 2 3" xfId="21984"/>
    <cellStyle name="_Tenaska Comparison_ROR 5.02 3" xfId="21985"/>
    <cellStyle name="_Tenaska Comparison_ROR 5.02 3 2" xfId="21986"/>
    <cellStyle name="_Tenaska Comparison_ROR 5.02 4" xfId="21987"/>
    <cellStyle name="_Tenaska Comparison_Transmission Workbook for May BOD" xfId="3541"/>
    <cellStyle name="_Tenaska Comparison_Transmission Workbook for May BOD 2" xfId="3542"/>
    <cellStyle name="_Tenaska Comparison_Transmission Workbook for May BOD 2 2" xfId="21988"/>
    <cellStyle name="_Tenaska Comparison_Transmission Workbook for May BOD 2 2 2" xfId="21989"/>
    <cellStyle name="_Tenaska Comparison_Transmission Workbook for May BOD 2 2 2 2" xfId="21990"/>
    <cellStyle name="_Tenaska Comparison_Transmission Workbook for May BOD 2 3" xfId="21991"/>
    <cellStyle name="_Tenaska Comparison_Transmission Workbook for May BOD 2 3 2" xfId="21992"/>
    <cellStyle name="_Tenaska Comparison_Transmission Workbook for May BOD 2 4" xfId="21993"/>
    <cellStyle name="_Tenaska Comparison_Transmission Workbook for May BOD 2 4 2" xfId="21994"/>
    <cellStyle name="_Tenaska Comparison_Transmission Workbook for May BOD 2 5" xfId="21995"/>
    <cellStyle name="_Tenaska Comparison_Transmission Workbook for May BOD 3" xfId="21996"/>
    <cellStyle name="_Tenaska Comparison_Transmission Workbook for May BOD 3 2" xfId="21997"/>
    <cellStyle name="_Tenaska Comparison_Transmission Workbook for May BOD 3 2 2" xfId="21998"/>
    <cellStyle name="_Tenaska Comparison_Transmission Workbook for May BOD 3 3" xfId="21999"/>
    <cellStyle name="_Tenaska Comparison_Transmission Workbook for May BOD 4" xfId="22000"/>
    <cellStyle name="_Tenaska Comparison_Transmission Workbook for May BOD 4 2" xfId="22001"/>
    <cellStyle name="_Tenaska Comparison_Transmission Workbook for May BOD 4 2 2" xfId="22002"/>
    <cellStyle name="_Tenaska Comparison_Transmission Workbook for May BOD 4 3" xfId="22003"/>
    <cellStyle name="_Tenaska Comparison_Transmission Workbook for May BOD 5" xfId="22004"/>
    <cellStyle name="_Tenaska Comparison_Transmission Workbook for May BOD 5 2" xfId="22005"/>
    <cellStyle name="_Tenaska Comparison_Transmission Workbook for May BOD 6" xfId="22006"/>
    <cellStyle name="_Tenaska Comparison_Transmission Workbook for May BOD 6 2" xfId="22007"/>
    <cellStyle name="_Tenaska Comparison_Transmission Workbook for May BOD 7" xfId="22008"/>
    <cellStyle name="_Tenaska Comparison_Transmission Workbook for May BOD_DEM-WP(C) ENERG10C--ctn Mid-C_042010 2010GRC" xfId="3543"/>
    <cellStyle name="_Tenaska Comparison_Transmission Workbook for May BOD_DEM-WP(C) ENERG10C--ctn Mid-C_042010 2010GRC 2" xfId="22009"/>
    <cellStyle name="_Tenaska Comparison_Wind Integration 10GRC" xfId="3544"/>
    <cellStyle name="_Tenaska Comparison_Wind Integration 10GRC 2" xfId="3545"/>
    <cellStyle name="_Tenaska Comparison_Wind Integration 10GRC 2 2" xfId="22010"/>
    <cellStyle name="_Tenaska Comparison_Wind Integration 10GRC 2 2 2" xfId="22011"/>
    <cellStyle name="_Tenaska Comparison_Wind Integration 10GRC 2 2 2 2" xfId="22012"/>
    <cellStyle name="_Tenaska Comparison_Wind Integration 10GRC 2 3" xfId="22013"/>
    <cellStyle name="_Tenaska Comparison_Wind Integration 10GRC 2 3 2" xfId="22014"/>
    <cellStyle name="_Tenaska Comparison_Wind Integration 10GRC 2 4" xfId="22015"/>
    <cellStyle name="_Tenaska Comparison_Wind Integration 10GRC 2 4 2" xfId="22016"/>
    <cellStyle name="_Tenaska Comparison_Wind Integration 10GRC 2 5" xfId="22017"/>
    <cellStyle name="_Tenaska Comparison_Wind Integration 10GRC 3" xfId="22018"/>
    <cellStyle name="_Tenaska Comparison_Wind Integration 10GRC 3 2" xfId="22019"/>
    <cellStyle name="_Tenaska Comparison_Wind Integration 10GRC 3 2 2" xfId="22020"/>
    <cellStyle name="_Tenaska Comparison_Wind Integration 10GRC 3 3" xfId="22021"/>
    <cellStyle name="_Tenaska Comparison_Wind Integration 10GRC 4" xfId="22022"/>
    <cellStyle name="_Tenaska Comparison_Wind Integration 10GRC 4 2" xfId="22023"/>
    <cellStyle name="_Tenaska Comparison_Wind Integration 10GRC 4 2 2" xfId="22024"/>
    <cellStyle name="_Tenaska Comparison_Wind Integration 10GRC 4 3" xfId="22025"/>
    <cellStyle name="_Tenaska Comparison_Wind Integration 10GRC 5" xfId="22026"/>
    <cellStyle name="_Tenaska Comparison_Wind Integration 10GRC 5 2" xfId="22027"/>
    <cellStyle name="_Tenaska Comparison_Wind Integration 10GRC 6" xfId="22028"/>
    <cellStyle name="_Tenaska Comparison_Wind Integration 10GRC 6 2" xfId="22029"/>
    <cellStyle name="_Tenaska Comparison_Wind Integration 10GRC 7" xfId="22030"/>
    <cellStyle name="_Tenaska Comparison_Wind Integration 10GRC_DEM-WP(C) ENERG10C--ctn Mid-C_042010 2010GRC" xfId="3546"/>
    <cellStyle name="_Tenaska Comparison_Wind Integration 10GRC_DEM-WP(C) ENERG10C--ctn Mid-C_042010 2010GRC 2" xfId="22031"/>
    <cellStyle name="_x0013__TENASKA REGULATORY ASSET" xfId="3547"/>
    <cellStyle name="_x0013__TENASKA REGULATORY ASSET 2" xfId="22032"/>
    <cellStyle name="_x0013__TENASKA REGULATORY ASSET 2 2" xfId="22033"/>
    <cellStyle name="_x0013__TENASKA REGULATORY ASSET 2 2 2" xfId="22034"/>
    <cellStyle name="_x0013__TENASKA REGULATORY ASSET 2 3" xfId="22035"/>
    <cellStyle name="_x0013__TENASKA REGULATORY ASSET 3" xfId="22036"/>
    <cellStyle name="_x0013__TENASKA REGULATORY ASSET 3 2" xfId="22037"/>
    <cellStyle name="_x0013__TENASKA REGULATORY ASSET 4" xfId="22038"/>
    <cellStyle name="_Therms Data" xfId="3548"/>
    <cellStyle name="_Therms Data 2" xfId="22039"/>
    <cellStyle name="_Therms Data_Pro Forma Rev 09 GRC" xfId="3549"/>
    <cellStyle name="_Therms Data_Pro Forma Rev 09 GRC 2" xfId="22040"/>
    <cellStyle name="_Therms Data_Pro Forma Rev 2010 GRC" xfId="3550"/>
    <cellStyle name="_Therms Data_Pro Forma Rev 2010 GRC 2" xfId="22041"/>
    <cellStyle name="_Therms Data_Pro Forma Rev 2010 GRC_Preliminary" xfId="3551"/>
    <cellStyle name="_Therms Data_Pro Forma Rev 2010 GRC_Preliminary 2" xfId="22042"/>
    <cellStyle name="_Therms Data_Revenue (Feb 09 - Jan 10)" xfId="3552"/>
    <cellStyle name="_Therms Data_Revenue (Feb 09 - Jan 10) 2" xfId="22043"/>
    <cellStyle name="_Therms Data_Revenue (Jan 09 - Dec 09)" xfId="3553"/>
    <cellStyle name="_Therms Data_Revenue (Jan 09 - Dec 09) 2" xfId="22044"/>
    <cellStyle name="_Therms Data_Revenue (Mar 09 - Feb 10)" xfId="3554"/>
    <cellStyle name="_Therms Data_Revenue (Mar 09 - Feb 10) 2" xfId="22045"/>
    <cellStyle name="_Therms Data_Volume Exhibit (Jan09 - Dec09)" xfId="3555"/>
    <cellStyle name="_Therms Data_Volume Exhibit (Jan09 - Dec09) 2" xfId="22046"/>
    <cellStyle name="_Value Copy 11 30 05 gas 12 09 05 AURORA at 12 14 05" xfId="3556"/>
    <cellStyle name="_Value Copy 11 30 05 gas 12 09 05 AURORA at 12 14 05 10" xfId="22047"/>
    <cellStyle name="_Value Copy 11 30 05 gas 12 09 05 AURORA at 12 14 05 10 2" xfId="22048"/>
    <cellStyle name="_Value Copy 11 30 05 gas 12 09 05 AURORA at 12 14 05 11" xfId="22049"/>
    <cellStyle name="_Value Copy 11 30 05 gas 12 09 05 AURORA at 12 14 05 11 2" xfId="22050"/>
    <cellStyle name="_Value Copy 11 30 05 gas 12 09 05 AURORA at 12 14 05 11 3" xfId="22051"/>
    <cellStyle name="_Value Copy 11 30 05 gas 12 09 05 AURORA at 12 14 05 12" xfId="22052"/>
    <cellStyle name="_Value Copy 11 30 05 gas 12 09 05 AURORA at 12 14 05 2" xfId="3557"/>
    <cellStyle name="_Value Copy 11 30 05 gas 12 09 05 AURORA at 12 14 05 2 2" xfId="3558"/>
    <cellStyle name="_Value Copy 11 30 05 gas 12 09 05 AURORA at 12 14 05 2 2 2" xfId="22053"/>
    <cellStyle name="_Value Copy 11 30 05 gas 12 09 05 AURORA at 12 14 05 2 2 2 2" xfId="22054"/>
    <cellStyle name="_Value Copy 11 30 05 gas 12 09 05 AURORA at 12 14 05 2 2 2 2 2" xfId="22055"/>
    <cellStyle name="_Value Copy 11 30 05 gas 12 09 05 AURORA at 12 14 05 2 2 2 3" xfId="22056"/>
    <cellStyle name="_Value Copy 11 30 05 gas 12 09 05 AURORA at 12 14 05 2 2 3" xfId="22057"/>
    <cellStyle name="_Value Copy 11 30 05 gas 12 09 05 AURORA at 12 14 05 2 2 3 2" xfId="22058"/>
    <cellStyle name="_Value Copy 11 30 05 gas 12 09 05 AURORA at 12 14 05 2 2 4" xfId="22059"/>
    <cellStyle name="_Value Copy 11 30 05 gas 12 09 05 AURORA at 12 14 05 2 2 4 2" xfId="22060"/>
    <cellStyle name="_Value Copy 11 30 05 gas 12 09 05 AURORA at 12 14 05 2 2 5" xfId="22061"/>
    <cellStyle name="_Value Copy 11 30 05 gas 12 09 05 AURORA at 12 14 05 2 3" xfId="22062"/>
    <cellStyle name="_Value Copy 11 30 05 gas 12 09 05 AURORA at 12 14 05 2 3 2" xfId="22063"/>
    <cellStyle name="_Value Copy 11 30 05 gas 12 09 05 AURORA at 12 14 05 2 3 2 2" xfId="22064"/>
    <cellStyle name="_Value Copy 11 30 05 gas 12 09 05 AURORA at 12 14 05 2 3 3" xfId="22065"/>
    <cellStyle name="_Value Copy 11 30 05 gas 12 09 05 AURORA at 12 14 05 2 3 4" xfId="22066"/>
    <cellStyle name="_Value Copy 11 30 05 gas 12 09 05 AURORA at 12 14 05 2 4" xfId="22067"/>
    <cellStyle name="_Value Copy 11 30 05 gas 12 09 05 AURORA at 12 14 05 2 4 2" xfId="22068"/>
    <cellStyle name="_Value Copy 11 30 05 gas 12 09 05 AURORA at 12 14 05 2 4 2 2" xfId="22069"/>
    <cellStyle name="_Value Copy 11 30 05 gas 12 09 05 AURORA at 12 14 05 2 4 3" xfId="22070"/>
    <cellStyle name="_Value Copy 11 30 05 gas 12 09 05 AURORA at 12 14 05 2 5" xfId="22071"/>
    <cellStyle name="_Value Copy 11 30 05 gas 12 09 05 AURORA at 12 14 05 2 5 2" xfId="22072"/>
    <cellStyle name="_Value Copy 11 30 05 gas 12 09 05 AURORA at 12 14 05 2 6" xfId="22073"/>
    <cellStyle name="_Value Copy 11 30 05 gas 12 09 05 AURORA at 12 14 05 2 6 2" xfId="22074"/>
    <cellStyle name="_Value Copy 11 30 05 gas 12 09 05 AURORA at 12 14 05 2 7" xfId="22075"/>
    <cellStyle name="_Value Copy 11 30 05 gas 12 09 05 AURORA at 12 14 05 3" xfId="3559"/>
    <cellStyle name="_Value Copy 11 30 05 gas 12 09 05 AURORA at 12 14 05 3 2" xfId="22076"/>
    <cellStyle name="_Value Copy 11 30 05 gas 12 09 05 AURORA at 12 14 05 3 2 2" xfId="22077"/>
    <cellStyle name="_Value Copy 11 30 05 gas 12 09 05 AURORA at 12 14 05 3 2 2 2" xfId="22078"/>
    <cellStyle name="_Value Copy 11 30 05 gas 12 09 05 AURORA at 12 14 05 3 2 3" xfId="22079"/>
    <cellStyle name="_Value Copy 11 30 05 gas 12 09 05 AURORA at 12 14 05 3 2 4" xfId="22080"/>
    <cellStyle name="_Value Copy 11 30 05 gas 12 09 05 AURORA at 12 14 05 3 3" xfId="22081"/>
    <cellStyle name="_Value Copy 11 30 05 gas 12 09 05 AURORA at 12 14 05 3 3 2" xfId="22082"/>
    <cellStyle name="_Value Copy 11 30 05 gas 12 09 05 AURORA at 12 14 05 3 3 2 2" xfId="22083"/>
    <cellStyle name="_Value Copy 11 30 05 gas 12 09 05 AURORA at 12 14 05 3 3 3" xfId="22084"/>
    <cellStyle name="_Value Copy 11 30 05 gas 12 09 05 AURORA at 12 14 05 3 4" xfId="22085"/>
    <cellStyle name="_Value Copy 11 30 05 gas 12 09 05 AURORA at 12 14 05 3 4 2" xfId="22086"/>
    <cellStyle name="_Value Copy 11 30 05 gas 12 09 05 AURORA at 12 14 05 3 5" xfId="22087"/>
    <cellStyle name="_Value Copy 11 30 05 gas 12 09 05 AURORA at 12 14 05 3 5 2" xfId="22088"/>
    <cellStyle name="_Value Copy 11 30 05 gas 12 09 05 AURORA at 12 14 05 3 6" xfId="22089"/>
    <cellStyle name="_Value Copy 11 30 05 gas 12 09 05 AURORA at 12 14 05 4" xfId="3560"/>
    <cellStyle name="_Value Copy 11 30 05 gas 12 09 05 AURORA at 12 14 05 4 2" xfId="3561"/>
    <cellStyle name="_Value Copy 11 30 05 gas 12 09 05 AURORA at 12 14 05 4 2 2" xfId="22090"/>
    <cellStyle name="_Value Copy 11 30 05 gas 12 09 05 AURORA at 12 14 05 4 2 2 2" xfId="22091"/>
    <cellStyle name="_Value Copy 11 30 05 gas 12 09 05 AURORA at 12 14 05 4 2 2 2 2" xfId="22092"/>
    <cellStyle name="_Value Copy 11 30 05 gas 12 09 05 AURORA at 12 14 05 4 2 3" xfId="22093"/>
    <cellStyle name="_Value Copy 11 30 05 gas 12 09 05 AURORA at 12 14 05 4 2 3 2" xfId="22094"/>
    <cellStyle name="_Value Copy 11 30 05 gas 12 09 05 AURORA at 12 14 05 4 2 4" xfId="22095"/>
    <cellStyle name="_Value Copy 11 30 05 gas 12 09 05 AURORA at 12 14 05 4 2 4 2" xfId="22096"/>
    <cellStyle name="_Value Copy 11 30 05 gas 12 09 05 AURORA at 12 14 05 4 2 5" xfId="22097"/>
    <cellStyle name="_Value Copy 11 30 05 gas 12 09 05 AURORA at 12 14 05 4 3" xfId="22098"/>
    <cellStyle name="_Value Copy 11 30 05 gas 12 09 05 AURORA at 12 14 05 4 3 2" xfId="22099"/>
    <cellStyle name="_Value Copy 11 30 05 gas 12 09 05 AURORA at 12 14 05 4 3 2 2" xfId="22100"/>
    <cellStyle name="_Value Copy 11 30 05 gas 12 09 05 AURORA at 12 14 05 4 3 3" xfId="22101"/>
    <cellStyle name="_Value Copy 11 30 05 gas 12 09 05 AURORA at 12 14 05 4 4" xfId="22102"/>
    <cellStyle name="_Value Copy 11 30 05 gas 12 09 05 AURORA at 12 14 05 4 4 2" xfId="22103"/>
    <cellStyle name="_Value Copy 11 30 05 gas 12 09 05 AURORA at 12 14 05 4 4 2 2" xfId="22104"/>
    <cellStyle name="_Value Copy 11 30 05 gas 12 09 05 AURORA at 12 14 05 4 4 3" xfId="22105"/>
    <cellStyle name="_Value Copy 11 30 05 gas 12 09 05 AURORA at 12 14 05 4 5" xfId="22106"/>
    <cellStyle name="_Value Copy 11 30 05 gas 12 09 05 AURORA at 12 14 05 4 5 2" xfId="22107"/>
    <cellStyle name="_Value Copy 11 30 05 gas 12 09 05 AURORA at 12 14 05 4 6" xfId="22108"/>
    <cellStyle name="_Value Copy 11 30 05 gas 12 09 05 AURORA at 12 14 05 4 6 2" xfId="22109"/>
    <cellStyle name="_Value Copy 11 30 05 gas 12 09 05 AURORA at 12 14 05 4 7" xfId="22110"/>
    <cellStyle name="_Value Copy 11 30 05 gas 12 09 05 AURORA at 12 14 05 5" xfId="3562"/>
    <cellStyle name="_Value Copy 11 30 05 gas 12 09 05 AURORA at 12 14 05 5 2" xfId="22111"/>
    <cellStyle name="_Value Copy 11 30 05 gas 12 09 05 AURORA at 12 14 05 5 2 2" xfId="22112"/>
    <cellStyle name="_Value Copy 11 30 05 gas 12 09 05 AURORA at 12 14 05 5 2 2 2" xfId="22113"/>
    <cellStyle name="_Value Copy 11 30 05 gas 12 09 05 AURORA at 12 14 05 5 2 2 2 2" xfId="22114"/>
    <cellStyle name="_Value Copy 11 30 05 gas 12 09 05 AURORA at 12 14 05 5 2 3" xfId="22115"/>
    <cellStyle name="_Value Copy 11 30 05 gas 12 09 05 AURORA at 12 14 05 5 2 3 2" xfId="22116"/>
    <cellStyle name="_Value Copy 11 30 05 gas 12 09 05 AURORA at 12 14 05 5 2 4" xfId="22117"/>
    <cellStyle name="_Value Copy 11 30 05 gas 12 09 05 AURORA at 12 14 05 5 2 4 2" xfId="22118"/>
    <cellStyle name="_Value Copy 11 30 05 gas 12 09 05 AURORA at 12 14 05 5 2 5" xfId="22119"/>
    <cellStyle name="_Value Copy 11 30 05 gas 12 09 05 AURORA at 12 14 05 5 3" xfId="22120"/>
    <cellStyle name="_Value Copy 11 30 05 gas 12 09 05 AURORA at 12 14 05 5 3 2" xfId="22121"/>
    <cellStyle name="_Value Copy 11 30 05 gas 12 09 05 AURORA at 12 14 05 5 3 2 2" xfId="22122"/>
    <cellStyle name="_Value Copy 11 30 05 gas 12 09 05 AURORA at 12 14 05 5 4" xfId="22123"/>
    <cellStyle name="_Value Copy 11 30 05 gas 12 09 05 AURORA at 12 14 05 5 4 2" xfId="22124"/>
    <cellStyle name="_Value Copy 11 30 05 gas 12 09 05 AURORA at 12 14 05 5 5" xfId="22125"/>
    <cellStyle name="_Value Copy 11 30 05 gas 12 09 05 AURORA at 12 14 05 5 5 2" xfId="22126"/>
    <cellStyle name="_Value Copy 11 30 05 gas 12 09 05 AURORA at 12 14 05 5 6" xfId="22127"/>
    <cellStyle name="_Value Copy 11 30 05 gas 12 09 05 AURORA at 12 14 05 6" xfId="3563"/>
    <cellStyle name="_Value Copy 11 30 05 gas 12 09 05 AURORA at 12 14 05 6 2" xfId="3564"/>
    <cellStyle name="_Value Copy 11 30 05 gas 12 09 05 AURORA at 12 14 05 6 2 2" xfId="22128"/>
    <cellStyle name="_Value Copy 11 30 05 gas 12 09 05 AURORA at 12 14 05 6 2 2 2" xfId="22129"/>
    <cellStyle name="_Value Copy 11 30 05 gas 12 09 05 AURORA at 12 14 05 6 3" xfId="22130"/>
    <cellStyle name="_Value Copy 11 30 05 gas 12 09 05 AURORA at 12 14 05 6 3 2" xfId="22131"/>
    <cellStyle name="_Value Copy 11 30 05 gas 12 09 05 AURORA at 12 14 05 6 4" xfId="22132"/>
    <cellStyle name="_Value Copy 11 30 05 gas 12 09 05 AURORA at 12 14 05 6 4 2" xfId="22133"/>
    <cellStyle name="_Value Copy 11 30 05 gas 12 09 05 AURORA at 12 14 05 7" xfId="3565"/>
    <cellStyle name="_Value Copy 11 30 05 gas 12 09 05 AURORA at 12 14 05 7 2" xfId="3566"/>
    <cellStyle name="_Value Copy 11 30 05 gas 12 09 05 AURORA at 12 14 05 7 2 2" xfId="22134"/>
    <cellStyle name="_Value Copy 11 30 05 gas 12 09 05 AURORA at 12 14 05 7 3" xfId="22135"/>
    <cellStyle name="_Value Copy 11 30 05 gas 12 09 05 AURORA at 12 14 05 8" xfId="22136"/>
    <cellStyle name="_Value Copy 11 30 05 gas 12 09 05 AURORA at 12 14 05 8 2" xfId="22137"/>
    <cellStyle name="_Value Copy 11 30 05 gas 12 09 05 AURORA at 12 14 05 8 2 2" xfId="22138"/>
    <cellStyle name="_Value Copy 11 30 05 gas 12 09 05 AURORA at 12 14 05 8 3" xfId="22139"/>
    <cellStyle name="_Value Copy 11 30 05 gas 12 09 05 AURORA at 12 14 05 9" xfId="22140"/>
    <cellStyle name="_Value Copy 11 30 05 gas 12 09 05 AURORA at 12 14 05 9 2" xfId="22141"/>
    <cellStyle name="_Value Copy 11 30 05 gas 12 09 05 AURORA at 12 14 05 9 2 2" xfId="22142"/>
    <cellStyle name="_Value Copy 11 30 05 gas 12 09 05 AURORA at 12 14 05 9 2 2 2" xfId="22143"/>
    <cellStyle name="_Value Copy 11 30 05 gas 12 09 05 AURORA at 12 14 05 9 2 3" xfId="22144"/>
    <cellStyle name="_Value Copy 11 30 05 gas 12 09 05 AURORA at 12 14 05 9 3" xfId="22145"/>
    <cellStyle name="_Value Copy 11 30 05 gas 12 09 05 AURORA at 12 14 05 9 3 2" xfId="22146"/>
    <cellStyle name="_Value Copy 11 30 05 gas 12 09 05 AURORA at 12 14 05 9 4" xfId="22147"/>
    <cellStyle name="_Value Copy 11 30 05 gas 12 09 05 AURORA at 12 14 05_04 07E Wild Horse Wind Expansion (C) (2)" xfId="3567"/>
    <cellStyle name="_Value Copy 11 30 05 gas 12 09 05 AURORA at 12 14 05_04 07E Wild Horse Wind Expansion (C) (2) 2" xfId="3568"/>
    <cellStyle name="_Value Copy 11 30 05 gas 12 09 05 AURORA at 12 14 05_04 07E Wild Horse Wind Expansion (C) (2) 2 2" xfId="22148"/>
    <cellStyle name="_Value Copy 11 30 05 gas 12 09 05 AURORA at 12 14 05_04 07E Wild Horse Wind Expansion (C) (2) 2 2 2" xfId="22149"/>
    <cellStyle name="_Value Copy 11 30 05 gas 12 09 05 AURORA at 12 14 05_04 07E Wild Horse Wind Expansion (C) (2) 2 2 2 2" xfId="22150"/>
    <cellStyle name="_Value Copy 11 30 05 gas 12 09 05 AURORA at 12 14 05_04 07E Wild Horse Wind Expansion (C) (2) 2 2 3" xfId="22151"/>
    <cellStyle name="_Value Copy 11 30 05 gas 12 09 05 AURORA at 12 14 05_04 07E Wild Horse Wind Expansion (C) (2) 2 3" xfId="22152"/>
    <cellStyle name="_Value Copy 11 30 05 gas 12 09 05 AURORA at 12 14 05_04 07E Wild Horse Wind Expansion (C) (2) 2 3 2" xfId="22153"/>
    <cellStyle name="_Value Copy 11 30 05 gas 12 09 05 AURORA at 12 14 05_04 07E Wild Horse Wind Expansion (C) (2) 2 4" xfId="22154"/>
    <cellStyle name="_Value Copy 11 30 05 gas 12 09 05 AURORA at 12 14 05_04 07E Wild Horse Wind Expansion (C) (2) 2 4 2" xfId="22155"/>
    <cellStyle name="_Value Copy 11 30 05 gas 12 09 05 AURORA at 12 14 05_04 07E Wild Horse Wind Expansion (C) (2) 2 5" xfId="22156"/>
    <cellStyle name="_Value Copy 11 30 05 gas 12 09 05 AURORA at 12 14 05_04 07E Wild Horse Wind Expansion (C) (2) 3" xfId="22157"/>
    <cellStyle name="_Value Copy 11 30 05 gas 12 09 05 AURORA at 12 14 05_04 07E Wild Horse Wind Expansion (C) (2) 3 2" xfId="22158"/>
    <cellStyle name="_Value Copy 11 30 05 gas 12 09 05 AURORA at 12 14 05_04 07E Wild Horse Wind Expansion (C) (2) 3 2 2" xfId="22159"/>
    <cellStyle name="_Value Copy 11 30 05 gas 12 09 05 AURORA at 12 14 05_04 07E Wild Horse Wind Expansion (C) (2) 3 3" xfId="22160"/>
    <cellStyle name="_Value Copy 11 30 05 gas 12 09 05 AURORA at 12 14 05_04 07E Wild Horse Wind Expansion (C) (2) 3 4" xfId="22161"/>
    <cellStyle name="_Value Copy 11 30 05 gas 12 09 05 AURORA at 12 14 05_04 07E Wild Horse Wind Expansion (C) (2) 4" xfId="22162"/>
    <cellStyle name="_Value Copy 11 30 05 gas 12 09 05 AURORA at 12 14 05_04 07E Wild Horse Wind Expansion (C) (2) 4 2" xfId="22163"/>
    <cellStyle name="_Value Copy 11 30 05 gas 12 09 05 AURORA at 12 14 05_04 07E Wild Horse Wind Expansion (C) (2) 4 2 2" xfId="22164"/>
    <cellStyle name="_Value Copy 11 30 05 gas 12 09 05 AURORA at 12 14 05_04 07E Wild Horse Wind Expansion (C) (2) 4 3" xfId="22165"/>
    <cellStyle name="_Value Copy 11 30 05 gas 12 09 05 AURORA at 12 14 05_04 07E Wild Horse Wind Expansion (C) (2) 5" xfId="22166"/>
    <cellStyle name="_Value Copy 11 30 05 gas 12 09 05 AURORA at 12 14 05_04 07E Wild Horse Wind Expansion (C) (2) 5 2" xfId="22167"/>
    <cellStyle name="_Value Copy 11 30 05 gas 12 09 05 AURORA at 12 14 05_04 07E Wild Horse Wind Expansion (C) (2) 6" xfId="22168"/>
    <cellStyle name="_Value Copy 11 30 05 gas 12 09 05 AURORA at 12 14 05_04 07E Wild Horse Wind Expansion (C) (2) 6 2" xfId="22169"/>
    <cellStyle name="_Value Copy 11 30 05 gas 12 09 05 AURORA at 12 14 05_04 07E Wild Horse Wind Expansion (C) (2) 7" xfId="22170"/>
    <cellStyle name="_Value Copy 11 30 05 gas 12 09 05 AURORA at 12 14 05_04 07E Wild Horse Wind Expansion (C) (2)_Adj Bench DR 3 for Initial Briefs (Electric)" xfId="3569"/>
    <cellStyle name="_Value Copy 11 30 05 gas 12 09 05 AURORA at 12 14 05_04 07E Wild Horse Wind Expansion (C) (2)_Adj Bench DR 3 for Initial Briefs (Electric) 2" xfId="3570"/>
    <cellStyle name="_Value Copy 11 30 05 gas 12 09 05 AURORA at 12 14 05_04 07E Wild Horse Wind Expansion (C) (2)_Adj Bench DR 3 for Initial Briefs (Electric) 2 2" xfId="22171"/>
    <cellStyle name="_Value Copy 11 30 05 gas 12 09 05 AURORA at 12 14 05_04 07E Wild Horse Wind Expansion (C) (2)_Adj Bench DR 3 for Initial Briefs (Electric) 2 2 2" xfId="22172"/>
    <cellStyle name="_Value Copy 11 30 05 gas 12 09 05 AURORA at 12 14 05_04 07E Wild Horse Wind Expansion (C) (2)_Adj Bench DR 3 for Initial Briefs (Electric) 2 2 2 2" xfId="22173"/>
    <cellStyle name="_Value Copy 11 30 05 gas 12 09 05 AURORA at 12 14 05_04 07E Wild Horse Wind Expansion (C) (2)_Adj Bench DR 3 for Initial Briefs (Electric) 2 2 3" xfId="22174"/>
    <cellStyle name="_Value Copy 11 30 05 gas 12 09 05 AURORA at 12 14 05_04 07E Wild Horse Wind Expansion (C) (2)_Adj Bench DR 3 for Initial Briefs (Electric) 2 3" xfId="22175"/>
    <cellStyle name="_Value Copy 11 30 05 gas 12 09 05 AURORA at 12 14 05_04 07E Wild Horse Wind Expansion (C) (2)_Adj Bench DR 3 for Initial Briefs (Electric) 2 3 2" xfId="22176"/>
    <cellStyle name="_Value Copy 11 30 05 gas 12 09 05 AURORA at 12 14 05_04 07E Wild Horse Wind Expansion (C) (2)_Adj Bench DR 3 for Initial Briefs (Electric) 2 4" xfId="22177"/>
    <cellStyle name="_Value Copy 11 30 05 gas 12 09 05 AURORA at 12 14 05_04 07E Wild Horse Wind Expansion (C) (2)_Adj Bench DR 3 for Initial Briefs (Electric) 2 4 2" xfId="22178"/>
    <cellStyle name="_Value Copy 11 30 05 gas 12 09 05 AURORA at 12 14 05_04 07E Wild Horse Wind Expansion (C) (2)_Adj Bench DR 3 for Initial Briefs (Electric) 2 5" xfId="22179"/>
    <cellStyle name="_Value Copy 11 30 05 gas 12 09 05 AURORA at 12 14 05_04 07E Wild Horse Wind Expansion (C) (2)_Adj Bench DR 3 for Initial Briefs (Electric) 3" xfId="22180"/>
    <cellStyle name="_Value Copy 11 30 05 gas 12 09 05 AURORA at 12 14 05_04 07E Wild Horse Wind Expansion (C) (2)_Adj Bench DR 3 for Initial Briefs (Electric) 3 2" xfId="22181"/>
    <cellStyle name="_Value Copy 11 30 05 gas 12 09 05 AURORA at 12 14 05_04 07E Wild Horse Wind Expansion (C) (2)_Adj Bench DR 3 for Initial Briefs (Electric) 3 2 2" xfId="22182"/>
    <cellStyle name="_Value Copy 11 30 05 gas 12 09 05 AURORA at 12 14 05_04 07E Wild Horse Wind Expansion (C) (2)_Adj Bench DR 3 for Initial Briefs (Electric) 3 3" xfId="22183"/>
    <cellStyle name="_Value Copy 11 30 05 gas 12 09 05 AURORA at 12 14 05_04 07E Wild Horse Wind Expansion (C) (2)_Adj Bench DR 3 for Initial Briefs (Electric) 3 4" xfId="22184"/>
    <cellStyle name="_Value Copy 11 30 05 gas 12 09 05 AURORA at 12 14 05_04 07E Wild Horse Wind Expansion (C) (2)_Adj Bench DR 3 for Initial Briefs (Electric) 4" xfId="22185"/>
    <cellStyle name="_Value Copy 11 30 05 gas 12 09 05 AURORA at 12 14 05_04 07E Wild Horse Wind Expansion (C) (2)_Adj Bench DR 3 for Initial Briefs (Electric) 4 2" xfId="22186"/>
    <cellStyle name="_Value Copy 11 30 05 gas 12 09 05 AURORA at 12 14 05_04 07E Wild Horse Wind Expansion (C) (2)_Adj Bench DR 3 for Initial Briefs (Electric) 4 2 2" xfId="22187"/>
    <cellStyle name="_Value Copy 11 30 05 gas 12 09 05 AURORA at 12 14 05_04 07E Wild Horse Wind Expansion (C) (2)_Adj Bench DR 3 for Initial Briefs (Electric) 4 3" xfId="22188"/>
    <cellStyle name="_Value Copy 11 30 05 gas 12 09 05 AURORA at 12 14 05_04 07E Wild Horse Wind Expansion (C) (2)_Adj Bench DR 3 for Initial Briefs (Electric) 5" xfId="22189"/>
    <cellStyle name="_Value Copy 11 30 05 gas 12 09 05 AURORA at 12 14 05_04 07E Wild Horse Wind Expansion (C) (2)_Adj Bench DR 3 for Initial Briefs (Electric) 5 2" xfId="22190"/>
    <cellStyle name="_Value Copy 11 30 05 gas 12 09 05 AURORA at 12 14 05_04 07E Wild Horse Wind Expansion (C) (2)_Adj Bench DR 3 for Initial Briefs (Electric) 6" xfId="22191"/>
    <cellStyle name="_Value Copy 11 30 05 gas 12 09 05 AURORA at 12 14 05_04 07E Wild Horse Wind Expansion (C) (2)_Adj Bench DR 3 for Initial Briefs (Electric) 6 2" xfId="22192"/>
    <cellStyle name="_Value Copy 11 30 05 gas 12 09 05 AURORA at 12 14 05_04 07E Wild Horse Wind Expansion (C) (2)_Adj Bench DR 3 for Initial Briefs (Electric) 7" xfId="22193"/>
    <cellStyle name="_Value Copy 11 30 05 gas 12 09 05 AURORA at 12 14 05_04 07E Wild Horse Wind Expansion (C) (2)_Adj Bench DR 3 for Initial Briefs (Electric)_DEM-WP(C) ENERG10C--ctn Mid-C_042010 2010GRC" xfId="3571"/>
    <cellStyle name="_Value Copy 11 30 05 gas 12 09 05 AURORA at 12 14 05_04 07E Wild Horse Wind Expansion (C) (2)_Adj Bench DR 3 for Initial Briefs (Electric)_DEM-WP(C) ENERG10C--ctn Mid-C_042010 2010GRC 2" xfId="22194"/>
    <cellStyle name="_Value Copy 11 30 05 gas 12 09 05 AURORA at 12 14 05_04 07E Wild Horse Wind Expansion (C) (2)_Book1" xfId="22195"/>
    <cellStyle name="_Value Copy 11 30 05 gas 12 09 05 AURORA at 12 14 05_04 07E Wild Horse Wind Expansion (C) (2)_Book1 2" xfId="22196"/>
    <cellStyle name="_Value Copy 11 30 05 gas 12 09 05 AURORA at 12 14 05_04 07E Wild Horse Wind Expansion (C) (2)_DEM-WP(C) ENERG10C--ctn Mid-C_042010 2010GRC" xfId="3572"/>
    <cellStyle name="_Value Copy 11 30 05 gas 12 09 05 AURORA at 12 14 05_04 07E Wild Horse Wind Expansion (C) (2)_DEM-WP(C) ENERG10C--ctn Mid-C_042010 2010GRC 2" xfId="22197"/>
    <cellStyle name="_Value Copy 11 30 05 gas 12 09 05 AURORA at 12 14 05_04 07E Wild Horse Wind Expansion (C) (2)_Electric Rev Req Model (2009 GRC) " xfId="3573"/>
    <cellStyle name="_Value Copy 11 30 05 gas 12 09 05 AURORA at 12 14 05_04 07E Wild Horse Wind Expansion (C) (2)_Electric Rev Req Model (2009 GRC)  2" xfId="3574"/>
    <cellStyle name="_Value Copy 11 30 05 gas 12 09 05 AURORA at 12 14 05_04 07E Wild Horse Wind Expansion (C) (2)_Electric Rev Req Model (2009 GRC)  2 2" xfId="22198"/>
    <cellStyle name="_Value Copy 11 30 05 gas 12 09 05 AURORA at 12 14 05_04 07E Wild Horse Wind Expansion (C) (2)_Electric Rev Req Model (2009 GRC)  2 2 2" xfId="22199"/>
    <cellStyle name="_Value Copy 11 30 05 gas 12 09 05 AURORA at 12 14 05_04 07E Wild Horse Wind Expansion (C) (2)_Electric Rev Req Model (2009 GRC)  2 2 2 2" xfId="22200"/>
    <cellStyle name="_Value Copy 11 30 05 gas 12 09 05 AURORA at 12 14 05_04 07E Wild Horse Wind Expansion (C) (2)_Electric Rev Req Model (2009 GRC)  2 2 3" xfId="22201"/>
    <cellStyle name="_Value Copy 11 30 05 gas 12 09 05 AURORA at 12 14 05_04 07E Wild Horse Wind Expansion (C) (2)_Electric Rev Req Model (2009 GRC)  2 3" xfId="22202"/>
    <cellStyle name="_Value Copy 11 30 05 gas 12 09 05 AURORA at 12 14 05_04 07E Wild Horse Wind Expansion (C) (2)_Electric Rev Req Model (2009 GRC)  2 3 2" xfId="22203"/>
    <cellStyle name="_Value Copy 11 30 05 gas 12 09 05 AURORA at 12 14 05_04 07E Wild Horse Wind Expansion (C) (2)_Electric Rev Req Model (2009 GRC)  2 4" xfId="22204"/>
    <cellStyle name="_Value Copy 11 30 05 gas 12 09 05 AURORA at 12 14 05_04 07E Wild Horse Wind Expansion (C) (2)_Electric Rev Req Model (2009 GRC)  2 4 2" xfId="22205"/>
    <cellStyle name="_Value Copy 11 30 05 gas 12 09 05 AURORA at 12 14 05_04 07E Wild Horse Wind Expansion (C) (2)_Electric Rev Req Model (2009 GRC)  2 5" xfId="22206"/>
    <cellStyle name="_Value Copy 11 30 05 gas 12 09 05 AURORA at 12 14 05_04 07E Wild Horse Wind Expansion (C) (2)_Electric Rev Req Model (2009 GRC)  3" xfId="22207"/>
    <cellStyle name="_Value Copy 11 30 05 gas 12 09 05 AURORA at 12 14 05_04 07E Wild Horse Wind Expansion (C) (2)_Electric Rev Req Model (2009 GRC)  3 2" xfId="22208"/>
    <cellStyle name="_Value Copy 11 30 05 gas 12 09 05 AURORA at 12 14 05_04 07E Wild Horse Wind Expansion (C) (2)_Electric Rev Req Model (2009 GRC)  3 2 2" xfId="22209"/>
    <cellStyle name="_Value Copy 11 30 05 gas 12 09 05 AURORA at 12 14 05_04 07E Wild Horse Wind Expansion (C) (2)_Electric Rev Req Model (2009 GRC)  3 3" xfId="22210"/>
    <cellStyle name="_Value Copy 11 30 05 gas 12 09 05 AURORA at 12 14 05_04 07E Wild Horse Wind Expansion (C) (2)_Electric Rev Req Model (2009 GRC)  3 4" xfId="22211"/>
    <cellStyle name="_Value Copy 11 30 05 gas 12 09 05 AURORA at 12 14 05_04 07E Wild Horse Wind Expansion (C) (2)_Electric Rev Req Model (2009 GRC)  4" xfId="22212"/>
    <cellStyle name="_Value Copy 11 30 05 gas 12 09 05 AURORA at 12 14 05_04 07E Wild Horse Wind Expansion (C) (2)_Electric Rev Req Model (2009 GRC)  4 2" xfId="22213"/>
    <cellStyle name="_Value Copy 11 30 05 gas 12 09 05 AURORA at 12 14 05_04 07E Wild Horse Wind Expansion (C) (2)_Electric Rev Req Model (2009 GRC)  4 2 2" xfId="22214"/>
    <cellStyle name="_Value Copy 11 30 05 gas 12 09 05 AURORA at 12 14 05_04 07E Wild Horse Wind Expansion (C) (2)_Electric Rev Req Model (2009 GRC)  4 3" xfId="22215"/>
    <cellStyle name="_Value Copy 11 30 05 gas 12 09 05 AURORA at 12 14 05_04 07E Wild Horse Wind Expansion (C) (2)_Electric Rev Req Model (2009 GRC)  5" xfId="22216"/>
    <cellStyle name="_Value Copy 11 30 05 gas 12 09 05 AURORA at 12 14 05_04 07E Wild Horse Wind Expansion (C) (2)_Electric Rev Req Model (2009 GRC)  5 2" xfId="22217"/>
    <cellStyle name="_Value Copy 11 30 05 gas 12 09 05 AURORA at 12 14 05_04 07E Wild Horse Wind Expansion (C) (2)_Electric Rev Req Model (2009 GRC)  6" xfId="22218"/>
    <cellStyle name="_Value Copy 11 30 05 gas 12 09 05 AURORA at 12 14 05_04 07E Wild Horse Wind Expansion (C) (2)_Electric Rev Req Model (2009 GRC)  6 2" xfId="22219"/>
    <cellStyle name="_Value Copy 11 30 05 gas 12 09 05 AURORA at 12 14 05_04 07E Wild Horse Wind Expansion (C) (2)_Electric Rev Req Model (2009 GRC)  7" xfId="22220"/>
    <cellStyle name="_Value Copy 11 30 05 gas 12 09 05 AURORA at 12 14 05_04 07E Wild Horse Wind Expansion (C) (2)_Electric Rev Req Model (2009 GRC) _DEM-WP(C) ENERG10C--ctn Mid-C_042010 2010GRC" xfId="3575"/>
    <cellStyle name="_Value Copy 11 30 05 gas 12 09 05 AURORA at 12 14 05_04 07E Wild Horse Wind Expansion (C) (2)_Electric Rev Req Model (2009 GRC) _DEM-WP(C) ENERG10C--ctn Mid-C_042010 2010GRC 2" xfId="22221"/>
    <cellStyle name="_Value Copy 11 30 05 gas 12 09 05 AURORA at 12 14 05_04 07E Wild Horse Wind Expansion (C) (2)_Electric Rev Req Model (2009 GRC) Rebuttal" xfId="3576"/>
    <cellStyle name="_Value Copy 11 30 05 gas 12 09 05 AURORA at 12 14 05_04 07E Wild Horse Wind Expansion (C) (2)_Electric Rev Req Model (2009 GRC) Rebuttal 2" xfId="22222"/>
    <cellStyle name="_Value Copy 11 30 05 gas 12 09 05 AURORA at 12 14 05_04 07E Wild Horse Wind Expansion (C) (2)_Electric Rev Req Model (2009 GRC) Rebuttal 2 2" xfId="22223"/>
    <cellStyle name="_Value Copy 11 30 05 gas 12 09 05 AURORA at 12 14 05_04 07E Wild Horse Wind Expansion (C) (2)_Electric Rev Req Model (2009 GRC) Rebuttal 2 2 2" xfId="22224"/>
    <cellStyle name="_Value Copy 11 30 05 gas 12 09 05 AURORA at 12 14 05_04 07E Wild Horse Wind Expansion (C) (2)_Electric Rev Req Model (2009 GRC) Rebuttal 2 3" xfId="22225"/>
    <cellStyle name="_Value Copy 11 30 05 gas 12 09 05 AURORA at 12 14 05_04 07E Wild Horse Wind Expansion (C) (2)_Electric Rev Req Model (2009 GRC) Rebuttal 2 4" xfId="22226"/>
    <cellStyle name="_Value Copy 11 30 05 gas 12 09 05 AURORA at 12 14 05_04 07E Wild Horse Wind Expansion (C) (2)_Electric Rev Req Model (2009 GRC) Rebuttal 3" xfId="22227"/>
    <cellStyle name="_Value Copy 11 30 05 gas 12 09 05 AURORA at 12 14 05_04 07E Wild Horse Wind Expansion (C) (2)_Electric Rev Req Model (2009 GRC) Rebuttal 3 2" xfId="22228"/>
    <cellStyle name="_Value Copy 11 30 05 gas 12 09 05 AURORA at 12 14 05_04 07E Wild Horse Wind Expansion (C) (2)_Electric Rev Req Model (2009 GRC) Rebuttal 4" xfId="22229"/>
    <cellStyle name="_Value Copy 11 30 05 gas 12 09 05 AURORA at 12 14 05_04 07E Wild Horse Wind Expansion (C) (2)_Electric Rev Req Model (2009 GRC) Rebuttal 5" xfId="22230"/>
    <cellStyle name="_Value Copy 11 30 05 gas 12 09 05 AURORA at 12 14 05_04 07E Wild Horse Wind Expansion (C) (2)_Electric Rev Req Model (2009 GRC) Rebuttal REmoval of New  WH Solar AdjustMI" xfId="3577"/>
    <cellStyle name="_Value Copy 11 30 05 gas 12 09 05 AURORA at 12 14 05_04 07E Wild Horse Wind Expansion (C) (2)_Electric Rev Req Model (2009 GRC) Rebuttal REmoval of New  WH Solar AdjustMI 2" xfId="3578"/>
    <cellStyle name="_Value Copy 11 30 05 gas 12 09 05 AURORA at 12 14 05_04 07E Wild Horse Wind Expansion (C) (2)_Electric Rev Req Model (2009 GRC) Rebuttal REmoval of New  WH Solar AdjustMI 2 2" xfId="22231"/>
    <cellStyle name="_Value Copy 11 30 05 gas 12 09 05 AURORA at 12 14 05_04 07E Wild Horse Wind Expansion (C) (2)_Electric Rev Req Model (2009 GRC) Rebuttal REmoval of New  WH Solar AdjustMI 2 2 2" xfId="22232"/>
    <cellStyle name="_Value Copy 11 30 05 gas 12 09 05 AURORA at 12 14 05_04 07E Wild Horse Wind Expansion (C) (2)_Electric Rev Req Model (2009 GRC) Rebuttal REmoval of New  WH Solar AdjustMI 2 2 2 2" xfId="22233"/>
    <cellStyle name="_Value Copy 11 30 05 gas 12 09 05 AURORA at 12 14 05_04 07E Wild Horse Wind Expansion (C) (2)_Electric Rev Req Model (2009 GRC) Rebuttal REmoval of New  WH Solar AdjustMI 2 2 3" xfId="22234"/>
    <cellStyle name="_Value Copy 11 30 05 gas 12 09 05 AURORA at 12 14 05_04 07E Wild Horse Wind Expansion (C) (2)_Electric Rev Req Model (2009 GRC) Rebuttal REmoval of New  WH Solar AdjustMI 2 3" xfId="22235"/>
    <cellStyle name="_Value Copy 11 30 05 gas 12 09 05 AURORA at 12 14 05_04 07E Wild Horse Wind Expansion (C) (2)_Electric Rev Req Model (2009 GRC) Rebuttal REmoval of New  WH Solar AdjustMI 2 3 2" xfId="22236"/>
    <cellStyle name="_Value Copy 11 30 05 gas 12 09 05 AURORA at 12 14 05_04 07E Wild Horse Wind Expansion (C) (2)_Electric Rev Req Model (2009 GRC) Rebuttal REmoval of New  WH Solar AdjustMI 2 4" xfId="22237"/>
    <cellStyle name="_Value Copy 11 30 05 gas 12 09 05 AURORA at 12 14 05_04 07E Wild Horse Wind Expansion (C) (2)_Electric Rev Req Model (2009 GRC) Rebuttal REmoval of New  WH Solar AdjustMI 2 4 2" xfId="22238"/>
    <cellStyle name="_Value Copy 11 30 05 gas 12 09 05 AURORA at 12 14 05_04 07E Wild Horse Wind Expansion (C) (2)_Electric Rev Req Model (2009 GRC) Rebuttal REmoval of New  WH Solar AdjustMI 2 5" xfId="22239"/>
    <cellStyle name="_Value Copy 11 30 05 gas 12 09 05 AURORA at 12 14 05_04 07E Wild Horse Wind Expansion (C) (2)_Electric Rev Req Model (2009 GRC) Rebuttal REmoval of New  WH Solar AdjustMI 3" xfId="22240"/>
    <cellStyle name="_Value Copy 11 30 05 gas 12 09 05 AURORA at 12 14 05_04 07E Wild Horse Wind Expansion (C) (2)_Electric Rev Req Model (2009 GRC) Rebuttal REmoval of New  WH Solar AdjustMI 3 2" xfId="22241"/>
    <cellStyle name="_Value Copy 11 30 05 gas 12 09 05 AURORA at 12 14 05_04 07E Wild Horse Wind Expansion (C) (2)_Electric Rev Req Model (2009 GRC) Rebuttal REmoval of New  WH Solar AdjustMI 3 2 2" xfId="22242"/>
    <cellStyle name="_Value Copy 11 30 05 gas 12 09 05 AURORA at 12 14 05_04 07E Wild Horse Wind Expansion (C) (2)_Electric Rev Req Model (2009 GRC) Rebuttal REmoval of New  WH Solar AdjustMI 3 3" xfId="22243"/>
    <cellStyle name="_Value Copy 11 30 05 gas 12 09 05 AURORA at 12 14 05_04 07E Wild Horse Wind Expansion (C) (2)_Electric Rev Req Model (2009 GRC) Rebuttal REmoval of New  WH Solar AdjustMI 3 4" xfId="22244"/>
    <cellStyle name="_Value Copy 11 30 05 gas 12 09 05 AURORA at 12 14 05_04 07E Wild Horse Wind Expansion (C) (2)_Electric Rev Req Model (2009 GRC) Rebuttal REmoval of New  WH Solar AdjustMI 4" xfId="22245"/>
    <cellStyle name="_Value Copy 11 30 05 gas 12 09 05 AURORA at 12 14 05_04 07E Wild Horse Wind Expansion (C) (2)_Electric Rev Req Model (2009 GRC) Rebuttal REmoval of New  WH Solar AdjustMI 4 2" xfId="22246"/>
    <cellStyle name="_Value Copy 11 30 05 gas 12 09 05 AURORA at 12 14 05_04 07E Wild Horse Wind Expansion (C) (2)_Electric Rev Req Model (2009 GRC) Rebuttal REmoval of New  WH Solar AdjustMI 4 2 2" xfId="22247"/>
    <cellStyle name="_Value Copy 11 30 05 gas 12 09 05 AURORA at 12 14 05_04 07E Wild Horse Wind Expansion (C) (2)_Electric Rev Req Model (2009 GRC) Rebuttal REmoval of New  WH Solar AdjustMI 4 3" xfId="22248"/>
    <cellStyle name="_Value Copy 11 30 05 gas 12 09 05 AURORA at 12 14 05_04 07E Wild Horse Wind Expansion (C) (2)_Electric Rev Req Model (2009 GRC) Rebuttal REmoval of New  WH Solar AdjustMI 5" xfId="22249"/>
    <cellStyle name="_Value Copy 11 30 05 gas 12 09 05 AURORA at 12 14 05_04 07E Wild Horse Wind Expansion (C) (2)_Electric Rev Req Model (2009 GRC) Rebuttal REmoval of New  WH Solar AdjustMI 5 2" xfId="22250"/>
    <cellStyle name="_Value Copy 11 30 05 gas 12 09 05 AURORA at 12 14 05_04 07E Wild Horse Wind Expansion (C) (2)_Electric Rev Req Model (2009 GRC) Rebuttal REmoval of New  WH Solar AdjustMI 6" xfId="22251"/>
    <cellStyle name="_Value Copy 11 30 05 gas 12 09 05 AURORA at 12 14 05_04 07E Wild Horse Wind Expansion (C) (2)_Electric Rev Req Model (2009 GRC) Rebuttal REmoval of New  WH Solar AdjustMI 6 2" xfId="22252"/>
    <cellStyle name="_Value Copy 11 30 05 gas 12 09 05 AURORA at 12 14 05_04 07E Wild Horse Wind Expansion (C) (2)_Electric Rev Req Model (2009 GRC) Rebuttal REmoval of New  WH Solar AdjustMI 7" xfId="22253"/>
    <cellStyle name="_Value Copy 11 30 05 gas 12 09 05 AURORA at 12 14 05_04 07E Wild Horse Wind Expansion (C) (2)_Electric Rev Req Model (2009 GRC) Rebuttal REmoval of New  WH Solar AdjustMI_DEM-WP(C) ENERG10C--ctn Mid-C_042010 2010GRC" xfId="3579"/>
    <cellStyle name="_Value Copy 11 30 05 gas 12 09 05 AURORA at 12 14 05_04 07E Wild Horse Wind Expansion (C) (2)_Electric Rev Req Model (2009 GRC) Rebuttal REmoval of New  WH Solar AdjustMI_DEM-WP(C) ENERG10C--ctn Mid-C_042010 2010GRC 2" xfId="22254"/>
    <cellStyle name="_Value Copy 11 30 05 gas 12 09 05 AURORA at 12 14 05_04 07E Wild Horse Wind Expansion (C) (2)_Electric Rev Req Model (2009 GRC) Revised 01-18-2010" xfId="3580"/>
    <cellStyle name="_Value Copy 11 30 05 gas 12 09 05 AURORA at 12 14 05_04 07E Wild Horse Wind Expansion (C) (2)_Electric Rev Req Model (2009 GRC) Revised 01-18-2010 2" xfId="3581"/>
    <cellStyle name="_Value Copy 11 30 05 gas 12 09 05 AURORA at 12 14 05_04 07E Wild Horse Wind Expansion (C) (2)_Electric Rev Req Model (2009 GRC) Revised 01-18-2010 2 2" xfId="22255"/>
    <cellStyle name="_Value Copy 11 30 05 gas 12 09 05 AURORA at 12 14 05_04 07E Wild Horse Wind Expansion (C) (2)_Electric Rev Req Model (2009 GRC) Revised 01-18-2010 2 2 2" xfId="22256"/>
    <cellStyle name="_Value Copy 11 30 05 gas 12 09 05 AURORA at 12 14 05_04 07E Wild Horse Wind Expansion (C) (2)_Electric Rev Req Model (2009 GRC) Revised 01-18-2010 2 2 2 2" xfId="22257"/>
    <cellStyle name="_Value Copy 11 30 05 gas 12 09 05 AURORA at 12 14 05_04 07E Wild Horse Wind Expansion (C) (2)_Electric Rev Req Model (2009 GRC) Revised 01-18-2010 2 2 3" xfId="22258"/>
    <cellStyle name="_Value Copy 11 30 05 gas 12 09 05 AURORA at 12 14 05_04 07E Wild Horse Wind Expansion (C) (2)_Electric Rev Req Model (2009 GRC) Revised 01-18-2010 2 3" xfId="22259"/>
    <cellStyle name="_Value Copy 11 30 05 gas 12 09 05 AURORA at 12 14 05_04 07E Wild Horse Wind Expansion (C) (2)_Electric Rev Req Model (2009 GRC) Revised 01-18-2010 2 3 2" xfId="22260"/>
    <cellStyle name="_Value Copy 11 30 05 gas 12 09 05 AURORA at 12 14 05_04 07E Wild Horse Wind Expansion (C) (2)_Electric Rev Req Model (2009 GRC) Revised 01-18-2010 2 4" xfId="22261"/>
    <cellStyle name="_Value Copy 11 30 05 gas 12 09 05 AURORA at 12 14 05_04 07E Wild Horse Wind Expansion (C) (2)_Electric Rev Req Model (2009 GRC) Revised 01-18-2010 2 4 2" xfId="22262"/>
    <cellStyle name="_Value Copy 11 30 05 gas 12 09 05 AURORA at 12 14 05_04 07E Wild Horse Wind Expansion (C) (2)_Electric Rev Req Model (2009 GRC) Revised 01-18-2010 2 5" xfId="22263"/>
    <cellStyle name="_Value Copy 11 30 05 gas 12 09 05 AURORA at 12 14 05_04 07E Wild Horse Wind Expansion (C) (2)_Electric Rev Req Model (2009 GRC) Revised 01-18-2010 3" xfId="22264"/>
    <cellStyle name="_Value Copy 11 30 05 gas 12 09 05 AURORA at 12 14 05_04 07E Wild Horse Wind Expansion (C) (2)_Electric Rev Req Model (2009 GRC) Revised 01-18-2010 3 2" xfId="22265"/>
    <cellStyle name="_Value Copy 11 30 05 gas 12 09 05 AURORA at 12 14 05_04 07E Wild Horse Wind Expansion (C) (2)_Electric Rev Req Model (2009 GRC) Revised 01-18-2010 3 2 2" xfId="22266"/>
    <cellStyle name="_Value Copy 11 30 05 gas 12 09 05 AURORA at 12 14 05_04 07E Wild Horse Wind Expansion (C) (2)_Electric Rev Req Model (2009 GRC) Revised 01-18-2010 3 3" xfId="22267"/>
    <cellStyle name="_Value Copy 11 30 05 gas 12 09 05 AURORA at 12 14 05_04 07E Wild Horse Wind Expansion (C) (2)_Electric Rev Req Model (2009 GRC) Revised 01-18-2010 3 4" xfId="22268"/>
    <cellStyle name="_Value Copy 11 30 05 gas 12 09 05 AURORA at 12 14 05_04 07E Wild Horse Wind Expansion (C) (2)_Electric Rev Req Model (2009 GRC) Revised 01-18-2010 4" xfId="22269"/>
    <cellStyle name="_Value Copy 11 30 05 gas 12 09 05 AURORA at 12 14 05_04 07E Wild Horse Wind Expansion (C) (2)_Electric Rev Req Model (2009 GRC) Revised 01-18-2010 4 2" xfId="22270"/>
    <cellStyle name="_Value Copy 11 30 05 gas 12 09 05 AURORA at 12 14 05_04 07E Wild Horse Wind Expansion (C) (2)_Electric Rev Req Model (2009 GRC) Revised 01-18-2010 4 2 2" xfId="22271"/>
    <cellStyle name="_Value Copy 11 30 05 gas 12 09 05 AURORA at 12 14 05_04 07E Wild Horse Wind Expansion (C) (2)_Electric Rev Req Model (2009 GRC) Revised 01-18-2010 4 3" xfId="22272"/>
    <cellStyle name="_Value Copy 11 30 05 gas 12 09 05 AURORA at 12 14 05_04 07E Wild Horse Wind Expansion (C) (2)_Electric Rev Req Model (2009 GRC) Revised 01-18-2010 5" xfId="22273"/>
    <cellStyle name="_Value Copy 11 30 05 gas 12 09 05 AURORA at 12 14 05_04 07E Wild Horse Wind Expansion (C) (2)_Electric Rev Req Model (2009 GRC) Revised 01-18-2010 5 2" xfId="22274"/>
    <cellStyle name="_Value Copy 11 30 05 gas 12 09 05 AURORA at 12 14 05_04 07E Wild Horse Wind Expansion (C) (2)_Electric Rev Req Model (2009 GRC) Revised 01-18-2010 6" xfId="22275"/>
    <cellStyle name="_Value Copy 11 30 05 gas 12 09 05 AURORA at 12 14 05_04 07E Wild Horse Wind Expansion (C) (2)_Electric Rev Req Model (2009 GRC) Revised 01-18-2010 6 2" xfId="22276"/>
    <cellStyle name="_Value Copy 11 30 05 gas 12 09 05 AURORA at 12 14 05_04 07E Wild Horse Wind Expansion (C) (2)_Electric Rev Req Model (2009 GRC) Revised 01-18-2010 7" xfId="22277"/>
    <cellStyle name="_Value Copy 11 30 05 gas 12 09 05 AURORA at 12 14 05_04 07E Wild Horse Wind Expansion (C) (2)_Electric Rev Req Model (2009 GRC) Revised 01-18-2010_DEM-WP(C) ENERG10C--ctn Mid-C_042010 2010GRC" xfId="3582"/>
    <cellStyle name="_Value Copy 11 30 05 gas 12 09 05 AURORA at 12 14 05_04 07E Wild Horse Wind Expansion (C) (2)_Electric Rev Req Model (2009 GRC) Revised 01-18-2010_DEM-WP(C) ENERG10C--ctn Mid-C_042010 2010GRC 2" xfId="22278"/>
    <cellStyle name="_Value Copy 11 30 05 gas 12 09 05 AURORA at 12 14 05_04 07E Wild Horse Wind Expansion (C) (2)_Electric Rev Req Model (2010 GRC)" xfId="22279"/>
    <cellStyle name="_Value Copy 11 30 05 gas 12 09 05 AURORA at 12 14 05_04 07E Wild Horse Wind Expansion (C) (2)_Electric Rev Req Model (2010 GRC) 2" xfId="22280"/>
    <cellStyle name="_Value Copy 11 30 05 gas 12 09 05 AURORA at 12 14 05_04 07E Wild Horse Wind Expansion (C) (2)_Electric Rev Req Model (2010 GRC) SF" xfId="22281"/>
    <cellStyle name="_Value Copy 11 30 05 gas 12 09 05 AURORA at 12 14 05_04 07E Wild Horse Wind Expansion (C) (2)_Electric Rev Req Model (2010 GRC) SF 2" xfId="22282"/>
    <cellStyle name="_Value Copy 11 30 05 gas 12 09 05 AURORA at 12 14 05_04 07E Wild Horse Wind Expansion (C) (2)_Final Order Electric EXHIBIT A-1" xfId="3583"/>
    <cellStyle name="_Value Copy 11 30 05 gas 12 09 05 AURORA at 12 14 05_04 07E Wild Horse Wind Expansion (C) (2)_Final Order Electric EXHIBIT A-1 2" xfId="22283"/>
    <cellStyle name="_Value Copy 11 30 05 gas 12 09 05 AURORA at 12 14 05_04 07E Wild Horse Wind Expansion (C) (2)_Final Order Electric EXHIBIT A-1 2 2" xfId="22284"/>
    <cellStyle name="_Value Copy 11 30 05 gas 12 09 05 AURORA at 12 14 05_04 07E Wild Horse Wind Expansion (C) (2)_Final Order Electric EXHIBIT A-1 2 2 2" xfId="22285"/>
    <cellStyle name="_Value Copy 11 30 05 gas 12 09 05 AURORA at 12 14 05_04 07E Wild Horse Wind Expansion (C) (2)_Final Order Electric EXHIBIT A-1 2 3" xfId="22286"/>
    <cellStyle name="_Value Copy 11 30 05 gas 12 09 05 AURORA at 12 14 05_04 07E Wild Horse Wind Expansion (C) (2)_Final Order Electric EXHIBIT A-1 2 4" xfId="22287"/>
    <cellStyle name="_Value Copy 11 30 05 gas 12 09 05 AURORA at 12 14 05_04 07E Wild Horse Wind Expansion (C) (2)_Final Order Electric EXHIBIT A-1 3" xfId="22288"/>
    <cellStyle name="_Value Copy 11 30 05 gas 12 09 05 AURORA at 12 14 05_04 07E Wild Horse Wind Expansion (C) (2)_Final Order Electric EXHIBIT A-1 3 2" xfId="22289"/>
    <cellStyle name="_Value Copy 11 30 05 gas 12 09 05 AURORA at 12 14 05_04 07E Wild Horse Wind Expansion (C) (2)_Final Order Electric EXHIBIT A-1 3 2 2" xfId="22290"/>
    <cellStyle name="_Value Copy 11 30 05 gas 12 09 05 AURORA at 12 14 05_04 07E Wild Horse Wind Expansion (C) (2)_Final Order Electric EXHIBIT A-1 3 3" xfId="22291"/>
    <cellStyle name="_Value Copy 11 30 05 gas 12 09 05 AURORA at 12 14 05_04 07E Wild Horse Wind Expansion (C) (2)_Final Order Electric EXHIBIT A-1 4" xfId="22292"/>
    <cellStyle name="_Value Copy 11 30 05 gas 12 09 05 AURORA at 12 14 05_04 07E Wild Horse Wind Expansion (C) (2)_Final Order Electric EXHIBIT A-1 4 2" xfId="22293"/>
    <cellStyle name="_Value Copy 11 30 05 gas 12 09 05 AURORA at 12 14 05_04 07E Wild Horse Wind Expansion (C) (2)_Final Order Electric EXHIBIT A-1 5" xfId="22294"/>
    <cellStyle name="_Value Copy 11 30 05 gas 12 09 05 AURORA at 12 14 05_04 07E Wild Horse Wind Expansion (C) (2)_Final Order Electric EXHIBIT A-1 6" xfId="22295"/>
    <cellStyle name="_Value Copy 11 30 05 gas 12 09 05 AURORA at 12 14 05_04 07E Wild Horse Wind Expansion (C) (2)_Final Order Electric EXHIBIT A-1 7" xfId="22296"/>
    <cellStyle name="_Value Copy 11 30 05 gas 12 09 05 AURORA at 12 14 05_04 07E Wild Horse Wind Expansion (C) (2)_TENASKA REGULATORY ASSET" xfId="3584"/>
    <cellStyle name="_Value Copy 11 30 05 gas 12 09 05 AURORA at 12 14 05_04 07E Wild Horse Wind Expansion (C) (2)_TENASKA REGULATORY ASSET 2" xfId="22297"/>
    <cellStyle name="_Value Copy 11 30 05 gas 12 09 05 AURORA at 12 14 05_04 07E Wild Horse Wind Expansion (C) (2)_TENASKA REGULATORY ASSET 2 2" xfId="22298"/>
    <cellStyle name="_Value Copy 11 30 05 gas 12 09 05 AURORA at 12 14 05_04 07E Wild Horse Wind Expansion (C) (2)_TENASKA REGULATORY ASSET 2 2 2" xfId="22299"/>
    <cellStyle name="_Value Copy 11 30 05 gas 12 09 05 AURORA at 12 14 05_04 07E Wild Horse Wind Expansion (C) (2)_TENASKA REGULATORY ASSET 2 3" xfId="22300"/>
    <cellStyle name="_Value Copy 11 30 05 gas 12 09 05 AURORA at 12 14 05_04 07E Wild Horse Wind Expansion (C) (2)_TENASKA REGULATORY ASSET 2 4" xfId="22301"/>
    <cellStyle name="_Value Copy 11 30 05 gas 12 09 05 AURORA at 12 14 05_04 07E Wild Horse Wind Expansion (C) (2)_TENASKA REGULATORY ASSET 3" xfId="22302"/>
    <cellStyle name="_Value Copy 11 30 05 gas 12 09 05 AURORA at 12 14 05_04 07E Wild Horse Wind Expansion (C) (2)_TENASKA REGULATORY ASSET 3 2" xfId="22303"/>
    <cellStyle name="_Value Copy 11 30 05 gas 12 09 05 AURORA at 12 14 05_04 07E Wild Horse Wind Expansion (C) (2)_TENASKA REGULATORY ASSET 3 2 2" xfId="22304"/>
    <cellStyle name="_Value Copy 11 30 05 gas 12 09 05 AURORA at 12 14 05_04 07E Wild Horse Wind Expansion (C) (2)_TENASKA REGULATORY ASSET 3 3" xfId="22305"/>
    <cellStyle name="_Value Copy 11 30 05 gas 12 09 05 AURORA at 12 14 05_04 07E Wild Horse Wind Expansion (C) (2)_TENASKA REGULATORY ASSET 4" xfId="22306"/>
    <cellStyle name="_Value Copy 11 30 05 gas 12 09 05 AURORA at 12 14 05_04 07E Wild Horse Wind Expansion (C) (2)_TENASKA REGULATORY ASSET 4 2" xfId="22307"/>
    <cellStyle name="_Value Copy 11 30 05 gas 12 09 05 AURORA at 12 14 05_04 07E Wild Horse Wind Expansion (C) (2)_TENASKA REGULATORY ASSET 5" xfId="22308"/>
    <cellStyle name="_Value Copy 11 30 05 gas 12 09 05 AURORA at 12 14 05_04 07E Wild Horse Wind Expansion (C) (2)_TENASKA REGULATORY ASSET 6" xfId="22309"/>
    <cellStyle name="_Value Copy 11 30 05 gas 12 09 05 AURORA at 12 14 05_04 07E Wild Horse Wind Expansion (C) (2)_TENASKA REGULATORY ASSET 7" xfId="22310"/>
    <cellStyle name="_Value Copy 11 30 05 gas 12 09 05 AURORA at 12 14 05_16.37E Wild Horse Expansion DeferralRevwrkingfile SF" xfId="3585"/>
    <cellStyle name="_Value Copy 11 30 05 gas 12 09 05 AURORA at 12 14 05_16.37E Wild Horse Expansion DeferralRevwrkingfile SF 2" xfId="3586"/>
    <cellStyle name="_Value Copy 11 30 05 gas 12 09 05 AURORA at 12 14 05_16.37E Wild Horse Expansion DeferralRevwrkingfile SF 2 2" xfId="22311"/>
    <cellStyle name="_Value Copy 11 30 05 gas 12 09 05 AURORA at 12 14 05_16.37E Wild Horse Expansion DeferralRevwrkingfile SF 2 2 2" xfId="22312"/>
    <cellStyle name="_Value Copy 11 30 05 gas 12 09 05 AURORA at 12 14 05_16.37E Wild Horse Expansion DeferralRevwrkingfile SF 2 2 2 2" xfId="22313"/>
    <cellStyle name="_Value Copy 11 30 05 gas 12 09 05 AURORA at 12 14 05_16.37E Wild Horse Expansion DeferralRevwrkingfile SF 2 2 3" xfId="22314"/>
    <cellStyle name="_Value Copy 11 30 05 gas 12 09 05 AURORA at 12 14 05_16.37E Wild Horse Expansion DeferralRevwrkingfile SF 2 3" xfId="22315"/>
    <cellStyle name="_Value Copy 11 30 05 gas 12 09 05 AURORA at 12 14 05_16.37E Wild Horse Expansion DeferralRevwrkingfile SF 2 3 2" xfId="22316"/>
    <cellStyle name="_Value Copy 11 30 05 gas 12 09 05 AURORA at 12 14 05_16.37E Wild Horse Expansion DeferralRevwrkingfile SF 2 4" xfId="22317"/>
    <cellStyle name="_Value Copy 11 30 05 gas 12 09 05 AURORA at 12 14 05_16.37E Wild Horse Expansion DeferralRevwrkingfile SF 2 4 2" xfId="22318"/>
    <cellStyle name="_Value Copy 11 30 05 gas 12 09 05 AURORA at 12 14 05_16.37E Wild Horse Expansion DeferralRevwrkingfile SF 2 5" xfId="22319"/>
    <cellStyle name="_Value Copy 11 30 05 gas 12 09 05 AURORA at 12 14 05_16.37E Wild Horse Expansion DeferralRevwrkingfile SF 3" xfId="22320"/>
    <cellStyle name="_Value Copy 11 30 05 gas 12 09 05 AURORA at 12 14 05_16.37E Wild Horse Expansion DeferralRevwrkingfile SF 3 2" xfId="22321"/>
    <cellStyle name="_Value Copy 11 30 05 gas 12 09 05 AURORA at 12 14 05_16.37E Wild Horse Expansion DeferralRevwrkingfile SF 3 2 2" xfId="22322"/>
    <cellStyle name="_Value Copy 11 30 05 gas 12 09 05 AURORA at 12 14 05_16.37E Wild Horse Expansion DeferralRevwrkingfile SF 3 3" xfId="22323"/>
    <cellStyle name="_Value Copy 11 30 05 gas 12 09 05 AURORA at 12 14 05_16.37E Wild Horse Expansion DeferralRevwrkingfile SF 3 4" xfId="22324"/>
    <cellStyle name="_Value Copy 11 30 05 gas 12 09 05 AURORA at 12 14 05_16.37E Wild Horse Expansion DeferralRevwrkingfile SF 4" xfId="22325"/>
    <cellStyle name="_Value Copy 11 30 05 gas 12 09 05 AURORA at 12 14 05_16.37E Wild Horse Expansion DeferralRevwrkingfile SF 4 2" xfId="22326"/>
    <cellStyle name="_Value Copy 11 30 05 gas 12 09 05 AURORA at 12 14 05_16.37E Wild Horse Expansion DeferralRevwrkingfile SF 4 2 2" xfId="22327"/>
    <cellStyle name="_Value Copy 11 30 05 gas 12 09 05 AURORA at 12 14 05_16.37E Wild Horse Expansion DeferralRevwrkingfile SF 4 3" xfId="22328"/>
    <cellStyle name="_Value Copy 11 30 05 gas 12 09 05 AURORA at 12 14 05_16.37E Wild Horse Expansion DeferralRevwrkingfile SF 5" xfId="22329"/>
    <cellStyle name="_Value Copy 11 30 05 gas 12 09 05 AURORA at 12 14 05_16.37E Wild Horse Expansion DeferralRevwrkingfile SF 5 2" xfId="22330"/>
    <cellStyle name="_Value Copy 11 30 05 gas 12 09 05 AURORA at 12 14 05_16.37E Wild Horse Expansion DeferralRevwrkingfile SF 6" xfId="22331"/>
    <cellStyle name="_Value Copy 11 30 05 gas 12 09 05 AURORA at 12 14 05_16.37E Wild Horse Expansion DeferralRevwrkingfile SF 6 2" xfId="22332"/>
    <cellStyle name="_Value Copy 11 30 05 gas 12 09 05 AURORA at 12 14 05_16.37E Wild Horse Expansion DeferralRevwrkingfile SF 7" xfId="22333"/>
    <cellStyle name="_Value Copy 11 30 05 gas 12 09 05 AURORA at 12 14 05_16.37E Wild Horse Expansion DeferralRevwrkingfile SF_DEM-WP(C) ENERG10C--ctn Mid-C_042010 2010GRC" xfId="3587"/>
    <cellStyle name="_Value Copy 11 30 05 gas 12 09 05 AURORA at 12 14 05_16.37E Wild Horse Expansion DeferralRevwrkingfile SF_DEM-WP(C) ENERG10C--ctn Mid-C_042010 2010GRC 2" xfId="22334"/>
    <cellStyle name="_Value Copy 11 30 05 gas 12 09 05 AURORA at 12 14 05_2009 Compliance Filing PCA Exhibits for GRC" xfId="22335"/>
    <cellStyle name="_Value Copy 11 30 05 gas 12 09 05 AURORA at 12 14 05_2009 Compliance Filing PCA Exhibits for GRC 2" xfId="22336"/>
    <cellStyle name="_Value Copy 11 30 05 gas 12 09 05 AURORA at 12 14 05_2009 Compliance Filing PCA Exhibits for GRC 2 2" xfId="22337"/>
    <cellStyle name="_Value Copy 11 30 05 gas 12 09 05 AURORA at 12 14 05_2009 Compliance Filing PCA Exhibits for GRC 3" xfId="22338"/>
    <cellStyle name="_Value Copy 11 30 05 gas 12 09 05 AURORA at 12 14 05_2009 GRC Compl Filing - Exhibit D" xfId="3588"/>
    <cellStyle name="_Value Copy 11 30 05 gas 12 09 05 AURORA at 12 14 05_2009 GRC Compl Filing - Exhibit D 2" xfId="3589"/>
    <cellStyle name="_Value Copy 11 30 05 gas 12 09 05 AURORA at 12 14 05_2009 GRC Compl Filing - Exhibit D 2 2" xfId="22339"/>
    <cellStyle name="_Value Copy 11 30 05 gas 12 09 05 AURORA at 12 14 05_2009 GRC Compl Filing - Exhibit D 2 2 2" xfId="22340"/>
    <cellStyle name="_Value Copy 11 30 05 gas 12 09 05 AURORA at 12 14 05_2009 GRC Compl Filing - Exhibit D 2 2 2 2" xfId="22341"/>
    <cellStyle name="_Value Copy 11 30 05 gas 12 09 05 AURORA at 12 14 05_2009 GRC Compl Filing - Exhibit D 2 3" xfId="22342"/>
    <cellStyle name="_Value Copy 11 30 05 gas 12 09 05 AURORA at 12 14 05_2009 GRC Compl Filing - Exhibit D 2 3 2" xfId="22343"/>
    <cellStyle name="_Value Copy 11 30 05 gas 12 09 05 AURORA at 12 14 05_2009 GRC Compl Filing - Exhibit D 2 4" xfId="22344"/>
    <cellStyle name="_Value Copy 11 30 05 gas 12 09 05 AURORA at 12 14 05_2009 GRC Compl Filing - Exhibit D 2 4 2" xfId="22345"/>
    <cellStyle name="_Value Copy 11 30 05 gas 12 09 05 AURORA at 12 14 05_2009 GRC Compl Filing - Exhibit D 2 5" xfId="22346"/>
    <cellStyle name="_Value Copy 11 30 05 gas 12 09 05 AURORA at 12 14 05_2009 GRC Compl Filing - Exhibit D 3" xfId="22347"/>
    <cellStyle name="_Value Copy 11 30 05 gas 12 09 05 AURORA at 12 14 05_2009 GRC Compl Filing - Exhibit D 3 2" xfId="22348"/>
    <cellStyle name="_Value Copy 11 30 05 gas 12 09 05 AURORA at 12 14 05_2009 GRC Compl Filing - Exhibit D 3 2 2" xfId="22349"/>
    <cellStyle name="_Value Copy 11 30 05 gas 12 09 05 AURORA at 12 14 05_2009 GRC Compl Filing - Exhibit D 3 3" xfId="22350"/>
    <cellStyle name="_Value Copy 11 30 05 gas 12 09 05 AURORA at 12 14 05_2009 GRC Compl Filing - Exhibit D 4" xfId="22351"/>
    <cellStyle name="_Value Copy 11 30 05 gas 12 09 05 AURORA at 12 14 05_2009 GRC Compl Filing - Exhibit D 4 2" xfId="22352"/>
    <cellStyle name="_Value Copy 11 30 05 gas 12 09 05 AURORA at 12 14 05_2009 GRC Compl Filing - Exhibit D 4 2 2" xfId="22353"/>
    <cellStyle name="_Value Copy 11 30 05 gas 12 09 05 AURORA at 12 14 05_2009 GRC Compl Filing - Exhibit D 4 3" xfId="22354"/>
    <cellStyle name="_Value Copy 11 30 05 gas 12 09 05 AURORA at 12 14 05_2009 GRC Compl Filing - Exhibit D 5" xfId="22355"/>
    <cellStyle name="_Value Copy 11 30 05 gas 12 09 05 AURORA at 12 14 05_2009 GRC Compl Filing - Exhibit D 5 2" xfId="22356"/>
    <cellStyle name="_Value Copy 11 30 05 gas 12 09 05 AURORA at 12 14 05_2009 GRC Compl Filing - Exhibit D 6" xfId="22357"/>
    <cellStyle name="_Value Copy 11 30 05 gas 12 09 05 AURORA at 12 14 05_2009 GRC Compl Filing - Exhibit D 6 2" xfId="22358"/>
    <cellStyle name="_Value Copy 11 30 05 gas 12 09 05 AURORA at 12 14 05_2009 GRC Compl Filing - Exhibit D 7" xfId="22359"/>
    <cellStyle name="_Value Copy 11 30 05 gas 12 09 05 AURORA at 12 14 05_2009 GRC Compl Filing - Exhibit D_DEM-WP(C) ENERG10C--ctn Mid-C_042010 2010GRC" xfId="3590"/>
    <cellStyle name="_Value Copy 11 30 05 gas 12 09 05 AURORA at 12 14 05_2009 GRC Compl Filing - Exhibit D_DEM-WP(C) ENERG10C--ctn Mid-C_042010 2010GRC 2" xfId="22360"/>
    <cellStyle name="_Value Copy 11 30 05 gas 12 09 05 AURORA at 12 14 05_3.01 Income Statement" xfId="22361"/>
    <cellStyle name="_Value Copy 11 30 05 gas 12 09 05 AURORA at 12 14 05_4 31 Regulatory Assets and Liabilities  7 06- Exhibit D" xfId="3591"/>
    <cellStyle name="_Value Copy 11 30 05 gas 12 09 05 AURORA at 12 14 05_4 31 Regulatory Assets and Liabilities  7 06- Exhibit D 2" xfId="3592"/>
    <cellStyle name="_Value Copy 11 30 05 gas 12 09 05 AURORA at 12 14 05_4 31 Regulatory Assets and Liabilities  7 06- Exhibit D 2 2" xfId="22362"/>
    <cellStyle name="_Value Copy 11 30 05 gas 12 09 05 AURORA at 12 14 05_4 31 Regulatory Assets and Liabilities  7 06- Exhibit D 2 2 2" xfId="22363"/>
    <cellStyle name="_Value Copy 11 30 05 gas 12 09 05 AURORA at 12 14 05_4 31 Regulatory Assets and Liabilities  7 06- Exhibit D 2 2 2 2" xfId="22364"/>
    <cellStyle name="_Value Copy 11 30 05 gas 12 09 05 AURORA at 12 14 05_4 31 Regulatory Assets and Liabilities  7 06- Exhibit D 2 2 3" xfId="22365"/>
    <cellStyle name="_Value Copy 11 30 05 gas 12 09 05 AURORA at 12 14 05_4 31 Regulatory Assets and Liabilities  7 06- Exhibit D 2 3" xfId="22366"/>
    <cellStyle name="_Value Copy 11 30 05 gas 12 09 05 AURORA at 12 14 05_4 31 Regulatory Assets and Liabilities  7 06- Exhibit D 2 3 2" xfId="22367"/>
    <cellStyle name="_Value Copy 11 30 05 gas 12 09 05 AURORA at 12 14 05_4 31 Regulatory Assets and Liabilities  7 06- Exhibit D 2 4" xfId="22368"/>
    <cellStyle name="_Value Copy 11 30 05 gas 12 09 05 AURORA at 12 14 05_4 31 Regulatory Assets and Liabilities  7 06- Exhibit D 2 4 2" xfId="22369"/>
    <cellStyle name="_Value Copy 11 30 05 gas 12 09 05 AURORA at 12 14 05_4 31 Regulatory Assets and Liabilities  7 06- Exhibit D 2 5" xfId="22370"/>
    <cellStyle name="_Value Copy 11 30 05 gas 12 09 05 AURORA at 12 14 05_4 31 Regulatory Assets and Liabilities  7 06- Exhibit D 3" xfId="22371"/>
    <cellStyle name="_Value Copy 11 30 05 gas 12 09 05 AURORA at 12 14 05_4 31 Regulatory Assets and Liabilities  7 06- Exhibit D 3 2" xfId="22372"/>
    <cellStyle name="_Value Copy 11 30 05 gas 12 09 05 AURORA at 12 14 05_4 31 Regulatory Assets and Liabilities  7 06- Exhibit D 3 2 2" xfId="22373"/>
    <cellStyle name="_Value Copy 11 30 05 gas 12 09 05 AURORA at 12 14 05_4 31 Regulatory Assets and Liabilities  7 06- Exhibit D 3 3" xfId="22374"/>
    <cellStyle name="_Value Copy 11 30 05 gas 12 09 05 AURORA at 12 14 05_4 31 Regulatory Assets and Liabilities  7 06- Exhibit D 3 4" xfId="22375"/>
    <cellStyle name="_Value Copy 11 30 05 gas 12 09 05 AURORA at 12 14 05_4 31 Regulatory Assets and Liabilities  7 06- Exhibit D 4" xfId="22376"/>
    <cellStyle name="_Value Copy 11 30 05 gas 12 09 05 AURORA at 12 14 05_4 31 Regulatory Assets and Liabilities  7 06- Exhibit D 4 2" xfId="22377"/>
    <cellStyle name="_Value Copy 11 30 05 gas 12 09 05 AURORA at 12 14 05_4 31 Regulatory Assets and Liabilities  7 06- Exhibit D 4 2 2" xfId="22378"/>
    <cellStyle name="_Value Copy 11 30 05 gas 12 09 05 AURORA at 12 14 05_4 31 Regulatory Assets and Liabilities  7 06- Exhibit D 4 3" xfId="22379"/>
    <cellStyle name="_Value Copy 11 30 05 gas 12 09 05 AURORA at 12 14 05_4 31 Regulatory Assets and Liabilities  7 06- Exhibit D 5" xfId="22380"/>
    <cellStyle name="_Value Copy 11 30 05 gas 12 09 05 AURORA at 12 14 05_4 31 Regulatory Assets and Liabilities  7 06- Exhibit D 5 2" xfId="22381"/>
    <cellStyle name="_Value Copy 11 30 05 gas 12 09 05 AURORA at 12 14 05_4 31 Regulatory Assets and Liabilities  7 06- Exhibit D 6" xfId="22382"/>
    <cellStyle name="_Value Copy 11 30 05 gas 12 09 05 AURORA at 12 14 05_4 31 Regulatory Assets and Liabilities  7 06- Exhibit D 6 2" xfId="22383"/>
    <cellStyle name="_Value Copy 11 30 05 gas 12 09 05 AURORA at 12 14 05_4 31 Regulatory Assets and Liabilities  7 06- Exhibit D 7" xfId="22384"/>
    <cellStyle name="_Value Copy 11 30 05 gas 12 09 05 AURORA at 12 14 05_4 31 Regulatory Assets and Liabilities  7 06- Exhibit D_DEM-WP(C) ENERG10C--ctn Mid-C_042010 2010GRC" xfId="3593"/>
    <cellStyle name="_Value Copy 11 30 05 gas 12 09 05 AURORA at 12 14 05_4 31 Regulatory Assets and Liabilities  7 06- Exhibit D_DEM-WP(C) ENERG10C--ctn Mid-C_042010 2010GRC 2" xfId="22385"/>
    <cellStyle name="_Value Copy 11 30 05 gas 12 09 05 AURORA at 12 14 05_4 31 Regulatory Assets and Liabilities  7 06- Exhibit D_NIM Summary" xfId="3594"/>
    <cellStyle name="_Value Copy 11 30 05 gas 12 09 05 AURORA at 12 14 05_4 31 Regulatory Assets and Liabilities  7 06- Exhibit D_NIM Summary 2" xfId="3595"/>
    <cellStyle name="_Value Copy 11 30 05 gas 12 09 05 AURORA at 12 14 05_4 31 Regulatory Assets and Liabilities  7 06- Exhibit D_NIM Summary 2 2" xfId="22386"/>
    <cellStyle name="_Value Copy 11 30 05 gas 12 09 05 AURORA at 12 14 05_4 31 Regulatory Assets and Liabilities  7 06- Exhibit D_NIM Summary 2 2 2" xfId="22387"/>
    <cellStyle name="_Value Copy 11 30 05 gas 12 09 05 AURORA at 12 14 05_4 31 Regulatory Assets and Liabilities  7 06- Exhibit D_NIM Summary 2 2 2 2" xfId="22388"/>
    <cellStyle name="_Value Copy 11 30 05 gas 12 09 05 AURORA at 12 14 05_4 31 Regulatory Assets and Liabilities  7 06- Exhibit D_NIM Summary 2 3" xfId="22389"/>
    <cellStyle name="_Value Copy 11 30 05 gas 12 09 05 AURORA at 12 14 05_4 31 Regulatory Assets and Liabilities  7 06- Exhibit D_NIM Summary 2 3 2" xfId="22390"/>
    <cellStyle name="_Value Copy 11 30 05 gas 12 09 05 AURORA at 12 14 05_4 31 Regulatory Assets and Liabilities  7 06- Exhibit D_NIM Summary 2 4" xfId="22391"/>
    <cellStyle name="_Value Copy 11 30 05 gas 12 09 05 AURORA at 12 14 05_4 31 Regulatory Assets and Liabilities  7 06- Exhibit D_NIM Summary 2 4 2" xfId="22392"/>
    <cellStyle name="_Value Copy 11 30 05 gas 12 09 05 AURORA at 12 14 05_4 31 Regulatory Assets and Liabilities  7 06- Exhibit D_NIM Summary 2 5" xfId="22393"/>
    <cellStyle name="_Value Copy 11 30 05 gas 12 09 05 AURORA at 12 14 05_4 31 Regulatory Assets and Liabilities  7 06- Exhibit D_NIM Summary 3" xfId="22394"/>
    <cellStyle name="_Value Copy 11 30 05 gas 12 09 05 AURORA at 12 14 05_4 31 Regulatory Assets and Liabilities  7 06- Exhibit D_NIM Summary 3 2" xfId="22395"/>
    <cellStyle name="_Value Copy 11 30 05 gas 12 09 05 AURORA at 12 14 05_4 31 Regulatory Assets and Liabilities  7 06- Exhibit D_NIM Summary 3 2 2" xfId="22396"/>
    <cellStyle name="_Value Copy 11 30 05 gas 12 09 05 AURORA at 12 14 05_4 31 Regulatory Assets and Liabilities  7 06- Exhibit D_NIM Summary 3 3" xfId="22397"/>
    <cellStyle name="_Value Copy 11 30 05 gas 12 09 05 AURORA at 12 14 05_4 31 Regulatory Assets and Liabilities  7 06- Exhibit D_NIM Summary 4" xfId="22398"/>
    <cellStyle name="_Value Copy 11 30 05 gas 12 09 05 AURORA at 12 14 05_4 31 Regulatory Assets and Liabilities  7 06- Exhibit D_NIM Summary 4 2" xfId="22399"/>
    <cellStyle name="_Value Copy 11 30 05 gas 12 09 05 AURORA at 12 14 05_4 31 Regulatory Assets and Liabilities  7 06- Exhibit D_NIM Summary 4 2 2" xfId="22400"/>
    <cellStyle name="_Value Copy 11 30 05 gas 12 09 05 AURORA at 12 14 05_4 31 Regulatory Assets and Liabilities  7 06- Exhibit D_NIM Summary 4 3" xfId="22401"/>
    <cellStyle name="_Value Copy 11 30 05 gas 12 09 05 AURORA at 12 14 05_4 31 Regulatory Assets and Liabilities  7 06- Exhibit D_NIM Summary 5" xfId="22402"/>
    <cellStyle name="_Value Copy 11 30 05 gas 12 09 05 AURORA at 12 14 05_4 31 Regulatory Assets and Liabilities  7 06- Exhibit D_NIM Summary 5 2" xfId="22403"/>
    <cellStyle name="_Value Copy 11 30 05 gas 12 09 05 AURORA at 12 14 05_4 31 Regulatory Assets and Liabilities  7 06- Exhibit D_NIM Summary 6" xfId="22404"/>
    <cellStyle name="_Value Copy 11 30 05 gas 12 09 05 AURORA at 12 14 05_4 31 Regulatory Assets and Liabilities  7 06- Exhibit D_NIM Summary 6 2" xfId="22405"/>
    <cellStyle name="_Value Copy 11 30 05 gas 12 09 05 AURORA at 12 14 05_4 31 Regulatory Assets and Liabilities  7 06- Exhibit D_NIM Summary 7" xfId="22406"/>
    <cellStyle name="_Value Copy 11 30 05 gas 12 09 05 AURORA at 12 14 05_4 31 Regulatory Assets and Liabilities  7 06- Exhibit D_NIM Summary_DEM-WP(C) ENERG10C--ctn Mid-C_042010 2010GRC" xfId="3596"/>
    <cellStyle name="_Value Copy 11 30 05 gas 12 09 05 AURORA at 12 14 05_4 31 Regulatory Assets and Liabilities  7 06- Exhibit D_NIM Summary_DEM-WP(C) ENERG10C--ctn Mid-C_042010 2010GRC 2" xfId="22407"/>
    <cellStyle name="_Value Copy 11 30 05 gas 12 09 05 AURORA at 12 14 05_4 31E Reg Asset  Liab and EXH D" xfId="3597"/>
    <cellStyle name="_Value Copy 11 30 05 gas 12 09 05 AURORA at 12 14 05_4 31E Reg Asset  Liab and EXH D _ Aug 10 Filing (2)" xfId="3598"/>
    <cellStyle name="_Value Copy 11 30 05 gas 12 09 05 AURORA at 12 14 05_4 31E Reg Asset  Liab and EXH D _ Aug 10 Filing (2) 2" xfId="3599"/>
    <cellStyle name="_Value Copy 11 30 05 gas 12 09 05 AURORA at 12 14 05_4 31E Reg Asset  Liab and EXH D _ Aug 10 Filing (2) 2 2" xfId="22408"/>
    <cellStyle name="_Value Copy 11 30 05 gas 12 09 05 AURORA at 12 14 05_4 31E Reg Asset  Liab and EXH D _ Aug 10 Filing (2) 2 2 2" xfId="22409"/>
    <cellStyle name="_Value Copy 11 30 05 gas 12 09 05 AURORA at 12 14 05_4 31E Reg Asset  Liab and EXH D _ Aug 10 Filing (2) 2 3" xfId="22410"/>
    <cellStyle name="_Value Copy 11 30 05 gas 12 09 05 AURORA at 12 14 05_4 31E Reg Asset  Liab and EXH D _ Aug 10 Filing (2) 3" xfId="22411"/>
    <cellStyle name="_Value Copy 11 30 05 gas 12 09 05 AURORA at 12 14 05_4 31E Reg Asset  Liab and EXH D _ Aug 10 Filing (2) 3 2" xfId="22412"/>
    <cellStyle name="_Value Copy 11 30 05 gas 12 09 05 AURORA at 12 14 05_4 31E Reg Asset  Liab and EXH D _ Aug 10 Filing (2) 3 2 2" xfId="22413"/>
    <cellStyle name="_Value Copy 11 30 05 gas 12 09 05 AURORA at 12 14 05_4 31E Reg Asset  Liab and EXH D _ Aug 10 Filing (2) 3 3" xfId="22414"/>
    <cellStyle name="_Value Copy 11 30 05 gas 12 09 05 AURORA at 12 14 05_4 31E Reg Asset  Liab and EXH D _ Aug 10 Filing (2) 4" xfId="22415"/>
    <cellStyle name="_Value Copy 11 30 05 gas 12 09 05 AURORA at 12 14 05_4 31E Reg Asset  Liab and EXH D _ Aug 10 Filing (2) 4 2" xfId="22416"/>
    <cellStyle name="_Value Copy 11 30 05 gas 12 09 05 AURORA at 12 14 05_4 31E Reg Asset  Liab and EXH D _ Aug 10 Filing (2) 5" xfId="22417"/>
    <cellStyle name="_Value Copy 11 30 05 gas 12 09 05 AURORA at 12 14 05_4 31E Reg Asset  Liab and EXH D _ Aug 10 Filing (2) 5 2" xfId="22418"/>
    <cellStyle name="_Value Copy 11 30 05 gas 12 09 05 AURORA at 12 14 05_4 31E Reg Asset  Liab and EXH D 10" xfId="22419"/>
    <cellStyle name="_Value Copy 11 30 05 gas 12 09 05 AURORA at 12 14 05_4 31E Reg Asset  Liab and EXH D 10 2" xfId="22420"/>
    <cellStyle name="_Value Copy 11 30 05 gas 12 09 05 AURORA at 12 14 05_4 31E Reg Asset  Liab and EXH D 10 2 2" xfId="22421"/>
    <cellStyle name="_Value Copy 11 30 05 gas 12 09 05 AURORA at 12 14 05_4 31E Reg Asset  Liab and EXH D 10 3" xfId="22422"/>
    <cellStyle name="_Value Copy 11 30 05 gas 12 09 05 AURORA at 12 14 05_4 31E Reg Asset  Liab and EXH D 11" xfId="22423"/>
    <cellStyle name="_Value Copy 11 30 05 gas 12 09 05 AURORA at 12 14 05_4 31E Reg Asset  Liab and EXH D 11 2" xfId="22424"/>
    <cellStyle name="_Value Copy 11 30 05 gas 12 09 05 AURORA at 12 14 05_4 31E Reg Asset  Liab and EXH D 11 2 2" xfId="22425"/>
    <cellStyle name="_Value Copy 11 30 05 gas 12 09 05 AURORA at 12 14 05_4 31E Reg Asset  Liab and EXH D 11 3" xfId="22426"/>
    <cellStyle name="_Value Copy 11 30 05 gas 12 09 05 AURORA at 12 14 05_4 31E Reg Asset  Liab and EXH D 12" xfId="22427"/>
    <cellStyle name="_Value Copy 11 30 05 gas 12 09 05 AURORA at 12 14 05_4 31E Reg Asset  Liab and EXH D 12 2" xfId="22428"/>
    <cellStyle name="_Value Copy 11 30 05 gas 12 09 05 AURORA at 12 14 05_4 31E Reg Asset  Liab and EXH D 12 2 2" xfId="22429"/>
    <cellStyle name="_Value Copy 11 30 05 gas 12 09 05 AURORA at 12 14 05_4 31E Reg Asset  Liab and EXH D 12 3" xfId="22430"/>
    <cellStyle name="_Value Copy 11 30 05 gas 12 09 05 AURORA at 12 14 05_4 31E Reg Asset  Liab and EXH D 13" xfId="22431"/>
    <cellStyle name="_Value Copy 11 30 05 gas 12 09 05 AURORA at 12 14 05_4 31E Reg Asset  Liab and EXH D 13 2" xfId="22432"/>
    <cellStyle name="_Value Copy 11 30 05 gas 12 09 05 AURORA at 12 14 05_4 31E Reg Asset  Liab and EXH D 13 2 2" xfId="22433"/>
    <cellStyle name="_Value Copy 11 30 05 gas 12 09 05 AURORA at 12 14 05_4 31E Reg Asset  Liab and EXH D 13 3" xfId="22434"/>
    <cellStyle name="_Value Copy 11 30 05 gas 12 09 05 AURORA at 12 14 05_4 31E Reg Asset  Liab and EXH D 14" xfId="22435"/>
    <cellStyle name="_Value Copy 11 30 05 gas 12 09 05 AURORA at 12 14 05_4 31E Reg Asset  Liab and EXH D 14 2" xfId="22436"/>
    <cellStyle name="_Value Copy 11 30 05 gas 12 09 05 AURORA at 12 14 05_4 31E Reg Asset  Liab and EXH D 14 2 2" xfId="22437"/>
    <cellStyle name="_Value Copy 11 30 05 gas 12 09 05 AURORA at 12 14 05_4 31E Reg Asset  Liab and EXH D 14 3" xfId="22438"/>
    <cellStyle name="_Value Copy 11 30 05 gas 12 09 05 AURORA at 12 14 05_4 31E Reg Asset  Liab and EXH D 15" xfId="22439"/>
    <cellStyle name="_Value Copy 11 30 05 gas 12 09 05 AURORA at 12 14 05_4 31E Reg Asset  Liab and EXH D 15 2" xfId="22440"/>
    <cellStyle name="_Value Copy 11 30 05 gas 12 09 05 AURORA at 12 14 05_4 31E Reg Asset  Liab and EXH D 15 2 2" xfId="22441"/>
    <cellStyle name="_Value Copy 11 30 05 gas 12 09 05 AURORA at 12 14 05_4 31E Reg Asset  Liab and EXH D 15 3" xfId="22442"/>
    <cellStyle name="_Value Copy 11 30 05 gas 12 09 05 AURORA at 12 14 05_4 31E Reg Asset  Liab and EXH D 16" xfId="22443"/>
    <cellStyle name="_Value Copy 11 30 05 gas 12 09 05 AURORA at 12 14 05_4 31E Reg Asset  Liab and EXH D 16 2" xfId="22444"/>
    <cellStyle name="_Value Copy 11 30 05 gas 12 09 05 AURORA at 12 14 05_4 31E Reg Asset  Liab and EXH D 16 2 2" xfId="22445"/>
    <cellStyle name="_Value Copy 11 30 05 gas 12 09 05 AURORA at 12 14 05_4 31E Reg Asset  Liab and EXH D 16 3" xfId="22446"/>
    <cellStyle name="_Value Copy 11 30 05 gas 12 09 05 AURORA at 12 14 05_4 31E Reg Asset  Liab and EXH D 17" xfId="22447"/>
    <cellStyle name="_Value Copy 11 30 05 gas 12 09 05 AURORA at 12 14 05_4 31E Reg Asset  Liab and EXH D 17 2" xfId="22448"/>
    <cellStyle name="_Value Copy 11 30 05 gas 12 09 05 AURORA at 12 14 05_4 31E Reg Asset  Liab and EXH D 18" xfId="22449"/>
    <cellStyle name="_Value Copy 11 30 05 gas 12 09 05 AURORA at 12 14 05_4 31E Reg Asset  Liab and EXH D 18 2" xfId="22450"/>
    <cellStyle name="_Value Copy 11 30 05 gas 12 09 05 AURORA at 12 14 05_4 31E Reg Asset  Liab and EXH D 19" xfId="22451"/>
    <cellStyle name="_Value Copy 11 30 05 gas 12 09 05 AURORA at 12 14 05_4 31E Reg Asset  Liab and EXH D 19 2" xfId="22452"/>
    <cellStyle name="_Value Copy 11 30 05 gas 12 09 05 AURORA at 12 14 05_4 31E Reg Asset  Liab and EXH D 2" xfId="3600"/>
    <cellStyle name="_Value Copy 11 30 05 gas 12 09 05 AURORA at 12 14 05_4 31E Reg Asset  Liab and EXH D 2 2" xfId="22453"/>
    <cellStyle name="_Value Copy 11 30 05 gas 12 09 05 AURORA at 12 14 05_4 31E Reg Asset  Liab and EXH D 2 2 2" xfId="22454"/>
    <cellStyle name="_Value Copy 11 30 05 gas 12 09 05 AURORA at 12 14 05_4 31E Reg Asset  Liab and EXH D 2 3" xfId="22455"/>
    <cellStyle name="_Value Copy 11 30 05 gas 12 09 05 AURORA at 12 14 05_4 31E Reg Asset  Liab and EXH D 20" xfId="22456"/>
    <cellStyle name="_Value Copy 11 30 05 gas 12 09 05 AURORA at 12 14 05_4 31E Reg Asset  Liab and EXH D 20 2" xfId="22457"/>
    <cellStyle name="_Value Copy 11 30 05 gas 12 09 05 AURORA at 12 14 05_4 31E Reg Asset  Liab and EXH D 21" xfId="22458"/>
    <cellStyle name="_Value Copy 11 30 05 gas 12 09 05 AURORA at 12 14 05_4 31E Reg Asset  Liab and EXH D 21 2" xfId="22459"/>
    <cellStyle name="_Value Copy 11 30 05 gas 12 09 05 AURORA at 12 14 05_4 31E Reg Asset  Liab and EXH D 22" xfId="22460"/>
    <cellStyle name="_Value Copy 11 30 05 gas 12 09 05 AURORA at 12 14 05_4 31E Reg Asset  Liab and EXH D 22 2" xfId="22461"/>
    <cellStyle name="_Value Copy 11 30 05 gas 12 09 05 AURORA at 12 14 05_4 31E Reg Asset  Liab and EXH D 23" xfId="22462"/>
    <cellStyle name="_Value Copy 11 30 05 gas 12 09 05 AURORA at 12 14 05_4 31E Reg Asset  Liab and EXH D 23 2" xfId="22463"/>
    <cellStyle name="_Value Copy 11 30 05 gas 12 09 05 AURORA at 12 14 05_4 31E Reg Asset  Liab and EXH D 24" xfId="22464"/>
    <cellStyle name="_Value Copy 11 30 05 gas 12 09 05 AURORA at 12 14 05_4 31E Reg Asset  Liab and EXH D 24 2" xfId="22465"/>
    <cellStyle name="_Value Copy 11 30 05 gas 12 09 05 AURORA at 12 14 05_4 31E Reg Asset  Liab and EXH D 25" xfId="22466"/>
    <cellStyle name="_Value Copy 11 30 05 gas 12 09 05 AURORA at 12 14 05_4 31E Reg Asset  Liab and EXH D 25 2" xfId="22467"/>
    <cellStyle name="_Value Copy 11 30 05 gas 12 09 05 AURORA at 12 14 05_4 31E Reg Asset  Liab and EXH D 26" xfId="22468"/>
    <cellStyle name="_Value Copy 11 30 05 gas 12 09 05 AURORA at 12 14 05_4 31E Reg Asset  Liab and EXH D 26 2" xfId="22469"/>
    <cellStyle name="_Value Copy 11 30 05 gas 12 09 05 AURORA at 12 14 05_4 31E Reg Asset  Liab and EXH D 27" xfId="22470"/>
    <cellStyle name="_Value Copy 11 30 05 gas 12 09 05 AURORA at 12 14 05_4 31E Reg Asset  Liab and EXH D 27 2" xfId="22471"/>
    <cellStyle name="_Value Copy 11 30 05 gas 12 09 05 AURORA at 12 14 05_4 31E Reg Asset  Liab and EXH D 28" xfId="22472"/>
    <cellStyle name="_Value Copy 11 30 05 gas 12 09 05 AURORA at 12 14 05_4 31E Reg Asset  Liab and EXH D 28 2" xfId="22473"/>
    <cellStyle name="_Value Copy 11 30 05 gas 12 09 05 AURORA at 12 14 05_4 31E Reg Asset  Liab and EXH D 29" xfId="22474"/>
    <cellStyle name="_Value Copy 11 30 05 gas 12 09 05 AURORA at 12 14 05_4 31E Reg Asset  Liab and EXH D 29 2" xfId="22475"/>
    <cellStyle name="_Value Copy 11 30 05 gas 12 09 05 AURORA at 12 14 05_4 31E Reg Asset  Liab and EXH D 3" xfId="3601"/>
    <cellStyle name="_Value Copy 11 30 05 gas 12 09 05 AURORA at 12 14 05_4 31E Reg Asset  Liab and EXH D 3 2" xfId="22476"/>
    <cellStyle name="_Value Copy 11 30 05 gas 12 09 05 AURORA at 12 14 05_4 31E Reg Asset  Liab and EXH D 3 2 2" xfId="22477"/>
    <cellStyle name="_Value Copy 11 30 05 gas 12 09 05 AURORA at 12 14 05_4 31E Reg Asset  Liab and EXH D 3 3" xfId="22478"/>
    <cellStyle name="_Value Copy 11 30 05 gas 12 09 05 AURORA at 12 14 05_4 31E Reg Asset  Liab and EXH D 30" xfId="22479"/>
    <cellStyle name="_Value Copy 11 30 05 gas 12 09 05 AURORA at 12 14 05_4 31E Reg Asset  Liab and EXH D 30 2" xfId="22480"/>
    <cellStyle name="_Value Copy 11 30 05 gas 12 09 05 AURORA at 12 14 05_4 31E Reg Asset  Liab and EXH D 4" xfId="22481"/>
    <cellStyle name="_Value Copy 11 30 05 gas 12 09 05 AURORA at 12 14 05_4 31E Reg Asset  Liab and EXH D 4 2" xfId="22482"/>
    <cellStyle name="_Value Copy 11 30 05 gas 12 09 05 AURORA at 12 14 05_4 31E Reg Asset  Liab and EXH D 4 2 2" xfId="22483"/>
    <cellStyle name="_Value Copy 11 30 05 gas 12 09 05 AURORA at 12 14 05_4 31E Reg Asset  Liab and EXH D 5" xfId="22484"/>
    <cellStyle name="_Value Copy 11 30 05 gas 12 09 05 AURORA at 12 14 05_4 31E Reg Asset  Liab and EXH D 5 2" xfId="22485"/>
    <cellStyle name="_Value Copy 11 30 05 gas 12 09 05 AURORA at 12 14 05_4 31E Reg Asset  Liab and EXH D 5 2 2" xfId="22486"/>
    <cellStyle name="_Value Copy 11 30 05 gas 12 09 05 AURORA at 12 14 05_4 31E Reg Asset  Liab and EXH D 6" xfId="22487"/>
    <cellStyle name="_Value Copy 11 30 05 gas 12 09 05 AURORA at 12 14 05_4 31E Reg Asset  Liab and EXH D 6 2" xfId="22488"/>
    <cellStyle name="_Value Copy 11 30 05 gas 12 09 05 AURORA at 12 14 05_4 31E Reg Asset  Liab and EXH D 6 2 2" xfId="22489"/>
    <cellStyle name="_Value Copy 11 30 05 gas 12 09 05 AURORA at 12 14 05_4 31E Reg Asset  Liab and EXH D 6 3" xfId="22490"/>
    <cellStyle name="_Value Copy 11 30 05 gas 12 09 05 AURORA at 12 14 05_4 31E Reg Asset  Liab and EXH D 7" xfId="22491"/>
    <cellStyle name="_Value Copy 11 30 05 gas 12 09 05 AURORA at 12 14 05_4 31E Reg Asset  Liab and EXH D 7 2" xfId="22492"/>
    <cellStyle name="_Value Copy 11 30 05 gas 12 09 05 AURORA at 12 14 05_4 31E Reg Asset  Liab and EXH D 7 2 2" xfId="22493"/>
    <cellStyle name="_Value Copy 11 30 05 gas 12 09 05 AURORA at 12 14 05_4 31E Reg Asset  Liab and EXH D 7 3" xfId="22494"/>
    <cellStyle name="_Value Copy 11 30 05 gas 12 09 05 AURORA at 12 14 05_4 31E Reg Asset  Liab and EXH D 8" xfId="22495"/>
    <cellStyle name="_Value Copy 11 30 05 gas 12 09 05 AURORA at 12 14 05_4 31E Reg Asset  Liab and EXH D 8 2" xfId="22496"/>
    <cellStyle name="_Value Copy 11 30 05 gas 12 09 05 AURORA at 12 14 05_4 31E Reg Asset  Liab and EXH D 8 2 2" xfId="22497"/>
    <cellStyle name="_Value Copy 11 30 05 gas 12 09 05 AURORA at 12 14 05_4 31E Reg Asset  Liab and EXH D 8 3" xfId="22498"/>
    <cellStyle name="_Value Copy 11 30 05 gas 12 09 05 AURORA at 12 14 05_4 31E Reg Asset  Liab and EXH D 9" xfId="22499"/>
    <cellStyle name="_Value Copy 11 30 05 gas 12 09 05 AURORA at 12 14 05_4 31E Reg Asset  Liab and EXH D 9 2" xfId="22500"/>
    <cellStyle name="_Value Copy 11 30 05 gas 12 09 05 AURORA at 12 14 05_4 31E Reg Asset  Liab and EXH D 9 2 2" xfId="22501"/>
    <cellStyle name="_Value Copy 11 30 05 gas 12 09 05 AURORA at 12 14 05_4 31E Reg Asset  Liab and EXH D 9 3" xfId="22502"/>
    <cellStyle name="_Value Copy 11 30 05 gas 12 09 05 AURORA at 12 14 05_4 32 Regulatory Assets and Liabilities  7 06- Exhibit D" xfId="3602"/>
    <cellStyle name="_Value Copy 11 30 05 gas 12 09 05 AURORA at 12 14 05_4 32 Regulatory Assets and Liabilities  7 06- Exhibit D 2" xfId="3603"/>
    <cellStyle name="_Value Copy 11 30 05 gas 12 09 05 AURORA at 12 14 05_4 32 Regulatory Assets and Liabilities  7 06- Exhibit D 2 2" xfId="22503"/>
    <cellStyle name="_Value Copy 11 30 05 gas 12 09 05 AURORA at 12 14 05_4 32 Regulatory Assets and Liabilities  7 06- Exhibit D 2 2 2" xfId="22504"/>
    <cellStyle name="_Value Copy 11 30 05 gas 12 09 05 AURORA at 12 14 05_4 32 Regulatory Assets and Liabilities  7 06- Exhibit D 2 2 2 2" xfId="22505"/>
    <cellStyle name="_Value Copy 11 30 05 gas 12 09 05 AURORA at 12 14 05_4 32 Regulatory Assets and Liabilities  7 06- Exhibit D 2 2 3" xfId="22506"/>
    <cellStyle name="_Value Copy 11 30 05 gas 12 09 05 AURORA at 12 14 05_4 32 Regulatory Assets and Liabilities  7 06- Exhibit D 2 3" xfId="22507"/>
    <cellStyle name="_Value Copy 11 30 05 gas 12 09 05 AURORA at 12 14 05_4 32 Regulatory Assets and Liabilities  7 06- Exhibit D 2 3 2" xfId="22508"/>
    <cellStyle name="_Value Copy 11 30 05 gas 12 09 05 AURORA at 12 14 05_4 32 Regulatory Assets and Liabilities  7 06- Exhibit D 2 4" xfId="22509"/>
    <cellStyle name="_Value Copy 11 30 05 gas 12 09 05 AURORA at 12 14 05_4 32 Regulatory Assets and Liabilities  7 06- Exhibit D 2 4 2" xfId="22510"/>
    <cellStyle name="_Value Copy 11 30 05 gas 12 09 05 AURORA at 12 14 05_4 32 Regulatory Assets and Liabilities  7 06- Exhibit D 2 5" xfId="22511"/>
    <cellStyle name="_Value Copy 11 30 05 gas 12 09 05 AURORA at 12 14 05_4 32 Regulatory Assets and Liabilities  7 06- Exhibit D 3" xfId="22512"/>
    <cellStyle name="_Value Copy 11 30 05 gas 12 09 05 AURORA at 12 14 05_4 32 Regulatory Assets and Liabilities  7 06- Exhibit D 3 2" xfId="22513"/>
    <cellStyle name="_Value Copy 11 30 05 gas 12 09 05 AURORA at 12 14 05_4 32 Regulatory Assets and Liabilities  7 06- Exhibit D 3 2 2" xfId="22514"/>
    <cellStyle name="_Value Copy 11 30 05 gas 12 09 05 AURORA at 12 14 05_4 32 Regulatory Assets and Liabilities  7 06- Exhibit D 3 3" xfId="22515"/>
    <cellStyle name="_Value Copy 11 30 05 gas 12 09 05 AURORA at 12 14 05_4 32 Regulatory Assets and Liabilities  7 06- Exhibit D 3 4" xfId="22516"/>
    <cellStyle name="_Value Copy 11 30 05 gas 12 09 05 AURORA at 12 14 05_4 32 Regulatory Assets and Liabilities  7 06- Exhibit D 4" xfId="22517"/>
    <cellStyle name="_Value Copy 11 30 05 gas 12 09 05 AURORA at 12 14 05_4 32 Regulatory Assets and Liabilities  7 06- Exhibit D 4 2" xfId="22518"/>
    <cellStyle name="_Value Copy 11 30 05 gas 12 09 05 AURORA at 12 14 05_4 32 Regulatory Assets and Liabilities  7 06- Exhibit D 4 2 2" xfId="22519"/>
    <cellStyle name="_Value Copy 11 30 05 gas 12 09 05 AURORA at 12 14 05_4 32 Regulatory Assets and Liabilities  7 06- Exhibit D 4 3" xfId="22520"/>
    <cellStyle name="_Value Copy 11 30 05 gas 12 09 05 AURORA at 12 14 05_4 32 Regulatory Assets and Liabilities  7 06- Exhibit D 5" xfId="22521"/>
    <cellStyle name="_Value Copy 11 30 05 gas 12 09 05 AURORA at 12 14 05_4 32 Regulatory Assets and Liabilities  7 06- Exhibit D 5 2" xfId="22522"/>
    <cellStyle name="_Value Copy 11 30 05 gas 12 09 05 AURORA at 12 14 05_4 32 Regulatory Assets and Liabilities  7 06- Exhibit D 6" xfId="22523"/>
    <cellStyle name="_Value Copy 11 30 05 gas 12 09 05 AURORA at 12 14 05_4 32 Regulatory Assets and Liabilities  7 06- Exhibit D 6 2" xfId="22524"/>
    <cellStyle name="_Value Copy 11 30 05 gas 12 09 05 AURORA at 12 14 05_4 32 Regulatory Assets and Liabilities  7 06- Exhibit D 7" xfId="22525"/>
    <cellStyle name="_Value Copy 11 30 05 gas 12 09 05 AURORA at 12 14 05_4 32 Regulatory Assets and Liabilities  7 06- Exhibit D_DEM-WP(C) ENERG10C--ctn Mid-C_042010 2010GRC" xfId="3604"/>
    <cellStyle name="_Value Copy 11 30 05 gas 12 09 05 AURORA at 12 14 05_4 32 Regulatory Assets and Liabilities  7 06- Exhibit D_DEM-WP(C) ENERG10C--ctn Mid-C_042010 2010GRC 2" xfId="22526"/>
    <cellStyle name="_Value Copy 11 30 05 gas 12 09 05 AURORA at 12 14 05_4 32 Regulatory Assets and Liabilities  7 06- Exhibit D_NIM Summary" xfId="3605"/>
    <cellStyle name="_Value Copy 11 30 05 gas 12 09 05 AURORA at 12 14 05_4 32 Regulatory Assets and Liabilities  7 06- Exhibit D_NIM Summary 2" xfId="3606"/>
    <cellStyle name="_Value Copy 11 30 05 gas 12 09 05 AURORA at 12 14 05_4 32 Regulatory Assets and Liabilities  7 06- Exhibit D_NIM Summary 2 2" xfId="22527"/>
    <cellStyle name="_Value Copy 11 30 05 gas 12 09 05 AURORA at 12 14 05_4 32 Regulatory Assets and Liabilities  7 06- Exhibit D_NIM Summary 2 2 2" xfId="22528"/>
    <cellStyle name="_Value Copy 11 30 05 gas 12 09 05 AURORA at 12 14 05_4 32 Regulatory Assets and Liabilities  7 06- Exhibit D_NIM Summary 2 2 2 2" xfId="22529"/>
    <cellStyle name="_Value Copy 11 30 05 gas 12 09 05 AURORA at 12 14 05_4 32 Regulatory Assets and Liabilities  7 06- Exhibit D_NIM Summary 2 3" xfId="22530"/>
    <cellStyle name="_Value Copy 11 30 05 gas 12 09 05 AURORA at 12 14 05_4 32 Regulatory Assets and Liabilities  7 06- Exhibit D_NIM Summary 2 3 2" xfId="22531"/>
    <cellStyle name="_Value Copy 11 30 05 gas 12 09 05 AURORA at 12 14 05_4 32 Regulatory Assets and Liabilities  7 06- Exhibit D_NIM Summary 2 4" xfId="22532"/>
    <cellStyle name="_Value Copy 11 30 05 gas 12 09 05 AURORA at 12 14 05_4 32 Regulatory Assets and Liabilities  7 06- Exhibit D_NIM Summary 2 4 2" xfId="22533"/>
    <cellStyle name="_Value Copy 11 30 05 gas 12 09 05 AURORA at 12 14 05_4 32 Regulatory Assets and Liabilities  7 06- Exhibit D_NIM Summary 2 5" xfId="22534"/>
    <cellStyle name="_Value Copy 11 30 05 gas 12 09 05 AURORA at 12 14 05_4 32 Regulatory Assets and Liabilities  7 06- Exhibit D_NIM Summary 3" xfId="22535"/>
    <cellStyle name="_Value Copy 11 30 05 gas 12 09 05 AURORA at 12 14 05_4 32 Regulatory Assets and Liabilities  7 06- Exhibit D_NIM Summary 3 2" xfId="22536"/>
    <cellStyle name="_Value Copy 11 30 05 gas 12 09 05 AURORA at 12 14 05_4 32 Regulatory Assets and Liabilities  7 06- Exhibit D_NIM Summary 3 2 2" xfId="22537"/>
    <cellStyle name="_Value Copy 11 30 05 gas 12 09 05 AURORA at 12 14 05_4 32 Regulatory Assets and Liabilities  7 06- Exhibit D_NIM Summary 3 3" xfId="22538"/>
    <cellStyle name="_Value Copy 11 30 05 gas 12 09 05 AURORA at 12 14 05_4 32 Regulatory Assets and Liabilities  7 06- Exhibit D_NIM Summary 4" xfId="22539"/>
    <cellStyle name="_Value Copy 11 30 05 gas 12 09 05 AURORA at 12 14 05_4 32 Regulatory Assets and Liabilities  7 06- Exhibit D_NIM Summary 4 2" xfId="22540"/>
    <cellStyle name="_Value Copy 11 30 05 gas 12 09 05 AURORA at 12 14 05_4 32 Regulatory Assets and Liabilities  7 06- Exhibit D_NIM Summary 4 2 2" xfId="22541"/>
    <cellStyle name="_Value Copy 11 30 05 gas 12 09 05 AURORA at 12 14 05_4 32 Regulatory Assets and Liabilities  7 06- Exhibit D_NIM Summary 4 3" xfId="22542"/>
    <cellStyle name="_Value Copy 11 30 05 gas 12 09 05 AURORA at 12 14 05_4 32 Regulatory Assets and Liabilities  7 06- Exhibit D_NIM Summary 5" xfId="22543"/>
    <cellStyle name="_Value Copy 11 30 05 gas 12 09 05 AURORA at 12 14 05_4 32 Regulatory Assets and Liabilities  7 06- Exhibit D_NIM Summary 5 2" xfId="22544"/>
    <cellStyle name="_Value Copy 11 30 05 gas 12 09 05 AURORA at 12 14 05_4 32 Regulatory Assets and Liabilities  7 06- Exhibit D_NIM Summary 6" xfId="22545"/>
    <cellStyle name="_Value Copy 11 30 05 gas 12 09 05 AURORA at 12 14 05_4 32 Regulatory Assets and Liabilities  7 06- Exhibit D_NIM Summary 6 2" xfId="22546"/>
    <cellStyle name="_Value Copy 11 30 05 gas 12 09 05 AURORA at 12 14 05_4 32 Regulatory Assets and Liabilities  7 06- Exhibit D_NIM Summary 7" xfId="22547"/>
    <cellStyle name="_Value Copy 11 30 05 gas 12 09 05 AURORA at 12 14 05_4 32 Regulatory Assets and Liabilities  7 06- Exhibit D_NIM Summary_DEM-WP(C) ENERG10C--ctn Mid-C_042010 2010GRC" xfId="3607"/>
    <cellStyle name="_Value Copy 11 30 05 gas 12 09 05 AURORA at 12 14 05_4 32 Regulatory Assets and Liabilities  7 06- Exhibit D_NIM Summary_DEM-WP(C) ENERG10C--ctn Mid-C_042010 2010GRC 2" xfId="22548"/>
    <cellStyle name="_Value Copy 11 30 05 gas 12 09 05 AURORA at 12 14 05_AURORA Total New" xfId="3608"/>
    <cellStyle name="_Value Copy 11 30 05 gas 12 09 05 AURORA at 12 14 05_AURORA Total New 2" xfId="3609"/>
    <cellStyle name="_Value Copy 11 30 05 gas 12 09 05 AURORA at 12 14 05_AURORA Total New 2 2" xfId="22549"/>
    <cellStyle name="_Value Copy 11 30 05 gas 12 09 05 AURORA at 12 14 05_AURORA Total New 2 2 2" xfId="22550"/>
    <cellStyle name="_Value Copy 11 30 05 gas 12 09 05 AURORA at 12 14 05_AURORA Total New 2 2 2 2" xfId="22551"/>
    <cellStyle name="_Value Copy 11 30 05 gas 12 09 05 AURORA at 12 14 05_AURORA Total New 2 3" xfId="22552"/>
    <cellStyle name="_Value Copy 11 30 05 gas 12 09 05 AURORA at 12 14 05_AURORA Total New 2 3 2" xfId="22553"/>
    <cellStyle name="_Value Copy 11 30 05 gas 12 09 05 AURORA at 12 14 05_AURORA Total New 2 4" xfId="22554"/>
    <cellStyle name="_Value Copy 11 30 05 gas 12 09 05 AURORA at 12 14 05_AURORA Total New 2 4 2" xfId="22555"/>
    <cellStyle name="_Value Copy 11 30 05 gas 12 09 05 AURORA at 12 14 05_AURORA Total New 2 5" xfId="22556"/>
    <cellStyle name="_Value Copy 11 30 05 gas 12 09 05 AURORA at 12 14 05_AURORA Total New 3" xfId="22557"/>
    <cellStyle name="_Value Copy 11 30 05 gas 12 09 05 AURORA at 12 14 05_AURORA Total New 3 2" xfId="22558"/>
    <cellStyle name="_Value Copy 11 30 05 gas 12 09 05 AURORA at 12 14 05_AURORA Total New 3 2 2" xfId="22559"/>
    <cellStyle name="_Value Copy 11 30 05 gas 12 09 05 AURORA at 12 14 05_AURORA Total New 4" xfId="22560"/>
    <cellStyle name="_Value Copy 11 30 05 gas 12 09 05 AURORA at 12 14 05_AURORA Total New 4 2" xfId="22561"/>
    <cellStyle name="_Value Copy 11 30 05 gas 12 09 05 AURORA at 12 14 05_AURORA Total New 5" xfId="22562"/>
    <cellStyle name="_Value Copy 11 30 05 gas 12 09 05 AURORA at 12 14 05_AURORA Total New 5 2" xfId="22563"/>
    <cellStyle name="_Value Copy 11 30 05 gas 12 09 05 AURORA at 12 14 05_AURORA Total New 6" xfId="22564"/>
    <cellStyle name="_Value Copy 11 30 05 gas 12 09 05 AURORA at 12 14 05_Book2" xfId="3610"/>
    <cellStyle name="_Value Copy 11 30 05 gas 12 09 05 AURORA at 12 14 05_Book2 2" xfId="3611"/>
    <cellStyle name="_Value Copy 11 30 05 gas 12 09 05 AURORA at 12 14 05_Book2 2 2" xfId="22565"/>
    <cellStyle name="_Value Copy 11 30 05 gas 12 09 05 AURORA at 12 14 05_Book2 2 2 2" xfId="22566"/>
    <cellStyle name="_Value Copy 11 30 05 gas 12 09 05 AURORA at 12 14 05_Book2 2 2 2 2" xfId="22567"/>
    <cellStyle name="_Value Copy 11 30 05 gas 12 09 05 AURORA at 12 14 05_Book2 2 2 3" xfId="22568"/>
    <cellStyle name="_Value Copy 11 30 05 gas 12 09 05 AURORA at 12 14 05_Book2 2 3" xfId="22569"/>
    <cellStyle name="_Value Copy 11 30 05 gas 12 09 05 AURORA at 12 14 05_Book2 2 3 2" xfId="22570"/>
    <cellStyle name="_Value Copy 11 30 05 gas 12 09 05 AURORA at 12 14 05_Book2 2 4" xfId="22571"/>
    <cellStyle name="_Value Copy 11 30 05 gas 12 09 05 AURORA at 12 14 05_Book2 2 4 2" xfId="22572"/>
    <cellStyle name="_Value Copy 11 30 05 gas 12 09 05 AURORA at 12 14 05_Book2 2 5" xfId="22573"/>
    <cellStyle name="_Value Copy 11 30 05 gas 12 09 05 AURORA at 12 14 05_Book2 3" xfId="22574"/>
    <cellStyle name="_Value Copy 11 30 05 gas 12 09 05 AURORA at 12 14 05_Book2 3 2" xfId="22575"/>
    <cellStyle name="_Value Copy 11 30 05 gas 12 09 05 AURORA at 12 14 05_Book2 3 2 2" xfId="22576"/>
    <cellStyle name="_Value Copy 11 30 05 gas 12 09 05 AURORA at 12 14 05_Book2 3 3" xfId="22577"/>
    <cellStyle name="_Value Copy 11 30 05 gas 12 09 05 AURORA at 12 14 05_Book2 3 4" xfId="22578"/>
    <cellStyle name="_Value Copy 11 30 05 gas 12 09 05 AURORA at 12 14 05_Book2 4" xfId="22579"/>
    <cellStyle name="_Value Copy 11 30 05 gas 12 09 05 AURORA at 12 14 05_Book2 4 2" xfId="22580"/>
    <cellStyle name="_Value Copy 11 30 05 gas 12 09 05 AURORA at 12 14 05_Book2 4 2 2" xfId="22581"/>
    <cellStyle name="_Value Copy 11 30 05 gas 12 09 05 AURORA at 12 14 05_Book2 4 3" xfId="22582"/>
    <cellStyle name="_Value Copy 11 30 05 gas 12 09 05 AURORA at 12 14 05_Book2 5" xfId="22583"/>
    <cellStyle name="_Value Copy 11 30 05 gas 12 09 05 AURORA at 12 14 05_Book2 5 2" xfId="22584"/>
    <cellStyle name="_Value Copy 11 30 05 gas 12 09 05 AURORA at 12 14 05_Book2 6" xfId="22585"/>
    <cellStyle name="_Value Copy 11 30 05 gas 12 09 05 AURORA at 12 14 05_Book2 6 2" xfId="22586"/>
    <cellStyle name="_Value Copy 11 30 05 gas 12 09 05 AURORA at 12 14 05_Book2 7" xfId="22587"/>
    <cellStyle name="_Value Copy 11 30 05 gas 12 09 05 AURORA at 12 14 05_Book2_Adj Bench DR 3 for Initial Briefs (Electric)" xfId="3612"/>
    <cellStyle name="_Value Copy 11 30 05 gas 12 09 05 AURORA at 12 14 05_Book2_Adj Bench DR 3 for Initial Briefs (Electric) 2" xfId="3613"/>
    <cellStyle name="_Value Copy 11 30 05 gas 12 09 05 AURORA at 12 14 05_Book2_Adj Bench DR 3 for Initial Briefs (Electric) 2 2" xfId="22588"/>
    <cellStyle name="_Value Copy 11 30 05 gas 12 09 05 AURORA at 12 14 05_Book2_Adj Bench DR 3 for Initial Briefs (Electric) 2 2 2" xfId="22589"/>
    <cellStyle name="_Value Copy 11 30 05 gas 12 09 05 AURORA at 12 14 05_Book2_Adj Bench DR 3 for Initial Briefs (Electric) 2 2 2 2" xfId="22590"/>
    <cellStyle name="_Value Copy 11 30 05 gas 12 09 05 AURORA at 12 14 05_Book2_Adj Bench DR 3 for Initial Briefs (Electric) 2 2 3" xfId="22591"/>
    <cellStyle name="_Value Copy 11 30 05 gas 12 09 05 AURORA at 12 14 05_Book2_Adj Bench DR 3 for Initial Briefs (Electric) 2 3" xfId="22592"/>
    <cellStyle name="_Value Copy 11 30 05 gas 12 09 05 AURORA at 12 14 05_Book2_Adj Bench DR 3 for Initial Briefs (Electric) 2 3 2" xfId="22593"/>
    <cellStyle name="_Value Copy 11 30 05 gas 12 09 05 AURORA at 12 14 05_Book2_Adj Bench DR 3 for Initial Briefs (Electric) 2 4" xfId="22594"/>
    <cellStyle name="_Value Copy 11 30 05 gas 12 09 05 AURORA at 12 14 05_Book2_Adj Bench DR 3 for Initial Briefs (Electric) 2 4 2" xfId="22595"/>
    <cellStyle name="_Value Copy 11 30 05 gas 12 09 05 AURORA at 12 14 05_Book2_Adj Bench DR 3 for Initial Briefs (Electric) 2 5" xfId="22596"/>
    <cellStyle name="_Value Copy 11 30 05 gas 12 09 05 AURORA at 12 14 05_Book2_Adj Bench DR 3 for Initial Briefs (Electric) 3" xfId="22597"/>
    <cellStyle name="_Value Copy 11 30 05 gas 12 09 05 AURORA at 12 14 05_Book2_Adj Bench DR 3 for Initial Briefs (Electric) 3 2" xfId="22598"/>
    <cellStyle name="_Value Copy 11 30 05 gas 12 09 05 AURORA at 12 14 05_Book2_Adj Bench DR 3 for Initial Briefs (Electric) 3 2 2" xfId="22599"/>
    <cellStyle name="_Value Copy 11 30 05 gas 12 09 05 AURORA at 12 14 05_Book2_Adj Bench DR 3 for Initial Briefs (Electric) 3 3" xfId="22600"/>
    <cellStyle name="_Value Copy 11 30 05 gas 12 09 05 AURORA at 12 14 05_Book2_Adj Bench DR 3 for Initial Briefs (Electric) 3 4" xfId="22601"/>
    <cellStyle name="_Value Copy 11 30 05 gas 12 09 05 AURORA at 12 14 05_Book2_Adj Bench DR 3 for Initial Briefs (Electric) 4" xfId="22602"/>
    <cellStyle name="_Value Copy 11 30 05 gas 12 09 05 AURORA at 12 14 05_Book2_Adj Bench DR 3 for Initial Briefs (Electric) 4 2" xfId="22603"/>
    <cellStyle name="_Value Copy 11 30 05 gas 12 09 05 AURORA at 12 14 05_Book2_Adj Bench DR 3 for Initial Briefs (Electric) 4 2 2" xfId="22604"/>
    <cellStyle name="_Value Copy 11 30 05 gas 12 09 05 AURORA at 12 14 05_Book2_Adj Bench DR 3 for Initial Briefs (Electric) 4 3" xfId="22605"/>
    <cellStyle name="_Value Copy 11 30 05 gas 12 09 05 AURORA at 12 14 05_Book2_Adj Bench DR 3 for Initial Briefs (Electric) 5" xfId="22606"/>
    <cellStyle name="_Value Copy 11 30 05 gas 12 09 05 AURORA at 12 14 05_Book2_Adj Bench DR 3 for Initial Briefs (Electric) 5 2" xfId="22607"/>
    <cellStyle name="_Value Copy 11 30 05 gas 12 09 05 AURORA at 12 14 05_Book2_Adj Bench DR 3 for Initial Briefs (Electric) 6" xfId="22608"/>
    <cellStyle name="_Value Copy 11 30 05 gas 12 09 05 AURORA at 12 14 05_Book2_Adj Bench DR 3 for Initial Briefs (Electric) 6 2" xfId="22609"/>
    <cellStyle name="_Value Copy 11 30 05 gas 12 09 05 AURORA at 12 14 05_Book2_Adj Bench DR 3 for Initial Briefs (Electric) 7" xfId="22610"/>
    <cellStyle name="_Value Copy 11 30 05 gas 12 09 05 AURORA at 12 14 05_Book2_Adj Bench DR 3 for Initial Briefs (Electric)_DEM-WP(C) ENERG10C--ctn Mid-C_042010 2010GRC" xfId="3614"/>
    <cellStyle name="_Value Copy 11 30 05 gas 12 09 05 AURORA at 12 14 05_Book2_Adj Bench DR 3 for Initial Briefs (Electric)_DEM-WP(C) ENERG10C--ctn Mid-C_042010 2010GRC 2" xfId="22611"/>
    <cellStyle name="_Value Copy 11 30 05 gas 12 09 05 AURORA at 12 14 05_Book2_DEM-WP(C) ENERG10C--ctn Mid-C_042010 2010GRC" xfId="3615"/>
    <cellStyle name="_Value Copy 11 30 05 gas 12 09 05 AURORA at 12 14 05_Book2_DEM-WP(C) ENERG10C--ctn Mid-C_042010 2010GRC 2" xfId="22612"/>
    <cellStyle name="_Value Copy 11 30 05 gas 12 09 05 AURORA at 12 14 05_Book2_Electric Rev Req Model (2009 GRC) Rebuttal" xfId="3616"/>
    <cellStyle name="_Value Copy 11 30 05 gas 12 09 05 AURORA at 12 14 05_Book2_Electric Rev Req Model (2009 GRC) Rebuttal 2" xfId="22613"/>
    <cellStyle name="_Value Copy 11 30 05 gas 12 09 05 AURORA at 12 14 05_Book2_Electric Rev Req Model (2009 GRC) Rebuttal 2 2" xfId="22614"/>
    <cellStyle name="_Value Copy 11 30 05 gas 12 09 05 AURORA at 12 14 05_Book2_Electric Rev Req Model (2009 GRC) Rebuttal 2 2 2" xfId="22615"/>
    <cellStyle name="_Value Copy 11 30 05 gas 12 09 05 AURORA at 12 14 05_Book2_Electric Rev Req Model (2009 GRC) Rebuttal 2 3" xfId="22616"/>
    <cellStyle name="_Value Copy 11 30 05 gas 12 09 05 AURORA at 12 14 05_Book2_Electric Rev Req Model (2009 GRC) Rebuttal 2 4" xfId="22617"/>
    <cellStyle name="_Value Copy 11 30 05 gas 12 09 05 AURORA at 12 14 05_Book2_Electric Rev Req Model (2009 GRC) Rebuttal 3" xfId="22618"/>
    <cellStyle name="_Value Copy 11 30 05 gas 12 09 05 AURORA at 12 14 05_Book2_Electric Rev Req Model (2009 GRC) Rebuttal 3 2" xfId="22619"/>
    <cellStyle name="_Value Copy 11 30 05 gas 12 09 05 AURORA at 12 14 05_Book2_Electric Rev Req Model (2009 GRC) Rebuttal 4" xfId="22620"/>
    <cellStyle name="_Value Copy 11 30 05 gas 12 09 05 AURORA at 12 14 05_Book2_Electric Rev Req Model (2009 GRC) Rebuttal 5" xfId="22621"/>
    <cellStyle name="_Value Copy 11 30 05 gas 12 09 05 AURORA at 12 14 05_Book2_Electric Rev Req Model (2009 GRC) Rebuttal REmoval of New  WH Solar AdjustMI" xfId="3617"/>
    <cellStyle name="_Value Copy 11 30 05 gas 12 09 05 AURORA at 12 14 05_Book2_Electric Rev Req Model (2009 GRC) Rebuttal REmoval of New  WH Solar AdjustMI 2" xfId="3618"/>
    <cellStyle name="_Value Copy 11 30 05 gas 12 09 05 AURORA at 12 14 05_Book2_Electric Rev Req Model (2009 GRC) Rebuttal REmoval of New  WH Solar AdjustMI 2 2" xfId="22622"/>
    <cellStyle name="_Value Copy 11 30 05 gas 12 09 05 AURORA at 12 14 05_Book2_Electric Rev Req Model (2009 GRC) Rebuttal REmoval of New  WH Solar AdjustMI 2 2 2" xfId="22623"/>
    <cellStyle name="_Value Copy 11 30 05 gas 12 09 05 AURORA at 12 14 05_Book2_Electric Rev Req Model (2009 GRC) Rebuttal REmoval of New  WH Solar AdjustMI 2 2 2 2" xfId="22624"/>
    <cellStyle name="_Value Copy 11 30 05 gas 12 09 05 AURORA at 12 14 05_Book2_Electric Rev Req Model (2009 GRC) Rebuttal REmoval of New  WH Solar AdjustMI 2 2 3" xfId="22625"/>
    <cellStyle name="_Value Copy 11 30 05 gas 12 09 05 AURORA at 12 14 05_Book2_Electric Rev Req Model (2009 GRC) Rebuttal REmoval of New  WH Solar AdjustMI 2 3" xfId="22626"/>
    <cellStyle name="_Value Copy 11 30 05 gas 12 09 05 AURORA at 12 14 05_Book2_Electric Rev Req Model (2009 GRC) Rebuttal REmoval of New  WH Solar AdjustMI 2 3 2" xfId="22627"/>
    <cellStyle name="_Value Copy 11 30 05 gas 12 09 05 AURORA at 12 14 05_Book2_Electric Rev Req Model (2009 GRC) Rebuttal REmoval of New  WH Solar AdjustMI 2 4" xfId="22628"/>
    <cellStyle name="_Value Copy 11 30 05 gas 12 09 05 AURORA at 12 14 05_Book2_Electric Rev Req Model (2009 GRC) Rebuttal REmoval of New  WH Solar AdjustMI 2 4 2" xfId="22629"/>
    <cellStyle name="_Value Copy 11 30 05 gas 12 09 05 AURORA at 12 14 05_Book2_Electric Rev Req Model (2009 GRC) Rebuttal REmoval of New  WH Solar AdjustMI 2 5" xfId="22630"/>
    <cellStyle name="_Value Copy 11 30 05 gas 12 09 05 AURORA at 12 14 05_Book2_Electric Rev Req Model (2009 GRC) Rebuttal REmoval of New  WH Solar AdjustMI 3" xfId="22631"/>
    <cellStyle name="_Value Copy 11 30 05 gas 12 09 05 AURORA at 12 14 05_Book2_Electric Rev Req Model (2009 GRC) Rebuttal REmoval of New  WH Solar AdjustMI 3 2" xfId="22632"/>
    <cellStyle name="_Value Copy 11 30 05 gas 12 09 05 AURORA at 12 14 05_Book2_Electric Rev Req Model (2009 GRC) Rebuttal REmoval of New  WH Solar AdjustMI 3 2 2" xfId="22633"/>
    <cellStyle name="_Value Copy 11 30 05 gas 12 09 05 AURORA at 12 14 05_Book2_Electric Rev Req Model (2009 GRC) Rebuttal REmoval of New  WH Solar AdjustMI 3 3" xfId="22634"/>
    <cellStyle name="_Value Copy 11 30 05 gas 12 09 05 AURORA at 12 14 05_Book2_Electric Rev Req Model (2009 GRC) Rebuttal REmoval of New  WH Solar AdjustMI 3 4" xfId="22635"/>
    <cellStyle name="_Value Copy 11 30 05 gas 12 09 05 AURORA at 12 14 05_Book2_Electric Rev Req Model (2009 GRC) Rebuttal REmoval of New  WH Solar AdjustMI 4" xfId="22636"/>
    <cellStyle name="_Value Copy 11 30 05 gas 12 09 05 AURORA at 12 14 05_Book2_Electric Rev Req Model (2009 GRC) Rebuttal REmoval of New  WH Solar AdjustMI 4 2" xfId="22637"/>
    <cellStyle name="_Value Copy 11 30 05 gas 12 09 05 AURORA at 12 14 05_Book2_Electric Rev Req Model (2009 GRC) Rebuttal REmoval of New  WH Solar AdjustMI 4 2 2" xfId="22638"/>
    <cellStyle name="_Value Copy 11 30 05 gas 12 09 05 AURORA at 12 14 05_Book2_Electric Rev Req Model (2009 GRC) Rebuttal REmoval of New  WH Solar AdjustMI 4 3" xfId="22639"/>
    <cellStyle name="_Value Copy 11 30 05 gas 12 09 05 AURORA at 12 14 05_Book2_Electric Rev Req Model (2009 GRC) Rebuttal REmoval of New  WH Solar AdjustMI 5" xfId="22640"/>
    <cellStyle name="_Value Copy 11 30 05 gas 12 09 05 AURORA at 12 14 05_Book2_Electric Rev Req Model (2009 GRC) Rebuttal REmoval of New  WH Solar AdjustMI 5 2" xfId="22641"/>
    <cellStyle name="_Value Copy 11 30 05 gas 12 09 05 AURORA at 12 14 05_Book2_Electric Rev Req Model (2009 GRC) Rebuttal REmoval of New  WH Solar AdjustMI 6" xfId="22642"/>
    <cellStyle name="_Value Copy 11 30 05 gas 12 09 05 AURORA at 12 14 05_Book2_Electric Rev Req Model (2009 GRC) Rebuttal REmoval of New  WH Solar AdjustMI 6 2" xfId="22643"/>
    <cellStyle name="_Value Copy 11 30 05 gas 12 09 05 AURORA at 12 14 05_Book2_Electric Rev Req Model (2009 GRC) Rebuttal REmoval of New  WH Solar AdjustMI 7" xfId="22644"/>
    <cellStyle name="_Value Copy 11 30 05 gas 12 09 05 AURORA at 12 14 05_Book2_Electric Rev Req Model (2009 GRC) Rebuttal REmoval of New  WH Solar AdjustMI_DEM-WP(C) ENERG10C--ctn Mid-C_042010 2010GRC" xfId="3619"/>
    <cellStyle name="_Value Copy 11 30 05 gas 12 09 05 AURORA at 12 14 05_Book2_Electric Rev Req Model (2009 GRC) Rebuttal REmoval of New  WH Solar AdjustMI_DEM-WP(C) ENERG10C--ctn Mid-C_042010 2010GRC 2" xfId="22645"/>
    <cellStyle name="_Value Copy 11 30 05 gas 12 09 05 AURORA at 12 14 05_Book2_Electric Rev Req Model (2009 GRC) Revised 01-18-2010" xfId="3620"/>
    <cellStyle name="_Value Copy 11 30 05 gas 12 09 05 AURORA at 12 14 05_Book2_Electric Rev Req Model (2009 GRC) Revised 01-18-2010 2" xfId="3621"/>
    <cellStyle name="_Value Copy 11 30 05 gas 12 09 05 AURORA at 12 14 05_Book2_Electric Rev Req Model (2009 GRC) Revised 01-18-2010 2 2" xfId="22646"/>
    <cellStyle name="_Value Copy 11 30 05 gas 12 09 05 AURORA at 12 14 05_Book2_Electric Rev Req Model (2009 GRC) Revised 01-18-2010 2 2 2" xfId="22647"/>
    <cellStyle name="_Value Copy 11 30 05 gas 12 09 05 AURORA at 12 14 05_Book2_Electric Rev Req Model (2009 GRC) Revised 01-18-2010 2 2 2 2" xfId="22648"/>
    <cellStyle name="_Value Copy 11 30 05 gas 12 09 05 AURORA at 12 14 05_Book2_Electric Rev Req Model (2009 GRC) Revised 01-18-2010 2 2 3" xfId="22649"/>
    <cellStyle name="_Value Copy 11 30 05 gas 12 09 05 AURORA at 12 14 05_Book2_Electric Rev Req Model (2009 GRC) Revised 01-18-2010 2 3" xfId="22650"/>
    <cellStyle name="_Value Copy 11 30 05 gas 12 09 05 AURORA at 12 14 05_Book2_Electric Rev Req Model (2009 GRC) Revised 01-18-2010 2 3 2" xfId="22651"/>
    <cellStyle name="_Value Copy 11 30 05 gas 12 09 05 AURORA at 12 14 05_Book2_Electric Rev Req Model (2009 GRC) Revised 01-18-2010 2 4" xfId="22652"/>
    <cellStyle name="_Value Copy 11 30 05 gas 12 09 05 AURORA at 12 14 05_Book2_Electric Rev Req Model (2009 GRC) Revised 01-18-2010 2 4 2" xfId="22653"/>
    <cellStyle name="_Value Copy 11 30 05 gas 12 09 05 AURORA at 12 14 05_Book2_Electric Rev Req Model (2009 GRC) Revised 01-18-2010 2 5" xfId="22654"/>
    <cellStyle name="_Value Copy 11 30 05 gas 12 09 05 AURORA at 12 14 05_Book2_Electric Rev Req Model (2009 GRC) Revised 01-18-2010 3" xfId="22655"/>
    <cellStyle name="_Value Copy 11 30 05 gas 12 09 05 AURORA at 12 14 05_Book2_Electric Rev Req Model (2009 GRC) Revised 01-18-2010 3 2" xfId="22656"/>
    <cellStyle name="_Value Copy 11 30 05 gas 12 09 05 AURORA at 12 14 05_Book2_Electric Rev Req Model (2009 GRC) Revised 01-18-2010 3 2 2" xfId="22657"/>
    <cellStyle name="_Value Copy 11 30 05 gas 12 09 05 AURORA at 12 14 05_Book2_Electric Rev Req Model (2009 GRC) Revised 01-18-2010 3 3" xfId="22658"/>
    <cellStyle name="_Value Copy 11 30 05 gas 12 09 05 AURORA at 12 14 05_Book2_Electric Rev Req Model (2009 GRC) Revised 01-18-2010 3 4" xfId="22659"/>
    <cellStyle name="_Value Copy 11 30 05 gas 12 09 05 AURORA at 12 14 05_Book2_Electric Rev Req Model (2009 GRC) Revised 01-18-2010 4" xfId="22660"/>
    <cellStyle name="_Value Copy 11 30 05 gas 12 09 05 AURORA at 12 14 05_Book2_Electric Rev Req Model (2009 GRC) Revised 01-18-2010 4 2" xfId="22661"/>
    <cellStyle name="_Value Copy 11 30 05 gas 12 09 05 AURORA at 12 14 05_Book2_Electric Rev Req Model (2009 GRC) Revised 01-18-2010 4 2 2" xfId="22662"/>
    <cellStyle name="_Value Copy 11 30 05 gas 12 09 05 AURORA at 12 14 05_Book2_Electric Rev Req Model (2009 GRC) Revised 01-18-2010 4 3" xfId="22663"/>
    <cellStyle name="_Value Copy 11 30 05 gas 12 09 05 AURORA at 12 14 05_Book2_Electric Rev Req Model (2009 GRC) Revised 01-18-2010 5" xfId="22664"/>
    <cellStyle name="_Value Copy 11 30 05 gas 12 09 05 AURORA at 12 14 05_Book2_Electric Rev Req Model (2009 GRC) Revised 01-18-2010 5 2" xfId="22665"/>
    <cellStyle name="_Value Copy 11 30 05 gas 12 09 05 AURORA at 12 14 05_Book2_Electric Rev Req Model (2009 GRC) Revised 01-18-2010 6" xfId="22666"/>
    <cellStyle name="_Value Copy 11 30 05 gas 12 09 05 AURORA at 12 14 05_Book2_Electric Rev Req Model (2009 GRC) Revised 01-18-2010 6 2" xfId="22667"/>
    <cellStyle name="_Value Copy 11 30 05 gas 12 09 05 AURORA at 12 14 05_Book2_Electric Rev Req Model (2009 GRC) Revised 01-18-2010 7" xfId="22668"/>
    <cellStyle name="_Value Copy 11 30 05 gas 12 09 05 AURORA at 12 14 05_Book2_Electric Rev Req Model (2009 GRC) Revised 01-18-2010_DEM-WP(C) ENERG10C--ctn Mid-C_042010 2010GRC" xfId="3622"/>
    <cellStyle name="_Value Copy 11 30 05 gas 12 09 05 AURORA at 12 14 05_Book2_Electric Rev Req Model (2009 GRC) Revised 01-18-2010_DEM-WP(C) ENERG10C--ctn Mid-C_042010 2010GRC 2" xfId="22669"/>
    <cellStyle name="_Value Copy 11 30 05 gas 12 09 05 AURORA at 12 14 05_Book2_Final Order Electric EXHIBIT A-1" xfId="3623"/>
    <cellStyle name="_Value Copy 11 30 05 gas 12 09 05 AURORA at 12 14 05_Book2_Final Order Electric EXHIBIT A-1 2" xfId="22670"/>
    <cellStyle name="_Value Copy 11 30 05 gas 12 09 05 AURORA at 12 14 05_Book2_Final Order Electric EXHIBIT A-1 2 2" xfId="22671"/>
    <cellStyle name="_Value Copy 11 30 05 gas 12 09 05 AURORA at 12 14 05_Book2_Final Order Electric EXHIBIT A-1 2 2 2" xfId="22672"/>
    <cellStyle name="_Value Copy 11 30 05 gas 12 09 05 AURORA at 12 14 05_Book2_Final Order Electric EXHIBIT A-1 2 3" xfId="22673"/>
    <cellStyle name="_Value Copy 11 30 05 gas 12 09 05 AURORA at 12 14 05_Book2_Final Order Electric EXHIBIT A-1 2 4" xfId="22674"/>
    <cellStyle name="_Value Copy 11 30 05 gas 12 09 05 AURORA at 12 14 05_Book2_Final Order Electric EXHIBIT A-1 3" xfId="22675"/>
    <cellStyle name="_Value Copy 11 30 05 gas 12 09 05 AURORA at 12 14 05_Book2_Final Order Electric EXHIBIT A-1 3 2" xfId="22676"/>
    <cellStyle name="_Value Copy 11 30 05 gas 12 09 05 AURORA at 12 14 05_Book2_Final Order Electric EXHIBIT A-1 3 2 2" xfId="22677"/>
    <cellStyle name="_Value Copy 11 30 05 gas 12 09 05 AURORA at 12 14 05_Book2_Final Order Electric EXHIBIT A-1 3 3" xfId="22678"/>
    <cellStyle name="_Value Copy 11 30 05 gas 12 09 05 AURORA at 12 14 05_Book2_Final Order Electric EXHIBIT A-1 4" xfId="22679"/>
    <cellStyle name="_Value Copy 11 30 05 gas 12 09 05 AURORA at 12 14 05_Book2_Final Order Electric EXHIBIT A-1 4 2" xfId="22680"/>
    <cellStyle name="_Value Copy 11 30 05 gas 12 09 05 AURORA at 12 14 05_Book2_Final Order Electric EXHIBIT A-1 5" xfId="22681"/>
    <cellStyle name="_Value Copy 11 30 05 gas 12 09 05 AURORA at 12 14 05_Book2_Final Order Electric EXHIBIT A-1 6" xfId="22682"/>
    <cellStyle name="_Value Copy 11 30 05 gas 12 09 05 AURORA at 12 14 05_Book2_Final Order Electric EXHIBIT A-1 7" xfId="22683"/>
    <cellStyle name="_Value Copy 11 30 05 gas 12 09 05 AURORA at 12 14 05_Book4" xfId="3624"/>
    <cellStyle name="_Value Copy 11 30 05 gas 12 09 05 AURORA at 12 14 05_Book4 2" xfId="3625"/>
    <cellStyle name="_Value Copy 11 30 05 gas 12 09 05 AURORA at 12 14 05_Book4 2 2" xfId="22684"/>
    <cellStyle name="_Value Copy 11 30 05 gas 12 09 05 AURORA at 12 14 05_Book4 2 2 2" xfId="22685"/>
    <cellStyle name="_Value Copy 11 30 05 gas 12 09 05 AURORA at 12 14 05_Book4 2 2 2 2" xfId="22686"/>
    <cellStyle name="_Value Copy 11 30 05 gas 12 09 05 AURORA at 12 14 05_Book4 2 2 3" xfId="22687"/>
    <cellStyle name="_Value Copy 11 30 05 gas 12 09 05 AURORA at 12 14 05_Book4 2 3" xfId="22688"/>
    <cellStyle name="_Value Copy 11 30 05 gas 12 09 05 AURORA at 12 14 05_Book4 2 3 2" xfId="22689"/>
    <cellStyle name="_Value Copy 11 30 05 gas 12 09 05 AURORA at 12 14 05_Book4 2 4" xfId="22690"/>
    <cellStyle name="_Value Copy 11 30 05 gas 12 09 05 AURORA at 12 14 05_Book4 2 4 2" xfId="22691"/>
    <cellStyle name="_Value Copy 11 30 05 gas 12 09 05 AURORA at 12 14 05_Book4 2 5" xfId="22692"/>
    <cellStyle name="_Value Copy 11 30 05 gas 12 09 05 AURORA at 12 14 05_Book4 3" xfId="22693"/>
    <cellStyle name="_Value Copy 11 30 05 gas 12 09 05 AURORA at 12 14 05_Book4 3 2" xfId="22694"/>
    <cellStyle name="_Value Copy 11 30 05 gas 12 09 05 AURORA at 12 14 05_Book4 3 2 2" xfId="22695"/>
    <cellStyle name="_Value Copy 11 30 05 gas 12 09 05 AURORA at 12 14 05_Book4 3 3" xfId="22696"/>
    <cellStyle name="_Value Copy 11 30 05 gas 12 09 05 AURORA at 12 14 05_Book4 3 4" xfId="22697"/>
    <cellStyle name="_Value Copy 11 30 05 gas 12 09 05 AURORA at 12 14 05_Book4 4" xfId="22698"/>
    <cellStyle name="_Value Copy 11 30 05 gas 12 09 05 AURORA at 12 14 05_Book4 4 2" xfId="22699"/>
    <cellStyle name="_Value Copy 11 30 05 gas 12 09 05 AURORA at 12 14 05_Book4 4 2 2" xfId="22700"/>
    <cellStyle name="_Value Copy 11 30 05 gas 12 09 05 AURORA at 12 14 05_Book4 4 3" xfId="22701"/>
    <cellStyle name="_Value Copy 11 30 05 gas 12 09 05 AURORA at 12 14 05_Book4 5" xfId="22702"/>
    <cellStyle name="_Value Copy 11 30 05 gas 12 09 05 AURORA at 12 14 05_Book4 5 2" xfId="22703"/>
    <cellStyle name="_Value Copy 11 30 05 gas 12 09 05 AURORA at 12 14 05_Book4 6" xfId="22704"/>
    <cellStyle name="_Value Copy 11 30 05 gas 12 09 05 AURORA at 12 14 05_Book4 6 2" xfId="22705"/>
    <cellStyle name="_Value Copy 11 30 05 gas 12 09 05 AURORA at 12 14 05_Book4 7" xfId="22706"/>
    <cellStyle name="_Value Copy 11 30 05 gas 12 09 05 AURORA at 12 14 05_Book4_DEM-WP(C) ENERG10C--ctn Mid-C_042010 2010GRC" xfId="3626"/>
    <cellStyle name="_Value Copy 11 30 05 gas 12 09 05 AURORA at 12 14 05_Book4_DEM-WP(C) ENERG10C--ctn Mid-C_042010 2010GRC 2" xfId="22707"/>
    <cellStyle name="_Value Copy 11 30 05 gas 12 09 05 AURORA at 12 14 05_Book9" xfId="3627"/>
    <cellStyle name="_Value Copy 11 30 05 gas 12 09 05 AURORA at 12 14 05_Book9 2" xfId="3628"/>
    <cellStyle name="_Value Copy 11 30 05 gas 12 09 05 AURORA at 12 14 05_Book9 2 2" xfId="22708"/>
    <cellStyle name="_Value Copy 11 30 05 gas 12 09 05 AURORA at 12 14 05_Book9 2 2 2" xfId="22709"/>
    <cellStyle name="_Value Copy 11 30 05 gas 12 09 05 AURORA at 12 14 05_Book9 2 2 2 2" xfId="22710"/>
    <cellStyle name="_Value Copy 11 30 05 gas 12 09 05 AURORA at 12 14 05_Book9 2 2 3" xfId="22711"/>
    <cellStyle name="_Value Copy 11 30 05 gas 12 09 05 AURORA at 12 14 05_Book9 2 3" xfId="22712"/>
    <cellStyle name="_Value Copy 11 30 05 gas 12 09 05 AURORA at 12 14 05_Book9 2 3 2" xfId="22713"/>
    <cellStyle name="_Value Copy 11 30 05 gas 12 09 05 AURORA at 12 14 05_Book9 2 4" xfId="22714"/>
    <cellStyle name="_Value Copy 11 30 05 gas 12 09 05 AURORA at 12 14 05_Book9 2 4 2" xfId="22715"/>
    <cellStyle name="_Value Copy 11 30 05 gas 12 09 05 AURORA at 12 14 05_Book9 2 5" xfId="22716"/>
    <cellStyle name="_Value Copy 11 30 05 gas 12 09 05 AURORA at 12 14 05_Book9 3" xfId="22717"/>
    <cellStyle name="_Value Copy 11 30 05 gas 12 09 05 AURORA at 12 14 05_Book9 3 2" xfId="22718"/>
    <cellStyle name="_Value Copy 11 30 05 gas 12 09 05 AURORA at 12 14 05_Book9 3 2 2" xfId="22719"/>
    <cellStyle name="_Value Copy 11 30 05 gas 12 09 05 AURORA at 12 14 05_Book9 3 3" xfId="22720"/>
    <cellStyle name="_Value Copy 11 30 05 gas 12 09 05 AURORA at 12 14 05_Book9 3 4" xfId="22721"/>
    <cellStyle name="_Value Copy 11 30 05 gas 12 09 05 AURORA at 12 14 05_Book9 4" xfId="22722"/>
    <cellStyle name="_Value Copy 11 30 05 gas 12 09 05 AURORA at 12 14 05_Book9 4 2" xfId="22723"/>
    <cellStyle name="_Value Copy 11 30 05 gas 12 09 05 AURORA at 12 14 05_Book9 4 2 2" xfId="22724"/>
    <cellStyle name="_Value Copy 11 30 05 gas 12 09 05 AURORA at 12 14 05_Book9 4 3" xfId="22725"/>
    <cellStyle name="_Value Copy 11 30 05 gas 12 09 05 AURORA at 12 14 05_Book9 5" xfId="22726"/>
    <cellStyle name="_Value Copy 11 30 05 gas 12 09 05 AURORA at 12 14 05_Book9 5 2" xfId="22727"/>
    <cellStyle name="_Value Copy 11 30 05 gas 12 09 05 AURORA at 12 14 05_Book9 6" xfId="22728"/>
    <cellStyle name="_Value Copy 11 30 05 gas 12 09 05 AURORA at 12 14 05_Book9 6 2" xfId="22729"/>
    <cellStyle name="_Value Copy 11 30 05 gas 12 09 05 AURORA at 12 14 05_Book9 7" xfId="22730"/>
    <cellStyle name="_Value Copy 11 30 05 gas 12 09 05 AURORA at 12 14 05_Book9_DEM-WP(C) ENERG10C--ctn Mid-C_042010 2010GRC" xfId="3629"/>
    <cellStyle name="_Value Copy 11 30 05 gas 12 09 05 AURORA at 12 14 05_Book9_DEM-WP(C) ENERG10C--ctn Mid-C_042010 2010GRC 2" xfId="22731"/>
    <cellStyle name="_Value Copy 11 30 05 gas 12 09 05 AURORA at 12 14 05_Check the Interest Calculation" xfId="22732"/>
    <cellStyle name="_Value Copy 11 30 05 gas 12 09 05 AURORA at 12 14 05_Check the Interest Calculation 2" xfId="22733"/>
    <cellStyle name="_Value Copy 11 30 05 gas 12 09 05 AURORA at 12 14 05_Check the Interest Calculation_Scenario 1 REC vs PTC Offset" xfId="22734"/>
    <cellStyle name="_Value Copy 11 30 05 gas 12 09 05 AURORA at 12 14 05_Check the Interest Calculation_Scenario 1 REC vs PTC Offset 2" xfId="22735"/>
    <cellStyle name="_Value Copy 11 30 05 gas 12 09 05 AURORA at 12 14 05_Check the Interest Calculation_Scenario 3" xfId="22736"/>
    <cellStyle name="_Value Copy 11 30 05 gas 12 09 05 AURORA at 12 14 05_Check the Interest Calculation_Scenario 3 2" xfId="22737"/>
    <cellStyle name="_Value Copy 11 30 05 gas 12 09 05 AURORA at 12 14 05_Chelan PUD Power Costs (8-10)" xfId="3630"/>
    <cellStyle name="_Value Copy 11 30 05 gas 12 09 05 AURORA at 12 14 05_Chelan PUD Power Costs (8-10) 2" xfId="22738"/>
    <cellStyle name="_Value Copy 11 30 05 gas 12 09 05 AURORA at 12 14 05_DEM-WP(C) Chelan Power Costs" xfId="3631"/>
    <cellStyle name="_Value Copy 11 30 05 gas 12 09 05 AURORA at 12 14 05_DEM-WP(C) Chelan Power Costs 2" xfId="3632"/>
    <cellStyle name="_Value Copy 11 30 05 gas 12 09 05 AURORA at 12 14 05_DEM-WP(C) Chelan Power Costs 2 2" xfId="22739"/>
    <cellStyle name="_Value Copy 11 30 05 gas 12 09 05 AURORA at 12 14 05_DEM-WP(C) Chelan Power Costs 2 2 2" xfId="22740"/>
    <cellStyle name="_Value Copy 11 30 05 gas 12 09 05 AURORA at 12 14 05_DEM-WP(C) Chelan Power Costs 2 3" xfId="22741"/>
    <cellStyle name="_Value Copy 11 30 05 gas 12 09 05 AURORA at 12 14 05_DEM-WP(C) Chelan Power Costs 3" xfId="22742"/>
    <cellStyle name="_Value Copy 11 30 05 gas 12 09 05 AURORA at 12 14 05_DEM-WP(C) Chelan Power Costs 3 2" xfId="22743"/>
    <cellStyle name="_Value Copy 11 30 05 gas 12 09 05 AURORA at 12 14 05_DEM-WP(C) Chelan Power Costs 3 2 2" xfId="22744"/>
    <cellStyle name="_Value Copy 11 30 05 gas 12 09 05 AURORA at 12 14 05_DEM-WP(C) Chelan Power Costs 3 3" xfId="22745"/>
    <cellStyle name="_Value Copy 11 30 05 gas 12 09 05 AURORA at 12 14 05_DEM-WP(C) Chelan Power Costs 4" xfId="22746"/>
    <cellStyle name="_Value Copy 11 30 05 gas 12 09 05 AURORA at 12 14 05_DEM-WP(C) Chelan Power Costs 4 2" xfId="22747"/>
    <cellStyle name="_Value Copy 11 30 05 gas 12 09 05 AURORA at 12 14 05_DEM-WP(C) Chelan Power Costs 5" xfId="22748"/>
    <cellStyle name="_Value Copy 11 30 05 gas 12 09 05 AURORA at 12 14 05_DEM-WP(C) Chelan Power Costs 5 2" xfId="22749"/>
    <cellStyle name="_Value Copy 11 30 05 gas 12 09 05 AURORA at 12 14 05_DEM-WP(C) ENERG10C--ctn Mid-C_042010 2010GRC" xfId="3633"/>
    <cellStyle name="_Value Copy 11 30 05 gas 12 09 05 AURORA at 12 14 05_DEM-WP(C) ENERG10C--ctn Mid-C_042010 2010GRC 2" xfId="22750"/>
    <cellStyle name="_Value Copy 11 30 05 gas 12 09 05 AURORA at 12 14 05_DEM-WP(C) Gas Transport 2010GRC" xfId="3634"/>
    <cellStyle name="_Value Copy 11 30 05 gas 12 09 05 AURORA at 12 14 05_DEM-WP(C) Gas Transport 2010GRC 2" xfId="3635"/>
    <cellStyle name="_Value Copy 11 30 05 gas 12 09 05 AURORA at 12 14 05_DEM-WP(C) Gas Transport 2010GRC 2 2" xfId="22751"/>
    <cellStyle name="_Value Copy 11 30 05 gas 12 09 05 AURORA at 12 14 05_DEM-WP(C) Gas Transport 2010GRC 2 2 2" xfId="22752"/>
    <cellStyle name="_Value Copy 11 30 05 gas 12 09 05 AURORA at 12 14 05_DEM-WP(C) Gas Transport 2010GRC 2 3" xfId="22753"/>
    <cellStyle name="_Value Copy 11 30 05 gas 12 09 05 AURORA at 12 14 05_DEM-WP(C) Gas Transport 2010GRC 3" xfId="22754"/>
    <cellStyle name="_Value Copy 11 30 05 gas 12 09 05 AURORA at 12 14 05_DEM-WP(C) Gas Transport 2010GRC 3 2" xfId="22755"/>
    <cellStyle name="_Value Copy 11 30 05 gas 12 09 05 AURORA at 12 14 05_DEM-WP(C) Gas Transport 2010GRC 3 2 2" xfId="22756"/>
    <cellStyle name="_Value Copy 11 30 05 gas 12 09 05 AURORA at 12 14 05_DEM-WP(C) Gas Transport 2010GRC 3 3" xfId="22757"/>
    <cellStyle name="_Value Copy 11 30 05 gas 12 09 05 AURORA at 12 14 05_DEM-WP(C) Gas Transport 2010GRC 4" xfId="22758"/>
    <cellStyle name="_Value Copy 11 30 05 gas 12 09 05 AURORA at 12 14 05_DEM-WP(C) Gas Transport 2010GRC 4 2" xfId="22759"/>
    <cellStyle name="_Value Copy 11 30 05 gas 12 09 05 AURORA at 12 14 05_DEM-WP(C) Gas Transport 2010GRC 5" xfId="22760"/>
    <cellStyle name="_Value Copy 11 30 05 gas 12 09 05 AURORA at 12 14 05_DEM-WP(C) Gas Transport 2010GRC 5 2" xfId="22761"/>
    <cellStyle name="_Value Copy 11 30 05 gas 12 09 05 AURORA at 12 14 05_Direct Assignment Distribution Plant 2008" xfId="22762"/>
    <cellStyle name="_Value Copy 11 30 05 gas 12 09 05 AURORA at 12 14 05_Direct Assignment Distribution Plant 2008 2" xfId="22763"/>
    <cellStyle name="_Value Copy 11 30 05 gas 12 09 05 AURORA at 12 14 05_Direct Assignment Distribution Plant 2008 2 2" xfId="22764"/>
    <cellStyle name="_Value Copy 11 30 05 gas 12 09 05 AURORA at 12 14 05_Direct Assignment Distribution Plant 2008 2 2 2" xfId="22765"/>
    <cellStyle name="_Value Copy 11 30 05 gas 12 09 05 AURORA at 12 14 05_Direct Assignment Distribution Plant 2008 2 2 2 2" xfId="22766"/>
    <cellStyle name="_Value Copy 11 30 05 gas 12 09 05 AURORA at 12 14 05_Direct Assignment Distribution Plant 2008 2 2 3" xfId="22767"/>
    <cellStyle name="_Value Copy 11 30 05 gas 12 09 05 AURORA at 12 14 05_Direct Assignment Distribution Plant 2008 2 3" xfId="22768"/>
    <cellStyle name="_Value Copy 11 30 05 gas 12 09 05 AURORA at 12 14 05_Direct Assignment Distribution Plant 2008 2 3 2" xfId="22769"/>
    <cellStyle name="_Value Copy 11 30 05 gas 12 09 05 AURORA at 12 14 05_Direct Assignment Distribution Plant 2008 2 3 2 2" xfId="22770"/>
    <cellStyle name="_Value Copy 11 30 05 gas 12 09 05 AURORA at 12 14 05_Direct Assignment Distribution Plant 2008 2 3 3" xfId="22771"/>
    <cellStyle name="_Value Copy 11 30 05 gas 12 09 05 AURORA at 12 14 05_Direct Assignment Distribution Plant 2008 2 4" xfId="22772"/>
    <cellStyle name="_Value Copy 11 30 05 gas 12 09 05 AURORA at 12 14 05_Direct Assignment Distribution Plant 2008 2 4 2" xfId="22773"/>
    <cellStyle name="_Value Copy 11 30 05 gas 12 09 05 AURORA at 12 14 05_Direct Assignment Distribution Plant 2008 2 4 2 2" xfId="22774"/>
    <cellStyle name="_Value Copy 11 30 05 gas 12 09 05 AURORA at 12 14 05_Direct Assignment Distribution Plant 2008 2 4 3" xfId="22775"/>
    <cellStyle name="_Value Copy 11 30 05 gas 12 09 05 AURORA at 12 14 05_Direct Assignment Distribution Plant 2008 2 5" xfId="22776"/>
    <cellStyle name="_Value Copy 11 30 05 gas 12 09 05 AURORA at 12 14 05_Direct Assignment Distribution Plant 2008 3" xfId="22777"/>
    <cellStyle name="_Value Copy 11 30 05 gas 12 09 05 AURORA at 12 14 05_Direct Assignment Distribution Plant 2008 3 2" xfId="22778"/>
    <cellStyle name="_Value Copy 11 30 05 gas 12 09 05 AURORA at 12 14 05_Direct Assignment Distribution Plant 2008 3 2 2" xfId="22779"/>
    <cellStyle name="_Value Copy 11 30 05 gas 12 09 05 AURORA at 12 14 05_Direct Assignment Distribution Plant 2008 3 3" xfId="22780"/>
    <cellStyle name="_Value Copy 11 30 05 gas 12 09 05 AURORA at 12 14 05_Direct Assignment Distribution Plant 2008 4" xfId="22781"/>
    <cellStyle name="_Value Copy 11 30 05 gas 12 09 05 AURORA at 12 14 05_Direct Assignment Distribution Plant 2008 4 2" xfId="22782"/>
    <cellStyle name="_Value Copy 11 30 05 gas 12 09 05 AURORA at 12 14 05_Direct Assignment Distribution Plant 2008 4 2 2" xfId="22783"/>
    <cellStyle name="_Value Copy 11 30 05 gas 12 09 05 AURORA at 12 14 05_Direct Assignment Distribution Plant 2008 4 3" xfId="22784"/>
    <cellStyle name="_Value Copy 11 30 05 gas 12 09 05 AURORA at 12 14 05_Direct Assignment Distribution Plant 2008 5" xfId="22785"/>
    <cellStyle name="_Value Copy 11 30 05 gas 12 09 05 AURORA at 12 14 05_Direct Assignment Distribution Plant 2008 5 2" xfId="22786"/>
    <cellStyle name="_Value Copy 11 30 05 gas 12 09 05 AURORA at 12 14 05_Direct Assignment Distribution Plant 2008 6" xfId="22787"/>
    <cellStyle name="_Value Copy 11 30 05 gas 12 09 05 AURORA at 12 14 05_Electric COS Inputs" xfId="22788"/>
    <cellStyle name="_Value Copy 11 30 05 gas 12 09 05 AURORA at 12 14 05_Electric COS Inputs 2" xfId="22789"/>
    <cellStyle name="_Value Copy 11 30 05 gas 12 09 05 AURORA at 12 14 05_Electric COS Inputs 2 2" xfId="22790"/>
    <cellStyle name="_Value Copy 11 30 05 gas 12 09 05 AURORA at 12 14 05_Electric COS Inputs 2 2 2" xfId="22791"/>
    <cellStyle name="_Value Copy 11 30 05 gas 12 09 05 AURORA at 12 14 05_Electric COS Inputs 2 2 2 2" xfId="22792"/>
    <cellStyle name="_Value Copy 11 30 05 gas 12 09 05 AURORA at 12 14 05_Electric COS Inputs 2 2 3" xfId="22793"/>
    <cellStyle name="_Value Copy 11 30 05 gas 12 09 05 AURORA at 12 14 05_Electric COS Inputs 2 3" xfId="22794"/>
    <cellStyle name="_Value Copy 11 30 05 gas 12 09 05 AURORA at 12 14 05_Electric COS Inputs 2 3 2" xfId="22795"/>
    <cellStyle name="_Value Copy 11 30 05 gas 12 09 05 AURORA at 12 14 05_Electric COS Inputs 2 3 2 2" xfId="22796"/>
    <cellStyle name="_Value Copy 11 30 05 gas 12 09 05 AURORA at 12 14 05_Electric COS Inputs 2 3 3" xfId="22797"/>
    <cellStyle name="_Value Copy 11 30 05 gas 12 09 05 AURORA at 12 14 05_Electric COS Inputs 2 4" xfId="22798"/>
    <cellStyle name="_Value Copy 11 30 05 gas 12 09 05 AURORA at 12 14 05_Electric COS Inputs 2 4 2" xfId="22799"/>
    <cellStyle name="_Value Copy 11 30 05 gas 12 09 05 AURORA at 12 14 05_Electric COS Inputs 2 4 2 2" xfId="22800"/>
    <cellStyle name="_Value Copy 11 30 05 gas 12 09 05 AURORA at 12 14 05_Electric COS Inputs 2 4 3" xfId="22801"/>
    <cellStyle name="_Value Copy 11 30 05 gas 12 09 05 AURORA at 12 14 05_Electric COS Inputs 2 5" xfId="22802"/>
    <cellStyle name="_Value Copy 11 30 05 gas 12 09 05 AURORA at 12 14 05_Electric COS Inputs 3" xfId="22803"/>
    <cellStyle name="_Value Copy 11 30 05 gas 12 09 05 AURORA at 12 14 05_Electric COS Inputs 3 2" xfId="22804"/>
    <cellStyle name="_Value Copy 11 30 05 gas 12 09 05 AURORA at 12 14 05_Electric COS Inputs 3 2 2" xfId="22805"/>
    <cellStyle name="_Value Copy 11 30 05 gas 12 09 05 AURORA at 12 14 05_Electric COS Inputs 3 3" xfId="22806"/>
    <cellStyle name="_Value Copy 11 30 05 gas 12 09 05 AURORA at 12 14 05_Electric COS Inputs 4" xfId="22807"/>
    <cellStyle name="_Value Copy 11 30 05 gas 12 09 05 AURORA at 12 14 05_Electric COS Inputs 4 2" xfId="22808"/>
    <cellStyle name="_Value Copy 11 30 05 gas 12 09 05 AURORA at 12 14 05_Electric COS Inputs 4 2 2" xfId="22809"/>
    <cellStyle name="_Value Copy 11 30 05 gas 12 09 05 AURORA at 12 14 05_Electric COS Inputs 4 3" xfId="22810"/>
    <cellStyle name="_Value Copy 11 30 05 gas 12 09 05 AURORA at 12 14 05_Electric COS Inputs 5" xfId="22811"/>
    <cellStyle name="_Value Copy 11 30 05 gas 12 09 05 AURORA at 12 14 05_Electric COS Inputs 5 2" xfId="22812"/>
    <cellStyle name="_Value Copy 11 30 05 gas 12 09 05 AURORA at 12 14 05_Electric COS Inputs 6" xfId="22813"/>
    <cellStyle name="_Value Copy 11 30 05 gas 12 09 05 AURORA at 12 14 05_Electric Rate Spread and Rate Design 3.23.09" xfId="22814"/>
    <cellStyle name="_Value Copy 11 30 05 gas 12 09 05 AURORA at 12 14 05_Electric Rate Spread and Rate Design 3.23.09 2" xfId="22815"/>
    <cellStyle name="_Value Copy 11 30 05 gas 12 09 05 AURORA at 12 14 05_Electric Rate Spread and Rate Design 3.23.09 2 2" xfId="22816"/>
    <cellStyle name="_Value Copy 11 30 05 gas 12 09 05 AURORA at 12 14 05_Electric Rate Spread and Rate Design 3.23.09 2 2 2" xfId="22817"/>
    <cellStyle name="_Value Copy 11 30 05 gas 12 09 05 AURORA at 12 14 05_Electric Rate Spread and Rate Design 3.23.09 2 2 2 2" xfId="22818"/>
    <cellStyle name="_Value Copy 11 30 05 gas 12 09 05 AURORA at 12 14 05_Electric Rate Spread and Rate Design 3.23.09 2 2 3" xfId="22819"/>
    <cellStyle name="_Value Copy 11 30 05 gas 12 09 05 AURORA at 12 14 05_Electric Rate Spread and Rate Design 3.23.09 2 3" xfId="22820"/>
    <cellStyle name="_Value Copy 11 30 05 gas 12 09 05 AURORA at 12 14 05_Electric Rate Spread and Rate Design 3.23.09 2 3 2" xfId="22821"/>
    <cellStyle name="_Value Copy 11 30 05 gas 12 09 05 AURORA at 12 14 05_Electric Rate Spread and Rate Design 3.23.09 2 3 2 2" xfId="22822"/>
    <cellStyle name="_Value Copy 11 30 05 gas 12 09 05 AURORA at 12 14 05_Electric Rate Spread and Rate Design 3.23.09 2 3 3" xfId="22823"/>
    <cellStyle name="_Value Copy 11 30 05 gas 12 09 05 AURORA at 12 14 05_Electric Rate Spread and Rate Design 3.23.09 2 4" xfId="22824"/>
    <cellStyle name="_Value Copy 11 30 05 gas 12 09 05 AURORA at 12 14 05_Electric Rate Spread and Rate Design 3.23.09 2 4 2" xfId="22825"/>
    <cellStyle name="_Value Copy 11 30 05 gas 12 09 05 AURORA at 12 14 05_Electric Rate Spread and Rate Design 3.23.09 2 4 2 2" xfId="22826"/>
    <cellStyle name="_Value Copy 11 30 05 gas 12 09 05 AURORA at 12 14 05_Electric Rate Spread and Rate Design 3.23.09 2 4 3" xfId="22827"/>
    <cellStyle name="_Value Copy 11 30 05 gas 12 09 05 AURORA at 12 14 05_Electric Rate Spread and Rate Design 3.23.09 2 5" xfId="22828"/>
    <cellStyle name="_Value Copy 11 30 05 gas 12 09 05 AURORA at 12 14 05_Electric Rate Spread and Rate Design 3.23.09 3" xfId="22829"/>
    <cellStyle name="_Value Copy 11 30 05 gas 12 09 05 AURORA at 12 14 05_Electric Rate Spread and Rate Design 3.23.09 3 2" xfId="22830"/>
    <cellStyle name="_Value Copy 11 30 05 gas 12 09 05 AURORA at 12 14 05_Electric Rate Spread and Rate Design 3.23.09 3 2 2" xfId="22831"/>
    <cellStyle name="_Value Copy 11 30 05 gas 12 09 05 AURORA at 12 14 05_Electric Rate Spread and Rate Design 3.23.09 3 3" xfId="22832"/>
    <cellStyle name="_Value Copy 11 30 05 gas 12 09 05 AURORA at 12 14 05_Electric Rate Spread and Rate Design 3.23.09 4" xfId="22833"/>
    <cellStyle name="_Value Copy 11 30 05 gas 12 09 05 AURORA at 12 14 05_Electric Rate Spread and Rate Design 3.23.09 4 2" xfId="22834"/>
    <cellStyle name="_Value Copy 11 30 05 gas 12 09 05 AURORA at 12 14 05_Electric Rate Spread and Rate Design 3.23.09 4 2 2" xfId="22835"/>
    <cellStyle name="_Value Copy 11 30 05 gas 12 09 05 AURORA at 12 14 05_Electric Rate Spread and Rate Design 3.23.09 4 3" xfId="22836"/>
    <cellStyle name="_Value Copy 11 30 05 gas 12 09 05 AURORA at 12 14 05_Electric Rate Spread and Rate Design 3.23.09 5" xfId="22837"/>
    <cellStyle name="_Value Copy 11 30 05 gas 12 09 05 AURORA at 12 14 05_Electric Rate Spread and Rate Design 3.23.09 5 2" xfId="22838"/>
    <cellStyle name="_Value Copy 11 30 05 gas 12 09 05 AURORA at 12 14 05_Electric Rate Spread and Rate Design 3.23.09 6" xfId="22839"/>
    <cellStyle name="_Value Copy 11 30 05 gas 12 09 05 AURORA at 12 14 05_Exh A-1 resulting from UE-112050 effective Jan 1 2012" xfId="22840"/>
    <cellStyle name="_Value Copy 11 30 05 gas 12 09 05 AURORA at 12 14 05_Exh A-1 resulting from UE-112050 effective Jan 1 2012 2" xfId="22841"/>
    <cellStyle name="_Value Copy 11 30 05 gas 12 09 05 AURORA at 12 14 05_Exhibit A-1 effective 4-1-11 fr S Free 12-11" xfId="22842"/>
    <cellStyle name="_Value Copy 11 30 05 gas 12 09 05 AURORA at 12 14 05_Exhibit A-1 effective 4-1-11 fr S Free 12-11 2" xfId="22843"/>
    <cellStyle name="_Value Copy 11 30 05 gas 12 09 05 AURORA at 12 14 05_Exhibit D fr R Gho 12-31-08" xfId="3636"/>
    <cellStyle name="_Value Copy 11 30 05 gas 12 09 05 AURORA at 12 14 05_Exhibit D fr R Gho 12-31-08 2" xfId="3637"/>
    <cellStyle name="_Value Copy 11 30 05 gas 12 09 05 AURORA at 12 14 05_Exhibit D fr R Gho 12-31-08 2 2" xfId="22844"/>
    <cellStyle name="_Value Copy 11 30 05 gas 12 09 05 AURORA at 12 14 05_Exhibit D fr R Gho 12-31-08 2 2 2" xfId="22845"/>
    <cellStyle name="_Value Copy 11 30 05 gas 12 09 05 AURORA at 12 14 05_Exhibit D fr R Gho 12-31-08 2 2 2 2" xfId="22846"/>
    <cellStyle name="_Value Copy 11 30 05 gas 12 09 05 AURORA at 12 14 05_Exhibit D fr R Gho 12-31-08 2 3" xfId="22847"/>
    <cellStyle name="_Value Copy 11 30 05 gas 12 09 05 AURORA at 12 14 05_Exhibit D fr R Gho 12-31-08 2 3 2" xfId="22848"/>
    <cellStyle name="_Value Copy 11 30 05 gas 12 09 05 AURORA at 12 14 05_Exhibit D fr R Gho 12-31-08 2 4" xfId="22849"/>
    <cellStyle name="_Value Copy 11 30 05 gas 12 09 05 AURORA at 12 14 05_Exhibit D fr R Gho 12-31-08 2 4 2" xfId="22850"/>
    <cellStyle name="_Value Copy 11 30 05 gas 12 09 05 AURORA at 12 14 05_Exhibit D fr R Gho 12-31-08 2 5" xfId="22851"/>
    <cellStyle name="_Value Copy 11 30 05 gas 12 09 05 AURORA at 12 14 05_Exhibit D fr R Gho 12-31-08 3" xfId="22852"/>
    <cellStyle name="_Value Copy 11 30 05 gas 12 09 05 AURORA at 12 14 05_Exhibit D fr R Gho 12-31-08 3 2" xfId="22853"/>
    <cellStyle name="_Value Copy 11 30 05 gas 12 09 05 AURORA at 12 14 05_Exhibit D fr R Gho 12-31-08 3 2 2" xfId="22854"/>
    <cellStyle name="_Value Copy 11 30 05 gas 12 09 05 AURORA at 12 14 05_Exhibit D fr R Gho 12-31-08 3 3" xfId="22855"/>
    <cellStyle name="_Value Copy 11 30 05 gas 12 09 05 AURORA at 12 14 05_Exhibit D fr R Gho 12-31-08 4" xfId="22856"/>
    <cellStyle name="_Value Copy 11 30 05 gas 12 09 05 AURORA at 12 14 05_Exhibit D fr R Gho 12-31-08 4 2" xfId="22857"/>
    <cellStyle name="_Value Copy 11 30 05 gas 12 09 05 AURORA at 12 14 05_Exhibit D fr R Gho 12-31-08 4 2 2" xfId="22858"/>
    <cellStyle name="_Value Copy 11 30 05 gas 12 09 05 AURORA at 12 14 05_Exhibit D fr R Gho 12-31-08 4 3" xfId="22859"/>
    <cellStyle name="_Value Copy 11 30 05 gas 12 09 05 AURORA at 12 14 05_Exhibit D fr R Gho 12-31-08 5" xfId="22860"/>
    <cellStyle name="_Value Copy 11 30 05 gas 12 09 05 AURORA at 12 14 05_Exhibit D fr R Gho 12-31-08 5 2" xfId="22861"/>
    <cellStyle name="_Value Copy 11 30 05 gas 12 09 05 AURORA at 12 14 05_Exhibit D fr R Gho 12-31-08 6" xfId="22862"/>
    <cellStyle name="_Value Copy 11 30 05 gas 12 09 05 AURORA at 12 14 05_Exhibit D fr R Gho 12-31-08 6 2" xfId="22863"/>
    <cellStyle name="_Value Copy 11 30 05 gas 12 09 05 AURORA at 12 14 05_Exhibit D fr R Gho 12-31-08 7" xfId="22864"/>
    <cellStyle name="_Value Copy 11 30 05 gas 12 09 05 AURORA at 12 14 05_Exhibit D fr R Gho 12-31-08 v2" xfId="3638"/>
    <cellStyle name="_Value Copy 11 30 05 gas 12 09 05 AURORA at 12 14 05_Exhibit D fr R Gho 12-31-08 v2 2" xfId="3639"/>
    <cellStyle name="_Value Copy 11 30 05 gas 12 09 05 AURORA at 12 14 05_Exhibit D fr R Gho 12-31-08 v2 2 2" xfId="22865"/>
    <cellStyle name="_Value Copy 11 30 05 gas 12 09 05 AURORA at 12 14 05_Exhibit D fr R Gho 12-31-08 v2 2 2 2" xfId="22866"/>
    <cellStyle name="_Value Copy 11 30 05 gas 12 09 05 AURORA at 12 14 05_Exhibit D fr R Gho 12-31-08 v2 2 2 2 2" xfId="22867"/>
    <cellStyle name="_Value Copy 11 30 05 gas 12 09 05 AURORA at 12 14 05_Exhibit D fr R Gho 12-31-08 v2 2 3" xfId="22868"/>
    <cellStyle name="_Value Copy 11 30 05 gas 12 09 05 AURORA at 12 14 05_Exhibit D fr R Gho 12-31-08 v2 2 3 2" xfId="22869"/>
    <cellStyle name="_Value Copy 11 30 05 gas 12 09 05 AURORA at 12 14 05_Exhibit D fr R Gho 12-31-08 v2 2 4" xfId="22870"/>
    <cellStyle name="_Value Copy 11 30 05 gas 12 09 05 AURORA at 12 14 05_Exhibit D fr R Gho 12-31-08 v2 2 4 2" xfId="22871"/>
    <cellStyle name="_Value Copy 11 30 05 gas 12 09 05 AURORA at 12 14 05_Exhibit D fr R Gho 12-31-08 v2 2 5" xfId="22872"/>
    <cellStyle name="_Value Copy 11 30 05 gas 12 09 05 AURORA at 12 14 05_Exhibit D fr R Gho 12-31-08 v2 3" xfId="22873"/>
    <cellStyle name="_Value Copy 11 30 05 gas 12 09 05 AURORA at 12 14 05_Exhibit D fr R Gho 12-31-08 v2 3 2" xfId="22874"/>
    <cellStyle name="_Value Copy 11 30 05 gas 12 09 05 AURORA at 12 14 05_Exhibit D fr R Gho 12-31-08 v2 3 2 2" xfId="22875"/>
    <cellStyle name="_Value Copy 11 30 05 gas 12 09 05 AURORA at 12 14 05_Exhibit D fr R Gho 12-31-08 v2 3 3" xfId="22876"/>
    <cellStyle name="_Value Copy 11 30 05 gas 12 09 05 AURORA at 12 14 05_Exhibit D fr R Gho 12-31-08 v2 4" xfId="22877"/>
    <cellStyle name="_Value Copy 11 30 05 gas 12 09 05 AURORA at 12 14 05_Exhibit D fr R Gho 12-31-08 v2 4 2" xfId="22878"/>
    <cellStyle name="_Value Copy 11 30 05 gas 12 09 05 AURORA at 12 14 05_Exhibit D fr R Gho 12-31-08 v2 4 2 2" xfId="22879"/>
    <cellStyle name="_Value Copy 11 30 05 gas 12 09 05 AURORA at 12 14 05_Exhibit D fr R Gho 12-31-08 v2 4 3" xfId="22880"/>
    <cellStyle name="_Value Copy 11 30 05 gas 12 09 05 AURORA at 12 14 05_Exhibit D fr R Gho 12-31-08 v2 5" xfId="22881"/>
    <cellStyle name="_Value Copy 11 30 05 gas 12 09 05 AURORA at 12 14 05_Exhibit D fr R Gho 12-31-08 v2 5 2" xfId="22882"/>
    <cellStyle name="_Value Copy 11 30 05 gas 12 09 05 AURORA at 12 14 05_Exhibit D fr R Gho 12-31-08 v2 6" xfId="22883"/>
    <cellStyle name="_Value Copy 11 30 05 gas 12 09 05 AURORA at 12 14 05_Exhibit D fr R Gho 12-31-08 v2 6 2" xfId="22884"/>
    <cellStyle name="_Value Copy 11 30 05 gas 12 09 05 AURORA at 12 14 05_Exhibit D fr R Gho 12-31-08 v2 7" xfId="22885"/>
    <cellStyle name="_Value Copy 11 30 05 gas 12 09 05 AURORA at 12 14 05_Exhibit D fr R Gho 12-31-08 v2_DEM-WP(C) ENERG10C--ctn Mid-C_042010 2010GRC" xfId="3640"/>
    <cellStyle name="_Value Copy 11 30 05 gas 12 09 05 AURORA at 12 14 05_Exhibit D fr R Gho 12-31-08 v2_DEM-WP(C) ENERG10C--ctn Mid-C_042010 2010GRC 2" xfId="22886"/>
    <cellStyle name="_Value Copy 11 30 05 gas 12 09 05 AURORA at 12 14 05_Exhibit D fr R Gho 12-31-08 v2_NIM Summary" xfId="3641"/>
    <cellStyle name="_Value Copy 11 30 05 gas 12 09 05 AURORA at 12 14 05_Exhibit D fr R Gho 12-31-08 v2_NIM Summary 2" xfId="3642"/>
    <cellStyle name="_Value Copy 11 30 05 gas 12 09 05 AURORA at 12 14 05_Exhibit D fr R Gho 12-31-08 v2_NIM Summary 2 2" xfId="22887"/>
    <cellStyle name="_Value Copy 11 30 05 gas 12 09 05 AURORA at 12 14 05_Exhibit D fr R Gho 12-31-08 v2_NIM Summary 2 2 2" xfId="22888"/>
    <cellStyle name="_Value Copy 11 30 05 gas 12 09 05 AURORA at 12 14 05_Exhibit D fr R Gho 12-31-08 v2_NIM Summary 2 2 2 2" xfId="22889"/>
    <cellStyle name="_Value Copy 11 30 05 gas 12 09 05 AURORA at 12 14 05_Exhibit D fr R Gho 12-31-08 v2_NIM Summary 2 3" xfId="22890"/>
    <cellStyle name="_Value Copy 11 30 05 gas 12 09 05 AURORA at 12 14 05_Exhibit D fr R Gho 12-31-08 v2_NIM Summary 2 3 2" xfId="22891"/>
    <cellStyle name="_Value Copy 11 30 05 gas 12 09 05 AURORA at 12 14 05_Exhibit D fr R Gho 12-31-08 v2_NIM Summary 2 4" xfId="22892"/>
    <cellStyle name="_Value Copy 11 30 05 gas 12 09 05 AURORA at 12 14 05_Exhibit D fr R Gho 12-31-08 v2_NIM Summary 2 4 2" xfId="22893"/>
    <cellStyle name="_Value Copy 11 30 05 gas 12 09 05 AURORA at 12 14 05_Exhibit D fr R Gho 12-31-08 v2_NIM Summary 2 5" xfId="22894"/>
    <cellStyle name="_Value Copy 11 30 05 gas 12 09 05 AURORA at 12 14 05_Exhibit D fr R Gho 12-31-08 v2_NIM Summary 3" xfId="22895"/>
    <cellStyle name="_Value Copy 11 30 05 gas 12 09 05 AURORA at 12 14 05_Exhibit D fr R Gho 12-31-08 v2_NIM Summary 3 2" xfId="22896"/>
    <cellStyle name="_Value Copy 11 30 05 gas 12 09 05 AURORA at 12 14 05_Exhibit D fr R Gho 12-31-08 v2_NIM Summary 3 2 2" xfId="22897"/>
    <cellStyle name="_Value Copy 11 30 05 gas 12 09 05 AURORA at 12 14 05_Exhibit D fr R Gho 12-31-08 v2_NIM Summary 3 3" xfId="22898"/>
    <cellStyle name="_Value Copy 11 30 05 gas 12 09 05 AURORA at 12 14 05_Exhibit D fr R Gho 12-31-08 v2_NIM Summary 4" xfId="22899"/>
    <cellStyle name="_Value Copy 11 30 05 gas 12 09 05 AURORA at 12 14 05_Exhibit D fr R Gho 12-31-08 v2_NIM Summary 4 2" xfId="22900"/>
    <cellStyle name="_Value Copy 11 30 05 gas 12 09 05 AURORA at 12 14 05_Exhibit D fr R Gho 12-31-08 v2_NIM Summary 4 2 2" xfId="22901"/>
    <cellStyle name="_Value Copy 11 30 05 gas 12 09 05 AURORA at 12 14 05_Exhibit D fr R Gho 12-31-08 v2_NIM Summary 4 3" xfId="22902"/>
    <cellStyle name="_Value Copy 11 30 05 gas 12 09 05 AURORA at 12 14 05_Exhibit D fr R Gho 12-31-08 v2_NIM Summary 5" xfId="22903"/>
    <cellStyle name="_Value Copy 11 30 05 gas 12 09 05 AURORA at 12 14 05_Exhibit D fr R Gho 12-31-08 v2_NIM Summary 5 2" xfId="22904"/>
    <cellStyle name="_Value Copy 11 30 05 gas 12 09 05 AURORA at 12 14 05_Exhibit D fr R Gho 12-31-08 v2_NIM Summary 6" xfId="22905"/>
    <cellStyle name="_Value Copy 11 30 05 gas 12 09 05 AURORA at 12 14 05_Exhibit D fr R Gho 12-31-08 v2_NIM Summary 6 2" xfId="22906"/>
    <cellStyle name="_Value Copy 11 30 05 gas 12 09 05 AURORA at 12 14 05_Exhibit D fr R Gho 12-31-08 v2_NIM Summary 7" xfId="22907"/>
    <cellStyle name="_Value Copy 11 30 05 gas 12 09 05 AURORA at 12 14 05_Exhibit D fr R Gho 12-31-08 v2_NIM Summary_DEM-WP(C) ENERG10C--ctn Mid-C_042010 2010GRC" xfId="3643"/>
    <cellStyle name="_Value Copy 11 30 05 gas 12 09 05 AURORA at 12 14 05_Exhibit D fr R Gho 12-31-08 v2_NIM Summary_DEM-WP(C) ENERG10C--ctn Mid-C_042010 2010GRC 2" xfId="22908"/>
    <cellStyle name="_Value Copy 11 30 05 gas 12 09 05 AURORA at 12 14 05_Exhibit D fr R Gho 12-31-08_DEM-WP(C) ENERG10C--ctn Mid-C_042010 2010GRC" xfId="3644"/>
    <cellStyle name="_Value Copy 11 30 05 gas 12 09 05 AURORA at 12 14 05_Exhibit D fr R Gho 12-31-08_DEM-WP(C) ENERG10C--ctn Mid-C_042010 2010GRC 2" xfId="22909"/>
    <cellStyle name="_Value Copy 11 30 05 gas 12 09 05 AURORA at 12 14 05_Exhibit D fr R Gho 12-31-08_NIM Summary" xfId="3645"/>
    <cellStyle name="_Value Copy 11 30 05 gas 12 09 05 AURORA at 12 14 05_Exhibit D fr R Gho 12-31-08_NIM Summary 2" xfId="3646"/>
    <cellStyle name="_Value Copy 11 30 05 gas 12 09 05 AURORA at 12 14 05_Exhibit D fr R Gho 12-31-08_NIM Summary 2 2" xfId="22910"/>
    <cellStyle name="_Value Copy 11 30 05 gas 12 09 05 AURORA at 12 14 05_Exhibit D fr R Gho 12-31-08_NIM Summary 2 2 2" xfId="22911"/>
    <cellStyle name="_Value Copy 11 30 05 gas 12 09 05 AURORA at 12 14 05_Exhibit D fr R Gho 12-31-08_NIM Summary 2 2 2 2" xfId="22912"/>
    <cellStyle name="_Value Copy 11 30 05 gas 12 09 05 AURORA at 12 14 05_Exhibit D fr R Gho 12-31-08_NIM Summary 2 3" xfId="22913"/>
    <cellStyle name="_Value Copy 11 30 05 gas 12 09 05 AURORA at 12 14 05_Exhibit D fr R Gho 12-31-08_NIM Summary 2 3 2" xfId="22914"/>
    <cellStyle name="_Value Copy 11 30 05 gas 12 09 05 AURORA at 12 14 05_Exhibit D fr R Gho 12-31-08_NIM Summary 2 4" xfId="22915"/>
    <cellStyle name="_Value Copy 11 30 05 gas 12 09 05 AURORA at 12 14 05_Exhibit D fr R Gho 12-31-08_NIM Summary 2 4 2" xfId="22916"/>
    <cellStyle name="_Value Copy 11 30 05 gas 12 09 05 AURORA at 12 14 05_Exhibit D fr R Gho 12-31-08_NIM Summary 2 5" xfId="22917"/>
    <cellStyle name="_Value Copy 11 30 05 gas 12 09 05 AURORA at 12 14 05_Exhibit D fr R Gho 12-31-08_NIM Summary 3" xfId="22918"/>
    <cellStyle name="_Value Copy 11 30 05 gas 12 09 05 AURORA at 12 14 05_Exhibit D fr R Gho 12-31-08_NIM Summary 3 2" xfId="22919"/>
    <cellStyle name="_Value Copy 11 30 05 gas 12 09 05 AURORA at 12 14 05_Exhibit D fr R Gho 12-31-08_NIM Summary 3 2 2" xfId="22920"/>
    <cellStyle name="_Value Copy 11 30 05 gas 12 09 05 AURORA at 12 14 05_Exhibit D fr R Gho 12-31-08_NIM Summary 3 3" xfId="22921"/>
    <cellStyle name="_Value Copy 11 30 05 gas 12 09 05 AURORA at 12 14 05_Exhibit D fr R Gho 12-31-08_NIM Summary 4" xfId="22922"/>
    <cellStyle name="_Value Copy 11 30 05 gas 12 09 05 AURORA at 12 14 05_Exhibit D fr R Gho 12-31-08_NIM Summary 4 2" xfId="22923"/>
    <cellStyle name="_Value Copy 11 30 05 gas 12 09 05 AURORA at 12 14 05_Exhibit D fr R Gho 12-31-08_NIM Summary 4 2 2" xfId="22924"/>
    <cellStyle name="_Value Copy 11 30 05 gas 12 09 05 AURORA at 12 14 05_Exhibit D fr R Gho 12-31-08_NIM Summary 4 3" xfId="22925"/>
    <cellStyle name="_Value Copy 11 30 05 gas 12 09 05 AURORA at 12 14 05_Exhibit D fr R Gho 12-31-08_NIM Summary 5" xfId="22926"/>
    <cellStyle name="_Value Copy 11 30 05 gas 12 09 05 AURORA at 12 14 05_Exhibit D fr R Gho 12-31-08_NIM Summary 5 2" xfId="22927"/>
    <cellStyle name="_Value Copy 11 30 05 gas 12 09 05 AURORA at 12 14 05_Exhibit D fr R Gho 12-31-08_NIM Summary 6" xfId="22928"/>
    <cellStyle name="_Value Copy 11 30 05 gas 12 09 05 AURORA at 12 14 05_Exhibit D fr R Gho 12-31-08_NIM Summary 6 2" xfId="22929"/>
    <cellStyle name="_Value Copy 11 30 05 gas 12 09 05 AURORA at 12 14 05_Exhibit D fr R Gho 12-31-08_NIM Summary 7" xfId="22930"/>
    <cellStyle name="_Value Copy 11 30 05 gas 12 09 05 AURORA at 12 14 05_Exhibit D fr R Gho 12-31-08_NIM Summary_DEM-WP(C) ENERG10C--ctn Mid-C_042010 2010GRC" xfId="3647"/>
    <cellStyle name="_Value Copy 11 30 05 gas 12 09 05 AURORA at 12 14 05_Exhibit D fr R Gho 12-31-08_NIM Summary_DEM-WP(C) ENERG10C--ctn Mid-C_042010 2010GRC 2" xfId="22931"/>
    <cellStyle name="_Value Copy 11 30 05 gas 12 09 05 AURORA at 12 14 05_Hopkins Ridge Prepaid Tran - Interest Earned RY 12ME Feb  '11" xfId="3648"/>
    <cellStyle name="_Value Copy 11 30 05 gas 12 09 05 AURORA at 12 14 05_Hopkins Ridge Prepaid Tran - Interest Earned RY 12ME Feb  '11 2" xfId="3649"/>
    <cellStyle name="_Value Copy 11 30 05 gas 12 09 05 AURORA at 12 14 05_Hopkins Ridge Prepaid Tran - Interest Earned RY 12ME Feb  '11 2 2" xfId="22932"/>
    <cellStyle name="_Value Copy 11 30 05 gas 12 09 05 AURORA at 12 14 05_Hopkins Ridge Prepaid Tran - Interest Earned RY 12ME Feb  '11 2 2 2" xfId="22933"/>
    <cellStyle name="_Value Copy 11 30 05 gas 12 09 05 AURORA at 12 14 05_Hopkins Ridge Prepaid Tran - Interest Earned RY 12ME Feb  '11 2 2 2 2" xfId="22934"/>
    <cellStyle name="_Value Copy 11 30 05 gas 12 09 05 AURORA at 12 14 05_Hopkins Ridge Prepaid Tran - Interest Earned RY 12ME Feb  '11 2 3" xfId="22935"/>
    <cellStyle name="_Value Copy 11 30 05 gas 12 09 05 AURORA at 12 14 05_Hopkins Ridge Prepaid Tran - Interest Earned RY 12ME Feb  '11 2 3 2" xfId="22936"/>
    <cellStyle name="_Value Copy 11 30 05 gas 12 09 05 AURORA at 12 14 05_Hopkins Ridge Prepaid Tran - Interest Earned RY 12ME Feb  '11 2 4" xfId="22937"/>
    <cellStyle name="_Value Copy 11 30 05 gas 12 09 05 AURORA at 12 14 05_Hopkins Ridge Prepaid Tran - Interest Earned RY 12ME Feb  '11 2 4 2" xfId="22938"/>
    <cellStyle name="_Value Copy 11 30 05 gas 12 09 05 AURORA at 12 14 05_Hopkins Ridge Prepaid Tran - Interest Earned RY 12ME Feb  '11 2 5" xfId="22939"/>
    <cellStyle name="_Value Copy 11 30 05 gas 12 09 05 AURORA at 12 14 05_Hopkins Ridge Prepaid Tran - Interest Earned RY 12ME Feb  '11 3" xfId="22940"/>
    <cellStyle name="_Value Copy 11 30 05 gas 12 09 05 AURORA at 12 14 05_Hopkins Ridge Prepaid Tran - Interest Earned RY 12ME Feb  '11 3 2" xfId="22941"/>
    <cellStyle name="_Value Copy 11 30 05 gas 12 09 05 AURORA at 12 14 05_Hopkins Ridge Prepaid Tran - Interest Earned RY 12ME Feb  '11 3 2 2" xfId="22942"/>
    <cellStyle name="_Value Copy 11 30 05 gas 12 09 05 AURORA at 12 14 05_Hopkins Ridge Prepaid Tran - Interest Earned RY 12ME Feb  '11 3 3" xfId="22943"/>
    <cellStyle name="_Value Copy 11 30 05 gas 12 09 05 AURORA at 12 14 05_Hopkins Ridge Prepaid Tran - Interest Earned RY 12ME Feb  '11 4" xfId="22944"/>
    <cellStyle name="_Value Copy 11 30 05 gas 12 09 05 AURORA at 12 14 05_Hopkins Ridge Prepaid Tran - Interest Earned RY 12ME Feb  '11 4 2" xfId="22945"/>
    <cellStyle name="_Value Copy 11 30 05 gas 12 09 05 AURORA at 12 14 05_Hopkins Ridge Prepaid Tran - Interest Earned RY 12ME Feb  '11 4 2 2" xfId="22946"/>
    <cellStyle name="_Value Copy 11 30 05 gas 12 09 05 AURORA at 12 14 05_Hopkins Ridge Prepaid Tran - Interest Earned RY 12ME Feb  '11 4 3" xfId="22947"/>
    <cellStyle name="_Value Copy 11 30 05 gas 12 09 05 AURORA at 12 14 05_Hopkins Ridge Prepaid Tran - Interest Earned RY 12ME Feb  '11 5" xfId="22948"/>
    <cellStyle name="_Value Copy 11 30 05 gas 12 09 05 AURORA at 12 14 05_Hopkins Ridge Prepaid Tran - Interest Earned RY 12ME Feb  '11 5 2" xfId="22949"/>
    <cellStyle name="_Value Copy 11 30 05 gas 12 09 05 AURORA at 12 14 05_Hopkins Ridge Prepaid Tran - Interest Earned RY 12ME Feb  '11 6" xfId="22950"/>
    <cellStyle name="_Value Copy 11 30 05 gas 12 09 05 AURORA at 12 14 05_Hopkins Ridge Prepaid Tran - Interest Earned RY 12ME Feb  '11 6 2" xfId="22951"/>
    <cellStyle name="_Value Copy 11 30 05 gas 12 09 05 AURORA at 12 14 05_Hopkins Ridge Prepaid Tran - Interest Earned RY 12ME Feb  '11 7" xfId="22952"/>
    <cellStyle name="_Value Copy 11 30 05 gas 12 09 05 AURORA at 12 14 05_Hopkins Ridge Prepaid Tran - Interest Earned RY 12ME Feb  '11_DEM-WP(C) ENERG10C--ctn Mid-C_042010 2010GRC" xfId="3650"/>
    <cellStyle name="_Value Copy 11 30 05 gas 12 09 05 AURORA at 12 14 05_Hopkins Ridge Prepaid Tran - Interest Earned RY 12ME Feb  '11_DEM-WP(C) ENERG10C--ctn Mid-C_042010 2010GRC 2" xfId="22953"/>
    <cellStyle name="_Value Copy 11 30 05 gas 12 09 05 AURORA at 12 14 05_Hopkins Ridge Prepaid Tran - Interest Earned RY 12ME Feb  '11_NIM Summary" xfId="3651"/>
    <cellStyle name="_Value Copy 11 30 05 gas 12 09 05 AURORA at 12 14 05_Hopkins Ridge Prepaid Tran - Interest Earned RY 12ME Feb  '11_NIM Summary 2" xfId="3652"/>
    <cellStyle name="_Value Copy 11 30 05 gas 12 09 05 AURORA at 12 14 05_Hopkins Ridge Prepaid Tran - Interest Earned RY 12ME Feb  '11_NIM Summary 2 2" xfId="22954"/>
    <cellStyle name="_Value Copy 11 30 05 gas 12 09 05 AURORA at 12 14 05_Hopkins Ridge Prepaid Tran - Interest Earned RY 12ME Feb  '11_NIM Summary 2 2 2" xfId="22955"/>
    <cellStyle name="_Value Copy 11 30 05 gas 12 09 05 AURORA at 12 14 05_Hopkins Ridge Prepaid Tran - Interest Earned RY 12ME Feb  '11_NIM Summary 2 2 2 2" xfId="22956"/>
    <cellStyle name="_Value Copy 11 30 05 gas 12 09 05 AURORA at 12 14 05_Hopkins Ridge Prepaid Tran - Interest Earned RY 12ME Feb  '11_NIM Summary 2 3" xfId="22957"/>
    <cellStyle name="_Value Copy 11 30 05 gas 12 09 05 AURORA at 12 14 05_Hopkins Ridge Prepaid Tran - Interest Earned RY 12ME Feb  '11_NIM Summary 2 3 2" xfId="22958"/>
    <cellStyle name="_Value Copy 11 30 05 gas 12 09 05 AURORA at 12 14 05_Hopkins Ridge Prepaid Tran - Interest Earned RY 12ME Feb  '11_NIM Summary 2 4" xfId="22959"/>
    <cellStyle name="_Value Copy 11 30 05 gas 12 09 05 AURORA at 12 14 05_Hopkins Ridge Prepaid Tran - Interest Earned RY 12ME Feb  '11_NIM Summary 2 4 2" xfId="22960"/>
    <cellStyle name="_Value Copy 11 30 05 gas 12 09 05 AURORA at 12 14 05_Hopkins Ridge Prepaid Tran - Interest Earned RY 12ME Feb  '11_NIM Summary 2 5" xfId="22961"/>
    <cellStyle name="_Value Copy 11 30 05 gas 12 09 05 AURORA at 12 14 05_Hopkins Ridge Prepaid Tran - Interest Earned RY 12ME Feb  '11_NIM Summary 3" xfId="22962"/>
    <cellStyle name="_Value Copy 11 30 05 gas 12 09 05 AURORA at 12 14 05_Hopkins Ridge Prepaid Tran - Interest Earned RY 12ME Feb  '11_NIM Summary 3 2" xfId="22963"/>
    <cellStyle name="_Value Copy 11 30 05 gas 12 09 05 AURORA at 12 14 05_Hopkins Ridge Prepaid Tran - Interest Earned RY 12ME Feb  '11_NIM Summary 3 2 2" xfId="22964"/>
    <cellStyle name="_Value Copy 11 30 05 gas 12 09 05 AURORA at 12 14 05_Hopkins Ridge Prepaid Tran - Interest Earned RY 12ME Feb  '11_NIM Summary 3 3" xfId="22965"/>
    <cellStyle name="_Value Copy 11 30 05 gas 12 09 05 AURORA at 12 14 05_Hopkins Ridge Prepaid Tran - Interest Earned RY 12ME Feb  '11_NIM Summary 4" xfId="22966"/>
    <cellStyle name="_Value Copy 11 30 05 gas 12 09 05 AURORA at 12 14 05_Hopkins Ridge Prepaid Tran - Interest Earned RY 12ME Feb  '11_NIM Summary 4 2" xfId="22967"/>
    <cellStyle name="_Value Copy 11 30 05 gas 12 09 05 AURORA at 12 14 05_Hopkins Ridge Prepaid Tran - Interest Earned RY 12ME Feb  '11_NIM Summary 4 2 2" xfId="22968"/>
    <cellStyle name="_Value Copy 11 30 05 gas 12 09 05 AURORA at 12 14 05_Hopkins Ridge Prepaid Tran - Interest Earned RY 12ME Feb  '11_NIM Summary 4 3" xfId="22969"/>
    <cellStyle name="_Value Copy 11 30 05 gas 12 09 05 AURORA at 12 14 05_Hopkins Ridge Prepaid Tran - Interest Earned RY 12ME Feb  '11_NIM Summary 5" xfId="22970"/>
    <cellStyle name="_Value Copy 11 30 05 gas 12 09 05 AURORA at 12 14 05_Hopkins Ridge Prepaid Tran - Interest Earned RY 12ME Feb  '11_NIM Summary 5 2" xfId="22971"/>
    <cellStyle name="_Value Copy 11 30 05 gas 12 09 05 AURORA at 12 14 05_Hopkins Ridge Prepaid Tran - Interest Earned RY 12ME Feb  '11_NIM Summary 6" xfId="22972"/>
    <cellStyle name="_Value Copy 11 30 05 gas 12 09 05 AURORA at 12 14 05_Hopkins Ridge Prepaid Tran - Interest Earned RY 12ME Feb  '11_NIM Summary 6 2" xfId="22973"/>
    <cellStyle name="_Value Copy 11 30 05 gas 12 09 05 AURORA at 12 14 05_Hopkins Ridge Prepaid Tran - Interest Earned RY 12ME Feb  '11_NIM Summary 7" xfId="22974"/>
    <cellStyle name="_Value Copy 11 30 05 gas 12 09 05 AURORA at 12 14 05_Hopkins Ridge Prepaid Tran - Interest Earned RY 12ME Feb  '11_NIM Summary_DEM-WP(C) ENERG10C--ctn Mid-C_042010 2010GRC" xfId="3653"/>
    <cellStyle name="_Value Copy 11 30 05 gas 12 09 05 AURORA at 12 14 05_Hopkins Ridge Prepaid Tran - Interest Earned RY 12ME Feb  '11_NIM Summary_DEM-WP(C) ENERG10C--ctn Mid-C_042010 2010GRC 2" xfId="22975"/>
    <cellStyle name="_Value Copy 11 30 05 gas 12 09 05 AURORA at 12 14 05_Hopkins Ridge Prepaid Tran - Interest Earned RY 12ME Feb  '11_Transmission Workbook for May BOD" xfId="3654"/>
    <cellStyle name="_Value Copy 11 30 05 gas 12 09 05 AURORA at 12 14 05_Hopkins Ridge Prepaid Tran - Interest Earned RY 12ME Feb  '11_Transmission Workbook for May BOD 2" xfId="3655"/>
    <cellStyle name="_Value Copy 11 30 05 gas 12 09 05 AURORA at 12 14 05_Hopkins Ridge Prepaid Tran - Interest Earned RY 12ME Feb  '11_Transmission Workbook for May BOD 2 2" xfId="22976"/>
    <cellStyle name="_Value Copy 11 30 05 gas 12 09 05 AURORA at 12 14 05_Hopkins Ridge Prepaid Tran - Interest Earned RY 12ME Feb  '11_Transmission Workbook for May BOD 2 2 2" xfId="22977"/>
    <cellStyle name="_Value Copy 11 30 05 gas 12 09 05 AURORA at 12 14 05_Hopkins Ridge Prepaid Tran - Interest Earned RY 12ME Feb  '11_Transmission Workbook for May BOD 2 2 2 2" xfId="22978"/>
    <cellStyle name="_Value Copy 11 30 05 gas 12 09 05 AURORA at 12 14 05_Hopkins Ridge Prepaid Tran - Interest Earned RY 12ME Feb  '11_Transmission Workbook for May BOD 2 3" xfId="22979"/>
    <cellStyle name="_Value Copy 11 30 05 gas 12 09 05 AURORA at 12 14 05_Hopkins Ridge Prepaid Tran - Interest Earned RY 12ME Feb  '11_Transmission Workbook for May BOD 2 3 2" xfId="22980"/>
    <cellStyle name="_Value Copy 11 30 05 gas 12 09 05 AURORA at 12 14 05_Hopkins Ridge Prepaid Tran - Interest Earned RY 12ME Feb  '11_Transmission Workbook for May BOD 2 4" xfId="22981"/>
    <cellStyle name="_Value Copy 11 30 05 gas 12 09 05 AURORA at 12 14 05_Hopkins Ridge Prepaid Tran - Interest Earned RY 12ME Feb  '11_Transmission Workbook for May BOD 2 4 2" xfId="22982"/>
    <cellStyle name="_Value Copy 11 30 05 gas 12 09 05 AURORA at 12 14 05_Hopkins Ridge Prepaid Tran - Interest Earned RY 12ME Feb  '11_Transmission Workbook for May BOD 2 5" xfId="22983"/>
    <cellStyle name="_Value Copy 11 30 05 gas 12 09 05 AURORA at 12 14 05_Hopkins Ridge Prepaid Tran - Interest Earned RY 12ME Feb  '11_Transmission Workbook for May BOD 3" xfId="22984"/>
    <cellStyle name="_Value Copy 11 30 05 gas 12 09 05 AURORA at 12 14 05_Hopkins Ridge Prepaid Tran - Interest Earned RY 12ME Feb  '11_Transmission Workbook for May BOD 3 2" xfId="22985"/>
    <cellStyle name="_Value Copy 11 30 05 gas 12 09 05 AURORA at 12 14 05_Hopkins Ridge Prepaid Tran - Interest Earned RY 12ME Feb  '11_Transmission Workbook for May BOD 3 2 2" xfId="22986"/>
    <cellStyle name="_Value Copy 11 30 05 gas 12 09 05 AURORA at 12 14 05_Hopkins Ridge Prepaid Tran - Interest Earned RY 12ME Feb  '11_Transmission Workbook for May BOD 3 3" xfId="22987"/>
    <cellStyle name="_Value Copy 11 30 05 gas 12 09 05 AURORA at 12 14 05_Hopkins Ridge Prepaid Tran - Interest Earned RY 12ME Feb  '11_Transmission Workbook for May BOD 4" xfId="22988"/>
    <cellStyle name="_Value Copy 11 30 05 gas 12 09 05 AURORA at 12 14 05_Hopkins Ridge Prepaid Tran - Interest Earned RY 12ME Feb  '11_Transmission Workbook for May BOD 4 2" xfId="22989"/>
    <cellStyle name="_Value Copy 11 30 05 gas 12 09 05 AURORA at 12 14 05_Hopkins Ridge Prepaid Tran - Interest Earned RY 12ME Feb  '11_Transmission Workbook for May BOD 4 2 2" xfId="22990"/>
    <cellStyle name="_Value Copy 11 30 05 gas 12 09 05 AURORA at 12 14 05_Hopkins Ridge Prepaid Tran - Interest Earned RY 12ME Feb  '11_Transmission Workbook for May BOD 4 3" xfId="22991"/>
    <cellStyle name="_Value Copy 11 30 05 gas 12 09 05 AURORA at 12 14 05_Hopkins Ridge Prepaid Tran - Interest Earned RY 12ME Feb  '11_Transmission Workbook for May BOD 5" xfId="22992"/>
    <cellStyle name="_Value Copy 11 30 05 gas 12 09 05 AURORA at 12 14 05_Hopkins Ridge Prepaid Tran - Interest Earned RY 12ME Feb  '11_Transmission Workbook for May BOD 5 2" xfId="22993"/>
    <cellStyle name="_Value Copy 11 30 05 gas 12 09 05 AURORA at 12 14 05_Hopkins Ridge Prepaid Tran - Interest Earned RY 12ME Feb  '11_Transmission Workbook for May BOD 6" xfId="22994"/>
    <cellStyle name="_Value Copy 11 30 05 gas 12 09 05 AURORA at 12 14 05_Hopkins Ridge Prepaid Tran - Interest Earned RY 12ME Feb  '11_Transmission Workbook for May BOD 6 2" xfId="22995"/>
    <cellStyle name="_Value Copy 11 30 05 gas 12 09 05 AURORA at 12 14 05_Hopkins Ridge Prepaid Tran - Interest Earned RY 12ME Feb  '11_Transmission Workbook for May BOD 7" xfId="22996"/>
    <cellStyle name="_Value Copy 11 30 05 gas 12 09 05 AURORA at 12 14 05_Hopkins Ridge Prepaid Tran - Interest Earned RY 12ME Feb  '11_Transmission Workbook for May BOD_DEM-WP(C) ENERG10C--ctn Mid-C_042010 2010GRC" xfId="3656"/>
    <cellStyle name="_Value Copy 11 30 05 gas 12 09 05 AURORA at 12 14 05_Hopkins Ridge Prepaid Tran - Interest Earned RY 12ME Feb  '11_Transmission Workbook for May BOD_DEM-WP(C) ENERG10C--ctn Mid-C_042010 2010GRC 2" xfId="22997"/>
    <cellStyle name="_Value Copy 11 30 05 gas 12 09 05 AURORA at 12 14 05_INPUTS" xfId="22998"/>
    <cellStyle name="_Value Copy 11 30 05 gas 12 09 05 AURORA at 12 14 05_INPUTS 2" xfId="22999"/>
    <cellStyle name="_Value Copy 11 30 05 gas 12 09 05 AURORA at 12 14 05_INPUTS 2 2" xfId="23000"/>
    <cellStyle name="_Value Copy 11 30 05 gas 12 09 05 AURORA at 12 14 05_INPUTS 2 2 2" xfId="23001"/>
    <cellStyle name="_Value Copy 11 30 05 gas 12 09 05 AURORA at 12 14 05_INPUTS 2 2 2 2" xfId="23002"/>
    <cellStyle name="_Value Copy 11 30 05 gas 12 09 05 AURORA at 12 14 05_INPUTS 2 2 3" xfId="23003"/>
    <cellStyle name="_Value Copy 11 30 05 gas 12 09 05 AURORA at 12 14 05_INPUTS 2 3" xfId="23004"/>
    <cellStyle name="_Value Copy 11 30 05 gas 12 09 05 AURORA at 12 14 05_INPUTS 2 3 2" xfId="23005"/>
    <cellStyle name="_Value Copy 11 30 05 gas 12 09 05 AURORA at 12 14 05_INPUTS 2 3 2 2" xfId="23006"/>
    <cellStyle name="_Value Copy 11 30 05 gas 12 09 05 AURORA at 12 14 05_INPUTS 2 3 3" xfId="23007"/>
    <cellStyle name="_Value Copy 11 30 05 gas 12 09 05 AURORA at 12 14 05_INPUTS 2 4" xfId="23008"/>
    <cellStyle name="_Value Copy 11 30 05 gas 12 09 05 AURORA at 12 14 05_INPUTS 2 4 2" xfId="23009"/>
    <cellStyle name="_Value Copy 11 30 05 gas 12 09 05 AURORA at 12 14 05_INPUTS 2 4 2 2" xfId="23010"/>
    <cellStyle name="_Value Copy 11 30 05 gas 12 09 05 AURORA at 12 14 05_INPUTS 2 4 3" xfId="23011"/>
    <cellStyle name="_Value Copy 11 30 05 gas 12 09 05 AURORA at 12 14 05_INPUTS 2 5" xfId="23012"/>
    <cellStyle name="_Value Copy 11 30 05 gas 12 09 05 AURORA at 12 14 05_INPUTS 3" xfId="23013"/>
    <cellStyle name="_Value Copy 11 30 05 gas 12 09 05 AURORA at 12 14 05_INPUTS 3 2" xfId="23014"/>
    <cellStyle name="_Value Copy 11 30 05 gas 12 09 05 AURORA at 12 14 05_INPUTS 3 2 2" xfId="23015"/>
    <cellStyle name="_Value Copy 11 30 05 gas 12 09 05 AURORA at 12 14 05_INPUTS 3 3" xfId="23016"/>
    <cellStyle name="_Value Copy 11 30 05 gas 12 09 05 AURORA at 12 14 05_INPUTS 4" xfId="23017"/>
    <cellStyle name="_Value Copy 11 30 05 gas 12 09 05 AURORA at 12 14 05_INPUTS 4 2" xfId="23018"/>
    <cellStyle name="_Value Copy 11 30 05 gas 12 09 05 AURORA at 12 14 05_INPUTS 4 2 2" xfId="23019"/>
    <cellStyle name="_Value Copy 11 30 05 gas 12 09 05 AURORA at 12 14 05_INPUTS 4 3" xfId="23020"/>
    <cellStyle name="_Value Copy 11 30 05 gas 12 09 05 AURORA at 12 14 05_INPUTS 5" xfId="23021"/>
    <cellStyle name="_Value Copy 11 30 05 gas 12 09 05 AURORA at 12 14 05_INPUTS 5 2" xfId="23022"/>
    <cellStyle name="_Value Copy 11 30 05 gas 12 09 05 AURORA at 12 14 05_INPUTS 6" xfId="23023"/>
    <cellStyle name="_Value Copy 11 30 05 gas 12 09 05 AURORA at 12 14 05_Leased Transformer &amp; Substation Plant &amp; Rev 12-2009" xfId="23024"/>
    <cellStyle name="_Value Copy 11 30 05 gas 12 09 05 AURORA at 12 14 05_Leased Transformer &amp; Substation Plant &amp; Rev 12-2009 2" xfId="23025"/>
    <cellStyle name="_Value Copy 11 30 05 gas 12 09 05 AURORA at 12 14 05_Leased Transformer &amp; Substation Plant &amp; Rev 12-2009 2 2" xfId="23026"/>
    <cellStyle name="_Value Copy 11 30 05 gas 12 09 05 AURORA at 12 14 05_Leased Transformer &amp; Substation Plant &amp; Rev 12-2009 2 2 2" xfId="23027"/>
    <cellStyle name="_Value Copy 11 30 05 gas 12 09 05 AURORA at 12 14 05_Leased Transformer &amp; Substation Plant &amp; Rev 12-2009 2 2 2 2" xfId="23028"/>
    <cellStyle name="_Value Copy 11 30 05 gas 12 09 05 AURORA at 12 14 05_Leased Transformer &amp; Substation Plant &amp; Rev 12-2009 2 2 3" xfId="23029"/>
    <cellStyle name="_Value Copy 11 30 05 gas 12 09 05 AURORA at 12 14 05_Leased Transformer &amp; Substation Plant &amp; Rev 12-2009 2 3" xfId="23030"/>
    <cellStyle name="_Value Copy 11 30 05 gas 12 09 05 AURORA at 12 14 05_Leased Transformer &amp; Substation Plant &amp; Rev 12-2009 2 3 2" xfId="23031"/>
    <cellStyle name="_Value Copy 11 30 05 gas 12 09 05 AURORA at 12 14 05_Leased Transformer &amp; Substation Plant &amp; Rev 12-2009 2 3 2 2" xfId="23032"/>
    <cellStyle name="_Value Copy 11 30 05 gas 12 09 05 AURORA at 12 14 05_Leased Transformer &amp; Substation Plant &amp; Rev 12-2009 2 3 3" xfId="23033"/>
    <cellStyle name="_Value Copy 11 30 05 gas 12 09 05 AURORA at 12 14 05_Leased Transformer &amp; Substation Plant &amp; Rev 12-2009 2 4" xfId="23034"/>
    <cellStyle name="_Value Copy 11 30 05 gas 12 09 05 AURORA at 12 14 05_Leased Transformer &amp; Substation Plant &amp; Rev 12-2009 2 4 2" xfId="23035"/>
    <cellStyle name="_Value Copy 11 30 05 gas 12 09 05 AURORA at 12 14 05_Leased Transformer &amp; Substation Plant &amp; Rev 12-2009 2 4 2 2" xfId="23036"/>
    <cellStyle name="_Value Copy 11 30 05 gas 12 09 05 AURORA at 12 14 05_Leased Transformer &amp; Substation Plant &amp; Rev 12-2009 2 4 3" xfId="23037"/>
    <cellStyle name="_Value Copy 11 30 05 gas 12 09 05 AURORA at 12 14 05_Leased Transformer &amp; Substation Plant &amp; Rev 12-2009 2 5" xfId="23038"/>
    <cellStyle name="_Value Copy 11 30 05 gas 12 09 05 AURORA at 12 14 05_Leased Transformer &amp; Substation Plant &amp; Rev 12-2009 3" xfId="23039"/>
    <cellStyle name="_Value Copy 11 30 05 gas 12 09 05 AURORA at 12 14 05_Leased Transformer &amp; Substation Plant &amp; Rev 12-2009 3 2" xfId="23040"/>
    <cellStyle name="_Value Copy 11 30 05 gas 12 09 05 AURORA at 12 14 05_Leased Transformer &amp; Substation Plant &amp; Rev 12-2009 3 2 2" xfId="23041"/>
    <cellStyle name="_Value Copy 11 30 05 gas 12 09 05 AURORA at 12 14 05_Leased Transformer &amp; Substation Plant &amp; Rev 12-2009 3 3" xfId="23042"/>
    <cellStyle name="_Value Copy 11 30 05 gas 12 09 05 AURORA at 12 14 05_Leased Transformer &amp; Substation Plant &amp; Rev 12-2009 4" xfId="23043"/>
    <cellStyle name="_Value Copy 11 30 05 gas 12 09 05 AURORA at 12 14 05_Leased Transformer &amp; Substation Plant &amp; Rev 12-2009 4 2" xfId="23044"/>
    <cellStyle name="_Value Copy 11 30 05 gas 12 09 05 AURORA at 12 14 05_Leased Transformer &amp; Substation Plant &amp; Rev 12-2009 4 2 2" xfId="23045"/>
    <cellStyle name="_Value Copy 11 30 05 gas 12 09 05 AURORA at 12 14 05_Leased Transformer &amp; Substation Plant &amp; Rev 12-2009 4 3" xfId="23046"/>
    <cellStyle name="_Value Copy 11 30 05 gas 12 09 05 AURORA at 12 14 05_Leased Transformer &amp; Substation Plant &amp; Rev 12-2009 5" xfId="23047"/>
    <cellStyle name="_Value Copy 11 30 05 gas 12 09 05 AURORA at 12 14 05_Leased Transformer &amp; Substation Plant &amp; Rev 12-2009 5 2" xfId="23048"/>
    <cellStyle name="_Value Copy 11 30 05 gas 12 09 05 AURORA at 12 14 05_Leased Transformer &amp; Substation Plant &amp; Rev 12-2009 6" xfId="23049"/>
    <cellStyle name="_Value Copy 11 30 05 gas 12 09 05 AURORA at 12 14 05_Mint Farm Generation BPA" xfId="23050"/>
    <cellStyle name="_Value Copy 11 30 05 gas 12 09 05 AURORA at 12 14 05_NIM Summary" xfId="3657"/>
    <cellStyle name="_Value Copy 11 30 05 gas 12 09 05 AURORA at 12 14 05_NIM Summary 09GRC" xfId="3658"/>
    <cellStyle name="_Value Copy 11 30 05 gas 12 09 05 AURORA at 12 14 05_NIM Summary 09GRC 2" xfId="3659"/>
    <cellStyle name="_Value Copy 11 30 05 gas 12 09 05 AURORA at 12 14 05_NIM Summary 09GRC 2 2" xfId="23051"/>
    <cellStyle name="_Value Copy 11 30 05 gas 12 09 05 AURORA at 12 14 05_NIM Summary 09GRC 2 2 2" xfId="23052"/>
    <cellStyle name="_Value Copy 11 30 05 gas 12 09 05 AURORA at 12 14 05_NIM Summary 09GRC 2 2 2 2" xfId="23053"/>
    <cellStyle name="_Value Copy 11 30 05 gas 12 09 05 AURORA at 12 14 05_NIM Summary 09GRC 2 3" xfId="23054"/>
    <cellStyle name="_Value Copy 11 30 05 gas 12 09 05 AURORA at 12 14 05_NIM Summary 09GRC 2 3 2" xfId="23055"/>
    <cellStyle name="_Value Copy 11 30 05 gas 12 09 05 AURORA at 12 14 05_NIM Summary 09GRC 2 4" xfId="23056"/>
    <cellStyle name="_Value Copy 11 30 05 gas 12 09 05 AURORA at 12 14 05_NIM Summary 09GRC 2 4 2" xfId="23057"/>
    <cellStyle name="_Value Copy 11 30 05 gas 12 09 05 AURORA at 12 14 05_NIM Summary 09GRC 2 5" xfId="23058"/>
    <cellStyle name="_Value Copy 11 30 05 gas 12 09 05 AURORA at 12 14 05_NIM Summary 09GRC 3" xfId="23059"/>
    <cellStyle name="_Value Copy 11 30 05 gas 12 09 05 AURORA at 12 14 05_NIM Summary 09GRC 3 2" xfId="23060"/>
    <cellStyle name="_Value Copy 11 30 05 gas 12 09 05 AURORA at 12 14 05_NIM Summary 09GRC 3 2 2" xfId="23061"/>
    <cellStyle name="_Value Copy 11 30 05 gas 12 09 05 AURORA at 12 14 05_NIM Summary 09GRC 3 3" xfId="23062"/>
    <cellStyle name="_Value Copy 11 30 05 gas 12 09 05 AURORA at 12 14 05_NIM Summary 09GRC 4" xfId="23063"/>
    <cellStyle name="_Value Copy 11 30 05 gas 12 09 05 AURORA at 12 14 05_NIM Summary 09GRC 4 2" xfId="23064"/>
    <cellStyle name="_Value Copy 11 30 05 gas 12 09 05 AURORA at 12 14 05_NIM Summary 09GRC 4 2 2" xfId="23065"/>
    <cellStyle name="_Value Copy 11 30 05 gas 12 09 05 AURORA at 12 14 05_NIM Summary 09GRC 4 3" xfId="23066"/>
    <cellStyle name="_Value Copy 11 30 05 gas 12 09 05 AURORA at 12 14 05_NIM Summary 09GRC 5" xfId="23067"/>
    <cellStyle name="_Value Copy 11 30 05 gas 12 09 05 AURORA at 12 14 05_NIM Summary 09GRC 5 2" xfId="23068"/>
    <cellStyle name="_Value Copy 11 30 05 gas 12 09 05 AURORA at 12 14 05_NIM Summary 09GRC 6" xfId="23069"/>
    <cellStyle name="_Value Copy 11 30 05 gas 12 09 05 AURORA at 12 14 05_NIM Summary 09GRC 6 2" xfId="23070"/>
    <cellStyle name="_Value Copy 11 30 05 gas 12 09 05 AURORA at 12 14 05_NIM Summary 09GRC 7" xfId="23071"/>
    <cellStyle name="_Value Copy 11 30 05 gas 12 09 05 AURORA at 12 14 05_NIM Summary 09GRC_DEM-WP(C) ENERG10C--ctn Mid-C_042010 2010GRC" xfId="3660"/>
    <cellStyle name="_Value Copy 11 30 05 gas 12 09 05 AURORA at 12 14 05_NIM Summary 09GRC_DEM-WP(C) ENERG10C--ctn Mid-C_042010 2010GRC 2" xfId="23072"/>
    <cellStyle name="_Value Copy 11 30 05 gas 12 09 05 AURORA at 12 14 05_NIM Summary 10" xfId="23073"/>
    <cellStyle name="_Value Copy 11 30 05 gas 12 09 05 AURORA at 12 14 05_NIM Summary 10 2" xfId="23074"/>
    <cellStyle name="_Value Copy 11 30 05 gas 12 09 05 AURORA at 12 14 05_NIM Summary 10 2 2" xfId="23075"/>
    <cellStyle name="_Value Copy 11 30 05 gas 12 09 05 AURORA at 12 14 05_NIM Summary 10 3" xfId="23076"/>
    <cellStyle name="_Value Copy 11 30 05 gas 12 09 05 AURORA at 12 14 05_NIM Summary 10 4" xfId="23077"/>
    <cellStyle name="_Value Copy 11 30 05 gas 12 09 05 AURORA at 12 14 05_NIM Summary 11" xfId="23078"/>
    <cellStyle name="_Value Copy 11 30 05 gas 12 09 05 AURORA at 12 14 05_NIM Summary 11 2" xfId="23079"/>
    <cellStyle name="_Value Copy 11 30 05 gas 12 09 05 AURORA at 12 14 05_NIM Summary 11 2 2" xfId="23080"/>
    <cellStyle name="_Value Copy 11 30 05 gas 12 09 05 AURORA at 12 14 05_NIM Summary 11 3" xfId="23081"/>
    <cellStyle name="_Value Copy 11 30 05 gas 12 09 05 AURORA at 12 14 05_NIM Summary 11 4" xfId="23082"/>
    <cellStyle name="_Value Copy 11 30 05 gas 12 09 05 AURORA at 12 14 05_NIM Summary 12" xfId="23083"/>
    <cellStyle name="_Value Copy 11 30 05 gas 12 09 05 AURORA at 12 14 05_NIM Summary 12 2" xfId="23084"/>
    <cellStyle name="_Value Copy 11 30 05 gas 12 09 05 AURORA at 12 14 05_NIM Summary 12 2 2" xfId="23085"/>
    <cellStyle name="_Value Copy 11 30 05 gas 12 09 05 AURORA at 12 14 05_NIM Summary 12 3" xfId="23086"/>
    <cellStyle name="_Value Copy 11 30 05 gas 12 09 05 AURORA at 12 14 05_NIM Summary 12 4" xfId="23087"/>
    <cellStyle name="_Value Copy 11 30 05 gas 12 09 05 AURORA at 12 14 05_NIM Summary 13" xfId="23088"/>
    <cellStyle name="_Value Copy 11 30 05 gas 12 09 05 AURORA at 12 14 05_NIM Summary 13 2" xfId="23089"/>
    <cellStyle name="_Value Copy 11 30 05 gas 12 09 05 AURORA at 12 14 05_NIM Summary 13 2 2" xfId="23090"/>
    <cellStyle name="_Value Copy 11 30 05 gas 12 09 05 AURORA at 12 14 05_NIM Summary 13 3" xfId="23091"/>
    <cellStyle name="_Value Copy 11 30 05 gas 12 09 05 AURORA at 12 14 05_NIM Summary 13 4" xfId="23092"/>
    <cellStyle name="_Value Copy 11 30 05 gas 12 09 05 AURORA at 12 14 05_NIM Summary 14" xfId="23093"/>
    <cellStyle name="_Value Copy 11 30 05 gas 12 09 05 AURORA at 12 14 05_NIM Summary 14 2" xfId="23094"/>
    <cellStyle name="_Value Copy 11 30 05 gas 12 09 05 AURORA at 12 14 05_NIM Summary 14 2 2" xfId="23095"/>
    <cellStyle name="_Value Copy 11 30 05 gas 12 09 05 AURORA at 12 14 05_NIM Summary 14 3" xfId="23096"/>
    <cellStyle name="_Value Copy 11 30 05 gas 12 09 05 AURORA at 12 14 05_NIM Summary 14 4" xfId="23097"/>
    <cellStyle name="_Value Copy 11 30 05 gas 12 09 05 AURORA at 12 14 05_NIM Summary 15" xfId="23098"/>
    <cellStyle name="_Value Copy 11 30 05 gas 12 09 05 AURORA at 12 14 05_NIM Summary 15 2" xfId="23099"/>
    <cellStyle name="_Value Copy 11 30 05 gas 12 09 05 AURORA at 12 14 05_NIM Summary 15 2 2" xfId="23100"/>
    <cellStyle name="_Value Copy 11 30 05 gas 12 09 05 AURORA at 12 14 05_NIM Summary 15 3" xfId="23101"/>
    <cellStyle name="_Value Copy 11 30 05 gas 12 09 05 AURORA at 12 14 05_NIM Summary 15 4" xfId="23102"/>
    <cellStyle name="_Value Copy 11 30 05 gas 12 09 05 AURORA at 12 14 05_NIM Summary 16" xfId="23103"/>
    <cellStyle name="_Value Copy 11 30 05 gas 12 09 05 AURORA at 12 14 05_NIM Summary 16 2" xfId="23104"/>
    <cellStyle name="_Value Copy 11 30 05 gas 12 09 05 AURORA at 12 14 05_NIM Summary 16 2 2" xfId="23105"/>
    <cellStyle name="_Value Copy 11 30 05 gas 12 09 05 AURORA at 12 14 05_NIM Summary 16 3" xfId="23106"/>
    <cellStyle name="_Value Copy 11 30 05 gas 12 09 05 AURORA at 12 14 05_NIM Summary 16 4" xfId="23107"/>
    <cellStyle name="_Value Copy 11 30 05 gas 12 09 05 AURORA at 12 14 05_NIM Summary 17" xfId="23108"/>
    <cellStyle name="_Value Copy 11 30 05 gas 12 09 05 AURORA at 12 14 05_NIM Summary 17 2" xfId="23109"/>
    <cellStyle name="_Value Copy 11 30 05 gas 12 09 05 AURORA at 12 14 05_NIM Summary 17 2 2" xfId="23110"/>
    <cellStyle name="_Value Copy 11 30 05 gas 12 09 05 AURORA at 12 14 05_NIM Summary 17 3" xfId="23111"/>
    <cellStyle name="_Value Copy 11 30 05 gas 12 09 05 AURORA at 12 14 05_NIM Summary 17 4" xfId="23112"/>
    <cellStyle name="_Value Copy 11 30 05 gas 12 09 05 AURORA at 12 14 05_NIM Summary 18" xfId="23113"/>
    <cellStyle name="_Value Copy 11 30 05 gas 12 09 05 AURORA at 12 14 05_NIM Summary 18 2" xfId="23114"/>
    <cellStyle name="_Value Copy 11 30 05 gas 12 09 05 AURORA at 12 14 05_NIM Summary 18 3" xfId="23115"/>
    <cellStyle name="_Value Copy 11 30 05 gas 12 09 05 AURORA at 12 14 05_NIM Summary 19" xfId="23116"/>
    <cellStyle name="_Value Copy 11 30 05 gas 12 09 05 AURORA at 12 14 05_NIM Summary 19 2" xfId="23117"/>
    <cellStyle name="_Value Copy 11 30 05 gas 12 09 05 AURORA at 12 14 05_NIM Summary 19 3" xfId="23118"/>
    <cellStyle name="_Value Copy 11 30 05 gas 12 09 05 AURORA at 12 14 05_NIM Summary 2" xfId="3661"/>
    <cellStyle name="_Value Copy 11 30 05 gas 12 09 05 AURORA at 12 14 05_NIM Summary 2 2" xfId="23119"/>
    <cellStyle name="_Value Copy 11 30 05 gas 12 09 05 AURORA at 12 14 05_NIM Summary 2 2 2" xfId="23120"/>
    <cellStyle name="_Value Copy 11 30 05 gas 12 09 05 AURORA at 12 14 05_NIM Summary 2 2 2 2" xfId="23121"/>
    <cellStyle name="_Value Copy 11 30 05 gas 12 09 05 AURORA at 12 14 05_NIM Summary 2 3" xfId="23122"/>
    <cellStyle name="_Value Copy 11 30 05 gas 12 09 05 AURORA at 12 14 05_NIM Summary 2 3 2" xfId="23123"/>
    <cellStyle name="_Value Copy 11 30 05 gas 12 09 05 AURORA at 12 14 05_NIM Summary 2 4" xfId="23124"/>
    <cellStyle name="_Value Copy 11 30 05 gas 12 09 05 AURORA at 12 14 05_NIM Summary 2 4 2" xfId="23125"/>
    <cellStyle name="_Value Copy 11 30 05 gas 12 09 05 AURORA at 12 14 05_NIM Summary 2 5" xfId="23126"/>
    <cellStyle name="_Value Copy 11 30 05 gas 12 09 05 AURORA at 12 14 05_NIM Summary 20" xfId="23127"/>
    <cellStyle name="_Value Copy 11 30 05 gas 12 09 05 AURORA at 12 14 05_NIM Summary 20 2" xfId="23128"/>
    <cellStyle name="_Value Copy 11 30 05 gas 12 09 05 AURORA at 12 14 05_NIM Summary 20 3" xfId="23129"/>
    <cellStyle name="_Value Copy 11 30 05 gas 12 09 05 AURORA at 12 14 05_NIM Summary 21" xfId="23130"/>
    <cellStyle name="_Value Copy 11 30 05 gas 12 09 05 AURORA at 12 14 05_NIM Summary 21 2" xfId="23131"/>
    <cellStyle name="_Value Copy 11 30 05 gas 12 09 05 AURORA at 12 14 05_NIM Summary 21 3" xfId="23132"/>
    <cellStyle name="_Value Copy 11 30 05 gas 12 09 05 AURORA at 12 14 05_NIM Summary 22" xfId="23133"/>
    <cellStyle name="_Value Copy 11 30 05 gas 12 09 05 AURORA at 12 14 05_NIM Summary 22 2" xfId="23134"/>
    <cellStyle name="_Value Copy 11 30 05 gas 12 09 05 AURORA at 12 14 05_NIM Summary 22 3" xfId="23135"/>
    <cellStyle name="_Value Copy 11 30 05 gas 12 09 05 AURORA at 12 14 05_NIM Summary 23" xfId="23136"/>
    <cellStyle name="_Value Copy 11 30 05 gas 12 09 05 AURORA at 12 14 05_NIM Summary 23 2" xfId="23137"/>
    <cellStyle name="_Value Copy 11 30 05 gas 12 09 05 AURORA at 12 14 05_NIM Summary 23 3" xfId="23138"/>
    <cellStyle name="_Value Copy 11 30 05 gas 12 09 05 AURORA at 12 14 05_NIM Summary 24" xfId="23139"/>
    <cellStyle name="_Value Copy 11 30 05 gas 12 09 05 AURORA at 12 14 05_NIM Summary 24 2" xfId="23140"/>
    <cellStyle name="_Value Copy 11 30 05 gas 12 09 05 AURORA at 12 14 05_NIM Summary 24 3" xfId="23141"/>
    <cellStyle name="_Value Copy 11 30 05 gas 12 09 05 AURORA at 12 14 05_NIM Summary 25" xfId="23142"/>
    <cellStyle name="_Value Copy 11 30 05 gas 12 09 05 AURORA at 12 14 05_NIM Summary 25 2" xfId="23143"/>
    <cellStyle name="_Value Copy 11 30 05 gas 12 09 05 AURORA at 12 14 05_NIM Summary 25 3" xfId="23144"/>
    <cellStyle name="_Value Copy 11 30 05 gas 12 09 05 AURORA at 12 14 05_NIM Summary 26" xfId="23145"/>
    <cellStyle name="_Value Copy 11 30 05 gas 12 09 05 AURORA at 12 14 05_NIM Summary 26 2" xfId="23146"/>
    <cellStyle name="_Value Copy 11 30 05 gas 12 09 05 AURORA at 12 14 05_NIM Summary 26 3" xfId="23147"/>
    <cellStyle name="_Value Copy 11 30 05 gas 12 09 05 AURORA at 12 14 05_NIM Summary 27" xfId="23148"/>
    <cellStyle name="_Value Copy 11 30 05 gas 12 09 05 AURORA at 12 14 05_NIM Summary 27 2" xfId="23149"/>
    <cellStyle name="_Value Copy 11 30 05 gas 12 09 05 AURORA at 12 14 05_NIM Summary 27 3" xfId="23150"/>
    <cellStyle name="_Value Copy 11 30 05 gas 12 09 05 AURORA at 12 14 05_NIM Summary 28" xfId="23151"/>
    <cellStyle name="_Value Copy 11 30 05 gas 12 09 05 AURORA at 12 14 05_NIM Summary 28 2" xfId="23152"/>
    <cellStyle name="_Value Copy 11 30 05 gas 12 09 05 AURORA at 12 14 05_NIM Summary 28 3" xfId="23153"/>
    <cellStyle name="_Value Copy 11 30 05 gas 12 09 05 AURORA at 12 14 05_NIM Summary 29" xfId="23154"/>
    <cellStyle name="_Value Copy 11 30 05 gas 12 09 05 AURORA at 12 14 05_NIM Summary 29 2" xfId="23155"/>
    <cellStyle name="_Value Copy 11 30 05 gas 12 09 05 AURORA at 12 14 05_NIM Summary 29 3" xfId="23156"/>
    <cellStyle name="_Value Copy 11 30 05 gas 12 09 05 AURORA at 12 14 05_NIM Summary 3" xfId="3662"/>
    <cellStyle name="_Value Copy 11 30 05 gas 12 09 05 AURORA at 12 14 05_NIM Summary 3 2" xfId="23157"/>
    <cellStyle name="_Value Copy 11 30 05 gas 12 09 05 AURORA at 12 14 05_NIM Summary 3 2 2" xfId="23158"/>
    <cellStyle name="_Value Copy 11 30 05 gas 12 09 05 AURORA at 12 14 05_NIM Summary 3 3" xfId="23159"/>
    <cellStyle name="_Value Copy 11 30 05 gas 12 09 05 AURORA at 12 14 05_NIM Summary 3 4" xfId="23160"/>
    <cellStyle name="_Value Copy 11 30 05 gas 12 09 05 AURORA at 12 14 05_NIM Summary 30" xfId="23161"/>
    <cellStyle name="_Value Copy 11 30 05 gas 12 09 05 AURORA at 12 14 05_NIM Summary 30 2" xfId="23162"/>
    <cellStyle name="_Value Copy 11 30 05 gas 12 09 05 AURORA at 12 14 05_NIM Summary 30 3" xfId="23163"/>
    <cellStyle name="_Value Copy 11 30 05 gas 12 09 05 AURORA at 12 14 05_NIM Summary 31" xfId="23164"/>
    <cellStyle name="_Value Copy 11 30 05 gas 12 09 05 AURORA at 12 14 05_NIM Summary 31 2" xfId="23165"/>
    <cellStyle name="_Value Copy 11 30 05 gas 12 09 05 AURORA at 12 14 05_NIM Summary 31 3" xfId="23166"/>
    <cellStyle name="_Value Copy 11 30 05 gas 12 09 05 AURORA at 12 14 05_NIM Summary 32" xfId="23167"/>
    <cellStyle name="_Value Copy 11 30 05 gas 12 09 05 AURORA at 12 14 05_NIM Summary 32 2" xfId="23168"/>
    <cellStyle name="_Value Copy 11 30 05 gas 12 09 05 AURORA at 12 14 05_NIM Summary 33" xfId="23169"/>
    <cellStyle name="_Value Copy 11 30 05 gas 12 09 05 AURORA at 12 14 05_NIM Summary 33 2" xfId="23170"/>
    <cellStyle name="_Value Copy 11 30 05 gas 12 09 05 AURORA at 12 14 05_NIM Summary 34" xfId="23171"/>
    <cellStyle name="_Value Copy 11 30 05 gas 12 09 05 AURORA at 12 14 05_NIM Summary 34 2" xfId="23172"/>
    <cellStyle name="_Value Copy 11 30 05 gas 12 09 05 AURORA at 12 14 05_NIM Summary 35" xfId="23173"/>
    <cellStyle name="_Value Copy 11 30 05 gas 12 09 05 AURORA at 12 14 05_NIM Summary 35 2" xfId="23174"/>
    <cellStyle name="_Value Copy 11 30 05 gas 12 09 05 AURORA at 12 14 05_NIM Summary 36" xfId="23175"/>
    <cellStyle name="_Value Copy 11 30 05 gas 12 09 05 AURORA at 12 14 05_NIM Summary 36 2" xfId="23176"/>
    <cellStyle name="_Value Copy 11 30 05 gas 12 09 05 AURORA at 12 14 05_NIM Summary 37" xfId="23177"/>
    <cellStyle name="_Value Copy 11 30 05 gas 12 09 05 AURORA at 12 14 05_NIM Summary 37 2" xfId="23178"/>
    <cellStyle name="_Value Copy 11 30 05 gas 12 09 05 AURORA at 12 14 05_NIM Summary 38" xfId="23179"/>
    <cellStyle name="_Value Copy 11 30 05 gas 12 09 05 AURORA at 12 14 05_NIM Summary 38 2" xfId="23180"/>
    <cellStyle name="_Value Copy 11 30 05 gas 12 09 05 AURORA at 12 14 05_NIM Summary 39" xfId="23181"/>
    <cellStyle name="_Value Copy 11 30 05 gas 12 09 05 AURORA at 12 14 05_NIM Summary 39 2" xfId="23182"/>
    <cellStyle name="_Value Copy 11 30 05 gas 12 09 05 AURORA at 12 14 05_NIM Summary 4" xfId="3663"/>
    <cellStyle name="_Value Copy 11 30 05 gas 12 09 05 AURORA at 12 14 05_NIM Summary 4 2" xfId="23183"/>
    <cellStyle name="_Value Copy 11 30 05 gas 12 09 05 AURORA at 12 14 05_NIM Summary 4 2 2" xfId="23184"/>
    <cellStyle name="_Value Copy 11 30 05 gas 12 09 05 AURORA at 12 14 05_NIM Summary 4 3" xfId="23185"/>
    <cellStyle name="_Value Copy 11 30 05 gas 12 09 05 AURORA at 12 14 05_NIM Summary 4 4" xfId="23186"/>
    <cellStyle name="_Value Copy 11 30 05 gas 12 09 05 AURORA at 12 14 05_NIM Summary 40" xfId="23187"/>
    <cellStyle name="_Value Copy 11 30 05 gas 12 09 05 AURORA at 12 14 05_NIM Summary 40 2" xfId="23188"/>
    <cellStyle name="_Value Copy 11 30 05 gas 12 09 05 AURORA at 12 14 05_NIM Summary 41" xfId="23189"/>
    <cellStyle name="_Value Copy 11 30 05 gas 12 09 05 AURORA at 12 14 05_NIM Summary 41 2" xfId="23190"/>
    <cellStyle name="_Value Copy 11 30 05 gas 12 09 05 AURORA at 12 14 05_NIM Summary 42" xfId="23191"/>
    <cellStyle name="_Value Copy 11 30 05 gas 12 09 05 AURORA at 12 14 05_NIM Summary 42 2" xfId="23192"/>
    <cellStyle name="_Value Copy 11 30 05 gas 12 09 05 AURORA at 12 14 05_NIM Summary 43" xfId="23193"/>
    <cellStyle name="_Value Copy 11 30 05 gas 12 09 05 AURORA at 12 14 05_NIM Summary 43 2" xfId="23194"/>
    <cellStyle name="_Value Copy 11 30 05 gas 12 09 05 AURORA at 12 14 05_NIM Summary 44" xfId="23195"/>
    <cellStyle name="_Value Copy 11 30 05 gas 12 09 05 AURORA at 12 14 05_NIM Summary 44 2" xfId="23196"/>
    <cellStyle name="_Value Copy 11 30 05 gas 12 09 05 AURORA at 12 14 05_NIM Summary 45" xfId="23197"/>
    <cellStyle name="_Value Copy 11 30 05 gas 12 09 05 AURORA at 12 14 05_NIM Summary 45 2" xfId="23198"/>
    <cellStyle name="_Value Copy 11 30 05 gas 12 09 05 AURORA at 12 14 05_NIM Summary 46" xfId="23199"/>
    <cellStyle name="_Value Copy 11 30 05 gas 12 09 05 AURORA at 12 14 05_NIM Summary 46 2" xfId="23200"/>
    <cellStyle name="_Value Copy 11 30 05 gas 12 09 05 AURORA at 12 14 05_NIM Summary 47" xfId="23201"/>
    <cellStyle name="_Value Copy 11 30 05 gas 12 09 05 AURORA at 12 14 05_NIM Summary 47 2" xfId="23202"/>
    <cellStyle name="_Value Copy 11 30 05 gas 12 09 05 AURORA at 12 14 05_NIM Summary 48" xfId="23203"/>
    <cellStyle name="_Value Copy 11 30 05 gas 12 09 05 AURORA at 12 14 05_NIM Summary 49" xfId="23204"/>
    <cellStyle name="_Value Copy 11 30 05 gas 12 09 05 AURORA at 12 14 05_NIM Summary 5" xfId="3664"/>
    <cellStyle name="_Value Copy 11 30 05 gas 12 09 05 AURORA at 12 14 05_NIM Summary 5 2" xfId="23205"/>
    <cellStyle name="_Value Copy 11 30 05 gas 12 09 05 AURORA at 12 14 05_NIM Summary 5 2 2" xfId="23206"/>
    <cellStyle name="_Value Copy 11 30 05 gas 12 09 05 AURORA at 12 14 05_NIM Summary 5 3" xfId="23207"/>
    <cellStyle name="_Value Copy 11 30 05 gas 12 09 05 AURORA at 12 14 05_NIM Summary 5 4" xfId="23208"/>
    <cellStyle name="_Value Copy 11 30 05 gas 12 09 05 AURORA at 12 14 05_NIM Summary 50" xfId="23209"/>
    <cellStyle name="_Value Copy 11 30 05 gas 12 09 05 AURORA at 12 14 05_NIM Summary 51" xfId="23210"/>
    <cellStyle name="_Value Copy 11 30 05 gas 12 09 05 AURORA at 12 14 05_NIM Summary 52" xfId="23211"/>
    <cellStyle name="_Value Copy 11 30 05 gas 12 09 05 AURORA at 12 14 05_NIM Summary 6" xfId="3665"/>
    <cellStyle name="_Value Copy 11 30 05 gas 12 09 05 AURORA at 12 14 05_NIM Summary 6 2" xfId="23212"/>
    <cellStyle name="_Value Copy 11 30 05 gas 12 09 05 AURORA at 12 14 05_NIM Summary 6 2 2" xfId="23213"/>
    <cellStyle name="_Value Copy 11 30 05 gas 12 09 05 AURORA at 12 14 05_NIM Summary 6 3" xfId="23214"/>
    <cellStyle name="_Value Copy 11 30 05 gas 12 09 05 AURORA at 12 14 05_NIM Summary 6 4" xfId="23215"/>
    <cellStyle name="_Value Copy 11 30 05 gas 12 09 05 AURORA at 12 14 05_NIM Summary 7" xfId="3666"/>
    <cellStyle name="_Value Copy 11 30 05 gas 12 09 05 AURORA at 12 14 05_NIM Summary 7 2" xfId="23216"/>
    <cellStyle name="_Value Copy 11 30 05 gas 12 09 05 AURORA at 12 14 05_NIM Summary 7 2 2" xfId="23217"/>
    <cellStyle name="_Value Copy 11 30 05 gas 12 09 05 AURORA at 12 14 05_NIM Summary 7 3" xfId="23218"/>
    <cellStyle name="_Value Copy 11 30 05 gas 12 09 05 AURORA at 12 14 05_NIM Summary 7 4" xfId="23219"/>
    <cellStyle name="_Value Copy 11 30 05 gas 12 09 05 AURORA at 12 14 05_NIM Summary 7 5" xfId="23220"/>
    <cellStyle name="_Value Copy 11 30 05 gas 12 09 05 AURORA at 12 14 05_NIM Summary 8" xfId="3667"/>
    <cellStyle name="_Value Copy 11 30 05 gas 12 09 05 AURORA at 12 14 05_NIM Summary 8 2" xfId="23221"/>
    <cellStyle name="_Value Copy 11 30 05 gas 12 09 05 AURORA at 12 14 05_NIM Summary 8 2 2" xfId="23222"/>
    <cellStyle name="_Value Copy 11 30 05 gas 12 09 05 AURORA at 12 14 05_NIM Summary 8 3" xfId="23223"/>
    <cellStyle name="_Value Copy 11 30 05 gas 12 09 05 AURORA at 12 14 05_NIM Summary 8 4" xfId="23224"/>
    <cellStyle name="_Value Copy 11 30 05 gas 12 09 05 AURORA at 12 14 05_NIM Summary 8 5" xfId="23225"/>
    <cellStyle name="_Value Copy 11 30 05 gas 12 09 05 AURORA at 12 14 05_NIM Summary 9" xfId="3668"/>
    <cellStyle name="_Value Copy 11 30 05 gas 12 09 05 AURORA at 12 14 05_NIM Summary 9 2" xfId="23226"/>
    <cellStyle name="_Value Copy 11 30 05 gas 12 09 05 AURORA at 12 14 05_NIM Summary 9 2 2" xfId="23227"/>
    <cellStyle name="_Value Copy 11 30 05 gas 12 09 05 AURORA at 12 14 05_NIM Summary 9 3" xfId="23228"/>
    <cellStyle name="_Value Copy 11 30 05 gas 12 09 05 AURORA at 12 14 05_NIM Summary 9 4" xfId="23229"/>
    <cellStyle name="_Value Copy 11 30 05 gas 12 09 05 AURORA at 12 14 05_NIM Summary 9 5" xfId="23230"/>
    <cellStyle name="_Value Copy 11 30 05 gas 12 09 05 AURORA at 12 14 05_NIM Summary_DEM-WP(C) ENERG10C--ctn Mid-C_042010 2010GRC" xfId="3669"/>
    <cellStyle name="_Value Copy 11 30 05 gas 12 09 05 AURORA at 12 14 05_NIM Summary_DEM-WP(C) ENERG10C--ctn Mid-C_042010 2010GRC 2" xfId="23231"/>
    <cellStyle name="_Value Copy 11 30 05 gas 12 09 05 AURORA at 12 14 05_PCA 10 -  Exhibit D Dec 2011" xfId="23232"/>
    <cellStyle name="_Value Copy 11 30 05 gas 12 09 05 AURORA at 12 14 05_PCA 10 -  Exhibit D Dec 2011 2" xfId="23233"/>
    <cellStyle name="_Value Copy 11 30 05 gas 12 09 05 AURORA at 12 14 05_PCA 10 -  Exhibit D from A Kellogg Jan 2011" xfId="23234"/>
    <cellStyle name="_Value Copy 11 30 05 gas 12 09 05 AURORA at 12 14 05_PCA 10 -  Exhibit D from A Kellogg Jan 2011 2" xfId="23235"/>
    <cellStyle name="_Value Copy 11 30 05 gas 12 09 05 AURORA at 12 14 05_PCA 10 -  Exhibit D from A Kellogg July 2011" xfId="23236"/>
    <cellStyle name="_Value Copy 11 30 05 gas 12 09 05 AURORA at 12 14 05_PCA 10 -  Exhibit D from A Kellogg July 2011 2" xfId="23237"/>
    <cellStyle name="_Value Copy 11 30 05 gas 12 09 05 AURORA at 12 14 05_PCA 10 -  Exhibit D from S Free Rcv'd 12-11" xfId="23238"/>
    <cellStyle name="_Value Copy 11 30 05 gas 12 09 05 AURORA at 12 14 05_PCA 10 -  Exhibit D from S Free Rcv'd 12-11 2" xfId="23239"/>
    <cellStyle name="_Value Copy 11 30 05 gas 12 09 05 AURORA at 12 14 05_PCA 11 -  Exhibit D Jan 2012 fr A Kellogg" xfId="23240"/>
    <cellStyle name="_Value Copy 11 30 05 gas 12 09 05 AURORA at 12 14 05_PCA 11 -  Exhibit D Jan 2012 fr A Kellogg 2" xfId="23241"/>
    <cellStyle name="_Value Copy 11 30 05 gas 12 09 05 AURORA at 12 14 05_PCA 11 -  Exhibit D Jan 2012 WF" xfId="23242"/>
    <cellStyle name="_Value Copy 11 30 05 gas 12 09 05 AURORA at 12 14 05_PCA 11 -  Exhibit D Jan 2012 WF 2" xfId="23243"/>
    <cellStyle name="_Value Copy 11 30 05 gas 12 09 05 AURORA at 12 14 05_PCA 7 - Exhibit D update 11_30_08 (2)" xfId="3670"/>
    <cellStyle name="_Value Copy 11 30 05 gas 12 09 05 AURORA at 12 14 05_PCA 7 - Exhibit D update 11_30_08 (2) 2" xfId="3671"/>
    <cellStyle name="_Value Copy 11 30 05 gas 12 09 05 AURORA at 12 14 05_PCA 7 - Exhibit D update 11_30_08 (2) 2 2" xfId="3672"/>
    <cellStyle name="_Value Copy 11 30 05 gas 12 09 05 AURORA at 12 14 05_PCA 7 - Exhibit D update 11_30_08 (2) 2 2 2" xfId="23244"/>
    <cellStyle name="_Value Copy 11 30 05 gas 12 09 05 AURORA at 12 14 05_PCA 7 - Exhibit D update 11_30_08 (2) 2 2 2 2" xfId="23245"/>
    <cellStyle name="_Value Copy 11 30 05 gas 12 09 05 AURORA at 12 14 05_PCA 7 - Exhibit D update 11_30_08 (2) 2 2 2 2 2" xfId="23246"/>
    <cellStyle name="_Value Copy 11 30 05 gas 12 09 05 AURORA at 12 14 05_PCA 7 - Exhibit D update 11_30_08 (2) 2 2 3" xfId="23247"/>
    <cellStyle name="_Value Copy 11 30 05 gas 12 09 05 AURORA at 12 14 05_PCA 7 - Exhibit D update 11_30_08 (2) 2 2 3 2" xfId="23248"/>
    <cellStyle name="_Value Copy 11 30 05 gas 12 09 05 AURORA at 12 14 05_PCA 7 - Exhibit D update 11_30_08 (2) 2 2 4" xfId="23249"/>
    <cellStyle name="_Value Copy 11 30 05 gas 12 09 05 AURORA at 12 14 05_PCA 7 - Exhibit D update 11_30_08 (2) 2 2 4 2" xfId="23250"/>
    <cellStyle name="_Value Copy 11 30 05 gas 12 09 05 AURORA at 12 14 05_PCA 7 - Exhibit D update 11_30_08 (2) 2 2 5" xfId="23251"/>
    <cellStyle name="_Value Copy 11 30 05 gas 12 09 05 AURORA at 12 14 05_PCA 7 - Exhibit D update 11_30_08 (2) 2 3" xfId="23252"/>
    <cellStyle name="_Value Copy 11 30 05 gas 12 09 05 AURORA at 12 14 05_PCA 7 - Exhibit D update 11_30_08 (2) 2 3 2" xfId="23253"/>
    <cellStyle name="_Value Copy 11 30 05 gas 12 09 05 AURORA at 12 14 05_PCA 7 - Exhibit D update 11_30_08 (2) 2 3 2 2" xfId="23254"/>
    <cellStyle name="_Value Copy 11 30 05 gas 12 09 05 AURORA at 12 14 05_PCA 7 - Exhibit D update 11_30_08 (2) 2 4" xfId="23255"/>
    <cellStyle name="_Value Copy 11 30 05 gas 12 09 05 AURORA at 12 14 05_PCA 7 - Exhibit D update 11_30_08 (2) 2 4 2" xfId="23256"/>
    <cellStyle name="_Value Copy 11 30 05 gas 12 09 05 AURORA at 12 14 05_PCA 7 - Exhibit D update 11_30_08 (2) 2 4 2 2" xfId="23257"/>
    <cellStyle name="_Value Copy 11 30 05 gas 12 09 05 AURORA at 12 14 05_PCA 7 - Exhibit D update 11_30_08 (2) 2 4 3" xfId="23258"/>
    <cellStyle name="_Value Copy 11 30 05 gas 12 09 05 AURORA at 12 14 05_PCA 7 - Exhibit D update 11_30_08 (2) 2 5" xfId="23259"/>
    <cellStyle name="_Value Copy 11 30 05 gas 12 09 05 AURORA at 12 14 05_PCA 7 - Exhibit D update 11_30_08 (2) 2 5 2" xfId="23260"/>
    <cellStyle name="_Value Copy 11 30 05 gas 12 09 05 AURORA at 12 14 05_PCA 7 - Exhibit D update 11_30_08 (2) 2 6" xfId="23261"/>
    <cellStyle name="_Value Copy 11 30 05 gas 12 09 05 AURORA at 12 14 05_PCA 7 - Exhibit D update 11_30_08 (2) 2 6 2" xfId="23262"/>
    <cellStyle name="_Value Copy 11 30 05 gas 12 09 05 AURORA at 12 14 05_PCA 7 - Exhibit D update 11_30_08 (2) 2 7" xfId="23263"/>
    <cellStyle name="_Value Copy 11 30 05 gas 12 09 05 AURORA at 12 14 05_PCA 7 - Exhibit D update 11_30_08 (2) 3" xfId="3673"/>
    <cellStyle name="_Value Copy 11 30 05 gas 12 09 05 AURORA at 12 14 05_PCA 7 - Exhibit D update 11_30_08 (2) 3 2" xfId="23264"/>
    <cellStyle name="_Value Copy 11 30 05 gas 12 09 05 AURORA at 12 14 05_PCA 7 - Exhibit D update 11_30_08 (2) 3 2 2" xfId="23265"/>
    <cellStyle name="_Value Copy 11 30 05 gas 12 09 05 AURORA at 12 14 05_PCA 7 - Exhibit D update 11_30_08 (2) 3 2 2 2" xfId="23266"/>
    <cellStyle name="_Value Copy 11 30 05 gas 12 09 05 AURORA at 12 14 05_PCA 7 - Exhibit D update 11_30_08 (2) 3 3" xfId="23267"/>
    <cellStyle name="_Value Copy 11 30 05 gas 12 09 05 AURORA at 12 14 05_PCA 7 - Exhibit D update 11_30_08 (2) 3 3 2" xfId="23268"/>
    <cellStyle name="_Value Copy 11 30 05 gas 12 09 05 AURORA at 12 14 05_PCA 7 - Exhibit D update 11_30_08 (2) 3 4" xfId="23269"/>
    <cellStyle name="_Value Copy 11 30 05 gas 12 09 05 AURORA at 12 14 05_PCA 7 - Exhibit D update 11_30_08 (2) 3 4 2" xfId="23270"/>
    <cellStyle name="_Value Copy 11 30 05 gas 12 09 05 AURORA at 12 14 05_PCA 7 - Exhibit D update 11_30_08 (2) 3 5" xfId="23271"/>
    <cellStyle name="_Value Copy 11 30 05 gas 12 09 05 AURORA at 12 14 05_PCA 7 - Exhibit D update 11_30_08 (2) 4" xfId="23272"/>
    <cellStyle name="_Value Copy 11 30 05 gas 12 09 05 AURORA at 12 14 05_PCA 7 - Exhibit D update 11_30_08 (2) 4 2" xfId="23273"/>
    <cellStyle name="_Value Copy 11 30 05 gas 12 09 05 AURORA at 12 14 05_PCA 7 - Exhibit D update 11_30_08 (2) 4 2 2" xfId="23274"/>
    <cellStyle name="_Value Copy 11 30 05 gas 12 09 05 AURORA at 12 14 05_PCA 7 - Exhibit D update 11_30_08 (2) 4 3" xfId="23275"/>
    <cellStyle name="_Value Copy 11 30 05 gas 12 09 05 AURORA at 12 14 05_PCA 7 - Exhibit D update 11_30_08 (2) 5" xfId="23276"/>
    <cellStyle name="_Value Copy 11 30 05 gas 12 09 05 AURORA at 12 14 05_PCA 7 - Exhibit D update 11_30_08 (2) 5 2" xfId="23277"/>
    <cellStyle name="_Value Copy 11 30 05 gas 12 09 05 AURORA at 12 14 05_PCA 7 - Exhibit D update 11_30_08 (2) 5 2 2" xfId="23278"/>
    <cellStyle name="_Value Copy 11 30 05 gas 12 09 05 AURORA at 12 14 05_PCA 7 - Exhibit D update 11_30_08 (2) 5 3" xfId="23279"/>
    <cellStyle name="_Value Copy 11 30 05 gas 12 09 05 AURORA at 12 14 05_PCA 7 - Exhibit D update 11_30_08 (2) 6" xfId="23280"/>
    <cellStyle name="_Value Copy 11 30 05 gas 12 09 05 AURORA at 12 14 05_PCA 7 - Exhibit D update 11_30_08 (2) 6 2" xfId="23281"/>
    <cellStyle name="_Value Copy 11 30 05 gas 12 09 05 AURORA at 12 14 05_PCA 7 - Exhibit D update 11_30_08 (2) 7" xfId="23282"/>
    <cellStyle name="_Value Copy 11 30 05 gas 12 09 05 AURORA at 12 14 05_PCA 7 - Exhibit D update 11_30_08 (2) 7 2" xfId="23283"/>
    <cellStyle name="_Value Copy 11 30 05 gas 12 09 05 AURORA at 12 14 05_PCA 7 - Exhibit D update 11_30_08 (2) 8" xfId="23284"/>
    <cellStyle name="_Value Copy 11 30 05 gas 12 09 05 AURORA at 12 14 05_PCA 7 - Exhibit D update 11_30_08 (2)_DEM-WP(C) ENERG10C--ctn Mid-C_042010 2010GRC" xfId="3674"/>
    <cellStyle name="_Value Copy 11 30 05 gas 12 09 05 AURORA at 12 14 05_PCA 7 - Exhibit D update 11_30_08 (2)_DEM-WP(C) ENERG10C--ctn Mid-C_042010 2010GRC 2" xfId="23285"/>
    <cellStyle name="_Value Copy 11 30 05 gas 12 09 05 AURORA at 12 14 05_PCA 7 - Exhibit D update 11_30_08 (2)_NIM Summary" xfId="3675"/>
    <cellStyle name="_Value Copy 11 30 05 gas 12 09 05 AURORA at 12 14 05_PCA 7 - Exhibit D update 11_30_08 (2)_NIM Summary 2" xfId="3676"/>
    <cellStyle name="_Value Copy 11 30 05 gas 12 09 05 AURORA at 12 14 05_PCA 7 - Exhibit D update 11_30_08 (2)_NIM Summary 2 2" xfId="23286"/>
    <cellStyle name="_Value Copy 11 30 05 gas 12 09 05 AURORA at 12 14 05_PCA 7 - Exhibit D update 11_30_08 (2)_NIM Summary 2 2 2" xfId="23287"/>
    <cellStyle name="_Value Copy 11 30 05 gas 12 09 05 AURORA at 12 14 05_PCA 7 - Exhibit D update 11_30_08 (2)_NIM Summary 2 2 2 2" xfId="23288"/>
    <cellStyle name="_Value Copy 11 30 05 gas 12 09 05 AURORA at 12 14 05_PCA 7 - Exhibit D update 11_30_08 (2)_NIM Summary 2 3" xfId="23289"/>
    <cellStyle name="_Value Copy 11 30 05 gas 12 09 05 AURORA at 12 14 05_PCA 7 - Exhibit D update 11_30_08 (2)_NIM Summary 2 3 2" xfId="23290"/>
    <cellStyle name="_Value Copy 11 30 05 gas 12 09 05 AURORA at 12 14 05_PCA 7 - Exhibit D update 11_30_08 (2)_NIM Summary 2 4" xfId="23291"/>
    <cellStyle name="_Value Copy 11 30 05 gas 12 09 05 AURORA at 12 14 05_PCA 7 - Exhibit D update 11_30_08 (2)_NIM Summary 2 4 2" xfId="23292"/>
    <cellStyle name="_Value Copy 11 30 05 gas 12 09 05 AURORA at 12 14 05_PCA 7 - Exhibit D update 11_30_08 (2)_NIM Summary 2 5" xfId="23293"/>
    <cellStyle name="_Value Copy 11 30 05 gas 12 09 05 AURORA at 12 14 05_PCA 7 - Exhibit D update 11_30_08 (2)_NIM Summary 3" xfId="23294"/>
    <cellStyle name="_Value Copy 11 30 05 gas 12 09 05 AURORA at 12 14 05_PCA 7 - Exhibit D update 11_30_08 (2)_NIM Summary 3 2" xfId="23295"/>
    <cellStyle name="_Value Copy 11 30 05 gas 12 09 05 AURORA at 12 14 05_PCA 7 - Exhibit D update 11_30_08 (2)_NIM Summary 3 2 2" xfId="23296"/>
    <cellStyle name="_Value Copy 11 30 05 gas 12 09 05 AURORA at 12 14 05_PCA 7 - Exhibit D update 11_30_08 (2)_NIM Summary 3 3" xfId="23297"/>
    <cellStyle name="_Value Copy 11 30 05 gas 12 09 05 AURORA at 12 14 05_PCA 7 - Exhibit D update 11_30_08 (2)_NIM Summary 4" xfId="23298"/>
    <cellStyle name="_Value Copy 11 30 05 gas 12 09 05 AURORA at 12 14 05_PCA 7 - Exhibit D update 11_30_08 (2)_NIM Summary 4 2" xfId="23299"/>
    <cellStyle name="_Value Copy 11 30 05 gas 12 09 05 AURORA at 12 14 05_PCA 7 - Exhibit D update 11_30_08 (2)_NIM Summary 4 2 2" xfId="23300"/>
    <cellStyle name="_Value Copy 11 30 05 gas 12 09 05 AURORA at 12 14 05_PCA 7 - Exhibit D update 11_30_08 (2)_NIM Summary 4 3" xfId="23301"/>
    <cellStyle name="_Value Copy 11 30 05 gas 12 09 05 AURORA at 12 14 05_PCA 7 - Exhibit D update 11_30_08 (2)_NIM Summary 5" xfId="23302"/>
    <cellStyle name="_Value Copy 11 30 05 gas 12 09 05 AURORA at 12 14 05_PCA 7 - Exhibit D update 11_30_08 (2)_NIM Summary 5 2" xfId="23303"/>
    <cellStyle name="_Value Copy 11 30 05 gas 12 09 05 AURORA at 12 14 05_PCA 7 - Exhibit D update 11_30_08 (2)_NIM Summary 6" xfId="23304"/>
    <cellStyle name="_Value Copy 11 30 05 gas 12 09 05 AURORA at 12 14 05_PCA 7 - Exhibit D update 11_30_08 (2)_NIM Summary 6 2" xfId="23305"/>
    <cellStyle name="_Value Copy 11 30 05 gas 12 09 05 AURORA at 12 14 05_PCA 7 - Exhibit D update 11_30_08 (2)_NIM Summary 7" xfId="23306"/>
    <cellStyle name="_Value Copy 11 30 05 gas 12 09 05 AURORA at 12 14 05_PCA 7 - Exhibit D update 11_30_08 (2)_NIM Summary_DEM-WP(C) ENERG10C--ctn Mid-C_042010 2010GRC" xfId="3677"/>
    <cellStyle name="_Value Copy 11 30 05 gas 12 09 05 AURORA at 12 14 05_PCA 7 - Exhibit D update 11_30_08 (2)_NIM Summary_DEM-WP(C) ENERG10C--ctn Mid-C_042010 2010GRC 2" xfId="23307"/>
    <cellStyle name="_Value Copy 11 30 05 gas 12 09 05 AURORA at 12 14 05_PCA 8 - Exhibit D update 12_31_09" xfId="23308"/>
    <cellStyle name="_Value Copy 11 30 05 gas 12 09 05 AURORA at 12 14 05_PCA 8 - Exhibit D update 12_31_09 2" xfId="23309"/>
    <cellStyle name="_Value Copy 11 30 05 gas 12 09 05 AURORA at 12 14 05_PCA 8 - Exhibit D update 12_31_09 2 2" xfId="23310"/>
    <cellStyle name="_Value Copy 11 30 05 gas 12 09 05 AURORA at 12 14 05_PCA 8 - Exhibit D update 12_31_09 3" xfId="23311"/>
    <cellStyle name="_Value Copy 11 30 05 gas 12 09 05 AURORA at 12 14 05_PCA 9 -  Exhibit D April 2010" xfId="23312"/>
    <cellStyle name="_Value Copy 11 30 05 gas 12 09 05 AURORA at 12 14 05_PCA 9 -  Exhibit D April 2010 (3)" xfId="3678"/>
    <cellStyle name="_Value Copy 11 30 05 gas 12 09 05 AURORA at 12 14 05_PCA 9 -  Exhibit D April 2010 (3) 2" xfId="3679"/>
    <cellStyle name="_Value Copy 11 30 05 gas 12 09 05 AURORA at 12 14 05_PCA 9 -  Exhibit D April 2010 (3) 2 2" xfId="23313"/>
    <cellStyle name="_Value Copy 11 30 05 gas 12 09 05 AURORA at 12 14 05_PCA 9 -  Exhibit D April 2010 (3) 2 2 2" xfId="23314"/>
    <cellStyle name="_Value Copy 11 30 05 gas 12 09 05 AURORA at 12 14 05_PCA 9 -  Exhibit D April 2010 (3) 2 2 2 2" xfId="23315"/>
    <cellStyle name="_Value Copy 11 30 05 gas 12 09 05 AURORA at 12 14 05_PCA 9 -  Exhibit D April 2010 (3) 2 3" xfId="23316"/>
    <cellStyle name="_Value Copy 11 30 05 gas 12 09 05 AURORA at 12 14 05_PCA 9 -  Exhibit D April 2010 (3) 2 3 2" xfId="23317"/>
    <cellStyle name="_Value Copy 11 30 05 gas 12 09 05 AURORA at 12 14 05_PCA 9 -  Exhibit D April 2010 (3) 2 4" xfId="23318"/>
    <cellStyle name="_Value Copy 11 30 05 gas 12 09 05 AURORA at 12 14 05_PCA 9 -  Exhibit D April 2010 (3) 2 4 2" xfId="23319"/>
    <cellStyle name="_Value Copy 11 30 05 gas 12 09 05 AURORA at 12 14 05_PCA 9 -  Exhibit D April 2010 (3) 2 5" xfId="23320"/>
    <cellStyle name="_Value Copy 11 30 05 gas 12 09 05 AURORA at 12 14 05_PCA 9 -  Exhibit D April 2010 (3) 3" xfId="23321"/>
    <cellStyle name="_Value Copy 11 30 05 gas 12 09 05 AURORA at 12 14 05_PCA 9 -  Exhibit D April 2010 (3) 3 2" xfId="23322"/>
    <cellStyle name="_Value Copy 11 30 05 gas 12 09 05 AURORA at 12 14 05_PCA 9 -  Exhibit D April 2010 (3) 3 2 2" xfId="23323"/>
    <cellStyle name="_Value Copy 11 30 05 gas 12 09 05 AURORA at 12 14 05_PCA 9 -  Exhibit D April 2010 (3) 3 3" xfId="23324"/>
    <cellStyle name="_Value Copy 11 30 05 gas 12 09 05 AURORA at 12 14 05_PCA 9 -  Exhibit D April 2010 (3) 4" xfId="23325"/>
    <cellStyle name="_Value Copy 11 30 05 gas 12 09 05 AURORA at 12 14 05_PCA 9 -  Exhibit D April 2010 (3) 4 2" xfId="23326"/>
    <cellStyle name="_Value Copy 11 30 05 gas 12 09 05 AURORA at 12 14 05_PCA 9 -  Exhibit D April 2010 (3) 4 2 2" xfId="23327"/>
    <cellStyle name="_Value Copy 11 30 05 gas 12 09 05 AURORA at 12 14 05_PCA 9 -  Exhibit D April 2010 (3) 4 3" xfId="23328"/>
    <cellStyle name="_Value Copy 11 30 05 gas 12 09 05 AURORA at 12 14 05_PCA 9 -  Exhibit D April 2010 (3) 5" xfId="23329"/>
    <cellStyle name="_Value Copy 11 30 05 gas 12 09 05 AURORA at 12 14 05_PCA 9 -  Exhibit D April 2010 (3) 5 2" xfId="23330"/>
    <cellStyle name="_Value Copy 11 30 05 gas 12 09 05 AURORA at 12 14 05_PCA 9 -  Exhibit D April 2010 (3) 6" xfId="23331"/>
    <cellStyle name="_Value Copy 11 30 05 gas 12 09 05 AURORA at 12 14 05_PCA 9 -  Exhibit D April 2010 (3) 6 2" xfId="23332"/>
    <cellStyle name="_Value Copy 11 30 05 gas 12 09 05 AURORA at 12 14 05_PCA 9 -  Exhibit D April 2010 (3) 7" xfId="23333"/>
    <cellStyle name="_Value Copy 11 30 05 gas 12 09 05 AURORA at 12 14 05_PCA 9 -  Exhibit D April 2010 (3)_DEM-WP(C) ENERG10C--ctn Mid-C_042010 2010GRC" xfId="3680"/>
    <cellStyle name="_Value Copy 11 30 05 gas 12 09 05 AURORA at 12 14 05_PCA 9 -  Exhibit D April 2010 (3)_DEM-WP(C) ENERG10C--ctn Mid-C_042010 2010GRC 2" xfId="23334"/>
    <cellStyle name="_Value Copy 11 30 05 gas 12 09 05 AURORA at 12 14 05_PCA 9 -  Exhibit D April 2010 2" xfId="23335"/>
    <cellStyle name="_Value Copy 11 30 05 gas 12 09 05 AURORA at 12 14 05_PCA 9 -  Exhibit D April 2010 2 2" xfId="23336"/>
    <cellStyle name="_Value Copy 11 30 05 gas 12 09 05 AURORA at 12 14 05_PCA 9 -  Exhibit D April 2010 3" xfId="23337"/>
    <cellStyle name="_Value Copy 11 30 05 gas 12 09 05 AURORA at 12 14 05_PCA 9 -  Exhibit D April 2010 3 2" xfId="23338"/>
    <cellStyle name="_Value Copy 11 30 05 gas 12 09 05 AURORA at 12 14 05_PCA 9 -  Exhibit D April 2010 4" xfId="23339"/>
    <cellStyle name="_Value Copy 11 30 05 gas 12 09 05 AURORA at 12 14 05_PCA 9 -  Exhibit D April 2010 4 2" xfId="23340"/>
    <cellStyle name="_Value Copy 11 30 05 gas 12 09 05 AURORA at 12 14 05_PCA 9 -  Exhibit D April 2010 5" xfId="23341"/>
    <cellStyle name="_Value Copy 11 30 05 gas 12 09 05 AURORA at 12 14 05_PCA 9 -  Exhibit D April 2010 5 2" xfId="23342"/>
    <cellStyle name="_Value Copy 11 30 05 gas 12 09 05 AURORA at 12 14 05_PCA 9 -  Exhibit D April 2010 6" xfId="23343"/>
    <cellStyle name="_Value Copy 11 30 05 gas 12 09 05 AURORA at 12 14 05_PCA 9 -  Exhibit D April 2010 6 2" xfId="23344"/>
    <cellStyle name="_Value Copy 11 30 05 gas 12 09 05 AURORA at 12 14 05_PCA 9 -  Exhibit D April 2010 7" xfId="23345"/>
    <cellStyle name="_Value Copy 11 30 05 gas 12 09 05 AURORA at 12 14 05_PCA 9 -  Exhibit D Feb 2010" xfId="23346"/>
    <cellStyle name="_Value Copy 11 30 05 gas 12 09 05 AURORA at 12 14 05_PCA 9 -  Exhibit D Feb 2010 2" xfId="23347"/>
    <cellStyle name="_Value Copy 11 30 05 gas 12 09 05 AURORA at 12 14 05_PCA 9 -  Exhibit D Feb 2010 2 2" xfId="23348"/>
    <cellStyle name="_Value Copy 11 30 05 gas 12 09 05 AURORA at 12 14 05_PCA 9 -  Exhibit D Feb 2010 3" xfId="23349"/>
    <cellStyle name="_Value Copy 11 30 05 gas 12 09 05 AURORA at 12 14 05_PCA 9 -  Exhibit D Feb 2010 v2" xfId="23350"/>
    <cellStyle name="_Value Copy 11 30 05 gas 12 09 05 AURORA at 12 14 05_PCA 9 -  Exhibit D Feb 2010 v2 2" xfId="23351"/>
    <cellStyle name="_Value Copy 11 30 05 gas 12 09 05 AURORA at 12 14 05_PCA 9 -  Exhibit D Feb 2010 v2 2 2" xfId="23352"/>
    <cellStyle name="_Value Copy 11 30 05 gas 12 09 05 AURORA at 12 14 05_PCA 9 -  Exhibit D Feb 2010 v2 3" xfId="23353"/>
    <cellStyle name="_Value Copy 11 30 05 gas 12 09 05 AURORA at 12 14 05_PCA 9 -  Exhibit D Feb 2010 WF" xfId="23354"/>
    <cellStyle name="_Value Copy 11 30 05 gas 12 09 05 AURORA at 12 14 05_PCA 9 -  Exhibit D Feb 2010 WF 2" xfId="23355"/>
    <cellStyle name="_Value Copy 11 30 05 gas 12 09 05 AURORA at 12 14 05_PCA 9 -  Exhibit D Feb 2010 WF 2 2" xfId="23356"/>
    <cellStyle name="_Value Copy 11 30 05 gas 12 09 05 AURORA at 12 14 05_PCA 9 -  Exhibit D Feb 2010 WF 3" xfId="23357"/>
    <cellStyle name="_Value Copy 11 30 05 gas 12 09 05 AURORA at 12 14 05_PCA 9 -  Exhibit D Jan 2010" xfId="23358"/>
    <cellStyle name="_Value Copy 11 30 05 gas 12 09 05 AURORA at 12 14 05_PCA 9 -  Exhibit D Jan 2010 2" xfId="23359"/>
    <cellStyle name="_Value Copy 11 30 05 gas 12 09 05 AURORA at 12 14 05_PCA 9 -  Exhibit D Jan 2010 2 2" xfId="23360"/>
    <cellStyle name="_Value Copy 11 30 05 gas 12 09 05 AURORA at 12 14 05_PCA 9 -  Exhibit D Jan 2010 3" xfId="23361"/>
    <cellStyle name="_Value Copy 11 30 05 gas 12 09 05 AURORA at 12 14 05_PCA 9 -  Exhibit D March 2010 (2)" xfId="23362"/>
    <cellStyle name="_Value Copy 11 30 05 gas 12 09 05 AURORA at 12 14 05_PCA 9 -  Exhibit D March 2010 (2) 2" xfId="23363"/>
    <cellStyle name="_Value Copy 11 30 05 gas 12 09 05 AURORA at 12 14 05_PCA 9 -  Exhibit D March 2010 (2) 2 2" xfId="23364"/>
    <cellStyle name="_Value Copy 11 30 05 gas 12 09 05 AURORA at 12 14 05_PCA 9 -  Exhibit D March 2010 (2) 3" xfId="23365"/>
    <cellStyle name="_Value Copy 11 30 05 gas 12 09 05 AURORA at 12 14 05_PCA 9 -  Exhibit D Nov 2010" xfId="23366"/>
    <cellStyle name="_Value Copy 11 30 05 gas 12 09 05 AURORA at 12 14 05_PCA 9 -  Exhibit D Nov 2010 2" xfId="23367"/>
    <cellStyle name="_Value Copy 11 30 05 gas 12 09 05 AURORA at 12 14 05_PCA 9 -  Exhibit D Nov 2010 2 2" xfId="23368"/>
    <cellStyle name="_Value Copy 11 30 05 gas 12 09 05 AURORA at 12 14 05_PCA 9 -  Exhibit D Nov 2010 3" xfId="23369"/>
    <cellStyle name="_Value Copy 11 30 05 gas 12 09 05 AURORA at 12 14 05_PCA 9 - Exhibit D at August 2010" xfId="23370"/>
    <cellStyle name="_Value Copy 11 30 05 gas 12 09 05 AURORA at 12 14 05_PCA 9 - Exhibit D at August 2010 2" xfId="23371"/>
    <cellStyle name="_Value Copy 11 30 05 gas 12 09 05 AURORA at 12 14 05_PCA 9 - Exhibit D at August 2010 2 2" xfId="23372"/>
    <cellStyle name="_Value Copy 11 30 05 gas 12 09 05 AURORA at 12 14 05_PCA 9 - Exhibit D at August 2010 3" xfId="23373"/>
    <cellStyle name="_Value Copy 11 30 05 gas 12 09 05 AURORA at 12 14 05_PCA 9 - Exhibit D June 2010 GRC" xfId="23374"/>
    <cellStyle name="_Value Copy 11 30 05 gas 12 09 05 AURORA at 12 14 05_PCA 9 - Exhibit D June 2010 GRC 2" xfId="23375"/>
    <cellStyle name="_Value Copy 11 30 05 gas 12 09 05 AURORA at 12 14 05_PCA 9 - Exhibit D June 2010 GRC 2 2" xfId="23376"/>
    <cellStyle name="_Value Copy 11 30 05 gas 12 09 05 AURORA at 12 14 05_PCA 9 - Exhibit D June 2010 GRC 3" xfId="23377"/>
    <cellStyle name="_Value Copy 11 30 05 gas 12 09 05 AURORA at 12 14 05_Power Costs - Comparison bx Rbtl-Staff-Jt-PC" xfId="3681"/>
    <cellStyle name="_Value Copy 11 30 05 gas 12 09 05 AURORA at 12 14 05_Power Costs - Comparison bx Rbtl-Staff-Jt-PC 2" xfId="3682"/>
    <cellStyle name="_Value Copy 11 30 05 gas 12 09 05 AURORA at 12 14 05_Power Costs - Comparison bx Rbtl-Staff-Jt-PC 2 2" xfId="23378"/>
    <cellStyle name="_Value Copy 11 30 05 gas 12 09 05 AURORA at 12 14 05_Power Costs - Comparison bx Rbtl-Staff-Jt-PC 2 2 2" xfId="23379"/>
    <cellStyle name="_Value Copy 11 30 05 gas 12 09 05 AURORA at 12 14 05_Power Costs - Comparison bx Rbtl-Staff-Jt-PC 2 2 2 2" xfId="23380"/>
    <cellStyle name="_Value Copy 11 30 05 gas 12 09 05 AURORA at 12 14 05_Power Costs - Comparison bx Rbtl-Staff-Jt-PC 2 2 3" xfId="23381"/>
    <cellStyle name="_Value Copy 11 30 05 gas 12 09 05 AURORA at 12 14 05_Power Costs - Comparison bx Rbtl-Staff-Jt-PC 2 3" xfId="23382"/>
    <cellStyle name="_Value Copy 11 30 05 gas 12 09 05 AURORA at 12 14 05_Power Costs - Comparison bx Rbtl-Staff-Jt-PC 2 3 2" xfId="23383"/>
    <cellStyle name="_Value Copy 11 30 05 gas 12 09 05 AURORA at 12 14 05_Power Costs - Comparison bx Rbtl-Staff-Jt-PC 2 4" xfId="23384"/>
    <cellStyle name="_Value Copy 11 30 05 gas 12 09 05 AURORA at 12 14 05_Power Costs - Comparison bx Rbtl-Staff-Jt-PC 2 4 2" xfId="23385"/>
    <cellStyle name="_Value Copy 11 30 05 gas 12 09 05 AURORA at 12 14 05_Power Costs - Comparison bx Rbtl-Staff-Jt-PC 2 5" xfId="23386"/>
    <cellStyle name="_Value Copy 11 30 05 gas 12 09 05 AURORA at 12 14 05_Power Costs - Comparison bx Rbtl-Staff-Jt-PC 3" xfId="23387"/>
    <cellStyle name="_Value Copy 11 30 05 gas 12 09 05 AURORA at 12 14 05_Power Costs - Comparison bx Rbtl-Staff-Jt-PC 3 2" xfId="23388"/>
    <cellStyle name="_Value Copy 11 30 05 gas 12 09 05 AURORA at 12 14 05_Power Costs - Comparison bx Rbtl-Staff-Jt-PC 3 2 2" xfId="23389"/>
    <cellStyle name="_Value Copy 11 30 05 gas 12 09 05 AURORA at 12 14 05_Power Costs - Comparison bx Rbtl-Staff-Jt-PC 3 3" xfId="23390"/>
    <cellStyle name="_Value Copy 11 30 05 gas 12 09 05 AURORA at 12 14 05_Power Costs - Comparison bx Rbtl-Staff-Jt-PC 3 4" xfId="23391"/>
    <cellStyle name="_Value Copy 11 30 05 gas 12 09 05 AURORA at 12 14 05_Power Costs - Comparison bx Rbtl-Staff-Jt-PC 4" xfId="23392"/>
    <cellStyle name="_Value Copy 11 30 05 gas 12 09 05 AURORA at 12 14 05_Power Costs - Comparison bx Rbtl-Staff-Jt-PC 4 2" xfId="23393"/>
    <cellStyle name="_Value Copy 11 30 05 gas 12 09 05 AURORA at 12 14 05_Power Costs - Comparison bx Rbtl-Staff-Jt-PC 4 2 2" xfId="23394"/>
    <cellStyle name="_Value Copy 11 30 05 gas 12 09 05 AURORA at 12 14 05_Power Costs - Comparison bx Rbtl-Staff-Jt-PC 4 3" xfId="23395"/>
    <cellStyle name="_Value Copy 11 30 05 gas 12 09 05 AURORA at 12 14 05_Power Costs - Comparison bx Rbtl-Staff-Jt-PC 5" xfId="23396"/>
    <cellStyle name="_Value Copy 11 30 05 gas 12 09 05 AURORA at 12 14 05_Power Costs - Comparison bx Rbtl-Staff-Jt-PC 5 2" xfId="23397"/>
    <cellStyle name="_Value Copy 11 30 05 gas 12 09 05 AURORA at 12 14 05_Power Costs - Comparison bx Rbtl-Staff-Jt-PC 6" xfId="23398"/>
    <cellStyle name="_Value Copy 11 30 05 gas 12 09 05 AURORA at 12 14 05_Power Costs - Comparison bx Rbtl-Staff-Jt-PC 6 2" xfId="23399"/>
    <cellStyle name="_Value Copy 11 30 05 gas 12 09 05 AURORA at 12 14 05_Power Costs - Comparison bx Rbtl-Staff-Jt-PC 7" xfId="23400"/>
    <cellStyle name="_Value Copy 11 30 05 gas 12 09 05 AURORA at 12 14 05_Power Costs - Comparison bx Rbtl-Staff-Jt-PC_Adj Bench DR 3 for Initial Briefs (Electric)" xfId="3683"/>
    <cellStyle name="_Value Copy 11 30 05 gas 12 09 05 AURORA at 12 14 05_Power Costs - Comparison bx Rbtl-Staff-Jt-PC_Adj Bench DR 3 for Initial Briefs (Electric) 2" xfId="3684"/>
    <cellStyle name="_Value Copy 11 30 05 gas 12 09 05 AURORA at 12 14 05_Power Costs - Comparison bx Rbtl-Staff-Jt-PC_Adj Bench DR 3 for Initial Briefs (Electric) 2 2" xfId="23401"/>
    <cellStyle name="_Value Copy 11 30 05 gas 12 09 05 AURORA at 12 14 05_Power Costs - Comparison bx Rbtl-Staff-Jt-PC_Adj Bench DR 3 for Initial Briefs (Electric) 2 2 2" xfId="23402"/>
    <cellStyle name="_Value Copy 11 30 05 gas 12 09 05 AURORA at 12 14 05_Power Costs - Comparison bx Rbtl-Staff-Jt-PC_Adj Bench DR 3 for Initial Briefs (Electric) 2 2 2 2" xfId="23403"/>
    <cellStyle name="_Value Copy 11 30 05 gas 12 09 05 AURORA at 12 14 05_Power Costs - Comparison bx Rbtl-Staff-Jt-PC_Adj Bench DR 3 for Initial Briefs (Electric) 2 2 3" xfId="23404"/>
    <cellStyle name="_Value Copy 11 30 05 gas 12 09 05 AURORA at 12 14 05_Power Costs - Comparison bx Rbtl-Staff-Jt-PC_Adj Bench DR 3 for Initial Briefs (Electric) 2 3" xfId="23405"/>
    <cellStyle name="_Value Copy 11 30 05 gas 12 09 05 AURORA at 12 14 05_Power Costs - Comparison bx Rbtl-Staff-Jt-PC_Adj Bench DR 3 for Initial Briefs (Electric) 2 3 2" xfId="23406"/>
    <cellStyle name="_Value Copy 11 30 05 gas 12 09 05 AURORA at 12 14 05_Power Costs - Comparison bx Rbtl-Staff-Jt-PC_Adj Bench DR 3 for Initial Briefs (Electric) 2 4" xfId="23407"/>
    <cellStyle name="_Value Copy 11 30 05 gas 12 09 05 AURORA at 12 14 05_Power Costs - Comparison bx Rbtl-Staff-Jt-PC_Adj Bench DR 3 for Initial Briefs (Electric) 2 4 2" xfId="23408"/>
    <cellStyle name="_Value Copy 11 30 05 gas 12 09 05 AURORA at 12 14 05_Power Costs - Comparison bx Rbtl-Staff-Jt-PC_Adj Bench DR 3 for Initial Briefs (Electric) 2 5" xfId="23409"/>
    <cellStyle name="_Value Copy 11 30 05 gas 12 09 05 AURORA at 12 14 05_Power Costs - Comparison bx Rbtl-Staff-Jt-PC_Adj Bench DR 3 for Initial Briefs (Electric) 3" xfId="23410"/>
    <cellStyle name="_Value Copy 11 30 05 gas 12 09 05 AURORA at 12 14 05_Power Costs - Comparison bx Rbtl-Staff-Jt-PC_Adj Bench DR 3 for Initial Briefs (Electric) 3 2" xfId="23411"/>
    <cellStyle name="_Value Copy 11 30 05 gas 12 09 05 AURORA at 12 14 05_Power Costs - Comparison bx Rbtl-Staff-Jt-PC_Adj Bench DR 3 for Initial Briefs (Electric) 3 2 2" xfId="23412"/>
    <cellStyle name="_Value Copy 11 30 05 gas 12 09 05 AURORA at 12 14 05_Power Costs - Comparison bx Rbtl-Staff-Jt-PC_Adj Bench DR 3 for Initial Briefs (Electric) 3 3" xfId="23413"/>
    <cellStyle name="_Value Copy 11 30 05 gas 12 09 05 AURORA at 12 14 05_Power Costs - Comparison bx Rbtl-Staff-Jt-PC_Adj Bench DR 3 for Initial Briefs (Electric) 3 4" xfId="23414"/>
    <cellStyle name="_Value Copy 11 30 05 gas 12 09 05 AURORA at 12 14 05_Power Costs - Comparison bx Rbtl-Staff-Jt-PC_Adj Bench DR 3 for Initial Briefs (Electric) 4" xfId="23415"/>
    <cellStyle name="_Value Copy 11 30 05 gas 12 09 05 AURORA at 12 14 05_Power Costs - Comparison bx Rbtl-Staff-Jt-PC_Adj Bench DR 3 for Initial Briefs (Electric) 4 2" xfId="23416"/>
    <cellStyle name="_Value Copy 11 30 05 gas 12 09 05 AURORA at 12 14 05_Power Costs - Comparison bx Rbtl-Staff-Jt-PC_Adj Bench DR 3 for Initial Briefs (Electric) 4 2 2" xfId="23417"/>
    <cellStyle name="_Value Copy 11 30 05 gas 12 09 05 AURORA at 12 14 05_Power Costs - Comparison bx Rbtl-Staff-Jt-PC_Adj Bench DR 3 for Initial Briefs (Electric) 4 3" xfId="23418"/>
    <cellStyle name="_Value Copy 11 30 05 gas 12 09 05 AURORA at 12 14 05_Power Costs - Comparison bx Rbtl-Staff-Jt-PC_Adj Bench DR 3 for Initial Briefs (Electric) 5" xfId="23419"/>
    <cellStyle name="_Value Copy 11 30 05 gas 12 09 05 AURORA at 12 14 05_Power Costs - Comparison bx Rbtl-Staff-Jt-PC_Adj Bench DR 3 for Initial Briefs (Electric) 5 2" xfId="23420"/>
    <cellStyle name="_Value Copy 11 30 05 gas 12 09 05 AURORA at 12 14 05_Power Costs - Comparison bx Rbtl-Staff-Jt-PC_Adj Bench DR 3 for Initial Briefs (Electric) 6" xfId="23421"/>
    <cellStyle name="_Value Copy 11 30 05 gas 12 09 05 AURORA at 12 14 05_Power Costs - Comparison bx Rbtl-Staff-Jt-PC_Adj Bench DR 3 for Initial Briefs (Electric) 6 2" xfId="23422"/>
    <cellStyle name="_Value Copy 11 30 05 gas 12 09 05 AURORA at 12 14 05_Power Costs - Comparison bx Rbtl-Staff-Jt-PC_Adj Bench DR 3 for Initial Briefs (Electric) 7" xfId="23423"/>
    <cellStyle name="_Value Copy 11 30 05 gas 12 09 05 AURORA at 12 14 05_Power Costs - Comparison bx Rbtl-Staff-Jt-PC_Adj Bench DR 3 for Initial Briefs (Electric)_DEM-WP(C) ENERG10C--ctn Mid-C_042010 2010GRC" xfId="3685"/>
    <cellStyle name="_Value Copy 11 30 05 gas 12 09 05 AURORA at 12 14 05_Power Costs - Comparison bx Rbtl-Staff-Jt-PC_Adj Bench DR 3 for Initial Briefs (Electric)_DEM-WP(C) ENERG10C--ctn Mid-C_042010 2010GRC 2" xfId="23424"/>
    <cellStyle name="_Value Copy 11 30 05 gas 12 09 05 AURORA at 12 14 05_Power Costs - Comparison bx Rbtl-Staff-Jt-PC_DEM-WP(C) ENERG10C--ctn Mid-C_042010 2010GRC" xfId="3686"/>
    <cellStyle name="_Value Copy 11 30 05 gas 12 09 05 AURORA at 12 14 05_Power Costs - Comparison bx Rbtl-Staff-Jt-PC_DEM-WP(C) ENERG10C--ctn Mid-C_042010 2010GRC 2" xfId="23425"/>
    <cellStyle name="_Value Copy 11 30 05 gas 12 09 05 AURORA at 12 14 05_Power Costs - Comparison bx Rbtl-Staff-Jt-PC_Electric Rev Req Model (2009 GRC) Rebuttal" xfId="3687"/>
    <cellStyle name="_Value Copy 11 30 05 gas 12 09 05 AURORA at 12 14 05_Power Costs - Comparison bx Rbtl-Staff-Jt-PC_Electric Rev Req Model (2009 GRC) Rebuttal 2" xfId="23426"/>
    <cellStyle name="_Value Copy 11 30 05 gas 12 09 05 AURORA at 12 14 05_Power Costs - Comparison bx Rbtl-Staff-Jt-PC_Electric Rev Req Model (2009 GRC) Rebuttal 2 2" xfId="23427"/>
    <cellStyle name="_Value Copy 11 30 05 gas 12 09 05 AURORA at 12 14 05_Power Costs - Comparison bx Rbtl-Staff-Jt-PC_Electric Rev Req Model (2009 GRC) Rebuttal 2 2 2" xfId="23428"/>
    <cellStyle name="_Value Copy 11 30 05 gas 12 09 05 AURORA at 12 14 05_Power Costs - Comparison bx Rbtl-Staff-Jt-PC_Electric Rev Req Model (2009 GRC) Rebuttal 2 3" xfId="23429"/>
    <cellStyle name="_Value Copy 11 30 05 gas 12 09 05 AURORA at 12 14 05_Power Costs - Comparison bx Rbtl-Staff-Jt-PC_Electric Rev Req Model (2009 GRC) Rebuttal 2 4" xfId="23430"/>
    <cellStyle name="_Value Copy 11 30 05 gas 12 09 05 AURORA at 12 14 05_Power Costs - Comparison bx Rbtl-Staff-Jt-PC_Electric Rev Req Model (2009 GRC) Rebuttal 3" xfId="23431"/>
    <cellStyle name="_Value Copy 11 30 05 gas 12 09 05 AURORA at 12 14 05_Power Costs - Comparison bx Rbtl-Staff-Jt-PC_Electric Rev Req Model (2009 GRC) Rebuttal 3 2" xfId="23432"/>
    <cellStyle name="_Value Copy 11 30 05 gas 12 09 05 AURORA at 12 14 05_Power Costs - Comparison bx Rbtl-Staff-Jt-PC_Electric Rev Req Model (2009 GRC) Rebuttal 4" xfId="23433"/>
    <cellStyle name="_Value Copy 11 30 05 gas 12 09 05 AURORA at 12 14 05_Power Costs - Comparison bx Rbtl-Staff-Jt-PC_Electric Rev Req Model (2009 GRC) Rebuttal 5" xfId="23434"/>
    <cellStyle name="_Value Copy 11 30 05 gas 12 09 05 AURORA at 12 14 05_Power Costs - Comparison bx Rbtl-Staff-Jt-PC_Electric Rev Req Model (2009 GRC) Rebuttal REmoval of New  WH Solar AdjustMI" xfId="3688"/>
    <cellStyle name="_Value Copy 11 30 05 gas 12 09 05 AURORA at 12 14 05_Power Costs - Comparison bx Rbtl-Staff-Jt-PC_Electric Rev Req Model (2009 GRC) Rebuttal REmoval of New  WH Solar AdjustMI 2" xfId="3689"/>
    <cellStyle name="_Value Copy 11 30 05 gas 12 09 05 AURORA at 12 14 05_Power Costs - Comparison bx Rbtl-Staff-Jt-PC_Electric Rev Req Model (2009 GRC) Rebuttal REmoval of New  WH Solar AdjustMI 2 2" xfId="23435"/>
    <cellStyle name="_Value Copy 11 30 05 gas 12 09 05 AURORA at 12 14 05_Power Costs - Comparison bx Rbtl-Staff-Jt-PC_Electric Rev Req Model (2009 GRC) Rebuttal REmoval of New  WH Solar AdjustMI 2 2 2" xfId="23436"/>
    <cellStyle name="_Value Copy 11 30 05 gas 12 09 05 AURORA at 12 14 05_Power Costs - Comparison bx Rbtl-Staff-Jt-PC_Electric Rev Req Model (2009 GRC) Rebuttal REmoval of New  WH Solar AdjustMI 2 2 2 2" xfId="23437"/>
    <cellStyle name="_Value Copy 11 30 05 gas 12 09 05 AURORA at 12 14 05_Power Costs - Comparison bx Rbtl-Staff-Jt-PC_Electric Rev Req Model (2009 GRC) Rebuttal REmoval of New  WH Solar AdjustMI 2 2 3" xfId="23438"/>
    <cellStyle name="_Value Copy 11 30 05 gas 12 09 05 AURORA at 12 14 05_Power Costs - Comparison bx Rbtl-Staff-Jt-PC_Electric Rev Req Model (2009 GRC) Rebuttal REmoval of New  WH Solar AdjustMI 2 3" xfId="23439"/>
    <cellStyle name="_Value Copy 11 30 05 gas 12 09 05 AURORA at 12 14 05_Power Costs - Comparison bx Rbtl-Staff-Jt-PC_Electric Rev Req Model (2009 GRC) Rebuttal REmoval of New  WH Solar AdjustMI 2 3 2" xfId="23440"/>
    <cellStyle name="_Value Copy 11 30 05 gas 12 09 05 AURORA at 12 14 05_Power Costs - Comparison bx Rbtl-Staff-Jt-PC_Electric Rev Req Model (2009 GRC) Rebuttal REmoval of New  WH Solar AdjustMI 2 4" xfId="23441"/>
    <cellStyle name="_Value Copy 11 30 05 gas 12 09 05 AURORA at 12 14 05_Power Costs - Comparison bx Rbtl-Staff-Jt-PC_Electric Rev Req Model (2009 GRC) Rebuttal REmoval of New  WH Solar AdjustMI 2 4 2" xfId="23442"/>
    <cellStyle name="_Value Copy 11 30 05 gas 12 09 05 AURORA at 12 14 05_Power Costs - Comparison bx Rbtl-Staff-Jt-PC_Electric Rev Req Model (2009 GRC) Rebuttal REmoval of New  WH Solar AdjustMI 2 5" xfId="23443"/>
    <cellStyle name="_Value Copy 11 30 05 gas 12 09 05 AURORA at 12 14 05_Power Costs - Comparison bx Rbtl-Staff-Jt-PC_Electric Rev Req Model (2009 GRC) Rebuttal REmoval of New  WH Solar AdjustMI 3" xfId="23444"/>
    <cellStyle name="_Value Copy 11 30 05 gas 12 09 05 AURORA at 12 14 05_Power Costs - Comparison bx Rbtl-Staff-Jt-PC_Electric Rev Req Model (2009 GRC) Rebuttal REmoval of New  WH Solar AdjustMI 3 2" xfId="23445"/>
    <cellStyle name="_Value Copy 11 30 05 gas 12 09 05 AURORA at 12 14 05_Power Costs - Comparison bx Rbtl-Staff-Jt-PC_Electric Rev Req Model (2009 GRC) Rebuttal REmoval of New  WH Solar AdjustMI 3 2 2" xfId="23446"/>
    <cellStyle name="_Value Copy 11 30 05 gas 12 09 05 AURORA at 12 14 05_Power Costs - Comparison bx Rbtl-Staff-Jt-PC_Electric Rev Req Model (2009 GRC) Rebuttal REmoval of New  WH Solar AdjustMI 3 3" xfId="23447"/>
    <cellStyle name="_Value Copy 11 30 05 gas 12 09 05 AURORA at 12 14 05_Power Costs - Comparison bx Rbtl-Staff-Jt-PC_Electric Rev Req Model (2009 GRC) Rebuttal REmoval of New  WH Solar AdjustMI 3 4" xfId="23448"/>
    <cellStyle name="_Value Copy 11 30 05 gas 12 09 05 AURORA at 12 14 05_Power Costs - Comparison bx Rbtl-Staff-Jt-PC_Electric Rev Req Model (2009 GRC) Rebuttal REmoval of New  WH Solar AdjustMI 4" xfId="23449"/>
    <cellStyle name="_Value Copy 11 30 05 gas 12 09 05 AURORA at 12 14 05_Power Costs - Comparison bx Rbtl-Staff-Jt-PC_Electric Rev Req Model (2009 GRC) Rebuttal REmoval of New  WH Solar AdjustMI 4 2" xfId="23450"/>
    <cellStyle name="_Value Copy 11 30 05 gas 12 09 05 AURORA at 12 14 05_Power Costs - Comparison bx Rbtl-Staff-Jt-PC_Electric Rev Req Model (2009 GRC) Rebuttal REmoval of New  WH Solar AdjustMI 4 2 2" xfId="23451"/>
    <cellStyle name="_Value Copy 11 30 05 gas 12 09 05 AURORA at 12 14 05_Power Costs - Comparison bx Rbtl-Staff-Jt-PC_Electric Rev Req Model (2009 GRC) Rebuttal REmoval of New  WH Solar AdjustMI 4 3" xfId="23452"/>
    <cellStyle name="_Value Copy 11 30 05 gas 12 09 05 AURORA at 12 14 05_Power Costs - Comparison bx Rbtl-Staff-Jt-PC_Electric Rev Req Model (2009 GRC) Rebuttal REmoval of New  WH Solar AdjustMI 5" xfId="23453"/>
    <cellStyle name="_Value Copy 11 30 05 gas 12 09 05 AURORA at 12 14 05_Power Costs - Comparison bx Rbtl-Staff-Jt-PC_Electric Rev Req Model (2009 GRC) Rebuttal REmoval of New  WH Solar AdjustMI 5 2" xfId="23454"/>
    <cellStyle name="_Value Copy 11 30 05 gas 12 09 05 AURORA at 12 14 05_Power Costs - Comparison bx Rbtl-Staff-Jt-PC_Electric Rev Req Model (2009 GRC) Rebuttal REmoval of New  WH Solar AdjustMI 6" xfId="23455"/>
    <cellStyle name="_Value Copy 11 30 05 gas 12 09 05 AURORA at 12 14 05_Power Costs - Comparison bx Rbtl-Staff-Jt-PC_Electric Rev Req Model (2009 GRC) Rebuttal REmoval of New  WH Solar AdjustMI 6 2" xfId="23456"/>
    <cellStyle name="_Value Copy 11 30 05 gas 12 09 05 AURORA at 12 14 05_Power Costs - Comparison bx Rbtl-Staff-Jt-PC_Electric Rev Req Model (2009 GRC) Rebuttal REmoval of New  WH Solar AdjustMI 7" xfId="23457"/>
    <cellStyle name="_Value Copy 11 30 05 gas 12 09 05 AURORA at 12 14 05_Power Costs - Comparison bx Rbtl-Staff-Jt-PC_Electric Rev Req Model (2009 GRC) Rebuttal REmoval of New  WH Solar AdjustMI_DEM-WP(C) ENERG10C--ctn Mid-C_042010 2010GRC" xfId="3690"/>
    <cellStyle name="_Value Copy 11 30 05 gas 12 09 05 AURORA at 12 14 05_Power Costs - Comparison bx Rbtl-Staff-Jt-PC_Electric Rev Req Model (2009 GRC) Rebuttal REmoval of New  WH Solar AdjustMI_DEM-WP(C) ENERG10C--ctn Mid-C_042010 2010GRC 2" xfId="23458"/>
    <cellStyle name="_Value Copy 11 30 05 gas 12 09 05 AURORA at 12 14 05_Power Costs - Comparison bx Rbtl-Staff-Jt-PC_Electric Rev Req Model (2009 GRC) Revised 01-18-2010" xfId="3691"/>
    <cellStyle name="_Value Copy 11 30 05 gas 12 09 05 AURORA at 12 14 05_Power Costs - Comparison bx Rbtl-Staff-Jt-PC_Electric Rev Req Model (2009 GRC) Revised 01-18-2010 2" xfId="3692"/>
    <cellStyle name="_Value Copy 11 30 05 gas 12 09 05 AURORA at 12 14 05_Power Costs - Comparison bx Rbtl-Staff-Jt-PC_Electric Rev Req Model (2009 GRC) Revised 01-18-2010 2 2" xfId="23459"/>
    <cellStyle name="_Value Copy 11 30 05 gas 12 09 05 AURORA at 12 14 05_Power Costs - Comparison bx Rbtl-Staff-Jt-PC_Electric Rev Req Model (2009 GRC) Revised 01-18-2010 2 2 2" xfId="23460"/>
    <cellStyle name="_Value Copy 11 30 05 gas 12 09 05 AURORA at 12 14 05_Power Costs - Comparison bx Rbtl-Staff-Jt-PC_Electric Rev Req Model (2009 GRC) Revised 01-18-2010 2 2 2 2" xfId="23461"/>
    <cellStyle name="_Value Copy 11 30 05 gas 12 09 05 AURORA at 12 14 05_Power Costs - Comparison bx Rbtl-Staff-Jt-PC_Electric Rev Req Model (2009 GRC) Revised 01-18-2010 2 2 3" xfId="23462"/>
    <cellStyle name="_Value Copy 11 30 05 gas 12 09 05 AURORA at 12 14 05_Power Costs - Comparison bx Rbtl-Staff-Jt-PC_Electric Rev Req Model (2009 GRC) Revised 01-18-2010 2 3" xfId="23463"/>
    <cellStyle name="_Value Copy 11 30 05 gas 12 09 05 AURORA at 12 14 05_Power Costs - Comparison bx Rbtl-Staff-Jt-PC_Electric Rev Req Model (2009 GRC) Revised 01-18-2010 2 3 2" xfId="23464"/>
    <cellStyle name="_Value Copy 11 30 05 gas 12 09 05 AURORA at 12 14 05_Power Costs - Comparison bx Rbtl-Staff-Jt-PC_Electric Rev Req Model (2009 GRC) Revised 01-18-2010 2 4" xfId="23465"/>
    <cellStyle name="_Value Copy 11 30 05 gas 12 09 05 AURORA at 12 14 05_Power Costs - Comparison bx Rbtl-Staff-Jt-PC_Electric Rev Req Model (2009 GRC) Revised 01-18-2010 2 4 2" xfId="23466"/>
    <cellStyle name="_Value Copy 11 30 05 gas 12 09 05 AURORA at 12 14 05_Power Costs - Comparison bx Rbtl-Staff-Jt-PC_Electric Rev Req Model (2009 GRC) Revised 01-18-2010 2 5" xfId="23467"/>
    <cellStyle name="_Value Copy 11 30 05 gas 12 09 05 AURORA at 12 14 05_Power Costs - Comparison bx Rbtl-Staff-Jt-PC_Electric Rev Req Model (2009 GRC) Revised 01-18-2010 3" xfId="23468"/>
    <cellStyle name="_Value Copy 11 30 05 gas 12 09 05 AURORA at 12 14 05_Power Costs - Comparison bx Rbtl-Staff-Jt-PC_Electric Rev Req Model (2009 GRC) Revised 01-18-2010 3 2" xfId="23469"/>
    <cellStyle name="_Value Copy 11 30 05 gas 12 09 05 AURORA at 12 14 05_Power Costs - Comparison bx Rbtl-Staff-Jt-PC_Electric Rev Req Model (2009 GRC) Revised 01-18-2010 3 2 2" xfId="23470"/>
    <cellStyle name="_Value Copy 11 30 05 gas 12 09 05 AURORA at 12 14 05_Power Costs - Comparison bx Rbtl-Staff-Jt-PC_Electric Rev Req Model (2009 GRC) Revised 01-18-2010 3 3" xfId="23471"/>
    <cellStyle name="_Value Copy 11 30 05 gas 12 09 05 AURORA at 12 14 05_Power Costs - Comparison bx Rbtl-Staff-Jt-PC_Electric Rev Req Model (2009 GRC) Revised 01-18-2010 3 4" xfId="23472"/>
    <cellStyle name="_Value Copy 11 30 05 gas 12 09 05 AURORA at 12 14 05_Power Costs - Comparison bx Rbtl-Staff-Jt-PC_Electric Rev Req Model (2009 GRC) Revised 01-18-2010 4" xfId="23473"/>
    <cellStyle name="_Value Copy 11 30 05 gas 12 09 05 AURORA at 12 14 05_Power Costs - Comparison bx Rbtl-Staff-Jt-PC_Electric Rev Req Model (2009 GRC) Revised 01-18-2010 4 2" xfId="23474"/>
    <cellStyle name="_Value Copy 11 30 05 gas 12 09 05 AURORA at 12 14 05_Power Costs - Comparison bx Rbtl-Staff-Jt-PC_Electric Rev Req Model (2009 GRC) Revised 01-18-2010 4 2 2" xfId="23475"/>
    <cellStyle name="_Value Copy 11 30 05 gas 12 09 05 AURORA at 12 14 05_Power Costs - Comparison bx Rbtl-Staff-Jt-PC_Electric Rev Req Model (2009 GRC) Revised 01-18-2010 4 3" xfId="23476"/>
    <cellStyle name="_Value Copy 11 30 05 gas 12 09 05 AURORA at 12 14 05_Power Costs - Comparison bx Rbtl-Staff-Jt-PC_Electric Rev Req Model (2009 GRC) Revised 01-18-2010 5" xfId="23477"/>
    <cellStyle name="_Value Copy 11 30 05 gas 12 09 05 AURORA at 12 14 05_Power Costs - Comparison bx Rbtl-Staff-Jt-PC_Electric Rev Req Model (2009 GRC) Revised 01-18-2010 5 2" xfId="23478"/>
    <cellStyle name="_Value Copy 11 30 05 gas 12 09 05 AURORA at 12 14 05_Power Costs - Comparison bx Rbtl-Staff-Jt-PC_Electric Rev Req Model (2009 GRC) Revised 01-18-2010 6" xfId="23479"/>
    <cellStyle name="_Value Copy 11 30 05 gas 12 09 05 AURORA at 12 14 05_Power Costs - Comparison bx Rbtl-Staff-Jt-PC_Electric Rev Req Model (2009 GRC) Revised 01-18-2010 6 2" xfId="23480"/>
    <cellStyle name="_Value Copy 11 30 05 gas 12 09 05 AURORA at 12 14 05_Power Costs - Comparison bx Rbtl-Staff-Jt-PC_Electric Rev Req Model (2009 GRC) Revised 01-18-2010 7" xfId="23481"/>
    <cellStyle name="_Value Copy 11 30 05 gas 12 09 05 AURORA at 12 14 05_Power Costs - Comparison bx Rbtl-Staff-Jt-PC_Electric Rev Req Model (2009 GRC) Revised 01-18-2010_DEM-WP(C) ENERG10C--ctn Mid-C_042010 2010GRC" xfId="3693"/>
    <cellStyle name="_Value Copy 11 30 05 gas 12 09 05 AURORA at 12 14 05_Power Costs - Comparison bx Rbtl-Staff-Jt-PC_Electric Rev Req Model (2009 GRC) Revised 01-18-2010_DEM-WP(C) ENERG10C--ctn Mid-C_042010 2010GRC 2" xfId="23482"/>
    <cellStyle name="_Value Copy 11 30 05 gas 12 09 05 AURORA at 12 14 05_Power Costs - Comparison bx Rbtl-Staff-Jt-PC_Final Order Electric EXHIBIT A-1" xfId="3694"/>
    <cellStyle name="_Value Copy 11 30 05 gas 12 09 05 AURORA at 12 14 05_Power Costs - Comparison bx Rbtl-Staff-Jt-PC_Final Order Electric EXHIBIT A-1 2" xfId="23483"/>
    <cellStyle name="_Value Copy 11 30 05 gas 12 09 05 AURORA at 12 14 05_Power Costs - Comparison bx Rbtl-Staff-Jt-PC_Final Order Electric EXHIBIT A-1 2 2" xfId="23484"/>
    <cellStyle name="_Value Copy 11 30 05 gas 12 09 05 AURORA at 12 14 05_Power Costs - Comparison bx Rbtl-Staff-Jt-PC_Final Order Electric EXHIBIT A-1 2 2 2" xfId="23485"/>
    <cellStyle name="_Value Copy 11 30 05 gas 12 09 05 AURORA at 12 14 05_Power Costs - Comparison bx Rbtl-Staff-Jt-PC_Final Order Electric EXHIBIT A-1 2 3" xfId="23486"/>
    <cellStyle name="_Value Copy 11 30 05 gas 12 09 05 AURORA at 12 14 05_Power Costs - Comparison bx Rbtl-Staff-Jt-PC_Final Order Electric EXHIBIT A-1 2 4" xfId="23487"/>
    <cellStyle name="_Value Copy 11 30 05 gas 12 09 05 AURORA at 12 14 05_Power Costs - Comparison bx Rbtl-Staff-Jt-PC_Final Order Electric EXHIBIT A-1 3" xfId="23488"/>
    <cellStyle name="_Value Copy 11 30 05 gas 12 09 05 AURORA at 12 14 05_Power Costs - Comparison bx Rbtl-Staff-Jt-PC_Final Order Electric EXHIBIT A-1 3 2" xfId="23489"/>
    <cellStyle name="_Value Copy 11 30 05 gas 12 09 05 AURORA at 12 14 05_Power Costs - Comparison bx Rbtl-Staff-Jt-PC_Final Order Electric EXHIBIT A-1 3 2 2" xfId="23490"/>
    <cellStyle name="_Value Copy 11 30 05 gas 12 09 05 AURORA at 12 14 05_Power Costs - Comparison bx Rbtl-Staff-Jt-PC_Final Order Electric EXHIBIT A-1 3 3" xfId="23491"/>
    <cellStyle name="_Value Copy 11 30 05 gas 12 09 05 AURORA at 12 14 05_Power Costs - Comparison bx Rbtl-Staff-Jt-PC_Final Order Electric EXHIBIT A-1 4" xfId="23492"/>
    <cellStyle name="_Value Copy 11 30 05 gas 12 09 05 AURORA at 12 14 05_Power Costs - Comparison bx Rbtl-Staff-Jt-PC_Final Order Electric EXHIBIT A-1 4 2" xfId="23493"/>
    <cellStyle name="_Value Copy 11 30 05 gas 12 09 05 AURORA at 12 14 05_Power Costs - Comparison bx Rbtl-Staff-Jt-PC_Final Order Electric EXHIBIT A-1 5" xfId="23494"/>
    <cellStyle name="_Value Copy 11 30 05 gas 12 09 05 AURORA at 12 14 05_Power Costs - Comparison bx Rbtl-Staff-Jt-PC_Final Order Electric EXHIBIT A-1 6" xfId="23495"/>
    <cellStyle name="_Value Copy 11 30 05 gas 12 09 05 AURORA at 12 14 05_Power Costs - Comparison bx Rbtl-Staff-Jt-PC_Final Order Electric EXHIBIT A-1 7" xfId="23496"/>
    <cellStyle name="_Value Copy 11 30 05 gas 12 09 05 AURORA at 12 14 05_Production Adj 4.37" xfId="23497"/>
    <cellStyle name="_Value Copy 11 30 05 gas 12 09 05 AURORA at 12 14 05_Production Adj 4.37 2" xfId="23498"/>
    <cellStyle name="_Value Copy 11 30 05 gas 12 09 05 AURORA at 12 14 05_Production Adj 4.37 2 2" xfId="23499"/>
    <cellStyle name="_Value Copy 11 30 05 gas 12 09 05 AURORA at 12 14 05_Production Adj 4.37 2 2 2" xfId="23500"/>
    <cellStyle name="_Value Copy 11 30 05 gas 12 09 05 AURORA at 12 14 05_Production Adj 4.37 2 3" xfId="23501"/>
    <cellStyle name="_Value Copy 11 30 05 gas 12 09 05 AURORA at 12 14 05_Production Adj 4.37 3" xfId="23502"/>
    <cellStyle name="_Value Copy 11 30 05 gas 12 09 05 AURORA at 12 14 05_Production Adj 4.37 3 2" xfId="23503"/>
    <cellStyle name="_Value Copy 11 30 05 gas 12 09 05 AURORA at 12 14 05_Production Adj 4.37 4" xfId="23504"/>
    <cellStyle name="_Value Copy 11 30 05 gas 12 09 05 AURORA at 12 14 05_Purchased Power Adj 4.03" xfId="23505"/>
    <cellStyle name="_Value Copy 11 30 05 gas 12 09 05 AURORA at 12 14 05_Purchased Power Adj 4.03 2" xfId="23506"/>
    <cellStyle name="_Value Copy 11 30 05 gas 12 09 05 AURORA at 12 14 05_Purchased Power Adj 4.03 2 2" xfId="23507"/>
    <cellStyle name="_Value Copy 11 30 05 gas 12 09 05 AURORA at 12 14 05_Purchased Power Adj 4.03 2 2 2" xfId="23508"/>
    <cellStyle name="_Value Copy 11 30 05 gas 12 09 05 AURORA at 12 14 05_Purchased Power Adj 4.03 2 3" xfId="23509"/>
    <cellStyle name="_Value Copy 11 30 05 gas 12 09 05 AURORA at 12 14 05_Purchased Power Adj 4.03 3" xfId="23510"/>
    <cellStyle name="_Value Copy 11 30 05 gas 12 09 05 AURORA at 12 14 05_Purchased Power Adj 4.03 3 2" xfId="23511"/>
    <cellStyle name="_Value Copy 11 30 05 gas 12 09 05 AURORA at 12 14 05_Purchased Power Adj 4.03 4" xfId="23512"/>
    <cellStyle name="_Value Copy 11 30 05 gas 12 09 05 AURORA at 12 14 05_Rate Design Sch 24" xfId="23513"/>
    <cellStyle name="_Value Copy 11 30 05 gas 12 09 05 AURORA at 12 14 05_Rate Design Sch 24 2" xfId="23514"/>
    <cellStyle name="_Value Copy 11 30 05 gas 12 09 05 AURORA at 12 14 05_Rate Design Sch 24 2 2" xfId="23515"/>
    <cellStyle name="_Value Copy 11 30 05 gas 12 09 05 AURORA at 12 14 05_Rate Design Sch 24 3" xfId="23516"/>
    <cellStyle name="_Value Copy 11 30 05 gas 12 09 05 AURORA at 12 14 05_Rate Design Sch 25" xfId="23517"/>
    <cellStyle name="_Value Copy 11 30 05 gas 12 09 05 AURORA at 12 14 05_Rate Design Sch 25 2" xfId="23518"/>
    <cellStyle name="_Value Copy 11 30 05 gas 12 09 05 AURORA at 12 14 05_Rate Design Sch 25 2 2" xfId="23519"/>
    <cellStyle name="_Value Copy 11 30 05 gas 12 09 05 AURORA at 12 14 05_Rate Design Sch 25 2 2 2" xfId="23520"/>
    <cellStyle name="_Value Copy 11 30 05 gas 12 09 05 AURORA at 12 14 05_Rate Design Sch 25 2 3" xfId="23521"/>
    <cellStyle name="_Value Copy 11 30 05 gas 12 09 05 AURORA at 12 14 05_Rate Design Sch 25 3" xfId="23522"/>
    <cellStyle name="_Value Copy 11 30 05 gas 12 09 05 AURORA at 12 14 05_Rate Design Sch 25 3 2" xfId="23523"/>
    <cellStyle name="_Value Copy 11 30 05 gas 12 09 05 AURORA at 12 14 05_Rate Design Sch 25 4" xfId="23524"/>
    <cellStyle name="_Value Copy 11 30 05 gas 12 09 05 AURORA at 12 14 05_Rate Design Sch 26" xfId="23525"/>
    <cellStyle name="_Value Copy 11 30 05 gas 12 09 05 AURORA at 12 14 05_Rate Design Sch 26 2" xfId="23526"/>
    <cellStyle name="_Value Copy 11 30 05 gas 12 09 05 AURORA at 12 14 05_Rate Design Sch 26 2 2" xfId="23527"/>
    <cellStyle name="_Value Copy 11 30 05 gas 12 09 05 AURORA at 12 14 05_Rate Design Sch 26 2 2 2" xfId="23528"/>
    <cellStyle name="_Value Copy 11 30 05 gas 12 09 05 AURORA at 12 14 05_Rate Design Sch 26 2 3" xfId="23529"/>
    <cellStyle name="_Value Copy 11 30 05 gas 12 09 05 AURORA at 12 14 05_Rate Design Sch 26 3" xfId="23530"/>
    <cellStyle name="_Value Copy 11 30 05 gas 12 09 05 AURORA at 12 14 05_Rate Design Sch 26 3 2" xfId="23531"/>
    <cellStyle name="_Value Copy 11 30 05 gas 12 09 05 AURORA at 12 14 05_Rate Design Sch 26 4" xfId="23532"/>
    <cellStyle name="_Value Copy 11 30 05 gas 12 09 05 AURORA at 12 14 05_Rate Design Sch 31" xfId="23533"/>
    <cellStyle name="_Value Copy 11 30 05 gas 12 09 05 AURORA at 12 14 05_Rate Design Sch 31 2" xfId="23534"/>
    <cellStyle name="_Value Copy 11 30 05 gas 12 09 05 AURORA at 12 14 05_Rate Design Sch 31 2 2" xfId="23535"/>
    <cellStyle name="_Value Copy 11 30 05 gas 12 09 05 AURORA at 12 14 05_Rate Design Sch 31 2 2 2" xfId="23536"/>
    <cellStyle name="_Value Copy 11 30 05 gas 12 09 05 AURORA at 12 14 05_Rate Design Sch 31 2 3" xfId="23537"/>
    <cellStyle name="_Value Copy 11 30 05 gas 12 09 05 AURORA at 12 14 05_Rate Design Sch 31 3" xfId="23538"/>
    <cellStyle name="_Value Copy 11 30 05 gas 12 09 05 AURORA at 12 14 05_Rate Design Sch 31 3 2" xfId="23539"/>
    <cellStyle name="_Value Copy 11 30 05 gas 12 09 05 AURORA at 12 14 05_Rate Design Sch 31 4" xfId="23540"/>
    <cellStyle name="_Value Copy 11 30 05 gas 12 09 05 AURORA at 12 14 05_Rate Design Sch 43" xfId="23541"/>
    <cellStyle name="_Value Copy 11 30 05 gas 12 09 05 AURORA at 12 14 05_Rate Design Sch 43 2" xfId="23542"/>
    <cellStyle name="_Value Copy 11 30 05 gas 12 09 05 AURORA at 12 14 05_Rate Design Sch 43 2 2" xfId="23543"/>
    <cellStyle name="_Value Copy 11 30 05 gas 12 09 05 AURORA at 12 14 05_Rate Design Sch 43 2 2 2" xfId="23544"/>
    <cellStyle name="_Value Copy 11 30 05 gas 12 09 05 AURORA at 12 14 05_Rate Design Sch 43 2 3" xfId="23545"/>
    <cellStyle name="_Value Copy 11 30 05 gas 12 09 05 AURORA at 12 14 05_Rate Design Sch 43 3" xfId="23546"/>
    <cellStyle name="_Value Copy 11 30 05 gas 12 09 05 AURORA at 12 14 05_Rate Design Sch 43 3 2" xfId="23547"/>
    <cellStyle name="_Value Copy 11 30 05 gas 12 09 05 AURORA at 12 14 05_Rate Design Sch 43 4" xfId="23548"/>
    <cellStyle name="_Value Copy 11 30 05 gas 12 09 05 AURORA at 12 14 05_Rate Design Sch 448-449" xfId="23549"/>
    <cellStyle name="_Value Copy 11 30 05 gas 12 09 05 AURORA at 12 14 05_Rate Design Sch 448-449 2" xfId="23550"/>
    <cellStyle name="_Value Copy 11 30 05 gas 12 09 05 AURORA at 12 14 05_Rate Design Sch 448-449 2 2" xfId="23551"/>
    <cellStyle name="_Value Copy 11 30 05 gas 12 09 05 AURORA at 12 14 05_Rate Design Sch 448-449 3" xfId="23552"/>
    <cellStyle name="_Value Copy 11 30 05 gas 12 09 05 AURORA at 12 14 05_Rate Design Sch 46" xfId="23553"/>
    <cellStyle name="_Value Copy 11 30 05 gas 12 09 05 AURORA at 12 14 05_Rate Design Sch 46 2" xfId="23554"/>
    <cellStyle name="_Value Copy 11 30 05 gas 12 09 05 AURORA at 12 14 05_Rate Design Sch 46 2 2" xfId="23555"/>
    <cellStyle name="_Value Copy 11 30 05 gas 12 09 05 AURORA at 12 14 05_Rate Design Sch 46 2 2 2" xfId="23556"/>
    <cellStyle name="_Value Copy 11 30 05 gas 12 09 05 AURORA at 12 14 05_Rate Design Sch 46 2 3" xfId="23557"/>
    <cellStyle name="_Value Copy 11 30 05 gas 12 09 05 AURORA at 12 14 05_Rate Design Sch 46 3" xfId="23558"/>
    <cellStyle name="_Value Copy 11 30 05 gas 12 09 05 AURORA at 12 14 05_Rate Design Sch 46 3 2" xfId="23559"/>
    <cellStyle name="_Value Copy 11 30 05 gas 12 09 05 AURORA at 12 14 05_Rate Design Sch 46 4" xfId="23560"/>
    <cellStyle name="_Value Copy 11 30 05 gas 12 09 05 AURORA at 12 14 05_Rate Spread" xfId="23561"/>
    <cellStyle name="_Value Copy 11 30 05 gas 12 09 05 AURORA at 12 14 05_Rate Spread 2" xfId="23562"/>
    <cellStyle name="_Value Copy 11 30 05 gas 12 09 05 AURORA at 12 14 05_Rate Spread 2 2" xfId="23563"/>
    <cellStyle name="_Value Copy 11 30 05 gas 12 09 05 AURORA at 12 14 05_Rate Spread 2 2 2" xfId="23564"/>
    <cellStyle name="_Value Copy 11 30 05 gas 12 09 05 AURORA at 12 14 05_Rate Spread 2 3" xfId="23565"/>
    <cellStyle name="_Value Copy 11 30 05 gas 12 09 05 AURORA at 12 14 05_Rate Spread 3" xfId="23566"/>
    <cellStyle name="_Value Copy 11 30 05 gas 12 09 05 AURORA at 12 14 05_Rate Spread 3 2" xfId="23567"/>
    <cellStyle name="_Value Copy 11 30 05 gas 12 09 05 AURORA at 12 14 05_Rate Spread 4" xfId="23568"/>
    <cellStyle name="_Value Copy 11 30 05 gas 12 09 05 AURORA at 12 14 05_Rebuttal Power Costs" xfId="3695"/>
    <cellStyle name="_Value Copy 11 30 05 gas 12 09 05 AURORA at 12 14 05_Rebuttal Power Costs 2" xfId="3696"/>
    <cellStyle name="_Value Copy 11 30 05 gas 12 09 05 AURORA at 12 14 05_Rebuttal Power Costs 2 2" xfId="23569"/>
    <cellStyle name="_Value Copy 11 30 05 gas 12 09 05 AURORA at 12 14 05_Rebuttal Power Costs 2 2 2" xfId="23570"/>
    <cellStyle name="_Value Copy 11 30 05 gas 12 09 05 AURORA at 12 14 05_Rebuttal Power Costs 2 2 2 2" xfId="23571"/>
    <cellStyle name="_Value Copy 11 30 05 gas 12 09 05 AURORA at 12 14 05_Rebuttal Power Costs 2 2 3" xfId="23572"/>
    <cellStyle name="_Value Copy 11 30 05 gas 12 09 05 AURORA at 12 14 05_Rebuttal Power Costs 2 3" xfId="23573"/>
    <cellStyle name="_Value Copy 11 30 05 gas 12 09 05 AURORA at 12 14 05_Rebuttal Power Costs 2 3 2" xfId="23574"/>
    <cellStyle name="_Value Copy 11 30 05 gas 12 09 05 AURORA at 12 14 05_Rebuttal Power Costs 2 4" xfId="23575"/>
    <cellStyle name="_Value Copy 11 30 05 gas 12 09 05 AURORA at 12 14 05_Rebuttal Power Costs 2 4 2" xfId="23576"/>
    <cellStyle name="_Value Copy 11 30 05 gas 12 09 05 AURORA at 12 14 05_Rebuttal Power Costs 2 5" xfId="23577"/>
    <cellStyle name="_Value Copy 11 30 05 gas 12 09 05 AURORA at 12 14 05_Rebuttal Power Costs 3" xfId="23578"/>
    <cellStyle name="_Value Copy 11 30 05 gas 12 09 05 AURORA at 12 14 05_Rebuttal Power Costs 3 2" xfId="23579"/>
    <cellStyle name="_Value Copy 11 30 05 gas 12 09 05 AURORA at 12 14 05_Rebuttal Power Costs 3 2 2" xfId="23580"/>
    <cellStyle name="_Value Copy 11 30 05 gas 12 09 05 AURORA at 12 14 05_Rebuttal Power Costs 3 3" xfId="23581"/>
    <cellStyle name="_Value Copy 11 30 05 gas 12 09 05 AURORA at 12 14 05_Rebuttal Power Costs 3 4" xfId="23582"/>
    <cellStyle name="_Value Copy 11 30 05 gas 12 09 05 AURORA at 12 14 05_Rebuttal Power Costs 4" xfId="23583"/>
    <cellStyle name="_Value Copy 11 30 05 gas 12 09 05 AURORA at 12 14 05_Rebuttal Power Costs 4 2" xfId="23584"/>
    <cellStyle name="_Value Copy 11 30 05 gas 12 09 05 AURORA at 12 14 05_Rebuttal Power Costs 4 2 2" xfId="23585"/>
    <cellStyle name="_Value Copy 11 30 05 gas 12 09 05 AURORA at 12 14 05_Rebuttal Power Costs 4 3" xfId="23586"/>
    <cellStyle name="_Value Copy 11 30 05 gas 12 09 05 AURORA at 12 14 05_Rebuttal Power Costs 5" xfId="23587"/>
    <cellStyle name="_Value Copy 11 30 05 gas 12 09 05 AURORA at 12 14 05_Rebuttal Power Costs 5 2" xfId="23588"/>
    <cellStyle name="_Value Copy 11 30 05 gas 12 09 05 AURORA at 12 14 05_Rebuttal Power Costs 6" xfId="23589"/>
    <cellStyle name="_Value Copy 11 30 05 gas 12 09 05 AURORA at 12 14 05_Rebuttal Power Costs 6 2" xfId="23590"/>
    <cellStyle name="_Value Copy 11 30 05 gas 12 09 05 AURORA at 12 14 05_Rebuttal Power Costs 7" xfId="23591"/>
    <cellStyle name="_Value Copy 11 30 05 gas 12 09 05 AURORA at 12 14 05_Rebuttal Power Costs_Adj Bench DR 3 for Initial Briefs (Electric)" xfId="3697"/>
    <cellStyle name="_Value Copy 11 30 05 gas 12 09 05 AURORA at 12 14 05_Rebuttal Power Costs_Adj Bench DR 3 for Initial Briefs (Electric) 2" xfId="3698"/>
    <cellStyle name="_Value Copy 11 30 05 gas 12 09 05 AURORA at 12 14 05_Rebuttal Power Costs_Adj Bench DR 3 for Initial Briefs (Electric) 2 2" xfId="23592"/>
    <cellStyle name="_Value Copy 11 30 05 gas 12 09 05 AURORA at 12 14 05_Rebuttal Power Costs_Adj Bench DR 3 for Initial Briefs (Electric) 2 2 2" xfId="23593"/>
    <cellStyle name="_Value Copy 11 30 05 gas 12 09 05 AURORA at 12 14 05_Rebuttal Power Costs_Adj Bench DR 3 for Initial Briefs (Electric) 2 2 2 2" xfId="23594"/>
    <cellStyle name="_Value Copy 11 30 05 gas 12 09 05 AURORA at 12 14 05_Rebuttal Power Costs_Adj Bench DR 3 for Initial Briefs (Electric) 2 2 3" xfId="23595"/>
    <cellStyle name="_Value Copy 11 30 05 gas 12 09 05 AURORA at 12 14 05_Rebuttal Power Costs_Adj Bench DR 3 for Initial Briefs (Electric) 2 3" xfId="23596"/>
    <cellStyle name="_Value Copy 11 30 05 gas 12 09 05 AURORA at 12 14 05_Rebuttal Power Costs_Adj Bench DR 3 for Initial Briefs (Electric) 2 3 2" xfId="23597"/>
    <cellStyle name="_Value Copy 11 30 05 gas 12 09 05 AURORA at 12 14 05_Rebuttal Power Costs_Adj Bench DR 3 for Initial Briefs (Electric) 2 4" xfId="23598"/>
    <cellStyle name="_Value Copy 11 30 05 gas 12 09 05 AURORA at 12 14 05_Rebuttal Power Costs_Adj Bench DR 3 for Initial Briefs (Electric) 2 4 2" xfId="23599"/>
    <cellStyle name="_Value Copy 11 30 05 gas 12 09 05 AURORA at 12 14 05_Rebuttal Power Costs_Adj Bench DR 3 for Initial Briefs (Electric) 2 5" xfId="23600"/>
    <cellStyle name="_Value Copy 11 30 05 gas 12 09 05 AURORA at 12 14 05_Rebuttal Power Costs_Adj Bench DR 3 for Initial Briefs (Electric) 3" xfId="23601"/>
    <cellStyle name="_Value Copy 11 30 05 gas 12 09 05 AURORA at 12 14 05_Rebuttal Power Costs_Adj Bench DR 3 for Initial Briefs (Electric) 3 2" xfId="23602"/>
    <cellStyle name="_Value Copy 11 30 05 gas 12 09 05 AURORA at 12 14 05_Rebuttal Power Costs_Adj Bench DR 3 for Initial Briefs (Electric) 3 2 2" xfId="23603"/>
    <cellStyle name="_Value Copy 11 30 05 gas 12 09 05 AURORA at 12 14 05_Rebuttal Power Costs_Adj Bench DR 3 for Initial Briefs (Electric) 3 3" xfId="23604"/>
    <cellStyle name="_Value Copy 11 30 05 gas 12 09 05 AURORA at 12 14 05_Rebuttal Power Costs_Adj Bench DR 3 for Initial Briefs (Electric) 3 4" xfId="23605"/>
    <cellStyle name="_Value Copy 11 30 05 gas 12 09 05 AURORA at 12 14 05_Rebuttal Power Costs_Adj Bench DR 3 for Initial Briefs (Electric) 4" xfId="23606"/>
    <cellStyle name="_Value Copy 11 30 05 gas 12 09 05 AURORA at 12 14 05_Rebuttal Power Costs_Adj Bench DR 3 for Initial Briefs (Electric) 4 2" xfId="23607"/>
    <cellStyle name="_Value Copy 11 30 05 gas 12 09 05 AURORA at 12 14 05_Rebuttal Power Costs_Adj Bench DR 3 for Initial Briefs (Electric) 4 2 2" xfId="23608"/>
    <cellStyle name="_Value Copy 11 30 05 gas 12 09 05 AURORA at 12 14 05_Rebuttal Power Costs_Adj Bench DR 3 for Initial Briefs (Electric) 4 3" xfId="23609"/>
    <cellStyle name="_Value Copy 11 30 05 gas 12 09 05 AURORA at 12 14 05_Rebuttal Power Costs_Adj Bench DR 3 for Initial Briefs (Electric) 5" xfId="23610"/>
    <cellStyle name="_Value Copy 11 30 05 gas 12 09 05 AURORA at 12 14 05_Rebuttal Power Costs_Adj Bench DR 3 for Initial Briefs (Electric) 5 2" xfId="23611"/>
    <cellStyle name="_Value Copy 11 30 05 gas 12 09 05 AURORA at 12 14 05_Rebuttal Power Costs_Adj Bench DR 3 for Initial Briefs (Electric) 6" xfId="23612"/>
    <cellStyle name="_Value Copy 11 30 05 gas 12 09 05 AURORA at 12 14 05_Rebuttal Power Costs_Adj Bench DR 3 for Initial Briefs (Electric) 6 2" xfId="23613"/>
    <cellStyle name="_Value Copy 11 30 05 gas 12 09 05 AURORA at 12 14 05_Rebuttal Power Costs_Adj Bench DR 3 for Initial Briefs (Electric) 7" xfId="23614"/>
    <cellStyle name="_Value Copy 11 30 05 gas 12 09 05 AURORA at 12 14 05_Rebuttal Power Costs_Adj Bench DR 3 for Initial Briefs (Electric)_DEM-WP(C) ENERG10C--ctn Mid-C_042010 2010GRC" xfId="3699"/>
    <cellStyle name="_Value Copy 11 30 05 gas 12 09 05 AURORA at 12 14 05_Rebuttal Power Costs_Adj Bench DR 3 for Initial Briefs (Electric)_DEM-WP(C) ENERG10C--ctn Mid-C_042010 2010GRC 2" xfId="23615"/>
    <cellStyle name="_Value Copy 11 30 05 gas 12 09 05 AURORA at 12 14 05_Rebuttal Power Costs_DEM-WP(C) ENERG10C--ctn Mid-C_042010 2010GRC" xfId="3700"/>
    <cellStyle name="_Value Copy 11 30 05 gas 12 09 05 AURORA at 12 14 05_Rebuttal Power Costs_DEM-WP(C) ENERG10C--ctn Mid-C_042010 2010GRC 2" xfId="23616"/>
    <cellStyle name="_Value Copy 11 30 05 gas 12 09 05 AURORA at 12 14 05_Rebuttal Power Costs_Electric Rev Req Model (2009 GRC) Rebuttal" xfId="3701"/>
    <cellStyle name="_Value Copy 11 30 05 gas 12 09 05 AURORA at 12 14 05_Rebuttal Power Costs_Electric Rev Req Model (2009 GRC) Rebuttal 2" xfId="23617"/>
    <cellStyle name="_Value Copy 11 30 05 gas 12 09 05 AURORA at 12 14 05_Rebuttal Power Costs_Electric Rev Req Model (2009 GRC) Rebuttal 2 2" xfId="23618"/>
    <cellStyle name="_Value Copy 11 30 05 gas 12 09 05 AURORA at 12 14 05_Rebuttal Power Costs_Electric Rev Req Model (2009 GRC) Rebuttal 2 2 2" xfId="23619"/>
    <cellStyle name="_Value Copy 11 30 05 gas 12 09 05 AURORA at 12 14 05_Rebuttal Power Costs_Electric Rev Req Model (2009 GRC) Rebuttal 2 3" xfId="23620"/>
    <cellStyle name="_Value Copy 11 30 05 gas 12 09 05 AURORA at 12 14 05_Rebuttal Power Costs_Electric Rev Req Model (2009 GRC) Rebuttal 2 4" xfId="23621"/>
    <cellStyle name="_Value Copy 11 30 05 gas 12 09 05 AURORA at 12 14 05_Rebuttal Power Costs_Electric Rev Req Model (2009 GRC) Rebuttal 3" xfId="23622"/>
    <cellStyle name="_Value Copy 11 30 05 gas 12 09 05 AURORA at 12 14 05_Rebuttal Power Costs_Electric Rev Req Model (2009 GRC) Rebuttal 3 2" xfId="23623"/>
    <cellStyle name="_Value Copy 11 30 05 gas 12 09 05 AURORA at 12 14 05_Rebuttal Power Costs_Electric Rev Req Model (2009 GRC) Rebuttal 4" xfId="23624"/>
    <cellStyle name="_Value Copy 11 30 05 gas 12 09 05 AURORA at 12 14 05_Rebuttal Power Costs_Electric Rev Req Model (2009 GRC) Rebuttal 5" xfId="23625"/>
    <cellStyle name="_Value Copy 11 30 05 gas 12 09 05 AURORA at 12 14 05_Rebuttal Power Costs_Electric Rev Req Model (2009 GRC) Rebuttal REmoval of New  WH Solar AdjustMI" xfId="3702"/>
    <cellStyle name="_Value Copy 11 30 05 gas 12 09 05 AURORA at 12 14 05_Rebuttal Power Costs_Electric Rev Req Model (2009 GRC) Rebuttal REmoval of New  WH Solar AdjustMI 2" xfId="3703"/>
    <cellStyle name="_Value Copy 11 30 05 gas 12 09 05 AURORA at 12 14 05_Rebuttal Power Costs_Electric Rev Req Model (2009 GRC) Rebuttal REmoval of New  WH Solar AdjustMI 2 2" xfId="23626"/>
    <cellStyle name="_Value Copy 11 30 05 gas 12 09 05 AURORA at 12 14 05_Rebuttal Power Costs_Electric Rev Req Model (2009 GRC) Rebuttal REmoval of New  WH Solar AdjustMI 2 2 2" xfId="23627"/>
    <cellStyle name="_Value Copy 11 30 05 gas 12 09 05 AURORA at 12 14 05_Rebuttal Power Costs_Electric Rev Req Model (2009 GRC) Rebuttal REmoval of New  WH Solar AdjustMI 2 2 2 2" xfId="23628"/>
    <cellStyle name="_Value Copy 11 30 05 gas 12 09 05 AURORA at 12 14 05_Rebuttal Power Costs_Electric Rev Req Model (2009 GRC) Rebuttal REmoval of New  WH Solar AdjustMI 2 2 3" xfId="23629"/>
    <cellStyle name="_Value Copy 11 30 05 gas 12 09 05 AURORA at 12 14 05_Rebuttal Power Costs_Electric Rev Req Model (2009 GRC) Rebuttal REmoval of New  WH Solar AdjustMI 2 3" xfId="23630"/>
    <cellStyle name="_Value Copy 11 30 05 gas 12 09 05 AURORA at 12 14 05_Rebuttal Power Costs_Electric Rev Req Model (2009 GRC) Rebuttal REmoval of New  WH Solar AdjustMI 2 3 2" xfId="23631"/>
    <cellStyle name="_Value Copy 11 30 05 gas 12 09 05 AURORA at 12 14 05_Rebuttal Power Costs_Electric Rev Req Model (2009 GRC) Rebuttal REmoval of New  WH Solar AdjustMI 2 4" xfId="23632"/>
    <cellStyle name="_Value Copy 11 30 05 gas 12 09 05 AURORA at 12 14 05_Rebuttal Power Costs_Electric Rev Req Model (2009 GRC) Rebuttal REmoval of New  WH Solar AdjustMI 2 4 2" xfId="23633"/>
    <cellStyle name="_Value Copy 11 30 05 gas 12 09 05 AURORA at 12 14 05_Rebuttal Power Costs_Electric Rev Req Model (2009 GRC) Rebuttal REmoval of New  WH Solar AdjustMI 2 5" xfId="23634"/>
    <cellStyle name="_Value Copy 11 30 05 gas 12 09 05 AURORA at 12 14 05_Rebuttal Power Costs_Electric Rev Req Model (2009 GRC) Rebuttal REmoval of New  WH Solar AdjustMI 3" xfId="23635"/>
    <cellStyle name="_Value Copy 11 30 05 gas 12 09 05 AURORA at 12 14 05_Rebuttal Power Costs_Electric Rev Req Model (2009 GRC) Rebuttal REmoval of New  WH Solar AdjustMI 3 2" xfId="23636"/>
    <cellStyle name="_Value Copy 11 30 05 gas 12 09 05 AURORA at 12 14 05_Rebuttal Power Costs_Electric Rev Req Model (2009 GRC) Rebuttal REmoval of New  WH Solar AdjustMI 3 2 2" xfId="23637"/>
    <cellStyle name="_Value Copy 11 30 05 gas 12 09 05 AURORA at 12 14 05_Rebuttal Power Costs_Electric Rev Req Model (2009 GRC) Rebuttal REmoval of New  WH Solar AdjustMI 3 3" xfId="23638"/>
    <cellStyle name="_Value Copy 11 30 05 gas 12 09 05 AURORA at 12 14 05_Rebuttal Power Costs_Electric Rev Req Model (2009 GRC) Rebuttal REmoval of New  WH Solar AdjustMI 3 4" xfId="23639"/>
    <cellStyle name="_Value Copy 11 30 05 gas 12 09 05 AURORA at 12 14 05_Rebuttal Power Costs_Electric Rev Req Model (2009 GRC) Rebuttal REmoval of New  WH Solar AdjustMI 4" xfId="23640"/>
    <cellStyle name="_Value Copy 11 30 05 gas 12 09 05 AURORA at 12 14 05_Rebuttal Power Costs_Electric Rev Req Model (2009 GRC) Rebuttal REmoval of New  WH Solar AdjustMI 4 2" xfId="23641"/>
    <cellStyle name="_Value Copy 11 30 05 gas 12 09 05 AURORA at 12 14 05_Rebuttal Power Costs_Electric Rev Req Model (2009 GRC) Rebuttal REmoval of New  WH Solar AdjustMI 4 2 2" xfId="23642"/>
    <cellStyle name="_Value Copy 11 30 05 gas 12 09 05 AURORA at 12 14 05_Rebuttal Power Costs_Electric Rev Req Model (2009 GRC) Rebuttal REmoval of New  WH Solar AdjustMI 4 3" xfId="23643"/>
    <cellStyle name="_Value Copy 11 30 05 gas 12 09 05 AURORA at 12 14 05_Rebuttal Power Costs_Electric Rev Req Model (2009 GRC) Rebuttal REmoval of New  WH Solar AdjustMI 5" xfId="23644"/>
    <cellStyle name="_Value Copy 11 30 05 gas 12 09 05 AURORA at 12 14 05_Rebuttal Power Costs_Electric Rev Req Model (2009 GRC) Rebuttal REmoval of New  WH Solar AdjustMI 5 2" xfId="23645"/>
    <cellStyle name="_Value Copy 11 30 05 gas 12 09 05 AURORA at 12 14 05_Rebuttal Power Costs_Electric Rev Req Model (2009 GRC) Rebuttal REmoval of New  WH Solar AdjustMI 6" xfId="23646"/>
    <cellStyle name="_Value Copy 11 30 05 gas 12 09 05 AURORA at 12 14 05_Rebuttal Power Costs_Electric Rev Req Model (2009 GRC) Rebuttal REmoval of New  WH Solar AdjustMI 6 2" xfId="23647"/>
    <cellStyle name="_Value Copy 11 30 05 gas 12 09 05 AURORA at 12 14 05_Rebuttal Power Costs_Electric Rev Req Model (2009 GRC) Rebuttal REmoval of New  WH Solar AdjustMI 7" xfId="23648"/>
    <cellStyle name="_Value Copy 11 30 05 gas 12 09 05 AURORA at 12 14 05_Rebuttal Power Costs_Electric Rev Req Model (2009 GRC) Rebuttal REmoval of New  WH Solar AdjustMI_DEM-WP(C) ENERG10C--ctn Mid-C_042010 2010GRC" xfId="3704"/>
    <cellStyle name="_Value Copy 11 30 05 gas 12 09 05 AURORA at 12 14 05_Rebuttal Power Costs_Electric Rev Req Model (2009 GRC) Rebuttal REmoval of New  WH Solar AdjustMI_DEM-WP(C) ENERG10C--ctn Mid-C_042010 2010GRC 2" xfId="23649"/>
    <cellStyle name="_Value Copy 11 30 05 gas 12 09 05 AURORA at 12 14 05_Rebuttal Power Costs_Electric Rev Req Model (2009 GRC) Revised 01-18-2010" xfId="3705"/>
    <cellStyle name="_Value Copy 11 30 05 gas 12 09 05 AURORA at 12 14 05_Rebuttal Power Costs_Electric Rev Req Model (2009 GRC) Revised 01-18-2010 2" xfId="3706"/>
    <cellStyle name="_Value Copy 11 30 05 gas 12 09 05 AURORA at 12 14 05_Rebuttal Power Costs_Electric Rev Req Model (2009 GRC) Revised 01-18-2010 2 2" xfId="23650"/>
    <cellStyle name="_Value Copy 11 30 05 gas 12 09 05 AURORA at 12 14 05_Rebuttal Power Costs_Electric Rev Req Model (2009 GRC) Revised 01-18-2010 2 2 2" xfId="23651"/>
    <cellStyle name="_Value Copy 11 30 05 gas 12 09 05 AURORA at 12 14 05_Rebuttal Power Costs_Electric Rev Req Model (2009 GRC) Revised 01-18-2010 2 2 2 2" xfId="23652"/>
    <cellStyle name="_Value Copy 11 30 05 gas 12 09 05 AURORA at 12 14 05_Rebuttal Power Costs_Electric Rev Req Model (2009 GRC) Revised 01-18-2010 2 2 3" xfId="23653"/>
    <cellStyle name="_Value Copy 11 30 05 gas 12 09 05 AURORA at 12 14 05_Rebuttal Power Costs_Electric Rev Req Model (2009 GRC) Revised 01-18-2010 2 3" xfId="23654"/>
    <cellStyle name="_Value Copy 11 30 05 gas 12 09 05 AURORA at 12 14 05_Rebuttal Power Costs_Electric Rev Req Model (2009 GRC) Revised 01-18-2010 2 3 2" xfId="23655"/>
    <cellStyle name="_Value Copy 11 30 05 gas 12 09 05 AURORA at 12 14 05_Rebuttal Power Costs_Electric Rev Req Model (2009 GRC) Revised 01-18-2010 2 4" xfId="23656"/>
    <cellStyle name="_Value Copy 11 30 05 gas 12 09 05 AURORA at 12 14 05_Rebuttal Power Costs_Electric Rev Req Model (2009 GRC) Revised 01-18-2010 2 4 2" xfId="23657"/>
    <cellStyle name="_Value Copy 11 30 05 gas 12 09 05 AURORA at 12 14 05_Rebuttal Power Costs_Electric Rev Req Model (2009 GRC) Revised 01-18-2010 2 5" xfId="23658"/>
    <cellStyle name="_Value Copy 11 30 05 gas 12 09 05 AURORA at 12 14 05_Rebuttal Power Costs_Electric Rev Req Model (2009 GRC) Revised 01-18-2010 3" xfId="23659"/>
    <cellStyle name="_Value Copy 11 30 05 gas 12 09 05 AURORA at 12 14 05_Rebuttal Power Costs_Electric Rev Req Model (2009 GRC) Revised 01-18-2010 3 2" xfId="23660"/>
    <cellStyle name="_Value Copy 11 30 05 gas 12 09 05 AURORA at 12 14 05_Rebuttal Power Costs_Electric Rev Req Model (2009 GRC) Revised 01-18-2010 3 2 2" xfId="23661"/>
    <cellStyle name="_Value Copy 11 30 05 gas 12 09 05 AURORA at 12 14 05_Rebuttal Power Costs_Electric Rev Req Model (2009 GRC) Revised 01-18-2010 3 3" xfId="23662"/>
    <cellStyle name="_Value Copy 11 30 05 gas 12 09 05 AURORA at 12 14 05_Rebuttal Power Costs_Electric Rev Req Model (2009 GRC) Revised 01-18-2010 3 4" xfId="23663"/>
    <cellStyle name="_Value Copy 11 30 05 gas 12 09 05 AURORA at 12 14 05_Rebuttal Power Costs_Electric Rev Req Model (2009 GRC) Revised 01-18-2010 4" xfId="23664"/>
    <cellStyle name="_Value Copy 11 30 05 gas 12 09 05 AURORA at 12 14 05_Rebuttal Power Costs_Electric Rev Req Model (2009 GRC) Revised 01-18-2010 4 2" xfId="23665"/>
    <cellStyle name="_Value Copy 11 30 05 gas 12 09 05 AURORA at 12 14 05_Rebuttal Power Costs_Electric Rev Req Model (2009 GRC) Revised 01-18-2010 4 2 2" xfId="23666"/>
    <cellStyle name="_Value Copy 11 30 05 gas 12 09 05 AURORA at 12 14 05_Rebuttal Power Costs_Electric Rev Req Model (2009 GRC) Revised 01-18-2010 4 3" xfId="23667"/>
    <cellStyle name="_Value Copy 11 30 05 gas 12 09 05 AURORA at 12 14 05_Rebuttal Power Costs_Electric Rev Req Model (2009 GRC) Revised 01-18-2010 5" xfId="23668"/>
    <cellStyle name="_Value Copy 11 30 05 gas 12 09 05 AURORA at 12 14 05_Rebuttal Power Costs_Electric Rev Req Model (2009 GRC) Revised 01-18-2010 5 2" xfId="23669"/>
    <cellStyle name="_Value Copy 11 30 05 gas 12 09 05 AURORA at 12 14 05_Rebuttal Power Costs_Electric Rev Req Model (2009 GRC) Revised 01-18-2010 6" xfId="23670"/>
    <cellStyle name="_Value Copy 11 30 05 gas 12 09 05 AURORA at 12 14 05_Rebuttal Power Costs_Electric Rev Req Model (2009 GRC) Revised 01-18-2010 6 2" xfId="23671"/>
    <cellStyle name="_Value Copy 11 30 05 gas 12 09 05 AURORA at 12 14 05_Rebuttal Power Costs_Electric Rev Req Model (2009 GRC) Revised 01-18-2010 7" xfId="23672"/>
    <cellStyle name="_Value Copy 11 30 05 gas 12 09 05 AURORA at 12 14 05_Rebuttal Power Costs_Electric Rev Req Model (2009 GRC) Revised 01-18-2010_DEM-WP(C) ENERG10C--ctn Mid-C_042010 2010GRC" xfId="3707"/>
    <cellStyle name="_Value Copy 11 30 05 gas 12 09 05 AURORA at 12 14 05_Rebuttal Power Costs_Electric Rev Req Model (2009 GRC) Revised 01-18-2010_DEM-WP(C) ENERG10C--ctn Mid-C_042010 2010GRC 2" xfId="23673"/>
    <cellStyle name="_Value Copy 11 30 05 gas 12 09 05 AURORA at 12 14 05_Rebuttal Power Costs_Final Order Electric EXHIBIT A-1" xfId="3708"/>
    <cellStyle name="_Value Copy 11 30 05 gas 12 09 05 AURORA at 12 14 05_Rebuttal Power Costs_Final Order Electric EXHIBIT A-1 2" xfId="23674"/>
    <cellStyle name="_Value Copy 11 30 05 gas 12 09 05 AURORA at 12 14 05_Rebuttal Power Costs_Final Order Electric EXHIBIT A-1 2 2" xfId="23675"/>
    <cellStyle name="_Value Copy 11 30 05 gas 12 09 05 AURORA at 12 14 05_Rebuttal Power Costs_Final Order Electric EXHIBIT A-1 2 2 2" xfId="23676"/>
    <cellStyle name="_Value Copy 11 30 05 gas 12 09 05 AURORA at 12 14 05_Rebuttal Power Costs_Final Order Electric EXHIBIT A-1 2 3" xfId="23677"/>
    <cellStyle name="_Value Copy 11 30 05 gas 12 09 05 AURORA at 12 14 05_Rebuttal Power Costs_Final Order Electric EXHIBIT A-1 2 4" xfId="23678"/>
    <cellStyle name="_Value Copy 11 30 05 gas 12 09 05 AURORA at 12 14 05_Rebuttal Power Costs_Final Order Electric EXHIBIT A-1 3" xfId="23679"/>
    <cellStyle name="_Value Copy 11 30 05 gas 12 09 05 AURORA at 12 14 05_Rebuttal Power Costs_Final Order Electric EXHIBIT A-1 3 2" xfId="23680"/>
    <cellStyle name="_Value Copy 11 30 05 gas 12 09 05 AURORA at 12 14 05_Rebuttal Power Costs_Final Order Electric EXHIBIT A-1 3 2 2" xfId="23681"/>
    <cellStyle name="_Value Copy 11 30 05 gas 12 09 05 AURORA at 12 14 05_Rebuttal Power Costs_Final Order Electric EXHIBIT A-1 3 3" xfId="23682"/>
    <cellStyle name="_Value Copy 11 30 05 gas 12 09 05 AURORA at 12 14 05_Rebuttal Power Costs_Final Order Electric EXHIBIT A-1 4" xfId="23683"/>
    <cellStyle name="_Value Copy 11 30 05 gas 12 09 05 AURORA at 12 14 05_Rebuttal Power Costs_Final Order Electric EXHIBIT A-1 4 2" xfId="23684"/>
    <cellStyle name="_Value Copy 11 30 05 gas 12 09 05 AURORA at 12 14 05_Rebuttal Power Costs_Final Order Electric EXHIBIT A-1 5" xfId="23685"/>
    <cellStyle name="_Value Copy 11 30 05 gas 12 09 05 AURORA at 12 14 05_Rebuttal Power Costs_Final Order Electric EXHIBIT A-1 6" xfId="23686"/>
    <cellStyle name="_Value Copy 11 30 05 gas 12 09 05 AURORA at 12 14 05_Rebuttal Power Costs_Final Order Electric EXHIBIT A-1 7" xfId="23687"/>
    <cellStyle name="_Value Copy 11 30 05 gas 12 09 05 AURORA at 12 14 05_ROR 5.02" xfId="23688"/>
    <cellStyle name="_Value Copy 11 30 05 gas 12 09 05 AURORA at 12 14 05_ROR 5.02 2" xfId="23689"/>
    <cellStyle name="_Value Copy 11 30 05 gas 12 09 05 AURORA at 12 14 05_ROR 5.02 2 2" xfId="23690"/>
    <cellStyle name="_Value Copy 11 30 05 gas 12 09 05 AURORA at 12 14 05_ROR 5.02 2 2 2" xfId="23691"/>
    <cellStyle name="_Value Copy 11 30 05 gas 12 09 05 AURORA at 12 14 05_ROR 5.02 2 3" xfId="23692"/>
    <cellStyle name="_Value Copy 11 30 05 gas 12 09 05 AURORA at 12 14 05_ROR 5.02 3" xfId="23693"/>
    <cellStyle name="_Value Copy 11 30 05 gas 12 09 05 AURORA at 12 14 05_ROR 5.02 3 2" xfId="23694"/>
    <cellStyle name="_Value Copy 11 30 05 gas 12 09 05 AURORA at 12 14 05_ROR 5.02 4" xfId="23695"/>
    <cellStyle name="_Value Copy 11 30 05 gas 12 09 05 AURORA at 12 14 05_Sch 40 Feeder OH 2008" xfId="23696"/>
    <cellStyle name="_Value Copy 11 30 05 gas 12 09 05 AURORA at 12 14 05_Sch 40 Feeder OH 2008 2" xfId="23697"/>
    <cellStyle name="_Value Copy 11 30 05 gas 12 09 05 AURORA at 12 14 05_Sch 40 Feeder OH 2008 2 2" xfId="23698"/>
    <cellStyle name="_Value Copy 11 30 05 gas 12 09 05 AURORA at 12 14 05_Sch 40 Feeder OH 2008 2 2 2" xfId="23699"/>
    <cellStyle name="_Value Copy 11 30 05 gas 12 09 05 AURORA at 12 14 05_Sch 40 Feeder OH 2008 2 3" xfId="23700"/>
    <cellStyle name="_Value Copy 11 30 05 gas 12 09 05 AURORA at 12 14 05_Sch 40 Feeder OH 2008 3" xfId="23701"/>
    <cellStyle name="_Value Copy 11 30 05 gas 12 09 05 AURORA at 12 14 05_Sch 40 Feeder OH 2008 3 2" xfId="23702"/>
    <cellStyle name="_Value Copy 11 30 05 gas 12 09 05 AURORA at 12 14 05_Sch 40 Feeder OH 2008 4" xfId="23703"/>
    <cellStyle name="_Value Copy 11 30 05 gas 12 09 05 AURORA at 12 14 05_Sch 40 Interim Energy Rates " xfId="23704"/>
    <cellStyle name="_Value Copy 11 30 05 gas 12 09 05 AURORA at 12 14 05_Sch 40 Interim Energy Rates  2" xfId="23705"/>
    <cellStyle name="_Value Copy 11 30 05 gas 12 09 05 AURORA at 12 14 05_Sch 40 Interim Energy Rates  2 2" xfId="23706"/>
    <cellStyle name="_Value Copy 11 30 05 gas 12 09 05 AURORA at 12 14 05_Sch 40 Interim Energy Rates  2 2 2" xfId="23707"/>
    <cellStyle name="_Value Copy 11 30 05 gas 12 09 05 AURORA at 12 14 05_Sch 40 Interim Energy Rates  2 3" xfId="23708"/>
    <cellStyle name="_Value Copy 11 30 05 gas 12 09 05 AURORA at 12 14 05_Sch 40 Interim Energy Rates  3" xfId="23709"/>
    <cellStyle name="_Value Copy 11 30 05 gas 12 09 05 AURORA at 12 14 05_Sch 40 Interim Energy Rates  3 2" xfId="23710"/>
    <cellStyle name="_Value Copy 11 30 05 gas 12 09 05 AURORA at 12 14 05_Sch 40 Interim Energy Rates  4" xfId="23711"/>
    <cellStyle name="_Value Copy 11 30 05 gas 12 09 05 AURORA at 12 14 05_Sch 40 Substation A&amp;G 2008" xfId="23712"/>
    <cellStyle name="_Value Copy 11 30 05 gas 12 09 05 AURORA at 12 14 05_Sch 40 Substation A&amp;G 2008 2" xfId="23713"/>
    <cellStyle name="_Value Copy 11 30 05 gas 12 09 05 AURORA at 12 14 05_Sch 40 Substation A&amp;G 2008 2 2" xfId="23714"/>
    <cellStyle name="_Value Copy 11 30 05 gas 12 09 05 AURORA at 12 14 05_Sch 40 Substation A&amp;G 2008 2 2 2" xfId="23715"/>
    <cellStyle name="_Value Copy 11 30 05 gas 12 09 05 AURORA at 12 14 05_Sch 40 Substation A&amp;G 2008 2 3" xfId="23716"/>
    <cellStyle name="_Value Copy 11 30 05 gas 12 09 05 AURORA at 12 14 05_Sch 40 Substation A&amp;G 2008 3" xfId="23717"/>
    <cellStyle name="_Value Copy 11 30 05 gas 12 09 05 AURORA at 12 14 05_Sch 40 Substation A&amp;G 2008 3 2" xfId="23718"/>
    <cellStyle name="_Value Copy 11 30 05 gas 12 09 05 AURORA at 12 14 05_Sch 40 Substation A&amp;G 2008 4" xfId="23719"/>
    <cellStyle name="_Value Copy 11 30 05 gas 12 09 05 AURORA at 12 14 05_Sch 40 Substation O&amp;M 2008" xfId="23720"/>
    <cellStyle name="_Value Copy 11 30 05 gas 12 09 05 AURORA at 12 14 05_Sch 40 Substation O&amp;M 2008 2" xfId="23721"/>
    <cellStyle name="_Value Copy 11 30 05 gas 12 09 05 AURORA at 12 14 05_Sch 40 Substation O&amp;M 2008 2 2" xfId="23722"/>
    <cellStyle name="_Value Copy 11 30 05 gas 12 09 05 AURORA at 12 14 05_Sch 40 Substation O&amp;M 2008 2 2 2" xfId="23723"/>
    <cellStyle name="_Value Copy 11 30 05 gas 12 09 05 AURORA at 12 14 05_Sch 40 Substation O&amp;M 2008 2 3" xfId="23724"/>
    <cellStyle name="_Value Copy 11 30 05 gas 12 09 05 AURORA at 12 14 05_Sch 40 Substation O&amp;M 2008 3" xfId="23725"/>
    <cellStyle name="_Value Copy 11 30 05 gas 12 09 05 AURORA at 12 14 05_Sch 40 Substation O&amp;M 2008 3 2" xfId="23726"/>
    <cellStyle name="_Value Copy 11 30 05 gas 12 09 05 AURORA at 12 14 05_Sch 40 Substation O&amp;M 2008 4" xfId="23727"/>
    <cellStyle name="_Value Copy 11 30 05 gas 12 09 05 AURORA at 12 14 05_Subs 2008" xfId="23728"/>
    <cellStyle name="_Value Copy 11 30 05 gas 12 09 05 AURORA at 12 14 05_Subs 2008 2" xfId="23729"/>
    <cellStyle name="_Value Copy 11 30 05 gas 12 09 05 AURORA at 12 14 05_Subs 2008 2 2" xfId="23730"/>
    <cellStyle name="_Value Copy 11 30 05 gas 12 09 05 AURORA at 12 14 05_Subs 2008 2 2 2" xfId="23731"/>
    <cellStyle name="_Value Copy 11 30 05 gas 12 09 05 AURORA at 12 14 05_Subs 2008 2 3" xfId="23732"/>
    <cellStyle name="_Value Copy 11 30 05 gas 12 09 05 AURORA at 12 14 05_Subs 2008 3" xfId="23733"/>
    <cellStyle name="_Value Copy 11 30 05 gas 12 09 05 AURORA at 12 14 05_Subs 2008 3 2" xfId="23734"/>
    <cellStyle name="_Value Copy 11 30 05 gas 12 09 05 AURORA at 12 14 05_Subs 2008 4" xfId="23735"/>
    <cellStyle name="_Value Copy 11 30 05 gas 12 09 05 AURORA at 12 14 05_Transmission Workbook for May BOD" xfId="3709"/>
    <cellStyle name="_Value Copy 11 30 05 gas 12 09 05 AURORA at 12 14 05_Transmission Workbook for May BOD 2" xfId="3710"/>
    <cellStyle name="_Value Copy 11 30 05 gas 12 09 05 AURORA at 12 14 05_Transmission Workbook for May BOD 2 2" xfId="23736"/>
    <cellStyle name="_Value Copy 11 30 05 gas 12 09 05 AURORA at 12 14 05_Transmission Workbook for May BOD 2 2 2" xfId="23737"/>
    <cellStyle name="_Value Copy 11 30 05 gas 12 09 05 AURORA at 12 14 05_Transmission Workbook for May BOD 2 2 2 2" xfId="23738"/>
    <cellStyle name="_Value Copy 11 30 05 gas 12 09 05 AURORA at 12 14 05_Transmission Workbook for May BOD 2 3" xfId="23739"/>
    <cellStyle name="_Value Copy 11 30 05 gas 12 09 05 AURORA at 12 14 05_Transmission Workbook for May BOD 2 3 2" xfId="23740"/>
    <cellStyle name="_Value Copy 11 30 05 gas 12 09 05 AURORA at 12 14 05_Transmission Workbook for May BOD 2 4" xfId="23741"/>
    <cellStyle name="_Value Copy 11 30 05 gas 12 09 05 AURORA at 12 14 05_Transmission Workbook for May BOD 2 4 2" xfId="23742"/>
    <cellStyle name="_Value Copy 11 30 05 gas 12 09 05 AURORA at 12 14 05_Transmission Workbook for May BOD 2 5" xfId="23743"/>
    <cellStyle name="_Value Copy 11 30 05 gas 12 09 05 AURORA at 12 14 05_Transmission Workbook for May BOD 3" xfId="23744"/>
    <cellStyle name="_Value Copy 11 30 05 gas 12 09 05 AURORA at 12 14 05_Transmission Workbook for May BOD 3 2" xfId="23745"/>
    <cellStyle name="_Value Copy 11 30 05 gas 12 09 05 AURORA at 12 14 05_Transmission Workbook for May BOD 3 2 2" xfId="23746"/>
    <cellStyle name="_Value Copy 11 30 05 gas 12 09 05 AURORA at 12 14 05_Transmission Workbook for May BOD 3 3" xfId="23747"/>
    <cellStyle name="_Value Copy 11 30 05 gas 12 09 05 AURORA at 12 14 05_Transmission Workbook for May BOD 4" xfId="23748"/>
    <cellStyle name="_Value Copy 11 30 05 gas 12 09 05 AURORA at 12 14 05_Transmission Workbook for May BOD 4 2" xfId="23749"/>
    <cellStyle name="_Value Copy 11 30 05 gas 12 09 05 AURORA at 12 14 05_Transmission Workbook for May BOD 4 2 2" xfId="23750"/>
    <cellStyle name="_Value Copy 11 30 05 gas 12 09 05 AURORA at 12 14 05_Transmission Workbook for May BOD 4 3" xfId="23751"/>
    <cellStyle name="_Value Copy 11 30 05 gas 12 09 05 AURORA at 12 14 05_Transmission Workbook for May BOD 5" xfId="23752"/>
    <cellStyle name="_Value Copy 11 30 05 gas 12 09 05 AURORA at 12 14 05_Transmission Workbook for May BOD 5 2" xfId="23753"/>
    <cellStyle name="_Value Copy 11 30 05 gas 12 09 05 AURORA at 12 14 05_Transmission Workbook for May BOD 6" xfId="23754"/>
    <cellStyle name="_Value Copy 11 30 05 gas 12 09 05 AURORA at 12 14 05_Transmission Workbook for May BOD 6 2" xfId="23755"/>
    <cellStyle name="_Value Copy 11 30 05 gas 12 09 05 AURORA at 12 14 05_Transmission Workbook for May BOD 7" xfId="23756"/>
    <cellStyle name="_Value Copy 11 30 05 gas 12 09 05 AURORA at 12 14 05_Transmission Workbook for May BOD_DEM-WP(C) ENERG10C--ctn Mid-C_042010 2010GRC" xfId="3711"/>
    <cellStyle name="_Value Copy 11 30 05 gas 12 09 05 AURORA at 12 14 05_Transmission Workbook for May BOD_DEM-WP(C) ENERG10C--ctn Mid-C_042010 2010GRC 2" xfId="23757"/>
    <cellStyle name="_Value Copy 11 30 05 gas 12 09 05 AURORA at 12 14 05_Wind Integration 10GRC" xfId="3712"/>
    <cellStyle name="_Value Copy 11 30 05 gas 12 09 05 AURORA at 12 14 05_Wind Integration 10GRC 2" xfId="3713"/>
    <cellStyle name="_Value Copy 11 30 05 gas 12 09 05 AURORA at 12 14 05_Wind Integration 10GRC 2 2" xfId="23758"/>
    <cellStyle name="_Value Copy 11 30 05 gas 12 09 05 AURORA at 12 14 05_Wind Integration 10GRC 2 2 2" xfId="23759"/>
    <cellStyle name="_Value Copy 11 30 05 gas 12 09 05 AURORA at 12 14 05_Wind Integration 10GRC 2 2 2 2" xfId="23760"/>
    <cellStyle name="_Value Copy 11 30 05 gas 12 09 05 AURORA at 12 14 05_Wind Integration 10GRC 2 3" xfId="23761"/>
    <cellStyle name="_Value Copy 11 30 05 gas 12 09 05 AURORA at 12 14 05_Wind Integration 10GRC 2 3 2" xfId="23762"/>
    <cellStyle name="_Value Copy 11 30 05 gas 12 09 05 AURORA at 12 14 05_Wind Integration 10GRC 2 4" xfId="23763"/>
    <cellStyle name="_Value Copy 11 30 05 gas 12 09 05 AURORA at 12 14 05_Wind Integration 10GRC 2 4 2" xfId="23764"/>
    <cellStyle name="_Value Copy 11 30 05 gas 12 09 05 AURORA at 12 14 05_Wind Integration 10GRC 2 5" xfId="23765"/>
    <cellStyle name="_Value Copy 11 30 05 gas 12 09 05 AURORA at 12 14 05_Wind Integration 10GRC 3" xfId="23766"/>
    <cellStyle name="_Value Copy 11 30 05 gas 12 09 05 AURORA at 12 14 05_Wind Integration 10GRC 3 2" xfId="23767"/>
    <cellStyle name="_Value Copy 11 30 05 gas 12 09 05 AURORA at 12 14 05_Wind Integration 10GRC 3 2 2" xfId="23768"/>
    <cellStyle name="_Value Copy 11 30 05 gas 12 09 05 AURORA at 12 14 05_Wind Integration 10GRC 3 3" xfId="23769"/>
    <cellStyle name="_Value Copy 11 30 05 gas 12 09 05 AURORA at 12 14 05_Wind Integration 10GRC 4" xfId="23770"/>
    <cellStyle name="_Value Copy 11 30 05 gas 12 09 05 AURORA at 12 14 05_Wind Integration 10GRC 4 2" xfId="23771"/>
    <cellStyle name="_Value Copy 11 30 05 gas 12 09 05 AURORA at 12 14 05_Wind Integration 10GRC 4 2 2" xfId="23772"/>
    <cellStyle name="_Value Copy 11 30 05 gas 12 09 05 AURORA at 12 14 05_Wind Integration 10GRC 4 3" xfId="23773"/>
    <cellStyle name="_Value Copy 11 30 05 gas 12 09 05 AURORA at 12 14 05_Wind Integration 10GRC 5" xfId="23774"/>
    <cellStyle name="_Value Copy 11 30 05 gas 12 09 05 AURORA at 12 14 05_Wind Integration 10GRC 5 2" xfId="23775"/>
    <cellStyle name="_Value Copy 11 30 05 gas 12 09 05 AURORA at 12 14 05_Wind Integration 10GRC 6" xfId="23776"/>
    <cellStyle name="_Value Copy 11 30 05 gas 12 09 05 AURORA at 12 14 05_Wind Integration 10GRC 6 2" xfId="23777"/>
    <cellStyle name="_Value Copy 11 30 05 gas 12 09 05 AURORA at 12 14 05_Wind Integration 10GRC 7" xfId="23778"/>
    <cellStyle name="_Value Copy 11 30 05 gas 12 09 05 AURORA at 12 14 05_Wind Integration 10GRC_DEM-WP(C) ENERG10C--ctn Mid-C_042010 2010GRC" xfId="3714"/>
    <cellStyle name="_Value Copy 11 30 05 gas 12 09 05 AURORA at 12 14 05_Wind Integration 10GRC_DEM-WP(C) ENERG10C--ctn Mid-C_042010 2010GRC 2" xfId="23779"/>
    <cellStyle name="_VC 2007GRC PC 10312007" xfId="3715"/>
    <cellStyle name="_VC 2007GRC PC 10312007 2" xfId="23780"/>
    <cellStyle name="_VC 2007GRC PC 10312007 2 2" xfId="23781"/>
    <cellStyle name="_VC 6.15.06 update on 06GRC power costs.xls Chart 1" xfId="3716"/>
    <cellStyle name="_VC 6.15.06 update on 06GRC power costs.xls Chart 1 10" xfId="23782"/>
    <cellStyle name="_VC 6.15.06 update on 06GRC power costs.xls Chart 1 10 2" xfId="23783"/>
    <cellStyle name="_VC 6.15.06 update on 06GRC power costs.xls Chart 1 11" xfId="23784"/>
    <cellStyle name="_VC 6.15.06 update on 06GRC power costs.xls Chart 1 11 2" xfId="23785"/>
    <cellStyle name="_VC 6.15.06 update on 06GRC power costs.xls Chart 1 11 3" xfId="23786"/>
    <cellStyle name="_VC 6.15.06 update on 06GRC power costs.xls Chart 1 12" xfId="23787"/>
    <cellStyle name="_VC 6.15.06 update on 06GRC power costs.xls Chart 1 2" xfId="3717"/>
    <cellStyle name="_VC 6.15.06 update on 06GRC power costs.xls Chart 1 2 2" xfId="3718"/>
    <cellStyle name="_VC 6.15.06 update on 06GRC power costs.xls Chart 1 2 2 2" xfId="23788"/>
    <cellStyle name="_VC 6.15.06 update on 06GRC power costs.xls Chart 1 2 2 2 2" xfId="23789"/>
    <cellStyle name="_VC 6.15.06 update on 06GRC power costs.xls Chart 1 2 2 2 2 2" xfId="23790"/>
    <cellStyle name="_VC 6.15.06 update on 06GRC power costs.xls Chart 1 2 2 2 3" xfId="23791"/>
    <cellStyle name="_VC 6.15.06 update on 06GRC power costs.xls Chart 1 2 2 3" xfId="23792"/>
    <cellStyle name="_VC 6.15.06 update on 06GRC power costs.xls Chart 1 2 2 3 2" xfId="23793"/>
    <cellStyle name="_VC 6.15.06 update on 06GRC power costs.xls Chart 1 2 2 4" xfId="23794"/>
    <cellStyle name="_VC 6.15.06 update on 06GRC power costs.xls Chart 1 2 2 4 2" xfId="23795"/>
    <cellStyle name="_VC 6.15.06 update on 06GRC power costs.xls Chart 1 2 2 5" xfId="23796"/>
    <cellStyle name="_VC 6.15.06 update on 06GRC power costs.xls Chart 1 2 3" xfId="23797"/>
    <cellStyle name="_VC 6.15.06 update on 06GRC power costs.xls Chart 1 2 3 2" xfId="23798"/>
    <cellStyle name="_VC 6.15.06 update on 06GRC power costs.xls Chart 1 2 3 2 2" xfId="23799"/>
    <cellStyle name="_VC 6.15.06 update on 06GRC power costs.xls Chart 1 2 3 3" xfId="23800"/>
    <cellStyle name="_VC 6.15.06 update on 06GRC power costs.xls Chart 1 2 3 4" xfId="23801"/>
    <cellStyle name="_VC 6.15.06 update on 06GRC power costs.xls Chart 1 2 4" xfId="23802"/>
    <cellStyle name="_VC 6.15.06 update on 06GRC power costs.xls Chart 1 2 4 2" xfId="23803"/>
    <cellStyle name="_VC 6.15.06 update on 06GRC power costs.xls Chart 1 2 4 2 2" xfId="23804"/>
    <cellStyle name="_VC 6.15.06 update on 06GRC power costs.xls Chart 1 2 4 3" xfId="23805"/>
    <cellStyle name="_VC 6.15.06 update on 06GRC power costs.xls Chart 1 2 5" xfId="23806"/>
    <cellStyle name="_VC 6.15.06 update on 06GRC power costs.xls Chart 1 2 5 2" xfId="23807"/>
    <cellStyle name="_VC 6.15.06 update on 06GRC power costs.xls Chart 1 2 6" xfId="23808"/>
    <cellStyle name="_VC 6.15.06 update on 06GRC power costs.xls Chart 1 2 6 2" xfId="23809"/>
    <cellStyle name="_VC 6.15.06 update on 06GRC power costs.xls Chart 1 2 7" xfId="23810"/>
    <cellStyle name="_VC 6.15.06 update on 06GRC power costs.xls Chart 1 3" xfId="3719"/>
    <cellStyle name="_VC 6.15.06 update on 06GRC power costs.xls Chart 1 3 2" xfId="23811"/>
    <cellStyle name="_VC 6.15.06 update on 06GRC power costs.xls Chart 1 3 2 2" xfId="23812"/>
    <cellStyle name="_VC 6.15.06 update on 06GRC power costs.xls Chart 1 3 2 2 2" xfId="23813"/>
    <cellStyle name="_VC 6.15.06 update on 06GRC power costs.xls Chart 1 3 2 3" xfId="23814"/>
    <cellStyle name="_VC 6.15.06 update on 06GRC power costs.xls Chart 1 3 2 4" xfId="23815"/>
    <cellStyle name="_VC 6.15.06 update on 06GRC power costs.xls Chart 1 3 3" xfId="23816"/>
    <cellStyle name="_VC 6.15.06 update on 06GRC power costs.xls Chart 1 3 3 2" xfId="23817"/>
    <cellStyle name="_VC 6.15.06 update on 06GRC power costs.xls Chart 1 3 3 2 2" xfId="23818"/>
    <cellStyle name="_VC 6.15.06 update on 06GRC power costs.xls Chart 1 3 3 3" xfId="23819"/>
    <cellStyle name="_VC 6.15.06 update on 06GRC power costs.xls Chart 1 3 4" xfId="23820"/>
    <cellStyle name="_VC 6.15.06 update on 06GRC power costs.xls Chart 1 3 4 2" xfId="23821"/>
    <cellStyle name="_VC 6.15.06 update on 06GRC power costs.xls Chart 1 3 4 2 2" xfId="23822"/>
    <cellStyle name="_VC 6.15.06 update on 06GRC power costs.xls Chart 1 3 4 3" xfId="23823"/>
    <cellStyle name="_VC 6.15.06 update on 06GRC power costs.xls Chart 1 3 5" xfId="23824"/>
    <cellStyle name="_VC 6.15.06 update on 06GRC power costs.xls Chart 1 3 5 2" xfId="23825"/>
    <cellStyle name="_VC 6.15.06 update on 06GRC power costs.xls Chart 1 3 6" xfId="23826"/>
    <cellStyle name="_VC 6.15.06 update on 06GRC power costs.xls Chart 1 4" xfId="3720"/>
    <cellStyle name="_VC 6.15.06 update on 06GRC power costs.xls Chart 1 4 2" xfId="3721"/>
    <cellStyle name="_VC 6.15.06 update on 06GRC power costs.xls Chart 1 4 2 2" xfId="23827"/>
    <cellStyle name="_VC 6.15.06 update on 06GRC power costs.xls Chart 1 4 2 2 2" xfId="23828"/>
    <cellStyle name="_VC 6.15.06 update on 06GRC power costs.xls Chart 1 4 2 2 2 2" xfId="23829"/>
    <cellStyle name="_VC 6.15.06 update on 06GRC power costs.xls Chart 1 4 2 3" xfId="23830"/>
    <cellStyle name="_VC 6.15.06 update on 06GRC power costs.xls Chart 1 4 2 3 2" xfId="23831"/>
    <cellStyle name="_VC 6.15.06 update on 06GRC power costs.xls Chart 1 4 2 4" xfId="23832"/>
    <cellStyle name="_VC 6.15.06 update on 06GRC power costs.xls Chart 1 4 2 4 2" xfId="23833"/>
    <cellStyle name="_VC 6.15.06 update on 06GRC power costs.xls Chart 1 4 2 5" xfId="23834"/>
    <cellStyle name="_VC 6.15.06 update on 06GRC power costs.xls Chart 1 4 3" xfId="23835"/>
    <cellStyle name="_VC 6.15.06 update on 06GRC power costs.xls Chart 1 4 3 2" xfId="23836"/>
    <cellStyle name="_VC 6.15.06 update on 06GRC power costs.xls Chart 1 4 3 2 2" xfId="23837"/>
    <cellStyle name="_VC 6.15.06 update on 06GRC power costs.xls Chart 1 4 3 3" xfId="23838"/>
    <cellStyle name="_VC 6.15.06 update on 06GRC power costs.xls Chart 1 4 4" xfId="23839"/>
    <cellStyle name="_VC 6.15.06 update on 06GRC power costs.xls Chart 1 4 4 2" xfId="23840"/>
    <cellStyle name="_VC 6.15.06 update on 06GRC power costs.xls Chart 1 4 4 2 2" xfId="23841"/>
    <cellStyle name="_VC 6.15.06 update on 06GRC power costs.xls Chart 1 4 4 3" xfId="23842"/>
    <cellStyle name="_VC 6.15.06 update on 06GRC power costs.xls Chart 1 4 5" xfId="23843"/>
    <cellStyle name="_VC 6.15.06 update on 06GRC power costs.xls Chart 1 4 5 2" xfId="23844"/>
    <cellStyle name="_VC 6.15.06 update on 06GRC power costs.xls Chart 1 4 6" xfId="23845"/>
    <cellStyle name="_VC 6.15.06 update on 06GRC power costs.xls Chart 1 4 6 2" xfId="23846"/>
    <cellStyle name="_VC 6.15.06 update on 06GRC power costs.xls Chart 1 4 7" xfId="23847"/>
    <cellStyle name="_VC 6.15.06 update on 06GRC power costs.xls Chart 1 5" xfId="3722"/>
    <cellStyle name="_VC 6.15.06 update on 06GRC power costs.xls Chart 1 5 2" xfId="23848"/>
    <cellStyle name="_VC 6.15.06 update on 06GRC power costs.xls Chart 1 5 2 2" xfId="23849"/>
    <cellStyle name="_VC 6.15.06 update on 06GRC power costs.xls Chart 1 5 2 2 2" xfId="23850"/>
    <cellStyle name="_VC 6.15.06 update on 06GRC power costs.xls Chart 1 5 2 2 2 2" xfId="23851"/>
    <cellStyle name="_VC 6.15.06 update on 06GRC power costs.xls Chart 1 5 2 3" xfId="23852"/>
    <cellStyle name="_VC 6.15.06 update on 06GRC power costs.xls Chart 1 5 2 3 2" xfId="23853"/>
    <cellStyle name="_VC 6.15.06 update on 06GRC power costs.xls Chart 1 5 2 4" xfId="23854"/>
    <cellStyle name="_VC 6.15.06 update on 06GRC power costs.xls Chart 1 5 2 4 2" xfId="23855"/>
    <cellStyle name="_VC 6.15.06 update on 06GRC power costs.xls Chart 1 5 2 5" xfId="23856"/>
    <cellStyle name="_VC 6.15.06 update on 06GRC power costs.xls Chart 1 5 3" xfId="23857"/>
    <cellStyle name="_VC 6.15.06 update on 06GRC power costs.xls Chart 1 5 3 2" xfId="23858"/>
    <cellStyle name="_VC 6.15.06 update on 06GRC power costs.xls Chart 1 5 3 2 2" xfId="23859"/>
    <cellStyle name="_VC 6.15.06 update on 06GRC power costs.xls Chart 1 5 4" xfId="23860"/>
    <cellStyle name="_VC 6.15.06 update on 06GRC power costs.xls Chart 1 5 4 2" xfId="23861"/>
    <cellStyle name="_VC 6.15.06 update on 06GRC power costs.xls Chart 1 5 5" xfId="23862"/>
    <cellStyle name="_VC 6.15.06 update on 06GRC power costs.xls Chart 1 5 5 2" xfId="23863"/>
    <cellStyle name="_VC 6.15.06 update on 06GRC power costs.xls Chart 1 5 6" xfId="23864"/>
    <cellStyle name="_VC 6.15.06 update on 06GRC power costs.xls Chart 1 6" xfId="3723"/>
    <cellStyle name="_VC 6.15.06 update on 06GRC power costs.xls Chart 1 6 2" xfId="3724"/>
    <cellStyle name="_VC 6.15.06 update on 06GRC power costs.xls Chart 1 6 2 2" xfId="23865"/>
    <cellStyle name="_VC 6.15.06 update on 06GRC power costs.xls Chart 1 6 2 2 2" xfId="23866"/>
    <cellStyle name="_VC 6.15.06 update on 06GRC power costs.xls Chart 1 6 3" xfId="23867"/>
    <cellStyle name="_VC 6.15.06 update on 06GRC power costs.xls Chart 1 6 3 2" xfId="23868"/>
    <cellStyle name="_VC 6.15.06 update on 06GRC power costs.xls Chart 1 6 4" xfId="23869"/>
    <cellStyle name="_VC 6.15.06 update on 06GRC power costs.xls Chart 1 6 4 2" xfId="23870"/>
    <cellStyle name="_VC 6.15.06 update on 06GRC power costs.xls Chart 1 7" xfId="3725"/>
    <cellStyle name="_VC 6.15.06 update on 06GRC power costs.xls Chart 1 7 2" xfId="3726"/>
    <cellStyle name="_VC 6.15.06 update on 06GRC power costs.xls Chart 1 7 2 2" xfId="23871"/>
    <cellStyle name="_VC 6.15.06 update on 06GRC power costs.xls Chart 1 7 3" xfId="23872"/>
    <cellStyle name="_VC 6.15.06 update on 06GRC power costs.xls Chart 1 8" xfId="23873"/>
    <cellStyle name="_VC 6.15.06 update on 06GRC power costs.xls Chart 1 8 2" xfId="23874"/>
    <cellStyle name="_VC 6.15.06 update on 06GRC power costs.xls Chart 1 8 2 2" xfId="23875"/>
    <cellStyle name="_VC 6.15.06 update on 06GRC power costs.xls Chart 1 8 3" xfId="23876"/>
    <cellStyle name="_VC 6.15.06 update on 06GRC power costs.xls Chart 1 9" xfId="23877"/>
    <cellStyle name="_VC 6.15.06 update on 06GRC power costs.xls Chart 1 9 2" xfId="23878"/>
    <cellStyle name="_VC 6.15.06 update on 06GRC power costs.xls Chart 1 9 2 2" xfId="23879"/>
    <cellStyle name="_VC 6.15.06 update on 06GRC power costs.xls Chart 1 9 2 2 2" xfId="23880"/>
    <cellStyle name="_VC 6.15.06 update on 06GRC power costs.xls Chart 1 9 2 3" xfId="23881"/>
    <cellStyle name="_VC 6.15.06 update on 06GRC power costs.xls Chart 1 9 3" xfId="23882"/>
    <cellStyle name="_VC 6.15.06 update on 06GRC power costs.xls Chart 1 9 3 2" xfId="23883"/>
    <cellStyle name="_VC 6.15.06 update on 06GRC power costs.xls Chart 1 9 4" xfId="23884"/>
    <cellStyle name="_VC 6.15.06 update on 06GRC power costs.xls Chart 1_04 07E Wild Horse Wind Expansion (C) (2)" xfId="3727"/>
    <cellStyle name="_VC 6.15.06 update on 06GRC power costs.xls Chart 1_04 07E Wild Horse Wind Expansion (C) (2) 2" xfId="3728"/>
    <cellStyle name="_VC 6.15.06 update on 06GRC power costs.xls Chart 1_04 07E Wild Horse Wind Expansion (C) (2) 2 2" xfId="23885"/>
    <cellStyle name="_VC 6.15.06 update on 06GRC power costs.xls Chart 1_04 07E Wild Horse Wind Expansion (C) (2) 2 2 2" xfId="23886"/>
    <cellStyle name="_VC 6.15.06 update on 06GRC power costs.xls Chart 1_04 07E Wild Horse Wind Expansion (C) (2) 2 2 2 2" xfId="23887"/>
    <cellStyle name="_VC 6.15.06 update on 06GRC power costs.xls Chart 1_04 07E Wild Horse Wind Expansion (C) (2) 2 2 3" xfId="23888"/>
    <cellStyle name="_VC 6.15.06 update on 06GRC power costs.xls Chart 1_04 07E Wild Horse Wind Expansion (C) (2) 2 3" xfId="23889"/>
    <cellStyle name="_VC 6.15.06 update on 06GRC power costs.xls Chart 1_04 07E Wild Horse Wind Expansion (C) (2) 2 3 2" xfId="23890"/>
    <cellStyle name="_VC 6.15.06 update on 06GRC power costs.xls Chart 1_04 07E Wild Horse Wind Expansion (C) (2) 2 4" xfId="23891"/>
    <cellStyle name="_VC 6.15.06 update on 06GRC power costs.xls Chart 1_04 07E Wild Horse Wind Expansion (C) (2) 2 4 2" xfId="23892"/>
    <cellStyle name="_VC 6.15.06 update on 06GRC power costs.xls Chart 1_04 07E Wild Horse Wind Expansion (C) (2) 2 5" xfId="23893"/>
    <cellStyle name="_VC 6.15.06 update on 06GRC power costs.xls Chart 1_04 07E Wild Horse Wind Expansion (C) (2) 3" xfId="23894"/>
    <cellStyle name="_VC 6.15.06 update on 06GRC power costs.xls Chart 1_04 07E Wild Horse Wind Expansion (C) (2) 3 2" xfId="23895"/>
    <cellStyle name="_VC 6.15.06 update on 06GRC power costs.xls Chart 1_04 07E Wild Horse Wind Expansion (C) (2) 3 2 2" xfId="23896"/>
    <cellStyle name="_VC 6.15.06 update on 06GRC power costs.xls Chart 1_04 07E Wild Horse Wind Expansion (C) (2) 3 3" xfId="23897"/>
    <cellStyle name="_VC 6.15.06 update on 06GRC power costs.xls Chart 1_04 07E Wild Horse Wind Expansion (C) (2) 3 4" xfId="23898"/>
    <cellStyle name="_VC 6.15.06 update on 06GRC power costs.xls Chart 1_04 07E Wild Horse Wind Expansion (C) (2) 4" xfId="23899"/>
    <cellStyle name="_VC 6.15.06 update on 06GRC power costs.xls Chart 1_04 07E Wild Horse Wind Expansion (C) (2) 4 2" xfId="23900"/>
    <cellStyle name="_VC 6.15.06 update on 06GRC power costs.xls Chart 1_04 07E Wild Horse Wind Expansion (C) (2) 4 2 2" xfId="23901"/>
    <cellStyle name="_VC 6.15.06 update on 06GRC power costs.xls Chart 1_04 07E Wild Horse Wind Expansion (C) (2) 4 3" xfId="23902"/>
    <cellStyle name="_VC 6.15.06 update on 06GRC power costs.xls Chart 1_04 07E Wild Horse Wind Expansion (C) (2) 5" xfId="23903"/>
    <cellStyle name="_VC 6.15.06 update on 06GRC power costs.xls Chart 1_04 07E Wild Horse Wind Expansion (C) (2) 5 2" xfId="23904"/>
    <cellStyle name="_VC 6.15.06 update on 06GRC power costs.xls Chart 1_04 07E Wild Horse Wind Expansion (C) (2) 6" xfId="23905"/>
    <cellStyle name="_VC 6.15.06 update on 06GRC power costs.xls Chart 1_04 07E Wild Horse Wind Expansion (C) (2) 6 2" xfId="23906"/>
    <cellStyle name="_VC 6.15.06 update on 06GRC power costs.xls Chart 1_04 07E Wild Horse Wind Expansion (C) (2) 7" xfId="23907"/>
    <cellStyle name="_VC 6.15.06 update on 06GRC power costs.xls Chart 1_04 07E Wild Horse Wind Expansion (C) (2)_Adj Bench DR 3 for Initial Briefs (Electric)" xfId="3729"/>
    <cellStyle name="_VC 6.15.06 update on 06GRC power costs.xls Chart 1_04 07E Wild Horse Wind Expansion (C) (2)_Adj Bench DR 3 for Initial Briefs (Electric) 2" xfId="3730"/>
    <cellStyle name="_VC 6.15.06 update on 06GRC power costs.xls Chart 1_04 07E Wild Horse Wind Expansion (C) (2)_Adj Bench DR 3 for Initial Briefs (Electric) 2 2" xfId="23908"/>
    <cellStyle name="_VC 6.15.06 update on 06GRC power costs.xls Chart 1_04 07E Wild Horse Wind Expansion (C) (2)_Adj Bench DR 3 for Initial Briefs (Electric) 2 2 2" xfId="23909"/>
    <cellStyle name="_VC 6.15.06 update on 06GRC power costs.xls Chart 1_04 07E Wild Horse Wind Expansion (C) (2)_Adj Bench DR 3 for Initial Briefs (Electric) 2 2 2 2" xfId="23910"/>
    <cellStyle name="_VC 6.15.06 update on 06GRC power costs.xls Chart 1_04 07E Wild Horse Wind Expansion (C) (2)_Adj Bench DR 3 for Initial Briefs (Electric) 2 2 3" xfId="23911"/>
    <cellStyle name="_VC 6.15.06 update on 06GRC power costs.xls Chart 1_04 07E Wild Horse Wind Expansion (C) (2)_Adj Bench DR 3 for Initial Briefs (Electric) 2 3" xfId="23912"/>
    <cellStyle name="_VC 6.15.06 update on 06GRC power costs.xls Chart 1_04 07E Wild Horse Wind Expansion (C) (2)_Adj Bench DR 3 for Initial Briefs (Electric) 2 3 2" xfId="23913"/>
    <cellStyle name="_VC 6.15.06 update on 06GRC power costs.xls Chart 1_04 07E Wild Horse Wind Expansion (C) (2)_Adj Bench DR 3 for Initial Briefs (Electric) 2 4" xfId="23914"/>
    <cellStyle name="_VC 6.15.06 update on 06GRC power costs.xls Chart 1_04 07E Wild Horse Wind Expansion (C) (2)_Adj Bench DR 3 for Initial Briefs (Electric) 2 4 2" xfId="23915"/>
    <cellStyle name="_VC 6.15.06 update on 06GRC power costs.xls Chart 1_04 07E Wild Horse Wind Expansion (C) (2)_Adj Bench DR 3 for Initial Briefs (Electric) 2 5" xfId="23916"/>
    <cellStyle name="_VC 6.15.06 update on 06GRC power costs.xls Chart 1_04 07E Wild Horse Wind Expansion (C) (2)_Adj Bench DR 3 for Initial Briefs (Electric) 3" xfId="23917"/>
    <cellStyle name="_VC 6.15.06 update on 06GRC power costs.xls Chart 1_04 07E Wild Horse Wind Expansion (C) (2)_Adj Bench DR 3 for Initial Briefs (Electric) 3 2" xfId="23918"/>
    <cellStyle name="_VC 6.15.06 update on 06GRC power costs.xls Chart 1_04 07E Wild Horse Wind Expansion (C) (2)_Adj Bench DR 3 for Initial Briefs (Electric) 3 2 2" xfId="23919"/>
    <cellStyle name="_VC 6.15.06 update on 06GRC power costs.xls Chart 1_04 07E Wild Horse Wind Expansion (C) (2)_Adj Bench DR 3 for Initial Briefs (Electric) 3 3" xfId="23920"/>
    <cellStyle name="_VC 6.15.06 update on 06GRC power costs.xls Chart 1_04 07E Wild Horse Wind Expansion (C) (2)_Adj Bench DR 3 for Initial Briefs (Electric) 3 4" xfId="23921"/>
    <cellStyle name="_VC 6.15.06 update on 06GRC power costs.xls Chart 1_04 07E Wild Horse Wind Expansion (C) (2)_Adj Bench DR 3 for Initial Briefs (Electric) 4" xfId="23922"/>
    <cellStyle name="_VC 6.15.06 update on 06GRC power costs.xls Chart 1_04 07E Wild Horse Wind Expansion (C) (2)_Adj Bench DR 3 for Initial Briefs (Electric) 4 2" xfId="23923"/>
    <cellStyle name="_VC 6.15.06 update on 06GRC power costs.xls Chart 1_04 07E Wild Horse Wind Expansion (C) (2)_Adj Bench DR 3 for Initial Briefs (Electric) 4 2 2" xfId="23924"/>
    <cellStyle name="_VC 6.15.06 update on 06GRC power costs.xls Chart 1_04 07E Wild Horse Wind Expansion (C) (2)_Adj Bench DR 3 for Initial Briefs (Electric) 4 3" xfId="23925"/>
    <cellStyle name="_VC 6.15.06 update on 06GRC power costs.xls Chart 1_04 07E Wild Horse Wind Expansion (C) (2)_Adj Bench DR 3 for Initial Briefs (Electric) 5" xfId="23926"/>
    <cellStyle name="_VC 6.15.06 update on 06GRC power costs.xls Chart 1_04 07E Wild Horse Wind Expansion (C) (2)_Adj Bench DR 3 for Initial Briefs (Electric) 5 2" xfId="23927"/>
    <cellStyle name="_VC 6.15.06 update on 06GRC power costs.xls Chart 1_04 07E Wild Horse Wind Expansion (C) (2)_Adj Bench DR 3 for Initial Briefs (Electric) 6" xfId="23928"/>
    <cellStyle name="_VC 6.15.06 update on 06GRC power costs.xls Chart 1_04 07E Wild Horse Wind Expansion (C) (2)_Adj Bench DR 3 for Initial Briefs (Electric) 6 2" xfId="23929"/>
    <cellStyle name="_VC 6.15.06 update on 06GRC power costs.xls Chart 1_04 07E Wild Horse Wind Expansion (C) (2)_Adj Bench DR 3 for Initial Briefs (Electric) 7" xfId="23930"/>
    <cellStyle name="_VC 6.15.06 update on 06GRC power costs.xls Chart 1_04 07E Wild Horse Wind Expansion (C) (2)_Adj Bench DR 3 for Initial Briefs (Electric)_DEM-WP(C) ENERG10C--ctn Mid-C_042010 2010GRC" xfId="3731"/>
    <cellStyle name="_VC 6.15.06 update on 06GRC power costs.xls Chart 1_04 07E Wild Horse Wind Expansion (C) (2)_Adj Bench DR 3 for Initial Briefs (Electric)_DEM-WP(C) ENERG10C--ctn Mid-C_042010 2010GRC 2" xfId="23931"/>
    <cellStyle name="_VC 6.15.06 update on 06GRC power costs.xls Chart 1_04 07E Wild Horse Wind Expansion (C) (2)_Book1" xfId="23932"/>
    <cellStyle name="_VC 6.15.06 update on 06GRC power costs.xls Chart 1_04 07E Wild Horse Wind Expansion (C) (2)_Book1 2" xfId="23933"/>
    <cellStyle name="_VC 6.15.06 update on 06GRC power costs.xls Chart 1_04 07E Wild Horse Wind Expansion (C) (2)_DEM-WP(C) ENERG10C--ctn Mid-C_042010 2010GRC" xfId="3732"/>
    <cellStyle name="_VC 6.15.06 update on 06GRC power costs.xls Chart 1_04 07E Wild Horse Wind Expansion (C) (2)_DEM-WP(C) ENERG10C--ctn Mid-C_042010 2010GRC 2" xfId="23934"/>
    <cellStyle name="_VC 6.15.06 update on 06GRC power costs.xls Chart 1_04 07E Wild Horse Wind Expansion (C) (2)_Electric Rev Req Model (2009 GRC) " xfId="3733"/>
    <cellStyle name="_VC 6.15.06 update on 06GRC power costs.xls Chart 1_04 07E Wild Horse Wind Expansion (C) (2)_Electric Rev Req Model (2009 GRC)  2" xfId="3734"/>
    <cellStyle name="_VC 6.15.06 update on 06GRC power costs.xls Chart 1_04 07E Wild Horse Wind Expansion (C) (2)_Electric Rev Req Model (2009 GRC)  2 2" xfId="23935"/>
    <cellStyle name="_VC 6.15.06 update on 06GRC power costs.xls Chart 1_04 07E Wild Horse Wind Expansion (C) (2)_Electric Rev Req Model (2009 GRC)  2 2 2" xfId="23936"/>
    <cellStyle name="_VC 6.15.06 update on 06GRC power costs.xls Chart 1_04 07E Wild Horse Wind Expansion (C) (2)_Electric Rev Req Model (2009 GRC)  2 2 2 2" xfId="23937"/>
    <cellStyle name="_VC 6.15.06 update on 06GRC power costs.xls Chart 1_04 07E Wild Horse Wind Expansion (C) (2)_Electric Rev Req Model (2009 GRC)  2 2 3" xfId="23938"/>
    <cellStyle name="_VC 6.15.06 update on 06GRC power costs.xls Chart 1_04 07E Wild Horse Wind Expansion (C) (2)_Electric Rev Req Model (2009 GRC)  2 3" xfId="23939"/>
    <cellStyle name="_VC 6.15.06 update on 06GRC power costs.xls Chart 1_04 07E Wild Horse Wind Expansion (C) (2)_Electric Rev Req Model (2009 GRC)  2 3 2" xfId="23940"/>
    <cellStyle name="_VC 6.15.06 update on 06GRC power costs.xls Chart 1_04 07E Wild Horse Wind Expansion (C) (2)_Electric Rev Req Model (2009 GRC)  2 4" xfId="23941"/>
    <cellStyle name="_VC 6.15.06 update on 06GRC power costs.xls Chart 1_04 07E Wild Horse Wind Expansion (C) (2)_Electric Rev Req Model (2009 GRC)  2 4 2" xfId="23942"/>
    <cellStyle name="_VC 6.15.06 update on 06GRC power costs.xls Chart 1_04 07E Wild Horse Wind Expansion (C) (2)_Electric Rev Req Model (2009 GRC)  2 5" xfId="23943"/>
    <cellStyle name="_VC 6.15.06 update on 06GRC power costs.xls Chart 1_04 07E Wild Horse Wind Expansion (C) (2)_Electric Rev Req Model (2009 GRC)  3" xfId="23944"/>
    <cellStyle name="_VC 6.15.06 update on 06GRC power costs.xls Chart 1_04 07E Wild Horse Wind Expansion (C) (2)_Electric Rev Req Model (2009 GRC)  3 2" xfId="23945"/>
    <cellStyle name="_VC 6.15.06 update on 06GRC power costs.xls Chart 1_04 07E Wild Horse Wind Expansion (C) (2)_Electric Rev Req Model (2009 GRC)  3 2 2" xfId="23946"/>
    <cellStyle name="_VC 6.15.06 update on 06GRC power costs.xls Chart 1_04 07E Wild Horse Wind Expansion (C) (2)_Electric Rev Req Model (2009 GRC)  3 3" xfId="23947"/>
    <cellStyle name="_VC 6.15.06 update on 06GRC power costs.xls Chart 1_04 07E Wild Horse Wind Expansion (C) (2)_Electric Rev Req Model (2009 GRC)  3 4" xfId="23948"/>
    <cellStyle name="_VC 6.15.06 update on 06GRC power costs.xls Chart 1_04 07E Wild Horse Wind Expansion (C) (2)_Electric Rev Req Model (2009 GRC)  4" xfId="23949"/>
    <cellStyle name="_VC 6.15.06 update on 06GRC power costs.xls Chart 1_04 07E Wild Horse Wind Expansion (C) (2)_Electric Rev Req Model (2009 GRC)  4 2" xfId="23950"/>
    <cellStyle name="_VC 6.15.06 update on 06GRC power costs.xls Chart 1_04 07E Wild Horse Wind Expansion (C) (2)_Electric Rev Req Model (2009 GRC)  4 2 2" xfId="23951"/>
    <cellStyle name="_VC 6.15.06 update on 06GRC power costs.xls Chart 1_04 07E Wild Horse Wind Expansion (C) (2)_Electric Rev Req Model (2009 GRC)  4 3" xfId="23952"/>
    <cellStyle name="_VC 6.15.06 update on 06GRC power costs.xls Chart 1_04 07E Wild Horse Wind Expansion (C) (2)_Electric Rev Req Model (2009 GRC)  5" xfId="23953"/>
    <cellStyle name="_VC 6.15.06 update on 06GRC power costs.xls Chart 1_04 07E Wild Horse Wind Expansion (C) (2)_Electric Rev Req Model (2009 GRC)  5 2" xfId="23954"/>
    <cellStyle name="_VC 6.15.06 update on 06GRC power costs.xls Chart 1_04 07E Wild Horse Wind Expansion (C) (2)_Electric Rev Req Model (2009 GRC)  6" xfId="23955"/>
    <cellStyle name="_VC 6.15.06 update on 06GRC power costs.xls Chart 1_04 07E Wild Horse Wind Expansion (C) (2)_Electric Rev Req Model (2009 GRC)  6 2" xfId="23956"/>
    <cellStyle name="_VC 6.15.06 update on 06GRC power costs.xls Chart 1_04 07E Wild Horse Wind Expansion (C) (2)_Electric Rev Req Model (2009 GRC)  7" xfId="23957"/>
    <cellStyle name="_VC 6.15.06 update on 06GRC power costs.xls Chart 1_04 07E Wild Horse Wind Expansion (C) (2)_Electric Rev Req Model (2009 GRC) _DEM-WP(C) ENERG10C--ctn Mid-C_042010 2010GRC" xfId="3735"/>
    <cellStyle name="_VC 6.15.06 update on 06GRC power costs.xls Chart 1_04 07E Wild Horse Wind Expansion (C) (2)_Electric Rev Req Model (2009 GRC) _DEM-WP(C) ENERG10C--ctn Mid-C_042010 2010GRC 2" xfId="23958"/>
    <cellStyle name="_VC 6.15.06 update on 06GRC power costs.xls Chart 1_04 07E Wild Horse Wind Expansion (C) (2)_Electric Rev Req Model (2009 GRC) Rebuttal" xfId="3736"/>
    <cellStyle name="_VC 6.15.06 update on 06GRC power costs.xls Chart 1_04 07E Wild Horse Wind Expansion (C) (2)_Electric Rev Req Model (2009 GRC) Rebuttal 2" xfId="23959"/>
    <cellStyle name="_VC 6.15.06 update on 06GRC power costs.xls Chart 1_04 07E Wild Horse Wind Expansion (C) (2)_Electric Rev Req Model (2009 GRC) Rebuttal 2 2" xfId="23960"/>
    <cellStyle name="_VC 6.15.06 update on 06GRC power costs.xls Chart 1_04 07E Wild Horse Wind Expansion (C) (2)_Electric Rev Req Model (2009 GRC) Rebuttal 2 2 2" xfId="23961"/>
    <cellStyle name="_VC 6.15.06 update on 06GRC power costs.xls Chart 1_04 07E Wild Horse Wind Expansion (C) (2)_Electric Rev Req Model (2009 GRC) Rebuttal 2 3" xfId="23962"/>
    <cellStyle name="_VC 6.15.06 update on 06GRC power costs.xls Chart 1_04 07E Wild Horse Wind Expansion (C) (2)_Electric Rev Req Model (2009 GRC) Rebuttal 2 4" xfId="23963"/>
    <cellStyle name="_VC 6.15.06 update on 06GRC power costs.xls Chart 1_04 07E Wild Horse Wind Expansion (C) (2)_Electric Rev Req Model (2009 GRC) Rebuttal 3" xfId="23964"/>
    <cellStyle name="_VC 6.15.06 update on 06GRC power costs.xls Chart 1_04 07E Wild Horse Wind Expansion (C) (2)_Electric Rev Req Model (2009 GRC) Rebuttal 3 2" xfId="23965"/>
    <cellStyle name="_VC 6.15.06 update on 06GRC power costs.xls Chart 1_04 07E Wild Horse Wind Expansion (C) (2)_Electric Rev Req Model (2009 GRC) Rebuttal 4" xfId="23966"/>
    <cellStyle name="_VC 6.15.06 update on 06GRC power costs.xls Chart 1_04 07E Wild Horse Wind Expansion (C) (2)_Electric Rev Req Model (2009 GRC) Rebuttal 5" xfId="23967"/>
    <cellStyle name="_VC 6.15.06 update on 06GRC power costs.xls Chart 1_04 07E Wild Horse Wind Expansion (C) (2)_Electric Rev Req Model (2009 GRC) Rebuttal REmoval of New  WH Solar AdjustMI" xfId="3737"/>
    <cellStyle name="_VC 6.15.06 update on 06GRC power costs.xls Chart 1_04 07E Wild Horse Wind Expansion (C) (2)_Electric Rev Req Model (2009 GRC) Rebuttal REmoval of New  WH Solar AdjustMI 2" xfId="3738"/>
    <cellStyle name="_VC 6.15.06 update on 06GRC power costs.xls Chart 1_04 07E Wild Horse Wind Expansion (C) (2)_Electric Rev Req Model (2009 GRC) Rebuttal REmoval of New  WH Solar AdjustMI 2 2" xfId="23968"/>
    <cellStyle name="_VC 6.15.06 update on 06GRC power costs.xls Chart 1_04 07E Wild Horse Wind Expansion (C) (2)_Electric Rev Req Model (2009 GRC) Rebuttal REmoval of New  WH Solar AdjustMI 2 2 2" xfId="23969"/>
    <cellStyle name="_VC 6.15.06 update on 06GRC power costs.xls Chart 1_04 07E Wild Horse Wind Expansion (C) (2)_Electric Rev Req Model (2009 GRC) Rebuttal REmoval of New  WH Solar AdjustMI 2 2 2 2" xfId="23970"/>
    <cellStyle name="_VC 6.15.06 update on 06GRC power costs.xls Chart 1_04 07E Wild Horse Wind Expansion (C) (2)_Electric Rev Req Model (2009 GRC) Rebuttal REmoval of New  WH Solar AdjustMI 2 2 3" xfId="23971"/>
    <cellStyle name="_VC 6.15.06 update on 06GRC power costs.xls Chart 1_04 07E Wild Horse Wind Expansion (C) (2)_Electric Rev Req Model (2009 GRC) Rebuttal REmoval of New  WH Solar AdjustMI 2 3" xfId="23972"/>
    <cellStyle name="_VC 6.15.06 update on 06GRC power costs.xls Chart 1_04 07E Wild Horse Wind Expansion (C) (2)_Electric Rev Req Model (2009 GRC) Rebuttal REmoval of New  WH Solar AdjustMI 2 3 2" xfId="23973"/>
    <cellStyle name="_VC 6.15.06 update on 06GRC power costs.xls Chart 1_04 07E Wild Horse Wind Expansion (C) (2)_Electric Rev Req Model (2009 GRC) Rebuttal REmoval of New  WH Solar AdjustMI 2 4" xfId="23974"/>
    <cellStyle name="_VC 6.15.06 update on 06GRC power costs.xls Chart 1_04 07E Wild Horse Wind Expansion (C) (2)_Electric Rev Req Model (2009 GRC) Rebuttal REmoval of New  WH Solar AdjustMI 2 4 2" xfId="23975"/>
    <cellStyle name="_VC 6.15.06 update on 06GRC power costs.xls Chart 1_04 07E Wild Horse Wind Expansion (C) (2)_Electric Rev Req Model (2009 GRC) Rebuttal REmoval of New  WH Solar AdjustMI 2 5" xfId="23976"/>
    <cellStyle name="_VC 6.15.06 update on 06GRC power costs.xls Chart 1_04 07E Wild Horse Wind Expansion (C) (2)_Electric Rev Req Model (2009 GRC) Rebuttal REmoval of New  WH Solar AdjustMI 3" xfId="23977"/>
    <cellStyle name="_VC 6.15.06 update on 06GRC power costs.xls Chart 1_04 07E Wild Horse Wind Expansion (C) (2)_Electric Rev Req Model (2009 GRC) Rebuttal REmoval of New  WH Solar AdjustMI 3 2" xfId="23978"/>
    <cellStyle name="_VC 6.15.06 update on 06GRC power costs.xls Chart 1_04 07E Wild Horse Wind Expansion (C) (2)_Electric Rev Req Model (2009 GRC) Rebuttal REmoval of New  WH Solar AdjustMI 3 2 2" xfId="23979"/>
    <cellStyle name="_VC 6.15.06 update on 06GRC power costs.xls Chart 1_04 07E Wild Horse Wind Expansion (C) (2)_Electric Rev Req Model (2009 GRC) Rebuttal REmoval of New  WH Solar AdjustMI 3 3" xfId="23980"/>
    <cellStyle name="_VC 6.15.06 update on 06GRC power costs.xls Chart 1_04 07E Wild Horse Wind Expansion (C) (2)_Electric Rev Req Model (2009 GRC) Rebuttal REmoval of New  WH Solar AdjustMI 3 4" xfId="23981"/>
    <cellStyle name="_VC 6.15.06 update on 06GRC power costs.xls Chart 1_04 07E Wild Horse Wind Expansion (C) (2)_Electric Rev Req Model (2009 GRC) Rebuttal REmoval of New  WH Solar AdjustMI 4" xfId="23982"/>
    <cellStyle name="_VC 6.15.06 update on 06GRC power costs.xls Chart 1_04 07E Wild Horse Wind Expansion (C) (2)_Electric Rev Req Model (2009 GRC) Rebuttal REmoval of New  WH Solar AdjustMI 4 2" xfId="23983"/>
    <cellStyle name="_VC 6.15.06 update on 06GRC power costs.xls Chart 1_04 07E Wild Horse Wind Expansion (C) (2)_Electric Rev Req Model (2009 GRC) Rebuttal REmoval of New  WH Solar AdjustMI 4 2 2" xfId="23984"/>
    <cellStyle name="_VC 6.15.06 update on 06GRC power costs.xls Chart 1_04 07E Wild Horse Wind Expansion (C) (2)_Electric Rev Req Model (2009 GRC) Rebuttal REmoval of New  WH Solar AdjustMI 4 3" xfId="23985"/>
    <cellStyle name="_VC 6.15.06 update on 06GRC power costs.xls Chart 1_04 07E Wild Horse Wind Expansion (C) (2)_Electric Rev Req Model (2009 GRC) Rebuttal REmoval of New  WH Solar AdjustMI 5" xfId="23986"/>
    <cellStyle name="_VC 6.15.06 update on 06GRC power costs.xls Chart 1_04 07E Wild Horse Wind Expansion (C) (2)_Electric Rev Req Model (2009 GRC) Rebuttal REmoval of New  WH Solar AdjustMI 5 2" xfId="23987"/>
    <cellStyle name="_VC 6.15.06 update on 06GRC power costs.xls Chart 1_04 07E Wild Horse Wind Expansion (C) (2)_Electric Rev Req Model (2009 GRC) Rebuttal REmoval of New  WH Solar AdjustMI 6" xfId="23988"/>
    <cellStyle name="_VC 6.15.06 update on 06GRC power costs.xls Chart 1_04 07E Wild Horse Wind Expansion (C) (2)_Electric Rev Req Model (2009 GRC) Rebuttal REmoval of New  WH Solar AdjustMI 6 2" xfId="23989"/>
    <cellStyle name="_VC 6.15.06 update on 06GRC power costs.xls Chart 1_04 07E Wild Horse Wind Expansion (C) (2)_Electric Rev Req Model (2009 GRC) Rebuttal REmoval of New  WH Solar AdjustMI 7" xfId="23990"/>
    <cellStyle name="_VC 6.15.06 update on 06GRC power costs.xls Chart 1_04 07E Wild Horse Wind Expansion (C) (2)_Electric Rev Req Model (2009 GRC) Rebuttal REmoval of New  WH Solar AdjustMI_DEM-WP(C) ENERG10C--ctn Mid-C_042010 2010GRC" xfId="3739"/>
    <cellStyle name="_VC 6.15.06 update on 06GRC power costs.xls Chart 1_04 07E Wild Horse Wind Expansion (C) (2)_Electric Rev Req Model (2009 GRC) Rebuttal REmoval of New  WH Solar AdjustMI_DEM-WP(C) ENERG10C--ctn Mid-C_042010 2010GRC 2" xfId="23991"/>
    <cellStyle name="_VC 6.15.06 update on 06GRC power costs.xls Chart 1_04 07E Wild Horse Wind Expansion (C) (2)_Electric Rev Req Model (2009 GRC) Revised 01-18-2010" xfId="3740"/>
    <cellStyle name="_VC 6.15.06 update on 06GRC power costs.xls Chart 1_04 07E Wild Horse Wind Expansion (C) (2)_Electric Rev Req Model (2009 GRC) Revised 01-18-2010 2" xfId="3741"/>
    <cellStyle name="_VC 6.15.06 update on 06GRC power costs.xls Chart 1_04 07E Wild Horse Wind Expansion (C) (2)_Electric Rev Req Model (2009 GRC) Revised 01-18-2010 2 2" xfId="23992"/>
    <cellStyle name="_VC 6.15.06 update on 06GRC power costs.xls Chart 1_04 07E Wild Horse Wind Expansion (C) (2)_Electric Rev Req Model (2009 GRC) Revised 01-18-2010 2 2 2" xfId="23993"/>
    <cellStyle name="_VC 6.15.06 update on 06GRC power costs.xls Chart 1_04 07E Wild Horse Wind Expansion (C) (2)_Electric Rev Req Model (2009 GRC) Revised 01-18-2010 2 2 2 2" xfId="23994"/>
    <cellStyle name="_VC 6.15.06 update on 06GRC power costs.xls Chart 1_04 07E Wild Horse Wind Expansion (C) (2)_Electric Rev Req Model (2009 GRC) Revised 01-18-2010 2 2 3" xfId="23995"/>
    <cellStyle name="_VC 6.15.06 update on 06GRC power costs.xls Chart 1_04 07E Wild Horse Wind Expansion (C) (2)_Electric Rev Req Model (2009 GRC) Revised 01-18-2010 2 3" xfId="23996"/>
    <cellStyle name="_VC 6.15.06 update on 06GRC power costs.xls Chart 1_04 07E Wild Horse Wind Expansion (C) (2)_Electric Rev Req Model (2009 GRC) Revised 01-18-2010 2 3 2" xfId="23997"/>
    <cellStyle name="_VC 6.15.06 update on 06GRC power costs.xls Chart 1_04 07E Wild Horse Wind Expansion (C) (2)_Electric Rev Req Model (2009 GRC) Revised 01-18-2010 2 4" xfId="23998"/>
    <cellStyle name="_VC 6.15.06 update on 06GRC power costs.xls Chart 1_04 07E Wild Horse Wind Expansion (C) (2)_Electric Rev Req Model (2009 GRC) Revised 01-18-2010 2 4 2" xfId="23999"/>
    <cellStyle name="_VC 6.15.06 update on 06GRC power costs.xls Chart 1_04 07E Wild Horse Wind Expansion (C) (2)_Electric Rev Req Model (2009 GRC) Revised 01-18-2010 2 5" xfId="24000"/>
    <cellStyle name="_VC 6.15.06 update on 06GRC power costs.xls Chart 1_04 07E Wild Horse Wind Expansion (C) (2)_Electric Rev Req Model (2009 GRC) Revised 01-18-2010 3" xfId="24001"/>
    <cellStyle name="_VC 6.15.06 update on 06GRC power costs.xls Chart 1_04 07E Wild Horse Wind Expansion (C) (2)_Electric Rev Req Model (2009 GRC) Revised 01-18-2010 3 2" xfId="24002"/>
    <cellStyle name="_VC 6.15.06 update on 06GRC power costs.xls Chart 1_04 07E Wild Horse Wind Expansion (C) (2)_Electric Rev Req Model (2009 GRC) Revised 01-18-2010 3 2 2" xfId="24003"/>
    <cellStyle name="_VC 6.15.06 update on 06GRC power costs.xls Chart 1_04 07E Wild Horse Wind Expansion (C) (2)_Electric Rev Req Model (2009 GRC) Revised 01-18-2010 3 3" xfId="24004"/>
    <cellStyle name="_VC 6.15.06 update on 06GRC power costs.xls Chart 1_04 07E Wild Horse Wind Expansion (C) (2)_Electric Rev Req Model (2009 GRC) Revised 01-18-2010 3 4" xfId="24005"/>
    <cellStyle name="_VC 6.15.06 update on 06GRC power costs.xls Chart 1_04 07E Wild Horse Wind Expansion (C) (2)_Electric Rev Req Model (2009 GRC) Revised 01-18-2010 4" xfId="24006"/>
    <cellStyle name="_VC 6.15.06 update on 06GRC power costs.xls Chart 1_04 07E Wild Horse Wind Expansion (C) (2)_Electric Rev Req Model (2009 GRC) Revised 01-18-2010 4 2" xfId="24007"/>
    <cellStyle name="_VC 6.15.06 update on 06GRC power costs.xls Chart 1_04 07E Wild Horse Wind Expansion (C) (2)_Electric Rev Req Model (2009 GRC) Revised 01-18-2010 4 2 2" xfId="24008"/>
    <cellStyle name="_VC 6.15.06 update on 06GRC power costs.xls Chart 1_04 07E Wild Horse Wind Expansion (C) (2)_Electric Rev Req Model (2009 GRC) Revised 01-18-2010 4 3" xfId="24009"/>
    <cellStyle name="_VC 6.15.06 update on 06GRC power costs.xls Chart 1_04 07E Wild Horse Wind Expansion (C) (2)_Electric Rev Req Model (2009 GRC) Revised 01-18-2010 5" xfId="24010"/>
    <cellStyle name="_VC 6.15.06 update on 06GRC power costs.xls Chart 1_04 07E Wild Horse Wind Expansion (C) (2)_Electric Rev Req Model (2009 GRC) Revised 01-18-2010 5 2" xfId="24011"/>
    <cellStyle name="_VC 6.15.06 update on 06GRC power costs.xls Chart 1_04 07E Wild Horse Wind Expansion (C) (2)_Electric Rev Req Model (2009 GRC) Revised 01-18-2010 6" xfId="24012"/>
    <cellStyle name="_VC 6.15.06 update on 06GRC power costs.xls Chart 1_04 07E Wild Horse Wind Expansion (C) (2)_Electric Rev Req Model (2009 GRC) Revised 01-18-2010 6 2" xfId="24013"/>
    <cellStyle name="_VC 6.15.06 update on 06GRC power costs.xls Chart 1_04 07E Wild Horse Wind Expansion (C) (2)_Electric Rev Req Model (2009 GRC) Revised 01-18-2010 7" xfId="24014"/>
    <cellStyle name="_VC 6.15.06 update on 06GRC power costs.xls Chart 1_04 07E Wild Horse Wind Expansion (C) (2)_Electric Rev Req Model (2009 GRC) Revised 01-18-2010_DEM-WP(C) ENERG10C--ctn Mid-C_042010 2010GRC" xfId="3742"/>
    <cellStyle name="_VC 6.15.06 update on 06GRC power costs.xls Chart 1_04 07E Wild Horse Wind Expansion (C) (2)_Electric Rev Req Model (2009 GRC) Revised 01-18-2010_DEM-WP(C) ENERG10C--ctn Mid-C_042010 2010GRC 2" xfId="24015"/>
    <cellStyle name="_VC 6.15.06 update on 06GRC power costs.xls Chart 1_04 07E Wild Horse Wind Expansion (C) (2)_Electric Rev Req Model (2010 GRC)" xfId="24016"/>
    <cellStyle name="_VC 6.15.06 update on 06GRC power costs.xls Chart 1_04 07E Wild Horse Wind Expansion (C) (2)_Electric Rev Req Model (2010 GRC) 2" xfId="24017"/>
    <cellStyle name="_VC 6.15.06 update on 06GRC power costs.xls Chart 1_04 07E Wild Horse Wind Expansion (C) (2)_Electric Rev Req Model (2010 GRC) SF" xfId="24018"/>
    <cellStyle name="_VC 6.15.06 update on 06GRC power costs.xls Chart 1_04 07E Wild Horse Wind Expansion (C) (2)_Electric Rev Req Model (2010 GRC) SF 2" xfId="24019"/>
    <cellStyle name="_VC 6.15.06 update on 06GRC power costs.xls Chart 1_04 07E Wild Horse Wind Expansion (C) (2)_Final Order Electric EXHIBIT A-1" xfId="3743"/>
    <cellStyle name="_VC 6.15.06 update on 06GRC power costs.xls Chart 1_04 07E Wild Horse Wind Expansion (C) (2)_Final Order Electric EXHIBIT A-1 2" xfId="24020"/>
    <cellStyle name="_VC 6.15.06 update on 06GRC power costs.xls Chart 1_04 07E Wild Horse Wind Expansion (C) (2)_Final Order Electric EXHIBIT A-1 2 2" xfId="24021"/>
    <cellStyle name="_VC 6.15.06 update on 06GRC power costs.xls Chart 1_04 07E Wild Horse Wind Expansion (C) (2)_Final Order Electric EXHIBIT A-1 2 2 2" xfId="24022"/>
    <cellStyle name="_VC 6.15.06 update on 06GRC power costs.xls Chart 1_04 07E Wild Horse Wind Expansion (C) (2)_Final Order Electric EXHIBIT A-1 2 3" xfId="24023"/>
    <cellStyle name="_VC 6.15.06 update on 06GRC power costs.xls Chart 1_04 07E Wild Horse Wind Expansion (C) (2)_Final Order Electric EXHIBIT A-1 2 4" xfId="24024"/>
    <cellStyle name="_VC 6.15.06 update on 06GRC power costs.xls Chart 1_04 07E Wild Horse Wind Expansion (C) (2)_Final Order Electric EXHIBIT A-1 3" xfId="24025"/>
    <cellStyle name="_VC 6.15.06 update on 06GRC power costs.xls Chart 1_04 07E Wild Horse Wind Expansion (C) (2)_Final Order Electric EXHIBIT A-1 3 2" xfId="24026"/>
    <cellStyle name="_VC 6.15.06 update on 06GRC power costs.xls Chart 1_04 07E Wild Horse Wind Expansion (C) (2)_Final Order Electric EXHIBIT A-1 3 2 2" xfId="24027"/>
    <cellStyle name="_VC 6.15.06 update on 06GRC power costs.xls Chart 1_04 07E Wild Horse Wind Expansion (C) (2)_Final Order Electric EXHIBIT A-1 3 3" xfId="24028"/>
    <cellStyle name="_VC 6.15.06 update on 06GRC power costs.xls Chart 1_04 07E Wild Horse Wind Expansion (C) (2)_Final Order Electric EXHIBIT A-1 4" xfId="24029"/>
    <cellStyle name="_VC 6.15.06 update on 06GRC power costs.xls Chart 1_04 07E Wild Horse Wind Expansion (C) (2)_Final Order Electric EXHIBIT A-1 4 2" xfId="24030"/>
    <cellStyle name="_VC 6.15.06 update on 06GRC power costs.xls Chart 1_04 07E Wild Horse Wind Expansion (C) (2)_Final Order Electric EXHIBIT A-1 5" xfId="24031"/>
    <cellStyle name="_VC 6.15.06 update on 06GRC power costs.xls Chart 1_04 07E Wild Horse Wind Expansion (C) (2)_Final Order Electric EXHIBIT A-1 6" xfId="24032"/>
    <cellStyle name="_VC 6.15.06 update on 06GRC power costs.xls Chart 1_04 07E Wild Horse Wind Expansion (C) (2)_Final Order Electric EXHIBIT A-1 7" xfId="24033"/>
    <cellStyle name="_VC 6.15.06 update on 06GRC power costs.xls Chart 1_04 07E Wild Horse Wind Expansion (C) (2)_TENASKA REGULATORY ASSET" xfId="3744"/>
    <cellStyle name="_VC 6.15.06 update on 06GRC power costs.xls Chart 1_04 07E Wild Horse Wind Expansion (C) (2)_TENASKA REGULATORY ASSET 2" xfId="24034"/>
    <cellStyle name="_VC 6.15.06 update on 06GRC power costs.xls Chart 1_04 07E Wild Horse Wind Expansion (C) (2)_TENASKA REGULATORY ASSET 2 2" xfId="24035"/>
    <cellStyle name="_VC 6.15.06 update on 06GRC power costs.xls Chart 1_04 07E Wild Horse Wind Expansion (C) (2)_TENASKA REGULATORY ASSET 2 2 2" xfId="24036"/>
    <cellStyle name="_VC 6.15.06 update on 06GRC power costs.xls Chart 1_04 07E Wild Horse Wind Expansion (C) (2)_TENASKA REGULATORY ASSET 2 3" xfId="24037"/>
    <cellStyle name="_VC 6.15.06 update on 06GRC power costs.xls Chart 1_04 07E Wild Horse Wind Expansion (C) (2)_TENASKA REGULATORY ASSET 2 4" xfId="24038"/>
    <cellStyle name="_VC 6.15.06 update on 06GRC power costs.xls Chart 1_04 07E Wild Horse Wind Expansion (C) (2)_TENASKA REGULATORY ASSET 3" xfId="24039"/>
    <cellStyle name="_VC 6.15.06 update on 06GRC power costs.xls Chart 1_04 07E Wild Horse Wind Expansion (C) (2)_TENASKA REGULATORY ASSET 3 2" xfId="24040"/>
    <cellStyle name="_VC 6.15.06 update on 06GRC power costs.xls Chart 1_04 07E Wild Horse Wind Expansion (C) (2)_TENASKA REGULATORY ASSET 3 2 2" xfId="24041"/>
    <cellStyle name="_VC 6.15.06 update on 06GRC power costs.xls Chart 1_04 07E Wild Horse Wind Expansion (C) (2)_TENASKA REGULATORY ASSET 3 3" xfId="24042"/>
    <cellStyle name="_VC 6.15.06 update on 06GRC power costs.xls Chart 1_04 07E Wild Horse Wind Expansion (C) (2)_TENASKA REGULATORY ASSET 4" xfId="24043"/>
    <cellStyle name="_VC 6.15.06 update on 06GRC power costs.xls Chart 1_04 07E Wild Horse Wind Expansion (C) (2)_TENASKA REGULATORY ASSET 4 2" xfId="24044"/>
    <cellStyle name="_VC 6.15.06 update on 06GRC power costs.xls Chart 1_04 07E Wild Horse Wind Expansion (C) (2)_TENASKA REGULATORY ASSET 5" xfId="24045"/>
    <cellStyle name="_VC 6.15.06 update on 06GRC power costs.xls Chart 1_04 07E Wild Horse Wind Expansion (C) (2)_TENASKA REGULATORY ASSET 6" xfId="24046"/>
    <cellStyle name="_VC 6.15.06 update on 06GRC power costs.xls Chart 1_04 07E Wild Horse Wind Expansion (C) (2)_TENASKA REGULATORY ASSET 7" xfId="24047"/>
    <cellStyle name="_VC 6.15.06 update on 06GRC power costs.xls Chart 1_16.37E Wild Horse Expansion DeferralRevwrkingfile SF" xfId="3745"/>
    <cellStyle name="_VC 6.15.06 update on 06GRC power costs.xls Chart 1_16.37E Wild Horse Expansion DeferralRevwrkingfile SF 2" xfId="3746"/>
    <cellStyle name="_VC 6.15.06 update on 06GRC power costs.xls Chart 1_16.37E Wild Horse Expansion DeferralRevwrkingfile SF 2 2" xfId="24048"/>
    <cellStyle name="_VC 6.15.06 update on 06GRC power costs.xls Chart 1_16.37E Wild Horse Expansion DeferralRevwrkingfile SF 2 2 2" xfId="24049"/>
    <cellStyle name="_VC 6.15.06 update on 06GRC power costs.xls Chart 1_16.37E Wild Horse Expansion DeferralRevwrkingfile SF 2 2 2 2" xfId="24050"/>
    <cellStyle name="_VC 6.15.06 update on 06GRC power costs.xls Chart 1_16.37E Wild Horse Expansion DeferralRevwrkingfile SF 2 2 3" xfId="24051"/>
    <cellStyle name="_VC 6.15.06 update on 06GRC power costs.xls Chart 1_16.37E Wild Horse Expansion DeferralRevwrkingfile SF 2 3" xfId="24052"/>
    <cellStyle name="_VC 6.15.06 update on 06GRC power costs.xls Chart 1_16.37E Wild Horse Expansion DeferralRevwrkingfile SF 2 3 2" xfId="24053"/>
    <cellStyle name="_VC 6.15.06 update on 06GRC power costs.xls Chart 1_16.37E Wild Horse Expansion DeferralRevwrkingfile SF 2 4" xfId="24054"/>
    <cellStyle name="_VC 6.15.06 update on 06GRC power costs.xls Chart 1_16.37E Wild Horse Expansion DeferralRevwrkingfile SF 2 4 2" xfId="24055"/>
    <cellStyle name="_VC 6.15.06 update on 06GRC power costs.xls Chart 1_16.37E Wild Horse Expansion DeferralRevwrkingfile SF 2 5" xfId="24056"/>
    <cellStyle name="_VC 6.15.06 update on 06GRC power costs.xls Chart 1_16.37E Wild Horse Expansion DeferralRevwrkingfile SF 3" xfId="24057"/>
    <cellStyle name="_VC 6.15.06 update on 06GRC power costs.xls Chart 1_16.37E Wild Horse Expansion DeferralRevwrkingfile SF 3 2" xfId="24058"/>
    <cellStyle name="_VC 6.15.06 update on 06GRC power costs.xls Chart 1_16.37E Wild Horse Expansion DeferralRevwrkingfile SF 3 2 2" xfId="24059"/>
    <cellStyle name="_VC 6.15.06 update on 06GRC power costs.xls Chart 1_16.37E Wild Horse Expansion DeferralRevwrkingfile SF 3 3" xfId="24060"/>
    <cellStyle name="_VC 6.15.06 update on 06GRC power costs.xls Chart 1_16.37E Wild Horse Expansion DeferralRevwrkingfile SF 3 4" xfId="24061"/>
    <cellStyle name="_VC 6.15.06 update on 06GRC power costs.xls Chart 1_16.37E Wild Horse Expansion DeferralRevwrkingfile SF 4" xfId="24062"/>
    <cellStyle name="_VC 6.15.06 update on 06GRC power costs.xls Chart 1_16.37E Wild Horse Expansion DeferralRevwrkingfile SF 4 2" xfId="24063"/>
    <cellStyle name="_VC 6.15.06 update on 06GRC power costs.xls Chart 1_16.37E Wild Horse Expansion DeferralRevwrkingfile SF 4 2 2" xfId="24064"/>
    <cellStyle name="_VC 6.15.06 update on 06GRC power costs.xls Chart 1_16.37E Wild Horse Expansion DeferralRevwrkingfile SF 4 3" xfId="24065"/>
    <cellStyle name="_VC 6.15.06 update on 06GRC power costs.xls Chart 1_16.37E Wild Horse Expansion DeferralRevwrkingfile SF 5" xfId="24066"/>
    <cellStyle name="_VC 6.15.06 update on 06GRC power costs.xls Chart 1_16.37E Wild Horse Expansion DeferralRevwrkingfile SF 5 2" xfId="24067"/>
    <cellStyle name="_VC 6.15.06 update on 06GRC power costs.xls Chart 1_16.37E Wild Horse Expansion DeferralRevwrkingfile SF 6" xfId="24068"/>
    <cellStyle name="_VC 6.15.06 update on 06GRC power costs.xls Chart 1_16.37E Wild Horse Expansion DeferralRevwrkingfile SF 6 2" xfId="24069"/>
    <cellStyle name="_VC 6.15.06 update on 06GRC power costs.xls Chart 1_16.37E Wild Horse Expansion DeferralRevwrkingfile SF 7" xfId="24070"/>
    <cellStyle name="_VC 6.15.06 update on 06GRC power costs.xls Chart 1_16.37E Wild Horse Expansion DeferralRevwrkingfile SF_DEM-WP(C) ENERG10C--ctn Mid-C_042010 2010GRC" xfId="3747"/>
    <cellStyle name="_VC 6.15.06 update on 06GRC power costs.xls Chart 1_16.37E Wild Horse Expansion DeferralRevwrkingfile SF_DEM-WP(C) ENERG10C--ctn Mid-C_042010 2010GRC 2" xfId="24071"/>
    <cellStyle name="_VC 6.15.06 update on 06GRC power costs.xls Chart 1_2009 Compliance Filing PCA Exhibits for GRC" xfId="24072"/>
    <cellStyle name="_VC 6.15.06 update on 06GRC power costs.xls Chart 1_2009 Compliance Filing PCA Exhibits for GRC 2" xfId="24073"/>
    <cellStyle name="_VC 6.15.06 update on 06GRC power costs.xls Chart 1_2009 Compliance Filing PCA Exhibits for GRC 2 2" xfId="24074"/>
    <cellStyle name="_VC 6.15.06 update on 06GRC power costs.xls Chart 1_2009 Compliance Filing PCA Exhibits for GRC 3" xfId="24075"/>
    <cellStyle name="_VC 6.15.06 update on 06GRC power costs.xls Chart 1_2009 GRC Compl Filing - Exhibit D" xfId="3748"/>
    <cellStyle name="_VC 6.15.06 update on 06GRC power costs.xls Chart 1_2009 GRC Compl Filing - Exhibit D 2" xfId="3749"/>
    <cellStyle name="_VC 6.15.06 update on 06GRC power costs.xls Chart 1_2009 GRC Compl Filing - Exhibit D 2 2" xfId="24076"/>
    <cellStyle name="_VC 6.15.06 update on 06GRC power costs.xls Chart 1_2009 GRC Compl Filing - Exhibit D 2 2 2" xfId="24077"/>
    <cellStyle name="_VC 6.15.06 update on 06GRC power costs.xls Chart 1_2009 GRC Compl Filing - Exhibit D 2 2 2 2" xfId="24078"/>
    <cellStyle name="_VC 6.15.06 update on 06GRC power costs.xls Chart 1_2009 GRC Compl Filing - Exhibit D 2 3" xfId="24079"/>
    <cellStyle name="_VC 6.15.06 update on 06GRC power costs.xls Chart 1_2009 GRC Compl Filing - Exhibit D 2 3 2" xfId="24080"/>
    <cellStyle name="_VC 6.15.06 update on 06GRC power costs.xls Chart 1_2009 GRC Compl Filing - Exhibit D 2 4" xfId="24081"/>
    <cellStyle name="_VC 6.15.06 update on 06GRC power costs.xls Chart 1_2009 GRC Compl Filing - Exhibit D 2 4 2" xfId="24082"/>
    <cellStyle name="_VC 6.15.06 update on 06GRC power costs.xls Chart 1_2009 GRC Compl Filing - Exhibit D 2 5" xfId="24083"/>
    <cellStyle name="_VC 6.15.06 update on 06GRC power costs.xls Chart 1_2009 GRC Compl Filing - Exhibit D 3" xfId="24084"/>
    <cellStyle name="_VC 6.15.06 update on 06GRC power costs.xls Chart 1_2009 GRC Compl Filing - Exhibit D 3 2" xfId="24085"/>
    <cellStyle name="_VC 6.15.06 update on 06GRC power costs.xls Chart 1_2009 GRC Compl Filing - Exhibit D 3 2 2" xfId="24086"/>
    <cellStyle name="_VC 6.15.06 update on 06GRC power costs.xls Chart 1_2009 GRC Compl Filing - Exhibit D 3 3" xfId="24087"/>
    <cellStyle name="_VC 6.15.06 update on 06GRC power costs.xls Chart 1_2009 GRC Compl Filing - Exhibit D 4" xfId="24088"/>
    <cellStyle name="_VC 6.15.06 update on 06GRC power costs.xls Chart 1_2009 GRC Compl Filing - Exhibit D 4 2" xfId="24089"/>
    <cellStyle name="_VC 6.15.06 update on 06GRC power costs.xls Chart 1_2009 GRC Compl Filing - Exhibit D 4 2 2" xfId="24090"/>
    <cellStyle name="_VC 6.15.06 update on 06GRC power costs.xls Chart 1_2009 GRC Compl Filing - Exhibit D 4 3" xfId="24091"/>
    <cellStyle name="_VC 6.15.06 update on 06GRC power costs.xls Chart 1_2009 GRC Compl Filing - Exhibit D 5" xfId="24092"/>
    <cellStyle name="_VC 6.15.06 update on 06GRC power costs.xls Chart 1_2009 GRC Compl Filing - Exhibit D 5 2" xfId="24093"/>
    <cellStyle name="_VC 6.15.06 update on 06GRC power costs.xls Chart 1_2009 GRC Compl Filing - Exhibit D 6" xfId="24094"/>
    <cellStyle name="_VC 6.15.06 update on 06GRC power costs.xls Chart 1_2009 GRC Compl Filing - Exhibit D 6 2" xfId="24095"/>
    <cellStyle name="_VC 6.15.06 update on 06GRC power costs.xls Chart 1_2009 GRC Compl Filing - Exhibit D 7" xfId="24096"/>
    <cellStyle name="_VC 6.15.06 update on 06GRC power costs.xls Chart 1_2009 GRC Compl Filing - Exhibit D_DEM-WP(C) ENERG10C--ctn Mid-C_042010 2010GRC" xfId="3750"/>
    <cellStyle name="_VC 6.15.06 update on 06GRC power costs.xls Chart 1_2009 GRC Compl Filing - Exhibit D_DEM-WP(C) ENERG10C--ctn Mid-C_042010 2010GRC 2" xfId="24097"/>
    <cellStyle name="_VC 6.15.06 update on 06GRC power costs.xls Chart 1_3.01 Income Statement" xfId="24098"/>
    <cellStyle name="_VC 6.15.06 update on 06GRC power costs.xls Chart 1_4 31 Regulatory Assets and Liabilities  7 06- Exhibit D" xfId="3751"/>
    <cellStyle name="_VC 6.15.06 update on 06GRC power costs.xls Chart 1_4 31 Regulatory Assets and Liabilities  7 06- Exhibit D 2" xfId="3752"/>
    <cellStyle name="_VC 6.15.06 update on 06GRC power costs.xls Chart 1_4 31 Regulatory Assets and Liabilities  7 06- Exhibit D 2 2" xfId="24099"/>
    <cellStyle name="_VC 6.15.06 update on 06GRC power costs.xls Chart 1_4 31 Regulatory Assets and Liabilities  7 06- Exhibit D 2 2 2" xfId="24100"/>
    <cellStyle name="_VC 6.15.06 update on 06GRC power costs.xls Chart 1_4 31 Regulatory Assets and Liabilities  7 06- Exhibit D 2 2 2 2" xfId="24101"/>
    <cellStyle name="_VC 6.15.06 update on 06GRC power costs.xls Chart 1_4 31 Regulatory Assets and Liabilities  7 06- Exhibit D 2 2 3" xfId="24102"/>
    <cellStyle name="_VC 6.15.06 update on 06GRC power costs.xls Chart 1_4 31 Regulatory Assets and Liabilities  7 06- Exhibit D 2 3" xfId="24103"/>
    <cellStyle name="_VC 6.15.06 update on 06GRC power costs.xls Chart 1_4 31 Regulatory Assets and Liabilities  7 06- Exhibit D 2 3 2" xfId="24104"/>
    <cellStyle name="_VC 6.15.06 update on 06GRC power costs.xls Chart 1_4 31 Regulatory Assets and Liabilities  7 06- Exhibit D 2 4" xfId="24105"/>
    <cellStyle name="_VC 6.15.06 update on 06GRC power costs.xls Chart 1_4 31 Regulatory Assets and Liabilities  7 06- Exhibit D 2 4 2" xfId="24106"/>
    <cellStyle name="_VC 6.15.06 update on 06GRC power costs.xls Chart 1_4 31 Regulatory Assets and Liabilities  7 06- Exhibit D 2 5" xfId="24107"/>
    <cellStyle name="_VC 6.15.06 update on 06GRC power costs.xls Chart 1_4 31 Regulatory Assets and Liabilities  7 06- Exhibit D 3" xfId="24108"/>
    <cellStyle name="_VC 6.15.06 update on 06GRC power costs.xls Chart 1_4 31 Regulatory Assets and Liabilities  7 06- Exhibit D 3 2" xfId="24109"/>
    <cellStyle name="_VC 6.15.06 update on 06GRC power costs.xls Chart 1_4 31 Regulatory Assets and Liabilities  7 06- Exhibit D 3 2 2" xfId="24110"/>
    <cellStyle name="_VC 6.15.06 update on 06GRC power costs.xls Chart 1_4 31 Regulatory Assets and Liabilities  7 06- Exhibit D 3 3" xfId="24111"/>
    <cellStyle name="_VC 6.15.06 update on 06GRC power costs.xls Chart 1_4 31 Regulatory Assets and Liabilities  7 06- Exhibit D 3 4" xfId="24112"/>
    <cellStyle name="_VC 6.15.06 update on 06GRC power costs.xls Chart 1_4 31 Regulatory Assets and Liabilities  7 06- Exhibit D 4" xfId="24113"/>
    <cellStyle name="_VC 6.15.06 update on 06GRC power costs.xls Chart 1_4 31 Regulatory Assets and Liabilities  7 06- Exhibit D 4 2" xfId="24114"/>
    <cellStyle name="_VC 6.15.06 update on 06GRC power costs.xls Chart 1_4 31 Regulatory Assets and Liabilities  7 06- Exhibit D 4 2 2" xfId="24115"/>
    <cellStyle name="_VC 6.15.06 update on 06GRC power costs.xls Chart 1_4 31 Regulatory Assets and Liabilities  7 06- Exhibit D 4 3" xfId="24116"/>
    <cellStyle name="_VC 6.15.06 update on 06GRC power costs.xls Chart 1_4 31 Regulatory Assets and Liabilities  7 06- Exhibit D 5" xfId="24117"/>
    <cellStyle name="_VC 6.15.06 update on 06GRC power costs.xls Chart 1_4 31 Regulatory Assets and Liabilities  7 06- Exhibit D 5 2" xfId="24118"/>
    <cellStyle name="_VC 6.15.06 update on 06GRC power costs.xls Chart 1_4 31 Regulatory Assets and Liabilities  7 06- Exhibit D 6" xfId="24119"/>
    <cellStyle name="_VC 6.15.06 update on 06GRC power costs.xls Chart 1_4 31 Regulatory Assets and Liabilities  7 06- Exhibit D 6 2" xfId="24120"/>
    <cellStyle name="_VC 6.15.06 update on 06GRC power costs.xls Chart 1_4 31 Regulatory Assets and Liabilities  7 06- Exhibit D 7" xfId="24121"/>
    <cellStyle name="_VC 6.15.06 update on 06GRC power costs.xls Chart 1_4 31 Regulatory Assets and Liabilities  7 06- Exhibit D_DEM-WP(C) ENERG10C--ctn Mid-C_042010 2010GRC" xfId="3753"/>
    <cellStyle name="_VC 6.15.06 update on 06GRC power costs.xls Chart 1_4 31 Regulatory Assets and Liabilities  7 06- Exhibit D_DEM-WP(C) ENERG10C--ctn Mid-C_042010 2010GRC 2" xfId="24122"/>
    <cellStyle name="_VC 6.15.06 update on 06GRC power costs.xls Chart 1_4 31 Regulatory Assets and Liabilities  7 06- Exhibit D_NIM Summary" xfId="3754"/>
    <cellStyle name="_VC 6.15.06 update on 06GRC power costs.xls Chart 1_4 31 Regulatory Assets and Liabilities  7 06- Exhibit D_NIM Summary 2" xfId="3755"/>
    <cellStyle name="_VC 6.15.06 update on 06GRC power costs.xls Chart 1_4 31 Regulatory Assets and Liabilities  7 06- Exhibit D_NIM Summary 2 2" xfId="24123"/>
    <cellStyle name="_VC 6.15.06 update on 06GRC power costs.xls Chart 1_4 31 Regulatory Assets and Liabilities  7 06- Exhibit D_NIM Summary 2 2 2" xfId="24124"/>
    <cellStyle name="_VC 6.15.06 update on 06GRC power costs.xls Chart 1_4 31 Regulatory Assets and Liabilities  7 06- Exhibit D_NIM Summary 2 2 2 2" xfId="24125"/>
    <cellStyle name="_VC 6.15.06 update on 06GRC power costs.xls Chart 1_4 31 Regulatory Assets and Liabilities  7 06- Exhibit D_NIM Summary 2 3" xfId="24126"/>
    <cellStyle name="_VC 6.15.06 update on 06GRC power costs.xls Chart 1_4 31 Regulatory Assets and Liabilities  7 06- Exhibit D_NIM Summary 2 3 2" xfId="24127"/>
    <cellStyle name="_VC 6.15.06 update on 06GRC power costs.xls Chart 1_4 31 Regulatory Assets and Liabilities  7 06- Exhibit D_NIM Summary 2 4" xfId="24128"/>
    <cellStyle name="_VC 6.15.06 update on 06GRC power costs.xls Chart 1_4 31 Regulatory Assets and Liabilities  7 06- Exhibit D_NIM Summary 2 4 2" xfId="24129"/>
    <cellStyle name="_VC 6.15.06 update on 06GRC power costs.xls Chart 1_4 31 Regulatory Assets and Liabilities  7 06- Exhibit D_NIM Summary 2 5" xfId="24130"/>
    <cellStyle name="_VC 6.15.06 update on 06GRC power costs.xls Chart 1_4 31 Regulatory Assets and Liabilities  7 06- Exhibit D_NIM Summary 3" xfId="24131"/>
    <cellStyle name="_VC 6.15.06 update on 06GRC power costs.xls Chart 1_4 31 Regulatory Assets and Liabilities  7 06- Exhibit D_NIM Summary 3 2" xfId="24132"/>
    <cellStyle name="_VC 6.15.06 update on 06GRC power costs.xls Chart 1_4 31 Regulatory Assets and Liabilities  7 06- Exhibit D_NIM Summary 3 2 2" xfId="24133"/>
    <cellStyle name="_VC 6.15.06 update on 06GRC power costs.xls Chart 1_4 31 Regulatory Assets and Liabilities  7 06- Exhibit D_NIM Summary 3 3" xfId="24134"/>
    <cellStyle name="_VC 6.15.06 update on 06GRC power costs.xls Chart 1_4 31 Regulatory Assets and Liabilities  7 06- Exhibit D_NIM Summary 4" xfId="24135"/>
    <cellStyle name="_VC 6.15.06 update on 06GRC power costs.xls Chart 1_4 31 Regulatory Assets and Liabilities  7 06- Exhibit D_NIM Summary 4 2" xfId="24136"/>
    <cellStyle name="_VC 6.15.06 update on 06GRC power costs.xls Chart 1_4 31 Regulatory Assets and Liabilities  7 06- Exhibit D_NIM Summary 4 2 2" xfId="24137"/>
    <cellStyle name="_VC 6.15.06 update on 06GRC power costs.xls Chart 1_4 31 Regulatory Assets and Liabilities  7 06- Exhibit D_NIM Summary 4 3" xfId="24138"/>
    <cellStyle name="_VC 6.15.06 update on 06GRC power costs.xls Chart 1_4 31 Regulatory Assets and Liabilities  7 06- Exhibit D_NIM Summary 5" xfId="24139"/>
    <cellStyle name="_VC 6.15.06 update on 06GRC power costs.xls Chart 1_4 31 Regulatory Assets and Liabilities  7 06- Exhibit D_NIM Summary 5 2" xfId="24140"/>
    <cellStyle name="_VC 6.15.06 update on 06GRC power costs.xls Chart 1_4 31 Regulatory Assets and Liabilities  7 06- Exhibit D_NIM Summary 6" xfId="24141"/>
    <cellStyle name="_VC 6.15.06 update on 06GRC power costs.xls Chart 1_4 31 Regulatory Assets and Liabilities  7 06- Exhibit D_NIM Summary 6 2" xfId="24142"/>
    <cellStyle name="_VC 6.15.06 update on 06GRC power costs.xls Chart 1_4 31 Regulatory Assets and Liabilities  7 06- Exhibit D_NIM Summary 7" xfId="24143"/>
    <cellStyle name="_VC 6.15.06 update on 06GRC power costs.xls Chart 1_4 31 Regulatory Assets and Liabilities  7 06- Exhibit D_NIM Summary_DEM-WP(C) ENERG10C--ctn Mid-C_042010 2010GRC" xfId="3756"/>
    <cellStyle name="_VC 6.15.06 update on 06GRC power costs.xls Chart 1_4 31 Regulatory Assets and Liabilities  7 06- Exhibit D_NIM Summary_DEM-WP(C) ENERG10C--ctn Mid-C_042010 2010GRC 2" xfId="24144"/>
    <cellStyle name="_VC 6.15.06 update on 06GRC power costs.xls Chart 1_4 31E Reg Asset  Liab and EXH D" xfId="3757"/>
    <cellStyle name="_VC 6.15.06 update on 06GRC power costs.xls Chart 1_4 31E Reg Asset  Liab and EXH D _ Aug 10 Filing (2)" xfId="3758"/>
    <cellStyle name="_VC 6.15.06 update on 06GRC power costs.xls Chart 1_4 31E Reg Asset  Liab and EXH D _ Aug 10 Filing (2) 2" xfId="3759"/>
    <cellStyle name="_VC 6.15.06 update on 06GRC power costs.xls Chart 1_4 31E Reg Asset  Liab and EXH D _ Aug 10 Filing (2) 2 2" xfId="24145"/>
    <cellStyle name="_VC 6.15.06 update on 06GRC power costs.xls Chart 1_4 31E Reg Asset  Liab and EXH D _ Aug 10 Filing (2) 2 2 2" xfId="24146"/>
    <cellStyle name="_VC 6.15.06 update on 06GRC power costs.xls Chart 1_4 31E Reg Asset  Liab and EXH D _ Aug 10 Filing (2) 2 3" xfId="24147"/>
    <cellStyle name="_VC 6.15.06 update on 06GRC power costs.xls Chart 1_4 31E Reg Asset  Liab and EXH D _ Aug 10 Filing (2) 3" xfId="24148"/>
    <cellStyle name="_VC 6.15.06 update on 06GRC power costs.xls Chart 1_4 31E Reg Asset  Liab and EXH D _ Aug 10 Filing (2) 3 2" xfId="24149"/>
    <cellStyle name="_VC 6.15.06 update on 06GRC power costs.xls Chart 1_4 31E Reg Asset  Liab and EXH D _ Aug 10 Filing (2) 3 2 2" xfId="24150"/>
    <cellStyle name="_VC 6.15.06 update on 06GRC power costs.xls Chart 1_4 31E Reg Asset  Liab and EXH D _ Aug 10 Filing (2) 3 3" xfId="24151"/>
    <cellStyle name="_VC 6.15.06 update on 06GRC power costs.xls Chart 1_4 31E Reg Asset  Liab and EXH D _ Aug 10 Filing (2) 4" xfId="24152"/>
    <cellStyle name="_VC 6.15.06 update on 06GRC power costs.xls Chart 1_4 31E Reg Asset  Liab and EXH D _ Aug 10 Filing (2) 4 2" xfId="24153"/>
    <cellStyle name="_VC 6.15.06 update on 06GRC power costs.xls Chart 1_4 31E Reg Asset  Liab and EXH D _ Aug 10 Filing (2) 5" xfId="24154"/>
    <cellStyle name="_VC 6.15.06 update on 06GRC power costs.xls Chart 1_4 31E Reg Asset  Liab and EXH D _ Aug 10 Filing (2) 5 2" xfId="24155"/>
    <cellStyle name="_VC 6.15.06 update on 06GRC power costs.xls Chart 1_4 31E Reg Asset  Liab and EXH D 10" xfId="24156"/>
    <cellStyle name="_VC 6.15.06 update on 06GRC power costs.xls Chart 1_4 31E Reg Asset  Liab and EXH D 10 2" xfId="24157"/>
    <cellStyle name="_VC 6.15.06 update on 06GRC power costs.xls Chart 1_4 31E Reg Asset  Liab and EXH D 10 2 2" xfId="24158"/>
    <cellStyle name="_VC 6.15.06 update on 06GRC power costs.xls Chart 1_4 31E Reg Asset  Liab and EXH D 10 3" xfId="24159"/>
    <cellStyle name="_VC 6.15.06 update on 06GRC power costs.xls Chart 1_4 31E Reg Asset  Liab and EXH D 11" xfId="24160"/>
    <cellStyle name="_VC 6.15.06 update on 06GRC power costs.xls Chart 1_4 31E Reg Asset  Liab and EXH D 11 2" xfId="24161"/>
    <cellStyle name="_VC 6.15.06 update on 06GRC power costs.xls Chart 1_4 31E Reg Asset  Liab and EXH D 11 2 2" xfId="24162"/>
    <cellStyle name="_VC 6.15.06 update on 06GRC power costs.xls Chart 1_4 31E Reg Asset  Liab and EXH D 11 3" xfId="24163"/>
    <cellStyle name="_VC 6.15.06 update on 06GRC power costs.xls Chart 1_4 31E Reg Asset  Liab and EXH D 12" xfId="24164"/>
    <cellStyle name="_VC 6.15.06 update on 06GRC power costs.xls Chart 1_4 31E Reg Asset  Liab and EXH D 12 2" xfId="24165"/>
    <cellStyle name="_VC 6.15.06 update on 06GRC power costs.xls Chart 1_4 31E Reg Asset  Liab and EXH D 12 2 2" xfId="24166"/>
    <cellStyle name="_VC 6.15.06 update on 06GRC power costs.xls Chart 1_4 31E Reg Asset  Liab and EXH D 12 3" xfId="24167"/>
    <cellStyle name="_VC 6.15.06 update on 06GRC power costs.xls Chart 1_4 31E Reg Asset  Liab and EXH D 13" xfId="24168"/>
    <cellStyle name="_VC 6.15.06 update on 06GRC power costs.xls Chart 1_4 31E Reg Asset  Liab and EXH D 13 2" xfId="24169"/>
    <cellStyle name="_VC 6.15.06 update on 06GRC power costs.xls Chart 1_4 31E Reg Asset  Liab and EXH D 13 2 2" xfId="24170"/>
    <cellStyle name="_VC 6.15.06 update on 06GRC power costs.xls Chart 1_4 31E Reg Asset  Liab and EXH D 13 3" xfId="24171"/>
    <cellStyle name="_VC 6.15.06 update on 06GRC power costs.xls Chart 1_4 31E Reg Asset  Liab and EXH D 14" xfId="24172"/>
    <cellStyle name="_VC 6.15.06 update on 06GRC power costs.xls Chart 1_4 31E Reg Asset  Liab and EXH D 14 2" xfId="24173"/>
    <cellStyle name="_VC 6.15.06 update on 06GRC power costs.xls Chart 1_4 31E Reg Asset  Liab and EXH D 14 2 2" xfId="24174"/>
    <cellStyle name="_VC 6.15.06 update on 06GRC power costs.xls Chart 1_4 31E Reg Asset  Liab and EXH D 14 3" xfId="24175"/>
    <cellStyle name="_VC 6.15.06 update on 06GRC power costs.xls Chart 1_4 31E Reg Asset  Liab and EXH D 15" xfId="24176"/>
    <cellStyle name="_VC 6.15.06 update on 06GRC power costs.xls Chart 1_4 31E Reg Asset  Liab and EXH D 15 2" xfId="24177"/>
    <cellStyle name="_VC 6.15.06 update on 06GRC power costs.xls Chart 1_4 31E Reg Asset  Liab and EXH D 15 2 2" xfId="24178"/>
    <cellStyle name="_VC 6.15.06 update on 06GRC power costs.xls Chart 1_4 31E Reg Asset  Liab and EXH D 15 3" xfId="24179"/>
    <cellStyle name="_VC 6.15.06 update on 06GRC power costs.xls Chart 1_4 31E Reg Asset  Liab and EXH D 16" xfId="24180"/>
    <cellStyle name="_VC 6.15.06 update on 06GRC power costs.xls Chart 1_4 31E Reg Asset  Liab and EXH D 16 2" xfId="24181"/>
    <cellStyle name="_VC 6.15.06 update on 06GRC power costs.xls Chart 1_4 31E Reg Asset  Liab and EXH D 16 2 2" xfId="24182"/>
    <cellStyle name="_VC 6.15.06 update on 06GRC power costs.xls Chart 1_4 31E Reg Asset  Liab and EXH D 16 3" xfId="24183"/>
    <cellStyle name="_VC 6.15.06 update on 06GRC power costs.xls Chart 1_4 31E Reg Asset  Liab and EXH D 17" xfId="24184"/>
    <cellStyle name="_VC 6.15.06 update on 06GRC power costs.xls Chart 1_4 31E Reg Asset  Liab and EXH D 17 2" xfId="24185"/>
    <cellStyle name="_VC 6.15.06 update on 06GRC power costs.xls Chart 1_4 31E Reg Asset  Liab and EXH D 18" xfId="24186"/>
    <cellStyle name="_VC 6.15.06 update on 06GRC power costs.xls Chart 1_4 31E Reg Asset  Liab and EXH D 18 2" xfId="24187"/>
    <cellStyle name="_VC 6.15.06 update on 06GRC power costs.xls Chart 1_4 31E Reg Asset  Liab and EXH D 19" xfId="24188"/>
    <cellStyle name="_VC 6.15.06 update on 06GRC power costs.xls Chart 1_4 31E Reg Asset  Liab and EXH D 19 2" xfId="24189"/>
    <cellStyle name="_VC 6.15.06 update on 06GRC power costs.xls Chart 1_4 31E Reg Asset  Liab and EXH D 2" xfId="3760"/>
    <cellStyle name="_VC 6.15.06 update on 06GRC power costs.xls Chart 1_4 31E Reg Asset  Liab and EXH D 2 2" xfId="24190"/>
    <cellStyle name="_VC 6.15.06 update on 06GRC power costs.xls Chart 1_4 31E Reg Asset  Liab and EXH D 2 2 2" xfId="24191"/>
    <cellStyle name="_VC 6.15.06 update on 06GRC power costs.xls Chart 1_4 31E Reg Asset  Liab and EXH D 2 3" xfId="24192"/>
    <cellStyle name="_VC 6.15.06 update on 06GRC power costs.xls Chart 1_4 31E Reg Asset  Liab and EXH D 20" xfId="24193"/>
    <cellStyle name="_VC 6.15.06 update on 06GRC power costs.xls Chart 1_4 31E Reg Asset  Liab and EXH D 20 2" xfId="24194"/>
    <cellStyle name="_VC 6.15.06 update on 06GRC power costs.xls Chart 1_4 31E Reg Asset  Liab and EXH D 21" xfId="24195"/>
    <cellStyle name="_VC 6.15.06 update on 06GRC power costs.xls Chart 1_4 31E Reg Asset  Liab and EXH D 21 2" xfId="24196"/>
    <cellStyle name="_VC 6.15.06 update on 06GRC power costs.xls Chart 1_4 31E Reg Asset  Liab and EXH D 22" xfId="24197"/>
    <cellStyle name="_VC 6.15.06 update on 06GRC power costs.xls Chart 1_4 31E Reg Asset  Liab and EXH D 22 2" xfId="24198"/>
    <cellStyle name="_VC 6.15.06 update on 06GRC power costs.xls Chart 1_4 31E Reg Asset  Liab and EXH D 23" xfId="24199"/>
    <cellStyle name="_VC 6.15.06 update on 06GRC power costs.xls Chart 1_4 31E Reg Asset  Liab and EXH D 23 2" xfId="24200"/>
    <cellStyle name="_VC 6.15.06 update on 06GRC power costs.xls Chart 1_4 31E Reg Asset  Liab and EXH D 24" xfId="24201"/>
    <cellStyle name="_VC 6.15.06 update on 06GRC power costs.xls Chart 1_4 31E Reg Asset  Liab and EXH D 24 2" xfId="24202"/>
    <cellStyle name="_VC 6.15.06 update on 06GRC power costs.xls Chart 1_4 31E Reg Asset  Liab and EXH D 25" xfId="24203"/>
    <cellStyle name="_VC 6.15.06 update on 06GRC power costs.xls Chart 1_4 31E Reg Asset  Liab and EXH D 25 2" xfId="24204"/>
    <cellStyle name="_VC 6.15.06 update on 06GRC power costs.xls Chart 1_4 31E Reg Asset  Liab and EXH D 26" xfId="24205"/>
    <cellStyle name="_VC 6.15.06 update on 06GRC power costs.xls Chart 1_4 31E Reg Asset  Liab and EXH D 26 2" xfId="24206"/>
    <cellStyle name="_VC 6.15.06 update on 06GRC power costs.xls Chart 1_4 31E Reg Asset  Liab and EXH D 27" xfId="24207"/>
    <cellStyle name="_VC 6.15.06 update on 06GRC power costs.xls Chart 1_4 31E Reg Asset  Liab and EXH D 27 2" xfId="24208"/>
    <cellStyle name="_VC 6.15.06 update on 06GRC power costs.xls Chart 1_4 31E Reg Asset  Liab and EXH D 28" xfId="24209"/>
    <cellStyle name="_VC 6.15.06 update on 06GRC power costs.xls Chart 1_4 31E Reg Asset  Liab and EXH D 28 2" xfId="24210"/>
    <cellStyle name="_VC 6.15.06 update on 06GRC power costs.xls Chart 1_4 31E Reg Asset  Liab and EXH D 29" xfId="24211"/>
    <cellStyle name="_VC 6.15.06 update on 06GRC power costs.xls Chart 1_4 31E Reg Asset  Liab and EXH D 29 2" xfId="24212"/>
    <cellStyle name="_VC 6.15.06 update on 06GRC power costs.xls Chart 1_4 31E Reg Asset  Liab and EXH D 3" xfId="3761"/>
    <cellStyle name="_VC 6.15.06 update on 06GRC power costs.xls Chart 1_4 31E Reg Asset  Liab and EXH D 3 2" xfId="24213"/>
    <cellStyle name="_VC 6.15.06 update on 06GRC power costs.xls Chart 1_4 31E Reg Asset  Liab and EXH D 3 2 2" xfId="24214"/>
    <cellStyle name="_VC 6.15.06 update on 06GRC power costs.xls Chart 1_4 31E Reg Asset  Liab and EXH D 3 3" xfId="24215"/>
    <cellStyle name="_VC 6.15.06 update on 06GRC power costs.xls Chart 1_4 31E Reg Asset  Liab and EXH D 30" xfId="24216"/>
    <cellStyle name="_VC 6.15.06 update on 06GRC power costs.xls Chart 1_4 31E Reg Asset  Liab and EXH D 30 2" xfId="24217"/>
    <cellStyle name="_VC 6.15.06 update on 06GRC power costs.xls Chart 1_4 31E Reg Asset  Liab and EXH D 4" xfId="24218"/>
    <cellStyle name="_VC 6.15.06 update on 06GRC power costs.xls Chart 1_4 31E Reg Asset  Liab and EXH D 4 2" xfId="24219"/>
    <cellStyle name="_VC 6.15.06 update on 06GRC power costs.xls Chart 1_4 31E Reg Asset  Liab and EXH D 4 2 2" xfId="24220"/>
    <cellStyle name="_VC 6.15.06 update on 06GRC power costs.xls Chart 1_4 31E Reg Asset  Liab and EXH D 5" xfId="24221"/>
    <cellStyle name="_VC 6.15.06 update on 06GRC power costs.xls Chart 1_4 31E Reg Asset  Liab and EXH D 5 2" xfId="24222"/>
    <cellStyle name="_VC 6.15.06 update on 06GRC power costs.xls Chart 1_4 31E Reg Asset  Liab and EXH D 5 2 2" xfId="24223"/>
    <cellStyle name="_VC 6.15.06 update on 06GRC power costs.xls Chart 1_4 31E Reg Asset  Liab and EXH D 6" xfId="24224"/>
    <cellStyle name="_VC 6.15.06 update on 06GRC power costs.xls Chart 1_4 31E Reg Asset  Liab and EXH D 6 2" xfId="24225"/>
    <cellStyle name="_VC 6.15.06 update on 06GRC power costs.xls Chart 1_4 31E Reg Asset  Liab and EXH D 6 2 2" xfId="24226"/>
    <cellStyle name="_VC 6.15.06 update on 06GRC power costs.xls Chart 1_4 31E Reg Asset  Liab and EXH D 6 3" xfId="24227"/>
    <cellStyle name="_VC 6.15.06 update on 06GRC power costs.xls Chart 1_4 31E Reg Asset  Liab and EXH D 7" xfId="24228"/>
    <cellStyle name="_VC 6.15.06 update on 06GRC power costs.xls Chart 1_4 31E Reg Asset  Liab and EXH D 7 2" xfId="24229"/>
    <cellStyle name="_VC 6.15.06 update on 06GRC power costs.xls Chart 1_4 31E Reg Asset  Liab and EXH D 7 2 2" xfId="24230"/>
    <cellStyle name="_VC 6.15.06 update on 06GRC power costs.xls Chart 1_4 31E Reg Asset  Liab and EXH D 7 3" xfId="24231"/>
    <cellStyle name="_VC 6.15.06 update on 06GRC power costs.xls Chart 1_4 31E Reg Asset  Liab and EXH D 8" xfId="24232"/>
    <cellStyle name="_VC 6.15.06 update on 06GRC power costs.xls Chart 1_4 31E Reg Asset  Liab and EXH D 8 2" xfId="24233"/>
    <cellStyle name="_VC 6.15.06 update on 06GRC power costs.xls Chart 1_4 31E Reg Asset  Liab and EXH D 8 2 2" xfId="24234"/>
    <cellStyle name="_VC 6.15.06 update on 06GRC power costs.xls Chart 1_4 31E Reg Asset  Liab and EXH D 8 3" xfId="24235"/>
    <cellStyle name="_VC 6.15.06 update on 06GRC power costs.xls Chart 1_4 31E Reg Asset  Liab and EXH D 9" xfId="24236"/>
    <cellStyle name="_VC 6.15.06 update on 06GRC power costs.xls Chart 1_4 31E Reg Asset  Liab and EXH D 9 2" xfId="24237"/>
    <cellStyle name="_VC 6.15.06 update on 06GRC power costs.xls Chart 1_4 31E Reg Asset  Liab and EXH D 9 2 2" xfId="24238"/>
    <cellStyle name="_VC 6.15.06 update on 06GRC power costs.xls Chart 1_4 31E Reg Asset  Liab and EXH D 9 3" xfId="24239"/>
    <cellStyle name="_VC 6.15.06 update on 06GRC power costs.xls Chart 1_4 32 Regulatory Assets and Liabilities  7 06- Exhibit D" xfId="3762"/>
    <cellStyle name="_VC 6.15.06 update on 06GRC power costs.xls Chart 1_4 32 Regulatory Assets and Liabilities  7 06- Exhibit D 2" xfId="3763"/>
    <cellStyle name="_VC 6.15.06 update on 06GRC power costs.xls Chart 1_4 32 Regulatory Assets and Liabilities  7 06- Exhibit D 2 2" xfId="24240"/>
    <cellStyle name="_VC 6.15.06 update on 06GRC power costs.xls Chart 1_4 32 Regulatory Assets and Liabilities  7 06- Exhibit D 2 2 2" xfId="24241"/>
    <cellStyle name="_VC 6.15.06 update on 06GRC power costs.xls Chart 1_4 32 Regulatory Assets and Liabilities  7 06- Exhibit D 2 2 2 2" xfId="24242"/>
    <cellStyle name="_VC 6.15.06 update on 06GRC power costs.xls Chart 1_4 32 Regulatory Assets and Liabilities  7 06- Exhibit D 2 2 3" xfId="24243"/>
    <cellStyle name="_VC 6.15.06 update on 06GRC power costs.xls Chart 1_4 32 Regulatory Assets and Liabilities  7 06- Exhibit D 2 3" xfId="24244"/>
    <cellStyle name="_VC 6.15.06 update on 06GRC power costs.xls Chart 1_4 32 Regulatory Assets and Liabilities  7 06- Exhibit D 2 3 2" xfId="24245"/>
    <cellStyle name="_VC 6.15.06 update on 06GRC power costs.xls Chart 1_4 32 Regulatory Assets and Liabilities  7 06- Exhibit D 2 4" xfId="24246"/>
    <cellStyle name="_VC 6.15.06 update on 06GRC power costs.xls Chart 1_4 32 Regulatory Assets and Liabilities  7 06- Exhibit D 2 4 2" xfId="24247"/>
    <cellStyle name="_VC 6.15.06 update on 06GRC power costs.xls Chart 1_4 32 Regulatory Assets and Liabilities  7 06- Exhibit D 2 5" xfId="24248"/>
    <cellStyle name="_VC 6.15.06 update on 06GRC power costs.xls Chart 1_4 32 Regulatory Assets and Liabilities  7 06- Exhibit D 3" xfId="24249"/>
    <cellStyle name="_VC 6.15.06 update on 06GRC power costs.xls Chart 1_4 32 Regulatory Assets and Liabilities  7 06- Exhibit D 3 2" xfId="24250"/>
    <cellStyle name="_VC 6.15.06 update on 06GRC power costs.xls Chart 1_4 32 Regulatory Assets and Liabilities  7 06- Exhibit D 3 2 2" xfId="24251"/>
    <cellStyle name="_VC 6.15.06 update on 06GRC power costs.xls Chart 1_4 32 Regulatory Assets and Liabilities  7 06- Exhibit D 3 3" xfId="24252"/>
    <cellStyle name="_VC 6.15.06 update on 06GRC power costs.xls Chart 1_4 32 Regulatory Assets and Liabilities  7 06- Exhibit D 3 4" xfId="24253"/>
    <cellStyle name="_VC 6.15.06 update on 06GRC power costs.xls Chart 1_4 32 Regulatory Assets and Liabilities  7 06- Exhibit D 4" xfId="24254"/>
    <cellStyle name="_VC 6.15.06 update on 06GRC power costs.xls Chart 1_4 32 Regulatory Assets and Liabilities  7 06- Exhibit D 4 2" xfId="24255"/>
    <cellStyle name="_VC 6.15.06 update on 06GRC power costs.xls Chart 1_4 32 Regulatory Assets and Liabilities  7 06- Exhibit D 4 2 2" xfId="24256"/>
    <cellStyle name="_VC 6.15.06 update on 06GRC power costs.xls Chart 1_4 32 Regulatory Assets and Liabilities  7 06- Exhibit D 4 3" xfId="24257"/>
    <cellStyle name="_VC 6.15.06 update on 06GRC power costs.xls Chart 1_4 32 Regulatory Assets and Liabilities  7 06- Exhibit D 5" xfId="24258"/>
    <cellStyle name="_VC 6.15.06 update on 06GRC power costs.xls Chart 1_4 32 Regulatory Assets and Liabilities  7 06- Exhibit D 5 2" xfId="24259"/>
    <cellStyle name="_VC 6.15.06 update on 06GRC power costs.xls Chart 1_4 32 Regulatory Assets and Liabilities  7 06- Exhibit D 6" xfId="24260"/>
    <cellStyle name="_VC 6.15.06 update on 06GRC power costs.xls Chart 1_4 32 Regulatory Assets and Liabilities  7 06- Exhibit D 6 2" xfId="24261"/>
    <cellStyle name="_VC 6.15.06 update on 06GRC power costs.xls Chart 1_4 32 Regulatory Assets and Liabilities  7 06- Exhibit D 7" xfId="24262"/>
    <cellStyle name="_VC 6.15.06 update on 06GRC power costs.xls Chart 1_4 32 Regulatory Assets and Liabilities  7 06- Exhibit D_DEM-WP(C) ENERG10C--ctn Mid-C_042010 2010GRC" xfId="3764"/>
    <cellStyle name="_VC 6.15.06 update on 06GRC power costs.xls Chart 1_4 32 Regulatory Assets and Liabilities  7 06- Exhibit D_DEM-WP(C) ENERG10C--ctn Mid-C_042010 2010GRC 2" xfId="24263"/>
    <cellStyle name="_VC 6.15.06 update on 06GRC power costs.xls Chart 1_4 32 Regulatory Assets and Liabilities  7 06- Exhibit D_NIM Summary" xfId="3765"/>
    <cellStyle name="_VC 6.15.06 update on 06GRC power costs.xls Chart 1_4 32 Regulatory Assets and Liabilities  7 06- Exhibit D_NIM Summary 2" xfId="3766"/>
    <cellStyle name="_VC 6.15.06 update on 06GRC power costs.xls Chart 1_4 32 Regulatory Assets and Liabilities  7 06- Exhibit D_NIM Summary 2 2" xfId="24264"/>
    <cellStyle name="_VC 6.15.06 update on 06GRC power costs.xls Chart 1_4 32 Regulatory Assets and Liabilities  7 06- Exhibit D_NIM Summary 2 2 2" xfId="24265"/>
    <cellStyle name="_VC 6.15.06 update on 06GRC power costs.xls Chart 1_4 32 Regulatory Assets and Liabilities  7 06- Exhibit D_NIM Summary 2 2 2 2" xfId="24266"/>
    <cellStyle name="_VC 6.15.06 update on 06GRC power costs.xls Chart 1_4 32 Regulatory Assets and Liabilities  7 06- Exhibit D_NIM Summary 2 3" xfId="24267"/>
    <cellStyle name="_VC 6.15.06 update on 06GRC power costs.xls Chart 1_4 32 Regulatory Assets and Liabilities  7 06- Exhibit D_NIM Summary 2 3 2" xfId="24268"/>
    <cellStyle name="_VC 6.15.06 update on 06GRC power costs.xls Chart 1_4 32 Regulatory Assets and Liabilities  7 06- Exhibit D_NIM Summary 2 4" xfId="24269"/>
    <cellStyle name="_VC 6.15.06 update on 06GRC power costs.xls Chart 1_4 32 Regulatory Assets and Liabilities  7 06- Exhibit D_NIM Summary 2 4 2" xfId="24270"/>
    <cellStyle name="_VC 6.15.06 update on 06GRC power costs.xls Chart 1_4 32 Regulatory Assets and Liabilities  7 06- Exhibit D_NIM Summary 2 5" xfId="24271"/>
    <cellStyle name="_VC 6.15.06 update on 06GRC power costs.xls Chart 1_4 32 Regulatory Assets and Liabilities  7 06- Exhibit D_NIM Summary 3" xfId="24272"/>
    <cellStyle name="_VC 6.15.06 update on 06GRC power costs.xls Chart 1_4 32 Regulatory Assets and Liabilities  7 06- Exhibit D_NIM Summary 3 2" xfId="24273"/>
    <cellStyle name="_VC 6.15.06 update on 06GRC power costs.xls Chart 1_4 32 Regulatory Assets and Liabilities  7 06- Exhibit D_NIM Summary 3 2 2" xfId="24274"/>
    <cellStyle name="_VC 6.15.06 update on 06GRC power costs.xls Chart 1_4 32 Regulatory Assets and Liabilities  7 06- Exhibit D_NIM Summary 3 3" xfId="24275"/>
    <cellStyle name="_VC 6.15.06 update on 06GRC power costs.xls Chart 1_4 32 Regulatory Assets and Liabilities  7 06- Exhibit D_NIM Summary 4" xfId="24276"/>
    <cellStyle name="_VC 6.15.06 update on 06GRC power costs.xls Chart 1_4 32 Regulatory Assets and Liabilities  7 06- Exhibit D_NIM Summary 4 2" xfId="24277"/>
    <cellStyle name="_VC 6.15.06 update on 06GRC power costs.xls Chart 1_4 32 Regulatory Assets and Liabilities  7 06- Exhibit D_NIM Summary 4 2 2" xfId="24278"/>
    <cellStyle name="_VC 6.15.06 update on 06GRC power costs.xls Chart 1_4 32 Regulatory Assets and Liabilities  7 06- Exhibit D_NIM Summary 4 3" xfId="24279"/>
    <cellStyle name="_VC 6.15.06 update on 06GRC power costs.xls Chart 1_4 32 Regulatory Assets and Liabilities  7 06- Exhibit D_NIM Summary 5" xfId="24280"/>
    <cellStyle name="_VC 6.15.06 update on 06GRC power costs.xls Chart 1_4 32 Regulatory Assets and Liabilities  7 06- Exhibit D_NIM Summary 5 2" xfId="24281"/>
    <cellStyle name="_VC 6.15.06 update on 06GRC power costs.xls Chart 1_4 32 Regulatory Assets and Liabilities  7 06- Exhibit D_NIM Summary 6" xfId="24282"/>
    <cellStyle name="_VC 6.15.06 update on 06GRC power costs.xls Chart 1_4 32 Regulatory Assets and Liabilities  7 06- Exhibit D_NIM Summary 6 2" xfId="24283"/>
    <cellStyle name="_VC 6.15.06 update on 06GRC power costs.xls Chart 1_4 32 Regulatory Assets and Liabilities  7 06- Exhibit D_NIM Summary 7" xfId="24284"/>
    <cellStyle name="_VC 6.15.06 update on 06GRC power costs.xls Chart 1_4 32 Regulatory Assets and Liabilities  7 06- Exhibit D_NIM Summary_DEM-WP(C) ENERG10C--ctn Mid-C_042010 2010GRC" xfId="3767"/>
    <cellStyle name="_VC 6.15.06 update on 06GRC power costs.xls Chart 1_4 32 Regulatory Assets and Liabilities  7 06- Exhibit D_NIM Summary_DEM-WP(C) ENERG10C--ctn Mid-C_042010 2010GRC 2" xfId="24285"/>
    <cellStyle name="_VC 6.15.06 update on 06GRC power costs.xls Chart 1_AURORA Total New" xfId="3768"/>
    <cellStyle name="_VC 6.15.06 update on 06GRC power costs.xls Chart 1_AURORA Total New 2" xfId="3769"/>
    <cellStyle name="_VC 6.15.06 update on 06GRC power costs.xls Chart 1_AURORA Total New 2 2" xfId="24286"/>
    <cellStyle name="_VC 6.15.06 update on 06GRC power costs.xls Chart 1_AURORA Total New 2 2 2" xfId="24287"/>
    <cellStyle name="_VC 6.15.06 update on 06GRC power costs.xls Chart 1_AURORA Total New 2 2 2 2" xfId="24288"/>
    <cellStyle name="_VC 6.15.06 update on 06GRC power costs.xls Chart 1_AURORA Total New 2 3" xfId="24289"/>
    <cellStyle name="_VC 6.15.06 update on 06GRC power costs.xls Chart 1_AURORA Total New 2 3 2" xfId="24290"/>
    <cellStyle name="_VC 6.15.06 update on 06GRC power costs.xls Chart 1_AURORA Total New 2 4" xfId="24291"/>
    <cellStyle name="_VC 6.15.06 update on 06GRC power costs.xls Chart 1_AURORA Total New 2 4 2" xfId="24292"/>
    <cellStyle name="_VC 6.15.06 update on 06GRC power costs.xls Chart 1_AURORA Total New 2 5" xfId="24293"/>
    <cellStyle name="_VC 6.15.06 update on 06GRC power costs.xls Chart 1_AURORA Total New 3" xfId="24294"/>
    <cellStyle name="_VC 6.15.06 update on 06GRC power costs.xls Chart 1_AURORA Total New 3 2" xfId="24295"/>
    <cellStyle name="_VC 6.15.06 update on 06GRC power costs.xls Chart 1_AURORA Total New 3 2 2" xfId="24296"/>
    <cellStyle name="_VC 6.15.06 update on 06GRC power costs.xls Chart 1_AURORA Total New 4" xfId="24297"/>
    <cellStyle name="_VC 6.15.06 update on 06GRC power costs.xls Chart 1_AURORA Total New 4 2" xfId="24298"/>
    <cellStyle name="_VC 6.15.06 update on 06GRC power costs.xls Chart 1_AURORA Total New 5" xfId="24299"/>
    <cellStyle name="_VC 6.15.06 update on 06GRC power costs.xls Chart 1_AURORA Total New 5 2" xfId="24300"/>
    <cellStyle name="_VC 6.15.06 update on 06GRC power costs.xls Chart 1_AURORA Total New 6" xfId="24301"/>
    <cellStyle name="_VC 6.15.06 update on 06GRC power costs.xls Chart 1_Book2" xfId="3770"/>
    <cellStyle name="_VC 6.15.06 update on 06GRC power costs.xls Chart 1_Book2 2" xfId="3771"/>
    <cellStyle name="_VC 6.15.06 update on 06GRC power costs.xls Chart 1_Book2 2 2" xfId="24302"/>
    <cellStyle name="_VC 6.15.06 update on 06GRC power costs.xls Chart 1_Book2 2 2 2" xfId="24303"/>
    <cellStyle name="_VC 6.15.06 update on 06GRC power costs.xls Chart 1_Book2 2 2 2 2" xfId="24304"/>
    <cellStyle name="_VC 6.15.06 update on 06GRC power costs.xls Chart 1_Book2 2 2 3" xfId="24305"/>
    <cellStyle name="_VC 6.15.06 update on 06GRC power costs.xls Chart 1_Book2 2 3" xfId="24306"/>
    <cellStyle name="_VC 6.15.06 update on 06GRC power costs.xls Chart 1_Book2 2 3 2" xfId="24307"/>
    <cellStyle name="_VC 6.15.06 update on 06GRC power costs.xls Chart 1_Book2 2 4" xfId="24308"/>
    <cellStyle name="_VC 6.15.06 update on 06GRC power costs.xls Chart 1_Book2 2 4 2" xfId="24309"/>
    <cellStyle name="_VC 6.15.06 update on 06GRC power costs.xls Chart 1_Book2 2 5" xfId="24310"/>
    <cellStyle name="_VC 6.15.06 update on 06GRC power costs.xls Chart 1_Book2 3" xfId="24311"/>
    <cellStyle name="_VC 6.15.06 update on 06GRC power costs.xls Chart 1_Book2 3 2" xfId="24312"/>
    <cellStyle name="_VC 6.15.06 update on 06GRC power costs.xls Chart 1_Book2 3 2 2" xfId="24313"/>
    <cellStyle name="_VC 6.15.06 update on 06GRC power costs.xls Chart 1_Book2 3 3" xfId="24314"/>
    <cellStyle name="_VC 6.15.06 update on 06GRC power costs.xls Chart 1_Book2 3 4" xfId="24315"/>
    <cellStyle name="_VC 6.15.06 update on 06GRC power costs.xls Chart 1_Book2 4" xfId="24316"/>
    <cellStyle name="_VC 6.15.06 update on 06GRC power costs.xls Chart 1_Book2 4 2" xfId="24317"/>
    <cellStyle name="_VC 6.15.06 update on 06GRC power costs.xls Chart 1_Book2 4 2 2" xfId="24318"/>
    <cellStyle name="_VC 6.15.06 update on 06GRC power costs.xls Chart 1_Book2 4 3" xfId="24319"/>
    <cellStyle name="_VC 6.15.06 update on 06GRC power costs.xls Chart 1_Book2 5" xfId="24320"/>
    <cellStyle name="_VC 6.15.06 update on 06GRC power costs.xls Chart 1_Book2 5 2" xfId="24321"/>
    <cellStyle name="_VC 6.15.06 update on 06GRC power costs.xls Chart 1_Book2 6" xfId="24322"/>
    <cellStyle name="_VC 6.15.06 update on 06GRC power costs.xls Chart 1_Book2 6 2" xfId="24323"/>
    <cellStyle name="_VC 6.15.06 update on 06GRC power costs.xls Chart 1_Book2 7" xfId="24324"/>
    <cellStyle name="_VC 6.15.06 update on 06GRC power costs.xls Chart 1_Book2_Adj Bench DR 3 for Initial Briefs (Electric)" xfId="3772"/>
    <cellStyle name="_VC 6.15.06 update on 06GRC power costs.xls Chart 1_Book2_Adj Bench DR 3 for Initial Briefs (Electric) 2" xfId="3773"/>
    <cellStyle name="_VC 6.15.06 update on 06GRC power costs.xls Chart 1_Book2_Adj Bench DR 3 for Initial Briefs (Electric) 2 2" xfId="24325"/>
    <cellStyle name="_VC 6.15.06 update on 06GRC power costs.xls Chart 1_Book2_Adj Bench DR 3 for Initial Briefs (Electric) 2 2 2" xfId="24326"/>
    <cellStyle name="_VC 6.15.06 update on 06GRC power costs.xls Chart 1_Book2_Adj Bench DR 3 for Initial Briefs (Electric) 2 2 2 2" xfId="24327"/>
    <cellStyle name="_VC 6.15.06 update on 06GRC power costs.xls Chart 1_Book2_Adj Bench DR 3 for Initial Briefs (Electric) 2 2 3" xfId="24328"/>
    <cellStyle name="_VC 6.15.06 update on 06GRC power costs.xls Chart 1_Book2_Adj Bench DR 3 for Initial Briefs (Electric) 2 3" xfId="24329"/>
    <cellStyle name="_VC 6.15.06 update on 06GRC power costs.xls Chart 1_Book2_Adj Bench DR 3 for Initial Briefs (Electric) 2 3 2" xfId="24330"/>
    <cellStyle name="_VC 6.15.06 update on 06GRC power costs.xls Chart 1_Book2_Adj Bench DR 3 for Initial Briefs (Electric) 2 4" xfId="24331"/>
    <cellStyle name="_VC 6.15.06 update on 06GRC power costs.xls Chart 1_Book2_Adj Bench DR 3 for Initial Briefs (Electric) 2 4 2" xfId="24332"/>
    <cellStyle name="_VC 6.15.06 update on 06GRC power costs.xls Chart 1_Book2_Adj Bench DR 3 for Initial Briefs (Electric) 2 5" xfId="24333"/>
    <cellStyle name="_VC 6.15.06 update on 06GRC power costs.xls Chart 1_Book2_Adj Bench DR 3 for Initial Briefs (Electric) 3" xfId="24334"/>
    <cellStyle name="_VC 6.15.06 update on 06GRC power costs.xls Chart 1_Book2_Adj Bench DR 3 for Initial Briefs (Electric) 3 2" xfId="24335"/>
    <cellStyle name="_VC 6.15.06 update on 06GRC power costs.xls Chart 1_Book2_Adj Bench DR 3 for Initial Briefs (Electric) 3 2 2" xfId="24336"/>
    <cellStyle name="_VC 6.15.06 update on 06GRC power costs.xls Chart 1_Book2_Adj Bench DR 3 for Initial Briefs (Electric) 3 3" xfId="24337"/>
    <cellStyle name="_VC 6.15.06 update on 06GRC power costs.xls Chart 1_Book2_Adj Bench DR 3 for Initial Briefs (Electric) 3 4" xfId="24338"/>
    <cellStyle name="_VC 6.15.06 update on 06GRC power costs.xls Chart 1_Book2_Adj Bench DR 3 for Initial Briefs (Electric) 4" xfId="24339"/>
    <cellStyle name="_VC 6.15.06 update on 06GRC power costs.xls Chart 1_Book2_Adj Bench DR 3 for Initial Briefs (Electric) 4 2" xfId="24340"/>
    <cellStyle name="_VC 6.15.06 update on 06GRC power costs.xls Chart 1_Book2_Adj Bench DR 3 for Initial Briefs (Electric) 4 2 2" xfId="24341"/>
    <cellStyle name="_VC 6.15.06 update on 06GRC power costs.xls Chart 1_Book2_Adj Bench DR 3 for Initial Briefs (Electric) 4 3" xfId="24342"/>
    <cellStyle name="_VC 6.15.06 update on 06GRC power costs.xls Chart 1_Book2_Adj Bench DR 3 for Initial Briefs (Electric) 5" xfId="24343"/>
    <cellStyle name="_VC 6.15.06 update on 06GRC power costs.xls Chart 1_Book2_Adj Bench DR 3 for Initial Briefs (Electric) 5 2" xfId="24344"/>
    <cellStyle name="_VC 6.15.06 update on 06GRC power costs.xls Chart 1_Book2_Adj Bench DR 3 for Initial Briefs (Electric) 6" xfId="24345"/>
    <cellStyle name="_VC 6.15.06 update on 06GRC power costs.xls Chart 1_Book2_Adj Bench DR 3 for Initial Briefs (Electric) 6 2" xfId="24346"/>
    <cellStyle name="_VC 6.15.06 update on 06GRC power costs.xls Chart 1_Book2_Adj Bench DR 3 for Initial Briefs (Electric) 7" xfId="24347"/>
    <cellStyle name="_VC 6.15.06 update on 06GRC power costs.xls Chart 1_Book2_Adj Bench DR 3 for Initial Briefs (Electric)_DEM-WP(C) ENERG10C--ctn Mid-C_042010 2010GRC" xfId="3774"/>
    <cellStyle name="_VC 6.15.06 update on 06GRC power costs.xls Chart 1_Book2_Adj Bench DR 3 for Initial Briefs (Electric)_DEM-WP(C) ENERG10C--ctn Mid-C_042010 2010GRC 2" xfId="24348"/>
    <cellStyle name="_VC 6.15.06 update on 06GRC power costs.xls Chart 1_Book2_DEM-WP(C) ENERG10C--ctn Mid-C_042010 2010GRC" xfId="3775"/>
    <cellStyle name="_VC 6.15.06 update on 06GRC power costs.xls Chart 1_Book2_DEM-WP(C) ENERG10C--ctn Mid-C_042010 2010GRC 2" xfId="24349"/>
    <cellStyle name="_VC 6.15.06 update on 06GRC power costs.xls Chart 1_Book2_Electric Rev Req Model (2009 GRC) Rebuttal" xfId="3776"/>
    <cellStyle name="_VC 6.15.06 update on 06GRC power costs.xls Chart 1_Book2_Electric Rev Req Model (2009 GRC) Rebuttal 2" xfId="24350"/>
    <cellStyle name="_VC 6.15.06 update on 06GRC power costs.xls Chart 1_Book2_Electric Rev Req Model (2009 GRC) Rebuttal 2 2" xfId="24351"/>
    <cellStyle name="_VC 6.15.06 update on 06GRC power costs.xls Chart 1_Book2_Electric Rev Req Model (2009 GRC) Rebuttal 2 2 2" xfId="24352"/>
    <cellStyle name="_VC 6.15.06 update on 06GRC power costs.xls Chart 1_Book2_Electric Rev Req Model (2009 GRC) Rebuttal 2 3" xfId="24353"/>
    <cellStyle name="_VC 6.15.06 update on 06GRC power costs.xls Chart 1_Book2_Electric Rev Req Model (2009 GRC) Rebuttal 2 4" xfId="24354"/>
    <cellStyle name="_VC 6.15.06 update on 06GRC power costs.xls Chart 1_Book2_Electric Rev Req Model (2009 GRC) Rebuttal 3" xfId="24355"/>
    <cellStyle name="_VC 6.15.06 update on 06GRC power costs.xls Chart 1_Book2_Electric Rev Req Model (2009 GRC) Rebuttal 3 2" xfId="24356"/>
    <cellStyle name="_VC 6.15.06 update on 06GRC power costs.xls Chart 1_Book2_Electric Rev Req Model (2009 GRC) Rebuttal 4" xfId="24357"/>
    <cellStyle name="_VC 6.15.06 update on 06GRC power costs.xls Chart 1_Book2_Electric Rev Req Model (2009 GRC) Rebuttal 5" xfId="24358"/>
    <cellStyle name="_VC 6.15.06 update on 06GRC power costs.xls Chart 1_Book2_Electric Rev Req Model (2009 GRC) Rebuttal REmoval of New  WH Solar AdjustMI" xfId="3777"/>
    <cellStyle name="_VC 6.15.06 update on 06GRC power costs.xls Chart 1_Book2_Electric Rev Req Model (2009 GRC) Rebuttal REmoval of New  WH Solar AdjustMI 2" xfId="3778"/>
    <cellStyle name="_VC 6.15.06 update on 06GRC power costs.xls Chart 1_Book2_Electric Rev Req Model (2009 GRC) Rebuttal REmoval of New  WH Solar AdjustMI 2 2" xfId="24359"/>
    <cellStyle name="_VC 6.15.06 update on 06GRC power costs.xls Chart 1_Book2_Electric Rev Req Model (2009 GRC) Rebuttal REmoval of New  WH Solar AdjustMI 2 2 2" xfId="24360"/>
    <cellStyle name="_VC 6.15.06 update on 06GRC power costs.xls Chart 1_Book2_Electric Rev Req Model (2009 GRC) Rebuttal REmoval of New  WH Solar AdjustMI 2 2 2 2" xfId="24361"/>
    <cellStyle name="_VC 6.15.06 update on 06GRC power costs.xls Chart 1_Book2_Electric Rev Req Model (2009 GRC) Rebuttal REmoval of New  WH Solar AdjustMI 2 2 3" xfId="24362"/>
    <cellStyle name="_VC 6.15.06 update on 06GRC power costs.xls Chart 1_Book2_Electric Rev Req Model (2009 GRC) Rebuttal REmoval of New  WH Solar AdjustMI 2 3" xfId="24363"/>
    <cellStyle name="_VC 6.15.06 update on 06GRC power costs.xls Chart 1_Book2_Electric Rev Req Model (2009 GRC) Rebuttal REmoval of New  WH Solar AdjustMI 2 3 2" xfId="24364"/>
    <cellStyle name="_VC 6.15.06 update on 06GRC power costs.xls Chart 1_Book2_Electric Rev Req Model (2009 GRC) Rebuttal REmoval of New  WH Solar AdjustMI 2 4" xfId="24365"/>
    <cellStyle name="_VC 6.15.06 update on 06GRC power costs.xls Chart 1_Book2_Electric Rev Req Model (2009 GRC) Rebuttal REmoval of New  WH Solar AdjustMI 2 4 2" xfId="24366"/>
    <cellStyle name="_VC 6.15.06 update on 06GRC power costs.xls Chart 1_Book2_Electric Rev Req Model (2009 GRC) Rebuttal REmoval of New  WH Solar AdjustMI 2 5" xfId="24367"/>
    <cellStyle name="_VC 6.15.06 update on 06GRC power costs.xls Chart 1_Book2_Electric Rev Req Model (2009 GRC) Rebuttal REmoval of New  WH Solar AdjustMI 3" xfId="24368"/>
    <cellStyle name="_VC 6.15.06 update on 06GRC power costs.xls Chart 1_Book2_Electric Rev Req Model (2009 GRC) Rebuttal REmoval of New  WH Solar AdjustMI 3 2" xfId="24369"/>
    <cellStyle name="_VC 6.15.06 update on 06GRC power costs.xls Chart 1_Book2_Electric Rev Req Model (2009 GRC) Rebuttal REmoval of New  WH Solar AdjustMI 3 2 2" xfId="24370"/>
    <cellStyle name="_VC 6.15.06 update on 06GRC power costs.xls Chart 1_Book2_Electric Rev Req Model (2009 GRC) Rebuttal REmoval of New  WH Solar AdjustMI 3 3" xfId="24371"/>
    <cellStyle name="_VC 6.15.06 update on 06GRC power costs.xls Chart 1_Book2_Electric Rev Req Model (2009 GRC) Rebuttal REmoval of New  WH Solar AdjustMI 3 4" xfId="24372"/>
    <cellStyle name="_VC 6.15.06 update on 06GRC power costs.xls Chart 1_Book2_Electric Rev Req Model (2009 GRC) Rebuttal REmoval of New  WH Solar AdjustMI 4" xfId="24373"/>
    <cellStyle name="_VC 6.15.06 update on 06GRC power costs.xls Chart 1_Book2_Electric Rev Req Model (2009 GRC) Rebuttal REmoval of New  WH Solar AdjustMI 4 2" xfId="24374"/>
    <cellStyle name="_VC 6.15.06 update on 06GRC power costs.xls Chart 1_Book2_Electric Rev Req Model (2009 GRC) Rebuttal REmoval of New  WH Solar AdjustMI 4 2 2" xfId="24375"/>
    <cellStyle name="_VC 6.15.06 update on 06GRC power costs.xls Chart 1_Book2_Electric Rev Req Model (2009 GRC) Rebuttal REmoval of New  WH Solar AdjustMI 4 3" xfId="24376"/>
    <cellStyle name="_VC 6.15.06 update on 06GRC power costs.xls Chart 1_Book2_Electric Rev Req Model (2009 GRC) Rebuttal REmoval of New  WH Solar AdjustMI 5" xfId="24377"/>
    <cellStyle name="_VC 6.15.06 update on 06GRC power costs.xls Chart 1_Book2_Electric Rev Req Model (2009 GRC) Rebuttal REmoval of New  WH Solar AdjustMI 5 2" xfId="24378"/>
    <cellStyle name="_VC 6.15.06 update on 06GRC power costs.xls Chart 1_Book2_Electric Rev Req Model (2009 GRC) Rebuttal REmoval of New  WH Solar AdjustMI 6" xfId="24379"/>
    <cellStyle name="_VC 6.15.06 update on 06GRC power costs.xls Chart 1_Book2_Electric Rev Req Model (2009 GRC) Rebuttal REmoval of New  WH Solar AdjustMI 6 2" xfId="24380"/>
    <cellStyle name="_VC 6.15.06 update on 06GRC power costs.xls Chart 1_Book2_Electric Rev Req Model (2009 GRC) Rebuttal REmoval of New  WH Solar AdjustMI 7" xfId="24381"/>
    <cellStyle name="_VC 6.15.06 update on 06GRC power costs.xls Chart 1_Book2_Electric Rev Req Model (2009 GRC) Rebuttal REmoval of New  WH Solar AdjustMI_DEM-WP(C) ENERG10C--ctn Mid-C_042010 2010GRC" xfId="3779"/>
    <cellStyle name="_VC 6.15.06 update on 06GRC power costs.xls Chart 1_Book2_Electric Rev Req Model (2009 GRC) Rebuttal REmoval of New  WH Solar AdjustMI_DEM-WP(C) ENERG10C--ctn Mid-C_042010 2010GRC 2" xfId="24382"/>
    <cellStyle name="_VC 6.15.06 update on 06GRC power costs.xls Chart 1_Book2_Electric Rev Req Model (2009 GRC) Revised 01-18-2010" xfId="3780"/>
    <cellStyle name="_VC 6.15.06 update on 06GRC power costs.xls Chart 1_Book2_Electric Rev Req Model (2009 GRC) Revised 01-18-2010 2" xfId="3781"/>
    <cellStyle name="_VC 6.15.06 update on 06GRC power costs.xls Chart 1_Book2_Electric Rev Req Model (2009 GRC) Revised 01-18-2010 2 2" xfId="24383"/>
    <cellStyle name="_VC 6.15.06 update on 06GRC power costs.xls Chart 1_Book2_Electric Rev Req Model (2009 GRC) Revised 01-18-2010 2 2 2" xfId="24384"/>
    <cellStyle name="_VC 6.15.06 update on 06GRC power costs.xls Chart 1_Book2_Electric Rev Req Model (2009 GRC) Revised 01-18-2010 2 2 2 2" xfId="24385"/>
    <cellStyle name="_VC 6.15.06 update on 06GRC power costs.xls Chart 1_Book2_Electric Rev Req Model (2009 GRC) Revised 01-18-2010 2 2 3" xfId="24386"/>
    <cellStyle name="_VC 6.15.06 update on 06GRC power costs.xls Chart 1_Book2_Electric Rev Req Model (2009 GRC) Revised 01-18-2010 2 3" xfId="24387"/>
    <cellStyle name="_VC 6.15.06 update on 06GRC power costs.xls Chart 1_Book2_Electric Rev Req Model (2009 GRC) Revised 01-18-2010 2 3 2" xfId="24388"/>
    <cellStyle name="_VC 6.15.06 update on 06GRC power costs.xls Chart 1_Book2_Electric Rev Req Model (2009 GRC) Revised 01-18-2010 2 4" xfId="24389"/>
    <cellStyle name="_VC 6.15.06 update on 06GRC power costs.xls Chart 1_Book2_Electric Rev Req Model (2009 GRC) Revised 01-18-2010 2 4 2" xfId="24390"/>
    <cellStyle name="_VC 6.15.06 update on 06GRC power costs.xls Chart 1_Book2_Electric Rev Req Model (2009 GRC) Revised 01-18-2010 2 5" xfId="24391"/>
    <cellStyle name="_VC 6.15.06 update on 06GRC power costs.xls Chart 1_Book2_Electric Rev Req Model (2009 GRC) Revised 01-18-2010 3" xfId="24392"/>
    <cellStyle name="_VC 6.15.06 update on 06GRC power costs.xls Chart 1_Book2_Electric Rev Req Model (2009 GRC) Revised 01-18-2010 3 2" xfId="24393"/>
    <cellStyle name="_VC 6.15.06 update on 06GRC power costs.xls Chart 1_Book2_Electric Rev Req Model (2009 GRC) Revised 01-18-2010 3 2 2" xfId="24394"/>
    <cellStyle name="_VC 6.15.06 update on 06GRC power costs.xls Chart 1_Book2_Electric Rev Req Model (2009 GRC) Revised 01-18-2010 3 3" xfId="24395"/>
    <cellStyle name="_VC 6.15.06 update on 06GRC power costs.xls Chart 1_Book2_Electric Rev Req Model (2009 GRC) Revised 01-18-2010 3 4" xfId="24396"/>
    <cellStyle name="_VC 6.15.06 update on 06GRC power costs.xls Chart 1_Book2_Electric Rev Req Model (2009 GRC) Revised 01-18-2010 4" xfId="24397"/>
    <cellStyle name="_VC 6.15.06 update on 06GRC power costs.xls Chart 1_Book2_Electric Rev Req Model (2009 GRC) Revised 01-18-2010 4 2" xfId="24398"/>
    <cellStyle name="_VC 6.15.06 update on 06GRC power costs.xls Chart 1_Book2_Electric Rev Req Model (2009 GRC) Revised 01-18-2010 4 2 2" xfId="24399"/>
    <cellStyle name="_VC 6.15.06 update on 06GRC power costs.xls Chart 1_Book2_Electric Rev Req Model (2009 GRC) Revised 01-18-2010 4 3" xfId="24400"/>
    <cellStyle name="_VC 6.15.06 update on 06GRC power costs.xls Chart 1_Book2_Electric Rev Req Model (2009 GRC) Revised 01-18-2010 5" xfId="24401"/>
    <cellStyle name="_VC 6.15.06 update on 06GRC power costs.xls Chart 1_Book2_Electric Rev Req Model (2009 GRC) Revised 01-18-2010 5 2" xfId="24402"/>
    <cellStyle name="_VC 6.15.06 update on 06GRC power costs.xls Chart 1_Book2_Electric Rev Req Model (2009 GRC) Revised 01-18-2010 6" xfId="24403"/>
    <cellStyle name="_VC 6.15.06 update on 06GRC power costs.xls Chart 1_Book2_Electric Rev Req Model (2009 GRC) Revised 01-18-2010 6 2" xfId="24404"/>
    <cellStyle name="_VC 6.15.06 update on 06GRC power costs.xls Chart 1_Book2_Electric Rev Req Model (2009 GRC) Revised 01-18-2010 7" xfId="24405"/>
    <cellStyle name="_VC 6.15.06 update on 06GRC power costs.xls Chart 1_Book2_Electric Rev Req Model (2009 GRC) Revised 01-18-2010_DEM-WP(C) ENERG10C--ctn Mid-C_042010 2010GRC" xfId="3782"/>
    <cellStyle name="_VC 6.15.06 update on 06GRC power costs.xls Chart 1_Book2_Electric Rev Req Model (2009 GRC) Revised 01-18-2010_DEM-WP(C) ENERG10C--ctn Mid-C_042010 2010GRC 2" xfId="24406"/>
    <cellStyle name="_VC 6.15.06 update on 06GRC power costs.xls Chart 1_Book2_Final Order Electric EXHIBIT A-1" xfId="3783"/>
    <cellStyle name="_VC 6.15.06 update on 06GRC power costs.xls Chart 1_Book2_Final Order Electric EXHIBIT A-1 2" xfId="24407"/>
    <cellStyle name="_VC 6.15.06 update on 06GRC power costs.xls Chart 1_Book2_Final Order Electric EXHIBIT A-1 2 2" xfId="24408"/>
    <cellStyle name="_VC 6.15.06 update on 06GRC power costs.xls Chart 1_Book2_Final Order Electric EXHIBIT A-1 2 2 2" xfId="24409"/>
    <cellStyle name="_VC 6.15.06 update on 06GRC power costs.xls Chart 1_Book2_Final Order Electric EXHIBIT A-1 2 3" xfId="24410"/>
    <cellStyle name="_VC 6.15.06 update on 06GRC power costs.xls Chart 1_Book2_Final Order Electric EXHIBIT A-1 2 4" xfId="24411"/>
    <cellStyle name="_VC 6.15.06 update on 06GRC power costs.xls Chart 1_Book2_Final Order Electric EXHIBIT A-1 3" xfId="24412"/>
    <cellStyle name="_VC 6.15.06 update on 06GRC power costs.xls Chart 1_Book2_Final Order Electric EXHIBIT A-1 3 2" xfId="24413"/>
    <cellStyle name="_VC 6.15.06 update on 06GRC power costs.xls Chart 1_Book2_Final Order Electric EXHIBIT A-1 3 2 2" xfId="24414"/>
    <cellStyle name="_VC 6.15.06 update on 06GRC power costs.xls Chart 1_Book2_Final Order Electric EXHIBIT A-1 3 3" xfId="24415"/>
    <cellStyle name="_VC 6.15.06 update on 06GRC power costs.xls Chart 1_Book2_Final Order Electric EXHIBIT A-1 4" xfId="24416"/>
    <cellStyle name="_VC 6.15.06 update on 06GRC power costs.xls Chart 1_Book2_Final Order Electric EXHIBIT A-1 4 2" xfId="24417"/>
    <cellStyle name="_VC 6.15.06 update on 06GRC power costs.xls Chart 1_Book2_Final Order Electric EXHIBIT A-1 5" xfId="24418"/>
    <cellStyle name="_VC 6.15.06 update on 06GRC power costs.xls Chart 1_Book2_Final Order Electric EXHIBIT A-1 6" xfId="24419"/>
    <cellStyle name="_VC 6.15.06 update on 06GRC power costs.xls Chart 1_Book2_Final Order Electric EXHIBIT A-1 7" xfId="24420"/>
    <cellStyle name="_VC 6.15.06 update on 06GRC power costs.xls Chart 1_Book4" xfId="3784"/>
    <cellStyle name="_VC 6.15.06 update on 06GRC power costs.xls Chart 1_Book4 2" xfId="3785"/>
    <cellStyle name="_VC 6.15.06 update on 06GRC power costs.xls Chart 1_Book4 2 2" xfId="24421"/>
    <cellStyle name="_VC 6.15.06 update on 06GRC power costs.xls Chart 1_Book4 2 2 2" xfId="24422"/>
    <cellStyle name="_VC 6.15.06 update on 06GRC power costs.xls Chart 1_Book4 2 2 2 2" xfId="24423"/>
    <cellStyle name="_VC 6.15.06 update on 06GRC power costs.xls Chart 1_Book4 2 2 3" xfId="24424"/>
    <cellStyle name="_VC 6.15.06 update on 06GRC power costs.xls Chart 1_Book4 2 3" xfId="24425"/>
    <cellStyle name="_VC 6.15.06 update on 06GRC power costs.xls Chart 1_Book4 2 3 2" xfId="24426"/>
    <cellStyle name="_VC 6.15.06 update on 06GRC power costs.xls Chart 1_Book4 2 4" xfId="24427"/>
    <cellStyle name="_VC 6.15.06 update on 06GRC power costs.xls Chart 1_Book4 2 4 2" xfId="24428"/>
    <cellStyle name="_VC 6.15.06 update on 06GRC power costs.xls Chart 1_Book4 2 5" xfId="24429"/>
    <cellStyle name="_VC 6.15.06 update on 06GRC power costs.xls Chart 1_Book4 3" xfId="24430"/>
    <cellStyle name="_VC 6.15.06 update on 06GRC power costs.xls Chart 1_Book4 3 2" xfId="24431"/>
    <cellStyle name="_VC 6.15.06 update on 06GRC power costs.xls Chart 1_Book4 3 2 2" xfId="24432"/>
    <cellStyle name="_VC 6.15.06 update on 06GRC power costs.xls Chart 1_Book4 3 3" xfId="24433"/>
    <cellStyle name="_VC 6.15.06 update on 06GRC power costs.xls Chart 1_Book4 3 4" xfId="24434"/>
    <cellStyle name="_VC 6.15.06 update on 06GRC power costs.xls Chart 1_Book4 4" xfId="24435"/>
    <cellStyle name="_VC 6.15.06 update on 06GRC power costs.xls Chart 1_Book4 4 2" xfId="24436"/>
    <cellStyle name="_VC 6.15.06 update on 06GRC power costs.xls Chart 1_Book4 4 2 2" xfId="24437"/>
    <cellStyle name="_VC 6.15.06 update on 06GRC power costs.xls Chart 1_Book4 4 3" xfId="24438"/>
    <cellStyle name="_VC 6.15.06 update on 06GRC power costs.xls Chart 1_Book4 5" xfId="24439"/>
    <cellStyle name="_VC 6.15.06 update on 06GRC power costs.xls Chart 1_Book4 5 2" xfId="24440"/>
    <cellStyle name="_VC 6.15.06 update on 06GRC power costs.xls Chart 1_Book4 6" xfId="24441"/>
    <cellStyle name="_VC 6.15.06 update on 06GRC power costs.xls Chart 1_Book4 6 2" xfId="24442"/>
    <cellStyle name="_VC 6.15.06 update on 06GRC power costs.xls Chart 1_Book4 7" xfId="24443"/>
    <cellStyle name="_VC 6.15.06 update on 06GRC power costs.xls Chart 1_Book4_DEM-WP(C) ENERG10C--ctn Mid-C_042010 2010GRC" xfId="3786"/>
    <cellStyle name="_VC 6.15.06 update on 06GRC power costs.xls Chart 1_Book4_DEM-WP(C) ENERG10C--ctn Mid-C_042010 2010GRC 2" xfId="24444"/>
    <cellStyle name="_VC 6.15.06 update on 06GRC power costs.xls Chart 1_Book9" xfId="3787"/>
    <cellStyle name="_VC 6.15.06 update on 06GRC power costs.xls Chart 1_Book9 2" xfId="3788"/>
    <cellStyle name="_VC 6.15.06 update on 06GRC power costs.xls Chart 1_Book9 2 2" xfId="24445"/>
    <cellStyle name="_VC 6.15.06 update on 06GRC power costs.xls Chart 1_Book9 2 2 2" xfId="24446"/>
    <cellStyle name="_VC 6.15.06 update on 06GRC power costs.xls Chart 1_Book9 2 2 2 2" xfId="24447"/>
    <cellStyle name="_VC 6.15.06 update on 06GRC power costs.xls Chart 1_Book9 2 2 3" xfId="24448"/>
    <cellStyle name="_VC 6.15.06 update on 06GRC power costs.xls Chart 1_Book9 2 3" xfId="24449"/>
    <cellStyle name="_VC 6.15.06 update on 06GRC power costs.xls Chart 1_Book9 2 3 2" xfId="24450"/>
    <cellStyle name="_VC 6.15.06 update on 06GRC power costs.xls Chart 1_Book9 2 4" xfId="24451"/>
    <cellStyle name="_VC 6.15.06 update on 06GRC power costs.xls Chart 1_Book9 2 4 2" xfId="24452"/>
    <cellStyle name="_VC 6.15.06 update on 06GRC power costs.xls Chart 1_Book9 2 5" xfId="24453"/>
    <cellStyle name="_VC 6.15.06 update on 06GRC power costs.xls Chart 1_Book9 3" xfId="24454"/>
    <cellStyle name="_VC 6.15.06 update on 06GRC power costs.xls Chart 1_Book9 3 2" xfId="24455"/>
    <cellStyle name="_VC 6.15.06 update on 06GRC power costs.xls Chart 1_Book9 3 2 2" xfId="24456"/>
    <cellStyle name="_VC 6.15.06 update on 06GRC power costs.xls Chart 1_Book9 3 3" xfId="24457"/>
    <cellStyle name="_VC 6.15.06 update on 06GRC power costs.xls Chart 1_Book9 3 4" xfId="24458"/>
    <cellStyle name="_VC 6.15.06 update on 06GRC power costs.xls Chart 1_Book9 4" xfId="24459"/>
    <cellStyle name="_VC 6.15.06 update on 06GRC power costs.xls Chart 1_Book9 4 2" xfId="24460"/>
    <cellStyle name="_VC 6.15.06 update on 06GRC power costs.xls Chart 1_Book9 4 2 2" xfId="24461"/>
    <cellStyle name="_VC 6.15.06 update on 06GRC power costs.xls Chart 1_Book9 4 3" xfId="24462"/>
    <cellStyle name="_VC 6.15.06 update on 06GRC power costs.xls Chart 1_Book9 5" xfId="24463"/>
    <cellStyle name="_VC 6.15.06 update on 06GRC power costs.xls Chart 1_Book9 5 2" xfId="24464"/>
    <cellStyle name="_VC 6.15.06 update on 06GRC power costs.xls Chart 1_Book9 6" xfId="24465"/>
    <cellStyle name="_VC 6.15.06 update on 06GRC power costs.xls Chart 1_Book9 6 2" xfId="24466"/>
    <cellStyle name="_VC 6.15.06 update on 06GRC power costs.xls Chart 1_Book9 7" xfId="24467"/>
    <cellStyle name="_VC 6.15.06 update on 06GRC power costs.xls Chart 1_Book9_DEM-WP(C) ENERG10C--ctn Mid-C_042010 2010GRC" xfId="3789"/>
    <cellStyle name="_VC 6.15.06 update on 06GRC power costs.xls Chart 1_Book9_DEM-WP(C) ENERG10C--ctn Mid-C_042010 2010GRC 2" xfId="24468"/>
    <cellStyle name="_VC 6.15.06 update on 06GRC power costs.xls Chart 1_Chelan PUD Power Costs (8-10)" xfId="3790"/>
    <cellStyle name="_VC 6.15.06 update on 06GRC power costs.xls Chart 1_Chelan PUD Power Costs (8-10) 2" xfId="24469"/>
    <cellStyle name="_VC 6.15.06 update on 06GRC power costs.xls Chart 1_DEM-WP(C) Chelan Power Costs" xfId="3791"/>
    <cellStyle name="_VC 6.15.06 update on 06GRC power costs.xls Chart 1_DEM-WP(C) Chelan Power Costs 2" xfId="3792"/>
    <cellStyle name="_VC 6.15.06 update on 06GRC power costs.xls Chart 1_DEM-WP(C) Chelan Power Costs 2 2" xfId="24470"/>
    <cellStyle name="_VC 6.15.06 update on 06GRC power costs.xls Chart 1_DEM-WP(C) Chelan Power Costs 2 2 2" xfId="24471"/>
    <cellStyle name="_VC 6.15.06 update on 06GRC power costs.xls Chart 1_DEM-WP(C) Chelan Power Costs 2 3" xfId="24472"/>
    <cellStyle name="_VC 6.15.06 update on 06GRC power costs.xls Chart 1_DEM-WP(C) Chelan Power Costs 3" xfId="24473"/>
    <cellStyle name="_VC 6.15.06 update on 06GRC power costs.xls Chart 1_DEM-WP(C) Chelan Power Costs 3 2" xfId="24474"/>
    <cellStyle name="_VC 6.15.06 update on 06GRC power costs.xls Chart 1_DEM-WP(C) Chelan Power Costs 3 2 2" xfId="24475"/>
    <cellStyle name="_VC 6.15.06 update on 06GRC power costs.xls Chart 1_DEM-WP(C) Chelan Power Costs 3 3" xfId="24476"/>
    <cellStyle name="_VC 6.15.06 update on 06GRC power costs.xls Chart 1_DEM-WP(C) Chelan Power Costs 4" xfId="24477"/>
    <cellStyle name="_VC 6.15.06 update on 06GRC power costs.xls Chart 1_DEM-WP(C) Chelan Power Costs 4 2" xfId="24478"/>
    <cellStyle name="_VC 6.15.06 update on 06GRC power costs.xls Chart 1_DEM-WP(C) Chelan Power Costs 5" xfId="24479"/>
    <cellStyle name="_VC 6.15.06 update on 06GRC power costs.xls Chart 1_DEM-WP(C) Chelan Power Costs 5 2" xfId="24480"/>
    <cellStyle name="_VC 6.15.06 update on 06GRC power costs.xls Chart 1_DEM-WP(C) ENERG10C--ctn Mid-C_042010 2010GRC" xfId="3793"/>
    <cellStyle name="_VC 6.15.06 update on 06GRC power costs.xls Chart 1_DEM-WP(C) ENERG10C--ctn Mid-C_042010 2010GRC 2" xfId="24481"/>
    <cellStyle name="_VC 6.15.06 update on 06GRC power costs.xls Chart 1_DEM-WP(C) Gas Transport 2010GRC" xfId="3794"/>
    <cellStyle name="_VC 6.15.06 update on 06GRC power costs.xls Chart 1_DEM-WP(C) Gas Transport 2010GRC 2" xfId="3795"/>
    <cellStyle name="_VC 6.15.06 update on 06GRC power costs.xls Chart 1_DEM-WP(C) Gas Transport 2010GRC 2 2" xfId="24482"/>
    <cellStyle name="_VC 6.15.06 update on 06GRC power costs.xls Chart 1_DEM-WP(C) Gas Transport 2010GRC 2 2 2" xfId="24483"/>
    <cellStyle name="_VC 6.15.06 update on 06GRC power costs.xls Chart 1_DEM-WP(C) Gas Transport 2010GRC 2 3" xfId="24484"/>
    <cellStyle name="_VC 6.15.06 update on 06GRC power costs.xls Chart 1_DEM-WP(C) Gas Transport 2010GRC 3" xfId="24485"/>
    <cellStyle name="_VC 6.15.06 update on 06GRC power costs.xls Chart 1_DEM-WP(C) Gas Transport 2010GRC 3 2" xfId="24486"/>
    <cellStyle name="_VC 6.15.06 update on 06GRC power costs.xls Chart 1_DEM-WP(C) Gas Transport 2010GRC 3 2 2" xfId="24487"/>
    <cellStyle name="_VC 6.15.06 update on 06GRC power costs.xls Chart 1_DEM-WP(C) Gas Transport 2010GRC 3 3" xfId="24488"/>
    <cellStyle name="_VC 6.15.06 update on 06GRC power costs.xls Chart 1_DEM-WP(C) Gas Transport 2010GRC 4" xfId="24489"/>
    <cellStyle name="_VC 6.15.06 update on 06GRC power costs.xls Chart 1_DEM-WP(C) Gas Transport 2010GRC 4 2" xfId="24490"/>
    <cellStyle name="_VC 6.15.06 update on 06GRC power costs.xls Chart 1_DEM-WP(C) Gas Transport 2010GRC 5" xfId="24491"/>
    <cellStyle name="_VC 6.15.06 update on 06GRC power costs.xls Chart 1_DEM-WP(C) Gas Transport 2010GRC 5 2" xfId="24492"/>
    <cellStyle name="_VC 6.15.06 update on 06GRC power costs.xls Chart 1_Exh A-1 resulting from UE-112050 effective Jan 1 2012" xfId="24493"/>
    <cellStyle name="_VC 6.15.06 update on 06GRC power costs.xls Chart 1_Exh A-1 resulting from UE-112050 effective Jan 1 2012 2" xfId="24494"/>
    <cellStyle name="_VC 6.15.06 update on 06GRC power costs.xls Chart 1_Exhibit A-1 effective 4-1-11 fr S Free 12-11" xfId="24495"/>
    <cellStyle name="_VC 6.15.06 update on 06GRC power costs.xls Chart 1_Exhibit A-1 effective 4-1-11 fr S Free 12-11 2" xfId="24496"/>
    <cellStyle name="_VC 6.15.06 update on 06GRC power costs.xls Chart 1_INPUTS" xfId="24497"/>
    <cellStyle name="_VC 6.15.06 update on 06GRC power costs.xls Chart 1_INPUTS 2" xfId="24498"/>
    <cellStyle name="_VC 6.15.06 update on 06GRC power costs.xls Chart 1_INPUTS 2 2" xfId="24499"/>
    <cellStyle name="_VC 6.15.06 update on 06GRC power costs.xls Chart 1_INPUTS 2 2 2" xfId="24500"/>
    <cellStyle name="_VC 6.15.06 update on 06GRC power costs.xls Chart 1_INPUTS 2 3" xfId="24501"/>
    <cellStyle name="_VC 6.15.06 update on 06GRC power costs.xls Chart 1_INPUTS 3" xfId="24502"/>
    <cellStyle name="_VC 6.15.06 update on 06GRC power costs.xls Chart 1_INPUTS 3 2" xfId="24503"/>
    <cellStyle name="_VC 6.15.06 update on 06GRC power costs.xls Chart 1_INPUTS 4" xfId="24504"/>
    <cellStyle name="_VC 6.15.06 update on 06GRC power costs.xls Chart 1_Mint Farm Generation BPA" xfId="24505"/>
    <cellStyle name="_VC 6.15.06 update on 06GRC power costs.xls Chart 1_NIM Summary" xfId="3796"/>
    <cellStyle name="_VC 6.15.06 update on 06GRC power costs.xls Chart 1_NIM Summary 09GRC" xfId="3797"/>
    <cellStyle name="_VC 6.15.06 update on 06GRC power costs.xls Chart 1_NIM Summary 09GRC 2" xfId="3798"/>
    <cellStyle name="_VC 6.15.06 update on 06GRC power costs.xls Chart 1_NIM Summary 09GRC 2 2" xfId="24506"/>
    <cellStyle name="_VC 6.15.06 update on 06GRC power costs.xls Chart 1_NIM Summary 09GRC 2 2 2" xfId="24507"/>
    <cellStyle name="_VC 6.15.06 update on 06GRC power costs.xls Chart 1_NIM Summary 09GRC 2 2 2 2" xfId="24508"/>
    <cellStyle name="_VC 6.15.06 update on 06GRC power costs.xls Chart 1_NIM Summary 09GRC 2 3" xfId="24509"/>
    <cellStyle name="_VC 6.15.06 update on 06GRC power costs.xls Chart 1_NIM Summary 09GRC 2 3 2" xfId="24510"/>
    <cellStyle name="_VC 6.15.06 update on 06GRC power costs.xls Chart 1_NIM Summary 09GRC 2 4" xfId="24511"/>
    <cellStyle name="_VC 6.15.06 update on 06GRC power costs.xls Chart 1_NIM Summary 09GRC 2 4 2" xfId="24512"/>
    <cellStyle name="_VC 6.15.06 update on 06GRC power costs.xls Chart 1_NIM Summary 09GRC 2 5" xfId="24513"/>
    <cellStyle name="_VC 6.15.06 update on 06GRC power costs.xls Chart 1_NIM Summary 09GRC 3" xfId="24514"/>
    <cellStyle name="_VC 6.15.06 update on 06GRC power costs.xls Chart 1_NIM Summary 09GRC 3 2" xfId="24515"/>
    <cellStyle name="_VC 6.15.06 update on 06GRC power costs.xls Chart 1_NIM Summary 09GRC 3 2 2" xfId="24516"/>
    <cellStyle name="_VC 6.15.06 update on 06GRC power costs.xls Chart 1_NIM Summary 09GRC 3 3" xfId="24517"/>
    <cellStyle name="_VC 6.15.06 update on 06GRC power costs.xls Chart 1_NIM Summary 09GRC 4" xfId="24518"/>
    <cellStyle name="_VC 6.15.06 update on 06GRC power costs.xls Chart 1_NIM Summary 09GRC 4 2" xfId="24519"/>
    <cellStyle name="_VC 6.15.06 update on 06GRC power costs.xls Chart 1_NIM Summary 09GRC 4 2 2" xfId="24520"/>
    <cellStyle name="_VC 6.15.06 update on 06GRC power costs.xls Chart 1_NIM Summary 09GRC 4 3" xfId="24521"/>
    <cellStyle name="_VC 6.15.06 update on 06GRC power costs.xls Chart 1_NIM Summary 09GRC 5" xfId="24522"/>
    <cellStyle name="_VC 6.15.06 update on 06GRC power costs.xls Chart 1_NIM Summary 09GRC 5 2" xfId="24523"/>
    <cellStyle name="_VC 6.15.06 update on 06GRC power costs.xls Chart 1_NIM Summary 09GRC 6" xfId="24524"/>
    <cellStyle name="_VC 6.15.06 update on 06GRC power costs.xls Chart 1_NIM Summary 09GRC 6 2" xfId="24525"/>
    <cellStyle name="_VC 6.15.06 update on 06GRC power costs.xls Chart 1_NIM Summary 09GRC 7" xfId="24526"/>
    <cellStyle name="_VC 6.15.06 update on 06GRC power costs.xls Chart 1_NIM Summary 09GRC_DEM-WP(C) ENERG10C--ctn Mid-C_042010 2010GRC" xfId="3799"/>
    <cellStyle name="_VC 6.15.06 update on 06GRC power costs.xls Chart 1_NIM Summary 09GRC_DEM-WP(C) ENERG10C--ctn Mid-C_042010 2010GRC 2" xfId="24527"/>
    <cellStyle name="_VC 6.15.06 update on 06GRC power costs.xls Chart 1_NIM Summary 10" xfId="24528"/>
    <cellStyle name="_VC 6.15.06 update on 06GRC power costs.xls Chart 1_NIM Summary 10 2" xfId="24529"/>
    <cellStyle name="_VC 6.15.06 update on 06GRC power costs.xls Chart 1_NIM Summary 10 2 2" xfId="24530"/>
    <cellStyle name="_VC 6.15.06 update on 06GRC power costs.xls Chart 1_NIM Summary 10 3" xfId="24531"/>
    <cellStyle name="_VC 6.15.06 update on 06GRC power costs.xls Chart 1_NIM Summary 10 4" xfId="24532"/>
    <cellStyle name="_VC 6.15.06 update on 06GRC power costs.xls Chart 1_NIM Summary 11" xfId="24533"/>
    <cellStyle name="_VC 6.15.06 update on 06GRC power costs.xls Chart 1_NIM Summary 11 2" xfId="24534"/>
    <cellStyle name="_VC 6.15.06 update on 06GRC power costs.xls Chart 1_NIM Summary 11 2 2" xfId="24535"/>
    <cellStyle name="_VC 6.15.06 update on 06GRC power costs.xls Chart 1_NIM Summary 11 3" xfId="24536"/>
    <cellStyle name="_VC 6.15.06 update on 06GRC power costs.xls Chart 1_NIM Summary 11 4" xfId="24537"/>
    <cellStyle name="_VC 6.15.06 update on 06GRC power costs.xls Chart 1_NIM Summary 12" xfId="24538"/>
    <cellStyle name="_VC 6.15.06 update on 06GRC power costs.xls Chart 1_NIM Summary 12 2" xfId="24539"/>
    <cellStyle name="_VC 6.15.06 update on 06GRC power costs.xls Chart 1_NIM Summary 12 2 2" xfId="24540"/>
    <cellStyle name="_VC 6.15.06 update on 06GRC power costs.xls Chart 1_NIM Summary 12 3" xfId="24541"/>
    <cellStyle name="_VC 6.15.06 update on 06GRC power costs.xls Chart 1_NIM Summary 12 4" xfId="24542"/>
    <cellStyle name="_VC 6.15.06 update on 06GRC power costs.xls Chart 1_NIM Summary 13" xfId="24543"/>
    <cellStyle name="_VC 6.15.06 update on 06GRC power costs.xls Chart 1_NIM Summary 13 2" xfId="24544"/>
    <cellStyle name="_VC 6.15.06 update on 06GRC power costs.xls Chart 1_NIM Summary 13 2 2" xfId="24545"/>
    <cellStyle name="_VC 6.15.06 update on 06GRC power costs.xls Chart 1_NIM Summary 13 3" xfId="24546"/>
    <cellStyle name="_VC 6.15.06 update on 06GRC power costs.xls Chart 1_NIM Summary 13 4" xfId="24547"/>
    <cellStyle name="_VC 6.15.06 update on 06GRC power costs.xls Chart 1_NIM Summary 14" xfId="24548"/>
    <cellStyle name="_VC 6.15.06 update on 06GRC power costs.xls Chart 1_NIM Summary 14 2" xfId="24549"/>
    <cellStyle name="_VC 6.15.06 update on 06GRC power costs.xls Chart 1_NIM Summary 14 2 2" xfId="24550"/>
    <cellStyle name="_VC 6.15.06 update on 06GRC power costs.xls Chart 1_NIM Summary 14 3" xfId="24551"/>
    <cellStyle name="_VC 6.15.06 update on 06GRC power costs.xls Chart 1_NIM Summary 14 4" xfId="24552"/>
    <cellStyle name="_VC 6.15.06 update on 06GRC power costs.xls Chart 1_NIM Summary 15" xfId="24553"/>
    <cellStyle name="_VC 6.15.06 update on 06GRC power costs.xls Chart 1_NIM Summary 15 2" xfId="24554"/>
    <cellStyle name="_VC 6.15.06 update on 06GRC power costs.xls Chart 1_NIM Summary 15 2 2" xfId="24555"/>
    <cellStyle name="_VC 6.15.06 update on 06GRC power costs.xls Chart 1_NIM Summary 15 3" xfId="24556"/>
    <cellStyle name="_VC 6.15.06 update on 06GRC power costs.xls Chart 1_NIM Summary 15 4" xfId="24557"/>
    <cellStyle name="_VC 6.15.06 update on 06GRC power costs.xls Chart 1_NIM Summary 16" xfId="24558"/>
    <cellStyle name="_VC 6.15.06 update on 06GRC power costs.xls Chart 1_NIM Summary 16 2" xfId="24559"/>
    <cellStyle name="_VC 6.15.06 update on 06GRC power costs.xls Chart 1_NIM Summary 16 2 2" xfId="24560"/>
    <cellStyle name="_VC 6.15.06 update on 06GRC power costs.xls Chart 1_NIM Summary 16 3" xfId="24561"/>
    <cellStyle name="_VC 6.15.06 update on 06GRC power costs.xls Chart 1_NIM Summary 16 4" xfId="24562"/>
    <cellStyle name="_VC 6.15.06 update on 06GRC power costs.xls Chart 1_NIM Summary 17" xfId="24563"/>
    <cellStyle name="_VC 6.15.06 update on 06GRC power costs.xls Chart 1_NIM Summary 17 2" xfId="24564"/>
    <cellStyle name="_VC 6.15.06 update on 06GRC power costs.xls Chart 1_NIM Summary 17 2 2" xfId="24565"/>
    <cellStyle name="_VC 6.15.06 update on 06GRC power costs.xls Chart 1_NIM Summary 17 3" xfId="24566"/>
    <cellStyle name="_VC 6.15.06 update on 06GRC power costs.xls Chart 1_NIM Summary 17 4" xfId="24567"/>
    <cellStyle name="_VC 6.15.06 update on 06GRC power costs.xls Chart 1_NIM Summary 18" xfId="24568"/>
    <cellStyle name="_VC 6.15.06 update on 06GRC power costs.xls Chart 1_NIM Summary 18 2" xfId="24569"/>
    <cellStyle name="_VC 6.15.06 update on 06GRC power costs.xls Chart 1_NIM Summary 18 3" xfId="24570"/>
    <cellStyle name="_VC 6.15.06 update on 06GRC power costs.xls Chart 1_NIM Summary 19" xfId="24571"/>
    <cellStyle name="_VC 6.15.06 update on 06GRC power costs.xls Chart 1_NIM Summary 19 2" xfId="24572"/>
    <cellStyle name="_VC 6.15.06 update on 06GRC power costs.xls Chart 1_NIM Summary 19 3" xfId="24573"/>
    <cellStyle name="_VC 6.15.06 update on 06GRC power costs.xls Chart 1_NIM Summary 2" xfId="3800"/>
    <cellStyle name="_VC 6.15.06 update on 06GRC power costs.xls Chart 1_NIM Summary 2 2" xfId="24574"/>
    <cellStyle name="_VC 6.15.06 update on 06GRC power costs.xls Chart 1_NIM Summary 2 2 2" xfId="24575"/>
    <cellStyle name="_VC 6.15.06 update on 06GRC power costs.xls Chart 1_NIM Summary 2 2 2 2" xfId="24576"/>
    <cellStyle name="_VC 6.15.06 update on 06GRC power costs.xls Chart 1_NIM Summary 2 3" xfId="24577"/>
    <cellStyle name="_VC 6.15.06 update on 06GRC power costs.xls Chart 1_NIM Summary 2 3 2" xfId="24578"/>
    <cellStyle name="_VC 6.15.06 update on 06GRC power costs.xls Chart 1_NIM Summary 2 4" xfId="24579"/>
    <cellStyle name="_VC 6.15.06 update on 06GRC power costs.xls Chart 1_NIM Summary 2 4 2" xfId="24580"/>
    <cellStyle name="_VC 6.15.06 update on 06GRC power costs.xls Chart 1_NIM Summary 2 5" xfId="24581"/>
    <cellStyle name="_VC 6.15.06 update on 06GRC power costs.xls Chart 1_NIM Summary 20" xfId="24582"/>
    <cellStyle name="_VC 6.15.06 update on 06GRC power costs.xls Chart 1_NIM Summary 20 2" xfId="24583"/>
    <cellStyle name="_VC 6.15.06 update on 06GRC power costs.xls Chart 1_NIM Summary 20 3" xfId="24584"/>
    <cellStyle name="_VC 6.15.06 update on 06GRC power costs.xls Chart 1_NIM Summary 21" xfId="24585"/>
    <cellStyle name="_VC 6.15.06 update on 06GRC power costs.xls Chart 1_NIM Summary 21 2" xfId="24586"/>
    <cellStyle name="_VC 6.15.06 update on 06GRC power costs.xls Chart 1_NIM Summary 21 3" xfId="24587"/>
    <cellStyle name="_VC 6.15.06 update on 06GRC power costs.xls Chart 1_NIM Summary 22" xfId="24588"/>
    <cellStyle name="_VC 6.15.06 update on 06GRC power costs.xls Chart 1_NIM Summary 22 2" xfId="24589"/>
    <cellStyle name="_VC 6.15.06 update on 06GRC power costs.xls Chart 1_NIM Summary 22 3" xfId="24590"/>
    <cellStyle name="_VC 6.15.06 update on 06GRC power costs.xls Chart 1_NIM Summary 23" xfId="24591"/>
    <cellStyle name="_VC 6.15.06 update on 06GRC power costs.xls Chart 1_NIM Summary 23 2" xfId="24592"/>
    <cellStyle name="_VC 6.15.06 update on 06GRC power costs.xls Chart 1_NIM Summary 23 3" xfId="24593"/>
    <cellStyle name="_VC 6.15.06 update on 06GRC power costs.xls Chart 1_NIM Summary 24" xfId="24594"/>
    <cellStyle name="_VC 6.15.06 update on 06GRC power costs.xls Chart 1_NIM Summary 24 2" xfId="24595"/>
    <cellStyle name="_VC 6.15.06 update on 06GRC power costs.xls Chart 1_NIM Summary 24 3" xfId="24596"/>
    <cellStyle name="_VC 6.15.06 update on 06GRC power costs.xls Chart 1_NIM Summary 25" xfId="24597"/>
    <cellStyle name="_VC 6.15.06 update on 06GRC power costs.xls Chart 1_NIM Summary 25 2" xfId="24598"/>
    <cellStyle name="_VC 6.15.06 update on 06GRC power costs.xls Chart 1_NIM Summary 25 3" xfId="24599"/>
    <cellStyle name="_VC 6.15.06 update on 06GRC power costs.xls Chart 1_NIM Summary 26" xfId="24600"/>
    <cellStyle name="_VC 6.15.06 update on 06GRC power costs.xls Chart 1_NIM Summary 26 2" xfId="24601"/>
    <cellStyle name="_VC 6.15.06 update on 06GRC power costs.xls Chart 1_NIM Summary 26 3" xfId="24602"/>
    <cellStyle name="_VC 6.15.06 update on 06GRC power costs.xls Chart 1_NIM Summary 27" xfId="24603"/>
    <cellStyle name="_VC 6.15.06 update on 06GRC power costs.xls Chart 1_NIM Summary 27 2" xfId="24604"/>
    <cellStyle name="_VC 6.15.06 update on 06GRC power costs.xls Chart 1_NIM Summary 27 3" xfId="24605"/>
    <cellStyle name="_VC 6.15.06 update on 06GRC power costs.xls Chart 1_NIM Summary 28" xfId="24606"/>
    <cellStyle name="_VC 6.15.06 update on 06GRC power costs.xls Chart 1_NIM Summary 28 2" xfId="24607"/>
    <cellStyle name="_VC 6.15.06 update on 06GRC power costs.xls Chart 1_NIM Summary 28 3" xfId="24608"/>
    <cellStyle name="_VC 6.15.06 update on 06GRC power costs.xls Chart 1_NIM Summary 29" xfId="24609"/>
    <cellStyle name="_VC 6.15.06 update on 06GRC power costs.xls Chart 1_NIM Summary 29 2" xfId="24610"/>
    <cellStyle name="_VC 6.15.06 update on 06GRC power costs.xls Chart 1_NIM Summary 29 3" xfId="24611"/>
    <cellStyle name="_VC 6.15.06 update on 06GRC power costs.xls Chart 1_NIM Summary 3" xfId="3801"/>
    <cellStyle name="_VC 6.15.06 update on 06GRC power costs.xls Chart 1_NIM Summary 3 2" xfId="24612"/>
    <cellStyle name="_VC 6.15.06 update on 06GRC power costs.xls Chart 1_NIM Summary 3 2 2" xfId="24613"/>
    <cellStyle name="_VC 6.15.06 update on 06GRC power costs.xls Chart 1_NIM Summary 3 3" xfId="24614"/>
    <cellStyle name="_VC 6.15.06 update on 06GRC power costs.xls Chart 1_NIM Summary 3 4" xfId="24615"/>
    <cellStyle name="_VC 6.15.06 update on 06GRC power costs.xls Chart 1_NIM Summary 30" xfId="24616"/>
    <cellStyle name="_VC 6.15.06 update on 06GRC power costs.xls Chart 1_NIM Summary 30 2" xfId="24617"/>
    <cellStyle name="_VC 6.15.06 update on 06GRC power costs.xls Chart 1_NIM Summary 30 3" xfId="24618"/>
    <cellStyle name="_VC 6.15.06 update on 06GRC power costs.xls Chart 1_NIM Summary 31" xfId="24619"/>
    <cellStyle name="_VC 6.15.06 update on 06GRC power costs.xls Chart 1_NIM Summary 31 2" xfId="24620"/>
    <cellStyle name="_VC 6.15.06 update on 06GRC power costs.xls Chart 1_NIM Summary 31 3" xfId="24621"/>
    <cellStyle name="_VC 6.15.06 update on 06GRC power costs.xls Chart 1_NIM Summary 32" xfId="24622"/>
    <cellStyle name="_VC 6.15.06 update on 06GRC power costs.xls Chart 1_NIM Summary 32 2" xfId="24623"/>
    <cellStyle name="_VC 6.15.06 update on 06GRC power costs.xls Chart 1_NIM Summary 33" xfId="24624"/>
    <cellStyle name="_VC 6.15.06 update on 06GRC power costs.xls Chart 1_NIM Summary 33 2" xfId="24625"/>
    <cellStyle name="_VC 6.15.06 update on 06GRC power costs.xls Chart 1_NIM Summary 34" xfId="24626"/>
    <cellStyle name="_VC 6.15.06 update on 06GRC power costs.xls Chart 1_NIM Summary 34 2" xfId="24627"/>
    <cellStyle name="_VC 6.15.06 update on 06GRC power costs.xls Chart 1_NIM Summary 35" xfId="24628"/>
    <cellStyle name="_VC 6.15.06 update on 06GRC power costs.xls Chart 1_NIM Summary 35 2" xfId="24629"/>
    <cellStyle name="_VC 6.15.06 update on 06GRC power costs.xls Chart 1_NIM Summary 36" xfId="24630"/>
    <cellStyle name="_VC 6.15.06 update on 06GRC power costs.xls Chart 1_NIM Summary 36 2" xfId="24631"/>
    <cellStyle name="_VC 6.15.06 update on 06GRC power costs.xls Chart 1_NIM Summary 37" xfId="24632"/>
    <cellStyle name="_VC 6.15.06 update on 06GRC power costs.xls Chart 1_NIM Summary 37 2" xfId="24633"/>
    <cellStyle name="_VC 6.15.06 update on 06GRC power costs.xls Chart 1_NIM Summary 38" xfId="24634"/>
    <cellStyle name="_VC 6.15.06 update on 06GRC power costs.xls Chart 1_NIM Summary 38 2" xfId="24635"/>
    <cellStyle name="_VC 6.15.06 update on 06GRC power costs.xls Chart 1_NIM Summary 39" xfId="24636"/>
    <cellStyle name="_VC 6.15.06 update on 06GRC power costs.xls Chart 1_NIM Summary 39 2" xfId="24637"/>
    <cellStyle name="_VC 6.15.06 update on 06GRC power costs.xls Chart 1_NIM Summary 4" xfId="3802"/>
    <cellStyle name="_VC 6.15.06 update on 06GRC power costs.xls Chart 1_NIM Summary 4 2" xfId="24638"/>
    <cellStyle name="_VC 6.15.06 update on 06GRC power costs.xls Chart 1_NIM Summary 4 2 2" xfId="24639"/>
    <cellStyle name="_VC 6.15.06 update on 06GRC power costs.xls Chart 1_NIM Summary 4 3" xfId="24640"/>
    <cellStyle name="_VC 6.15.06 update on 06GRC power costs.xls Chart 1_NIM Summary 4 4" xfId="24641"/>
    <cellStyle name="_VC 6.15.06 update on 06GRC power costs.xls Chart 1_NIM Summary 40" xfId="24642"/>
    <cellStyle name="_VC 6.15.06 update on 06GRC power costs.xls Chart 1_NIM Summary 40 2" xfId="24643"/>
    <cellStyle name="_VC 6.15.06 update on 06GRC power costs.xls Chart 1_NIM Summary 41" xfId="24644"/>
    <cellStyle name="_VC 6.15.06 update on 06GRC power costs.xls Chart 1_NIM Summary 41 2" xfId="24645"/>
    <cellStyle name="_VC 6.15.06 update on 06GRC power costs.xls Chart 1_NIM Summary 42" xfId="24646"/>
    <cellStyle name="_VC 6.15.06 update on 06GRC power costs.xls Chart 1_NIM Summary 42 2" xfId="24647"/>
    <cellStyle name="_VC 6.15.06 update on 06GRC power costs.xls Chart 1_NIM Summary 43" xfId="24648"/>
    <cellStyle name="_VC 6.15.06 update on 06GRC power costs.xls Chart 1_NIM Summary 43 2" xfId="24649"/>
    <cellStyle name="_VC 6.15.06 update on 06GRC power costs.xls Chart 1_NIM Summary 44" xfId="24650"/>
    <cellStyle name="_VC 6.15.06 update on 06GRC power costs.xls Chart 1_NIM Summary 44 2" xfId="24651"/>
    <cellStyle name="_VC 6.15.06 update on 06GRC power costs.xls Chart 1_NIM Summary 45" xfId="24652"/>
    <cellStyle name="_VC 6.15.06 update on 06GRC power costs.xls Chart 1_NIM Summary 45 2" xfId="24653"/>
    <cellStyle name="_VC 6.15.06 update on 06GRC power costs.xls Chart 1_NIM Summary 46" xfId="24654"/>
    <cellStyle name="_VC 6.15.06 update on 06GRC power costs.xls Chart 1_NIM Summary 46 2" xfId="24655"/>
    <cellStyle name="_VC 6.15.06 update on 06GRC power costs.xls Chart 1_NIM Summary 47" xfId="24656"/>
    <cellStyle name="_VC 6.15.06 update on 06GRC power costs.xls Chart 1_NIM Summary 47 2" xfId="24657"/>
    <cellStyle name="_VC 6.15.06 update on 06GRC power costs.xls Chart 1_NIM Summary 48" xfId="24658"/>
    <cellStyle name="_VC 6.15.06 update on 06GRC power costs.xls Chart 1_NIM Summary 49" xfId="24659"/>
    <cellStyle name="_VC 6.15.06 update on 06GRC power costs.xls Chart 1_NIM Summary 5" xfId="3803"/>
    <cellStyle name="_VC 6.15.06 update on 06GRC power costs.xls Chart 1_NIM Summary 5 2" xfId="24660"/>
    <cellStyle name="_VC 6.15.06 update on 06GRC power costs.xls Chart 1_NIM Summary 5 2 2" xfId="24661"/>
    <cellStyle name="_VC 6.15.06 update on 06GRC power costs.xls Chart 1_NIM Summary 5 3" xfId="24662"/>
    <cellStyle name="_VC 6.15.06 update on 06GRC power costs.xls Chart 1_NIM Summary 5 4" xfId="24663"/>
    <cellStyle name="_VC 6.15.06 update on 06GRC power costs.xls Chart 1_NIM Summary 50" xfId="24664"/>
    <cellStyle name="_VC 6.15.06 update on 06GRC power costs.xls Chart 1_NIM Summary 51" xfId="24665"/>
    <cellStyle name="_VC 6.15.06 update on 06GRC power costs.xls Chart 1_NIM Summary 52" xfId="24666"/>
    <cellStyle name="_VC 6.15.06 update on 06GRC power costs.xls Chart 1_NIM Summary 6" xfId="3804"/>
    <cellStyle name="_VC 6.15.06 update on 06GRC power costs.xls Chart 1_NIM Summary 6 2" xfId="24667"/>
    <cellStyle name="_VC 6.15.06 update on 06GRC power costs.xls Chart 1_NIM Summary 6 2 2" xfId="24668"/>
    <cellStyle name="_VC 6.15.06 update on 06GRC power costs.xls Chart 1_NIM Summary 6 3" xfId="24669"/>
    <cellStyle name="_VC 6.15.06 update on 06GRC power costs.xls Chart 1_NIM Summary 6 4" xfId="24670"/>
    <cellStyle name="_VC 6.15.06 update on 06GRC power costs.xls Chart 1_NIM Summary 7" xfId="3805"/>
    <cellStyle name="_VC 6.15.06 update on 06GRC power costs.xls Chart 1_NIM Summary 7 2" xfId="24671"/>
    <cellStyle name="_VC 6.15.06 update on 06GRC power costs.xls Chart 1_NIM Summary 7 2 2" xfId="24672"/>
    <cellStyle name="_VC 6.15.06 update on 06GRC power costs.xls Chart 1_NIM Summary 7 3" xfId="24673"/>
    <cellStyle name="_VC 6.15.06 update on 06GRC power costs.xls Chart 1_NIM Summary 7 4" xfId="24674"/>
    <cellStyle name="_VC 6.15.06 update on 06GRC power costs.xls Chart 1_NIM Summary 7 5" xfId="24675"/>
    <cellStyle name="_VC 6.15.06 update on 06GRC power costs.xls Chart 1_NIM Summary 8" xfId="3806"/>
    <cellStyle name="_VC 6.15.06 update on 06GRC power costs.xls Chart 1_NIM Summary 8 2" xfId="24676"/>
    <cellStyle name="_VC 6.15.06 update on 06GRC power costs.xls Chart 1_NIM Summary 8 2 2" xfId="24677"/>
    <cellStyle name="_VC 6.15.06 update on 06GRC power costs.xls Chart 1_NIM Summary 8 3" xfId="24678"/>
    <cellStyle name="_VC 6.15.06 update on 06GRC power costs.xls Chart 1_NIM Summary 8 4" xfId="24679"/>
    <cellStyle name="_VC 6.15.06 update on 06GRC power costs.xls Chart 1_NIM Summary 8 5" xfId="24680"/>
    <cellStyle name="_VC 6.15.06 update on 06GRC power costs.xls Chart 1_NIM Summary 9" xfId="3807"/>
    <cellStyle name="_VC 6.15.06 update on 06GRC power costs.xls Chart 1_NIM Summary 9 2" xfId="24681"/>
    <cellStyle name="_VC 6.15.06 update on 06GRC power costs.xls Chart 1_NIM Summary 9 2 2" xfId="24682"/>
    <cellStyle name="_VC 6.15.06 update on 06GRC power costs.xls Chart 1_NIM Summary 9 3" xfId="24683"/>
    <cellStyle name="_VC 6.15.06 update on 06GRC power costs.xls Chart 1_NIM Summary 9 4" xfId="24684"/>
    <cellStyle name="_VC 6.15.06 update on 06GRC power costs.xls Chart 1_NIM Summary 9 5" xfId="24685"/>
    <cellStyle name="_VC 6.15.06 update on 06GRC power costs.xls Chart 1_NIM Summary_DEM-WP(C) ENERG10C--ctn Mid-C_042010 2010GRC" xfId="3808"/>
    <cellStyle name="_VC 6.15.06 update on 06GRC power costs.xls Chart 1_NIM Summary_DEM-WP(C) ENERG10C--ctn Mid-C_042010 2010GRC 2" xfId="24686"/>
    <cellStyle name="_VC 6.15.06 update on 06GRC power costs.xls Chart 1_PCA 10 -  Exhibit D Dec 2011" xfId="24687"/>
    <cellStyle name="_VC 6.15.06 update on 06GRC power costs.xls Chart 1_PCA 10 -  Exhibit D Dec 2011 2" xfId="24688"/>
    <cellStyle name="_VC 6.15.06 update on 06GRC power costs.xls Chart 1_PCA 10 -  Exhibit D from A Kellogg Jan 2011" xfId="24689"/>
    <cellStyle name="_VC 6.15.06 update on 06GRC power costs.xls Chart 1_PCA 10 -  Exhibit D from A Kellogg Jan 2011 2" xfId="24690"/>
    <cellStyle name="_VC 6.15.06 update on 06GRC power costs.xls Chart 1_PCA 10 -  Exhibit D from A Kellogg July 2011" xfId="24691"/>
    <cellStyle name="_VC 6.15.06 update on 06GRC power costs.xls Chart 1_PCA 10 -  Exhibit D from A Kellogg July 2011 2" xfId="24692"/>
    <cellStyle name="_VC 6.15.06 update on 06GRC power costs.xls Chart 1_PCA 10 -  Exhibit D from S Free Rcv'd 12-11" xfId="24693"/>
    <cellStyle name="_VC 6.15.06 update on 06GRC power costs.xls Chart 1_PCA 10 -  Exhibit D from S Free Rcv'd 12-11 2" xfId="24694"/>
    <cellStyle name="_VC 6.15.06 update on 06GRC power costs.xls Chart 1_PCA 11 -  Exhibit D Jan 2012 fr A Kellogg" xfId="24695"/>
    <cellStyle name="_VC 6.15.06 update on 06GRC power costs.xls Chart 1_PCA 11 -  Exhibit D Jan 2012 fr A Kellogg 2" xfId="24696"/>
    <cellStyle name="_VC 6.15.06 update on 06GRC power costs.xls Chart 1_PCA 11 -  Exhibit D Jan 2012 WF" xfId="24697"/>
    <cellStyle name="_VC 6.15.06 update on 06GRC power costs.xls Chart 1_PCA 11 -  Exhibit D Jan 2012 WF 2" xfId="24698"/>
    <cellStyle name="_VC 6.15.06 update on 06GRC power costs.xls Chart 1_PCA 9 -  Exhibit D April 2010" xfId="24699"/>
    <cellStyle name="_VC 6.15.06 update on 06GRC power costs.xls Chart 1_PCA 9 -  Exhibit D April 2010 (3)" xfId="3809"/>
    <cellStyle name="_VC 6.15.06 update on 06GRC power costs.xls Chart 1_PCA 9 -  Exhibit D April 2010 (3) 2" xfId="3810"/>
    <cellStyle name="_VC 6.15.06 update on 06GRC power costs.xls Chart 1_PCA 9 -  Exhibit D April 2010 (3) 2 2" xfId="24700"/>
    <cellStyle name="_VC 6.15.06 update on 06GRC power costs.xls Chart 1_PCA 9 -  Exhibit D April 2010 (3) 2 2 2" xfId="24701"/>
    <cellStyle name="_VC 6.15.06 update on 06GRC power costs.xls Chart 1_PCA 9 -  Exhibit D April 2010 (3) 2 2 2 2" xfId="24702"/>
    <cellStyle name="_VC 6.15.06 update on 06GRC power costs.xls Chart 1_PCA 9 -  Exhibit D April 2010 (3) 2 3" xfId="24703"/>
    <cellStyle name="_VC 6.15.06 update on 06GRC power costs.xls Chart 1_PCA 9 -  Exhibit D April 2010 (3) 2 3 2" xfId="24704"/>
    <cellStyle name="_VC 6.15.06 update on 06GRC power costs.xls Chart 1_PCA 9 -  Exhibit D April 2010 (3) 2 4" xfId="24705"/>
    <cellStyle name="_VC 6.15.06 update on 06GRC power costs.xls Chart 1_PCA 9 -  Exhibit D April 2010 (3) 2 4 2" xfId="24706"/>
    <cellStyle name="_VC 6.15.06 update on 06GRC power costs.xls Chart 1_PCA 9 -  Exhibit D April 2010 (3) 2 5" xfId="24707"/>
    <cellStyle name="_VC 6.15.06 update on 06GRC power costs.xls Chart 1_PCA 9 -  Exhibit D April 2010 (3) 3" xfId="24708"/>
    <cellStyle name="_VC 6.15.06 update on 06GRC power costs.xls Chart 1_PCA 9 -  Exhibit D April 2010 (3) 3 2" xfId="24709"/>
    <cellStyle name="_VC 6.15.06 update on 06GRC power costs.xls Chart 1_PCA 9 -  Exhibit D April 2010 (3) 3 2 2" xfId="24710"/>
    <cellStyle name="_VC 6.15.06 update on 06GRC power costs.xls Chart 1_PCA 9 -  Exhibit D April 2010 (3) 3 3" xfId="24711"/>
    <cellStyle name="_VC 6.15.06 update on 06GRC power costs.xls Chart 1_PCA 9 -  Exhibit D April 2010 (3) 4" xfId="24712"/>
    <cellStyle name="_VC 6.15.06 update on 06GRC power costs.xls Chart 1_PCA 9 -  Exhibit D April 2010 (3) 4 2" xfId="24713"/>
    <cellStyle name="_VC 6.15.06 update on 06GRC power costs.xls Chart 1_PCA 9 -  Exhibit D April 2010 (3) 4 2 2" xfId="24714"/>
    <cellStyle name="_VC 6.15.06 update on 06GRC power costs.xls Chart 1_PCA 9 -  Exhibit D April 2010 (3) 4 3" xfId="24715"/>
    <cellStyle name="_VC 6.15.06 update on 06GRC power costs.xls Chart 1_PCA 9 -  Exhibit D April 2010 (3) 5" xfId="24716"/>
    <cellStyle name="_VC 6.15.06 update on 06GRC power costs.xls Chart 1_PCA 9 -  Exhibit D April 2010 (3) 5 2" xfId="24717"/>
    <cellStyle name="_VC 6.15.06 update on 06GRC power costs.xls Chart 1_PCA 9 -  Exhibit D April 2010 (3) 6" xfId="24718"/>
    <cellStyle name="_VC 6.15.06 update on 06GRC power costs.xls Chart 1_PCA 9 -  Exhibit D April 2010 (3) 6 2" xfId="24719"/>
    <cellStyle name="_VC 6.15.06 update on 06GRC power costs.xls Chart 1_PCA 9 -  Exhibit D April 2010 (3) 7" xfId="24720"/>
    <cellStyle name="_VC 6.15.06 update on 06GRC power costs.xls Chart 1_PCA 9 -  Exhibit D April 2010 (3)_DEM-WP(C) ENERG10C--ctn Mid-C_042010 2010GRC" xfId="3811"/>
    <cellStyle name="_VC 6.15.06 update on 06GRC power costs.xls Chart 1_PCA 9 -  Exhibit D April 2010 (3)_DEM-WP(C) ENERG10C--ctn Mid-C_042010 2010GRC 2" xfId="24721"/>
    <cellStyle name="_VC 6.15.06 update on 06GRC power costs.xls Chart 1_PCA 9 -  Exhibit D April 2010 2" xfId="24722"/>
    <cellStyle name="_VC 6.15.06 update on 06GRC power costs.xls Chart 1_PCA 9 -  Exhibit D April 2010 2 2" xfId="24723"/>
    <cellStyle name="_VC 6.15.06 update on 06GRC power costs.xls Chart 1_PCA 9 -  Exhibit D April 2010 3" xfId="24724"/>
    <cellStyle name="_VC 6.15.06 update on 06GRC power costs.xls Chart 1_PCA 9 -  Exhibit D April 2010 3 2" xfId="24725"/>
    <cellStyle name="_VC 6.15.06 update on 06GRC power costs.xls Chart 1_PCA 9 -  Exhibit D April 2010 4" xfId="24726"/>
    <cellStyle name="_VC 6.15.06 update on 06GRC power costs.xls Chart 1_PCA 9 -  Exhibit D April 2010 4 2" xfId="24727"/>
    <cellStyle name="_VC 6.15.06 update on 06GRC power costs.xls Chart 1_PCA 9 -  Exhibit D April 2010 5" xfId="24728"/>
    <cellStyle name="_VC 6.15.06 update on 06GRC power costs.xls Chart 1_PCA 9 -  Exhibit D April 2010 5 2" xfId="24729"/>
    <cellStyle name="_VC 6.15.06 update on 06GRC power costs.xls Chart 1_PCA 9 -  Exhibit D April 2010 6" xfId="24730"/>
    <cellStyle name="_VC 6.15.06 update on 06GRC power costs.xls Chart 1_PCA 9 -  Exhibit D April 2010 6 2" xfId="24731"/>
    <cellStyle name="_VC 6.15.06 update on 06GRC power costs.xls Chart 1_PCA 9 -  Exhibit D April 2010 7" xfId="24732"/>
    <cellStyle name="_VC 6.15.06 update on 06GRC power costs.xls Chart 1_PCA 9 -  Exhibit D Nov 2010" xfId="24733"/>
    <cellStyle name="_VC 6.15.06 update on 06GRC power costs.xls Chart 1_PCA 9 -  Exhibit D Nov 2010 2" xfId="24734"/>
    <cellStyle name="_VC 6.15.06 update on 06GRC power costs.xls Chart 1_PCA 9 -  Exhibit D Nov 2010 2 2" xfId="24735"/>
    <cellStyle name="_VC 6.15.06 update on 06GRC power costs.xls Chart 1_PCA 9 -  Exhibit D Nov 2010 3" xfId="24736"/>
    <cellStyle name="_VC 6.15.06 update on 06GRC power costs.xls Chart 1_PCA 9 - Exhibit D at August 2010" xfId="24737"/>
    <cellStyle name="_VC 6.15.06 update on 06GRC power costs.xls Chart 1_PCA 9 - Exhibit D at August 2010 2" xfId="24738"/>
    <cellStyle name="_VC 6.15.06 update on 06GRC power costs.xls Chart 1_PCA 9 - Exhibit D at August 2010 2 2" xfId="24739"/>
    <cellStyle name="_VC 6.15.06 update on 06GRC power costs.xls Chart 1_PCA 9 - Exhibit D at August 2010 3" xfId="24740"/>
    <cellStyle name="_VC 6.15.06 update on 06GRC power costs.xls Chart 1_PCA 9 - Exhibit D June 2010 GRC" xfId="24741"/>
    <cellStyle name="_VC 6.15.06 update on 06GRC power costs.xls Chart 1_PCA 9 - Exhibit D June 2010 GRC 2" xfId="24742"/>
    <cellStyle name="_VC 6.15.06 update on 06GRC power costs.xls Chart 1_PCA 9 - Exhibit D June 2010 GRC 2 2" xfId="24743"/>
    <cellStyle name="_VC 6.15.06 update on 06GRC power costs.xls Chart 1_PCA 9 - Exhibit D June 2010 GRC 3" xfId="24744"/>
    <cellStyle name="_VC 6.15.06 update on 06GRC power costs.xls Chart 1_Power Costs - Comparison bx Rbtl-Staff-Jt-PC" xfId="3812"/>
    <cellStyle name="_VC 6.15.06 update on 06GRC power costs.xls Chart 1_Power Costs - Comparison bx Rbtl-Staff-Jt-PC 2" xfId="3813"/>
    <cellStyle name="_VC 6.15.06 update on 06GRC power costs.xls Chart 1_Power Costs - Comparison bx Rbtl-Staff-Jt-PC 2 2" xfId="24745"/>
    <cellStyle name="_VC 6.15.06 update on 06GRC power costs.xls Chart 1_Power Costs - Comparison bx Rbtl-Staff-Jt-PC 2 2 2" xfId="24746"/>
    <cellStyle name="_VC 6.15.06 update on 06GRC power costs.xls Chart 1_Power Costs - Comparison bx Rbtl-Staff-Jt-PC 2 2 2 2" xfId="24747"/>
    <cellStyle name="_VC 6.15.06 update on 06GRC power costs.xls Chart 1_Power Costs - Comparison bx Rbtl-Staff-Jt-PC 2 2 3" xfId="24748"/>
    <cellStyle name="_VC 6.15.06 update on 06GRC power costs.xls Chart 1_Power Costs - Comparison bx Rbtl-Staff-Jt-PC 2 3" xfId="24749"/>
    <cellStyle name="_VC 6.15.06 update on 06GRC power costs.xls Chart 1_Power Costs - Comparison bx Rbtl-Staff-Jt-PC 2 3 2" xfId="24750"/>
    <cellStyle name="_VC 6.15.06 update on 06GRC power costs.xls Chart 1_Power Costs - Comparison bx Rbtl-Staff-Jt-PC 2 4" xfId="24751"/>
    <cellStyle name="_VC 6.15.06 update on 06GRC power costs.xls Chart 1_Power Costs - Comparison bx Rbtl-Staff-Jt-PC 2 4 2" xfId="24752"/>
    <cellStyle name="_VC 6.15.06 update on 06GRC power costs.xls Chart 1_Power Costs - Comparison bx Rbtl-Staff-Jt-PC 2 5" xfId="24753"/>
    <cellStyle name="_VC 6.15.06 update on 06GRC power costs.xls Chart 1_Power Costs - Comparison bx Rbtl-Staff-Jt-PC 3" xfId="24754"/>
    <cellStyle name="_VC 6.15.06 update on 06GRC power costs.xls Chart 1_Power Costs - Comparison bx Rbtl-Staff-Jt-PC 3 2" xfId="24755"/>
    <cellStyle name="_VC 6.15.06 update on 06GRC power costs.xls Chart 1_Power Costs - Comparison bx Rbtl-Staff-Jt-PC 3 2 2" xfId="24756"/>
    <cellStyle name="_VC 6.15.06 update on 06GRC power costs.xls Chart 1_Power Costs - Comparison bx Rbtl-Staff-Jt-PC 3 3" xfId="24757"/>
    <cellStyle name="_VC 6.15.06 update on 06GRC power costs.xls Chart 1_Power Costs - Comparison bx Rbtl-Staff-Jt-PC 3 4" xfId="24758"/>
    <cellStyle name="_VC 6.15.06 update on 06GRC power costs.xls Chart 1_Power Costs - Comparison bx Rbtl-Staff-Jt-PC 4" xfId="24759"/>
    <cellStyle name="_VC 6.15.06 update on 06GRC power costs.xls Chart 1_Power Costs - Comparison bx Rbtl-Staff-Jt-PC 4 2" xfId="24760"/>
    <cellStyle name="_VC 6.15.06 update on 06GRC power costs.xls Chart 1_Power Costs - Comparison bx Rbtl-Staff-Jt-PC 4 2 2" xfId="24761"/>
    <cellStyle name="_VC 6.15.06 update on 06GRC power costs.xls Chart 1_Power Costs - Comparison bx Rbtl-Staff-Jt-PC 4 3" xfId="24762"/>
    <cellStyle name="_VC 6.15.06 update on 06GRC power costs.xls Chart 1_Power Costs - Comparison bx Rbtl-Staff-Jt-PC 5" xfId="24763"/>
    <cellStyle name="_VC 6.15.06 update on 06GRC power costs.xls Chart 1_Power Costs - Comparison bx Rbtl-Staff-Jt-PC 5 2" xfId="24764"/>
    <cellStyle name="_VC 6.15.06 update on 06GRC power costs.xls Chart 1_Power Costs - Comparison bx Rbtl-Staff-Jt-PC 6" xfId="24765"/>
    <cellStyle name="_VC 6.15.06 update on 06GRC power costs.xls Chart 1_Power Costs - Comparison bx Rbtl-Staff-Jt-PC 6 2" xfId="24766"/>
    <cellStyle name="_VC 6.15.06 update on 06GRC power costs.xls Chart 1_Power Costs - Comparison bx Rbtl-Staff-Jt-PC 7" xfId="24767"/>
    <cellStyle name="_VC 6.15.06 update on 06GRC power costs.xls Chart 1_Power Costs - Comparison bx Rbtl-Staff-Jt-PC_Adj Bench DR 3 for Initial Briefs (Electric)" xfId="3814"/>
    <cellStyle name="_VC 6.15.06 update on 06GRC power costs.xls Chart 1_Power Costs - Comparison bx Rbtl-Staff-Jt-PC_Adj Bench DR 3 for Initial Briefs (Electric) 2" xfId="3815"/>
    <cellStyle name="_VC 6.15.06 update on 06GRC power costs.xls Chart 1_Power Costs - Comparison bx Rbtl-Staff-Jt-PC_Adj Bench DR 3 for Initial Briefs (Electric) 2 2" xfId="24768"/>
    <cellStyle name="_VC 6.15.06 update on 06GRC power costs.xls Chart 1_Power Costs - Comparison bx Rbtl-Staff-Jt-PC_Adj Bench DR 3 for Initial Briefs (Electric) 2 2 2" xfId="24769"/>
    <cellStyle name="_VC 6.15.06 update on 06GRC power costs.xls Chart 1_Power Costs - Comparison bx Rbtl-Staff-Jt-PC_Adj Bench DR 3 for Initial Briefs (Electric) 2 2 2 2" xfId="24770"/>
    <cellStyle name="_VC 6.15.06 update on 06GRC power costs.xls Chart 1_Power Costs - Comparison bx Rbtl-Staff-Jt-PC_Adj Bench DR 3 for Initial Briefs (Electric) 2 2 3" xfId="24771"/>
    <cellStyle name="_VC 6.15.06 update on 06GRC power costs.xls Chart 1_Power Costs - Comparison bx Rbtl-Staff-Jt-PC_Adj Bench DR 3 for Initial Briefs (Electric) 2 3" xfId="24772"/>
    <cellStyle name="_VC 6.15.06 update on 06GRC power costs.xls Chart 1_Power Costs - Comparison bx Rbtl-Staff-Jt-PC_Adj Bench DR 3 for Initial Briefs (Electric) 2 3 2" xfId="24773"/>
    <cellStyle name="_VC 6.15.06 update on 06GRC power costs.xls Chart 1_Power Costs - Comparison bx Rbtl-Staff-Jt-PC_Adj Bench DR 3 for Initial Briefs (Electric) 2 4" xfId="24774"/>
    <cellStyle name="_VC 6.15.06 update on 06GRC power costs.xls Chart 1_Power Costs - Comparison bx Rbtl-Staff-Jt-PC_Adj Bench DR 3 for Initial Briefs (Electric) 2 4 2" xfId="24775"/>
    <cellStyle name="_VC 6.15.06 update on 06GRC power costs.xls Chart 1_Power Costs - Comparison bx Rbtl-Staff-Jt-PC_Adj Bench DR 3 for Initial Briefs (Electric) 2 5" xfId="24776"/>
    <cellStyle name="_VC 6.15.06 update on 06GRC power costs.xls Chart 1_Power Costs - Comparison bx Rbtl-Staff-Jt-PC_Adj Bench DR 3 for Initial Briefs (Electric) 3" xfId="24777"/>
    <cellStyle name="_VC 6.15.06 update on 06GRC power costs.xls Chart 1_Power Costs - Comparison bx Rbtl-Staff-Jt-PC_Adj Bench DR 3 for Initial Briefs (Electric) 3 2" xfId="24778"/>
    <cellStyle name="_VC 6.15.06 update on 06GRC power costs.xls Chart 1_Power Costs - Comparison bx Rbtl-Staff-Jt-PC_Adj Bench DR 3 for Initial Briefs (Electric) 3 2 2" xfId="24779"/>
    <cellStyle name="_VC 6.15.06 update on 06GRC power costs.xls Chart 1_Power Costs - Comparison bx Rbtl-Staff-Jt-PC_Adj Bench DR 3 for Initial Briefs (Electric) 3 3" xfId="24780"/>
    <cellStyle name="_VC 6.15.06 update on 06GRC power costs.xls Chart 1_Power Costs - Comparison bx Rbtl-Staff-Jt-PC_Adj Bench DR 3 for Initial Briefs (Electric) 3 4" xfId="24781"/>
    <cellStyle name="_VC 6.15.06 update on 06GRC power costs.xls Chart 1_Power Costs - Comparison bx Rbtl-Staff-Jt-PC_Adj Bench DR 3 for Initial Briefs (Electric) 4" xfId="24782"/>
    <cellStyle name="_VC 6.15.06 update on 06GRC power costs.xls Chart 1_Power Costs - Comparison bx Rbtl-Staff-Jt-PC_Adj Bench DR 3 for Initial Briefs (Electric) 4 2" xfId="24783"/>
    <cellStyle name="_VC 6.15.06 update on 06GRC power costs.xls Chart 1_Power Costs - Comparison bx Rbtl-Staff-Jt-PC_Adj Bench DR 3 for Initial Briefs (Electric) 4 2 2" xfId="24784"/>
    <cellStyle name="_VC 6.15.06 update on 06GRC power costs.xls Chart 1_Power Costs - Comparison bx Rbtl-Staff-Jt-PC_Adj Bench DR 3 for Initial Briefs (Electric) 4 3" xfId="24785"/>
    <cellStyle name="_VC 6.15.06 update on 06GRC power costs.xls Chart 1_Power Costs - Comparison bx Rbtl-Staff-Jt-PC_Adj Bench DR 3 for Initial Briefs (Electric) 5" xfId="24786"/>
    <cellStyle name="_VC 6.15.06 update on 06GRC power costs.xls Chart 1_Power Costs - Comparison bx Rbtl-Staff-Jt-PC_Adj Bench DR 3 for Initial Briefs (Electric) 5 2" xfId="24787"/>
    <cellStyle name="_VC 6.15.06 update on 06GRC power costs.xls Chart 1_Power Costs - Comparison bx Rbtl-Staff-Jt-PC_Adj Bench DR 3 for Initial Briefs (Electric) 6" xfId="24788"/>
    <cellStyle name="_VC 6.15.06 update on 06GRC power costs.xls Chart 1_Power Costs - Comparison bx Rbtl-Staff-Jt-PC_Adj Bench DR 3 for Initial Briefs (Electric) 6 2" xfId="24789"/>
    <cellStyle name="_VC 6.15.06 update on 06GRC power costs.xls Chart 1_Power Costs - Comparison bx Rbtl-Staff-Jt-PC_Adj Bench DR 3 for Initial Briefs (Electric) 7" xfId="24790"/>
    <cellStyle name="_VC 6.15.06 update on 06GRC power costs.xls Chart 1_Power Costs - Comparison bx Rbtl-Staff-Jt-PC_Adj Bench DR 3 for Initial Briefs (Electric)_DEM-WP(C) ENERG10C--ctn Mid-C_042010 2010GRC" xfId="3816"/>
    <cellStyle name="_VC 6.15.06 update on 06GRC power costs.xls Chart 1_Power Costs - Comparison bx Rbtl-Staff-Jt-PC_Adj Bench DR 3 for Initial Briefs (Electric)_DEM-WP(C) ENERG10C--ctn Mid-C_042010 2010GRC 2" xfId="24791"/>
    <cellStyle name="_VC 6.15.06 update on 06GRC power costs.xls Chart 1_Power Costs - Comparison bx Rbtl-Staff-Jt-PC_DEM-WP(C) ENERG10C--ctn Mid-C_042010 2010GRC" xfId="3817"/>
    <cellStyle name="_VC 6.15.06 update on 06GRC power costs.xls Chart 1_Power Costs - Comparison bx Rbtl-Staff-Jt-PC_DEM-WP(C) ENERG10C--ctn Mid-C_042010 2010GRC 2" xfId="24792"/>
    <cellStyle name="_VC 6.15.06 update on 06GRC power costs.xls Chart 1_Power Costs - Comparison bx Rbtl-Staff-Jt-PC_Electric Rev Req Model (2009 GRC) Rebuttal" xfId="3818"/>
    <cellStyle name="_VC 6.15.06 update on 06GRC power costs.xls Chart 1_Power Costs - Comparison bx Rbtl-Staff-Jt-PC_Electric Rev Req Model (2009 GRC) Rebuttal 2" xfId="24793"/>
    <cellStyle name="_VC 6.15.06 update on 06GRC power costs.xls Chart 1_Power Costs - Comparison bx Rbtl-Staff-Jt-PC_Electric Rev Req Model (2009 GRC) Rebuttal 2 2" xfId="24794"/>
    <cellStyle name="_VC 6.15.06 update on 06GRC power costs.xls Chart 1_Power Costs - Comparison bx Rbtl-Staff-Jt-PC_Electric Rev Req Model (2009 GRC) Rebuttal 2 2 2" xfId="24795"/>
    <cellStyle name="_VC 6.15.06 update on 06GRC power costs.xls Chart 1_Power Costs - Comparison bx Rbtl-Staff-Jt-PC_Electric Rev Req Model (2009 GRC) Rebuttal 2 3" xfId="24796"/>
    <cellStyle name="_VC 6.15.06 update on 06GRC power costs.xls Chart 1_Power Costs - Comparison bx Rbtl-Staff-Jt-PC_Electric Rev Req Model (2009 GRC) Rebuttal 2 4" xfId="24797"/>
    <cellStyle name="_VC 6.15.06 update on 06GRC power costs.xls Chart 1_Power Costs - Comparison bx Rbtl-Staff-Jt-PC_Electric Rev Req Model (2009 GRC) Rebuttal 3" xfId="24798"/>
    <cellStyle name="_VC 6.15.06 update on 06GRC power costs.xls Chart 1_Power Costs - Comparison bx Rbtl-Staff-Jt-PC_Electric Rev Req Model (2009 GRC) Rebuttal 3 2" xfId="24799"/>
    <cellStyle name="_VC 6.15.06 update on 06GRC power costs.xls Chart 1_Power Costs - Comparison bx Rbtl-Staff-Jt-PC_Electric Rev Req Model (2009 GRC) Rebuttal 4" xfId="24800"/>
    <cellStyle name="_VC 6.15.06 update on 06GRC power costs.xls Chart 1_Power Costs - Comparison bx Rbtl-Staff-Jt-PC_Electric Rev Req Model (2009 GRC) Rebuttal 5" xfId="24801"/>
    <cellStyle name="_VC 6.15.06 update on 06GRC power costs.xls Chart 1_Power Costs - Comparison bx Rbtl-Staff-Jt-PC_Electric Rev Req Model (2009 GRC) Rebuttal REmoval of New  WH Solar AdjustMI" xfId="3819"/>
    <cellStyle name="_VC 6.15.06 update on 06GRC power costs.xls Chart 1_Power Costs - Comparison bx Rbtl-Staff-Jt-PC_Electric Rev Req Model (2009 GRC) Rebuttal REmoval of New  WH Solar AdjustMI 2" xfId="3820"/>
    <cellStyle name="_VC 6.15.06 update on 06GRC power costs.xls Chart 1_Power Costs - Comparison bx Rbtl-Staff-Jt-PC_Electric Rev Req Model (2009 GRC) Rebuttal REmoval of New  WH Solar AdjustMI 2 2" xfId="24802"/>
    <cellStyle name="_VC 6.15.06 update on 06GRC power costs.xls Chart 1_Power Costs - Comparison bx Rbtl-Staff-Jt-PC_Electric Rev Req Model (2009 GRC) Rebuttal REmoval of New  WH Solar AdjustMI 2 2 2" xfId="24803"/>
    <cellStyle name="_VC 6.15.06 update on 06GRC power costs.xls Chart 1_Power Costs - Comparison bx Rbtl-Staff-Jt-PC_Electric Rev Req Model (2009 GRC) Rebuttal REmoval of New  WH Solar AdjustMI 2 2 2 2" xfId="24804"/>
    <cellStyle name="_VC 6.15.06 update on 06GRC power costs.xls Chart 1_Power Costs - Comparison bx Rbtl-Staff-Jt-PC_Electric Rev Req Model (2009 GRC) Rebuttal REmoval of New  WH Solar AdjustMI 2 2 3" xfId="24805"/>
    <cellStyle name="_VC 6.15.06 update on 06GRC power costs.xls Chart 1_Power Costs - Comparison bx Rbtl-Staff-Jt-PC_Electric Rev Req Model (2009 GRC) Rebuttal REmoval of New  WH Solar AdjustMI 2 3" xfId="24806"/>
    <cellStyle name="_VC 6.15.06 update on 06GRC power costs.xls Chart 1_Power Costs - Comparison bx Rbtl-Staff-Jt-PC_Electric Rev Req Model (2009 GRC) Rebuttal REmoval of New  WH Solar AdjustMI 2 3 2" xfId="24807"/>
    <cellStyle name="_VC 6.15.06 update on 06GRC power costs.xls Chart 1_Power Costs - Comparison bx Rbtl-Staff-Jt-PC_Electric Rev Req Model (2009 GRC) Rebuttal REmoval of New  WH Solar AdjustMI 2 4" xfId="24808"/>
    <cellStyle name="_VC 6.15.06 update on 06GRC power costs.xls Chart 1_Power Costs - Comparison bx Rbtl-Staff-Jt-PC_Electric Rev Req Model (2009 GRC) Rebuttal REmoval of New  WH Solar AdjustMI 2 4 2" xfId="24809"/>
    <cellStyle name="_VC 6.15.06 update on 06GRC power costs.xls Chart 1_Power Costs - Comparison bx Rbtl-Staff-Jt-PC_Electric Rev Req Model (2009 GRC) Rebuttal REmoval of New  WH Solar AdjustMI 2 5" xfId="24810"/>
    <cellStyle name="_VC 6.15.06 update on 06GRC power costs.xls Chart 1_Power Costs - Comparison bx Rbtl-Staff-Jt-PC_Electric Rev Req Model (2009 GRC) Rebuttal REmoval of New  WH Solar AdjustMI 3" xfId="24811"/>
    <cellStyle name="_VC 6.15.06 update on 06GRC power costs.xls Chart 1_Power Costs - Comparison bx Rbtl-Staff-Jt-PC_Electric Rev Req Model (2009 GRC) Rebuttal REmoval of New  WH Solar AdjustMI 3 2" xfId="24812"/>
    <cellStyle name="_VC 6.15.06 update on 06GRC power costs.xls Chart 1_Power Costs - Comparison bx Rbtl-Staff-Jt-PC_Electric Rev Req Model (2009 GRC) Rebuttal REmoval of New  WH Solar AdjustMI 3 2 2" xfId="24813"/>
    <cellStyle name="_VC 6.15.06 update on 06GRC power costs.xls Chart 1_Power Costs - Comparison bx Rbtl-Staff-Jt-PC_Electric Rev Req Model (2009 GRC) Rebuttal REmoval of New  WH Solar AdjustMI 3 3" xfId="24814"/>
    <cellStyle name="_VC 6.15.06 update on 06GRC power costs.xls Chart 1_Power Costs - Comparison bx Rbtl-Staff-Jt-PC_Electric Rev Req Model (2009 GRC) Rebuttal REmoval of New  WH Solar AdjustMI 3 4" xfId="24815"/>
    <cellStyle name="_VC 6.15.06 update on 06GRC power costs.xls Chart 1_Power Costs - Comparison bx Rbtl-Staff-Jt-PC_Electric Rev Req Model (2009 GRC) Rebuttal REmoval of New  WH Solar AdjustMI 4" xfId="24816"/>
    <cellStyle name="_VC 6.15.06 update on 06GRC power costs.xls Chart 1_Power Costs - Comparison bx Rbtl-Staff-Jt-PC_Electric Rev Req Model (2009 GRC) Rebuttal REmoval of New  WH Solar AdjustMI 4 2" xfId="24817"/>
    <cellStyle name="_VC 6.15.06 update on 06GRC power costs.xls Chart 1_Power Costs - Comparison bx Rbtl-Staff-Jt-PC_Electric Rev Req Model (2009 GRC) Rebuttal REmoval of New  WH Solar AdjustMI 4 2 2" xfId="24818"/>
    <cellStyle name="_VC 6.15.06 update on 06GRC power costs.xls Chart 1_Power Costs - Comparison bx Rbtl-Staff-Jt-PC_Electric Rev Req Model (2009 GRC) Rebuttal REmoval of New  WH Solar AdjustMI 4 3" xfId="24819"/>
    <cellStyle name="_VC 6.15.06 update on 06GRC power costs.xls Chart 1_Power Costs - Comparison bx Rbtl-Staff-Jt-PC_Electric Rev Req Model (2009 GRC) Rebuttal REmoval of New  WH Solar AdjustMI 5" xfId="24820"/>
    <cellStyle name="_VC 6.15.06 update on 06GRC power costs.xls Chart 1_Power Costs - Comparison bx Rbtl-Staff-Jt-PC_Electric Rev Req Model (2009 GRC) Rebuttal REmoval of New  WH Solar AdjustMI 5 2" xfId="24821"/>
    <cellStyle name="_VC 6.15.06 update on 06GRC power costs.xls Chart 1_Power Costs - Comparison bx Rbtl-Staff-Jt-PC_Electric Rev Req Model (2009 GRC) Rebuttal REmoval of New  WH Solar AdjustMI 6" xfId="24822"/>
    <cellStyle name="_VC 6.15.06 update on 06GRC power costs.xls Chart 1_Power Costs - Comparison bx Rbtl-Staff-Jt-PC_Electric Rev Req Model (2009 GRC) Rebuttal REmoval of New  WH Solar AdjustMI 6 2" xfId="24823"/>
    <cellStyle name="_VC 6.15.06 update on 06GRC power costs.xls Chart 1_Power Costs - Comparison bx Rbtl-Staff-Jt-PC_Electric Rev Req Model (2009 GRC) Rebuttal REmoval of New  WH Solar AdjustMI 7" xfId="24824"/>
    <cellStyle name="_VC 6.15.06 update on 06GRC power costs.xls Chart 1_Power Costs - Comparison bx Rbtl-Staff-Jt-PC_Electric Rev Req Model (2009 GRC) Rebuttal REmoval of New  WH Solar AdjustMI_DEM-WP(C) ENERG10C--ctn Mid-C_042010 2010GRC" xfId="3821"/>
    <cellStyle name="_VC 6.15.06 update on 06GRC power costs.xls Chart 1_Power Costs - Comparison bx Rbtl-Staff-Jt-PC_Electric Rev Req Model (2009 GRC) Rebuttal REmoval of New  WH Solar AdjustMI_DEM-WP(C) ENERG10C--ctn Mid-C_042010 2010GRC 2" xfId="24825"/>
    <cellStyle name="_VC 6.15.06 update on 06GRC power costs.xls Chart 1_Power Costs - Comparison bx Rbtl-Staff-Jt-PC_Electric Rev Req Model (2009 GRC) Revised 01-18-2010" xfId="3822"/>
    <cellStyle name="_VC 6.15.06 update on 06GRC power costs.xls Chart 1_Power Costs - Comparison bx Rbtl-Staff-Jt-PC_Electric Rev Req Model (2009 GRC) Revised 01-18-2010 2" xfId="3823"/>
    <cellStyle name="_VC 6.15.06 update on 06GRC power costs.xls Chart 1_Power Costs - Comparison bx Rbtl-Staff-Jt-PC_Electric Rev Req Model (2009 GRC) Revised 01-18-2010 2 2" xfId="24826"/>
    <cellStyle name="_VC 6.15.06 update on 06GRC power costs.xls Chart 1_Power Costs - Comparison bx Rbtl-Staff-Jt-PC_Electric Rev Req Model (2009 GRC) Revised 01-18-2010 2 2 2" xfId="24827"/>
    <cellStyle name="_VC 6.15.06 update on 06GRC power costs.xls Chart 1_Power Costs - Comparison bx Rbtl-Staff-Jt-PC_Electric Rev Req Model (2009 GRC) Revised 01-18-2010 2 2 2 2" xfId="24828"/>
    <cellStyle name="_VC 6.15.06 update on 06GRC power costs.xls Chart 1_Power Costs - Comparison bx Rbtl-Staff-Jt-PC_Electric Rev Req Model (2009 GRC) Revised 01-18-2010 2 2 3" xfId="24829"/>
    <cellStyle name="_VC 6.15.06 update on 06GRC power costs.xls Chart 1_Power Costs - Comparison bx Rbtl-Staff-Jt-PC_Electric Rev Req Model (2009 GRC) Revised 01-18-2010 2 3" xfId="24830"/>
    <cellStyle name="_VC 6.15.06 update on 06GRC power costs.xls Chart 1_Power Costs - Comparison bx Rbtl-Staff-Jt-PC_Electric Rev Req Model (2009 GRC) Revised 01-18-2010 2 3 2" xfId="24831"/>
    <cellStyle name="_VC 6.15.06 update on 06GRC power costs.xls Chart 1_Power Costs - Comparison bx Rbtl-Staff-Jt-PC_Electric Rev Req Model (2009 GRC) Revised 01-18-2010 2 4" xfId="24832"/>
    <cellStyle name="_VC 6.15.06 update on 06GRC power costs.xls Chart 1_Power Costs - Comparison bx Rbtl-Staff-Jt-PC_Electric Rev Req Model (2009 GRC) Revised 01-18-2010 2 4 2" xfId="24833"/>
    <cellStyle name="_VC 6.15.06 update on 06GRC power costs.xls Chart 1_Power Costs - Comparison bx Rbtl-Staff-Jt-PC_Electric Rev Req Model (2009 GRC) Revised 01-18-2010 2 5" xfId="24834"/>
    <cellStyle name="_VC 6.15.06 update on 06GRC power costs.xls Chart 1_Power Costs - Comparison bx Rbtl-Staff-Jt-PC_Electric Rev Req Model (2009 GRC) Revised 01-18-2010 3" xfId="24835"/>
    <cellStyle name="_VC 6.15.06 update on 06GRC power costs.xls Chart 1_Power Costs - Comparison bx Rbtl-Staff-Jt-PC_Electric Rev Req Model (2009 GRC) Revised 01-18-2010 3 2" xfId="24836"/>
    <cellStyle name="_VC 6.15.06 update on 06GRC power costs.xls Chart 1_Power Costs - Comparison bx Rbtl-Staff-Jt-PC_Electric Rev Req Model (2009 GRC) Revised 01-18-2010 3 2 2" xfId="24837"/>
    <cellStyle name="_VC 6.15.06 update on 06GRC power costs.xls Chart 1_Power Costs - Comparison bx Rbtl-Staff-Jt-PC_Electric Rev Req Model (2009 GRC) Revised 01-18-2010 3 3" xfId="24838"/>
    <cellStyle name="_VC 6.15.06 update on 06GRC power costs.xls Chart 1_Power Costs - Comparison bx Rbtl-Staff-Jt-PC_Electric Rev Req Model (2009 GRC) Revised 01-18-2010 3 4" xfId="24839"/>
    <cellStyle name="_VC 6.15.06 update on 06GRC power costs.xls Chart 1_Power Costs - Comparison bx Rbtl-Staff-Jt-PC_Electric Rev Req Model (2009 GRC) Revised 01-18-2010 4" xfId="24840"/>
    <cellStyle name="_VC 6.15.06 update on 06GRC power costs.xls Chart 1_Power Costs - Comparison bx Rbtl-Staff-Jt-PC_Electric Rev Req Model (2009 GRC) Revised 01-18-2010 4 2" xfId="24841"/>
    <cellStyle name="_VC 6.15.06 update on 06GRC power costs.xls Chart 1_Power Costs - Comparison bx Rbtl-Staff-Jt-PC_Electric Rev Req Model (2009 GRC) Revised 01-18-2010 4 2 2" xfId="24842"/>
    <cellStyle name="_VC 6.15.06 update on 06GRC power costs.xls Chart 1_Power Costs - Comparison bx Rbtl-Staff-Jt-PC_Electric Rev Req Model (2009 GRC) Revised 01-18-2010 4 3" xfId="24843"/>
    <cellStyle name="_VC 6.15.06 update on 06GRC power costs.xls Chart 1_Power Costs - Comparison bx Rbtl-Staff-Jt-PC_Electric Rev Req Model (2009 GRC) Revised 01-18-2010 5" xfId="24844"/>
    <cellStyle name="_VC 6.15.06 update on 06GRC power costs.xls Chart 1_Power Costs - Comparison bx Rbtl-Staff-Jt-PC_Electric Rev Req Model (2009 GRC) Revised 01-18-2010 5 2" xfId="24845"/>
    <cellStyle name="_VC 6.15.06 update on 06GRC power costs.xls Chart 1_Power Costs - Comparison bx Rbtl-Staff-Jt-PC_Electric Rev Req Model (2009 GRC) Revised 01-18-2010 6" xfId="24846"/>
    <cellStyle name="_VC 6.15.06 update on 06GRC power costs.xls Chart 1_Power Costs - Comparison bx Rbtl-Staff-Jt-PC_Electric Rev Req Model (2009 GRC) Revised 01-18-2010 6 2" xfId="24847"/>
    <cellStyle name="_VC 6.15.06 update on 06GRC power costs.xls Chart 1_Power Costs - Comparison bx Rbtl-Staff-Jt-PC_Electric Rev Req Model (2009 GRC) Revised 01-18-2010 7" xfId="24848"/>
    <cellStyle name="_VC 6.15.06 update on 06GRC power costs.xls Chart 1_Power Costs - Comparison bx Rbtl-Staff-Jt-PC_Electric Rev Req Model (2009 GRC) Revised 01-18-2010_DEM-WP(C) ENERG10C--ctn Mid-C_042010 2010GRC" xfId="3824"/>
    <cellStyle name="_VC 6.15.06 update on 06GRC power costs.xls Chart 1_Power Costs - Comparison bx Rbtl-Staff-Jt-PC_Electric Rev Req Model (2009 GRC) Revised 01-18-2010_DEM-WP(C) ENERG10C--ctn Mid-C_042010 2010GRC 2" xfId="24849"/>
    <cellStyle name="_VC 6.15.06 update on 06GRC power costs.xls Chart 1_Power Costs - Comparison bx Rbtl-Staff-Jt-PC_Final Order Electric EXHIBIT A-1" xfId="3825"/>
    <cellStyle name="_VC 6.15.06 update on 06GRC power costs.xls Chart 1_Power Costs - Comparison bx Rbtl-Staff-Jt-PC_Final Order Electric EXHIBIT A-1 2" xfId="24850"/>
    <cellStyle name="_VC 6.15.06 update on 06GRC power costs.xls Chart 1_Power Costs - Comparison bx Rbtl-Staff-Jt-PC_Final Order Electric EXHIBIT A-1 2 2" xfId="24851"/>
    <cellStyle name="_VC 6.15.06 update on 06GRC power costs.xls Chart 1_Power Costs - Comparison bx Rbtl-Staff-Jt-PC_Final Order Electric EXHIBIT A-1 2 2 2" xfId="24852"/>
    <cellStyle name="_VC 6.15.06 update on 06GRC power costs.xls Chart 1_Power Costs - Comparison bx Rbtl-Staff-Jt-PC_Final Order Electric EXHIBIT A-1 2 3" xfId="24853"/>
    <cellStyle name="_VC 6.15.06 update on 06GRC power costs.xls Chart 1_Power Costs - Comparison bx Rbtl-Staff-Jt-PC_Final Order Electric EXHIBIT A-1 2 4" xfId="24854"/>
    <cellStyle name="_VC 6.15.06 update on 06GRC power costs.xls Chart 1_Power Costs - Comparison bx Rbtl-Staff-Jt-PC_Final Order Electric EXHIBIT A-1 3" xfId="24855"/>
    <cellStyle name="_VC 6.15.06 update on 06GRC power costs.xls Chart 1_Power Costs - Comparison bx Rbtl-Staff-Jt-PC_Final Order Electric EXHIBIT A-1 3 2" xfId="24856"/>
    <cellStyle name="_VC 6.15.06 update on 06GRC power costs.xls Chart 1_Power Costs - Comparison bx Rbtl-Staff-Jt-PC_Final Order Electric EXHIBIT A-1 3 2 2" xfId="24857"/>
    <cellStyle name="_VC 6.15.06 update on 06GRC power costs.xls Chart 1_Power Costs - Comparison bx Rbtl-Staff-Jt-PC_Final Order Electric EXHIBIT A-1 3 3" xfId="24858"/>
    <cellStyle name="_VC 6.15.06 update on 06GRC power costs.xls Chart 1_Power Costs - Comparison bx Rbtl-Staff-Jt-PC_Final Order Electric EXHIBIT A-1 4" xfId="24859"/>
    <cellStyle name="_VC 6.15.06 update on 06GRC power costs.xls Chart 1_Power Costs - Comparison bx Rbtl-Staff-Jt-PC_Final Order Electric EXHIBIT A-1 4 2" xfId="24860"/>
    <cellStyle name="_VC 6.15.06 update on 06GRC power costs.xls Chart 1_Power Costs - Comparison bx Rbtl-Staff-Jt-PC_Final Order Electric EXHIBIT A-1 5" xfId="24861"/>
    <cellStyle name="_VC 6.15.06 update on 06GRC power costs.xls Chart 1_Power Costs - Comparison bx Rbtl-Staff-Jt-PC_Final Order Electric EXHIBIT A-1 6" xfId="24862"/>
    <cellStyle name="_VC 6.15.06 update on 06GRC power costs.xls Chart 1_Power Costs - Comparison bx Rbtl-Staff-Jt-PC_Final Order Electric EXHIBIT A-1 7" xfId="24863"/>
    <cellStyle name="_VC 6.15.06 update on 06GRC power costs.xls Chart 1_Production Adj 4.37" xfId="24864"/>
    <cellStyle name="_VC 6.15.06 update on 06GRC power costs.xls Chart 1_Production Adj 4.37 2" xfId="24865"/>
    <cellStyle name="_VC 6.15.06 update on 06GRC power costs.xls Chart 1_Production Adj 4.37 2 2" xfId="24866"/>
    <cellStyle name="_VC 6.15.06 update on 06GRC power costs.xls Chart 1_Production Adj 4.37 2 2 2" xfId="24867"/>
    <cellStyle name="_VC 6.15.06 update on 06GRC power costs.xls Chart 1_Production Adj 4.37 2 3" xfId="24868"/>
    <cellStyle name="_VC 6.15.06 update on 06GRC power costs.xls Chart 1_Production Adj 4.37 3" xfId="24869"/>
    <cellStyle name="_VC 6.15.06 update on 06GRC power costs.xls Chart 1_Production Adj 4.37 3 2" xfId="24870"/>
    <cellStyle name="_VC 6.15.06 update on 06GRC power costs.xls Chart 1_Production Adj 4.37 4" xfId="24871"/>
    <cellStyle name="_VC 6.15.06 update on 06GRC power costs.xls Chart 1_Purchased Power Adj 4.03" xfId="24872"/>
    <cellStyle name="_VC 6.15.06 update on 06GRC power costs.xls Chart 1_Purchased Power Adj 4.03 2" xfId="24873"/>
    <cellStyle name="_VC 6.15.06 update on 06GRC power costs.xls Chart 1_Purchased Power Adj 4.03 2 2" xfId="24874"/>
    <cellStyle name="_VC 6.15.06 update on 06GRC power costs.xls Chart 1_Purchased Power Adj 4.03 2 2 2" xfId="24875"/>
    <cellStyle name="_VC 6.15.06 update on 06GRC power costs.xls Chart 1_Purchased Power Adj 4.03 2 3" xfId="24876"/>
    <cellStyle name="_VC 6.15.06 update on 06GRC power costs.xls Chart 1_Purchased Power Adj 4.03 3" xfId="24877"/>
    <cellStyle name="_VC 6.15.06 update on 06GRC power costs.xls Chart 1_Purchased Power Adj 4.03 3 2" xfId="24878"/>
    <cellStyle name="_VC 6.15.06 update on 06GRC power costs.xls Chart 1_Purchased Power Adj 4.03 4" xfId="24879"/>
    <cellStyle name="_VC 6.15.06 update on 06GRC power costs.xls Chart 1_Rebuttal Power Costs" xfId="3826"/>
    <cellStyle name="_VC 6.15.06 update on 06GRC power costs.xls Chart 1_Rebuttal Power Costs 2" xfId="3827"/>
    <cellStyle name="_VC 6.15.06 update on 06GRC power costs.xls Chart 1_Rebuttal Power Costs 2 2" xfId="24880"/>
    <cellStyle name="_VC 6.15.06 update on 06GRC power costs.xls Chart 1_Rebuttal Power Costs 2 2 2" xfId="24881"/>
    <cellStyle name="_VC 6.15.06 update on 06GRC power costs.xls Chart 1_Rebuttal Power Costs 2 2 2 2" xfId="24882"/>
    <cellStyle name="_VC 6.15.06 update on 06GRC power costs.xls Chart 1_Rebuttal Power Costs 2 2 3" xfId="24883"/>
    <cellStyle name="_VC 6.15.06 update on 06GRC power costs.xls Chart 1_Rebuttal Power Costs 2 3" xfId="24884"/>
    <cellStyle name="_VC 6.15.06 update on 06GRC power costs.xls Chart 1_Rebuttal Power Costs 2 3 2" xfId="24885"/>
    <cellStyle name="_VC 6.15.06 update on 06GRC power costs.xls Chart 1_Rebuttal Power Costs 2 4" xfId="24886"/>
    <cellStyle name="_VC 6.15.06 update on 06GRC power costs.xls Chart 1_Rebuttal Power Costs 2 4 2" xfId="24887"/>
    <cellStyle name="_VC 6.15.06 update on 06GRC power costs.xls Chart 1_Rebuttal Power Costs 2 5" xfId="24888"/>
    <cellStyle name="_VC 6.15.06 update on 06GRC power costs.xls Chart 1_Rebuttal Power Costs 3" xfId="24889"/>
    <cellStyle name="_VC 6.15.06 update on 06GRC power costs.xls Chart 1_Rebuttal Power Costs 3 2" xfId="24890"/>
    <cellStyle name="_VC 6.15.06 update on 06GRC power costs.xls Chart 1_Rebuttal Power Costs 3 2 2" xfId="24891"/>
    <cellStyle name="_VC 6.15.06 update on 06GRC power costs.xls Chart 1_Rebuttal Power Costs 3 3" xfId="24892"/>
    <cellStyle name="_VC 6.15.06 update on 06GRC power costs.xls Chart 1_Rebuttal Power Costs 3 4" xfId="24893"/>
    <cellStyle name="_VC 6.15.06 update on 06GRC power costs.xls Chart 1_Rebuttal Power Costs 4" xfId="24894"/>
    <cellStyle name="_VC 6.15.06 update on 06GRC power costs.xls Chart 1_Rebuttal Power Costs 4 2" xfId="24895"/>
    <cellStyle name="_VC 6.15.06 update on 06GRC power costs.xls Chart 1_Rebuttal Power Costs 4 2 2" xfId="24896"/>
    <cellStyle name="_VC 6.15.06 update on 06GRC power costs.xls Chart 1_Rebuttal Power Costs 4 3" xfId="24897"/>
    <cellStyle name="_VC 6.15.06 update on 06GRC power costs.xls Chart 1_Rebuttal Power Costs 5" xfId="24898"/>
    <cellStyle name="_VC 6.15.06 update on 06GRC power costs.xls Chart 1_Rebuttal Power Costs 5 2" xfId="24899"/>
    <cellStyle name="_VC 6.15.06 update on 06GRC power costs.xls Chart 1_Rebuttal Power Costs 6" xfId="24900"/>
    <cellStyle name="_VC 6.15.06 update on 06GRC power costs.xls Chart 1_Rebuttal Power Costs 6 2" xfId="24901"/>
    <cellStyle name="_VC 6.15.06 update on 06GRC power costs.xls Chart 1_Rebuttal Power Costs 7" xfId="24902"/>
    <cellStyle name="_VC 6.15.06 update on 06GRC power costs.xls Chart 1_Rebuttal Power Costs_Adj Bench DR 3 for Initial Briefs (Electric)" xfId="3828"/>
    <cellStyle name="_VC 6.15.06 update on 06GRC power costs.xls Chart 1_Rebuttal Power Costs_Adj Bench DR 3 for Initial Briefs (Electric) 2" xfId="3829"/>
    <cellStyle name="_VC 6.15.06 update on 06GRC power costs.xls Chart 1_Rebuttal Power Costs_Adj Bench DR 3 for Initial Briefs (Electric) 2 2" xfId="24903"/>
    <cellStyle name="_VC 6.15.06 update on 06GRC power costs.xls Chart 1_Rebuttal Power Costs_Adj Bench DR 3 for Initial Briefs (Electric) 2 2 2" xfId="24904"/>
    <cellStyle name="_VC 6.15.06 update on 06GRC power costs.xls Chart 1_Rebuttal Power Costs_Adj Bench DR 3 for Initial Briefs (Electric) 2 2 2 2" xfId="24905"/>
    <cellStyle name="_VC 6.15.06 update on 06GRC power costs.xls Chart 1_Rebuttal Power Costs_Adj Bench DR 3 for Initial Briefs (Electric) 2 2 3" xfId="24906"/>
    <cellStyle name="_VC 6.15.06 update on 06GRC power costs.xls Chart 1_Rebuttal Power Costs_Adj Bench DR 3 for Initial Briefs (Electric) 2 3" xfId="24907"/>
    <cellStyle name="_VC 6.15.06 update on 06GRC power costs.xls Chart 1_Rebuttal Power Costs_Adj Bench DR 3 for Initial Briefs (Electric) 2 3 2" xfId="24908"/>
    <cellStyle name="_VC 6.15.06 update on 06GRC power costs.xls Chart 1_Rebuttal Power Costs_Adj Bench DR 3 for Initial Briefs (Electric) 2 4" xfId="24909"/>
    <cellStyle name="_VC 6.15.06 update on 06GRC power costs.xls Chart 1_Rebuttal Power Costs_Adj Bench DR 3 for Initial Briefs (Electric) 2 4 2" xfId="24910"/>
    <cellStyle name="_VC 6.15.06 update on 06GRC power costs.xls Chart 1_Rebuttal Power Costs_Adj Bench DR 3 for Initial Briefs (Electric) 2 5" xfId="24911"/>
    <cellStyle name="_VC 6.15.06 update on 06GRC power costs.xls Chart 1_Rebuttal Power Costs_Adj Bench DR 3 for Initial Briefs (Electric) 3" xfId="24912"/>
    <cellStyle name="_VC 6.15.06 update on 06GRC power costs.xls Chart 1_Rebuttal Power Costs_Adj Bench DR 3 for Initial Briefs (Electric) 3 2" xfId="24913"/>
    <cellStyle name="_VC 6.15.06 update on 06GRC power costs.xls Chart 1_Rebuttal Power Costs_Adj Bench DR 3 for Initial Briefs (Electric) 3 2 2" xfId="24914"/>
    <cellStyle name="_VC 6.15.06 update on 06GRC power costs.xls Chart 1_Rebuttal Power Costs_Adj Bench DR 3 for Initial Briefs (Electric) 3 3" xfId="24915"/>
    <cellStyle name="_VC 6.15.06 update on 06GRC power costs.xls Chart 1_Rebuttal Power Costs_Adj Bench DR 3 for Initial Briefs (Electric) 3 4" xfId="24916"/>
    <cellStyle name="_VC 6.15.06 update on 06GRC power costs.xls Chart 1_Rebuttal Power Costs_Adj Bench DR 3 for Initial Briefs (Electric) 4" xfId="24917"/>
    <cellStyle name="_VC 6.15.06 update on 06GRC power costs.xls Chart 1_Rebuttal Power Costs_Adj Bench DR 3 for Initial Briefs (Electric) 4 2" xfId="24918"/>
    <cellStyle name="_VC 6.15.06 update on 06GRC power costs.xls Chart 1_Rebuttal Power Costs_Adj Bench DR 3 for Initial Briefs (Electric) 4 2 2" xfId="24919"/>
    <cellStyle name="_VC 6.15.06 update on 06GRC power costs.xls Chart 1_Rebuttal Power Costs_Adj Bench DR 3 for Initial Briefs (Electric) 4 3" xfId="24920"/>
    <cellStyle name="_VC 6.15.06 update on 06GRC power costs.xls Chart 1_Rebuttal Power Costs_Adj Bench DR 3 for Initial Briefs (Electric) 5" xfId="24921"/>
    <cellStyle name="_VC 6.15.06 update on 06GRC power costs.xls Chart 1_Rebuttal Power Costs_Adj Bench DR 3 for Initial Briefs (Electric) 5 2" xfId="24922"/>
    <cellStyle name="_VC 6.15.06 update on 06GRC power costs.xls Chart 1_Rebuttal Power Costs_Adj Bench DR 3 for Initial Briefs (Electric) 6" xfId="24923"/>
    <cellStyle name="_VC 6.15.06 update on 06GRC power costs.xls Chart 1_Rebuttal Power Costs_Adj Bench DR 3 for Initial Briefs (Electric) 6 2" xfId="24924"/>
    <cellStyle name="_VC 6.15.06 update on 06GRC power costs.xls Chart 1_Rebuttal Power Costs_Adj Bench DR 3 for Initial Briefs (Electric) 7" xfId="24925"/>
    <cellStyle name="_VC 6.15.06 update on 06GRC power costs.xls Chart 1_Rebuttal Power Costs_Adj Bench DR 3 for Initial Briefs (Electric)_DEM-WP(C) ENERG10C--ctn Mid-C_042010 2010GRC" xfId="3830"/>
    <cellStyle name="_VC 6.15.06 update on 06GRC power costs.xls Chart 1_Rebuttal Power Costs_Adj Bench DR 3 for Initial Briefs (Electric)_DEM-WP(C) ENERG10C--ctn Mid-C_042010 2010GRC 2" xfId="24926"/>
    <cellStyle name="_VC 6.15.06 update on 06GRC power costs.xls Chart 1_Rebuttal Power Costs_DEM-WP(C) ENERG10C--ctn Mid-C_042010 2010GRC" xfId="3831"/>
    <cellStyle name="_VC 6.15.06 update on 06GRC power costs.xls Chart 1_Rebuttal Power Costs_DEM-WP(C) ENERG10C--ctn Mid-C_042010 2010GRC 2" xfId="24927"/>
    <cellStyle name="_VC 6.15.06 update on 06GRC power costs.xls Chart 1_Rebuttal Power Costs_Electric Rev Req Model (2009 GRC) Rebuttal" xfId="3832"/>
    <cellStyle name="_VC 6.15.06 update on 06GRC power costs.xls Chart 1_Rebuttal Power Costs_Electric Rev Req Model (2009 GRC) Rebuttal 2" xfId="24928"/>
    <cellStyle name="_VC 6.15.06 update on 06GRC power costs.xls Chart 1_Rebuttal Power Costs_Electric Rev Req Model (2009 GRC) Rebuttal 2 2" xfId="24929"/>
    <cellStyle name="_VC 6.15.06 update on 06GRC power costs.xls Chart 1_Rebuttal Power Costs_Electric Rev Req Model (2009 GRC) Rebuttal 2 2 2" xfId="24930"/>
    <cellStyle name="_VC 6.15.06 update on 06GRC power costs.xls Chart 1_Rebuttal Power Costs_Electric Rev Req Model (2009 GRC) Rebuttal 2 3" xfId="24931"/>
    <cellStyle name="_VC 6.15.06 update on 06GRC power costs.xls Chart 1_Rebuttal Power Costs_Electric Rev Req Model (2009 GRC) Rebuttal 2 4" xfId="24932"/>
    <cellStyle name="_VC 6.15.06 update on 06GRC power costs.xls Chart 1_Rebuttal Power Costs_Electric Rev Req Model (2009 GRC) Rebuttal 3" xfId="24933"/>
    <cellStyle name="_VC 6.15.06 update on 06GRC power costs.xls Chart 1_Rebuttal Power Costs_Electric Rev Req Model (2009 GRC) Rebuttal 3 2" xfId="24934"/>
    <cellStyle name="_VC 6.15.06 update on 06GRC power costs.xls Chart 1_Rebuttal Power Costs_Electric Rev Req Model (2009 GRC) Rebuttal 4" xfId="24935"/>
    <cellStyle name="_VC 6.15.06 update on 06GRC power costs.xls Chart 1_Rebuttal Power Costs_Electric Rev Req Model (2009 GRC) Rebuttal 5" xfId="24936"/>
    <cellStyle name="_VC 6.15.06 update on 06GRC power costs.xls Chart 1_Rebuttal Power Costs_Electric Rev Req Model (2009 GRC) Rebuttal REmoval of New  WH Solar AdjustMI" xfId="3833"/>
    <cellStyle name="_VC 6.15.06 update on 06GRC power costs.xls Chart 1_Rebuttal Power Costs_Electric Rev Req Model (2009 GRC) Rebuttal REmoval of New  WH Solar AdjustMI 2" xfId="3834"/>
    <cellStyle name="_VC 6.15.06 update on 06GRC power costs.xls Chart 1_Rebuttal Power Costs_Electric Rev Req Model (2009 GRC) Rebuttal REmoval of New  WH Solar AdjustMI 2 2" xfId="24937"/>
    <cellStyle name="_VC 6.15.06 update on 06GRC power costs.xls Chart 1_Rebuttal Power Costs_Electric Rev Req Model (2009 GRC) Rebuttal REmoval of New  WH Solar AdjustMI 2 2 2" xfId="24938"/>
    <cellStyle name="_VC 6.15.06 update on 06GRC power costs.xls Chart 1_Rebuttal Power Costs_Electric Rev Req Model (2009 GRC) Rebuttal REmoval of New  WH Solar AdjustMI 2 2 2 2" xfId="24939"/>
    <cellStyle name="_VC 6.15.06 update on 06GRC power costs.xls Chart 1_Rebuttal Power Costs_Electric Rev Req Model (2009 GRC) Rebuttal REmoval of New  WH Solar AdjustMI 2 2 3" xfId="24940"/>
    <cellStyle name="_VC 6.15.06 update on 06GRC power costs.xls Chart 1_Rebuttal Power Costs_Electric Rev Req Model (2009 GRC) Rebuttal REmoval of New  WH Solar AdjustMI 2 3" xfId="24941"/>
    <cellStyle name="_VC 6.15.06 update on 06GRC power costs.xls Chart 1_Rebuttal Power Costs_Electric Rev Req Model (2009 GRC) Rebuttal REmoval of New  WH Solar AdjustMI 2 3 2" xfId="24942"/>
    <cellStyle name="_VC 6.15.06 update on 06GRC power costs.xls Chart 1_Rebuttal Power Costs_Electric Rev Req Model (2009 GRC) Rebuttal REmoval of New  WH Solar AdjustMI 2 4" xfId="24943"/>
    <cellStyle name="_VC 6.15.06 update on 06GRC power costs.xls Chart 1_Rebuttal Power Costs_Electric Rev Req Model (2009 GRC) Rebuttal REmoval of New  WH Solar AdjustMI 2 4 2" xfId="24944"/>
    <cellStyle name="_VC 6.15.06 update on 06GRC power costs.xls Chart 1_Rebuttal Power Costs_Electric Rev Req Model (2009 GRC) Rebuttal REmoval of New  WH Solar AdjustMI 2 5" xfId="24945"/>
    <cellStyle name="_VC 6.15.06 update on 06GRC power costs.xls Chart 1_Rebuttal Power Costs_Electric Rev Req Model (2009 GRC) Rebuttal REmoval of New  WH Solar AdjustMI 3" xfId="24946"/>
    <cellStyle name="_VC 6.15.06 update on 06GRC power costs.xls Chart 1_Rebuttal Power Costs_Electric Rev Req Model (2009 GRC) Rebuttal REmoval of New  WH Solar AdjustMI 3 2" xfId="24947"/>
    <cellStyle name="_VC 6.15.06 update on 06GRC power costs.xls Chart 1_Rebuttal Power Costs_Electric Rev Req Model (2009 GRC) Rebuttal REmoval of New  WH Solar AdjustMI 3 2 2" xfId="24948"/>
    <cellStyle name="_VC 6.15.06 update on 06GRC power costs.xls Chart 1_Rebuttal Power Costs_Electric Rev Req Model (2009 GRC) Rebuttal REmoval of New  WH Solar AdjustMI 3 3" xfId="24949"/>
    <cellStyle name="_VC 6.15.06 update on 06GRC power costs.xls Chart 1_Rebuttal Power Costs_Electric Rev Req Model (2009 GRC) Rebuttal REmoval of New  WH Solar AdjustMI 3 4" xfId="24950"/>
    <cellStyle name="_VC 6.15.06 update on 06GRC power costs.xls Chart 1_Rebuttal Power Costs_Electric Rev Req Model (2009 GRC) Rebuttal REmoval of New  WH Solar AdjustMI 4" xfId="24951"/>
    <cellStyle name="_VC 6.15.06 update on 06GRC power costs.xls Chart 1_Rebuttal Power Costs_Electric Rev Req Model (2009 GRC) Rebuttal REmoval of New  WH Solar AdjustMI 4 2" xfId="24952"/>
    <cellStyle name="_VC 6.15.06 update on 06GRC power costs.xls Chart 1_Rebuttal Power Costs_Electric Rev Req Model (2009 GRC) Rebuttal REmoval of New  WH Solar AdjustMI 4 2 2" xfId="24953"/>
    <cellStyle name="_VC 6.15.06 update on 06GRC power costs.xls Chart 1_Rebuttal Power Costs_Electric Rev Req Model (2009 GRC) Rebuttal REmoval of New  WH Solar AdjustMI 4 3" xfId="24954"/>
    <cellStyle name="_VC 6.15.06 update on 06GRC power costs.xls Chart 1_Rebuttal Power Costs_Electric Rev Req Model (2009 GRC) Rebuttal REmoval of New  WH Solar AdjustMI 5" xfId="24955"/>
    <cellStyle name="_VC 6.15.06 update on 06GRC power costs.xls Chart 1_Rebuttal Power Costs_Electric Rev Req Model (2009 GRC) Rebuttal REmoval of New  WH Solar AdjustMI 5 2" xfId="24956"/>
    <cellStyle name="_VC 6.15.06 update on 06GRC power costs.xls Chart 1_Rebuttal Power Costs_Electric Rev Req Model (2009 GRC) Rebuttal REmoval of New  WH Solar AdjustMI 6" xfId="24957"/>
    <cellStyle name="_VC 6.15.06 update on 06GRC power costs.xls Chart 1_Rebuttal Power Costs_Electric Rev Req Model (2009 GRC) Rebuttal REmoval of New  WH Solar AdjustMI 6 2" xfId="24958"/>
    <cellStyle name="_VC 6.15.06 update on 06GRC power costs.xls Chart 1_Rebuttal Power Costs_Electric Rev Req Model (2009 GRC) Rebuttal REmoval of New  WH Solar AdjustMI 7" xfId="24959"/>
    <cellStyle name="_VC 6.15.06 update on 06GRC power costs.xls Chart 1_Rebuttal Power Costs_Electric Rev Req Model (2009 GRC) Rebuttal REmoval of New  WH Solar AdjustMI_DEM-WP(C) ENERG10C--ctn Mid-C_042010 2010GRC" xfId="3835"/>
    <cellStyle name="_VC 6.15.06 update on 06GRC power costs.xls Chart 1_Rebuttal Power Costs_Electric Rev Req Model (2009 GRC) Rebuttal REmoval of New  WH Solar AdjustMI_DEM-WP(C) ENERG10C--ctn Mid-C_042010 2010GRC 2" xfId="24960"/>
    <cellStyle name="_VC 6.15.06 update on 06GRC power costs.xls Chart 1_Rebuttal Power Costs_Electric Rev Req Model (2009 GRC) Revised 01-18-2010" xfId="3836"/>
    <cellStyle name="_VC 6.15.06 update on 06GRC power costs.xls Chart 1_Rebuttal Power Costs_Electric Rev Req Model (2009 GRC) Revised 01-18-2010 2" xfId="3837"/>
    <cellStyle name="_VC 6.15.06 update on 06GRC power costs.xls Chart 1_Rebuttal Power Costs_Electric Rev Req Model (2009 GRC) Revised 01-18-2010 2 2" xfId="24961"/>
    <cellStyle name="_VC 6.15.06 update on 06GRC power costs.xls Chart 1_Rebuttal Power Costs_Electric Rev Req Model (2009 GRC) Revised 01-18-2010 2 2 2" xfId="24962"/>
    <cellStyle name="_VC 6.15.06 update on 06GRC power costs.xls Chart 1_Rebuttal Power Costs_Electric Rev Req Model (2009 GRC) Revised 01-18-2010 2 2 2 2" xfId="24963"/>
    <cellStyle name="_VC 6.15.06 update on 06GRC power costs.xls Chart 1_Rebuttal Power Costs_Electric Rev Req Model (2009 GRC) Revised 01-18-2010 2 2 3" xfId="24964"/>
    <cellStyle name="_VC 6.15.06 update on 06GRC power costs.xls Chart 1_Rebuttal Power Costs_Electric Rev Req Model (2009 GRC) Revised 01-18-2010 2 3" xfId="24965"/>
    <cellStyle name="_VC 6.15.06 update on 06GRC power costs.xls Chart 1_Rebuttal Power Costs_Electric Rev Req Model (2009 GRC) Revised 01-18-2010 2 3 2" xfId="24966"/>
    <cellStyle name="_VC 6.15.06 update on 06GRC power costs.xls Chart 1_Rebuttal Power Costs_Electric Rev Req Model (2009 GRC) Revised 01-18-2010 2 4" xfId="24967"/>
    <cellStyle name="_VC 6.15.06 update on 06GRC power costs.xls Chart 1_Rebuttal Power Costs_Electric Rev Req Model (2009 GRC) Revised 01-18-2010 2 4 2" xfId="24968"/>
    <cellStyle name="_VC 6.15.06 update on 06GRC power costs.xls Chart 1_Rebuttal Power Costs_Electric Rev Req Model (2009 GRC) Revised 01-18-2010 2 5" xfId="24969"/>
    <cellStyle name="_VC 6.15.06 update on 06GRC power costs.xls Chart 1_Rebuttal Power Costs_Electric Rev Req Model (2009 GRC) Revised 01-18-2010 3" xfId="24970"/>
    <cellStyle name="_VC 6.15.06 update on 06GRC power costs.xls Chart 1_Rebuttal Power Costs_Electric Rev Req Model (2009 GRC) Revised 01-18-2010 3 2" xfId="24971"/>
    <cellStyle name="_VC 6.15.06 update on 06GRC power costs.xls Chart 1_Rebuttal Power Costs_Electric Rev Req Model (2009 GRC) Revised 01-18-2010 3 2 2" xfId="24972"/>
    <cellStyle name="_VC 6.15.06 update on 06GRC power costs.xls Chart 1_Rebuttal Power Costs_Electric Rev Req Model (2009 GRC) Revised 01-18-2010 3 3" xfId="24973"/>
    <cellStyle name="_VC 6.15.06 update on 06GRC power costs.xls Chart 1_Rebuttal Power Costs_Electric Rev Req Model (2009 GRC) Revised 01-18-2010 3 4" xfId="24974"/>
    <cellStyle name="_VC 6.15.06 update on 06GRC power costs.xls Chart 1_Rebuttal Power Costs_Electric Rev Req Model (2009 GRC) Revised 01-18-2010 4" xfId="24975"/>
    <cellStyle name="_VC 6.15.06 update on 06GRC power costs.xls Chart 1_Rebuttal Power Costs_Electric Rev Req Model (2009 GRC) Revised 01-18-2010 4 2" xfId="24976"/>
    <cellStyle name="_VC 6.15.06 update on 06GRC power costs.xls Chart 1_Rebuttal Power Costs_Electric Rev Req Model (2009 GRC) Revised 01-18-2010 4 2 2" xfId="24977"/>
    <cellStyle name="_VC 6.15.06 update on 06GRC power costs.xls Chart 1_Rebuttal Power Costs_Electric Rev Req Model (2009 GRC) Revised 01-18-2010 4 3" xfId="24978"/>
    <cellStyle name="_VC 6.15.06 update on 06GRC power costs.xls Chart 1_Rebuttal Power Costs_Electric Rev Req Model (2009 GRC) Revised 01-18-2010 5" xfId="24979"/>
    <cellStyle name="_VC 6.15.06 update on 06GRC power costs.xls Chart 1_Rebuttal Power Costs_Electric Rev Req Model (2009 GRC) Revised 01-18-2010 5 2" xfId="24980"/>
    <cellStyle name="_VC 6.15.06 update on 06GRC power costs.xls Chart 1_Rebuttal Power Costs_Electric Rev Req Model (2009 GRC) Revised 01-18-2010 6" xfId="24981"/>
    <cellStyle name="_VC 6.15.06 update on 06GRC power costs.xls Chart 1_Rebuttal Power Costs_Electric Rev Req Model (2009 GRC) Revised 01-18-2010 6 2" xfId="24982"/>
    <cellStyle name="_VC 6.15.06 update on 06GRC power costs.xls Chart 1_Rebuttal Power Costs_Electric Rev Req Model (2009 GRC) Revised 01-18-2010 7" xfId="24983"/>
    <cellStyle name="_VC 6.15.06 update on 06GRC power costs.xls Chart 1_Rebuttal Power Costs_Electric Rev Req Model (2009 GRC) Revised 01-18-2010_DEM-WP(C) ENERG10C--ctn Mid-C_042010 2010GRC" xfId="3838"/>
    <cellStyle name="_VC 6.15.06 update on 06GRC power costs.xls Chart 1_Rebuttal Power Costs_Electric Rev Req Model (2009 GRC) Revised 01-18-2010_DEM-WP(C) ENERG10C--ctn Mid-C_042010 2010GRC 2" xfId="24984"/>
    <cellStyle name="_VC 6.15.06 update on 06GRC power costs.xls Chart 1_Rebuttal Power Costs_Final Order Electric EXHIBIT A-1" xfId="3839"/>
    <cellStyle name="_VC 6.15.06 update on 06GRC power costs.xls Chart 1_Rebuttal Power Costs_Final Order Electric EXHIBIT A-1 2" xfId="24985"/>
    <cellStyle name="_VC 6.15.06 update on 06GRC power costs.xls Chart 1_Rebuttal Power Costs_Final Order Electric EXHIBIT A-1 2 2" xfId="24986"/>
    <cellStyle name="_VC 6.15.06 update on 06GRC power costs.xls Chart 1_Rebuttal Power Costs_Final Order Electric EXHIBIT A-1 2 2 2" xfId="24987"/>
    <cellStyle name="_VC 6.15.06 update on 06GRC power costs.xls Chart 1_Rebuttal Power Costs_Final Order Electric EXHIBIT A-1 2 3" xfId="24988"/>
    <cellStyle name="_VC 6.15.06 update on 06GRC power costs.xls Chart 1_Rebuttal Power Costs_Final Order Electric EXHIBIT A-1 2 4" xfId="24989"/>
    <cellStyle name="_VC 6.15.06 update on 06GRC power costs.xls Chart 1_Rebuttal Power Costs_Final Order Electric EXHIBIT A-1 3" xfId="24990"/>
    <cellStyle name="_VC 6.15.06 update on 06GRC power costs.xls Chart 1_Rebuttal Power Costs_Final Order Electric EXHIBIT A-1 3 2" xfId="24991"/>
    <cellStyle name="_VC 6.15.06 update on 06GRC power costs.xls Chart 1_Rebuttal Power Costs_Final Order Electric EXHIBIT A-1 3 2 2" xfId="24992"/>
    <cellStyle name="_VC 6.15.06 update on 06GRC power costs.xls Chart 1_Rebuttal Power Costs_Final Order Electric EXHIBIT A-1 3 3" xfId="24993"/>
    <cellStyle name="_VC 6.15.06 update on 06GRC power costs.xls Chart 1_Rebuttal Power Costs_Final Order Electric EXHIBIT A-1 4" xfId="24994"/>
    <cellStyle name="_VC 6.15.06 update on 06GRC power costs.xls Chart 1_Rebuttal Power Costs_Final Order Electric EXHIBIT A-1 4 2" xfId="24995"/>
    <cellStyle name="_VC 6.15.06 update on 06GRC power costs.xls Chart 1_Rebuttal Power Costs_Final Order Electric EXHIBIT A-1 5" xfId="24996"/>
    <cellStyle name="_VC 6.15.06 update on 06GRC power costs.xls Chart 1_Rebuttal Power Costs_Final Order Electric EXHIBIT A-1 6" xfId="24997"/>
    <cellStyle name="_VC 6.15.06 update on 06GRC power costs.xls Chart 1_Rebuttal Power Costs_Final Order Electric EXHIBIT A-1 7" xfId="24998"/>
    <cellStyle name="_VC 6.15.06 update on 06GRC power costs.xls Chart 1_ROR &amp; CONV FACTOR" xfId="24999"/>
    <cellStyle name="_VC 6.15.06 update on 06GRC power costs.xls Chart 1_ROR &amp; CONV FACTOR 2" xfId="25000"/>
    <cellStyle name="_VC 6.15.06 update on 06GRC power costs.xls Chart 1_ROR &amp; CONV FACTOR 2 2" xfId="25001"/>
    <cellStyle name="_VC 6.15.06 update on 06GRC power costs.xls Chart 1_ROR &amp; CONV FACTOR 2 2 2" xfId="25002"/>
    <cellStyle name="_VC 6.15.06 update on 06GRC power costs.xls Chart 1_ROR &amp; CONV FACTOR 2 3" xfId="25003"/>
    <cellStyle name="_VC 6.15.06 update on 06GRC power costs.xls Chart 1_ROR &amp; CONV FACTOR 3" xfId="25004"/>
    <cellStyle name="_VC 6.15.06 update on 06GRC power costs.xls Chart 1_ROR &amp; CONV FACTOR 3 2" xfId="25005"/>
    <cellStyle name="_VC 6.15.06 update on 06GRC power costs.xls Chart 1_ROR &amp; CONV FACTOR 4" xfId="25006"/>
    <cellStyle name="_VC 6.15.06 update on 06GRC power costs.xls Chart 1_ROR 5.02" xfId="25007"/>
    <cellStyle name="_VC 6.15.06 update on 06GRC power costs.xls Chart 1_ROR 5.02 2" xfId="25008"/>
    <cellStyle name="_VC 6.15.06 update on 06GRC power costs.xls Chart 1_ROR 5.02 2 2" xfId="25009"/>
    <cellStyle name="_VC 6.15.06 update on 06GRC power costs.xls Chart 1_ROR 5.02 2 2 2" xfId="25010"/>
    <cellStyle name="_VC 6.15.06 update on 06GRC power costs.xls Chart 1_ROR 5.02 2 3" xfId="25011"/>
    <cellStyle name="_VC 6.15.06 update on 06GRC power costs.xls Chart 1_ROR 5.02 3" xfId="25012"/>
    <cellStyle name="_VC 6.15.06 update on 06GRC power costs.xls Chart 1_ROR 5.02 3 2" xfId="25013"/>
    <cellStyle name="_VC 6.15.06 update on 06GRC power costs.xls Chart 1_ROR 5.02 4" xfId="25014"/>
    <cellStyle name="_VC 6.15.06 update on 06GRC power costs.xls Chart 1_Wind Integration 10GRC" xfId="3840"/>
    <cellStyle name="_VC 6.15.06 update on 06GRC power costs.xls Chart 1_Wind Integration 10GRC 2" xfId="3841"/>
    <cellStyle name="_VC 6.15.06 update on 06GRC power costs.xls Chart 1_Wind Integration 10GRC 2 2" xfId="25015"/>
    <cellStyle name="_VC 6.15.06 update on 06GRC power costs.xls Chart 1_Wind Integration 10GRC 2 2 2" xfId="25016"/>
    <cellStyle name="_VC 6.15.06 update on 06GRC power costs.xls Chart 1_Wind Integration 10GRC 2 2 2 2" xfId="25017"/>
    <cellStyle name="_VC 6.15.06 update on 06GRC power costs.xls Chart 1_Wind Integration 10GRC 2 3" xfId="25018"/>
    <cellStyle name="_VC 6.15.06 update on 06GRC power costs.xls Chart 1_Wind Integration 10GRC 2 3 2" xfId="25019"/>
    <cellStyle name="_VC 6.15.06 update on 06GRC power costs.xls Chart 1_Wind Integration 10GRC 2 4" xfId="25020"/>
    <cellStyle name="_VC 6.15.06 update on 06GRC power costs.xls Chart 1_Wind Integration 10GRC 2 4 2" xfId="25021"/>
    <cellStyle name="_VC 6.15.06 update on 06GRC power costs.xls Chart 1_Wind Integration 10GRC 2 5" xfId="25022"/>
    <cellStyle name="_VC 6.15.06 update on 06GRC power costs.xls Chart 1_Wind Integration 10GRC 3" xfId="25023"/>
    <cellStyle name="_VC 6.15.06 update on 06GRC power costs.xls Chart 1_Wind Integration 10GRC 3 2" xfId="25024"/>
    <cellStyle name="_VC 6.15.06 update on 06GRC power costs.xls Chart 1_Wind Integration 10GRC 3 2 2" xfId="25025"/>
    <cellStyle name="_VC 6.15.06 update on 06GRC power costs.xls Chart 1_Wind Integration 10GRC 3 3" xfId="25026"/>
    <cellStyle name="_VC 6.15.06 update on 06GRC power costs.xls Chart 1_Wind Integration 10GRC 4" xfId="25027"/>
    <cellStyle name="_VC 6.15.06 update on 06GRC power costs.xls Chart 1_Wind Integration 10GRC 4 2" xfId="25028"/>
    <cellStyle name="_VC 6.15.06 update on 06GRC power costs.xls Chart 1_Wind Integration 10GRC 4 2 2" xfId="25029"/>
    <cellStyle name="_VC 6.15.06 update on 06GRC power costs.xls Chart 1_Wind Integration 10GRC 4 3" xfId="25030"/>
    <cellStyle name="_VC 6.15.06 update on 06GRC power costs.xls Chart 1_Wind Integration 10GRC 5" xfId="25031"/>
    <cellStyle name="_VC 6.15.06 update on 06GRC power costs.xls Chart 1_Wind Integration 10GRC 5 2" xfId="25032"/>
    <cellStyle name="_VC 6.15.06 update on 06GRC power costs.xls Chart 1_Wind Integration 10GRC 6" xfId="25033"/>
    <cellStyle name="_VC 6.15.06 update on 06GRC power costs.xls Chart 1_Wind Integration 10GRC 6 2" xfId="25034"/>
    <cellStyle name="_VC 6.15.06 update on 06GRC power costs.xls Chart 1_Wind Integration 10GRC 7" xfId="25035"/>
    <cellStyle name="_VC 6.15.06 update on 06GRC power costs.xls Chart 1_Wind Integration 10GRC_DEM-WP(C) ENERG10C--ctn Mid-C_042010 2010GRC" xfId="3842"/>
    <cellStyle name="_VC 6.15.06 update on 06GRC power costs.xls Chart 1_Wind Integration 10GRC_DEM-WP(C) ENERG10C--ctn Mid-C_042010 2010GRC 2" xfId="25036"/>
    <cellStyle name="_VC 6.15.06 update on 06GRC power costs.xls Chart 2" xfId="3843"/>
    <cellStyle name="_VC 6.15.06 update on 06GRC power costs.xls Chart 2 10" xfId="25037"/>
    <cellStyle name="_VC 6.15.06 update on 06GRC power costs.xls Chart 2 10 2" xfId="25038"/>
    <cellStyle name="_VC 6.15.06 update on 06GRC power costs.xls Chart 2 11" xfId="25039"/>
    <cellStyle name="_VC 6.15.06 update on 06GRC power costs.xls Chart 2 11 2" xfId="25040"/>
    <cellStyle name="_VC 6.15.06 update on 06GRC power costs.xls Chart 2 11 3" xfId="25041"/>
    <cellStyle name="_VC 6.15.06 update on 06GRC power costs.xls Chart 2 12" xfId="25042"/>
    <cellStyle name="_VC 6.15.06 update on 06GRC power costs.xls Chart 2 2" xfId="3844"/>
    <cellStyle name="_VC 6.15.06 update on 06GRC power costs.xls Chart 2 2 2" xfId="3845"/>
    <cellStyle name="_VC 6.15.06 update on 06GRC power costs.xls Chart 2 2 2 2" xfId="25043"/>
    <cellStyle name="_VC 6.15.06 update on 06GRC power costs.xls Chart 2 2 2 2 2" xfId="25044"/>
    <cellStyle name="_VC 6.15.06 update on 06GRC power costs.xls Chart 2 2 2 2 2 2" xfId="25045"/>
    <cellStyle name="_VC 6.15.06 update on 06GRC power costs.xls Chart 2 2 2 2 3" xfId="25046"/>
    <cellStyle name="_VC 6.15.06 update on 06GRC power costs.xls Chart 2 2 2 3" xfId="25047"/>
    <cellStyle name="_VC 6.15.06 update on 06GRC power costs.xls Chart 2 2 2 3 2" xfId="25048"/>
    <cellStyle name="_VC 6.15.06 update on 06GRC power costs.xls Chart 2 2 2 4" xfId="25049"/>
    <cellStyle name="_VC 6.15.06 update on 06GRC power costs.xls Chart 2 2 2 4 2" xfId="25050"/>
    <cellStyle name="_VC 6.15.06 update on 06GRC power costs.xls Chart 2 2 2 5" xfId="25051"/>
    <cellStyle name="_VC 6.15.06 update on 06GRC power costs.xls Chart 2 2 3" xfId="25052"/>
    <cellStyle name="_VC 6.15.06 update on 06GRC power costs.xls Chart 2 2 3 2" xfId="25053"/>
    <cellStyle name="_VC 6.15.06 update on 06GRC power costs.xls Chart 2 2 3 2 2" xfId="25054"/>
    <cellStyle name="_VC 6.15.06 update on 06GRC power costs.xls Chart 2 2 3 3" xfId="25055"/>
    <cellStyle name="_VC 6.15.06 update on 06GRC power costs.xls Chart 2 2 3 4" xfId="25056"/>
    <cellStyle name="_VC 6.15.06 update on 06GRC power costs.xls Chart 2 2 4" xfId="25057"/>
    <cellStyle name="_VC 6.15.06 update on 06GRC power costs.xls Chart 2 2 4 2" xfId="25058"/>
    <cellStyle name="_VC 6.15.06 update on 06GRC power costs.xls Chart 2 2 4 2 2" xfId="25059"/>
    <cellStyle name="_VC 6.15.06 update on 06GRC power costs.xls Chart 2 2 4 3" xfId="25060"/>
    <cellStyle name="_VC 6.15.06 update on 06GRC power costs.xls Chart 2 2 5" xfId="25061"/>
    <cellStyle name="_VC 6.15.06 update on 06GRC power costs.xls Chart 2 2 5 2" xfId="25062"/>
    <cellStyle name="_VC 6.15.06 update on 06GRC power costs.xls Chart 2 2 6" xfId="25063"/>
    <cellStyle name="_VC 6.15.06 update on 06GRC power costs.xls Chart 2 2 6 2" xfId="25064"/>
    <cellStyle name="_VC 6.15.06 update on 06GRC power costs.xls Chart 2 2 7" xfId="25065"/>
    <cellStyle name="_VC 6.15.06 update on 06GRC power costs.xls Chart 2 3" xfId="3846"/>
    <cellStyle name="_VC 6.15.06 update on 06GRC power costs.xls Chart 2 3 2" xfId="25066"/>
    <cellStyle name="_VC 6.15.06 update on 06GRC power costs.xls Chart 2 3 2 2" xfId="25067"/>
    <cellStyle name="_VC 6.15.06 update on 06GRC power costs.xls Chart 2 3 2 2 2" xfId="25068"/>
    <cellStyle name="_VC 6.15.06 update on 06GRC power costs.xls Chart 2 3 2 3" xfId="25069"/>
    <cellStyle name="_VC 6.15.06 update on 06GRC power costs.xls Chart 2 3 2 4" xfId="25070"/>
    <cellStyle name="_VC 6.15.06 update on 06GRC power costs.xls Chart 2 3 3" xfId="25071"/>
    <cellStyle name="_VC 6.15.06 update on 06GRC power costs.xls Chart 2 3 3 2" xfId="25072"/>
    <cellStyle name="_VC 6.15.06 update on 06GRC power costs.xls Chart 2 3 3 2 2" xfId="25073"/>
    <cellStyle name="_VC 6.15.06 update on 06GRC power costs.xls Chart 2 3 3 3" xfId="25074"/>
    <cellStyle name="_VC 6.15.06 update on 06GRC power costs.xls Chart 2 3 4" xfId="25075"/>
    <cellStyle name="_VC 6.15.06 update on 06GRC power costs.xls Chart 2 3 4 2" xfId="25076"/>
    <cellStyle name="_VC 6.15.06 update on 06GRC power costs.xls Chart 2 3 4 2 2" xfId="25077"/>
    <cellStyle name="_VC 6.15.06 update on 06GRC power costs.xls Chart 2 3 4 3" xfId="25078"/>
    <cellStyle name="_VC 6.15.06 update on 06GRC power costs.xls Chart 2 3 5" xfId="25079"/>
    <cellStyle name="_VC 6.15.06 update on 06GRC power costs.xls Chart 2 3 5 2" xfId="25080"/>
    <cellStyle name="_VC 6.15.06 update on 06GRC power costs.xls Chart 2 3 6" xfId="25081"/>
    <cellStyle name="_VC 6.15.06 update on 06GRC power costs.xls Chart 2 4" xfId="3847"/>
    <cellStyle name="_VC 6.15.06 update on 06GRC power costs.xls Chart 2 4 2" xfId="3848"/>
    <cellStyle name="_VC 6.15.06 update on 06GRC power costs.xls Chart 2 4 2 2" xfId="25082"/>
    <cellStyle name="_VC 6.15.06 update on 06GRC power costs.xls Chart 2 4 2 2 2" xfId="25083"/>
    <cellStyle name="_VC 6.15.06 update on 06GRC power costs.xls Chart 2 4 2 2 2 2" xfId="25084"/>
    <cellStyle name="_VC 6.15.06 update on 06GRC power costs.xls Chart 2 4 2 3" xfId="25085"/>
    <cellStyle name="_VC 6.15.06 update on 06GRC power costs.xls Chart 2 4 2 3 2" xfId="25086"/>
    <cellStyle name="_VC 6.15.06 update on 06GRC power costs.xls Chart 2 4 2 4" xfId="25087"/>
    <cellStyle name="_VC 6.15.06 update on 06GRC power costs.xls Chart 2 4 2 4 2" xfId="25088"/>
    <cellStyle name="_VC 6.15.06 update on 06GRC power costs.xls Chart 2 4 2 5" xfId="25089"/>
    <cellStyle name="_VC 6.15.06 update on 06GRC power costs.xls Chart 2 4 3" xfId="25090"/>
    <cellStyle name="_VC 6.15.06 update on 06GRC power costs.xls Chart 2 4 3 2" xfId="25091"/>
    <cellStyle name="_VC 6.15.06 update on 06GRC power costs.xls Chart 2 4 3 2 2" xfId="25092"/>
    <cellStyle name="_VC 6.15.06 update on 06GRC power costs.xls Chart 2 4 3 3" xfId="25093"/>
    <cellStyle name="_VC 6.15.06 update on 06GRC power costs.xls Chart 2 4 4" xfId="25094"/>
    <cellStyle name="_VC 6.15.06 update on 06GRC power costs.xls Chart 2 4 4 2" xfId="25095"/>
    <cellStyle name="_VC 6.15.06 update on 06GRC power costs.xls Chart 2 4 4 2 2" xfId="25096"/>
    <cellStyle name="_VC 6.15.06 update on 06GRC power costs.xls Chart 2 4 4 3" xfId="25097"/>
    <cellStyle name="_VC 6.15.06 update on 06GRC power costs.xls Chart 2 4 5" xfId="25098"/>
    <cellStyle name="_VC 6.15.06 update on 06GRC power costs.xls Chart 2 4 5 2" xfId="25099"/>
    <cellStyle name="_VC 6.15.06 update on 06GRC power costs.xls Chart 2 4 6" xfId="25100"/>
    <cellStyle name="_VC 6.15.06 update on 06GRC power costs.xls Chart 2 4 6 2" xfId="25101"/>
    <cellStyle name="_VC 6.15.06 update on 06GRC power costs.xls Chart 2 4 7" xfId="25102"/>
    <cellStyle name="_VC 6.15.06 update on 06GRC power costs.xls Chart 2 5" xfId="3849"/>
    <cellStyle name="_VC 6.15.06 update on 06GRC power costs.xls Chart 2 5 2" xfId="25103"/>
    <cellStyle name="_VC 6.15.06 update on 06GRC power costs.xls Chart 2 5 2 2" xfId="25104"/>
    <cellStyle name="_VC 6.15.06 update on 06GRC power costs.xls Chart 2 5 2 2 2" xfId="25105"/>
    <cellStyle name="_VC 6.15.06 update on 06GRC power costs.xls Chart 2 5 2 2 2 2" xfId="25106"/>
    <cellStyle name="_VC 6.15.06 update on 06GRC power costs.xls Chart 2 5 2 3" xfId="25107"/>
    <cellStyle name="_VC 6.15.06 update on 06GRC power costs.xls Chart 2 5 2 3 2" xfId="25108"/>
    <cellStyle name="_VC 6.15.06 update on 06GRC power costs.xls Chart 2 5 2 4" xfId="25109"/>
    <cellStyle name="_VC 6.15.06 update on 06GRC power costs.xls Chart 2 5 2 4 2" xfId="25110"/>
    <cellStyle name="_VC 6.15.06 update on 06GRC power costs.xls Chart 2 5 2 5" xfId="25111"/>
    <cellStyle name="_VC 6.15.06 update on 06GRC power costs.xls Chart 2 5 3" xfId="25112"/>
    <cellStyle name="_VC 6.15.06 update on 06GRC power costs.xls Chart 2 5 3 2" xfId="25113"/>
    <cellStyle name="_VC 6.15.06 update on 06GRC power costs.xls Chart 2 5 3 2 2" xfId="25114"/>
    <cellStyle name="_VC 6.15.06 update on 06GRC power costs.xls Chart 2 5 4" xfId="25115"/>
    <cellStyle name="_VC 6.15.06 update on 06GRC power costs.xls Chart 2 5 4 2" xfId="25116"/>
    <cellStyle name="_VC 6.15.06 update on 06GRC power costs.xls Chart 2 5 5" xfId="25117"/>
    <cellStyle name="_VC 6.15.06 update on 06GRC power costs.xls Chart 2 5 5 2" xfId="25118"/>
    <cellStyle name="_VC 6.15.06 update on 06GRC power costs.xls Chart 2 5 6" xfId="25119"/>
    <cellStyle name="_VC 6.15.06 update on 06GRC power costs.xls Chart 2 6" xfId="3850"/>
    <cellStyle name="_VC 6.15.06 update on 06GRC power costs.xls Chart 2 6 2" xfId="3851"/>
    <cellStyle name="_VC 6.15.06 update on 06GRC power costs.xls Chart 2 6 2 2" xfId="25120"/>
    <cellStyle name="_VC 6.15.06 update on 06GRC power costs.xls Chart 2 6 2 2 2" xfId="25121"/>
    <cellStyle name="_VC 6.15.06 update on 06GRC power costs.xls Chart 2 6 3" xfId="25122"/>
    <cellStyle name="_VC 6.15.06 update on 06GRC power costs.xls Chart 2 6 3 2" xfId="25123"/>
    <cellStyle name="_VC 6.15.06 update on 06GRC power costs.xls Chart 2 6 4" xfId="25124"/>
    <cellStyle name="_VC 6.15.06 update on 06GRC power costs.xls Chart 2 6 4 2" xfId="25125"/>
    <cellStyle name="_VC 6.15.06 update on 06GRC power costs.xls Chart 2 7" xfId="3852"/>
    <cellStyle name="_VC 6.15.06 update on 06GRC power costs.xls Chart 2 7 2" xfId="3853"/>
    <cellStyle name="_VC 6.15.06 update on 06GRC power costs.xls Chart 2 7 2 2" xfId="25126"/>
    <cellStyle name="_VC 6.15.06 update on 06GRC power costs.xls Chart 2 7 3" xfId="25127"/>
    <cellStyle name="_VC 6.15.06 update on 06GRC power costs.xls Chart 2 8" xfId="25128"/>
    <cellStyle name="_VC 6.15.06 update on 06GRC power costs.xls Chart 2 8 2" xfId="25129"/>
    <cellStyle name="_VC 6.15.06 update on 06GRC power costs.xls Chart 2 8 2 2" xfId="25130"/>
    <cellStyle name="_VC 6.15.06 update on 06GRC power costs.xls Chart 2 8 3" xfId="25131"/>
    <cellStyle name="_VC 6.15.06 update on 06GRC power costs.xls Chart 2 9" xfId="25132"/>
    <cellStyle name="_VC 6.15.06 update on 06GRC power costs.xls Chart 2 9 2" xfId="25133"/>
    <cellStyle name="_VC 6.15.06 update on 06GRC power costs.xls Chart 2 9 2 2" xfId="25134"/>
    <cellStyle name="_VC 6.15.06 update on 06GRC power costs.xls Chart 2 9 2 2 2" xfId="25135"/>
    <cellStyle name="_VC 6.15.06 update on 06GRC power costs.xls Chart 2 9 2 3" xfId="25136"/>
    <cellStyle name="_VC 6.15.06 update on 06GRC power costs.xls Chart 2 9 3" xfId="25137"/>
    <cellStyle name="_VC 6.15.06 update on 06GRC power costs.xls Chart 2 9 3 2" xfId="25138"/>
    <cellStyle name="_VC 6.15.06 update on 06GRC power costs.xls Chart 2 9 4" xfId="25139"/>
    <cellStyle name="_VC 6.15.06 update on 06GRC power costs.xls Chart 2_04 07E Wild Horse Wind Expansion (C) (2)" xfId="3854"/>
    <cellStyle name="_VC 6.15.06 update on 06GRC power costs.xls Chart 2_04 07E Wild Horse Wind Expansion (C) (2) 2" xfId="3855"/>
    <cellStyle name="_VC 6.15.06 update on 06GRC power costs.xls Chart 2_04 07E Wild Horse Wind Expansion (C) (2) 2 2" xfId="25140"/>
    <cellStyle name="_VC 6.15.06 update on 06GRC power costs.xls Chart 2_04 07E Wild Horse Wind Expansion (C) (2) 2 2 2" xfId="25141"/>
    <cellStyle name="_VC 6.15.06 update on 06GRC power costs.xls Chart 2_04 07E Wild Horse Wind Expansion (C) (2) 2 2 2 2" xfId="25142"/>
    <cellStyle name="_VC 6.15.06 update on 06GRC power costs.xls Chart 2_04 07E Wild Horse Wind Expansion (C) (2) 2 2 3" xfId="25143"/>
    <cellStyle name="_VC 6.15.06 update on 06GRC power costs.xls Chart 2_04 07E Wild Horse Wind Expansion (C) (2) 2 3" xfId="25144"/>
    <cellStyle name="_VC 6.15.06 update on 06GRC power costs.xls Chart 2_04 07E Wild Horse Wind Expansion (C) (2) 2 3 2" xfId="25145"/>
    <cellStyle name="_VC 6.15.06 update on 06GRC power costs.xls Chart 2_04 07E Wild Horse Wind Expansion (C) (2) 2 4" xfId="25146"/>
    <cellStyle name="_VC 6.15.06 update on 06GRC power costs.xls Chart 2_04 07E Wild Horse Wind Expansion (C) (2) 2 4 2" xfId="25147"/>
    <cellStyle name="_VC 6.15.06 update on 06GRC power costs.xls Chart 2_04 07E Wild Horse Wind Expansion (C) (2) 2 5" xfId="25148"/>
    <cellStyle name="_VC 6.15.06 update on 06GRC power costs.xls Chart 2_04 07E Wild Horse Wind Expansion (C) (2) 3" xfId="25149"/>
    <cellStyle name="_VC 6.15.06 update on 06GRC power costs.xls Chart 2_04 07E Wild Horse Wind Expansion (C) (2) 3 2" xfId="25150"/>
    <cellStyle name="_VC 6.15.06 update on 06GRC power costs.xls Chart 2_04 07E Wild Horse Wind Expansion (C) (2) 3 2 2" xfId="25151"/>
    <cellStyle name="_VC 6.15.06 update on 06GRC power costs.xls Chart 2_04 07E Wild Horse Wind Expansion (C) (2) 3 3" xfId="25152"/>
    <cellStyle name="_VC 6.15.06 update on 06GRC power costs.xls Chart 2_04 07E Wild Horse Wind Expansion (C) (2) 3 4" xfId="25153"/>
    <cellStyle name="_VC 6.15.06 update on 06GRC power costs.xls Chart 2_04 07E Wild Horse Wind Expansion (C) (2) 4" xfId="25154"/>
    <cellStyle name="_VC 6.15.06 update on 06GRC power costs.xls Chart 2_04 07E Wild Horse Wind Expansion (C) (2) 4 2" xfId="25155"/>
    <cellStyle name="_VC 6.15.06 update on 06GRC power costs.xls Chart 2_04 07E Wild Horse Wind Expansion (C) (2) 4 2 2" xfId="25156"/>
    <cellStyle name="_VC 6.15.06 update on 06GRC power costs.xls Chart 2_04 07E Wild Horse Wind Expansion (C) (2) 4 3" xfId="25157"/>
    <cellStyle name="_VC 6.15.06 update on 06GRC power costs.xls Chart 2_04 07E Wild Horse Wind Expansion (C) (2) 5" xfId="25158"/>
    <cellStyle name="_VC 6.15.06 update on 06GRC power costs.xls Chart 2_04 07E Wild Horse Wind Expansion (C) (2) 5 2" xfId="25159"/>
    <cellStyle name="_VC 6.15.06 update on 06GRC power costs.xls Chart 2_04 07E Wild Horse Wind Expansion (C) (2) 6" xfId="25160"/>
    <cellStyle name="_VC 6.15.06 update on 06GRC power costs.xls Chart 2_04 07E Wild Horse Wind Expansion (C) (2) 6 2" xfId="25161"/>
    <cellStyle name="_VC 6.15.06 update on 06GRC power costs.xls Chart 2_04 07E Wild Horse Wind Expansion (C) (2) 7" xfId="25162"/>
    <cellStyle name="_VC 6.15.06 update on 06GRC power costs.xls Chart 2_04 07E Wild Horse Wind Expansion (C) (2)_Adj Bench DR 3 for Initial Briefs (Electric)" xfId="3856"/>
    <cellStyle name="_VC 6.15.06 update on 06GRC power costs.xls Chart 2_04 07E Wild Horse Wind Expansion (C) (2)_Adj Bench DR 3 for Initial Briefs (Electric) 2" xfId="3857"/>
    <cellStyle name="_VC 6.15.06 update on 06GRC power costs.xls Chart 2_04 07E Wild Horse Wind Expansion (C) (2)_Adj Bench DR 3 for Initial Briefs (Electric) 2 2" xfId="25163"/>
    <cellStyle name="_VC 6.15.06 update on 06GRC power costs.xls Chart 2_04 07E Wild Horse Wind Expansion (C) (2)_Adj Bench DR 3 for Initial Briefs (Electric) 2 2 2" xfId="25164"/>
    <cellStyle name="_VC 6.15.06 update on 06GRC power costs.xls Chart 2_04 07E Wild Horse Wind Expansion (C) (2)_Adj Bench DR 3 for Initial Briefs (Electric) 2 2 2 2" xfId="25165"/>
    <cellStyle name="_VC 6.15.06 update on 06GRC power costs.xls Chart 2_04 07E Wild Horse Wind Expansion (C) (2)_Adj Bench DR 3 for Initial Briefs (Electric) 2 2 3" xfId="25166"/>
    <cellStyle name="_VC 6.15.06 update on 06GRC power costs.xls Chart 2_04 07E Wild Horse Wind Expansion (C) (2)_Adj Bench DR 3 for Initial Briefs (Electric) 2 3" xfId="25167"/>
    <cellStyle name="_VC 6.15.06 update on 06GRC power costs.xls Chart 2_04 07E Wild Horse Wind Expansion (C) (2)_Adj Bench DR 3 for Initial Briefs (Electric) 2 3 2" xfId="25168"/>
    <cellStyle name="_VC 6.15.06 update on 06GRC power costs.xls Chart 2_04 07E Wild Horse Wind Expansion (C) (2)_Adj Bench DR 3 for Initial Briefs (Electric) 2 4" xfId="25169"/>
    <cellStyle name="_VC 6.15.06 update on 06GRC power costs.xls Chart 2_04 07E Wild Horse Wind Expansion (C) (2)_Adj Bench DR 3 for Initial Briefs (Electric) 2 4 2" xfId="25170"/>
    <cellStyle name="_VC 6.15.06 update on 06GRC power costs.xls Chart 2_04 07E Wild Horse Wind Expansion (C) (2)_Adj Bench DR 3 for Initial Briefs (Electric) 2 5" xfId="25171"/>
    <cellStyle name="_VC 6.15.06 update on 06GRC power costs.xls Chart 2_04 07E Wild Horse Wind Expansion (C) (2)_Adj Bench DR 3 for Initial Briefs (Electric) 3" xfId="25172"/>
    <cellStyle name="_VC 6.15.06 update on 06GRC power costs.xls Chart 2_04 07E Wild Horse Wind Expansion (C) (2)_Adj Bench DR 3 for Initial Briefs (Electric) 3 2" xfId="25173"/>
    <cellStyle name="_VC 6.15.06 update on 06GRC power costs.xls Chart 2_04 07E Wild Horse Wind Expansion (C) (2)_Adj Bench DR 3 for Initial Briefs (Electric) 3 2 2" xfId="25174"/>
    <cellStyle name="_VC 6.15.06 update on 06GRC power costs.xls Chart 2_04 07E Wild Horse Wind Expansion (C) (2)_Adj Bench DR 3 for Initial Briefs (Electric) 3 3" xfId="25175"/>
    <cellStyle name="_VC 6.15.06 update on 06GRC power costs.xls Chart 2_04 07E Wild Horse Wind Expansion (C) (2)_Adj Bench DR 3 for Initial Briefs (Electric) 3 4" xfId="25176"/>
    <cellStyle name="_VC 6.15.06 update on 06GRC power costs.xls Chart 2_04 07E Wild Horse Wind Expansion (C) (2)_Adj Bench DR 3 for Initial Briefs (Electric) 4" xfId="25177"/>
    <cellStyle name="_VC 6.15.06 update on 06GRC power costs.xls Chart 2_04 07E Wild Horse Wind Expansion (C) (2)_Adj Bench DR 3 for Initial Briefs (Electric) 4 2" xfId="25178"/>
    <cellStyle name="_VC 6.15.06 update on 06GRC power costs.xls Chart 2_04 07E Wild Horse Wind Expansion (C) (2)_Adj Bench DR 3 for Initial Briefs (Electric) 4 2 2" xfId="25179"/>
    <cellStyle name="_VC 6.15.06 update on 06GRC power costs.xls Chart 2_04 07E Wild Horse Wind Expansion (C) (2)_Adj Bench DR 3 for Initial Briefs (Electric) 4 3" xfId="25180"/>
    <cellStyle name="_VC 6.15.06 update on 06GRC power costs.xls Chart 2_04 07E Wild Horse Wind Expansion (C) (2)_Adj Bench DR 3 for Initial Briefs (Electric) 5" xfId="25181"/>
    <cellStyle name="_VC 6.15.06 update on 06GRC power costs.xls Chart 2_04 07E Wild Horse Wind Expansion (C) (2)_Adj Bench DR 3 for Initial Briefs (Electric) 5 2" xfId="25182"/>
    <cellStyle name="_VC 6.15.06 update on 06GRC power costs.xls Chart 2_04 07E Wild Horse Wind Expansion (C) (2)_Adj Bench DR 3 for Initial Briefs (Electric) 6" xfId="25183"/>
    <cellStyle name="_VC 6.15.06 update on 06GRC power costs.xls Chart 2_04 07E Wild Horse Wind Expansion (C) (2)_Adj Bench DR 3 for Initial Briefs (Electric) 6 2" xfId="25184"/>
    <cellStyle name="_VC 6.15.06 update on 06GRC power costs.xls Chart 2_04 07E Wild Horse Wind Expansion (C) (2)_Adj Bench DR 3 for Initial Briefs (Electric) 7" xfId="25185"/>
    <cellStyle name="_VC 6.15.06 update on 06GRC power costs.xls Chart 2_04 07E Wild Horse Wind Expansion (C) (2)_Adj Bench DR 3 for Initial Briefs (Electric)_DEM-WP(C) ENERG10C--ctn Mid-C_042010 2010GRC" xfId="3858"/>
    <cellStyle name="_VC 6.15.06 update on 06GRC power costs.xls Chart 2_04 07E Wild Horse Wind Expansion (C) (2)_Adj Bench DR 3 for Initial Briefs (Electric)_DEM-WP(C) ENERG10C--ctn Mid-C_042010 2010GRC 2" xfId="25186"/>
    <cellStyle name="_VC 6.15.06 update on 06GRC power costs.xls Chart 2_04 07E Wild Horse Wind Expansion (C) (2)_Book1" xfId="25187"/>
    <cellStyle name="_VC 6.15.06 update on 06GRC power costs.xls Chart 2_04 07E Wild Horse Wind Expansion (C) (2)_Book1 2" xfId="25188"/>
    <cellStyle name="_VC 6.15.06 update on 06GRC power costs.xls Chart 2_04 07E Wild Horse Wind Expansion (C) (2)_DEM-WP(C) ENERG10C--ctn Mid-C_042010 2010GRC" xfId="3859"/>
    <cellStyle name="_VC 6.15.06 update on 06GRC power costs.xls Chart 2_04 07E Wild Horse Wind Expansion (C) (2)_DEM-WP(C) ENERG10C--ctn Mid-C_042010 2010GRC 2" xfId="25189"/>
    <cellStyle name="_VC 6.15.06 update on 06GRC power costs.xls Chart 2_04 07E Wild Horse Wind Expansion (C) (2)_Electric Rev Req Model (2009 GRC) " xfId="3860"/>
    <cellStyle name="_VC 6.15.06 update on 06GRC power costs.xls Chart 2_04 07E Wild Horse Wind Expansion (C) (2)_Electric Rev Req Model (2009 GRC)  2" xfId="3861"/>
    <cellStyle name="_VC 6.15.06 update on 06GRC power costs.xls Chart 2_04 07E Wild Horse Wind Expansion (C) (2)_Electric Rev Req Model (2009 GRC)  2 2" xfId="25190"/>
    <cellStyle name="_VC 6.15.06 update on 06GRC power costs.xls Chart 2_04 07E Wild Horse Wind Expansion (C) (2)_Electric Rev Req Model (2009 GRC)  2 2 2" xfId="25191"/>
    <cellStyle name="_VC 6.15.06 update on 06GRC power costs.xls Chart 2_04 07E Wild Horse Wind Expansion (C) (2)_Electric Rev Req Model (2009 GRC)  2 2 2 2" xfId="25192"/>
    <cellStyle name="_VC 6.15.06 update on 06GRC power costs.xls Chart 2_04 07E Wild Horse Wind Expansion (C) (2)_Electric Rev Req Model (2009 GRC)  2 2 3" xfId="25193"/>
    <cellStyle name="_VC 6.15.06 update on 06GRC power costs.xls Chart 2_04 07E Wild Horse Wind Expansion (C) (2)_Electric Rev Req Model (2009 GRC)  2 3" xfId="25194"/>
    <cellStyle name="_VC 6.15.06 update on 06GRC power costs.xls Chart 2_04 07E Wild Horse Wind Expansion (C) (2)_Electric Rev Req Model (2009 GRC)  2 3 2" xfId="25195"/>
    <cellStyle name="_VC 6.15.06 update on 06GRC power costs.xls Chart 2_04 07E Wild Horse Wind Expansion (C) (2)_Electric Rev Req Model (2009 GRC)  2 4" xfId="25196"/>
    <cellStyle name="_VC 6.15.06 update on 06GRC power costs.xls Chart 2_04 07E Wild Horse Wind Expansion (C) (2)_Electric Rev Req Model (2009 GRC)  2 4 2" xfId="25197"/>
    <cellStyle name="_VC 6.15.06 update on 06GRC power costs.xls Chart 2_04 07E Wild Horse Wind Expansion (C) (2)_Electric Rev Req Model (2009 GRC)  2 5" xfId="25198"/>
    <cellStyle name="_VC 6.15.06 update on 06GRC power costs.xls Chart 2_04 07E Wild Horse Wind Expansion (C) (2)_Electric Rev Req Model (2009 GRC)  3" xfId="25199"/>
    <cellStyle name="_VC 6.15.06 update on 06GRC power costs.xls Chart 2_04 07E Wild Horse Wind Expansion (C) (2)_Electric Rev Req Model (2009 GRC)  3 2" xfId="25200"/>
    <cellStyle name="_VC 6.15.06 update on 06GRC power costs.xls Chart 2_04 07E Wild Horse Wind Expansion (C) (2)_Electric Rev Req Model (2009 GRC)  3 2 2" xfId="25201"/>
    <cellStyle name="_VC 6.15.06 update on 06GRC power costs.xls Chart 2_04 07E Wild Horse Wind Expansion (C) (2)_Electric Rev Req Model (2009 GRC)  3 3" xfId="25202"/>
    <cellStyle name="_VC 6.15.06 update on 06GRC power costs.xls Chart 2_04 07E Wild Horse Wind Expansion (C) (2)_Electric Rev Req Model (2009 GRC)  3 4" xfId="25203"/>
    <cellStyle name="_VC 6.15.06 update on 06GRC power costs.xls Chart 2_04 07E Wild Horse Wind Expansion (C) (2)_Electric Rev Req Model (2009 GRC)  4" xfId="25204"/>
    <cellStyle name="_VC 6.15.06 update on 06GRC power costs.xls Chart 2_04 07E Wild Horse Wind Expansion (C) (2)_Electric Rev Req Model (2009 GRC)  4 2" xfId="25205"/>
    <cellStyle name="_VC 6.15.06 update on 06GRC power costs.xls Chart 2_04 07E Wild Horse Wind Expansion (C) (2)_Electric Rev Req Model (2009 GRC)  4 2 2" xfId="25206"/>
    <cellStyle name="_VC 6.15.06 update on 06GRC power costs.xls Chart 2_04 07E Wild Horse Wind Expansion (C) (2)_Electric Rev Req Model (2009 GRC)  4 3" xfId="25207"/>
    <cellStyle name="_VC 6.15.06 update on 06GRC power costs.xls Chart 2_04 07E Wild Horse Wind Expansion (C) (2)_Electric Rev Req Model (2009 GRC)  5" xfId="25208"/>
    <cellStyle name="_VC 6.15.06 update on 06GRC power costs.xls Chart 2_04 07E Wild Horse Wind Expansion (C) (2)_Electric Rev Req Model (2009 GRC)  5 2" xfId="25209"/>
    <cellStyle name="_VC 6.15.06 update on 06GRC power costs.xls Chart 2_04 07E Wild Horse Wind Expansion (C) (2)_Electric Rev Req Model (2009 GRC)  6" xfId="25210"/>
    <cellStyle name="_VC 6.15.06 update on 06GRC power costs.xls Chart 2_04 07E Wild Horse Wind Expansion (C) (2)_Electric Rev Req Model (2009 GRC)  6 2" xfId="25211"/>
    <cellStyle name="_VC 6.15.06 update on 06GRC power costs.xls Chart 2_04 07E Wild Horse Wind Expansion (C) (2)_Electric Rev Req Model (2009 GRC)  7" xfId="25212"/>
    <cellStyle name="_VC 6.15.06 update on 06GRC power costs.xls Chart 2_04 07E Wild Horse Wind Expansion (C) (2)_Electric Rev Req Model (2009 GRC) _DEM-WP(C) ENERG10C--ctn Mid-C_042010 2010GRC" xfId="3862"/>
    <cellStyle name="_VC 6.15.06 update on 06GRC power costs.xls Chart 2_04 07E Wild Horse Wind Expansion (C) (2)_Electric Rev Req Model (2009 GRC) _DEM-WP(C) ENERG10C--ctn Mid-C_042010 2010GRC 2" xfId="25213"/>
    <cellStyle name="_VC 6.15.06 update on 06GRC power costs.xls Chart 2_04 07E Wild Horse Wind Expansion (C) (2)_Electric Rev Req Model (2009 GRC) Rebuttal" xfId="3863"/>
    <cellStyle name="_VC 6.15.06 update on 06GRC power costs.xls Chart 2_04 07E Wild Horse Wind Expansion (C) (2)_Electric Rev Req Model (2009 GRC) Rebuttal 2" xfId="25214"/>
    <cellStyle name="_VC 6.15.06 update on 06GRC power costs.xls Chart 2_04 07E Wild Horse Wind Expansion (C) (2)_Electric Rev Req Model (2009 GRC) Rebuttal 2 2" xfId="25215"/>
    <cellStyle name="_VC 6.15.06 update on 06GRC power costs.xls Chart 2_04 07E Wild Horse Wind Expansion (C) (2)_Electric Rev Req Model (2009 GRC) Rebuttal 2 2 2" xfId="25216"/>
    <cellStyle name="_VC 6.15.06 update on 06GRC power costs.xls Chart 2_04 07E Wild Horse Wind Expansion (C) (2)_Electric Rev Req Model (2009 GRC) Rebuttal 2 3" xfId="25217"/>
    <cellStyle name="_VC 6.15.06 update on 06GRC power costs.xls Chart 2_04 07E Wild Horse Wind Expansion (C) (2)_Electric Rev Req Model (2009 GRC) Rebuttal 2 4" xfId="25218"/>
    <cellStyle name="_VC 6.15.06 update on 06GRC power costs.xls Chart 2_04 07E Wild Horse Wind Expansion (C) (2)_Electric Rev Req Model (2009 GRC) Rebuttal 3" xfId="25219"/>
    <cellStyle name="_VC 6.15.06 update on 06GRC power costs.xls Chart 2_04 07E Wild Horse Wind Expansion (C) (2)_Electric Rev Req Model (2009 GRC) Rebuttal 3 2" xfId="25220"/>
    <cellStyle name="_VC 6.15.06 update on 06GRC power costs.xls Chart 2_04 07E Wild Horse Wind Expansion (C) (2)_Electric Rev Req Model (2009 GRC) Rebuttal 4" xfId="25221"/>
    <cellStyle name="_VC 6.15.06 update on 06GRC power costs.xls Chart 2_04 07E Wild Horse Wind Expansion (C) (2)_Electric Rev Req Model (2009 GRC) Rebuttal 5" xfId="25222"/>
    <cellStyle name="_VC 6.15.06 update on 06GRC power costs.xls Chart 2_04 07E Wild Horse Wind Expansion (C) (2)_Electric Rev Req Model (2009 GRC) Rebuttal REmoval of New  WH Solar AdjustMI" xfId="3864"/>
    <cellStyle name="_VC 6.15.06 update on 06GRC power costs.xls Chart 2_04 07E Wild Horse Wind Expansion (C) (2)_Electric Rev Req Model (2009 GRC) Rebuttal REmoval of New  WH Solar AdjustMI 2" xfId="3865"/>
    <cellStyle name="_VC 6.15.06 update on 06GRC power costs.xls Chart 2_04 07E Wild Horse Wind Expansion (C) (2)_Electric Rev Req Model (2009 GRC) Rebuttal REmoval of New  WH Solar AdjustMI 2 2" xfId="25223"/>
    <cellStyle name="_VC 6.15.06 update on 06GRC power costs.xls Chart 2_04 07E Wild Horse Wind Expansion (C) (2)_Electric Rev Req Model (2009 GRC) Rebuttal REmoval of New  WH Solar AdjustMI 2 2 2" xfId="25224"/>
    <cellStyle name="_VC 6.15.06 update on 06GRC power costs.xls Chart 2_04 07E Wild Horse Wind Expansion (C) (2)_Electric Rev Req Model (2009 GRC) Rebuttal REmoval of New  WH Solar AdjustMI 2 2 2 2" xfId="25225"/>
    <cellStyle name="_VC 6.15.06 update on 06GRC power costs.xls Chart 2_04 07E Wild Horse Wind Expansion (C) (2)_Electric Rev Req Model (2009 GRC) Rebuttal REmoval of New  WH Solar AdjustMI 2 2 3" xfId="25226"/>
    <cellStyle name="_VC 6.15.06 update on 06GRC power costs.xls Chart 2_04 07E Wild Horse Wind Expansion (C) (2)_Electric Rev Req Model (2009 GRC) Rebuttal REmoval of New  WH Solar AdjustMI 2 3" xfId="25227"/>
    <cellStyle name="_VC 6.15.06 update on 06GRC power costs.xls Chart 2_04 07E Wild Horse Wind Expansion (C) (2)_Electric Rev Req Model (2009 GRC) Rebuttal REmoval of New  WH Solar AdjustMI 2 3 2" xfId="25228"/>
    <cellStyle name="_VC 6.15.06 update on 06GRC power costs.xls Chart 2_04 07E Wild Horse Wind Expansion (C) (2)_Electric Rev Req Model (2009 GRC) Rebuttal REmoval of New  WH Solar AdjustMI 2 4" xfId="25229"/>
    <cellStyle name="_VC 6.15.06 update on 06GRC power costs.xls Chart 2_04 07E Wild Horse Wind Expansion (C) (2)_Electric Rev Req Model (2009 GRC) Rebuttal REmoval of New  WH Solar AdjustMI 2 4 2" xfId="25230"/>
    <cellStyle name="_VC 6.15.06 update on 06GRC power costs.xls Chart 2_04 07E Wild Horse Wind Expansion (C) (2)_Electric Rev Req Model (2009 GRC) Rebuttal REmoval of New  WH Solar AdjustMI 2 5" xfId="25231"/>
    <cellStyle name="_VC 6.15.06 update on 06GRC power costs.xls Chart 2_04 07E Wild Horse Wind Expansion (C) (2)_Electric Rev Req Model (2009 GRC) Rebuttal REmoval of New  WH Solar AdjustMI 3" xfId="25232"/>
    <cellStyle name="_VC 6.15.06 update on 06GRC power costs.xls Chart 2_04 07E Wild Horse Wind Expansion (C) (2)_Electric Rev Req Model (2009 GRC) Rebuttal REmoval of New  WH Solar AdjustMI 3 2" xfId="25233"/>
    <cellStyle name="_VC 6.15.06 update on 06GRC power costs.xls Chart 2_04 07E Wild Horse Wind Expansion (C) (2)_Electric Rev Req Model (2009 GRC) Rebuttal REmoval of New  WH Solar AdjustMI 3 2 2" xfId="25234"/>
    <cellStyle name="_VC 6.15.06 update on 06GRC power costs.xls Chart 2_04 07E Wild Horse Wind Expansion (C) (2)_Electric Rev Req Model (2009 GRC) Rebuttal REmoval of New  WH Solar AdjustMI 3 3" xfId="25235"/>
    <cellStyle name="_VC 6.15.06 update on 06GRC power costs.xls Chart 2_04 07E Wild Horse Wind Expansion (C) (2)_Electric Rev Req Model (2009 GRC) Rebuttal REmoval of New  WH Solar AdjustMI 3 4" xfId="25236"/>
    <cellStyle name="_VC 6.15.06 update on 06GRC power costs.xls Chart 2_04 07E Wild Horse Wind Expansion (C) (2)_Electric Rev Req Model (2009 GRC) Rebuttal REmoval of New  WH Solar AdjustMI 4" xfId="25237"/>
    <cellStyle name="_VC 6.15.06 update on 06GRC power costs.xls Chart 2_04 07E Wild Horse Wind Expansion (C) (2)_Electric Rev Req Model (2009 GRC) Rebuttal REmoval of New  WH Solar AdjustMI 4 2" xfId="25238"/>
    <cellStyle name="_VC 6.15.06 update on 06GRC power costs.xls Chart 2_04 07E Wild Horse Wind Expansion (C) (2)_Electric Rev Req Model (2009 GRC) Rebuttal REmoval of New  WH Solar AdjustMI 4 2 2" xfId="25239"/>
    <cellStyle name="_VC 6.15.06 update on 06GRC power costs.xls Chart 2_04 07E Wild Horse Wind Expansion (C) (2)_Electric Rev Req Model (2009 GRC) Rebuttal REmoval of New  WH Solar AdjustMI 4 3" xfId="25240"/>
    <cellStyle name="_VC 6.15.06 update on 06GRC power costs.xls Chart 2_04 07E Wild Horse Wind Expansion (C) (2)_Electric Rev Req Model (2009 GRC) Rebuttal REmoval of New  WH Solar AdjustMI 5" xfId="25241"/>
    <cellStyle name="_VC 6.15.06 update on 06GRC power costs.xls Chart 2_04 07E Wild Horse Wind Expansion (C) (2)_Electric Rev Req Model (2009 GRC) Rebuttal REmoval of New  WH Solar AdjustMI 5 2" xfId="25242"/>
    <cellStyle name="_VC 6.15.06 update on 06GRC power costs.xls Chart 2_04 07E Wild Horse Wind Expansion (C) (2)_Electric Rev Req Model (2009 GRC) Rebuttal REmoval of New  WH Solar AdjustMI 6" xfId="25243"/>
    <cellStyle name="_VC 6.15.06 update on 06GRC power costs.xls Chart 2_04 07E Wild Horse Wind Expansion (C) (2)_Electric Rev Req Model (2009 GRC) Rebuttal REmoval of New  WH Solar AdjustMI 6 2" xfId="25244"/>
    <cellStyle name="_VC 6.15.06 update on 06GRC power costs.xls Chart 2_04 07E Wild Horse Wind Expansion (C) (2)_Electric Rev Req Model (2009 GRC) Rebuttal REmoval of New  WH Solar AdjustMI 7" xfId="25245"/>
    <cellStyle name="_VC 6.15.06 update on 06GRC power costs.xls Chart 2_04 07E Wild Horse Wind Expansion (C) (2)_Electric Rev Req Model (2009 GRC) Rebuttal REmoval of New  WH Solar AdjustMI_DEM-WP(C) ENERG10C--ctn Mid-C_042010 2010GRC" xfId="3866"/>
    <cellStyle name="_VC 6.15.06 update on 06GRC power costs.xls Chart 2_04 07E Wild Horse Wind Expansion (C) (2)_Electric Rev Req Model (2009 GRC) Rebuttal REmoval of New  WH Solar AdjustMI_DEM-WP(C) ENERG10C--ctn Mid-C_042010 2010GRC 2" xfId="25246"/>
    <cellStyle name="_VC 6.15.06 update on 06GRC power costs.xls Chart 2_04 07E Wild Horse Wind Expansion (C) (2)_Electric Rev Req Model (2009 GRC) Revised 01-18-2010" xfId="3867"/>
    <cellStyle name="_VC 6.15.06 update on 06GRC power costs.xls Chart 2_04 07E Wild Horse Wind Expansion (C) (2)_Electric Rev Req Model (2009 GRC) Revised 01-18-2010 2" xfId="3868"/>
    <cellStyle name="_VC 6.15.06 update on 06GRC power costs.xls Chart 2_04 07E Wild Horse Wind Expansion (C) (2)_Electric Rev Req Model (2009 GRC) Revised 01-18-2010 2 2" xfId="25247"/>
    <cellStyle name="_VC 6.15.06 update on 06GRC power costs.xls Chart 2_04 07E Wild Horse Wind Expansion (C) (2)_Electric Rev Req Model (2009 GRC) Revised 01-18-2010 2 2 2" xfId="25248"/>
    <cellStyle name="_VC 6.15.06 update on 06GRC power costs.xls Chart 2_04 07E Wild Horse Wind Expansion (C) (2)_Electric Rev Req Model (2009 GRC) Revised 01-18-2010 2 2 2 2" xfId="25249"/>
    <cellStyle name="_VC 6.15.06 update on 06GRC power costs.xls Chart 2_04 07E Wild Horse Wind Expansion (C) (2)_Electric Rev Req Model (2009 GRC) Revised 01-18-2010 2 2 3" xfId="25250"/>
    <cellStyle name="_VC 6.15.06 update on 06GRC power costs.xls Chart 2_04 07E Wild Horse Wind Expansion (C) (2)_Electric Rev Req Model (2009 GRC) Revised 01-18-2010 2 3" xfId="25251"/>
    <cellStyle name="_VC 6.15.06 update on 06GRC power costs.xls Chart 2_04 07E Wild Horse Wind Expansion (C) (2)_Electric Rev Req Model (2009 GRC) Revised 01-18-2010 2 3 2" xfId="25252"/>
    <cellStyle name="_VC 6.15.06 update on 06GRC power costs.xls Chart 2_04 07E Wild Horse Wind Expansion (C) (2)_Electric Rev Req Model (2009 GRC) Revised 01-18-2010 2 4" xfId="25253"/>
    <cellStyle name="_VC 6.15.06 update on 06GRC power costs.xls Chart 2_04 07E Wild Horse Wind Expansion (C) (2)_Electric Rev Req Model (2009 GRC) Revised 01-18-2010 2 4 2" xfId="25254"/>
    <cellStyle name="_VC 6.15.06 update on 06GRC power costs.xls Chart 2_04 07E Wild Horse Wind Expansion (C) (2)_Electric Rev Req Model (2009 GRC) Revised 01-18-2010 2 5" xfId="25255"/>
    <cellStyle name="_VC 6.15.06 update on 06GRC power costs.xls Chart 2_04 07E Wild Horse Wind Expansion (C) (2)_Electric Rev Req Model (2009 GRC) Revised 01-18-2010 3" xfId="25256"/>
    <cellStyle name="_VC 6.15.06 update on 06GRC power costs.xls Chart 2_04 07E Wild Horse Wind Expansion (C) (2)_Electric Rev Req Model (2009 GRC) Revised 01-18-2010 3 2" xfId="25257"/>
    <cellStyle name="_VC 6.15.06 update on 06GRC power costs.xls Chart 2_04 07E Wild Horse Wind Expansion (C) (2)_Electric Rev Req Model (2009 GRC) Revised 01-18-2010 3 2 2" xfId="25258"/>
    <cellStyle name="_VC 6.15.06 update on 06GRC power costs.xls Chart 2_04 07E Wild Horse Wind Expansion (C) (2)_Electric Rev Req Model (2009 GRC) Revised 01-18-2010 3 3" xfId="25259"/>
    <cellStyle name="_VC 6.15.06 update on 06GRC power costs.xls Chart 2_04 07E Wild Horse Wind Expansion (C) (2)_Electric Rev Req Model (2009 GRC) Revised 01-18-2010 3 4" xfId="25260"/>
    <cellStyle name="_VC 6.15.06 update on 06GRC power costs.xls Chart 2_04 07E Wild Horse Wind Expansion (C) (2)_Electric Rev Req Model (2009 GRC) Revised 01-18-2010 4" xfId="25261"/>
    <cellStyle name="_VC 6.15.06 update on 06GRC power costs.xls Chart 2_04 07E Wild Horse Wind Expansion (C) (2)_Electric Rev Req Model (2009 GRC) Revised 01-18-2010 4 2" xfId="25262"/>
    <cellStyle name="_VC 6.15.06 update on 06GRC power costs.xls Chart 2_04 07E Wild Horse Wind Expansion (C) (2)_Electric Rev Req Model (2009 GRC) Revised 01-18-2010 4 2 2" xfId="25263"/>
    <cellStyle name="_VC 6.15.06 update on 06GRC power costs.xls Chart 2_04 07E Wild Horse Wind Expansion (C) (2)_Electric Rev Req Model (2009 GRC) Revised 01-18-2010 4 3" xfId="25264"/>
    <cellStyle name="_VC 6.15.06 update on 06GRC power costs.xls Chart 2_04 07E Wild Horse Wind Expansion (C) (2)_Electric Rev Req Model (2009 GRC) Revised 01-18-2010 5" xfId="25265"/>
    <cellStyle name="_VC 6.15.06 update on 06GRC power costs.xls Chart 2_04 07E Wild Horse Wind Expansion (C) (2)_Electric Rev Req Model (2009 GRC) Revised 01-18-2010 5 2" xfId="25266"/>
    <cellStyle name="_VC 6.15.06 update on 06GRC power costs.xls Chart 2_04 07E Wild Horse Wind Expansion (C) (2)_Electric Rev Req Model (2009 GRC) Revised 01-18-2010 6" xfId="25267"/>
    <cellStyle name="_VC 6.15.06 update on 06GRC power costs.xls Chart 2_04 07E Wild Horse Wind Expansion (C) (2)_Electric Rev Req Model (2009 GRC) Revised 01-18-2010 6 2" xfId="25268"/>
    <cellStyle name="_VC 6.15.06 update on 06GRC power costs.xls Chart 2_04 07E Wild Horse Wind Expansion (C) (2)_Electric Rev Req Model (2009 GRC) Revised 01-18-2010 7" xfId="25269"/>
    <cellStyle name="_VC 6.15.06 update on 06GRC power costs.xls Chart 2_04 07E Wild Horse Wind Expansion (C) (2)_Electric Rev Req Model (2009 GRC) Revised 01-18-2010_DEM-WP(C) ENERG10C--ctn Mid-C_042010 2010GRC" xfId="3869"/>
    <cellStyle name="_VC 6.15.06 update on 06GRC power costs.xls Chart 2_04 07E Wild Horse Wind Expansion (C) (2)_Electric Rev Req Model (2009 GRC) Revised 01-18-2010_DEM-WP(C) ENERG10C--ctn Mid-C_042010 2010GRC 2" xfId="25270"/>
    <cellStyle name="_VC 6.15.06 update on 06GRC power costs.xls Chart 2_04 07E Wild Horse Wind Expansion (C) (2)_Electric Rev Req Model (2010 GRC)" xfId="25271"/>
    <cellStyle name="_VC 6.15.06 update on 06GRC power costs.xls Chart 2_04 07E Wild Horse Wind Expansion (C) (2)_Electric Rev Req Model (2010 GRC) 2" xfId="25272"/>
    <cellStyle name="_VC 6.15.06 update on 06GRC power costs.xls Chart 2_04 07E Wild Horse Wind Expansion (C) (2)_Electric Rev Req Model (2010 GRC) SF" xfId="25273"/>
    <cellStyle name="_VC 6.15.06 update on 06GRC power costs.xls Chart 2_04 07E Wild Horse Wind Expansion (C) (2)_Electric Rev Req Model (2010 GRC) SF 2" xfId="25274"/>
    <cellStyle name="_VC 6.15.06 update on 06GRC power costs.xls Chart 2_04 07E Wild Horse Wind Expansion (C) (2)_Final Order Electric EXHIBIT A-1" xfId="3870"/>
    <cellStyle name="_VC 6.15.06 update on 06GRC power costs.xls Chart 2_04 07E Wild Horse Wind Expansion (C) (2)_Final Order Electric EXHIBIT A-1 2" xfId="25275"/>
    <cellStyle name="_VC 6.15.06 update on 06GRC power costs.xls Chart 2_04 07E Wild Horse Wind Expansion (C) (2)_Final Order Electric EXHIBIT A-1 2 2" xfId="25276"/>
    <cellStyle name="_VC 6.15.06 update on 06GRC power costs.xls Chart 2_04 07E Wild Horse Wind Expansion (C) (2)_Final Order Electric EXHIBIT A-1 2 2 2" xfId="25277"/>
    <cellStyle name="_VC 6.15.06 update on 06GRC power costs.xls Chart 2_04 07E Wild Horse Wind Expansion (C) (2)_Final Order Electric EXHIBIT A-1 2 3" xfId="25278"/>
    <cellStyle name="_VC 6.15.06 update on 06GRC power costs.xls Chart 2_04 07E Wild Horse Wind Expansion (C) (2)_Final Order Electric EXHIBIT A-1 2 4" xfId="25279"/>
    <cellStyle name="_VC 6.15.06 update on 06GRC power costs.xls Chart 2_04 07E Wild Horse Wind Expansion (C) (2)_Final Order Electric EXHIBIT A-1 3" xfId="25280"/>
    <cellStyle name="_VC 6.15.06 update on 06GRC power costs.xls Chart 2_04 07E Wild Horse Wind Expansion (C) (2)_Final Order Electric EXHIBIT A-1 3 2" xfId="25281"/>
    <cellStyle name="_VC 6.15.06 update on 06GRC power costs.xls Chart 2_04 07E Wild Horse Wind Expansion (C) (2)_Final Order Electric EXHIBIT A-1 3 2 2" xfId="25282"/>
    <cellStyle name="_VC 6.15.06 update on 06GRC power costs.xls Chart 2_04 07E Wild Horse Wind Expansion (C) (2)_Final Order Electric EXHIBIT A-1 3 3" xfId="25283"/>
    <cellStyle name="_VC 6.15.06 update on 06GRC power costs.xls Chart 2_04 07E Wild Horse Wind Expansion (C) (2)_Final Order Electric EXHIBIT A-1 4" xfId="25284"/>
    <cellStyle name="_VC 6.15.06 update on 06GRC power costs.xls Chart 2_04 07E Wild Horse Wind Expansion (C) (2)_Final Order Electric EXHIBIT A-1 4 2" xfId="25285"/>
    <cellStyle name="_VC 6.15.06 update on 06GRC power costs.xls Chart 2_04 07E Wild Horse Wind Expansion (C) (2)_Final Order Electric EXHIBIT A-1 5" xfId="25286"/>
    <cellStyle name="_VC 6.15.06 update on 06GRC power costs.xls Chart 2_04 07E Wild Horse Wind Expansion (C) (2)_Final Order Electric EXHIBIT A-1 6" xfId="25287"/>
    <cellStyle name="_VC 6.15.06 update on 06GRC power costs.xls Chart 2_04 07E Wild Horse Wind Expansion (C) (2)_Final Order Electric EXHIBIT A-1 7" xfId="25288"/>
    <cellStyle name="_VC 6.15.06 update on 06GRC power costs.xls Chart 2_04 07E Wild Horse Wind Expansion (C) (2)_TENASKA REGULATORY ASSET" xfId="3871"/>
    <cellStyle name="_VC 6.15.06 update on 06GRC power costs.xls Chart 2_04 07E Wild Horse Wind Expansion (C) (2)_TENASKA REGULATORY ASSET 2" xfId="25289"/>
    <cellStyle name="_VC 6.15.06 update on 06GRC power costs.xls Chart 2_04 07E Wild Horse Wind Expansion (C) (2)_TENASKA REGULATORY ASSET 2 2" xfId="25290"/>
    <cellStyle name="_VC 6.15.06 update on 06GRC power costs.xls Chart 2_04 07E Wild Horse Wind Expansion (C) (2)_TENASKA REGULATORY ASSET 2 2 2" xfId="25291"/>
    <cellStyle name="_VC 6.15.06 update on 06GRC power costs.xls Chart 2_04 07E Wild Horse Wind Expansion (C) (2)_TENASKA REGULATORY ASSET 2 3" xfId="25292"/>
    <cellStyle name="_VC 6.15.06 update on 06GRC power costs.xls Chart 2_04 07E Wild Horse Wind Expansion (C) (2)_TENASKA REGULATORY ASSET 2 4" xfId="25293"/>
    <cellStyle name="_VC 6.15.06 update on 06GRC power costs.xls Chart 2_04 07E Wild Horse Wind Expansion (C) (2)_TENASKA REGULATORY ASSET 3" xfId="25294"/>
    <cellStyle name="_VC 6.15.06 update on 06GRC power costs.xls Chart 2_04 07E Wild Horse Wind Expansion (C) (2)_TENASKA REGULATORY ASSET 3 2" xfId="25295"/>
    <cellStyle name="_VC 6.15.06 update on 06GRC power costs.xls Chart 2_04 07E Wild Horse Wind Expansion (C) (2)_TENASKA REGULATORY ASSET 3 2 2" xfId="25296"/>
    <cellStyle name="_VC 6.15.06 update on 06GRC power costs.xls Chart 2_04 07E Wild Horse Wind Expansion (C) (2)_TENASKA REGULATORY ASSET 3 3" xfId="25297"/>
    <cellStyle name="_VC 6.15.06 update on 06GRC power costs.xls Chart 2_04 07E Wild Horse Wind Expansion (C) (2)_TENASKA REGULATORY ASSET 4" xfId="25298"/>
    <cellStyle name="_VC 6.15.06 update on 06GRC power costs.xls Chart 2_04 07E Wild Horse Wind Expansion (C) (2)_TENASKA REGULATORY ASSET 4 2" xfId="25299"/>
    <cellStyle name="_VC 6.15.06 update on 06GRC power costs.xls Chart 2_04 07E Wild Horse Wind Expansion (C) (2)_TENASKA REGULATORY ASSET 5" xfId="25300"/>
    <cellStyle name="_VC 6.15.06 update on 06GRC power costs.xls Chart 2_04 07E Wild Horse Wind Expansion (C) (2)_TENASKA REGULATORY ASSET 6" xfId="25301"/>
    <cellStyle name="_VC 6.15.06 update on 06GRC power costs.xls Chart 2_04 07E Wild Horse Wind Expansion (C) (2)_TENASKA REGULATORY ASSET 7" xfId="25302"/>
    <cellStyle name="_VC 6.15.06 update on 06GRC power costs.xls Chart 2_16.37E Wild Horse Expansion DeferralRevwrkingfile SF" xfId="3872"/>
    <cellStyle name="_VC 6.15.06 update on 06GRC power costs.xls Chart 2_16.37E Wild Horse Expansion DeferralRevwrkingfile SF 2" xfId="3873"/>
    <cellStyle name="_VC 6.15.06 update on 06GRC power costs.xls Chart 2_16.37E Wild Horse Expansion DeferralRevwrkingfile SF 2 2" xfId="25303"/>
    <cellStyle name="_VC 6.15.06 update on 06GRC power costs.xls Chart 2_16.37E Wild Horse Expansion DeferralRevwrkingfile SF 2 2 2" xfId="25304"/>
    <cellStyle name="_VC 6.15.06 update on 06GRC power costs.xls Chart 2_16.37E Wild Horse Expansion DeferralRevwrkingfile SF 2 2 2 2" xfId="25305"/>
    <cellStyle name="_VC 6.15.06 update on 06GRC power costs.xls Chart 2_16.37E Wild Horse Expansion DeferralRevwrkingfile SF 2 2 3" xfId="25306"/>
    <cellStyle name="_VC 6.15.06 update on 06GRC power costs.xls Chart 2_16.37E Wild Horse Expansion DeferralRevwrkingfile SF 2 3" xfId="25307"/>
    <cellStyle name="_VC 6.15.06 update on 06GRC power costs.xls Chart 2_16.37E Wild Horse Expansion DeferralRevwrkingfile SF 2 3 2" xfId="25308"/>
    <cellStyle name="_VC 6.15.06 update on 06GRC power costs.xls Chart 2_16.37E Wild Horse Expansion DeferralRevwrkingfile SF 2 4" xfId="25309"/>
    <cellStyle name="_VC 6.15.06 update on 06GRC power costs.xls Chart 2_16.37E Wild Horse Expansion DeferralRevwrkingfile SF 2 4 2" xfId="25310"/>
    <cellStyle name="_VC 6.15.06 update on 06GRC power costs.xls Chart 2_16.37E Wild Horse Expansion DeferralRevwrkingfile SF 2 5" xfId="25311"/>
    <cellStyle name="_VC 6.15.06 update on 06GRC power costs.xls Chart 2_16.37E Wild Horse Expansion DeferralRevwrkingfile SF 3" xfId="25312"/>
    <cellStyle name="_VC 6.15.06 update on 06GRC power costs.xls Chart 2_16.37E Wild Horse Expansion DeferralRevwrkingfile SF 3 2" xfId="25313"/>
    <cellStyle name="_VC 6.15.06 update on 06GRC power costs.xls Chart 2_16.37E Wild Horse Expansion DeferralRevwrkingfile SF 3 2 2" xfId="25314"/>
    <cellStyle name="_VC 6.15.06 update on 06GRC power costs.xls Chart 2_16.37E Wild Horse Expansion DeferralRevwrkingfile SF 3 3" xfId="25315"/>
    <cellStyle name="_VC 6.15.06 update on 06GRC power costs.xls Chart 2_16.37E Wild Horse Expansion DeferralRevwrkingfile SF 3 4" xfId="25316"/>
    <cellStyle name="_VC 6.15.06 update on 06GRC power costs.xls Chart 2_16.37E Wild Horse Expansion DeferralRevwrkingfile SF 4" xfId="25317"/>
    <cellStyle name="_VC 6.15.06 update on 06GRC power costs.xls Chart 2_16.37E Wild Horse Expansion DeferralRevwrkingfile SF 4 2" xfId="25318"/>
    <cellStyle name="_VC 6.15.06 update on 06GRC power costs.xls Chart 2_16.37E Wild Horse Expansion DeferralRevwrkingfile SF 4 2 2" xfId="25319"/>
    <cellStyle name="_VC 6.15.06 update on 06GRC power costs.xls Chart 2_16.37E Wild Horse Expansion DeferralRevwrkingfile SF 4 3" xfId="25320"/>
    <cellStyle name="_VC 6.15.06 update on 06GRC power costs.xls Chart 2_16.37E Wild Horse Expansion DeferralRevwrkingfile SF 5" xfId="25321"/>
    <cellStyle name="_VC 6.15.06 update on 06GRC power costs.xls Chart 2_16.37E Wild Horse Expansion DeferralRevwrkingfile SF 5 2" xfId="25322"/>
    <cellStyle name="_VC 6.15.06 update on 06GRC power costs.xls Chart 2_16.37E Wild Horse Expansion DeferralRevwrkingfile SF 6" xfId="25323"/>
    <cellStyle name="_VC 6.15.06 update on 06GRC power costs.xls Chart 2_16.37E Wild Horse Expansion DeferralRevwrkingfile SF 6 2" xfId="25324"/>
    <cellStyle name="_VC 6.15.06 update on 06GRC power costs.xls Chart 2_16.37E Wild Horse Expansion DeferralRevwrkingfile SF 7" xfId="25325"/>
    <cellStyle name="_VC 6.15.06 update on 06GRC power costs.xls Chart 2_16.37E Wild Horse Expansion DeferralRevwrkingfile SF_DEM-WP(C) ENERG10C--ctn Mid-C_042010 2010GRC" xfId="3874"/>
    <cellStyle name="_VC 6.15.06 update on 06GRC power costs.xls Chart 2_16.37E Wild Horse Expansion DeferralRevwrkingfile SF_DEM-WP(C) ENERG10C--ctn Mid-C_042010 2010GRC 2" xfId="25326"/>
    <cellStyle name="_VC 6.15.06 update on 06GRC power costs.xls Chart 2_2009 Compliance Filing PCA Exhibits for GRC" xfId="25327"/>
    <cellStyle name="_VC 6.15.06 update on 06GRC power costs.xls Chart 2_2009 Compliance Filing PCA Exhibits for GRC 2" xfId="25328"/>
    <cellStyle name="_VC 6.15.06 update on 06GRC power costs.xls Chart 2_2009 Compliance Filing PCA Exhibits for GRC 2 2" xfId="25329"/>
    <cellStyle name="_VC 6.15.06 update on 06GRC power costs.xls Chart 2_2009 Compliance Filing PCA Exhibits for GRC 3" xfId="25330"/>
    <cellStyle name="_VC 6.15.06 update on 06GRC power costs.xls Chart 2_2009 GRC Compl Filing - Exhibit D" xfId="3875"/>
    <cellStyle name="_VC 6.15.06 update on 06GRC power costs.xls Chart 2_2009 GRC Compl Filing - Exhibit D 2" xfId="3876"/>
    <cellStyle name="_VC 6.15.06 update on 06GRC power costs.xls Chart 2_2009 GRC Compl Filing - Exhibit D 2 2" xfId="25331"/>
    <cellStyle name="_VC 6.15.06 update on 06GRC power costs.xls Chart 2_2009 GRC Compl Filing - Exhibit D 2 2 2" xfId="25332"/>
    <cellStyle name="_VC 6.15.06 update on 06GRC power costs.xls Chart 2_2009 GRC Compl Filing - Exhibit D 2 2 2 2" xfId="25333"/>
    <cellStyle name="_VC 6.15.06 update on 06GRC power costs.xls Chart 2_2009 GRC Compl Filing - Exhibit D 2 3" xfId="25334"/>
    <cellStyle name="_VC 6.15.06 update on 06GRC power costs.xls Chart 2_2009 GRC Compl Filing - Exhibit D 2 3 2" xfId="25335"/>
    <cellStyle name="_VC 6.15.06 update on 06GRC power costs.xls Chart 2_2009 GRC Compl Filing - Exhibit D 2 4" xfId="25336"/>
    <cellStyle name="_VC 6.15.06 update on 06GRC power costs.xls Chart 2_2009 GRC Compl Filing - Exhibit D 2 4 2" xfId="25337"/>
    <cellStyle name="_VC 6.15.06 update on 06GRC power costs.xls Chart 2_2009 GRC Compl Filing - Exhibit D 2 5" xfId="25338"/>
    <cellStyle name="_VC 6.15.06 update on 06GRC power costs.xls Chart 2_2009 GRC Compl Filing - Exhibit D 3" xfId="25339"/>
    <cellStyle name="_VC 6.15.06 update on 06GRC power costs.xls Chart 2_2009 GRC Compl Filing - Exhibit D 3 2" xfId="25340"/>
    <cellStyle name="_VC 6.15.06 update on 06GRC power costs.xls Chart 2_2009 GRC Compl Filing - Exhibit D 3 2 2" xfId="25341"/>
    <cellStyle name="_VC 6.15.06 update on 06GRC power costs.xls Chart 2_2009 GRC Compl Filing - Exhibit D 3 3" xfId="25342"/>
    <cellStyle name="_VC 6.15.06 update on 06GRC power costs.xls Chart 2_2009 GRC Compl Filing - Exhibit D 4" xfId="25343"/>
    <cellStyle name="_VC 6.15.06 update on 06GRC power costs.xls Chart 2_2009 GRC Compl Filing - Exhibit D 4 2" xfId="25344"/>
    <cellStyle name="_VC 6.15.06 update on 06GRC power costs.xls Chart 2_2009 GRC Compl Filing - Exhibit D 4 2 2" xfId="25345"/>
    <cellStyle name="_VC 6.15.06 update on 06GRC power costs.xls Chart 2_2009 GRC Compl Filing - Exhibit D 4 3" xfId="25346"/>
    <cellStyle name="_VC 6.15.06 update on 06GRC power costs.xls Chart 2_2009 GRC Compl Filing - Exhibit D 5" xfId="25347"/>
    <cellStyle name="_VC 6.15.06 update on 06GRC power costs.xls Chart 2_2009 GRC Compl Filing - Exhibit D 5 2" xfId="25348"/>
    <cellStyle name="_VC 6.15.06 update on 06GRC power costs.xls Chart 2_2009 GRC Compl Filing - Exhibit D 6" xfId="25349"/>
    <cellStyle name="_VC 6.15.06 update on 06GRC power costs.xls Chart 2_2009 GRC Compl Filing - Exhibit D 6 2" xfId="25350"/>
    <cellStyle name="_VC 6.15.06 update on 06GRC power costs.xls Chart 2_2009 GRC Compl Filing - Exhibit D 7" xfId="25351"/>
    <cellStyle name="_VC 6.15.06 update on 06GRC power costs.xls Chart 2_2009 GRC Compl Filing - Exhibit D_DEM-WP(C) ENERG10C--ctn Mid-C_042010 2010GRC" xfId="3877"/>
    <cellStyle name="_VC 6.15.06 update on 06GRC power costs.xls Chart 2_2009 GRC Compl Filing - Exhibit D_DEM-WP(C) ENERG10C--ctn Mid-C_042010 2010GRC 2" xfId="25352"/>
    <cellStyle name="_VC 6.15.06 update on 06GRC power costs.xls Chart 2_3.01 Income Statement" xfId="25353"/>
    <cellStyle name="_VC 6.15.06 update on 06GRC power costs.xls Chart 2_4 31 Regulatory Assets and Liabilities  7 06- Exhibit D" xfId="3878"/>
    <cellStyle name="_VC 6.15.06 update on 06GRC power costs.xls Chart 2_4 31 Regulatory Assets and Liabilities  7 06- Exhibit D 2" xfId="3879"/>
    <cellStyle name="_VC 6.15.06 update on 06GRC power costs.xls Chart 2_4 31 Regulatory Assets and Liabilities  7 06- Exhibit D 2 2" xfId="25354"/>
    <cellStyle name="_VC 6.15.06 update on 06GRC power costs.xls Chart 2_4 31 Regulatory Assets and Liabilities  7 06- Exhibit D 2 2 2" xfId="25355"/>
    <cellStyle name="_VC 6.15.06 update on 06GRC power costs.xls Chart 2_4 31 Regulatory Assets and Liabilities  7 06- Exhibit D 2 2 2 2" xfId="25356"/>
    <cellStyle name="_VC 6.15.06 update on 06GRC power costs.xls Chart 2_4 31 Regulatory Assets and Liabilities  7 06- Exhibit D 2 2 3" xfId="25357"/>
    <cellStyle name="_VC 6.15.06 update on 06GRC power costs.xls Chart 2_4 31 Regulatory Assets and Liabilities  7 06- Exhibit D 2 3" xfId="25358"/>
    <cellStyle name="_VC 6.15.06 update on 06GRC power costs.xls Chart 2_4 31 Regulatory Assets and Liabilities  7 06- Exhibit D 2 3 2" xfId="25359"/>
    <cellStyle name="_VC 6.15.06 update on 06GRC power costs.xls Chart 2_4 31 Regulatory Assets and Liabilities  7 06- Exhibit D 2 4" xfId="25360"/>
    <cellStyle name="_VC 6.15.06 update on 06GRC power costs.xls Chart 2_4 31 Regulatory Assets and Liabilities  7 06- Exhibit D 2 4 2" xfId="25361"/>
    <cellStyle name="_VC 6.15.06 update on 06GRC power costs.xls Chart 2_4 31 Regulatory Assets and Liabilities  7 06- Exhibit D 2 5" xfId="25362"/>
    <cellStyle name="_VC 6.15.06 update on 06GRC power costs.xls Chart 2_4 31 Regulatory Assets and Liabilities  7 06- Exhibit D 3" xfId="25363"/>
    <cellStyle name="_VC 6.15.06 update on 06GRC power costs.xls Chart 2_4 31 Regulatory Assets and Liabilities  7 06- Exhibit D 3 2" xfId="25364"/>
    <cellStyle name="_VC 6.15.06 update on 06GRC power costs.xls Chart 2_4 31 Regulatory Assets and Liabilities  7 06- Exhibit D 3 2 2" xfId="25365"/>
    <cellStyle name="_VC 6.15.06 update on 06GRC power costs.xls Chart 2_4 31 Regulatory Assets and Liabilities  7 06- Exhibit D 3 3" xfId="25366"/>
    <cellStyle name="_VC 6.15.06 update on 06GRC power costs.xls Chart 2_4 31 Regulatory Assets and Liabilities  7 06- Exhibit D 3 4" xfId="25367"/>
    <cellStyle name="_VC 6.15.06 update on 06GRC power costs.xls Chart 2_4 31 Regulatory Assets and Liabilities  7 06- Exhibit D 4" xfId="25368"/>
    <cellStyle name="_VC 6.15.06 update on 06GRC power costs.xls Chart 2_4 31 Regulatory Assets and Liabilities  7 06- Exhibit D 4 2" xfId="25369"/>
    <cellStyle name="_VC 6.15.06 update on 06GRC power costs.xls Chart 2_4 31 Regulatory Assets and Liabilities  7 06- Exhibit D 4 2 2" xfId="25370"/>
    <cellStyle name="_VC 6.15.06 update on 06GRC power costs.xls Chart 2_4 31 Regulatory Assets and Liabilities  7 06- Exhibit D 4 3" xfId="25371"/>
    <cellStyle name="_VC 6.15.06 update on 06GRC power costs.xls Chart 2_4 31 Regulatory Assets and Liabilities  7 06- Exhibit D 5" xfId="25372"/>
    <cellStyle name="_VC 6.15.06 update on 06GRC power costs.xls Chart 2_4 31 Regulatory Assets and Liabilities  7 06- Exhibit D 5 2" xfId="25373"/>
    <cellStyle name="_VC 6.15.06 update on 06GRC power costs.xls Chart 2_4 31 Regulatory Assets and Liabilities  7 06- Exhibit D 6" xfId="25374"/>
    <cellStyle name="_VC 6.15.06 update on 06GRC power costs.xls Chart 2_4 31 Regulatory Assets and Liabilities  7 06- Exhibit D 6 2" xfId="25375"/>
    <cellStyle name="_VC 6.15.06 update on 06GRC power costs.xls Chart 2_4 31 Regulatory Assets and Liabilities  7 06- Exhibit D 7" xfId="25376"/>
    <cellStyle name="_VC 6.15.06 update on 06GRC power costs.xls Chart 2_4 31 Regulatory Assets and Liabilities  7 06- Exhibit D_DEM-WP(C) ENERG10C--ctn Mid-C_042010 2010GRC" xfId="3880"/>
    <cellStyle name="_VC 6.15.06 update on 06GRC power costs.xls Chart 2_4 31 Regulatory Assets and Liabilities  7 06- Exhibit D_DEM-WP(C) ENERG10C--ctn Mid-C_042010 2010GRC 2" xfId="25377"/>
    <cellStyle name="_VC 6.15.06 update on 06GRC power costs.xls Chart 2_4 31 Regulatory Assets and Liabilities  7 06- Exhibit D_NIM Summary" xfId="3881"/>
    <cellStyle name="_VC 6.15.06 update on 06GRC power costs.xls Chart 2_4 31 Regulatory Assets and Liabilities  7 06- Exhibit D_NIM Summary 2" xfId="3882"/>
    <cellStyle name="_VC 6.15.06 update on 06GRC power costs.xls Chart 2_4 31 Regulatory Assets and Liabilities  7 06- Exhibit D_NIM Summary 2 2" xfId="25378"/>
    <cellStyle name="_VC 6.15.06 update on 06GRC power costs.xls Chart 2_4 31 Regulatory Assets and Liabilities  7 06- Exhibit D_NIM Summary 2 2 2" xfId="25379"/>
    <cellStyle name="_VC 6.15.06 update on 06GRC power costs.xls Chart 2_4 31 Regulatory Assets and Liabilities  7 06- Exhibit D_NIM Summary 2 2 2 2" xfId="25380"/>
    <cellStyle name="_VC 6.15.06 update on 06GRC power costs.xls Chart 2_4 31 Regulatory Assets and Liabilities  7 06- Exhibit D_NIM Summary 2 3" xfId="25381"/>
    <cellStyle name="_VC 6.15.06 update on 06GRC power costs.xls Chart 2_4 31 Regulatory Assets and Liabilities  7 06- Exhibit D_NIM Summary 2 3 2" xfId="25382"/>
    <cellStyle name="_VC 6.15.06 update on 06GRC power costs.xls Chart 2_4 31 Regulatory Assets and Liabilities  7 06- Exhibit D_NIM Summary 2 4" xfId="25383"/>
    <cellStyle name="_VC 6.15.06 update on 06GRC power costs.xls Chart 2_4 31 Regulatory Assets and Liabilities  7 06- Exhibit D_NIM Summary 2 4 2" xfId="25384"/>
    <cellStyle name="_VC 6.15.06 update on 06GRC power costs.xls Chart 2_4 31 Regulatory Assets and Liabilities  7 06- Exhibit D_NIM Summary 2 5" xfId="25385"/>
    <cellStyle name="_VC 6.15.06 update on 06GRC power costs.xls Chart 2_4 31 Regulatory Assets and Liabilities  7 06- Exhibit D_NIM Summary 3" xfId="25386"/>
    <cellStyle name="_VC 6.15.06 update on 06GRC power costs.xls Chart 2_4 31 Regulatory Assets and Liabilities  7 06- Exhibit D_NIM Summary 3 2" xfId="25387"/>
    <cellStyle name="_VC 6.15.06 update on 06GRC power costs.xls Chart 2_4 31 Regulatory Assets and Liabilities  7 06- Exhibit D_NIM Summary 3 2 2" xfId="25388"/>
    <cellStyle name="_VC 6.15.06 update on 06GRC power costs.xls Chart 2_4 31 Regulatory Assets and Liabilities  7 06- Exhibit D_NIM Summary 3 3" xfId="25389"/>
    <cellStyle name="_VC 6.15.06 update on 06GRC power costs.xls Chart 2_4 31 Regulatory Assets and Liabilities  7 06- Exhibit D_NIM Summary 4" xfId="25390"/>
    <cellStyle name="_VC 6.15.06 update on 06GRC power costs.xls Chart 2_4 31 Regulatory Assets and Liabilities  7 06- Exhibit D_NIM Summary 4 2" xfId="25391"/>
    <cellStyle name="_VC 6.15.06 update on 06GRC power costs.xls Chart 2_4 31 Regulatory Assets and Liabilities  7 06- Exhibit D_NIM Summary 4 2 2" xfId="25392"/>
    <cellStyle name="_VC 6.15.06 update on 06GRC power costs.xls Chart 2_4 31 Regulatory Assets and Liabilities  7 06- Exhibit D_NIM Summary 4 3" xfId="25393"/>
    <cellStyle name="_VC 6.15.06 update on 06GRC power costs.xls Chart 2_4 31 Regulatory Assets and Liabilities  7 06- Exhibit D_NIM Summary 5" xfId="25394"/>
    <cellStyle name="_VC 6.15.06 update on 06GRC power costs.xls Chart 2_4 31 Regulatory Assets and Liabilities  7 06- Exhibit D_NIM Summary 5 2" xfId="25395"/>
    <cellStyle name="_VC 6.15.06 update on 06GRC power costs.xls Chart 2_4 31 Regulatory Assets and Liabilities  7 06- Exhibit D_NIM Summary 6" xfId="25396"/>
    <cellStyle name="_VC 6.15.06 update on 06GRC power costs.xls Chart 2_4 31 Regulatory Assets and Liabilities  7 06- Exhibit D_NIM Summary 6 2" xfId="25397"/>
    <cellStyle name="_VC 6.15.06 update on 06GRC power costs.xls Chart 2_4 31 Regulatory Assets and Liabilities  7 06- Exhibit D_NIM Summary 7" xfId="25398"/>
    <cellStyle name="_VC 6.15.06 update on 06GRC power costs.xls Chart 2_4 31 Regulatory Assets and Liabilities  7 06- Exhibit D_NIM Summary_DEM-WP(C) ENERG10C--ctn Mid-C_042010 2010GRC" xfId="3883"/>
    <cellStyle name="_VC 6.15.06 update on 06GRC power costs.xls Chart 2_4 31 Regulatory Assets and Liabilities  7 06- Exhibit D_NIM Summary_DEM-WP(C) ENERG10C--ctn Mid-C_042010 2010GRC 2" xfId="25399"/>
    <cellStyle name="_VC 6.15.06 update on 06GRC power costs.xls Chart 2_4 31E Reg Asset  Liab and EXH D" xfId="3884"/>
    <cellStyle name="_VC 6.15.06 update on 06GRC power costs.xls Chart 2_4 31E Reg Asset  Liab and EXH D _ Aug 10 Filing (2)" xfId="3885"/>
    <cellStyle name="_VC 6.15.06 update on 06GRC power costs.xls Chart 2_4 31E Reg Asset  Liab and EXH D _ Aug 10 Filing (2) 2" xfId="3886"/>
    <cellStyle name="_VC 6.15.06 update on 06GRC power costs.xls Chart 2_4 31E Reg Asset  Liab and EXH D _ Aug 10 Filing (2) 2 2" xfId="25400"/>
    <cellStyle name="_VC 6.15.06 update on 06GRC power costs.xls Chart 2_4 31E Reg Asset  Liab and EXH D _ Aug 10 Filing (2) 2 2 2" xfId="25401"/>
    <cellStyle name="_VC 6.15.06 update on 06GRC power costs.xls Chart 2_4 31E Reg Asset  Liab and EXH D _ Aug 10 Filing (2) 2 3" xfId="25402"/>
    <cellStyle name="_VC 6.15.06 update on 06GRC power costs.xls Chart 2_4 31E Reg Asset  Liab and EXH D _ Aug 10 Filing (2) 3" xfId="25403"/>
    <cellStyle name="_VC 6.15.06 update on 06GRC power costs.xls Chart 2_4 31E Reg Asset  Liab and EXH D _ Aug 10 Filing (2) 3 2" xfId="25404"/>
    <cellStyle name="_VC 6.15.06 update on 06GRC power costs.xls Chart 2_4 31E Reg Asset  Liab and EXH D _ Aug 10 Filing (2) 3 2 2" xfId="25405"/>
    <cellStyle name="_VC 6.15.06 update on 06GRC power costs.xls Chart 2_4 31E Reg Asset  Liab and EXH D _ Aug 10 Filing (2) 3 3" xfId="25406"/>
    <cellStyle name="_VC 6.15.06 update on 06GRC power costs.xls Chart 2_4 31E Reg Asset  Liab and EXH D _ Aug 10 Filing (2) 4" xfId="25407"/>
    <cellStyle name="_VC 6.15.06 update on 06GRC power costs.xls Chart 2_4 31E Reg Asset  Liab and EXH D _ Aug 10 Filing (2) 4 2" xfId="25408"/>
    <cellStyle name="_VC 6.15.06 update on 06GRC power costs.xls Chart 2_4 31E Reg Asset  Liab and EXH D _ Aug 10 Filing (2) 5" xfId="25409"/>
    <cellStyle name="_VC 6.15.06 update on 06GRC power costs.xls Chart 2_4 31E Reg Asset  Liab and EXH D _ Aug 10 Filing (2) 5 2" xfId="25410"/>
    <cellStyle name="_VC 6.15.06 update on 06GRC power costs.xls Chart 2_4 31E Reg Asset  Liab and EXH D 10" xfId="25411"/>
    <cellStyle name="_VC 6.15.06 update on 06GRC power costs.xls Chart 2_4 31E Reg Asset  Liab and EXH D 10 2" xfId="25412"/>
    <cellStyle name="_VC 6.15.06 update on 06GRC power costs.xls Chart 2_4 31E Reg Asset  Liab and EXH D 10 2 2" xfId="25413"/>
    <cellStyle name="_VC 6.15.06 update on 06GRC power costs.xls Chart 2_4 31E Reg Asset  Liab and EXH D 10 3" xfId="25414"/>
    <cellStyle name="_VC 6.15.06 update on 06GRC power costs.xls Chart 2_4 31E Reg Asset  Liab and EXH D 11" xfId="25415"/>
    <cellStyle name="_VC 6.15.06 update on 06GRC power costs.xls Chart 2_4 31E Reg Asset  Liab and EXH D 11 2" xfId="25416"/>
    <cellStyle name="_VC 6.15.06 update on 06GRC power costs.xls Chart 2_4 31E Reg Asset  Liab and EXH D 11 2 2" xfId="25417"/>
    <cellStyle name="_VC 6.15.06 update on 06GRC power costs.xls Chart 2_4 31E Reg Asset  Liab and EXH D 11 3" xfId="25418"/>
    <cellStyle name="_VC 6.15.06 update on 06GRC power costs.xls Chart 2_4 31E Reg Asset  Liab and EXH D 12" xfId="25419"/>
    <cellStyle name="_VC 6.15.06 update on 06GRC power costs.xls Chart 2_4 31E Reg Asset  Liab and EXH D 12 2" xfId="25420"/>
    <cellStyle name="_VC 6.15.06 update on 06GRC power costs.xls Chart 2_4 31E Reg Asset  Liab and EXH D 12 2 2" xfId="25421"/>
    <cellStyle name="_VC 6.15.06 update on 06GRC power costs.xls Chart 2_4 31E Reg Asset  Liab and EXH D 12 3" xfId="25422"/>
    <cellStyle name="_VC 6.15.06 update on 06GRC power costs.xls Chart 2_4 31E Reg Asset  Liab and EXH D 13" xfId="25423"/>
    <cellStyle name="_VC 6.15.06 update on 06GRC power costs.xls Chart 2_4 31E Reg Asset  Liab and EXH D 13 2" xfId="25424"/>
    <cellStyle name="_VC 6.15.06 update on 06GRC power costs.xls Chart 2_4 31E Reg Asset  Liab and EXH D 13 2 2" xfId="25425"/>
    <cellStyle name="_VC 6.15.06 update on 06GRC power costs.xls Chart 2_4 31E Reg Asset  Liab and EXH D 13 3" xfId="25426"/>
    <cellStyle name="_VC 6.15.06 update on 06GRC power costs.xls Chart 2_4 31E Reg Asset  Liab and EXH D 14" xfId="25427"/>
    <cellStyle name="_VC 6.15.06 update on 06GRC power costs.xls Chart 2_4 31E Reg Asset  Liab and EXH D 14 2" xfId="25428"/>
    <cellStyle name="_VC 6.15.06 update on 06GRC power costs.xls Chart 2_4 31E Reg Asset  Liab and EXH D 14 2 2" xfId="25429"/>
    <cellStyle name="_VC 6.15.06 update on 06GRC power costs.xls Chart 2_4 31E Reg Asset  Liab and EXH D 14 3" xfId="25430"/>
    <cellStyle name="_VC 6.15.06 update on 06GRC power costs.xls Chart 2_4 31E Reg Asset  Liab and EXH D 15" xfId="25431"/>
    <cellStyle name="_VC 6.15.06 update on 06GRC power costs.xls Chart 2_4 31E Reg Asset  Liab and EXH D 15 2" xfId="25432"/>
    <cellStyle name="_VC 6.15.06 update on 06GRC power costs.xls Chart 2_4 31E Reg Asset  Liab and EXH D 15 2 2" xfId="25433"/>
    <cellStyle name="_VC 6.15.06 update on 06GRC power costs.xls Chart 2_4 31E Reg Asset  Liab and EXH D 15 3" xfId="25434"/>
    <cellStyle name="_VC 6.15.06 update on 06GRC power costs.xls Chart 2_4 31E Reg Asset  Liab and EXH D 16" xfId="25435"/>
    <cellStyle name="_VC 6.15.06 update on 06GRC power costs.xls Chart 2_4 31E Reg Asset  Liab and EXH D 16 2" xfId="25436"/>
    <cellStyle name="_VC 6.15.06 update on 06GRC power costs.xls Chart 2_4 31E Reg Asset  Liab and EXH D 16 2 2" xfId="25437"/>
    <cellStyle name="_VC 6.15.06 update on 06GRC power costs.xls Chart 2_4 31E Reg Asset  Liab and EXH D 16 3" xfId="25438"/>
    <cellStyle name="_VC 6.15.06 update on 06GRC power costs.xls Chart 2_4 31E Reg Asset  Liab and EXH D 17" xfId="25439"/>
    <cellStyle name="_VC 6.15.06 update on 06GRC power costs.xls Chart 2_4 31E Reg Asset  Liab and EXH D 17 2" xfId="25440"/>
    <cellStyle name="_VC 6.15.06 update on 06GRC power costs.xls Chart 2_4 31E Reg Asset  Liab and EXH D 18" xfId="25441"/>
    <cellStyle name="_VC 6.15.06 update on 06GRC power costs.xls Chart 2_4 31E Reg Asset  Liab and EXH D 18 2" xfId="25442"/>
    <cellStyle name="_VC 6.15.06 update on 06GRC power costs.xls Chart 2_4 31E Reg Asset  Liab and EXH D 19" xfId="25443"/>
    <cellStyle name="_VC 6.15.06 update on 06GRC power costs.xls Chart 2_4 31E Reg Asset  Liab and EXH D 19 2" xfId="25444"/>
    <cellStyle name="_VC 6.15.06 update on 06GRC power costs.xls Chart 2_4 31E Reg Asset  Liab and EXH D 2" xfId="3887"/>
    <cellStyle name="_VC 6.15.06 update on 06GRC power costs.xls Chart 2_4 31E Reg Asset  Liab and EXH D 2 2" xfId="25445"/>
    <cellStyle name="_VC 6.15.06 update on 06GRC power costs.xls Chart 2_4 31E Reg Asset  Liab and EXH D 2 2 2" xfId="25446"/>
    <cellStyle name="_VC 6.15.06 update on 06GRC power costs.xls Chart 2_4 31E Reg Asset  Liab and EXH D 2 3" xfId="25447"/>
    <cellStyle name="_VC 6.15.06 update on 06GRC power costs.xls Chart 2_4 31E Reg Asset  Liab and EXH D 20" xfId="25448"/>
    <cellStyle name="_VC 6.15.06 update on 06GRC power costs.xls Chart 2_4 31E Reg Asset  Liab and EXH D 20 2" xfId="25449"/>
    <cellStyle name="_VC 6.15.06 update on 06GRC power costs.xls Chart 2_4 31E Reg Asset  Liab and EXH D 21" xfId="25450"/>
    <cellStyle name="_VC 6.15.06 update on 06GRC power costs.xls Chart 2_4 31E Reg Asset  Liab and EXH D 21 2" xfId="25451"/>
    <cellStyle name="_VC 6.15.06 update on 06GRC power costs.xls Chart 2_4 31E Reg Asset  Liab and EXH D 22" xfId="25452"/>
    <cellStyle name="_VC 6.15.06 update on 06GRC power costs.xls Chart 2_4 31E Reg Asset  Liab and EXH D 22 2" xfId="25453"/>
    <cellStyle name="_VC 6.15.06 update on 06GRC power costs.xls Chart 2_4 31E Reg Asset  Liab and EXH D 23" xfId="25454"/>
    <cellStyle name="_VC 6.15.06 update on 06GRC power costs.xls Chart 2_4 31E Reg Asset  Liab and EXH D 23 2" xfId="25455"/>
    <cellStyle name="_VC 6.15.06 update on 06GRC power costs.xls Chart 2_4 31E Reg Asset  Liab and EXH D 24" xfId="25456"/>
    <cellStyle name="_VC 6.15.06 update on 06GRC power costs.xls Chart 2_4 31E Reg Asset  Liab and EXH D 24 2" xfId="25457"/>
    <cellStyle name="_VC 6.15.06 update on 06GRC power costs.xls Chart 2_4 31E Reg Asset  Liab and EXH D 25" xfId="25458"/>
    <cellStyle name="_VC 6.15.06 update on 06GRC power costs.xls Chart 2_4 31E Reg Asset  Liab and EXH D 25 2" xfId="25459"/>
    <cellStyle name="_VC 6.15.06 update on 06GRC power costs.xls Chart 2_4 31E Reg Asset  Liab and EXH D 26" xfId="25460"/>
    <cellStyle name="_VC 6.15.06 update on 06GRC power costs.xls Chart 2_4 31E Reg Asset  Liab and EXH D 26 2" xfId="25461"/>
    <cellStyle name="_VC 6.15.06 update on 06GRC power costs.xls Chart 2_4 31E Reg Asset  Liab and EXH D 27" xfId="25462"/>
    <cellStyle name="_VC 6.15.06 update on 06GRC power costs.xls Chart 2_4 31E Reg Asset  Liab and EXH D 27 2" xfId="25463"/>
    <cellStyle name="_VC 6.15.06 update on 06GRC power costs.xls Chart 2_4 31E Reg Asset  Liab and EXH D 28" xfId="25464"/>
    <cellStyle name="_VC 6.15.06 update on 06GRC power costs.xls Chart 2_4 31E Reg Asset  Liab and EXH D 28 2" xfId="25465"/>
    <cellStyle name="_VC 6.15.06 update on 06GRC power costs.xls Chart 2_4 31E Reg Asset  Liab and EXH D 29" xfId="25466"/>
    <cellStyle name="_VC 6.15.06 update on 06GRC power costs.xls Chart 2_4 31E Reg Asset  Liab and EXH D 29 2" xfId="25467"/>
    <cellStyle name="_VC 6.15.06 update on 06GRC power costs.xls Chart 2_4 31E Reg Asset  Liab and EXH D 3" xfId="3888"/>
    <cellStyle name="_VC 6.15.06 update on 06GRC power costs.xls Chart 2_4 31E Reg Asset  Liab and EXH D 3 2" xfId="25468"/>
    <cellStyle name="_VC 6.15.06 update on 06GRC power costs.xls Chart 2_4 31E Reg Asset  Liab and EXH D 3 2 2" xfId="25469"/>
    <cellStyle name="_VC 6.15.06 update on 06GRC power costs.xls Chart 2_4 31E Reg Asset  Liab and EXH D 3 3" xfId="25470"/>
    <cellStyle name="_VC 6.15.06 update on 06GRC power costs.xls Chart 2_4 31E Reg Asset  Liab and EXH D 30" xfId="25471"/>
    <cellStyle name="_VC 6.15.06 update on 06GRC power costs.xls Chart 2_4 31E Reg Asset  Liab and EXH D 30 2" xfId="25472"/>
    <cellStyle name="_VC 6.15.06 update on 06GRC power costs.xls Chart 2_4 31E Reg Asset  Liab and EXH D 4" xfId="25473"/>
    <cellStyle name="_VC 6.15.06 update on 06GRC power costs.xls Chart 2_4 31E Reg Asset  Liab and EXH D 4 2" xfId="25474"/>
    <cellStyle name="_VC 6.15.06 update on 06GRC power costs.xls Chart 2_4 31E Reg Asset  Liab and EXH D 4 2 2" xfId="25475"/>
    <cellStyle name="_VC 6.15.06 update on 06GRC power costs.xls Chart 2_4 31E Reg Asset  Liab and EXH D 5" xfId="25476"/>
    <cellStyle name="_VC 6.15.06 update on 06GRC power costs.xls Chart 2_4 31E Reg Asset  Liab and EXH D 5 2" xfId="25477"/>
    <cellStyle name="_VC 6.15.06 update on 06GRC power costs.xls Chart 2_4 31E Reg Asset  Liab and EXH D 5 2 2" xfId="25478"/>
    <cellStyle name="_VC 6.15.06 update on 06GRC power costs.xls Chart 2_4 31E Reg Asset  Liab and EXH D 6" xfId="25479"/>
    <cellStyle name="_VC 6.15.06 update on 06GRC power costs.xls Chart 2_4 31E Reg Asset  Liab and EXH D 6 2" xfId="25480"/>
    <cellStyle name="_VC 6.15.06 update on 06GRC power costs.xls Chart 2_4 31E Reg Asset  Liab and EXH D 6 2 2" xfId="25481"/>
    <cellStyle name="_VC 6.15.06 update on 06GRC power costs.xls Chart 2_4 31E Reg Asset  Liab and EXH D 6 3" xfId="25482"/>
    <cellStyle name="_VC 6.15.06 update on 06GRC power costs.xls Chart 2_4 31E Reg Asset  Liab and EXH D 7" xfId="25483"/>
    <cellStyle name="_VC 6.15.06 update on 06GRC power costs.xls Chart 2_4 31E Reg Asset  Liab and EXH D 7 2" xfId="25484"/>
    <cellStyle name="_VC 6.15.06 update on 06GRC power costs.xls Chart 2_4 31E Reg Asset  Liab and EXH D 7 2 2" xfId="25485"/>
    <cellStyle name="_VC 6.15.06 update on 06GRC power costs.xls Chart 2_4 31E Reg Asset  Liab and EXH D 7 3" xfId="25486"/>
    <cellStyle name="_VC 6.15.06 update on 06GRC power costs.xls Chart 2_4 31E Reg Asset  Liab and EXH D 8" xfId="25487"/>
    <cellStyle name="_VC 6.15.06 update on 06GRC power costs.xls Chart 2_4 31E Reg Asset  Liab and EXH D 8 2" xfId="25488"/>
    <cellStyle name="_VC 6.15.06 update on 06GRC power costs.xls Chart 2_4 31E Reg Asset  Liab and EXH D 8 2 2" xfId="25489"/>
    <cellStyle name="_VC 6.15.06 update on 06GRC power costs.xls Chart 2_4 31E Reg Asset  Liab and EXH D 8 3" xfId="25490"/>
    <cellStyle name="_VC 6.15.06 update on 06GRC power costs.xls Chart 2_4 31E Reg Asset  Liab and EXH D 9" xfId="25491"/>
    <cellStyle name="_VC 6.15.06 update on 06GRC power costs.xls Chart 2_4 31E Reg Asset  Liab and EXH D 9 2" xfId="25492"/>
    <cellStyle name="_VC 6.15.06 update on 06GRC power costs.xls Chart 2_4 31E Reg Asset  Liab and EXH D 9 2 2" xfId="25493"/>
    <cellStyle name="_VC 6.15.06 update on 06GRC power costs.xls Chart 2_4 31E Reg Asset  Liab and EXH D 9 3" xfId="25494"/>
    <cellStyle name="_VC 6.15.06 update on 06GRC power costs.xls Chart 2_4 32 Regulatory Assets and Liabilities  7 06- Exhibit D" xfId="3889"/>
    <cellStyle name="_VC 6.15.06 update on 06GRC power costs.xls Chart 2_4 32 Regulatory Assets and Liabilities  7 06- Exhibit D 2" xfId="3890"/>
    <cellStyle name="_VC 6.15.06 update on 06GRC power costs.xls Chart 2_4 32 Regulatory Assets and Liabilities  7 06- Exhibit D 2 2" xfId="25495"/>
    <cellStyle name="_VC 6.15.06 update on 06GRC power costs.xls Chart 2_4 32 Regulatory Assets and Liabilities  7 06- Exhibit D 2 2 2" xfId="25496"/>
    <cellStyle name="_VC 6.15.06 update on 06GRC power costs.xls Chart 2_4 32 Regulatory Assets and Liabilities  7 06- Exhibit D 2 2 2 2" xfId="25497"/>
    <cellStyle name="_VC 6.15.06 update on 06GRC power costs.xls Chart 2_4 32 Regulatory Assets and Liabilities  7 06- Exhibit D 2 2 3" xfId="25498"/>
    <cellStyle name="_VC 6.15.06 update on 06GRC power costs.xls Chart 2_4 32 Regulatory Assets and Liabilities  7 06- Exhibit D 2 3" xfId="25499"/>
    <cellStyle name="_VC 6.15.06 update on 06GRC power costs.xls Chart 2_4 32 Regulatory Assets and Liabilities  7 06- Exhibit D 2 3 2" xfId="25500"/>
    <cellStyle name="_VC 6.15.06 update on 06GRC power costs.xls Chart 2_4 32 Regulatory Assets and Liabilities  7 06- Exhibit D 2 4" xfId="25501"/>
    <cellStyle name="_VC 6.15.06 update on 06GRC power costs.xls Chart 2_4 32 Regulatory Assets and Liabilities  7 06- Exhibit D 2 4 2" xfId="25502"/>
    <cellStyle name="_VC 6.15.06 update on 06GRC power costs.xls Chart 2_4 32 Regulatory Assets and Liabilities  7 06- Exhibit D 2 5" xfId="25503"/>
    <cellStyle name="_VC 6.15.06 update on 06GRC power costs.xls Chart 2_4 32 Regulatory Assets and Liabilities  7 06- Exhibit D 3" xfId="25504"/>
    <cellStyle name="_VC 6.15.06 update on 06GRC power costs.xls Chart 2_4 32 Regulatory Assets and Liabilities  7 06- Exhibit D 3 2" xfId="25505"/>
    <cellStyle name="_VC 6.15.06 update on 06GRC power costs.xls Chart 2_4 32 Regulatory Assets and Liabilities  7 06- Exhibit D 3 2 2" xfId="25506"/>
    <cellStyle name="_VC 6.15.06 update on 06GRC power costs.xls Chart 2_4 32 Regulatory Assets and Liabilities  7 06- Exhibit D 3 3" xfId="25507"/>
    <cellStyle name="_VC 6.15.06 update on 06GRC power costs.xls Chart 2_4 32 Regulatory Assets and Liabilities  7 06- Exhibit D 3 4" xfId="25508"/>
    <cellStyle name="_VC 6.15.06 update on 06GRC power costs.xls Chart 2_4 32 Regulatory Assets and Liabilities  7 06- Exhibit D 4" xfId="25509"/>
    <cellStyle name="_VC 6.15.06 update on 06GRC power costs.xls Chart 2_4 32 Regulatory Assets and Liabilities  7 06- Exhibit D 4 2" xfId="25510"/>
    <cellStyle name="_VC 6.15.06 update on 06GRC power costs.xls Chart 2_4 32 Regulatory Assets and Liabilities  7 06- Exhibit D 4 2 2" xfId="25511"/>
    <cellStyle name="_VC 6.15.06 update on 06GRC power costs.xls Chart 2_4 32 Regulatory Assets and Liabilities  7 06- Exhibit D 4 3" xfId="25512"/>
    <cellStyle name="_VC 6.15.06 update on 06GRC power costs.xls Chart 2_4 32 Regulatory Assets and Liabilities  7 06- Exhibit D 5" xfId="25513"/>
    <cellStyle name="_VC 6.15.06 update on 06GRC power costs.xls Chart 2_4 32 Regulatory Assets and Liabilities  7 06- Exhibit D 5 2" xfId="25514"/>
    <cellStyle name="_VC 6.15.06 update on 06GRC power costs.xls Chart 2_4 32 Regulatory Assets and Liabilities  7 06- Exhibit D 6" xfId="25515"/>
    <cellStyle name="_VC 6.15.06 update on 06GRC power costs.xls Chart 2_4 32 Regulatory Assets and Liabilities  7 06- Exhibit D 6 2" xfId="25516"/>
    <cellStyle name="_VC 6.15.06 update on 06GRC power costs.xls Chart 2_4 32 Regulatory Assets and Liabilities  7 06- Exhibit D 7" xfId="25517"/>
    <cellStyle name="_VC 6.15.06 update on 06GRC power costs.xls Chart 2_4 32 Regulatory Assets and Liabilities  7 06- Exhibit D_DEM-WP(C) ENERG10C--ctn Mid-C_042010 2010GRC" xfId="3891"/>
    <cellStyle name="_VC 6.15.06 update on 06GRC power costs.xls Chart 2_4 32 Regulatory Assets and Liabilities  7 06- Exhibit D_DEM-WP(C) ENERG10C--ctn Mid-C_042010 2010GRC 2" xfId="25518"/>
    <cellStyle name="_VC 6.15.06 update on 06GRC power costs.xls Chart 2_4 32 Regulatory Assets and Liabilities  7 06- Exhibit D_NIM Summary" xfId="3892"/>
    <cellStyle name="_VC 6.15.06 update on 06GRC power costs.xls Chart 2_4 32 Regulatory Assets and Liabilities  7 06- Exhibit D_NIM Summary 2" xfId="3893"/>
    <cellStyle name="_VC 6.15.06 update on 06GRC power costs.xls Chart 2_4 32 Regulatory Assets and Liabilities  7 06- Exhibit D_NIM Summary 2 2" xfId="25519"/>
    <cellStyle name="_VC 6.15.06 update on 06GRC power costs.xls Chart 2_4 32 Regulatory Assets and Liabilities  7 06- Exhibit D_NIM Summary 2 2 2" xfId="25520"/>
    <cellStyle name="_VC 6.15.06 update on 06GRC power costs.xls Chart 2_4 32 Regulatory Assets and Liabilities  7 06- Exhibit D_NIM Summary 2 2 2 2" xfId="25521"/>
    <cellStyle name="_VC 6.15.06 update on 06GRC power costs.xls Chart 2_4 32 Regulatory Assets and Liabilities  7 06- Exhibit D_NIM Summary 2 3" xfId="25522"/>
    <cellStyle name="_VC 6.15.06 update on 06GRC power costs.xls Chart 2_4 32 Regulatory Assets and Liabilities  7 06- Exhibit D_NIM Summary 2 3 2" xfId="25523"/>
    <cellStyle name="_VC 6.15.06 update on 06GRC power costs.xls Chart 2_4 32 Regulatory Assets and Liabilities  7 06- Exhibit D_NIM Summary 2 4" xfId="25524"/>
    <cellStyle name="_VC 6.15.06 update on 06GRC power costs.xls Chart 2_4 32 Regulatory Assets and Liabilities  7 06- Exhibit D_NIM Summary 2 4 2" xfId="25525"/>
    <cellStyle name="_VC 6.15.06 update on 06GRC power costs.xls Chart 2_4 32 Regulatory Assets and Liabilities  7 06- Exhibit D_NIM Summary 2 5" xfId="25526"/>
    <cellStyle name="_VC 6.15.06 update on 06GRC power costs.xls Chart 2_4 32 Regulatory Assets and Liabilities  7 06- Exhibit D_NIM Summary 3" xfId="25527"/>
    <cellStyle name="_VC 6.15.06 update on 06GRC power costs.xls Chart 2_4 32 Regulatory Assets and Liabilities  7 06- Exhibit D_NIM Summary 3 2" xfId="25528"/>
    <cellStyle name="_VC 6.15.06 update on 06GRC power costs.xls Chart 2_4 32 Regulatory Assets and Liabilities  7 06- Exhibit D_NIM Summary 3 2 2" xfId="25529"/>
    <cellStyle name="_VC 6.15.06 update on 06GRC power costs.xls Chart 2_4 32 Regulatory Assets and Liabilities  7 06- Exhibit D_NIM Summary 3 3" xfId="25530"/>
    <cellStyle name="_VC 6.15.06 update on 06GRC power costs.xls Chart 2_4 32 Regulatory Assets and Liabilities  7 06- Exhibit D_NIM Summary 4" xfId="25531"/>
    <cellStyle name="_VC 6.15.06 update on 06GRC power costs.xls Chart 2_4 32 Regulatory Assets and Liabilities  7 06- Exhibit D_NIM Summary 4 2" xfId="25532"/>
    <cellStyle name="_VC 6.15.06 update on 06GRC power costs.xls Chart 2_4 32 Regulatory Assets and Liabilities  7 06- Exhibit D_NIM Summary 4 2 2" xfId="25533"/>
    <cellStyle name="_VC 6.15.06 update on 06GRC power costs.xls Chart 2_4 32 Regulatory Assets and Liabilities  7 06- Exhibit D_NIM Summary 4 3" xfId="25534"/>
    <cellStyle name="_VC 6.15.06 update on 06GRC power costs.xls Chart 2_4 32 Regulatory Assets and Liabilities  7 06- Exhibit D_NIM Summary 5" xfId="25535"/>
    <cellStyle name="_VC 6.15.06 update on 06GRC power costs.xls Chart 2_4 32 Regulatory Assets and Liabilities  7 06- Exhibit D_NIM Summary 5 2" xfId="25536"/>
    <cellStyle name="_VC 6.15.06 update on 06GRC power costs.xls Chart 2_4 32 Regulatory Assets and Liabilities  7 06- Exhibit D_NIM Summary 6" xfId="25537"/>
    <cellStyle name="_VC 6.15.06 update on 06GRC power costs.xls Chart 2_4 32 Regulatory Assets and Liabilities  7 06- Exhibit D_NIM Summary 6 2" xfId="25538"/>
    <cellStyle name="_VC 6.15.06 update on 06GRC power costs.xls Chart 2_4 32 Regulatory Assets and Liabilities  7 06- Exhibit D_NIM Summary 7" xfId="25539"/>
    <cellStyle name="_VC 6.15.06 update on 06GRC power costs.xls Chart 2_4 32 Regulatory Assets and Liabilities  7 06- Exhibit D_NIM Summary_DEM-WP(C) ENERG10C--ctn Mid-C_042010 2010GRC" xfId="3894"/>
    <cellStyle name="_VC 6.15.06 update on 06GRC power costs.xls Chart 2_4 32 Regulatory Assets and Liabilities  7 06- Exhibit D_NIM Summary_DEM-WP(C) ENERG10C--ctn Mid-C_042010 2010GRC 2" xfId="25540"/>
    <cellStyle name="_VC 6.15.06 update on 06GRC power costs.xls Chart 2_AURORA Total New" xfId="3895"/>
    <cellStyle name="_VC 6.15.06 update on 06GRC power costs.xls Chart 2_AURORA Total New 2" xfId="3896"/>
    <cellStyle name="_VC 6.15.06 update on 06GRC power costs.xls Chart 2_AURORA Total New 2 2" xfId="25541"/>
    <cellStyle name="_VC 6.15.06 update on 06GRC power costs.xls Chart 2_AURORA Total New 2 2 2" xfId="25542"/>
    <cellStyle name="_VC 6.15.06 update on 06GRC power costs.xls Chart 2_AURORA Total New 2 2 2 2" xfId="25543"/>
    <cellStyle name="_VC 6.15.06 update on 06GRC power costs.xls Chart 2_AURORA Total New 2 3" xfId="25544"/>
    <cellStyle name="_VC 6.15.06 update on 06GRC power costs.xls Chart 2_AURORA Total New 2 3 2" xfId="25545"/>
    <cellStyle name="_VC 6.15.06 update on 06GRC power costs.xls Chart 2_AURORA Total New 2 4" xfId="25546"/>
    <cellStyle name="_VC 6.15.06 update on 06GRC power costs.xls Chart 2_AURORA Total New 2 4 2" xfId="25547"/>
    <cellStyle name="_VC 6.15.06 update on 06GRC power costs.xls Chart 2_AURORA Total New 2 5" xfId="25548"/>
    <cellStyle name="_VC 6.15.06 update on 06GRC power costs.xls Chart 2_AURORA Total New 3" xfId="25549"/>
    <cellStyle name="_VC 6.15.06 update on 06GRC power costs.xls Chart 2_AURORA Total New 3 2" xfId="25550"/>
    <cellStyle name="_VC 6.15.06 update on 06GRC power costs.xls Chart 2_AURORA Total New 3 2 2" xfId="25551"/>
    <cellStyle name="_VC 6.15.06 update on 06GRC power costs.xls Chart 2_AURORA Total New 4" xfId="25552"/>
    <cellStyle name="_VC 6.15.06 update on 06GRC power costs.xls Chart 2_AURORA Total New 4 2" xfId="25553"/>
    <cellStyle name="_VC 6.15.06 update on 06GRC power costs.xls Chart 2_AURORA Total New 5" xfId="25554"/>
    <cellStyle name="_VC 6.15.06 update on 06GRC power costs.xls Chart 2_AURORA Total New 5 2" xfId="25555"/>
    <cellStyle name="_VC 6.15.06 update on 06GRC power costs.xls Chart 2_AURORA Total New 6" xfId="25556"/>
    <cellStyle name="_VC 6.15.06 update on 06GRC power costs.xls Chart 2_Book2" xfId="3897"/>
    <cellStyle name="_VC 6.15.06 update on 06GRC power costs.xls Chart 2_Book2 2" xfId="3898"/>
    <cellStyle name="_VC 6.15.06 update on 06GRC power costs.xls Chart 2_Book2 2 2" xfId="25557"/>
    <cellStyle name="_VC 6.15.06 update on 06GRC power costs.xls Chart 2_Book2 2 2 2" xfId="25558"/>
    <cellStyle name="_VC 6.15.06 update on 06GRC power costs.xls Chart 2_Book2 2 2 2 2" xfId="25559"/>
    <cellStyle name="_VC 6.15.06 update on 06GRC power costs.xls Chart 2_Book2 2 2 3" xfId="25560"/>
    <cellStyle name="_VC 6.15.06 update on 06GRC power costs.xls Chart 2_Book2 2 3" xfId="25561"/>
    <cellStyle name="_VC 6.15.06 update on 06GRC power costs.xls Chart 2_Book2 2 3 2" xfId="25562"/>
    <cellStyle name="_VC 6.15.06 update on 06GRC power costs.xls Chart 2_Book2 2 4" xfId="25563"/>
    <cellStyle name="_VC 6.15.06 update on 06GRC power costs.xls Chart 2_Book2 2 4 2" xfId="25564"/>
    <cellStyle name="_VC 6.15.06 update on 06GRC power costs.xls Chart 2_Book2 2 5" xfId="25565"/>
    <cellStyle name="_VC 6.15.06 update on 06GRC power costs.xls Chart 2_Book2 3" xfId="25566"/>
    <cellStyle name="_VC 6.15.06 update on 06GRC power costs.xls Chart 2_Book2 3 2" xfId="25567"/>
    <cellStyle name="_VC 6.15.06 update on 06GRC power costs.xls Chart 2_Book2 3 2 2" xfId="25568"/>
    <cellStyle name="_VC 6.15.06 update on 06GRC power costs.xls Chart 2_Book2 3 3" xfId="25569"/>
    <cellStyle name="_VC 6.15.06 update on 06GRC power costs.xls Chart 2_Book2 3 4" xfId="25570"/>
    <cellStyle name="_VC 6.15.06 update on 06GRC power costs.xls Chart 2_Book2 4" xfId="25571"/>
    <cellStyle name="_VC 6.15.06 update on 06GRC power costs.xls Chart 2_Book2 4 2" xfId="25572"/>
    <cellStyle name="_VC 6.15.06 update on 06GRC power costs.xls Chart 2_Book2 4 2 2" xfId="25573"/>
    <cellStyle name="_VC 6.15.06 update on 06GRC power costs.xls Chart 2_Book2 4 3" xfId="25574"/>
    <cellStyle name="_VC 6.15.06 update on 06GRC power costs.xls Chart 2_Book2 5" xfId="25575"/>
    <cellStyle name="_VC 6.15.06 update on 06GRC power costs.xls Chart 2_Book2 5 2" xfId="25576"/>
    <cellStyle name="_VC 6.15.06 update on 06GRC power costs.xls Chart 2_Book2 6" xfId="25577"/>
    <cellStyle name="_VC 6.15.06 update on 06GRC power costs.xls Chart 2_Book2 6 2" xfId="25578"/>
    <cellStyle name="_VC 6.15.06 update on 06GRC power costs.xls Chart 2_Book2 7" xfId="25579"/>
    <cellStyle name="_VC 6.15.06 update on 06GRC power costs.xls Chart 2_Book2_Adj Bench DR 3 for Initial Briefs (Electric)" xfId="3899"/>
    <cellStyle name="_VC 6.15.06 update on 06GRC power costs.xls Chart 2_Book2_Adj Bench DR 3 for Initial Briefs (Electric) 2" xfId="3900"/>
    <cellStyle name="_VC 6.15.06 update on 06GRC power costs.xls Chart 2_Book2_Adj Bench DR 3 for Initial Briefs (Electric) 2 2" xfId="25580"/>
    <cellStyle name="_VC 6.15.06 update on 06GRC power costs.xls Chart 2_Book2_Adj Bench DR 3 for Initial Briefs (Electric) 2 2 2" xfId="25581"/>
    <cellStyle name="_VC 6.15.06 update on 06GRC power costs.xls Chart 2_Book2_Adj Bench DR 3 for Initial Briefs (Electric) 2 2 2 2" xfId="25582"/>
    <cellStyle name="_VC 6.15.06 update on 06GRC power costs.xls Chart 2_Book2_Adj Bench DR 3 for Initial Briefs (Electric) 2 2 3" xfId="25583"/>
    <cellStyle name="_VC 6.15.06 update on 06GRC power costs.xls Chart 2_Book2_Adj Bench DR 3 for Initial Briefs (Electric) 2 3" xfId="25584"/>
    <cellStyle name="_VC 6.15.06 update on 06GRC power costs.xls Chart 2_Book2_Adj Bench DR 3 for Initial Briefs (Electric) 2 3 2" xfId="25585"/>
    <cellStyle name="_VC 6.15.06 update on 06GRC power costs.xls Chart 2_Book2_Adj Bench DR 3 for Initial Briefs (Electric) 2 4" xfId="25586"/>
    <cellStyle name="_VC 6.15.06 update on 06GRC power costs.xls Chart 2_Book2_Adj Bench DR 3 for Initial Briefs (Electric) 2 4 2" xfId="25587"/>
    <cellStyle name="_VC 6.15.06 update on 06GRC power costs.xls Chart 2_Book2_Adj Bench DR 3 for Initial Briefs (Electric) 2 5" xfId="25588"/>
    <cellStyle name="_VC 6.15.06 update on 06GRC power costs.xls Chart 2_Book2_Adj Bench DR 3 for Initial Briefs (Electric) 3" xfId="25589"/>
    <cellStyle name="_VC 6.15.06 update on 06GRC power costs.xls Chart 2_Book2_Adj Bench DR 3 for Initial Briefs (Electric) 3 2" xfId="25590"/>
    <cellStyle name="_VC 6.15.06 update on 06GRC power costs.xls Chart 2_Book2_Adj Bench DR 3 for Initial Briefs (Electric) 3 2 2" xfId="25591"/>
    <cellStyle name="_VC 6.15.06 update on 06GRC power costs.xls Chart 2_Book2_Adj Bench DR 3 for Initial Briefs (Electric) 3 3" xfId="25592"/>
    <cellStyle name="_VC 6.15.06 update on 06GRC power costs.xls Chart 2_Book2_Adj Bench DR 3 for Initial Briefs (Electric) 3 4" xfId="25593"/>
    <cellStyle name="_VC 6.15.06 update on 06GRC power costs.xls Chart 2_Book2_Adj Bench DR 3 for Initial Briefs (Electric) 4" xfId="25594"/>
    <cellStyle name="_VC 6.15.06 update on 06GRC power costs.xls Chart 2_Book2_Adj Bench DR 3 for Initial Briefs (Electric) 4 2" xfId="25595"/>
    <cellStyle name="_VC 6.15.06 update on 06GRC power costs.xls Chart 2_Book2_Adj Bench DR 3 for Initial Briefs (Electric) 4 2 2" xfId="25596"/>
    <cellStyle name="_VC 6.15.06 update on 06GRC power costs.xls Chart 2_Book2_Adj Bench DR 3 for Initial Briefs (Electric) 4 3" xfId="25597"/>
    <cellStyle name="_VC 6.15.06 update on 06GRC power costs.xls Chart 2_Book2_Adj Bench DR 3 for Initial Briefs (Electric) 5" xfId="25598"/>
    <cellStyle name="_VC 6.15.06 update on 06GRC power costs.xls Chart 2_Book2_Adj Bench DR 3 for Initial Briefs (Electric) 5 2" xfId="25599"/>
    <cellStyle name="_VC 6.15.06 update on 06GRC power costs.xls Chart 2_Book2_Adj Bench DR 3 for Initial Briefs (Electric) 6" xfId="25600"/>
    <cellStyle name="_VC 6.15.06 update on 06GRC power costs.xls Chart 2_Book2_Adj Bench DR 3 for Initial Briefs (Electric) 6 2" xfId="25601"/>
    <cellStyle name="_VC 6.15.06 update on 06GRC power costs.xls Chart 2_Book2_Adj Bench DR 3 for Initial Briefs (Electric) 7" xfId="25602"/>
    <cellStyle name="_VC 6.15.06 update on 06GRC power costs.xls Chart 2_Book2_Adj Bench DR 3 for Initial Briefs (Electric)_DEM-WP(C) ENERG10C--ctn Mid-C_042010 2010GRC" xfId="3901"/>
    <cellStyle name="_VC 6.15.06 update on 06GRC power costs.xls Chart 2_Book2_Adj Bench DR 3 for Initial Briefs (Electric)_DEM-WP(C) ENERG10C--ctn Mid-C_042010 2010GRC 2" xfId="25603"/>
    <cellStyle name="_VC 6.15.06 update on 06GRC power costs.xls Chart 2_Book2_DEM-WP(C) ENERG10C--ctn Mid-C_042010 2010GRC" xfId="3902"/>
    <cellStyle name="_VC 6.15.06 update on 06GRC power costs.xls Chart 2_Book2_DEM-WP(C) ENERG10C--ctn Mid-C_042010 2010GRC 2" xfId="25604"/>
    <cellStyle name="_VC 6.15.06 update on 06GRC power costs.xls Chart 2_Book2_Electric Rev Req Model (2009 GRC) Rebuttal" xfId="3903"/>
    <cellStyle name="_VC 6.15.06 update on 06GRC power costs.xls Chart 2_Book2_Electric Rev Req Model (2009 GRC) Rebuttal 2" xfId="25605"/>
    <cellStyle name="_VC 6.15.06 update on 06GRC power costs.xls Chart 2_Book2_Electric Rev Req Model (2009 GRC) Rebuttal 2 2" xfId="25606"/>
    <cellStyle name="_VC 6.15.06 update on 06GRC power costs.xls Chart 2_Book2_Electric Rev Req Model (2009 GRC) Rebuttal 2 2 2" xfId="25607"/>
    <cellStyle name="_VC 6.15.06 update on 06GRC power costs.xls Chart 2_Book2_Electric Rev Req Model (2009 GRC) Rebuttal 2 3" xfId="25608"/>
    <cellStyle name="_VC 6.15.06 update on 06GRC power costs.xls Chart 2_Book2_Electric Rev Req Model (2009 GRC) Rebuttal 2 4" xfId="25609"/>
    <cellStyle name="_VC 6.15.06 update on 06GRC power costs.xls Chart 2_Book2_Electric Rev Req Model (2009 GRC) Rebuttal 3" xfId="25610"/>
    <cellStyle name="_VC 6.15.06 update on 06GRC power costs.xls Chart 2_Book2_Electric Rev Req Model (2009 GRC) Rebuttal 3 2" xfId="25611"/>
    <cellStyle name="_VC 6.15.06 update on 06GRC power costs.xls Chart 2_Book2_Electric Rev Req Model (2009 GRC) Rebuttal 4" xfId="25612"/>
    <cellStyle name="_VC 6.15.06 update on 06GRC power costs.xls Chart 2_Book2_Electric Rev Req Model (2009 GRC) Rebuttal 5" xfId="25613"/>
    <cellStyle name="_VC 6.15.06 update on 06GRC power costs.xls Chart 2_Book2_Electric Rev Req Model (2009 GRC) Rebuttal REmoval of New  WH Solar AdjustMI" xfId="3904"/>
    <cellStyle name="_VC 6.15.06 update on 06GRC power costs.xls Chart 2_Book2_Electric Rev Req Model (2009 GRC) Rebuttal REmoval of New  WH Solar AdjustMI 2" xfId="3905"/>
    <cellStyle name="_VC 6.15.06 update on 06GRC power costs.xls Chart 2_Book2_Electric Rev Req Model (2009 GRC) Rebuttal REmoval of New  WH Solar AdjustMI 2 2" xfId="25614"/>
    <cellStyle name="_VC 6.15.06 update on 06GRC power costs.xls Chart 2_Book2_Electric Rev Req Model (2009 GRC) Rebuttal REmoval of New  WH Solar AdjustMI 2 2 2" xfId="25615"/>
    <cellStyle name="_VC 6.15.06 update on 06GRC power costs.xls Chart 2_Book2_Electric Rev Req Model (2009 GRC) Rebuttal REmoval of New  WH Solar AdjustMI 2 2 2 2" xfId="25616"/>
    <cellStyle name="_VC 6.15.06 update on 06GRC power costs.xls Chart 2_Book2_Electric Rev Req Model (2009 GRC) Rebuttal REmoval of New  WH Solar AdjustMI 2 2 3" xfId="25617"/>
    <cellStyle name="_VC 6.15.06 update on 06GRC power costs.xls Chart 2_Book2_Electric Rev Req Model (2009 GRC) Rebuttal REmoval of New  WH Solar AdjustMI 2 3" xfId="25618"/>
    <cellStyle name="_VC 6.15.06 update on 06GRC power costs.xls Chart 2_Book2_Electric Rev Req Model (2009 GRC) Rebuttal REmoval of New  WH Solar AdjustMI 2 3 2" xfId="25619"/>
    <cellStyle name="_VC 6.15.06 update on 06GRC power costs.xls Chart 2_Book2_Electric Rev Req Model (2009 GRC) Rebuttal REmoval of New  WH Solar AdjustMI 2 4" xfId="25620"/>
    <cellStyle name="_VC 6.15.06 update on 06GRC power costs.xls Chart 2_Book2_Electric Rev Req Model (2009 GRC) Rebuttal REmoval of New  WH Solar AdjustMI 2 4 2" xfId="25621"/>
    <cellStyle name="_VC 6.15.06 update on 06GRC power costs.xls Chart 2_Book2_Electric Rev Req Model (2009 GRC) Rebuttal REmoval of New  WH Solar AdjustMI 2 5" xfId="25622"/>
    <cellStyle name="_VC 6.15.06 update on 06GRC power costs.xls Chart 2_Book2_Electric Rev Req Model (2009 GRC) Rebuttal REmoval of New  WH Solar AdjustMI 3" xfId="25623"/>
    <cellStyle name="_VC 6.15.06 update on 06GRC power costs.xls Chart 2_Book2_Electric Rev Req Model (2009 GRC) Rebuttal REmoval of New  WH Solar AdjustMI 3 2" xfId="25624"/>
    <cellStyle name="_VC 6.15.06 update on 06GRC power costs.xls Chart 2_Book2_Electric Rev Req Model (2009 GRC) Rebuttal REmoval of New  WH Solar AdjustMI 3 2 2" xfId="25625"/>
    <cellStyle name="_VC 6.15.06 update on 06GRC power costs.xls Chart 2_Book2_Electric Rev Req Model (2009 GRC) Rebuttal REmoval of New  WH Solar AdjustMI 3 3" xfId="25626"/>
    <cellStyle name="_VC 6.15.06 update on 06GRC power costs.xls Chart 2_Book2_Electric Rev Req Model (2009 GRC) Rebuttal REmoval of New  WH Solar AdjustMI 3 4" xfId="25627"/>
    <cellStyle name="_VC 6.15.06 update on 06GRC power costs.xls Chart 2_Book2_Electric Rev Req Model (2009 GRC) Rebuttal REmoval of New  WH Solar AdjustMI 4" xfId="25628"/>
    <cellStyle name="_VC 6.15.06 update on 06GRC power costs.xls Chart 2_Book2_Electric Rev Req Model (2009 GRC) Rebuttal REmoval of New  WH Solar AdjustMI 4 2" xfId="25629"/>
    <cellStyle name="_VC 6.15.06 update on 06GRC power costs.xls Chart 2_Book2_Electric Rev Req Model (2009 GRC) Rebuttal REmoval of New  WH Solar AdjustMI 4 2 2" xfId="25630"/>
    <cellStyle name="_VC 6.15.06 update on 06GRC power costs.xls Chart 2_Book2_Electric Rev Req Model (2009 GRC) Rebuttal REmoval of New  WH Solar AdjustMI 4 3" xfId="25631"/>
    <cellStyle name="_VC 6.15.06 update on 06GRC power costs.xls Chart 2_Book2_Electric Rev Req Model (2009 GRC) Rebuttal REmoval of New  WH Solar AdjustMI 5" xfId="25632"/>
    <cellStyle name="_VC 6.15.06 update on 06GRC power costs.xls Chart 2_Book2_Electric Rev Req Model (2009 GRC) Rebuttal REmoval of New  WH Solar AdjustMI 5 2" xfId="25633"/>
    <cellStyle name="_VC 6.15.06 update on 06GRC power costs.xls Chart 2_Book2_Electric Rev Req Model (2009 GRC) Rebuttal REmoval of New  WH Solar AdjustMI 6" xfId="25634"/>
    <cellStyle name="_VC 6.15.06 update on 06GRC power costs.xls Chart 2_Book2_Electric Rev Req Model (2009 GRC) Rebuttal REmoval of New  WH Solar AdjustMI 6 2" xfId="25635"/>
    <cellStyle name="_VC 6.15.06 update on 06GRC power costs.xls Chart 2_Book2_Electric Rev Req Model (2009 GRC) Rebuttal REmoval of New  WH Solar AdjustMI 7" xfId="25636"/>
    <cellStyle name="_VC 6.15.06 update on 06GRC power costs.xls Chart 2_Book2_Electric Rev Req Model (2009 GRC) Rebuttal REmoval of New  WH Solar AdjustMI_DEM-WP(C) ENERG10C--ctn Mid-C_042010 2010GRC" xfId="3906"/>
    <cellStyle name="_VC 6.15.06 update on 06GRC power costs.xls Chart 2_Book2_Electric Rev Req Model (2009 GRC) Rebuttal REmoval of New  WH Solar AdjustMI_DEM-WP(C) ENERG10C--ctn Mid-C_042010 2010GRC 2" xfId="25637"/>
    <cellStyle name="_VC 6.15.06 update on 06GRC power costs.xls Chart 2_Book2_Electric Rev Req Model (2009 GRC) Revised 01-18-2010" xfId="3907"/>
    <cellStyle name="_VC 6.15.06 update on 06GRC power costs.xls Chart 2_Book2_Electric Rev Req Model (2009 GRC) Revised 01-18-2010 2" xfId="3908"/>
    <cellStyle name="_VC 6.15.06 update on 06GRC power costs.xls Chart 2_Book2_Electric Rev Req Model (2009 GRC) Revised 01-18-2010 2 2" xfId="25638"/>
    <cellStyle name="_VC 6.15.06 update on 06GRC power costs.xls Chart 2_Book2_Electric Rev Req Model (2009 GRC) Revised 01-18-2010 2 2 2" xfId="25639"/>
    <cellStyle name="_VC 6.15.06 update on 06GRC power costs.xls Chart 2_Book2_Electric Rev Req Model (2009 GRC) Revised 01-18-2010 2 2 2 2" xfId="25640"/>
    <cellStyle name="_VC 6.15.06 update on 06GRC power costs.xls Chart 2_Book2_Electric Rev Req Model (2009 GRC) Revised 01-18-2010 2 2 3" xfId="25641"/>
    <cellStyle name="_VC 6.15.06 update on 06GRC power costs.xls Chart 2_Book2_Electric Rev Req Model (2009 GRC) Revised 01-18-2010 2 3" xfId="25642"/>
    <cellStyle name="_VC 6.15.06 update on 06GRC power costs.xls Chart 2_Book2_Electric Rev Req Model (2009 GRC) Revised 01-18-2010 2 3 2" xfId="25643"/>
    <cellStyle name="_VC 6.15.06 update on 06GRC power costs.xls Chart 2_Book2_Electric Rev Req Model (2009 GRC) Revised 01-18-2010 2 4" xfId="25644"/>
    <cellStyle name="_VC 6.15.06 update on 06GRC power costs.xls Chart 2_Book2_Electric Rev Req Model (2009 GRC) Revised 01-18-2010 2 4 2" xfId="25645"/>
    <cellStyle name="_VC 6.15.06 update on 06GRC power costs.xls Chart 2_Book2_Electric Rev Req Model (2009 GRC) Revised 01-18-2010 2 5" xfId="25646"/>
    <cellStyle name="_VC 6.15.06 update on 06GRC power costs.xls Chart 2_Book2_Electric Rev Req Model (2009 GRC) Revised 01-18-2010 3" xfId="25647"/>
    <cellStyle name="_VC 6.15.06 update on 06GRC power costs.xls Chart 2_Book2_Electric Rev Req Model (2009 GRC) Revised 01-18-2010 3 2" xfId="25648"/>
    <cellStyle name="_VC 6.15.06 update on 06GRC power costs.xls Chart 2_Book2_Electric Rev Req Model (2009 GRC) Revised 01-18-2010 3 2 2" xfId="25649"/>
    <cellStyle name="_VC 6.15.06 update on 06GRC power costs.xls Chart 2_Book2_Electric Rev Req Model (2009 GRC) Revised 01-18-2010 3 3" xfId="25650"/>
    <cellStyle name="_VC 6.15.06 update on 06GRC power costs.xls Chart 2_Book2_Electric Rev Req Model (2009 GRC) Revised 01-18-2010 3 4" xfId="25651"/>
    <cellStyle name="_VC 6.15.06 update on 06GRC power costs.xls Chart 2_Book2_Electric Rev Req Model (2009 GRC) Revised 01-18-2010 4" xfId="25652"/>
    <cellStyle name="_VC 6.15.06 update on 06GRC power costs.xls Chart 2_Book2_Electric Rev Req Model (2009 GRC) Revised 01-18-2010 4 2" xfId="25653"/>
    <cellStyle name="_VC 6.15.06 update on 06GRC power costs.xls Chart 2_Book2_Electric Rev Req Model (2009 GRC) Revised 01-18-2010 4 2 2" xfId="25654"/>
    <cellStyle name="_VC 6.15.06 update on 06GRC power costs.xls Chart 2_Book2_Electric Rev Req Model (2009 GRC) Revised 01-18-2010 4 3" xfId="25655"/>
    <cellStyle name="_VC 6.15.06 update on 06GRC power costs.xls Chart 2_Book2_Electric Rev Req Model (2009 GRC) Revised 01-18-2010 5" xfId="25656"/>
    <cellStyle name="_VC 6.15.06 update on 06GRC power costs.xls Chart 2_Book2_Electric Rev Req Model (2009 GRC) Revised 01-18-2010 5 2" xfId="25657"/>
    <cellStyle name="_VC 6.15.06 update on 06GRC power costs.xls Chart 2_Book2_Electric Rev Req Model (2009 GRC) Revised 01-18-2010 6" xfId="25658"/>
    <cellStyle name="_VC 6.15.06 update on 06GRC power costs.xls Chart 2_Book2_Electric Rev Req Model (2009 GRC) Revised 01-18-2010 6 2" xfId="25659"/>
    <cellStyle name="_VC 6.15.06 update on 06GRC power costs.xls Chart 2_Book2_Electric Rev Req Model (2009 GRC) Revised 01-18-2010 7" xfId="25660"/>
    <cellStyle name="_VC 6.15.06 update on 06GRC power costs.xls Chart 2_Book2_Electric Rev Req Model (2009 GRC) Revised 01-18-2010_DEM-WP(C) ENERG10C--ctn Mid-C_042010 2010GRC" xfId="3909"/>
    <cellStyle name="_VC 6.15.06 update on 06GRC power costs.xls Chart 2_Book2_Electric Rev Req Model (2009 GRC) Revised 01-18-2010_DEM-WP(C) ENERG10C--ctn Mid-C_042010 2010GRC 2" xfId="25661"/>
    <cellStyle name="_VC 6.15.06 update on 06GRC power costs.xls Chart 2_Book2_Final Order Electric EXHIBIT A-1" xfId="3910"/>
    <cellStyle name="_VC 6.15.06 update on 06GRC power costs.xls Chart 2_Book2_Final Order Electric EXHIBIT A-1 2" xfId="25662"/>
    <cellStyle name="_VC 6.15.06 update on 06GRC power costs.xls Chart 2_Book2_Final Order Electric EXHIBIT A-1 2 2" xfId="25663"/>
    <cellStyle name="_VC 6.15.06 update on 06GRC power costs.xls Chart 2_Book2_Final Order Electric EXHIBIT A-1 2 2 2" xfId="25664"/>
    <cellStyle name="_VC 6.15.06 update on 06GRC power costs.xls Chart 2_Book2_Final Order Electric EXHIBIT A-1 2 3" xfId="25665"/>
    <cellStyle name="_VC 6.15.06 update on 06GRC power costs.xls Chart 2_Book2_Final Order Electric EXHIBIT A-1 2 4" xfId="25666"/>
    <cellStyle name="_VC 6.15.06 update on 06GRC power costs.xls Chart 2_Book2_Final Order Electric EXHIBIT A-1 3" xfId="25667"/>
    <cellStyle name="_VC 6.15.06 update on 06GRC power costs.xls Chart 2_Book2_Final Order Electric EXHIBIT A-1 3 2" xfId="25668"/>
    <cellStyle name="_VC 6.15.06 update on 06GRC power costs.xls Chart 2_Book2_Final Order Electric EXHIBIT A-1 3 2 2" xfId="25669"/>
    <cellStyle name="_VC 6.15.06 update on 06GRC power costs.xls Chart 2_Book2_Final Order Electric EXHIBIT A-1 3 3" xfId="25670"/>
    <cellStyle name="_VC 6.15.06 update on 06GRC power costs.xls Chart 2_Book2_Final Order Electric EXHIBIT A-1 4" xfId="25671"/>
    <cellStyle name="_VC 6.15.06 update on 06GRC power costs.xls Chart 2_Book2_Final Order Electric EXHIBIT A-1 4 2" xfId="25672"/>
    <cellStyle name="_VC 6.15.06 update on 06GRC power costs.xls Chart 2_Book2_Final Order Electric EXHIBIT A-1 5" xfId="25673"/>
    <cellStyle name="_VC 6.15.06 update on 06GRC power costs.xls Chart 2_Book2_Final Order Electric EXHIBIT A-1 6" xfId="25674"/>
    <cellStyle name="_VC 6.15.06 update on 06GRC power costs.xls Chart 2_Book2_Final Order Electric EXHIBIT A-1 7" xfId="25675"/>
    <cellStyle name="_VC 6.15.06 update on 06GRC power costs.xls Chart 2_Book4" xfId="3911"/>
    <cellStyle name="_VC 6.15.06 update on 06GRC power costs.xls Chart 2_Book4 2" xfId="3912"/>
    <cellStyle name="_VC 6.15.06 update on 06GRC power costs.xls Chart 2_Book4 2 2" xfId="25676"/>
    <cellStyle name="_VC 6.15.06 update on 06GRC power costs.xls Chart 2_Book4 2 2 2" xfId="25677"/>
    <cellStyle name="_VC 6.15.06 update on 06GRC power costs.xls Chart 2_Book4 2 2 2 2" xfId="25678"/>
    <cellStyle name="_VC 6.15.06 update on 06GRC power costs.xls Chart 2_Book4 2 2 3" xfId="25679"/>
    <cellStyle name="_VC 6.15.06 update on 06GRC power costs.xls Chart 2_Book4 2 3" xfId="25680"/>
    <cellStyle name="_VC 6.15.06 update on 06GRC power costs.xls Chart 2_Book4 2 3 2" xfId="25681"/>
    <cellStyle name="_VC 6.15.06 update on 06GRC power costs.xls Chart 2_Book4 2 4" xfId="25682"/>
    <cellStyle name="_VC 6.15.06 update on 06GRC power costs.xls Chart 2_Book4 2 4 2" xfId="25683"/>
    <cellStyle name="_VC 6.15.06 update on 06GRC power costs.xls Chart 2_Book4 2 5" xfId="25684"/>
    <cellStyle name="_VC 6.15.06 update on 06GRC power costs.xls Chart 2_Book4 3" xfId="25685"/>
    <cellStyle name="_VC 6.15.06 update on 06GRC power costs.xls Chart 2_Book4 3 2" xfId="25686"/>
    <cellStyle name="_VC 6.15.06 update on 06GRC power costs.xls Chart 2_Book4 3 2 2" xfId="25687"/>
    <cellStyle name="_VC 6.15.06 update on 06GRC power costs.xls Chart 2_Book4 3 3" xfId="25688"/>
    <cellStyle name="_VC 6.15.06 update on 06GRC power costs.xls Chart 2_Book4 3 4" xfId="25689"/>
    <cellStyle name="_VC 6.15.06 update on 06GRC power costs.xls Chart 2_Book4 4" xfId="25690"/>
    <cellStyle name="_VC 6.15.06 update on 06GRC power costs.xls Chart 2_Book4 4 2" xfId="25691"/>
    <cellStyle name="_VC 6.15.06 update on 06GRC power costs.xls Chart 2_Book4 4 2 2" xfId="25692"/>
    <cellStyle name="_VC 6.15.06 update on 06GRC power costs.xls Chart 2_Book4 4 3" xfId="25693"/>
    <cellStyle name="_VC 6.15.06 update on 06GRC power costs.xls Chart 2_Book4 5" xfId="25694"/>
    <cellStyle name="_VC 6.15.06 update on 06GRC power costs.xls Chart 2_Book4 5 2" xfId="25695"/>
    <cellStyle name="_VC 6.15.06 update on 06GRC power costs.xls Chart 2_Book4 6" xfId="25696"/>
    <cellStyle name="_VC 6.15.06 update on 06GRC power costs.xls Chart 2_Book4 6 2" xfId="25697"/>
    <cellStyle name="_VC 6.15.06 update on 06GRC power costs.xls Chart 2_Book4 7" xfId="25698"/>
    <cellStyle name="_VC 6.15.06 update on 06GRC power costs.xls Chart 2_Book4_DEM-WP(C) ENERG10C--ctn Mid-C_042010 2010GRC" xfId="3913"/>
    <cellStyle name="_VC 6.15.06 update on 06GRC power costs.xls Chart 2_Book4_DEM-WP(C) ENERG10C--ctn Mid-C_042010 2010GRC 2" xfId="25699"/>
    <cellStyle name="_VC 6.15.06 update on 06GRC power costs.xls Chart 2_Book9" xfId="3914"/>
    <cellStyle name="_VC 6.15.06 update on 06GRC power costs.xls Chart 2_Book9 2" xfId="3915"/>
    <cellStyle name="_VC 6.15.06 update on 06GRC power costs.xls Chart 2_Book9 2 2" xfId="25700"/>
    <cellStyle name="_VC 6.15.06 update on 06GRC power costs.xls Chart 2_Book9 2 2 2" xfId="25701"/>
    <cellStyle name="_VC 6.15.06 update on 06GRC power costs.xls Chart 2_Book9 2 2 2 2" xfId="25702"/>
    <cellStyle name="_VC 6.15.06 update on 06GRC power costs.xls Chart 2_Book9 2 2 3" xfId="25703"/>
    <cellStyle name="_VC 6.15.06 update on 06GRC power costs.xls Chart 2_Book9 2 3" xfId="25704"/>
    <cellStyle name="_VC 6.15.06 update on 06GRC power costs.xls Chart 2_Book9 2 3 2" xfId="25705"/>
    <cellStyle name="_VC 6.15.06 update on 06GRC power costs.xls Chart 2_Book9 2 4" xfId="25706"/>
    <cellStyle name="_VC 6.15.06 update on 06GRC power costs.xls Chart 2_Book9 2 4 2" xfId="25707"/>
    <cellStyle name="_VC 6.15.06 update on 06GRC power costs.xls Chart 2_Book9 2 5" xfId="25708"/>
    <cellStyle name="_VC 6.15.06 update on 06GRC power costs.xls Chart 2_Book9 3" xfId="25709"/>
    <cellStyle name="_VC 6.15.06 update on 06GRC power costs.xls Chart 2_Book9 3 2" xfId="25710"/>
    <cellStyle name="_VC 6.15.06 update on 06GRC power costs.xls Chart 2_Book9 3 2 2" xfId="25711"/>
    <cellStyle name="_VC 6.15.06 update on 06GRC power costs.xls Chart 2_Book9 3 3" xfId="25712"/>
    <cellStyle name="_VC 6.15.06 update on 06GRC power costs.xls Chart 2_Book9 3 4" xfId="25713"/>
    <cellStyle name="_VC 6.15.06 update on 06GRC power costs.xls Chart 2_Book9 4" xfId="25714"/>
    <cellStyle name="_VC 6.15.06 update on 06GRC power costs.xls Chart 2_Book9 4 2" xfId="25715"/>
    <cellStyle name="_VC 6.15.06 update on 06GRC power costs.xls Chart 2_Book9 4 2 2" xfId="25716"/>
    <cellStyle name="_VC 6.15.06 update on 06GRC power costs.xls Chart 2_Book9 4 3" xfId="25717"/>
    <cellStyle name="_VC 6.15.06 update on 06GRC power costs.xls Chart 2_Book9 5" xfId="25718"/>
    <cellStyle name="_VC 6.15.06 update on 06GRC power costs.xls Chart 2_Book9 5 2" xfId="25719"/>
    <cellStyle name="_VC 6.15.06 update on 06GRC power costs.xls Chart 2_Book9 6" xfId="25720"/>
    <cellStyle name="_VC 6.15.06 update on 06GRC power costs.xls Chart 2_Book9 6 2" xfId="25721"/>
    <cellStyle name="_VC 6.15.06 update on 06GRC power costs.xls Chart 2_Book9 7" xfId="25722"/>
    <cellStyle name="_VC 6.15.06 update on 06GRC power costs.xls Chart 2_Book9_DEM-WP(C) ENERG10C--ctn Mid-C_042010 2010GRC" xfId="3916"/>
    <cellStyle name="_VC 6.15.06 update on 06GRC power costs.xls Chart 2_Book9_DEM-WP(C) ENERG10C--ctn Mid-C_042010 2010GRC 2" xfId="25723"/>
    <cellStyle name="_VC 6.15.06 update on 06GRC power costs.xls Chart 2_Chelan PUD Power Costs (8-10)" xfId="3917"/>
    <cellStyle name="_VC 6.15.06 update on 06GRC power costs.xls Chart 2_Chelan PUD Power Costs (8-10) 2" xfId="25724"/>
    <cellStyle name="_VC 6.15.06 update on 06GRC power costs.xls Chart 2_DEM-WP(C) Chelan Power Costs" xfId="3918"/>
    <cellStyle name="_VC 6.15.06 update on 06GRC power costs.xls Chart 2_DEM-WP(C) Chelan Power Costs 2" xfId="3919"/>
    <cellStyle name="_VC 6.15.06 update on 06GRC power costs.xls Chart 2_DEM-WP(C) Chelan Power Costs 2 2" xfId="25725"/>
    <cellStyle name="_VC 6.15.06 update on 06GRC power costs.xls Chart 2_DEM-WP(C) Chelan Power Costs 2 2 2" xfId="25726"/>
    <cellStyle name="_VC 6.15.06 update on 06GRC power costs.xls Chart 2_DEM-WP(C) Chelan Power Costs 2 3" xfId="25727"/>
    <cellStyle name="_VC 6.15.06 update on 06GRC power costs.xls Chart 2_DEM-WP(C) Chelan Power Costs 3" xfId="25728"/>
    <cellStyle name="_VC 6.15.06 update on 06GRC power costs.xls Chart 2_DEM-WP(C) Chelan Power Costs 3 2" xfId="25729"/>
    <cellStyle name="_VC 6.15.06 update on 06GRC power costs.xls Chart 2_DEM-WP(C) Chelan Power Costs 3 2 2" xfId="25730"/>
    <cellStyle name="_VC 6.15.06 update on 06GRC power costs.xls Chart 2_DEM-WP(C) Chelan Power Costs 3 3" xfId="25731"/>
    <cellStyle name="_VC 6.15.06 update on 06GRC power costs.xls Chart 2_DEM-WP(C) Chelan Power Costs 4" xfId="25732"/>
    <cellStyle name="_VC 6.15.06 update on 06GRC power costs.xls Chart 2_DEM-WP(C) Chelan Power Costs 4 2" xfId="25733"/>
    <cellStyle name="_VC 6.15.06 update on 06GRC power costs.xls Chart 2_DEM-WP(C) Chelan Power Costs 5" xfId="25734"/>
    <cellStyle name="_VC 6.15.06 update on 06GRC power costs.xls Chart 2_DEM-WP(C) Chelan Power Costs 5 2" xfId="25735"/>
    <cellStyle name="_VC 6.15.06 update on 06GRC power costs.xls Chart 2_DEM-WP(C) ENERG10C--ctn Mid-C_042010 2010GRC" xfId="3920"/>
    <cellStyle name="_VC 6.15.06 update on 06GRC power costs.xls Chart 2_DEM-WP(C) ENERG10C--ctn Mid-C_042010 2010GRC 2" xfId="25736"/>
    <cellStyle name="_VC 6.15.06 update on 06GRC power costs.xls Chart 2_DEM-WP(C) Gas Transport 2010GRC" xfId="3921"/>
    <cellStyle name="_VC 6.15.06 update on 06GRC power costs.xls Chart 2_DEM-WP(C) Gas Transport 2010GRC 2" xfId="3922"/>
    <cellStyle name="_VC 6.15.06 update on 06GRC power costs.xls Chart 2_DEM-WP(C) Gas Transport 2010GRC 2 2" xfId="25737"/>
    <cellStyle name="_VC 6.15.06 update on 06GRC power costs.xls Chart 2_DEM-WP(C) Gas Transport 2010GRC 2 2 2" xfId="25738"/>
    <cellStyle name="_VC 6.15.06 update on 06GRC power costs.xls Chart 2_DEM-WP(C) Gas Transport 2010GRC 2 3" xfId="25739"/>
    <cellStyle name="_VC 6.15.06 update on 06GRC power costs.xls Chart 2_DEM-WP(C) Gas Transport 2010GRC 3" xfId="25740"/>
    <cellStyle name="_VC 6.15.06 update on 06GRC power costs.xls Chart 2_DEM-WP(C) Gas Transport 2010GRC 3 2" xfId="25741"/>
    <cellStyle name="_VC 6.15.06 update on 06GRC power costs.xls Chart 2_DEM-WP(C) Gas Transport 2010GRC 3 2 2" xfId="25742"/>
    <cellStyle name="_VC 6.15.06 update on 06GRC power costs.xls Chart 2_DEM-WP(C) Gas Transport 2010GRC 3 3" xfId="25743"/>
    <cellStyle name="_VC 6.15.06 update on 06GRC power costs.xls Chart 2_DEM-WP(C) Gas Transport 2010GRC 4" xfId="25744"/>
    <cellStyle name="_VC 6.15.06 update on 06GRC power costs.xls Chart 2_DEM-WP(C) Gas Transport 2010GRC 4 2" xfId="25745"/>
    <cellStyle name="_VC 6.15.06 update on 06GRC power costs.xls Chart 2_DEM-WP(C) Gas Transport 2010GRC 5" xfId="25746"/>
    <cellStyle name="_VC 6.15.06 update on 06GRC power costs.xls Chart 2_DEM-WP(C) Gas Transport 2010GRC 5 2" xfId="25747"/>
    <cellStyle name="_VC 6.15.06 update on 06GRC power costs.xls Chart 2_Exh A-1 resulting from UE-112050 effective Jan 1 2012" xfId="25748"/>
    <cellStyle name="_VC 6.15.06 update on 06GRC power costs.xls Chart 2_Exh A-1 resulting from UE-112050 effective Jan 1 2012 2" xfId="25749"/>
    <cellStyle name="_VC 6.15.06 update on 06GRC power costs.xls Chart 2_Exhibit A-1 effective 4-1-11 fr S Free 12-11" xfId="25750"/>
    <cellStyle name="_VC 6.15.06 update on 06GRC power costs.xls Chart 2_Exhibit A-1 effective 4-1-11 fr S Free 12-11 2" xfId="25751"/>
    <cellStyle name="_VC 6.15.06 update on 06GRC power costs.xls Chart 2_INPUTS" xfId="25752"/>
    <cellStyle name="_VC 6.15.06 update on 06GRC power costs.xls Chart 2_INPUTS 2" xfId="25753"/>
    <cellStyle name="_VC 6.15.06 update on 06GRC power costs.xls Chart 2_INPUTS 2 2" xfId="25754"/>
    <cellStyle name="_VC 6.15.06 update on 06GRC power costs.xls Chart 2_INPUTS 2 2 2" xfId="25755"/>
    <cellStyle name="_VC 6.15.06 update on 06GRC power costs.xls Chart 2_INPUTS 2 3" xfId="25756"/>
    <cellStyle name="_VC 6.15.06 update on 06GRC power costs.xls Chart 2_INPUTS 3" xfId="25757"/>
    <cellStyle name="_VC 6.15.06 update on 06GRC power costs.xls Chart 2_INPUTS 3 2" xfId="25758"/>
    <cellStyle name="_VC 6.15.06 update on 06GRC power costs.xls Chart 2_INPUTS 4" xfId="25759"/>
    <cellStyle name="_VC 6.15.06 update on 06GRC power costs.xls Chart 2_Mint Farm Generation BPA" xfId="25760"/>
    <cellStyle name="_VC 6.15.06 update on 06GRC power costs.xls Chart 2_NIM Summary" xfId="3923"/>
    <cellStyle name="_VC 6.15.06 update on 06GRC power costs.xls Chart 2_NIM Summary 09GRC" xfId="3924"/>
    <cellStyle name="_VC 6.15.06 update on 06GRC power costs.xls Chart 2_NIM Summary 09GRC 2" xfId="3925"/>
    <cellStyle name="_VC 6.15.06 update on 06GRC power costs.xls Chart 2_NIM Summary 09GRC 2 2" xfId="25761"/>
    <cellStyle name="_VC 6.15.06 update on 06GRC power costs.xls Chart 2_NIM Summary 09GRC 2 2 2" xfId="25762"/>
    <cellStyle name="_VC 6.15.06 update on 06GRC power costs.xls Chart 2_NIM Summary 09GRC 2 2 2 2" xfId="25763"/>
    <cellStyle name="_VC 6.15.06 update on 06GRC power costs.xls Chart 2_NIM Summary 09GRC 2 3" xfId="25764"/>
    <cellStyle name="_VC 6.15.06 update on 06GRC power costs.xls Chart 2_NIM Summary 09GRC 2 3 2" xfId="25765"/>
    <cellStyle name="_VC 6.15.06 update on 06GRC power costs.xls Chart 2_NIM Summary 09GRC 2 4" xfId="25766"/>
    <cellStyle name="_VC 6.15.06 update on 06GRC power costs.xls Chart 2_NIM Summary 09GRC 2 4 2" xfId="25767"/>
    <cellStyle name="_VC 6.15.06 update on 06GRC power costs.xls Chart 2_NIM Summary 09GRC 2 5" xfId="25768"/>
    <cellStyle name="_VC 6.15.06 update on 06GRC power costs.xls Chart 2_NIM Summary 09GRC 3" xfId="25769"/>
    <cellStyle name="_VC 6.15.06 update on 06GRC power costs.xls Chart 2_NIM Summary 09GRC 3 2" xfId="25770"/>
    <cellStyle name="_VC 6.15.06 update on 06GRC power costs.xls Chart 2_NIM Summary 09GRC 3 2 2" xfId="25771"/>
    <cellStyle name="_VC 6.15.06 update on 06GRC power costs.xls Chart 2_NIM Summary 09GRC 3 3" xfId="25772"/>
    <cellStyle name="_VC 6.15.06 update on 06GRC power costs.xls Chart 2_NIM Summary 09GRC 4" xfId="25773"/>
    <cellStyle name="_VC 6.15.06 update on 06GRC power costs.xls Chart 2_NIM Summary 09GRC 4 2" xfId="25774"/>
    <cellStyle name="_VC 6.15.06 update on 06GRC power costs.xls Chart 2_NIM Summary 09GRC 4 2 2" xfId="25775"/>
    <cellStyle name="_VC 6.15.06 update on 06GRC power costs.xls Chart 2_NIM Summary 09GRC 4 3" xfId="25776"/>
    <cellStyle name="_VC 6.15.06 update on 06GRC power costs.xls Chart 2_NIM Summary 09GRC 5" xfId="25777"/>
    <cellStyle name="_VC 6.15.06 update on 06GRC power costs.xls Chart 2_NIM Summary 09GRC 5 2" xfId="25778"/>
    <cellStyle name="_VC 6.15.06 update on 06GRC power costs.xls Chart 2_NIM Summary 09GRC 6" xfId="25779"/>
    <cellStyle name="_VC 6.15.06 update on 06GRC power costs.xls Chart 2_NIM Summary 09GRC 6 2" xfId="25780"/>
    <cellStyle name="_VC 6.15.06 update on 06GRC power costs.xls Chart 2_NIM Summary 09GRC 7" xfId="25781"/>
    <cellStyle name="_VC 6.15.06 update on 06GRC power costs.xls Chart 2_NIM Summary 09GRC_DEM-WP(C) ENERG10C--ctn Mid-C_042010 2010GRC" xfId="3926"/>
    <cellStyle name="_VC 6.15.06 update on 06GRC power costs.xls Chart 2_NIM Summary 09GRC_DEM-WP(C) ENERG10C--ctn Mid-C_042010 2010GRC 2" xfId="25782"/>
    <cellStyle name="_VC 6.15.06 update on 06GRC power costs.xls Chart 2_NIM Summary 10" xfId="25783"/>
    <cellStyle name="_VC 6.15.06 update on 06GRC power costs.xls Chart 2_NIM Summary 10 2" xfId="25784"/>
    <cellStyle name="_VC 6.15.06 update on 06GRC power costs.xls Chart 2_NIM Summary 10 2 2" xfId="25785"/>
    <cellStyle name="_VC 6.15.06 update on 06GRC power costs.xls Chart 2_NIM Summary 10 3" xfId="25786"/>
    <cellStyle name="_VC 6.15.06 update on 06GRC power costs.xls Chart 2_NIM Summary 10 4" xfId="25787"/>
    <cellStyle name="_VC 6.15.06 update on 06GRC power costs.xls Chart 2_NIM Summary 11" xfId="25788"/>
    <cellStyle name="_VC 6.15.06 update on 06GRC power costs.xls Chart 2_NIM Summary 11 2" xfId="25789"/>
    <cellStyle name="_VC 6.15.06 update on 06GRC power costs.xls Chart 2_NIM Summary 11 2 2" xfId="25790"/>
    <cellStyle name="_VC 6.15.06 update on 06GRC power costs.xls Chart 2_NIM Summary 11 3" xfId="25791"/>
    <cellStyle name="_VC 6.15.06 update on 06GRC power costs.xls Chart 2_NIM Summary 11 4" xfId="25792"/>
    <cellStyle name="_VC 6.15.06 update on 06GRC power costs.xls Chart 2_NIM Summary 12" xfId="25793"/>
    <cellStyle name="_VC 6.15.06 update on 06GRC power costs.xls Chart 2_NIM Summary 12 2" xfId="25794"/>
    <cellStyle name="_VC 6.15.06 update on 06GRC power costs.xls Chart 2_NIM Summary 12 2 2" xfId="25795"/>
    <cellStyle name="_VC 6.15.06 update on 06GRC power costs.xls Chart 2_NIM Summary 12 3" xfId="25796"/>
    <cellStyle name="_VC 6.15.06 update on 06GRC power costs.xls Chart 2_NIM Summary 12 4" xfId="25797"/>
    <cellStyle name="_VC 6.15.06 update on 06GRC power costs.xls Chart 2_NIM Summary 13" xfId="25798"/>
    <cellStyle name="_VC 6.15.06 update on 06GRC power costs.xls Chart 2_NIM Summary 13 2" xfId="25799"/>
    <cellStyle name="_VC 6.15.06 update on 06GRC power costs.xls Chart 2_NIM Summary 13 2 2" xfId="25800"/>
    <cellStyle name="_VC 6.15.06 update on 06GRC power costs.xls Chart 2_NIM Summary 13 3" xfId="25801"/>
    <cellStyle name="_VC 6.15.06 update on 06GRC power costs.xls Chart 2_NIM Summary 13 4" xfId="25802"/>
    <cellStyle name="_VC 6.15.06 update on 06GRC power costs.xls Chart 2_NIM Summary 14" xfId="25803"/>
    <cellStyle name="_VC 6.15.06 update on 06GRC power costs.xls Chart 2_NIM Summary 14 2" xfId="25804"/>
    <cellStyle name="_VC 6.15.06 update on 06GRC power costs.xls Chart 2_NIM Summary 14 2 2" xfId="25805"/>
    <cellStyle name="_VC 6.15.06 update on 06GRC power costs.xls Chart 2_NIM Summary 14 3" xfId="25806"/>
    <cellStyle name="_VC 6.15.06 update on 06GRC power costs.xls Chart 2_NIM Summary 14 4" xfId="25807"/>
    <cellStyle name="_VC 6.15.06 update on 06GRC power costs.xls Chart 2_NIM Summary 15" xfId="25808"/>
    <cellStyle name="_VC 6.15.06 update on 06GRC power costs.xls Chart 2_NIM Summary 15 2" xfId="25809"/>
    <cellStyle name="_VC 6.15.06 update on 06GRC power costs.xls Chart 2_NIM Summary 15 2 2" xfId="25810"/>
    <cellStyle name="_VC 6.15.06 update on 06GRC power costs.xls Chart 2_NIM Summary 15 3" xfId="25811"/>
    <cellStyle name="_VC 6.15.06 update on 06GRC power costs.xls Chart 2_NIM Summary 15 4" xfId="25812"/>
    <cellStyle name="_VC 6.15.06 update on 06GRC power costs.xls Chart 2_NIM Summary 16" xfId="25813"/>
    <cellStyle name="_VC 6.15.06 update on 06GRC power costs.xls Chart 2_NIM Summary 16 2" xfId="25814"/>
    <cellStyle name="_VC 6.15.06 update on 06GRC power costs.xls Chart 2_NIM Summary 16 2 2" xfId="25815"/>
    <cellStyle name="_VC 6.15.06 update on 06GRC power costs.xls Chart 2_NIM Summary 16 3" xfId="25816"/>
    <cellStyle name="_VC 6.15.06 update on 06GRC power costs.xls Chart 2_NIM Summary 16 4" xfId="25817"/>
    <cellStyle name="_VC 6.15.06 update on 06GRC power costs.xls Chart 2_NIM Summary 17" xfId="25818"/>
    <cellStyle name="_VC 6.15.06 update on 06GRC power costs.xls Chart 2_NIM Summary 17 2" xfId="25819"/>
    <cellStyle name="_VC 6.15.06 update on 06GRC power costs.xls Chart 2_NIM Summary 17 2 2" xfId="25820"/>
    <cellStyle name="_VC 6.15.06 update on 06GRC power costs.xls Chart 2_NIM Summary 17 3" xfId="25821"/>
    <cellStyle name="_VC 6.15.06 update on 06GRC power costs.xls Chart 2_NIM Summary 17 4" xfId="25822"/>
    <cellStyle name="_VC 6.15.06 update on 06GRC power costs.xls Chart 2_NIM Summary 18" xfId="25823"/>
    <cellStyle name="_VC 6.15.06 update on 06GRC power costs.xls Chart 2_NIM Summary 18 2" xfId="25824"/>
    <cellStyle name="_VC 6.15.06 update on 06GRC power costs.xls Chart 2_NIM Summary 18 3" xfId="25825"/>
    <cellStyle name="_VC 6.15.06 update on 06GRC power costs.xls Chart 2_NIM Summary 19" xfId="25826"/>
    <cellStyle name="_VC 6.15.06 update on 06GRC power costs.xls Chart 2_NIM Summary 19 2" xfId="25827"/>
    <cellStyle name="_VC 6.15.06 update on 06GRC power costs.xls Chart 2_NIM Summary 19 3" xfId="25828"/>
    <cellStyle name="_VC 6.15.06 update on 06GRC power costs.xls Chart 2_NIM Summary 2" xfId="3927"/>
    <cellStyle name="_VC 6.15.06 update on 06GRC power costs.xls Chart 2_NIM Summary 2 2" xfId="25829"/>
    <cellStyle name="_VC 6.15.06 update on 06GRC power costs.xls Chart 2_NIM Summary 2 2 2" xfId="25830"/>
    <cellStyle name="_VC 6.15.06 update on 06GRC power costs.xls Chart 2_NIM Summary 2 2 2 2" xfId="25831"/>
    <cellStyle name="_VC 6.15.06 update on 06GRC power costs.xls Chart 2_NIM Summary 2 3" xfId="25832"/>
    <cellStyle name="_VC 6.15.06 update on 06GRC power costs.xls Chart 2_NIM Summary 2 3 2" xfId="25833"/>
    <cellStyle name="_VC 6.15.06 update on 06GRC power costs.xls Chart 2_NIM Summary 2 4" xfId="25834"/>
    <cellStyle name="_VC 6.15.06 update on 06GRC power costs.xls Chart 2_NIM Summary 2 4 2" xfId="25835"/>
    <cellStyle name="_VC 6.15.06 update on 06GRC power costs.xls Chart 2_NIM Summary 2 5" xfId="25836"/>
    <cellStyle name="_VC 6.15.06 update on 06GRC power costs.xls Chart 2_NIM Summary 20" xfId="25837"/>
    <cellStyle name="_VC 6.15.06 update on 06GRC power costs.xls Chart 2_NIM Summary 20 2" xfId="25838"/>
    <cellStyle name="_VC 6.15.06 update on 06GRC power costs.xls Chart 2_NIM Summary 20 3" xfId="25839"/>
    <cellStyle name="_VC 6.15.06 update on 06GRC power costs.xls Chart 2_NIM Summary 21" xfId="25840"/>
    <cellStyle name="_VC 6.15.06 update on 06GRC power costs.xls Chart 2_NIM Summary 21 2" xfId="25841"/>
    <cellStyle name="_VC 6.15.06 update on 06GRC power costs.xls Chart 2_NIM Summary 21 3" xfId="25842"/>
    <cellStyle name="_VC 6.15.06 update on 06GRC power costs.xls Chart 2_NIM Summary 22" xfId="25843"/>
    <cellStyle name="_VC 6.15.06 update on 06GRC power costs.xls Chart 2_NIM Summary 22 2" xfId="25844"/>
    <cellStyle name="_VC 6.15.06 update on 06GRC power costs.xls Chart 2_NIM Summary 22 3" xfId="25845"/>
    <cellStyle name="_VC 6.15.06 update on 06GRC power costs.xls Chart 2_NIM Summary 23" xfId="25846"/>
    <cellStyle name="_VC 6.15.06 update on 06GRC power costs.xls Chart 2_NIM Summary 23 2" xfId="25847"/>
    <cellStyle name="_VC 6.15.06 update on 06GRC power costs.xls Chart 2_NIM Summary 23 3" xfId="25848"/>
    <cellStyle name="_VC 6.15.06 update on 06GRC power costs.xls Chart 2_NIM Summary 24" xfId="25849"/>
    <cellStyle name="_VC 6.15.06 update on 06GRC power costs.xls Chart 2_NIM Summary 24 2" xfId="25850"/>
    <cellStyle name="_VC 6.15.06 update on 06GRC power costs.xls Chart 2_NIM Summary 24 3" xfId="25851"/>
    <cellStyle name="_VC 6.15.06 update on 06GRC power costs.xls Chart 2_NIM Summary 25" xfId="25852"/>
    <cellStyle name="_VC 6.15.06 update on 06GRC power costs.xls Chart 2_NIM Summary 25 2" xfId="25853"/>
    <cellStyle name="_VC 6.15.06 update on 06GRC power costs.xls Chart 2_NIM Summary 25 3" xfId="25854"/>
    <cellStyle name="_VC 6.15.06 update on 06GRC power costs.xls Chart 2_NIM Summary 26" xfId="25855"/>
    <cellStyle name="_VC 6.15.06 update on 06GRC power costs.xls Chart 2_NIM Summary 26 2" xfId="25856"/>
    <cellStyle name="_VC 6.15.06 update on 06GRC power costs.xls Chart 2_NIM Summary 26 3" xfId="25857"/>
    <cellStyle name="_VC 6.15.06 update on 06GRC power costs.xls Chart 2_NIM Summary 27" xfId="25858"/>
    <cellStyle name="_VC 6.15.06 update on 06GRC power costs.xls Chart 2_NIM Summary 27 2" xfId="25859"/>
    <cellStyle name="_VC 6.15.06 update on 06GRC power costs.xls Chart 2_NIM Summary 27 3" xfId="25860"/>
    <cellStyle name="_VC 6.15.06 update on 06GRC power costs.xls Chart 2_NIM Summary 28" xfId="25861"/>
    <cellStyle name="_VC 6.15.06 update on 06GRC power costs.xls Chart 2_NIM Summary 28 2" xfId="25862"/>
    <cellStyle name="_VC 6.15.06 update on 06GRC power costs.xls Chart 2_NIM Summary 28 3" xfId="25863"/>
    <cellStyle name="_VC 6.15.06 update on 06GRC power costs.xls Chart 2_NIM Summary 29" xfId="25864"/>
    <cellStyle name="_VC 6.15.06 update on 06GRC power costs.xls Chart 2_NIM Summary 29 2" xfId="25865"/>
    <cellStyle name="_VC 6.15.06 update on 06GRC power costs.xls Chart 2_NIM Summary 29 3" xfId="25866"/>
    <cellStyle name="_VC 6.15.06 update on 06GRC power costs.xls Chart 2_NIM Summary 3" xfId="3928"/>
    <cellStyle name="_VC 6.15.06 update on 06GRC power costs.xls Chart 2_NIM Summary 3 2" xfId="25867"/>
    <cellStyle name="_VC 6.15.06 update on 06GRC power costs.xls Chart 2_NIM Summary 3 2 2" xfId="25868"/>
    <cellStyle name="_VC 6.15.06 update on 06GRC power costs.xls Chart 2_NIM Summary 3 3" xfId="25869"/>
    <cellStyle name="_VC 6.15.06 update on 06GRC power costs.xls Chart 2_NIM Summary 3 4" xfId="25870"/>
    <cellStyle name="_VC 6.15.06 update on 06GRC power costs.xls Chart 2_NIM Summary 30" xfId="25871"/>
    <cellStyle name="_VC 6.15.06 update on 06GRC power costs.xls Chart 2_NIM Summary 30 2" xfId="25872"/>
    <cellStyle name="_VC 6.15.06 update on 06GRC power costs.xls Chart 2_NIM Summary 30 3" xfId="25873"/>
    <cellStyle name="_VC 6.15.06 update on 06GRC power costs.xls Chart 2_NIM Summary 31" xfId="25874"/>
    <cellStyle name="_VC 6.15.06 update on 06GRC power costs.xls Chart 2_NIM Summary 31 2" xfId="25875"/>
    <cellStyle name="_VC 6.15.06 update on 06GRC power costs.xls Chart 2_NIM Summary 31 3" xfId="25876"/>
    <cellStyle name="_VC 6.15.06 update on 06GRC power costs.xls Chart 2_NIM Summary 32" xfId="25877"/>
    <cellStyle name="_VC 6.15.06 update on 06GRC power costs.xls Chart 2_NIM Summary 32 2" xfId="25878"/>
    <cellStyle name="_VC 6.15.06 update on 06GRC power costs.xls Chart 2_NIM Summary 33" xfId="25879"/>
    <cellStyle name="_VC 6.15.06 update on 06GRC power costs.xls Chart 2_NIM Summary 33 2" xfId="25880"/>
    <cellStyle name="_VC 6.15.06 update on 06GRC power costs.xls Chart 2_NIM Summary 34" xfId="25881"/>
    <cellStyle name="_VC 6.15.06 update on 06GRC power costs.xls Chart 2_NIM Summary 34 2" xfId="25882"/>
    <cellStyle name="_VC 6.15.06 update on 06GRC power costs.xls Chart 2_NIM Summary 35" xfId="25883"/>
    <cellStyle name="_VC 6.15.06 update on 06GRC power costs.xls Chart 2_NIM Summary 35 2" xfId="25884"/>
    <cellStyle name="_VC 6.15.06 update on 06GRC power costs.xls Chart 2_NIM Summary 36" xfId="25885"/>
    <cellStyle name="_VC 6.15.06 update on 06GRC power costs.xls Chart 2_NIM Summary 36 2" xfId="25886"/>
    <cellStyle name="_VC 6.15.06 update on 06GRC power costs.xls Chart 2_NIM Summary 37" xfId="25887"/>
    <cellStyle name="_VC 6.15.06 update on 06GRC power costs.xls Chart 2_NIM Summary 37 2" xfId="25888"/>
    <cellStyle name="_VC 6.15.06 update on 06GRC power costs.xls Chart 2_NIM Summary 38" xfId="25889"/>
    <cellStyle name="_VC 6.15.06 update on 06GRC power costs.xls Chart 2_NIM Summary 38 2" xfId="25890"/>
    <cellStyle name="_VC 6.15.06 update on 06GRC power costs.xls Chart 2_NIM Summary 39" xfId="25891"/>
    <cellStyle name="_VC 6.15.06 update on 06GRC power costs.xls Chart 2_NIM Summary 39 2" xfId="25892"/>
    <cellStyle name="_VC 6.15.06 update on 06GRC power costs.xls Chart 2_NIM Summary 4" xfId="3929"/>
    <cellStyle name="_VC 6.15.06 update on 06GRC power costs.xls Chart 2_NIM Summary 4 2" xfId="25893"/>
    <cellStyle name="_VC 6.15.06 update on 06GRC power costs.xls Chart 2_NIM Summary 4 2 2" xfId="25894"/>
    <cellStyle name="_VC 6.15.06 update on 06GRC power costs.xls Chart 2_NIM Summary 4 3" xfId="25895"/>
    <cellStyle name="_VC 6.15.06 update on 06GRC power costs.xls Chart 2_NIM Summary 4 4" xfId="25896"/>
    <cellStyle name="_VC 6.15.06 update on 06GRC power costs.xls Chart 2_NIM Summary 40" xfId="25897"/>
    <cellStyle name="_VC 6.15.06 update on 06GRC power costs.xls Chart 2_NIM Summary 40 2" xfId="25898"/>
    <cellStyle name="_VC 6.15.06 update on 06GRC power costs.xls Chart 2_NIM Summary 41" xfId="25899"/>
    <cellStyle name="_VC 6.15.06 update on 06GRC power costs.xls Chart 2_NIM Summary 41 2" xfId="25900"/>
    <cellStyle name="_VC 6.15.06 update on 06GRC power costs.xls Chart 2_NIM Summary 42" xfId="25901"/>
    <cellStyle name="_VC 6.15.06 update on 06GRC power costs.xls Chart 2_NIM Summary 42 2" xfId="25902"/>
    <cellStyle name="_VC 6.15.06 update on 06GRC power costs.xls Chart 2_NIM Summary 43" xfId="25903"/>
    <cellStyle name="_VC 6.15.06 update on 06GRC power costs.xls Chart 2_NIM Summary 43 2" xfId="25904"/>
    <cellStyle name="_VC 6.15.06 update on 06GRC power costs.xls Chart 2_NIM Summary 44" xfId="25905"/>
    <cellStyle name="_VC 6.15.06 update on 06GRC power costs.xls Chart 2_NIM Summary 44 2" xfId="25906"/>
    <cellStyle name="_VC 6.15.06 update on 06GRC power costs.xls Chart 2_NIM Summary 45" xfId="25907"/>
    <cellStyle name="_VC 6.15.06 update on 06GRC power costs.xls Chart 2_NIM Summary 45 2" xfId="25908"/>
    <cellStyle name="_VC 6.15.06 update on 06GRC power costs.xls Chart 2_NIM Summary 46" xfId="25909"/>
    <cellStyle name="_VC 6.15.06 update on 06GRC power costs.xls Chart 2_NIM Summary 46 2" xfId="25910"/>
    <cellStyle name="_VC 6.15.06 update on 06GRC power costs.xls Chart 2_NIM Summary 47" xfId="25911"/>
    <cellStyle name="_VC 6.15.06 update on 06GRC power costs.xls Chart 2_NIM Summary 47 2" xfId="25912"/>
    <cellStyle name="_VC 6.15.06 update on 06GRC power costs.xls Chart 2_NIM Summary 48" xfId="25913"/>
    <cellStyle name="_VC 6.15.06 update on 06GRC power costs.xls Chart 2_NIM Summary 49" xfId="25914"/>
    <cellStyle name="_VC 6.15.06 update on 06GRC power costs.xls Chart 2_NIM Summary 5" xfId="3930"/>
    <cellStyle name="_VC 6.15.06 update on 06GRC power costs.xls Chart 2_NIM Summary 5 2" xfId="25915"/>
    <cellStyle name="_VC 6.15.06 update on 06GRC power costs.xls Chart 2_NIM Summary 5 2 2" xfId="25916"/>
    <cellStyle name="_VC 6.15.06 update on 06GRC power costs.xls Chart 2_NIM Summary 5 3" xfId="25917"/>
    <cellStyle name="_VC 6.15.06 update on 06GRC power costs.xls Chart 2_NIM Summary 5 4" xfId="25918"/>
    <cellStyle name="_VC 6.15.06 update on 06GRC power costs.xls Chart 2_NIM Summary 50" xfId="25919"/>
    <cellStyle name="_VC 6.15.06 update on 06GRC power costs.xls Chart 2_NIM Summary 51" xfId="25920"/>
    <cellStyle name="_VC 6.15.06 update on 06GRC power costs.xls Chart 2_NIM Summary 52" xfId="25921"/>
    <cellStyle name="_VC 6.15.06 update on 06GRC power costs.xls Chart 2_NIM Summary 6" xfId="3931"/>
    <cellStyle name="_VC 6.15.06 update on 06GRC power costs.xls Chart 2_NIM Summary 6 2" xfId="25922"/>
    <cellStyle name="_VC 6.15.06 update on 06GRC power costs.xls Chart 2_NIM Summary 6 2 2" xfId="25923"/>
    <cellStyle name="_VC 6.15.06 update on 06GRC power costs.xls Chart 2_NIM Summary 6 3" xfId="25924"/>
    <cellStyle name="_VC 6.15.06 update on 06GRC power costs.xls Chart 2_NIM Summary 6 4" xfId="25925"/>
    <cellStyle name="_VC 6.15.06 update on 06GRC power costs.xls Chart 2_NIM Summary 7" xfId="3932"/>
    <cellStyle name="_VC 6.15.06 update on 06GRC power costs.xls Chart 2_NIM Summary 7 2" xfId="25926"/>
    <cellStyle name="_VC 6.15.06 update on 06GRC power costs.xls Chart 2_NIM Summary 7 2 2" xfId="25927"/>
    <cellStyle name="_VC 6.15.06 update on 06GRC power costs.xls Chart 2_NIM Summary 7 3" xfId="25928"/>
    <cellStyle name="_VC 6.15.06 update on 06GRC power costs.xls Chart 2_NIM Summary 7 4" xfId="25929"/>
    <cellStyle name="_VC 6.15.06 update on 06GRC power costs.xls Chart 2_NIM Summary 7 5" xfId="25930"/>
    <cellStyle name="_VC 6.15.06 update on 06GRC power costs.xls Chart 2_NIM Summary 8" xfId="3933"/>
    <cellStyle name="_VC 6.15.06 update on 06GRC power costs.xls Chart 2_NIM Summary 8 2" xfId="25931"/>
    <cellStyle name="_VC 6.15.06 update on 06GRC power costs.xls Chart 2_NIM Summary 8 2 2" xfId="25932"/>
    <cellStyle name="_VC 6.15.06 update on 06GRC power costs.xls Chart 2_NIM Summary 8 3" xfId="25933"/>
    <cellStyle name="_VC 6.15.06 update on 06GRC power costs.xls Chart 2_NIM Summary 8 4" xfId="25934"/>
    <cellStyle name="_VC 6.15.06 update on 06GRC power costs.xls Chart 2_NIM Summary 8 5" xfId="25935"/>
    <cellStyle name="_VC 6.15.06 update on 06GRC power costs.xls Chart 2_NIM Summary 9" xfId="3934"/>
    <cellStyle name="_VC 6.15.06 update on 06GRC power costs.xls Chart 2_NIM Summary 9 2" xfId="25936"/>
    <cellStyle name="_VC 6.15.06 update on 06GRC power costs.xls Chart 2_NIM Summary 9 2 2" xfId="25937"/>
    <cellStyle name="_VC 6.15.06 update on 06GRC power costs.xls Chart 2_NIM Summary 9 3" xfId="25938"/>
    <cellStyle name="_VC 6.15.06 update on 06GRC power costs.xls Chart 2_NIM Summary 9 4" xfId="25939"/>
    <cellStyle name="_VC 6.15.06 update on 06GRC power costs.xls Chart 2_NIM Summary 9 5" xfId="25940"/>
    <cellStyle name="_VC 6.15.06 update on 06GRC power costs.xls Chart 2_NIM Summary_DEM-WP(C) ENERG10C--ctn Mid-C_042010 2010GRC" xfId="3935"/>
    <cellStyle name="_VC 6.15.06 update on 06GRC power costs.xls Chart 2_NIM Summary_DEM-WP(C) ENERG10C--ctn Mid-C_042010 2010GRC 2" xfId="25941"/>
    <cellStyle name="_VC 6.15.06 update on 06GRC power costs.xls Chart 2_PCA 10 -  Exhibit D Dec 2011" xfId="25942"/>
    <cellStyle name="_VC 6.15.06 update on 06GRC power costs.xls Chart 2_PCA 10 -  Exhibit D Dec 2011 2" xfId="25943"/>
    <cellStyle name="_VC 6.15.06 update on 06GRC power costs.xls Chart 2_PCA 10 -  Exhibit D from A Kellogg Jan 2011" xfId="25944"/>
    <cellStyle name="_VC 6.15.06 update on 06GRC power costs.xls Chart 2_PCA 10 -  Exhibit D from A Kellogg Jan 2011 2" xfId="25945"/>
    <cellStyle name="_VC 6.15.06 update on 06GRC power costs.xls Chart 2_PCA 10 -  Exhibit D from A Kellogg July 2011" xfId="25946"/>
    <cellStyle name="_VC 6.15.06 update on 06GRC power costs.xls Chart 2_PCA 10 -  Exhibit D from A Kellogg July 2011 2" xfId="25947"/>
    <cellStyle name="_VC 6.15.06 update on 06GRC power costs.xls Chart 2_PCA 10 -  Exhibit D from S Free Rcv'd 12-11" xfId="25948"/>
    <cellStyle name="_VC 6.15.06 update on 06GRC power costs.xls Chart 2_PCA 10 -  Exhibit D from S Free Rcv'd 12-11 2" xfId="25949"/>
    <cellStyle name="_VC 6.15.06 update on 06GRC power costs.xls Chart 2_PCA 11 -  Exhibit D Jan 2012 fr A Kellogg" xfId="25950"/>
    <cellStyle name="_VC 6.15.06 update on 06GRC power costs.xls Chart 2_PCA 11 -  Exhibit D Jan 2012 fr A Kellogg 2" xfId="25951"/>
    <cellStyle name="_VC 6.15.06 update on 06GRC power costs.xls Chart 2_PCA 11 -  Exhibit D Jan 2012 WF" xfId="25952"/>
    <cellStyle name="_VC 6.15.06 update on 06GRC power costs.xls Chart 2_PCA 11 -  Exhibit D Jan 2012 WF 2" xfId="25953"/>
    <cellStyle name="_VC 6.15.06 update on 06GRC power costs.xls Chart 2_PCA 9 -  Exhibit D April 2010" xfId="25954"/>
    <cellStyle name="_VC 6.15.06 update on 06GRC power costs.xls Chart 2_PCA 9 -  Exhibit D April 2010 (3)" xfId="3936"/>
    <cellStyle name="_VC 6.15.06 update on 06GRC power costs.xls Chart 2_PCA 9 -  Exhibit D April 2010 (3) 2" xfId="3937"/>
    <cellStyle name="_VC 6.15.06 update on 06GRC power costs.xls Chart 2_PCA 9 -  Exhibit D April 2010 (3) 2 2" xfId="25955"/>
    <cellStyle name="_VC 6.15.06 update on 06GRC power costs.xls Chart 2_PCA 9 -  Exhibit D April 2010 (3) 2 2 2" xfId="25956"/>
    <cellStyle name="_VC 6.15.06 update on 06GRC power costs.xls Chart 2_PCA 9 -  Exhibit D April 2010 (3) 2 2 2 2" xfId="25957"/>
    <cellStyle name="_VC 6.15.06 update on 06GRC power costs.xls Chart 2_PCA 9 -  Exhibit D April 2010 (3) 2 3" xfId="25958"/>
    <cellStyle name="_VC 6.15.06 update on 06GRC power costs.xls Chart 2_PCA 9 -  Exhibit D April 2010 (3) 2 3 2" xfId="25959"/>
    <cellStyle name="_VC 6.15.06 update on 06GRC power costs.xls Chart 2_PCA 9 -  Exhibit D April 2010 (3) 2 4" xfId="25960"/>
    <cellStyle name="_VC 6.15.06 update on 06GRC power costs.xls Chart 2_PCA 9 -  Exhibit D April 2010 (3) 2 4 2" xfId="25961"/>
    <cellStyle name="_VC 6.15.06 update on 06GRC power costs.xls Chart 2_PCA 9 -  Exhibit D April 2010 (3) 2 5" xfId="25962"/>
    <cellStyle name="_VC 6.15.06 update on 06GRC power costs.xls Chart 2_PCA 9 -  Exhibit D April 2010 (3) 3" xfId="25963"/>
    <cellStyle name="_VC 6.15.06 update on 06GRC power costs.xls Chart 2_PCA 9 -  Exhibit D April 2010 (3) 3 2" xfId="25964"/>
    <cellStyle name="_VC 6.15.06 update on 06GRC power costs.xls Chart 2_PCA 9 -  Exhibit D April 2010 (3) 3 2 2" xfId="25965"/>
    <cellStyle name="_VC 6.15.06 update on 06GRC power costs.xls Chart 2_PCA 9 -  Exhibit D April 2010 (3) 3 3" xfId="25966"/>
    <cellStyle name="_VC 6.15.06 update on 06GRC power costs.xls Chart 2_PCA 9 -  Exhibit D April 2010 (3) 4" xfId="25967"/>
    <cellStyle name="_VC 6.15.06 update on 06GRC power costs.xls Chart 2_PCA 9 -  Exhibit D April 2010 (3) 4 2" xfId="25968"/>
    <cellStyle name="_VC 6.15.06 update on 06GRC power costs.xls Chart 2_PCA 9 -  Exhibit D April 2010 (3) 4 2 2" xfId="25969"/>
    <cellStyle name="_VC 6.15.06 update on 06GRC power costs.xls Chart 2_PCA 9 -  Exhibit D April 2010 (3) 4 3" xfId="25970"/>
    <cellStyle name="_VC 6.15.06 update on 06GRC power costs.xls Chart 2_PCA 9 -  Exhibit D April 2010 (3) 5" xfId="25971"/>
    <cellStyle name="_VC 6.15.06 update on 06GRC power costs.xls Chart 2_PCA 9 -  Exhibit D April 2010 (3) 5 2" xfId="25972"/>
    <cellStyle name="_VC 6.15.06 update on 06GRC power costs.xls Chart 2_PCA 9 -  Exhibit D April 2010 (3) 6" xfId="25973"/>
    <cellStyle name="_VC 6.15.06 update on 06GRC power costs.xls Chart 2_PCA 9 -  Exhibit D April 2010 (3) 6 2" xfId="25974"/>
    <cellStyle name="_VC 6.15.06 update on 06GRC power costs.xls Chart 2_PCA 9 -  Exhibit D April 2010 (3) 7" xfId="25975"/>
    <cellStyle name="_VC 6.15.06 update on 06GRC power costs.xls Chart 2_PCA 9 -  Exhibit D April 2010 (3)_DEM-WP(C) ENERG10C--ctn Mid-C_042010 2010GRC" xfId="3938"/>
    <cellStyle name="_VC 6.15.06 update on 06GRC power costs.xls Chart 2_PCA 9 -  Exhibit D April 2010 (3)_DEM-WP(C) ENERG10C--ctn Mid-C_042010 2010GRC 2" xfId="25976"/>
    <cellStyle name="_VC 6.15.06 update on 06GRC power costs.xls Chart 2_PCA 9 -  Exhibit D April 2010 2" xfId="25977"/>
    <cellStyle name="_VC 6.15.06 update on 06GRC power costs.xls Chart 2_PCA 9 -  Exhibit D April 2010 2 2" xfId="25978"/>
    <cellStyle name="_VC 6.15.06 update on 06GRC power costs.xls Chart 2_PCA 9 -  Exhibit D April 2010 3" xfId="25979"/>
    <cellStyle name="_VC 6.15.06 update on 06GRC power costs.xls Chart 2_PCA 9 -  Exhibit D April 2010 3 2" xfId="25980"/>
    <cellStyle name="_VC 6.15.06 update on 06GRC power costs.xls Chart 2_PCA 9 -  Exhibit D April 2010 4" xfId="25981"/>
    <cellStyle name="_VC 6.15.06 update on 06GRC power costs.xls Chart 2_PCA 9 -  Exhibit D April 2010 4 2" xfId="25982"/>
    <cellStyle name="_VC 6.15.06 update on 06GRC power costs.xls Chart 2_PCA 9 -  Exhibit D April 2010 5" xfId="25983"/>
    <cellStyle name="_VC 6.15.06 update on 06GRC power costs.xls Chart 2_PCA 9 -  Exhibit D April 2010 5 2" xfId="25984"/>
    <cellStyle name="_VC 6.15.06 update on 06GRC power costs.xls Chart 2_PCA 9 -  Exhibit D April 2010 6" xfId="25985"/>
    <cellStyle name="_VC 6.15.06 update on 06GRC power costs.xls Chart 2_PCA 9 -  Exhibit D April 2010 6 2" xfId="25986"/>
    <cellStyle name="_VC 6.15.06 update on 06GRC power costs.xls Chart 2_PCA 9 -  Exhibit D April 2010 7" xfId="25987"/>
    <cellStyle name="_VC 6.15.06 update on 06GRC power costs.xls Chart 2_PCA 9 -  Exhibit D Nov 2010" xfId="25988"/>
    <cellStyle name="_VC 6.15.06 update on 06GRC power costs.xls Chart 2_PCA 9 -  Exhibit D Nov 2010 2" xfId="25989"/>
    <cellStyle name="_VC 6.15.06 update on 06GRC power costs.xls Chart 2_PCA 9 -  Exhibit D Nov 2010 2 2" xfId="25990"/>
    <cellStyle name="_VC 6.15.06 update on 06GRC power costs.xls Chart 2_PCA 9 -  Exhibit D Nov 2010 3" xfId="25991"/>
    <cellStyle name="_VC 6.15.06 update on 06GRC power costs.xls Chart 2_PCA 9 - Exhibit D at August 2010" xfId="25992"/>
    <cellStyle name="_VC 6.15.06 update on 06GRC power costs.xls Chart 2_PCA 9 - Exhibit D at August 2010 2" xfId="25993"/>
    <cellStyle name="_VC 6.15.06 update on 06GRC power costs.xls Chart 2_PCA 9 - Exhibit D at August 2010 2 2" xfId="25994"/>
    <cellStyle name="_VC 6.15.06 update on 06GRC power costs.xls Chart 2_PCA 9 - Exhibit D at August 2010 3" xfId="25995"/>
    <cellStyle name="_VC 6.15.06 update on 06GRC power costs.xls Chart 2_PCA 9 - Exhibit D June 2010 GRC" xfId="25996"/>
    <cellStyle name="_VC 6.15.06 update on 06GRC power costs.xls Chart 2_PCA 9 - Exhibit D June 2010 GRC 2" xfId="25997"/>
    <cellStyle name="_VC 6.15.06 update on 06GRC power costs.xls Chart 2_PCA 9 - Exhibit D June 2010 GRC 2 2" xfId="25998"/>
    <cellStyle name="_VC 6.15.06 update on 06GRC power costs.xls Chart 2_PCA 9 - Exhibit D June 2010 GRC 3" xfId="25999"/>
    <cellStyle name="_VC 6.15.06 update on 06GRC power costs.xls Chart 2_Power Costs - Comparison bx Rbtl-Staff-Jt-PC" xfId="3939"/>
    <cellStyle name="_VC 6.15.06 update on 06GRC power costs.xls Chart 2_Power Costs - Comparison bx Rbtl-Staff-Jt-PC 2" xfId="3940"/>
    <cellStyle name="_VC 6.15.06 update on 06GRC power costs.xls Chart 2_Power Costs - Comparison bx Rbtl-Staff-Jt-PC 2 2" xfId="26000"/>
    <cellStyle name="_VC 6.15.06 update on 06GRC power costs.xls Chart 2_Power Costs - Comparison bx Rbtl-Staff-Jt-PC 2 2 2" xfId="26001"/>
    <cellStyle name="_VC 6.15.06 update on 06GRC power costs.xls Chart 2_Power Costs - Comparison bx Rbtl-Staff-Jt-PC 2 2 2 2" xfId="26002"/>
    <cellStyle name="_VC 6.15.06 update on 06GRC power costs.xls Chart 2_Power Costs - Comparison bx Rbtl-Staff-Jt-PC 2 2 3" xfId="26003"/>
    <cellStyle name="_VC 6.15.06 update on 06GRC power costs.xls Chart 2_Power Costs - Comparison bx Rbtl-Staff-Jt-PC 2 3" xfId="26004"/>
    <cellStyle name="_VC 6.15.06 update on 06GRC power costs.xls Chart 2_Power Costs - Comparison bx Rbtl-Staff-Jt-PC 2 3 2" xfId="26005"/>
    <cellStyle name="_VC 6.15.06 update on 06GRC power costs.xls Chart 2_Power Costs - Comparison bx Rbtl-Staff-Jt-PC 2 4" xfId="26006"/>
    <cellStyle name="_VC 6.15.06 update on 06GRC power costs.xls Chart 2_Power Costs - Comparison bx Rbtl-Staff-Jt-PC 2 4 2" xfId="26007"/>
    <cellStyle name="_VC 6.15.06 update on 06GRC power costs.xls Chart 2_Power Costs - Comparison bx Rbtl-Staff-Jt-PC 2 5" xfId="26008"/>
    <cellStyle name="_VC 6.15.06 update on 06GRC power costs.xls Chart 2_Power Costs - Comparison bx Rbtl-Staff-Jt-PC 3" xfId="26009"/>
    <cellStyle name="_VC 6.15.06 update on 06GRC power costs.xls Chart 2_Power Costs - Comparison bx Rbtl-Staff-Jt-PC 3 2" xfId="26010"/>
    <cellStyle name="_VC 6.15.06 update on 06GRC power costs.xls Chart 2_Power Costs - Comparison bx Rbtl-Staff-Jt-PC 3 2 2" xfId="26011"/>
    <cellStyle name="_VC 6.15.06 update on 06GRC power costs.xls Chart 2_Power Costs - Comparison bx Rbtl-Staff-Jt-PC 3 3" xfId="26012"/>
    <cellStyle name="_VC 6.15.06 update on 06GRC power costs.xls Chart 2_Power Costs - Comparison bx Rbtl-Staff-Jt-PC 3 4" xfId="26013"/>
    <cellStyle name="_VC 6.15.06 update on 06GRC power costs.xls Chart 2_Power Costs - Comparison bx Rbtl-Staff-Jt-PC 4" xfId="26014"/>
    <cellStyle name="_VC 6.15.06 update on 06GRC power costs.xls Chart 2_Power Costs - Comparison bx Rbtl-Staff-Jt-PC 4 2" xfId="26015"/>
    <cellStyle name="_VC 6.15.06 update on 06GRC power costs.xls Chart 2_Power Costs - Comparison bx Rbtl-Staff-Jt-PC 4 2 2" xfId="26016"/>
    <cellStyle name="_VC 6.15.06 update on 06GRC power costs.xls Chart 2_Power Costs - Comparison bx Rbtl-Staff-Jt-PC 4 3" xfId="26017"/>
    <cellStyle name="_VC 6.15.06 update on 06GRC power costs.xls Chart 2_Power Costs - Comparison bx Rbtl-Staff-Jt-PC 5" xfId="26018"/>
    <cellStyle name="_VC 6.15.06 update on 06GRC power costs.xls Chart 2_Power Costs - Comparison bx Rbtl-Staff-Jt-PC 5 2" xfId="26019"/>
    <cellStyle name="_VC 6.15.06 update on 06GRC power costs.xls Chart 2_Power Costs - Comparison bx Rbtl-Staff-Jt-PC 6" xfId="26020"/>
    <cellStyle name="_VC 6.15.06 update on 06GRC power costs.xls Chart 2_Power Costs - Comparison bx Rbtl-Staff-Jt-PC 6 2" xfId="26021"/>
    <cellStyle name="_VC 6.15.06 update on 06GRC power costs.xls Chart 2_Power Costs - Comparison bx Rbtl-Staff-Jt-PC 7" xfId="26022"/>
    <cellStyle name="_VC 6.15.06 update on 06GRC power costs.xls Chart 2_Power Costs - Comparison bx Rbtl-Staff-Jt-PC_Adj Bench DR 3 for Initial Briefs (Electric)" xfId="3941"/>
    <cellStyle name="_VC 6.15.06 update on 06GRC power costs.xls Chart 2_Power Costs - Comparison bx Rbtl-Staff-Jt-PC_Adj Bench DR 3 for Initial Briefs (Electric) 2" xfId="3942"/>
    <cellStyle name="_VC 6.15.06 update on 06GRC power costs.xls Chart 2_Power Costs - Comparison bx Rbtl-Staff-Jt-PC_Adj Bench DR 3 for Initial Briefs (Electric) 2 2" xfId="26023"/>
    <cellStyle name="_VC 6.15.06 update on 06GRC power costs.xls Chart 2_Power Costs - Comparison bx Rbtl-Staff-Jt-PC_Adj Bench DR 3 for Initial Briefs (Electric) 2 2 2" xfId="26024"/>
    <cellStyle name="_VC 6.15.06 update on 06GRC power costs.xls Chart 2_Power Costs - Comparison bx Rbtl-Staff-Jt-PC_Adj Bench DR 3 for Initial Briefs (Electric) 2 2 2 2" xfId="26025"/>
    <cellStyle name="_VC 6.15.06 update on 06GRC power costs.xls Chart 2_Power Costs - Comparison bx Rbtl-Staff-Jt-PC_Adj Bench DR 3 for Initial Briefs (Electric) 2 2 3" xfId="26026"/>
    <cellStyle name="_VC 6.15.06 update on 06GRC power costs.xls Chart 2_Power Costs - Comparison bx Rbtl-Staff-Jt-PC_Adj Bench DR 3 for Initial Briefs (Electric) 2 3" xfId="26027"/>
    <cellStyle name="_VC 6.15.06 update on 06GRC power costs.xls Chart 2_Power Costs - Comparison bx Rbtl-Staff-Jt-PC_Adj Bench DR 3 for Initial Briefs (Electric) 2 3 2" xfId="26028"/>
    <cellStyle name="_VC 6.15.06 update on 06GRC power costs.xls Chart 2_Power Costs - Comparison bx Rbtl-Staff-Jt-PC_Adj Bench DR 3 for Initial Briefs (Electric) 2 4" xfId="26029"/>
    <cellStyle name="_VC 6.15.06 update on 06GRC power costs.xls Chart 2_Power Costs - Comparison bx Rbtl-Staff-Jt-PC_Adj Bench DR 3 for Initial Briefs (Electric) 2 4 2" xfId="26030"/>
    <cellStyle name="_VC 6.15.06 update on 06GRC power costs.xls Chart 2_Power Costs - Comparison bx Rbtl-Staff-Jt-PC_Adj Bench DR 3 for Initial Briefs (Electric) 2 5" xfId="26031"/>
    <cellStyle name="_VC 6.15.06 update on 06GRC power costs.xls Chart 2_Power Costs - Comparison bx Rbtl-Staff-Jt-PC_Adj Bench DR 3 for Initial Briefs (Electric) 3" xfId="26032"/>
    <cellStyle name="_VC 6.15.06 update on 06GRC power costs.xls Chart 2_Power Costs - Comparison bx Rbtl-Staff-Jt-PC_Adj Bench DR 3 for Initial Briefs (Electric) 3 2" xfId="26033"/>
    <cellStyle name="_VC 6.15.06 update on 06GRC power costs.xls Chart 2_Power Costs - Comparison bx Rbtl-Staff-Jt-PC_Adj Bench DR 3 for Initial Briefs (Electric) 3 2 2" xfId="26034"/>
    <cellStyle name="_VC 6.15.06 update on 06GRC power costs.xls Chart 2_Power Costs - Comparison bx Rbtl-Staff-Jt-PC_Adj Bench DR 3 for Initial Briefs (Electric) 3 3" xfId="26035"/>
    <cellStyle name="_VC 6.15.06 update on 06GRC power costs.xls Chart 2_Power Costs - Comparison bx Rbtl-Staff-Jt-PC_Adj Bench DR 3 for Initial Briefs (Electric) 3 4" xfId="26036"/>
    <cellStyle name="_VC 6.15.06 update on 06GRC power costs.xls Chart 2_Power Costs - Comparison bx Rbtl-Staff-Jt-PC_Adj Bench DR 3 for Initial Briefs (Electric) 4" xfId="26037"/>
    <cellStyle name="_VC 6.15.06 update on 06GRC power costs.xls Chart 2_Power Costs - Comparison bx Rbtl-Staff-Jt-PC_Adj Bench DR 3 for Initial Briefs (Electric) 4 2" xfId="26038"/>
    <cellStyle name="_VC 6.15.06 update on 06GRC power costs.xls Chart 2_Power Costs - Comparison bx Rbtl-Staff-Jt-PC_Adj Bench DR 3 for Initial Briefs (Electric) 4 2 2" xfId="26039"/>
    <cellStyle name="_VC 6.15.06 update on 06GRC power costs.xls Chart 2_Power Costs - Comparison bx Rbtl-Staff-Jt-PC_Adj Bench DR 3 for Initial Briefs (Electric) 4 3" xfId="26040"/>
    <cellStyle name="_VC 6.15.06 update on 06GRC power costs.xls Chart 2_Power Costs - Comparison bx Rbtl-Staff-Jt-PC_Adj Bench DR 3 for Initial Briefs (Electric) 5" xfId="26041"/>
    <cellStyle name="_VC 6.15.06 update on 06GRC power costs.xls Chart 2_Power Costs - Comparison bx Rbtl-Staff-Jt-PC_Adj Bench DR 3 for Initial Briefs (Electric) 5 2" xfId="26042"/>
    <cellStyle name="_VC 6.15.06 update on 06GRC power costs.xls Chart 2_Power Costs - Comparison bx Rbtl-Staff-Jt-PC_Adj Bench DR 3 for Initial Briefs (Electric) 6" xfId="26043"/>
    <cellStyle name="_VC 6.15.06 update on 06GRC power costs.xls Chart 2_Power Costs - Comparison bx Rbtl-Staff-Jt-PC_Adj Bench DR 3 for Initial Briefs (Electric) 6 2" xfId="26044"/>
    <cellStyle name="_VC 6.15.06 update on 06GRC power costs.xls Chart 2_Power Costs - Comparison bx Rbtl-Staff-Jt-PC_Adj Bench DR 3 for Initial Briefs (Electric) 7" xfId="26045"/>
    <cellStyle name="_VC 6.15.06 update on 06GRC power costs.xls Chart 2_Power Costs - Comparison bx Rbtl-Staff-Jt-PC_Adj Bench DR 3 for Initial Briefs (Electric)_DEM-WP(C) ENERG10C--ctn Mid-C_042010 2010GRC" xfId="3943"/>
    <cellStyle name="_VC 6.15.06 update on 06GRC power costs.xls Chart 2_Power Costs - Comparison bx Rbtl-Staff-Jt-PC_Adj Bench DR 3 for Initial Briefs (Electric)_DEM-WP(C) ENERG10C--ctn Mid-C_042010 2010GRC 2" xfId="26046"/>
    <cellStyle name="_VC 6.15.06 update on 06GRC power costs.xls Chart 2_Power Costs - Comparison bx Rbtl-Staff-Jt-PC_DEM-WP(C) ENERG10C--ctn Mid-C_042010 2010GRC" xfId="3944"/>
    <cellStyle name="_VC 6.15.06 update on 06GRC power costs.xls Chart 2_Power Costs - Comparison bx Rbtl-Staff-Jt-PC_DEM-WP(C) ENERG10C--ctn Mid-C_042010 2010GRC 2" xfId="26047"/>
    <cellStyle name="_VC 6.15.06 update on 06GRC power costs.xls Chart 2_Power Costs - Comparison bx Rbtl-Staff-Jt-PC_Electric Rev Req Model (2009 GRC) Rebuttal" xfId="3945"/>
    <cellStyle name="_VC 6.15.06 update on 06GRC power costs.xls Chart 2_Power Costs - Comparison bx Rbtl-Staff-Jt-PC_Electric Rev Req Model (2009 GRC) Rebuttal 2" xfId="26048"/>
    <cellStyle name="_VC 6.15.06 update on 06GRC power costs.xls Chart 2_Power Costs - Comparison bx Rbtl-Staff-Jt-PC_Electric Rev Req Model (2009 GRC) Rebuttal 2 2" xfId="26049"/>
    <cellStyle name="_VC 6.15.06 update on 06GRC power costs.xls Chart 2_Power Costs - Comparison bx Rbtl-Staff-Jt-PC_Electric Rev Req Model (2009 GRC) Rebuttal 2 2 2" xfId="26050"/>
    <cellStyle name="_VC 6.15.06 update on 06GRC power costs.xls Chart 2_Power Costs - Comparison bx Rbtl-Staff-Jt-PC_Electric Rev Req Model (2009 GRC) Rebuttal 2 3" xfId="26051"/>
    <cellStyle name="_VC 6.15.06 update on 06GRC power costs.xls Chart 2_Power Costs - Comparison bx Rbtl-Staff-Jt-PC_Electric Rev Req Model (2009 GRC) Rebuttal 2 4" xfId="26052"/>
    <cellStyle name="_VC 6.15.06 update on 06GRC power costs.xls Chart 2_Power Costs - Comparison bx Rbtl-Staff-Jt-PC_Electric Rev Req Model (2009 GRC) Rebuttal 3" xfId="26053"/>
    <cellStyle name="_VC 6.15.06 update on 06GRC power costs.xls Chart 2_Power Costs - Comparison bx Rbtl-Staff-Jt-PC_Electric Rev Req Model (2009 GRC) Rebuttal 3 2" xfId="26054"/>
    <cellStyle name="_VC 6.15.06 update on 06GRC power costs.xls Chart 2_Power Costs - Comparison bx Rbtl-Staff-Jt-PC_Electric Rev Req Model (2009 GRC) Rebuttal 4" xfId="26055"/>
    <cellStyle name="_VC 6.15.06 update on 06GRC power costs.xls Chart 2_Power Costs - Comparison bx Rbtl-Staff-Jt-PC_Electric Rev Req Model (2009 GRC) Rebuttal 5" xfId="26056"/>
    <cellStyle name="_VC 6.15.06 update on 06GRC power costs.xls Chart 2_Power Costs - Comparison bx Rbtl-Staff-Jt-PC_Electric Rev Req Model (2009 GRC) Rebuttal REmoval of New  WH Solar AdjustMI" xfId="3946"/>
    <cellStyle name="_VC 6.15.06 update on 06GRC power costs.xls Chart 2_Power Costs - Comparison bx Rbtl-Staff-Jt-PC_Electric Rev Req Model (2009 GRC) Rebuttal REmoval of New  WH Solar AdjustMI 2" xfId="3947"/>
    <cellStyle name="_VC 6.15.06 update on 06GRC power costs.xls Chart 2_Power Costs - Comparison bx Rbtl-Staff-Jt-PC_Electric Rev Req Model (2009 GRC) Rebuttal REmoval of New  WH Solar AdjustMI 2 2" xfId="26057"/>
    <cellStyle name="_VC 6.15.06 update on 06GRC power costs.xls Chart 2_Power Costs - Comparison bx Rbtl-Staff-Jt-PC_Electric Rev Req Model (2009 GRC) Rebuttal REmoval of New  WH Solar AdjustMI 2 2 2" xfId="26058"/>
    <cellStyle name="_VC 6.15.06 update on 06GRC power costs.xls Chart 2_Power Costs - Comparison bx Rbtl-Staff-Jt-PC_Electric Rev Req Model (2009 GRC) Rebuttal REmoval of New  WH Solar AdjustMI 2 2 2 2" xfId="26059"/>
    <cellStyle name="_VC 6.15.06 update on 06GRC power costs.xls Chart 2_Power Costs - Comparison bx Rbtl-Staff-Jt-PC_Electric Rev Req Model (2009 GRC) Rebuttal REmoval of New  WH Solar AdjustMI 2 2 3" xfId="26060"/>
    <cellStyle name="_VC 6.15.06 update on 06GRC power costs.xls Chart 2_Power Costs - Comparison bx Rbtl-Staff-Jt-PC_Electric Rev Req Model (2009 GRC) Rebuttal REmoval of New  WH Solar AdjustMI 2 3" xfId="26061"/>
    <cellStyle name="_VC 6.15.06 update on 06GRC power costs.xls Chart 2_Power Costs - Comparison bx Rbtl-Staff-Jt-PC_Electric Rev Req Model (2009 GRC) Rebuttal REmoval of New  WH Solar AdjustMI 2 3 2" xfId="26062"/>
    <cellStyle name="_VC 6.15.06 update on 06GRC power costs.xls Chart 2_Power Costs - Comparison bx Rbtl-Staff-Jt-PC_Electric Rev Req Model (2009 GRC) Rebuttal REmoval of New  WH Solar AdjustMI 2 4" xfId="26063"/>
    <cellStyle name="_VC 6.15.06 update on 06GRC power costs.xls Chart 2_Power Costs - Comparison bx Rbtl-Staff-Jt-PC_Electric Rev Req Model (2009 GRC) Rebuttal REmoval of New  WH Solar AdjustMI 2 4 2" xfId="26064"/>
    <cellStyle name="_VC 6.15.06 update on 06GRC power costs.xls Chart 2_Power Costs - Comparison bx Rbtl-Staff-Jt-PC_Electric Rev Req Model (2009 GRC) Rebuttal REmoval of New  WH Solar AdjustMI 2 5" xfId="26065"/>
    <cellStyle name="_VC 6.15.06 update on 06GRC power costs.xls Chart 2_Power Costs - Comparison bx Rbtl-Staff-Jt-PC_Electric Rev Req Model (2009 GRC) Rebuttal REmoval of New  WH Solar AdjustMI 3" xfId="26066"/>
    <cellStyle name="_VC 6.15.06 update on 06GRC power costs.xls Chart 2_Power Costs - Comparison bx Rbtl-Staff-Jt-PC_Electric Rev Req Model (2009 GRC) Rebuttal REmoval of New  WH Solar AdjustMI 3 2" xfId="26067"/>
    <cellStyle name="_VC 6.15.06 update on 06GRC power costs.xls Chart 2_Power Costs - Comparison bx Rbtl-Staff-Jt-PC_Electric Rev Req Model (2009 GRC) Rebuttal REmoval of New  WH Solar AdjustMI 3 2 2" xfId="26068"/>
    <cellStyle name="_VC 6.15.06 update on 06GRC power costs.xls Chart 2_Power Costs - Comparison bx Rbtl-Staff-Jt-PC_Electric Rev Req Model (2009 GRC) Rebuttal REmoval of New  WH Solar AdjustMI 3 3" xfId="26069"/>
    <cellStyle name="_VC 6.15.06 update on 06GRC power costs.xls Chart 2_Power Costs - Comparison bx Rbtl-Staff-Jt-PC_Electric Rev Req Model (2009 GRC) Rebuttal REmoval of New  WH Solar AdjustMI 3 4" xfId="26070"/>
    <cellStyle name="_VC 6.15.06 update on 06GRC power costs.xls Chart 2_Power Costs - Comparison bx Rbtl-Staff-Jt-PC_Electric Rev Req Model (2009 GRC) Rebuttal REmoval of New  WH Solar AdjustMI 4" xfId="26071"/>
    <cellStyle name="_VC 6.15.06 update on 06GRC power costs.xls Chart 2_Power Costs - Comparison bx Rbtl-Staff-Jt-PC_Electric Rev Req Model (2009 GRC) Rebuttal REmoval of New  WH Solar AdjustMI 4 2" xfId="26072"/>
    <cellStyle name="_VC 6.15.06 update on 06GRC power costs.xls Chart 2_Power Costs - Comparison bx Rbtl-Staff-Jt-PC_Electric Rev Req Model (2009 GRC) Rebuttal REmoval of New  WH Solar AdjustMI 4 2 2" xfId="26073"/>
    <cellStyle name="_VC 6.15.06 update on 06GRC power costs.xls Chart 2_Power Costs - Comparison bx Rbtl-Staff-Jt-PC_Electric Rev Req Model (2009 GRC) Rebuttal REmoval of New  WH Solar AdjustMI 4 3" xfId="26074"/>
    <cellStyle name="_VC 6.15.06 update on 06GRC power costs.xls Chart 2_Power Costs - Comparison bx Rbtl-Staff-Jt-PC_Electric Rev Req Model (2009 GRC) Rebuttal REmoval of New  WH Solar AdjustMI 5" xfId="26075"/>
    <cellStyle name="_VC 6.15.06 update on 06GRC power costs.xls Chart 2_Power Costs - Comparison bx Rbtl-Staff-Jt-PC_Electric Rev Req Model (2009 GRC) Rebuttal REmoval of New  WH Solar AdjustMI 5 2" xfId="26076"/>
    <cellStyle name="_VC 6.15.06 update on 06GRC power costs.xls Chart 2_Power Costs - Comparison bx Rbtl-Staff-Jt-PC_Electric Rev Req Model (2009 GRC) Rebuttal REmoval of New  WH Solar AdjustMI 6" xfId="26077"/>
    <cellStyle name="_VC 6.15.06 update on 06GRC power costs.xls Chart 2_Power Costs - Comparison bx Rbtl-Staff-Jt-PC_Electric Rev Req Model (2009 GRC) Rebuttal REmoval of New  WH Solar AdjustMI 6 2" xfId="26078"/>
    <cellStyle name="_VC 6.15.06 update on 06GRC power costs.xls Chart 2_Power Costs - Comparison bx Rbtl-Staff-Jt-PC_Electric Rev Req Model (2009 GRC) Rebuttal REmoval of New  WH Solar AdjustMI 7" xfId="26079"/>
    <cellStyle name="_VC 6.15.06 update on 06GRC power costs.xls Chart 2_Power Costs - Comparison bx Rbtl-Staff-Jt-PC_Electric Rev Req Model (2009 GRC) Rebuttal REmoval of New  WH Solar AdjustMI_DEM-WP(C) ENERG10C--ctn Mid-C_042010 2010GRC" xfId="3948"/>
    <cellStyle name="_VC 6.15.06 update on 06GRC power costs.xls Chart 2_Power Costs - Comparison bx Rbtl-Staff-Jt-PC_Electric Rev Req Model (2009 GRC) Rebuttal REmoval of New  WH Solar AdjustMI_DEM-WP(C) ENERG10C--ctn Mid-C_042010 2010GRC 2" xfId="26080"/>
    <cellStyle name="_VC 6.15.06 update on 06GRC power costs.xls Chart 2_Power Costs - Comparison bx Rbtl-Staff-Jt-PC_Electric Rev Req Model (2009 GRC) Revised 01-18-2010" xfId="3949"/>
    <cellStyle name="_VC 6.15.06 update on 06GRC power costs.xls Chart 2_Power Costs - Comparison bx Rbtl-Staff-Jt-PC_Electric Rev Req Model (2009 GRC) Revised 01-18-2010 2" xfId="3950"/>
    <cellStyle name="_VC 6.15.06 update on 06GRC power costs.xls Chart 2_Power Costs - Comparison bx Rbtl-Staff-Jt-PC_Electric Rev Req Model (2009 GRC) Revised 01-18-2010 2 2" xfId="26081"/>
    <cellStyle name="_VC 6.15.06 update on 06GRC power costs.xls Chart 2_Power Costs - Comparison bx Rbtl-Staff-Jt-PC_Electric Rev Req Model (2009 GRC) Revised 01-18-2010 2 2 2" xfId="26082"/>
    <cellStyle name="_VC 6.15.06 update on 06GRC power costs.xls Chart 2_Power Costs - Comparison bx Rbtl-Staff-Jt-PC_Electric Rev Req Model (2009 GRC) Revised 01-18-2010 2 2 2 2" xfId="26083"/>
    <cellStyle name="_VC 6.15.06 update on 06GRC power costs.xls Chart 2_Power Costs - Comparison bx Rbtl-Staff-Jt-PC_Electric Rev Req Model (2009 GRC) Revised 01-18-2010 2 2 3" xfId="26084"/>
    <cellStyle name="_VC 6.15.06 update on 06GRC power costs.xls Chart 2_Power Costs - Comparison bx Rbtl-Staff-Jt-PC_Electric Rev Req Model (2009 GRC) Revised 01-18-2010 2 3" xfId="26085"/>
    <cellStyle name="_VC 6.15.06 update on 06GRC power costs.xls Chart 2_Power Costs - Comparison bx Rbtl-Staff-Jt-PC_Electric Rev Req Model (2009 GRC) Revised 01-18-2010 2 3 2" xfId="26086"/>
    <cellStyle name="_VC 6.15.06 update on 06GRC power costs.xls Chart 2_Power Costs - Comparison bx Rbtl-Staff-Jt-PC_Electric Rev Req Model (2009 GRC) Revised 01-18-2010 2 4" xfId="26087"/>
    <cellStyle name="_VC 6.15.06 update on 06GRC power costs.xls Chart 2_Power Costs - Comparison bx Rbtl-Staff-Jt-PC_Electric Rev Req Model (2009 GRC) Revised 01-18-2010 2 4 2" xfId="26088"/>
    <cellStyle name="_VC 6.15.06 update on 06GRC power costs.xls Chart 2_Power Costs - Comparison bx Rbtl-Staff-Jt-PC_Electric Rev Req Model (2009 GRC) Revised 01-18-2010 2 5" xfId="26089"/>
    <cellStyle name="_VC 6.15.06 update on 06GRC power costs.xls Chart 2_Power Costs - Comparison bx Rbtl-Staff-Jt-PC_Electric Rev Req Model (2009 GRC) Revised 01-18-2010 3" xfId="26090"/>
    <cellStyle name="_VC 6.15.06 update on 06GRC power costs.xls Chart 2_Power Costs - Comparison bx Rbtl-Staff-Jt-PC_Electric Rev Req Model (2009 GRC) Revised 01-18-2010 3 2" xfId="26091"/>
    <cellStyle name="_VC 6.15.06 update on 06GRC power costs.xls Chart 2_Power Costs - Comparison bx Rbtl-Staff-Jt-PC_Electric Rev Req Model (2009 GRC) Revised 01-18-2010 3 2 2" xfId="26092"/>
    <cellStyle name="_VC 6.15.06 update on 06GRC power costs.xls Chart 2_Power Costs - Comparison bx Rbtl-Staff-Jt-PC_Electric Rev Req Model (2009 GRC) Revised 01-18-2010 3 3" xfId="26093"/>
    <cellStyle name="_VC 6.15.06 update on 06GRC power costs.xls Chart 2_Power Costs - Comparison bx Rbtl-Staff-Jt-PC_Electric Rev Req Model (2009 GRC) Revised 01-18-2010 3 4" xfId="26094"/>
    <cellStyle name="_VC 6.15.06 update on 06GRC power costs.xls Chart 2_Power Costs - Comparison bx Rbtl-Staff-Jt-PC_Electric Rev Req Model (2009 GRC) Revised 01-18-2010 4" xfId="26095"/>
    <cellStyle name="_VC 6.15.06 update on 06GRC power costs.xls Chart 2_Power Costs - Comparison bx Rbtl-Staff-Jt-PC_Electric Rev Req Model (2009 GRC) Revised 01-18-2010 4 2" xfId="26096"/>
    <cellStyle name="_VC 6.15.06 update on 06GRC power costs.xls Chart 2_Power Costs - Comparison bx Rbtl-Staff-Jt-PC_Electric Rev Req Model (2009 GRC) Revised 01-18-2010 4 2 2" xfId="26097"/>
    <cellStyle name="_VC 6.15.06 update on 06GRC power costs.xls Chart 2_Power Costs - Comparison bx Rbtl-Staff-Jt-PC_Electric Rev Req Model (2009 GRC) Revised 01-18-2010 4 3" xfId="26098"/>
    <cellStyle name="_VC 6.15.06 update on 06GRC power costs.xls Chart 2_Power Costs - Comparison bx Rbtl-Staff-Jt-PC_Electric Rev Req Model (2009 GRC) Revised 01-18-2010 5" xfId="26099"/>
    <cellStyle name="_VC 6.15.06 update on 06GRC power costs.xls Chart 2_Power Costs - Comparison bx Rbtl-Staff-Jt-PC_Electric Rev Req Model (2009 GRC) Revised 01-18-2010 5 2" xfId="26100"/>
    <cellStyle name="_VC 6.15.06 update on 06GRC power costs.xls Chart 2_Power Costs - Comparison bx Rbtl-Staff-Jt-PC_Electric Rev Req Model (2009 GRC) Revised 01-18-2010 6" xfId="26101"/>
    <cellStyle name="_VC 6.15.06 update on 06GRC power costs.xls Chart 2_Power Costs - Comparison bx Rbtl-Staff-Jt-PC_Electric Rev Req Model (2009 GRC) Revised 01-18-2010 6 2" xfId="26102"/>
    <cellStyle name="_VC 6.15.06 update on 06GRC power costs.xls Chart 2_Power Costs - Comparison bx Rbtl-Staff-Jt-PC_Electric Rev Req Model (2009 GRC) Revised 01-18-2010 7" xfId="26103"/>
    <cellStyle name="_VC 6.15.06 update on 06GRC power costs.xls Chart 2_Power Costs - Comparison bx Rbtl-Staff-Jt-PC_Electric Rev Req Model (2009 GRC) Revised 01-18-2010_DEM-WP(C) ENERG10C--ctn Mid-C_042010 2010GRC" xfId="3951"/>
    <cellStyle name="_VC 6.15.06 update on 06GRC power costs.xls Chart 2_Power Costs - Comparison bx Rbtl-Staff-Jt-PC_Electric Rev Req Model (2009 GRC) Revised 01-18-2010_DEM-WP(C) ENERG10C--ctn Mid-C_042010 2010GRC 2" xfId="26104"/>
    <cellStyle name="_VC 6.15.06 update on 06GRC power costs.xls Chart 2_Power Costs - Comparison bx Rbtl-Staff-Jt-PC_Final Order Electric EXHIBIT A-1" xfId="3952"/>
    <cellStyle name="_VC 6.15.06 update on 06GRC power costs.xls Chart 2_Power Costs - Comparison bx Rbtl-Staff-Jt-PC_Final Order Electric EXHIBIT A-1 2" xfId="26105"/>
    <cellStyle name="_VC 6.15.06 update on 06GRC power costs.xls Chart 2_Power Costs - Comparison bx Rbtl-Staff-Jt-PC_Final Order Electric EXHIBIT A-1 2 2" xfId="26106"/>
    <cellStyle name="_VC 6.15.06 update on 06GRC power costs.xls Chart 2_Power Costs - Comparison bx Rbtl-Staff-Jt-PC_Final Order Electric EXHIBIT A-1 2 2 2" xfId="26107"/>
    <cellStyle name="_VC 6.15.06 update on 06GRC power costs.xls Chart 2_Power Costs - Comparison bx Rbtl-Staff-Jt-PC_Final Order Electric EXHIBIT A-1 2 3" xfId="26108"/>
    <cellStyle name="_VC 6.15.06 update on 06GRC power costs.xls Chart 2_Power Costs - Comparison bx Rbtl-Staff-Jt-PC_Final Order Electric EXHIBIT A-1 2 4" xfId="26109"/>
    <cellStyle name="_VC 6.15.06 update on 06GRC power costs.xls Chart 2_Power Costs - Comparison bx Rbtl-Staff-Jt-PC_Final Order Electric EXHIBIT A-1 3" xfId="26110"/>
    <cellStyle name="_VC 6.15.06 update on 06GRC power costs.xls Chart 2_Power Costs - Comparison bx Rbtl-Staff-Jt-PC_Final Order Electric EXHIBIT A-1 3 2" xfId="26111"/>
    <cellStyle name="_VC 6.15.06 update on 06GRC power costs.xls Chart 2_Power Costs - Comparison bx Rbtl-Staff-Jt-PC_Final Order Electric EXHIBIT A-1 3 2 2" xfId="26112"/>
    <cellStyle name="_VC 6.15.06 update on 06GRC power costs.xls Chart 2_Power Costs - Comparison bx Rbtl-Staff-Jt-PC_Final Order Electric EXHIBIT A-1 3 3" xfId="26113"/>
    <cellStyle name="_VC 6.15.06 update on 06GRC power costs.xls Chart 2_Power Costs - Comparison bx Rbtl-Staff-Jt-PC_Final Order Electric EXHIBIT A-1 4" xfId="26114"/>
    <cellStyle name="_VC 6.15.06 update on 06GRC power costs.xls Chart 2_Power Costs - Comparison bx Rbtl-Staff-Jt-PC_Final Order Electric EXHIBIT A-1 4 2" xfId="26115"/>
    <cellStyle name="_VC 6.15.06 update on 06GRC power costs.xls Chart 2_Power Costs - Comparison bx Rbtl-Staff-Jt-PC_Final Order Electric EXHIBIT A-1 5" xfId="26116"/>
    <cellStyle name="_VC 6.15.06 update on 06GRC power costs.xls Chart 2_Power Costs - Comparison bx Rbtl-Staff-Jt-PC_Final Order Electric EXHIBIT A-1 6" xfId="26117"/>
    <cellStyle name="_VC 6.15.06 update on 06GRC power costs.xls Chart 2_Power Costs - Comparison bx Rbtl-Staff-Jt-PC_Final Order Electric EXHIBIT A-1 7" xfId="26118"/>
    <cellStyle name="_VC 6.15.06 update on 06GRC power costs.xls Chart 2_Production Adj 4.37" xfId="26119"/>
    <cellStyle name="_VC 6.15.06 update on 06GRC power costs.xls Chart 2_Production Adj 4.37 2" xfId="26120"/>
    <cellStyle name="_VC 6.15.06 update on 06GRC power costs.xls Chart 2_Production Adj 4.37 2 2" xfId="26121"/>
    <cellStyle name="_VC 6.15.06 update on 06GRC power costs.xls Chart 2_Production Adj 4.37 2 2 2" xfId="26122"/>
    <cellStyle name="_VC 6.15.06 update on 06GRC power costs.xls Chart 2_Production Adj 4.37 2 3" xfId="26123"/>
    <cellStyle name="_VC 6.15.06 update on 06GRC power costs.xls Chart 2_Production Adj 4.37 3" xfId="26124"/>
    <cellStyle name="_VC 6.15.06 update on 06GRC power costs.xls Chart 2_Production Adj 4.37 3 2" xfId="26125"/>
    <cellStyle name="_VC 6.15.06 update on 06GRC power costs.xls Chart 2_Production Adj 4.37 4" xfId="26126"/>
    <cellStyle name="_VC 6.15.06 update on 06GRC power costs.xls Chart 2_Purchased Power Adj 4.03" xfId="26127"/>
    <cellStyle name="_VC 6.15.06 update on 06GRC power costs.xls Chart 2_Purchased Power Adj 4.03 2" xfId="26128"/>
    <cellStyle name="_VC 6.15.06 update on 06GRC power costs.xls Chart 2_Purchased Power Adj 4.03 2 2" xfId="26129"/>
    <cellStyle name="_VC 6.15.06 update on 06GRC power costs.xls Chart 2_Purchased Power Adj 4.03 2 2 2" xfId="26130"/>
    <cellStyle name="_VC 6.15.06 update on 06GRC power costs.xls Chart 2_Purchased Power Adj 4.03 2 3" xfId="26131"/>
    <cellStyle name="_VC 6.15.06 update on 06GRC power costs.xls Chart 2_Purchased Power Adj 4.03 3" xfId="26132"/>
    <cellStyle name="_VC 6.15.06 update on 06GRC power costs.xls Chart 2_Purchased Power Adj 4.03 3 2" xfId="26133"/>
    <cellStyle name="_VC 6.15.06 update on 06GRC power costs.xls Chart 2_Purchased Power Adj 4.03 4" xfId="26134"/>
    <cellStyle name="_VC 6.15.06 update on 06GRC power costs.xls Chart 2_Rebuttal Power Costs" xfId="3953"/>
    <cellStyle name="_VC 6.15.06 update on 06GRC power costs.xls Chart 2_Rebuttal Power Costs 2" xfId="3954"/>
    <cellStyle name="_VC 6.15.06 update on 06GRC power costs.xls Chart 2_Rebuttal Power Costs 2 2" xfId="26135"/>
    <cellStyle name="_VC 6.15.06 update on 06GRC power costs.xls Chart 2_Rebuttal Power Costs 2 2 2" xfId="26136"/>
    <cellStyle name="_VC 6.15.06 update on 06GRC power costs.xls Chart 2_Rebuttal Power Costs 2 2 2 2" xfId="26137"/>
    <cellStyle name="_VC 6.15.06 update on 06GRC power costs.xls Chart 2_Rebuttal Power Costs 2 2 3" xfId="26138"/>
    <cellStyle name="_VC 6.15.06 update on 06GRC power costs.xls Chart 2_Rebuttal Power Costs 2 3" xfId="26139"/>
    <cellStyle name="_VC 6.15.06 update on 06GRC power costs.xls Chart 2_Rebuttal Power Costs 2 3 2" xfId="26140"/>
    <cellStyle name="_VC 6.15.06 update on 06GRC power costs.xls Chart 2_Rebuttal Power Costs 2 4" xfId="26141"/>
    <cellStyle name="_VC 6.15.06 update on 06GRC power costs.xls Chart 2_Rebuttal Power Costs 2 4 2" xfId="26142"/>
    <cellStyle name="_VC 6.15.06 update on 06GRC power costs.xls Chart 2_Rebuttal Power Costs 2 5" xfId="26143"/>
    <cellStyle name="_VC 6.15.06 update on 06GRC power costs.xls Chart 2_Rebuttal Power Costs 3" xfId="26144"/>
    <cellStyle name="_VC 6.15.06 update on 06GRC power costs.xls Chart 2_Rebuttal Power Costs 3 2" xfId="26145"/>
    <cellStyle name="_VC 6.15.06 update on 06GRC power costs.xls Chart 2_Rebuttal Power Costs 3 2 2" xfId="26146"/>
    <cellStyle name="_VC 6.15.06 update on 06GRC power costs.xls Chart 2_Rebuttal Power Costs 3 3" xfId="26147"/>
    <cellStyle name="_VC 6.15.06 update on 06GRC power costs.xls Chart 2_Rebuttal Power Costs 3 4" xfId="26148"/>
    <cellStyle name="_VC 6.15.06 update on 06GRC power costs.xls Chart 2_Rebuttal Power Costs 4" xfId="26149"/>
    <cellStyle name="_VC 6.15.06 update on 06GRC power costs.xls Chart 2_Rebuttal Power Costs 4 2" xfId="26150"/>
    <cellStyle name="_VC 6.15.06 update on 06GRC power costs.xls Chart 2_Rebuttal Power Costs 4 2 2" xfId="26151"/>
    <cellStyle name="_VC 6.15.06 update on 06GRC power costs.xls Chart 2_Rebuttal Power Costs 4 3" xfId="26152"/>
    <cellStyle name="_VC 6.15.06 update on 06GRC power costs.xls Chart 2_Rebuttal Power Costs 5" xfId="26153"/>
    <cellStyle name="_VC 6.15.06 update on 06GRC power costs.xls Chart 2_Rebuttal Power Costs 5 2" xfId="26154"/>
    <cellStyle name="_VC 6.15.06 update on 06GRC power costs.xls Chart 2_Rebuttal Power Costs 6" xfId="26155"/>
    <cellStyle name="_VC 6.15.06 update on 06GRC power costs.xls Chart 2_Rebuttal Power Costs 6 2" xfId="26156"/>
    <cellStyle name="_VC 6.15.06 update on 06GRC power costs.xls Chart 2_Rebuttal Power Costs 7" xfId="26157"/>
    <cellStyle name="_VC 6.15.06 update on 06GRC power costs.xls Chart 2_Rebuttal Power Costs_Adj Bench DR 3 for Initial Briefs (Electric)" xfId="3955"/>
    <cellStyle name="_VC 6.15.06 update on 06GRC power costs.xls Chart 2_Rebuttal Power Costs_Adj Bench DR 3 for Initial Briefs (Electric) 2" xfId="3956"/>
    <cellStyle name="_VC 6.15.06 update on 06GRC power costs.xls Chart 2_Rebuttal Power Costs_Adj Bench DR 3 for Initial Briefs (Electric) 2 2" xfId="26158"/>
    <cellStyle name="_VC 6.15.06 update on 06GRC power costs.xls Chart 2_Rebuttal Power Costs_Adj Bench DR 3 for Initial Briefs (Electric) 2 2 2" xfId="26159"/>
    <cellStyle name="_VC 6.15.06 update on 06GRC power costs.xls Chart 2_Rebuttal Power Costs_Adj Bench DR 3 for Initial Briefs (Electric) 2 2 2 2" xfId="26160"/>
    <cellStyle name="_VC 6.15.06 update on 06GRC power costs.xls Chart 2_Rebuttal Power Costs_Adj Bench DR 3 for Initial Briefs (Electric) 2 2 3" xfId="26161"/>
    <cellStyle name="_VC 6.15.06 update on 06GRC power costs.xls Chart 2_Rebuttal Power Costs_Adj Bench DR 3 for Initial Briefs (Electric) 2 3" xfId="26162"/>
    <cellStyle name="_VC 6.15.06 update on 06GRC power costs.xls Chart 2_Rebuttal Power Costs_Adj Bench DR 3 for Initial Briefs (Electric) 2 3 2" xfId="26163"/>
    <cellStyle name="_VC 6.15.06 update on 06GRC power costs.xls Chart 2_Rebuttal Power Costs_Adj Bench DR 3 for Initial Briefs (Electric) 2 4" xfId="26164"/>
    <cellStyle name="_VC 6.15.06 update on 06GRC power costs.xls Chart 2_Rebuttal Power Costs_Adj Bench DR 3 for Initial Briefs (Electric) 2 4 2" xfId="26165"/>
    <cellStyle name="_VC 6.15.06 update on 06GRC power costs.xls Chart 2_Rebuttal Power Costs_Adj Bench DR 3 for Initial Briefs (Electric) 2 5" xfId="26166"/>
    <cellStyle name="_VC 6.15.06 update on 06GRC power costs.xls Chart 2_Rebuttal Power Costs_Adj Bench DR 3 for Initial Briefs (Electric) 3" xfId="26167"/>
    <cellStyle name="_VC 6.15.06 update on 06GRC power costs.xls Chart 2_Rebuttal Power Costs_Adj Bench DR 3 for Initial Briefs (Electric) 3 2" xfId="26168"/>
    <cellStyle name="_VC 6.15.06 update on 06GRC power costs.xls Chart 2_Rebuttal Power Costs_Adj Bench DR 3 for Initial Briefs (Electric) 3 2 2" xfId="26169"/>
    <cellStyle name="_VC 6.15.06 update on 06GRC power costs.xls Chart 2_Rebuttal Power Costs_Adj Bench DR 3 for Initial Briefs (Electric) 3 3" xfId="26170"/>
    <cellStyle name="_VC 6.15.06 update on 06GRC power costs.xls Chart 2_Rebuttal Power Costs_Adj Bench DR 3 for Initial Briefs (Electric) 3 4" xfId="26171"/>
    <cellStyle name="_VC 6.15.06 update on 06GRC power costs.xls Chart 2_Rebuttal Power Costs_Adj Bench DR 3 for Initial Briefs (Electric) 4" xfId="26172"/>
    <cellStyle name="_VC 6.15.06 update on 06GRC power costs.xls Chart 2_Rebuttal Power Costs_Adj Bench DR 3 for Initial Briefs (Electric) 4 2" xfId="26173"/>
    <cellStyle name="_VC 6.15.06 update on 06GRC power costs.xls Chart 2_Rebuttal Power Costs_Adj Bench DR 3 for Initial Briefs (Electric) 4 2 2" xfId="26174"/>
    <cellStyle name="_VC 6.15.06 update on 06GRC power costs.xls Chart 2_Rebuttal Power Costs_Adj Bench DR 3 for Initial Briefs (Electric) 4 3" xfId="26175"/>
    <cellStyle name="_VC 6.15.06 update on 06GRC power costs.xls Chart 2_Rebuttal Power Costs_Adj Bench DR 3 for Initial Briefs (Electric) 5" xfId="26176"/>
    <cellStyle name="_VC 6.15.06 update on 06GRC power costs.xls Chart 2_Rebuttal Power Costs_Adj Bench DR 3 for Initial Briefs (Electric) 5 2" xfId="26177"/>
    <cellStyle name="_VC 6.15.06 update on 06GRC power costs.xls Chart 2_Rebuttal Power Costs_Adj Bench DR 3 for Initial Briefs (Electric) 6" xfId="26178"/>
    <cellStyle name="_VC 6.15.06 update on 06GRC power costs.xls Chart 2_Rebuttal Power Costs_Adj Bench DR 3 for Initial Briefs (Electric) 6 2" xfId="26179"/>
    <cellStyle name="_VC 6.15.06 update on 06GRC power costs.xls Chart 2_Rebuttal Power Costs_Adj Bench DR 3 for Initial Briefs (Electric) 7" xfId="26180"/>
    <cellStyle name="_VC 6.15.06 update on 06GRC power costs.xls Chart 2_Rebuttal Power Costs_Adj Bench DR 3 for Initial Briefs (Electric)_DEM-WP(C) ENERG10C--ctn Mid-C_042010 2010GRC" xfId="3957"/>
    <cellStyle name="_VC 6.15.06 update on 06GRC power costs.xls Chart 2_Rebuttal Power Costs_Adj Bench DR 3 for Initial Briefs (Electric)_DEM-WP(C) ENERG10C--ctn Mid-C_042010 2010GRC 2" xfId="26181"/>
    <cellStyle name="_VC 6.15.06 update on 06GRC power costs.xls Chart 2_Rebuttal Power Costs_DEM-WP(C) ENERG10C--ctn Mid-C_042010 2010GRC" xfId="3958"/>
    <cellStyle name="_VC 6.15.06 update on 06GRC power costs.xls Chart 2_Rebuttal Power Costs_DEM-WP(C) ENERG10C--ctn Mid-C_042010 2010GRC 2" xfId="26182"/>
    <cellStyle name="_VC 6.15.06 update on 06GRC power costs.xls Chart 2_Rebuttal Power Costs_Electric Rev Req Model (2009 GRC) Rebuttal" xfId="3959"/>
    <cellStyle name="_VC 6.15.06 update on 06GRC power costs.xls Chart 2_Rebuttal Power Costs_Electric Rev Req Model (2009 GRC) Rebuttal 2" xfId="26183"/>
    <cellStyle name="_VC 6.15.06 update on 06GRC power costs.xls Chart 2_Rebuttal Power Costs_Electric Rev Req Model (2009 GRC) Rebuttal 2 2" xfId="26184"/>
    <cellStyle name="_VC 6.15.06 update on 06GRC power costs.xls Chart 2_Rebuttal Power Costs_Electric Rev Req Model (2009 GRC) Rebuttal 2 2 2" xfId="26185"/>
    <cellStyle name="_VC 6.15.06 update on 06GRC power costs.xls Chart 2_Rebuttal Power Costs_Electric Rev Req Model (2009 GRC) Rebuttal 2 3" xfId="26186"/>
    <cellStyle name="_VC 6.15.06 update on 06GRC power costs.xls Chart 2_Rebuttal Power Costs_Electric Rev Req Model (2009 GRC) Rebuttal 2 4" xfId="26187"/>
    <cellStyle name="_VC 6.15.06 update on 06GRC power costs.xls Chart 2_Rebuttal Power Costs_Electric Rev Req Model (2009 GRC) Rebuttal 3" xfId="26188"/>
    <cellStyle name="_VC 6.15.06 update on 06GRC power costs.xls Chart 2_Rebuttal Power Costs_Electric Rev Req Model (2009 GRC) Rebuttal 3 2" xfId="26189"/>
    <cellStyle name="_VC 6.15.06 update on 06GRC power costs.xls Chart 2_Rebuttal Power Costs_Electric Rev Req Model (2009 GRC) Rebuttal 4" xfId="26190"/>
    <cellStyle name="_VC 6.15.06 update on 06GRC power costs.xls Chart 2_Rebuttal Power Costs_Electric Rev Req Model (2009 GRC) Rebuttal 5" xfId="26191"/>
    <cellStyle name="_VC 6.15.06 update on 06GRC power costs.xls Chart 2_Rebuttal Power Costs_Electric Rev Req Model (2009 GRC) Rebuttal REmoval of New  WH Solar AdjustMI" xfId="3960"/>
    <cellStyle name="_VC 6.15.06 update on 06GRC power costs.xls Chart 2_Rebuttal Power Costs_Electric Rev Req Model (2009 GRC) Rebuttal REmoval of New  WH Solar AdjustMI 2" xfId="3961"/>
    <cellStyle name="_VC 6.15.06 update on 06GRC power costs.xls Chart 2_Rebuttal Power Costs_Electric Rev Req Model (2009 GRC) Rebuttal REmoval of New  WH Solar AdjustMI 2 2" xfId="26192"/>
    <cellStyle name="_VC 6.15.06 update on 06GRC power costs.xls Chart 2_Rebuttal Power Costs_Electric Rev Req Model (2009 GRC) Rebuttal REmoval of New  WH Solar AdjustMI 2 2 2" xfId="26193"/>
    <cellStyle name="_VC 6.15.06 update on 06GRC power costs.xls Chart 2_Rebuttal Power Costs_Electric Rev Req Model (2009 GRC) Rebuttal REmoval of New  WH Solar AdjustMI 2 2 2 2" xfId="26194"/>
    <cellStyle name="_VC 6.15.06 update on 06GRC power costs.xls Chart 2_Rebuttal Power Costs_Electric Rev Req Model (2009 GRC) Rebuttal REmoval of New  WH Solar AdjustMI 2 2 3" xfId="26195"/>
    <cellStyle name="_VC 6.15.06 update on 06GRC power costs.xls Chart 2_Rebuttal Power Costs_Electric Rev Req Model (2009 GRC) Rebuttal REmoval of New  WH Solar AdjustMI 2 3" xfId="26196"/>
    <cellStyle name="_VC 6.15.06 update on 06GRC power costs.xls Chart 2_Rebuttal Power Costs_Electric Rev Req Model (2009 GRC) Rebuttal REmoval of New  WH Solar AdjustMI 2 3 2" xfId="26197"/>
    <cellStyle name="_VC 6.15.06 update on 06GRC power costs.xls Chart 2_Rebuttal Power Costs_Electric Rev Req Model (2009 GRC) Rebuttal REmoval of New  WH Solar AdjustMI 2 4" xfId="26198"/>
    <cellStyle name="_VC 6.15.06 update on 06GRC power costs.xls Chart 2_Rebuttal Power Costs_Electric Rev Req Model (2009 GRC) Rebuttal REmoval of New  WH Solar AdjustMI 2 4 2" xfId="26199"/>
    <cellStyle name="_VC 6.15.06 update on 06GRC power costs.xls Chart 2_Rebuttal Power Costs_Electric Rev Req Model (2009 GRC) Rebuttal REmoval of New  WH Solar AdjustMI 2 5" xfId="26200"/>
    <cellStyle name="_VC 6.15.06 update on 06GRC power costs.xls Chart 2_Rebuttal Power Costs_Electric Rev Req Model (2009 GRC) Rebuttal REmoval of New  WH Solar AdjustMI 3" xfId="26201"/>
    <cellStyle name="_VC 6.15.06 update on 06GRC power costs.xls Chart 2_Rebuttal Power Costs_Electric Rev Req Model (2009 GRC) Rebuttal REmoval of New  WH Solar AdjustMI 3 2" xfId="26202"/>
    <cellStyle name="_VC 6.15.06 update on 06GRC power costs.xls Chart 2_Rebuttal Power Costs_Electric Rev Req Model (2009 GRC) Rebuttal REmoval of New  WH Solar AdjustMI 3 2 2" xfId="26203"/>
    <cellStyle name="_VC 6.15.06 update on 06GRC power costs.xls Chart 2_Rebuttal Power Costs_Electric Rev Req Model (2009 GRC) Rebuttal REmoval of New  WH Solar AdjustMI 3 3" xfId="26204"/>
    <cellStyle name="_VC 6.15.06 update on 06GRC power costs.xls Chart 2_Rebuttal Power Costs_Electric Rev Req Model (2009 GRC) Rebuttal REmoval of New  WH Solar AdjustMI 3 4" xfId="26205"/>
    <cellStyle name="_VC 6.15.06 update on 06GRC power costs.xls Chart 2_Rebuttal Power Costs_Electric Rev Req Model (2009 GRC) Rebuttal REmoval of New  WH Solar AdjustMI 4" xfId="26206"/>
    <cellStyle name="_VC 6.15.06 update on 06GRC power costs.xls Chart 2_Rebuttal Power Costs_Electric Rev Req Model (2009 GRC) Rebuttal REmoval of New  WH Solar AdjustMI 4 2" xfId="26207"/>
    <cellStyle name="_VC 6.15.06 update on 06GRC power costs.xls Chart 2_Rebuttal Power Costs_Electric Rev Req Model (2009 GRC) Rebuttal REmoval of New  WH Solar AdjustMI 4 2 2" xfId="26208"/>
    <cellStyle name="_VC 6.15.06 update on 06GRC power costs.xls Chart 2_Rebuttal Power Costs_Electric Rev Req Model (2009 GRC) Rebuttal REmoval of New  WH Solar AdjustMI 4 3" xfId="26209"/>
    <cellStyle name="_VC 6.15.06 update on 06GRC power costs.xls Chart 2_Rebuttal Power Costs_Electric Rev Req Model (2009 GRC) Rebuttal REmoval of New  WH Solar AdjustMI 5" xfId="26210"/>
    <cellStyle name="_VC 6.15.06 update on 06GRC power costs.xls Chart 2_Rebuttal Power Costs_Electric Rev Req Model (2009 GRC) Rebuttal REmoval of New  WH Solar AdjustMI 5 2" xfId="26211"/>
    <cellStyle name="_VC 6.15.06 update on 06GRC power costs.xls Chart 2_Rebuttal Power Costs_Electric Rev Req Model (2009 GRC) Rebuttal REmoval of New  WH Solar AdjustMI 6" xfId="26212"/>
    <cellStyle name="_VC 6.15.06 update on 06GRC power costs.xls Chart 2_Rebuttal Power Costs_Electric Rev Req Model (2009 GRC) Rebuttal REmoval of New  WH Solar AdjustMI 6 2" xfId="26213"/>
    <cellStyle name="_VC 6.15.06 update on 06GRC power costs.xls Chart 2_Rebuttal Power Costs_Electric Rev Req Model (2009 GRC) Rebuttal REmoval of New  WH Solar AdjustMI 7" xfId="26214"/>
    <cellStyle name="_VC 6.15.06 update on 06GRC power costs.xls Chart 2_Rebuttal Power Costs_Electric Rev Req Model (2009 GRC) Rebuttal REmoval of New  WH Solar AdjustMI_DEM-WP(C) ENERG10C--ctn Mid-C_042010 2010GRC" xfId="3962"/>
    <cellStyle name="_VC 6.15.06 update on 06GRC power costs.xls Chart 2_Rebuttal Power Costs_Electric Rev Req Model (2009 GRC) Rebuttal REmoval of New  WH Solar AdjustMI_DEM-WP(C) ENERG10C--ctn Mid-C_042010 2010GRC 2" xfId="26215"/>
    <cellStyle name="_VC 6.15.06 update on 06GRC power costs.xls Chart 2_Rebuttal Power Costs_Electric Rev Req Model (2009 GRC) Revised 01-18-2010" xfId="3963"/>
    <cellStyle name="_VC 6.15.06 update on 06GRC power costs.xls Chart 2_Rebuttal Power Costs_Electric Rev Req Model (2009 GRC) Revised 01-18-2010 2" xfId="3964"/>
    <cellStyle name="_VC 6.15.06 update on 06GRC power costs.xls Chart 2_Rebuttal Power Costs_Electric Rev Req Model (2009 GRC) Revised 01-18-2010 2 2" xfId="26216"/>
    <cellStyle name="_VC 6.15.06 update on 06GRC power costs.xls Chart 2_Rebuttal Power Costs_Electric Rev Req Model (2009 GRC) Revised 01-18-2010 2 2 2" xfId="26217"/>
    <cellStyle name="_VC 6.15.06 update on 06GRC power costs.xls Chart 2_Rebuttal Power Costs_Electric Rev Req Model (2009 GRC) Revised 01-18-2010 2 2 2 2" xfId="26218"/>
    <cellStyle name="_VC 6.15.06 update on 06GRC power costs.xls Chart 2_Rebuttal Power Costs_Electric Rev Req Model (2009 GRC) Revised 01-18-2010 2 2 3" xfId="26219"/>
    <cellStyle name="_VC 6.15.06 update on 06GRC power costs.xls Chart 2_Rebuttal Power Costs_Electric Rev Req Model (2009 GRC) Revised 01-18-2010 2 3" xfId="26220"/>
    <cellStyle name="_VC 6.15.06 update on 06GRC power costs.xls Chart 2_Rebuttal Power Costs_Electric Rev Req Model (2009 GRC) Revised 01-18-2010 2 3 2" xfId="26221"/>
    <cellStyle name="_VC 6.15.06 update on 06GRC power costs.xls Chart 2_Rebuttal Power Costs_Electric Rev Req Model (2009 GRC) Revised 01-18-2010 2 4" xfId="26222"/>
    <cellStyle name="_VC 6.15.06 update on 06GRC power costs.xls Chart 2_Rebuttal Power Costs_Electric Rev Req Model (2009 GRC) Revised 01-18-2010 2 4 2" xfId="26223"/>
    <cellStyle name="_VC 6.15.06 update on 06GRC power costs.xls Chart 2_Rebuttal Power Costs_Electric Rev Req Model (2009 GRC) Revised 01-18-2010 2 5" xfId="26224"/>
    <cellStyle name="_VC 6.15.06 update on 06GRC power costs.xls Chart 2_Rebuttal Power Costs_Electric Rev Req Model (2009 GRC) Revised 01-18-2010 3" xfId="26225"/>
    <cellStyle name="_VC 6.15.06 update on 06GRC power costs.xls Chart 2_Rebuttal Power Costs_Electric Rev Req Model (2009 GRC) Revised 01-18-2010 3 2" xfId="26226"/>
    <cellStyle name="_VC 6.15.06 update on 06GRC power costs.xls Chart 2_Rebuttal Power Costs_Electric Rev Req Model (2009 GRC) Revised 01-18-2010 3 2 2" xfId="26227"/>
    <cellStyle name="_VC 6.15.06 update on 06GRC power costs.xls Chart 2_Rebuttal Power Costs_Electric Rev Req Model (2009 GRC) Revised 01-18-2010 3 3" xfId="26228"/>
    <cellStyle name="_VC 6.15.06 update on 06GRC power costs.xls Chart 2_Rebuttal Power Costs_Electric Rev Req Model (2009 GRC) Revised 01-18-2010 3 4" xfId="26229"/>
    <cellStyle name="_VC 6.15.06 update on 06GRC power costs.xls Chart 2_Rebuttal Power Costs_Electric Rev Req Model (2009 GRC) Revised 01-18-2010 4" xfId="26230"/>
    <cellStyle name="_VC 6.15.06 update on 06GRC power costs.xls Chart 2_Rebuttal Power Costs_Electric Rev Req Model (2009 GRC) Revised 01-18-2010 4 2" xfId="26231"/>
    <cellStyle name="_VC 6.15.06 update on 06GRC power costs.xls Chart 2_Rebuttal Power Costs_Electric Rev Req Model (2009 GRC) Revised 01-18-2010 4 2 2" xfId="26232"/>
    <cellStyle name="_VC 6.15.06 update on 06GRC power costs.xls Chart 2_Rebuttal Power Costs_Electric Rev Req Model (2009 GRC) Revised 01-18-2010 4 3" xfId="26233"/>
    <cellStyle name="_VC 6.15.06 update on 06GRC power costs.xls Chart 2_Rebuttal Power Costs_Electric Rev Req Model (2009 GRC) Revised 01-18-2010 5" xfId="26234"/>
    <cellStyle name="_VC 6.15.06 update on 06GRC power costs.xls Chart 2_Rebuttal Power Costs_Electric Rev Req Model (2009 GRC) Revised 01-18-2010 5 2" xfId="26235"/>
    <cellStyle name="_VC 6.15.06 update on 06GRC power costs.xls Chart 2_Rebuttal Power Costs_Electric Rev Req Model (2009 GRC) Revised 01-18-2010 6" xfId="26236"/>
    <cellStyle name="_VC 6.15.06 update on 06GRC power costs.xls Chart 2_Rebuttal Power Costs_Electric Rev Req Model (2009 GRC) Revised 01-18-2010 6 2" xfId="26237"/>
    <cellStyle name="_VC 6.15.06 update on 06GRC power costs.xls Chart 2_Rebuttal Power Costs_Electric Rev Req Model (2009 GRC) Revised 01-18-2010 7" xfId="26238"/>
    <cellStyle name="_VC 6.15.06 update on 06GRC power costs.xls Chart 2_Rebuttal Power Costs_Electric Rev Req Model (2009 GRC) Revised 01-18-2010_DEM-WP(C) ENERG10C--ctn Mid-C_042010 2010GRC" xfId="3965"/>
    <cellStyle name="_VC 6.15.06 update on 06GRC power costs.xls Chart 2_Rebuttal Power Costs_Electric Rev Req Model (2009 GRC) Revised 01-18-2010_DEM-WP(C) ENERG10C--ctn Mid-C_042010 2010GRC 2" xfId="26239"/>
    <cellStyle name="_VC 6.15.06 update on 06GRC power costs.xls Chart 2_Rebuttal Power Costs_Final Order Electric EXHIBIT A-1" xfId="3966"/>
    <cellStyle name="_VC 6.15.06 update on 06GRC power costs.xls Chart 2_Rebuttal Power Costs_Final Order Electric EXHIBIT A-1 2" xfId="26240"/>
    <cellStyle name="_VC 6.15.06 update on 06GRC power costs.xls Chart 2_Rebuttal Power Costs_Final Order Electric EXHIBIT A-1 2 2" xfId="26241"/>
    <cellStyle name="_VC 6.15.06 update on 06GRC power costs.xls Chart 2_Rebuttal Power Costs_Final Order Electric EXHIBIT A-1 2 2 2" xfId="26242"/>
    <cellStyle name="_VC 6.15.06 update on 06GRC power costs.xls Chart 2_Rebuttal Power Costs_Final Order Electric EXHIBIT A-1 2 3" xfId="26243"/>
    <cellStyle name="_VC 6.15.06 update on 06GRC power costs.xls Chart 2_Rebuttal Power Costs_Final Order Electric EXHIBIT A-1 2 4" xfId="26244"/>
    <cellStyle name="_VC 6.15.06 update on 06GRC power costs.xls Chart 2_Rebuttal Power Costs_Final Order Electric EXHIBIT A-1 3" xfId="26245"/>
    <cellStyle name="_VC 6.15.06 update on 06GRC power costs.xls Chart 2_Rebuttal Power Costs_Final Order Electric EXHIBIT A-1 3 2" xfId="26246"/>
    <cellStyle name="_VC 6.15.06 update on 06GRC power costs.xls Chart 2_Rebuttal Power Costs_Final Order Electric EXHIBIT A-1 3 2 2" xfId="26247"/>
    <cellStyle name="_VC 6.15.06 update on 06GRC power costs.xls Chart 2_Rebuttal Power Costs_Final Order Electric EXHIBIT A-1 3 3" xfId="26248"/>
    <cellStyle name="_VC 6.15.06 update on 06GRC power costs.xls Chart 2_Rebuttal Power Costs_Final Order Electric EXHIBIT A-1 4" xfId="26249"/>
    <cellStyle name="_VC 6.15.06 update on 06GRC power costs.xls Chart 2_Rebuttal Power Costs_Final Order Electric EXHIBIT A-1 4 2" xfId="26250"/>
    <cellStyle name="_VC 6.15.06 update on 06GRC power costs.xls Chart 2_Rebuttal Power Costs_Final Order Electric EXHIBIT A-1 5" xfId="26251"/>
    <cellStyle name="_VC 6.15.06 update on 06GRC power costs.xls Chart 2_Rebuttal Power Costs_Final Order Electric EXHIBIT A-1 6" xfId="26252"/>
    <cellStyle name="_VC 6.15.06 update on 06GRC power costs.xls Chart 2_Rebuttal Power Costs_Final Order Electric EXHIBIT A-1 7" xfId="26253"/>
    <cellStyle name="_VC 6.15.06 update on 06GRC power costs.xls Chart 2_ROR &amp; CONV FACTOR" xfId="26254"/>
    <cellStyle name="_VC 6.15.06 update on 06GRC power costs.xls Chart 2_ROR &amp; CONV FACTOR 2" xfId="26255"/>
    <cellStyle name="_VC 6.15.06 update on 06GRC power costs.xls Chart 2_ROR &amp; CONV FACTOR 2 2" xfId="26256"/>
    <cellStyle name="_VC 6.15.06 update on 06GRC power costs.xls Chart 2_ROR &amp; CONV FACTOR 2 2 2" xfId="26257"/>
    <cellStyle name="_VC 6.15.06 update on 06GRC power costs.xls Chart 2_ROR &amp; CONV FACTOR 2 3" xfId="26258"/>
    <cellStyle name="_VC 6.15.06 update on 06GRC power costs.xls Chart 2_ROR &amp; CONV FACTOR 3" xfId="26259"/>
    <cellStyle name="_VC 6.15.06 update on 06GRC power costs.xls Chart 2_ROR &amp; CONV FACTOR 3 2" xfId="26260"/>
    <cellStyle name="_VC 6.15.06 update on 06GRC power costs.xls Chart 2_ROR &amp; CONV FACTOR 4" xfId="26261"/>
    <cellStyle name="_VC 6.15.06 update on 06GRC power costs.xls Chart 2_ROR 5.02" xfId="26262"/>
    <cellStyle name="_VC 6.15.06 update on 06GRC power costs.xls Chart 2_ROR 5.02 2" xfId="26263"/>
    <cellStyle name="_VC 6.15.06 update on 06GRC power costs.xls Chart 2_ROR 5.02 2 2" xfId="26264"/>
    <cellStyle name="_VC 6.15.06 update on 06GRC power costs.xls Chart 2_ROR 5.02 2 2 2" xfId="26265"/>
    <cellStyle name="_VC 6.15.06 update on 06GRC power costs.xls Chart 2_ROR 5.02 2 3" xfId="26266"/>
    <cellStyle name="_VC 6.15.06 update on 06GRC power costs.xls Chart 2_ROR 5.02 3" xfId="26267"/>
    <cellStyle name="_VC 6.15.06 update on 06GRC power costs.xls Chart 2_ROR 5.02 3 2" xfId="26268"/>
    <cellStyle name="_VC 6.15.06 update on 06GRC power costs.xls Chart 2_ROR 5.02 4" xfId="26269"/>
    <cellStyle name="_VC 6.15.06 update on 06GRC power costs.xls Chart 2_Wind Integration 10GRC" xfId="3967"/>
    <cellStyle name="_VC 6.15.06 update on 06GRC power costs.xls Chart 2_Wind Integration 10GRC 2" xfId="3968"/>
    <cellStyle name="_VC 6.15.06 update on 06GRC power costs.xls Chart 2_Wind Integration 10GRC 2 2" xfId="26270"/>
    <cellStyle name="_VC 6.15.06 update on 06GRC power costs.xls Chart 2_Wind Integration 10GRC 2 2 2" xfId="26271"/>
    <cellStyle name="_VC 6.15.06 update on 06GRC power costs.xls Chart 2_Wind Integration 10GRC 2 2 2 2" xfId="26272"/>
    <cellStyle name="_VC 6.15.06 update on 06GRC power costs.xls Chart 2_Wind Integration 10GRC 2 3" xfId="26273"/>
    <cellStyle name="_VC 6.15.06 update on 06GRC power costs.xls Chart 2_Wind Integration 10GRC 2 3 2" xfId="26274"/>
    <cellStyle name="_VC 6.15.06 update on 06GRC power costs.xls Chart 2_Wind Integration 10GRC 2 4" xfId="26275"/>
    <cellStyle name="_VC 6.15.06 update on 06GRC power costs.xls Chart 2_Wind Integration 10GRC 2 4 2" xfId="26276"/>
    <cellStyle name="_VC 6.15.06 update on 06GRC power costs.xls Chart 2_Wind Integration 10GRC 2 5" xfId="26277"/>
    <cellStyle name="_VC 6.15.06 update on 06GRC power costs.xls Chart 2_Wind Integration 10GRC 3" xfId="26278"/>
    <cellStyle name="_VC 6.15.06 update on 06GRC power costs.xls Chart 2_Wind Integration 10GRC 3 2" xfId="26279"/>
    <cellStyle name="_VC 6.15.06 update on 06GRC power costs.xls Chart 2_Wind Integration 10GRC 3 2 2" xfId="26280"/>
    <cellStyle name="_VC 6.15.06 update on 06GRC power costs.xls Chart 2_Wind Integration 10GRC 3 3" xfId="26281"/>
    <cellStyle name="_VC 6.15.06 update on 06GRC power costs.xls Chart 2_Wind Integration 10GRC 4" xfId="26282"/>
    <cellStyle name="_VC 6.15.06 update on 06GRC power costs.xls Chart 2_Wind Integration 10GRC 4 2" xfId="26283"/>
    <cellStyle name="_VC 6.15.06 update on 06GRC power costs.xls Chart 2_Wind Integration 10GRC 4 2 2" xfId="26284"/>
    <cellStyle name="_VC 6.15.06 update on 06GRC power costs.xls Chart 2_Wind Integration 10GRC 4 3" xfId="26285"/>
    <cellStyle name="_VC 6.15.06 update on 06GRC power costs.xls Chart 2_Wind Integration 10GRC 5" xfId="26286"/>
    <cellStyle name="_VC 6.15.06 update on 06GRC power costs.xls Chart 2_Wind Integration 10GRC 5 2" xfId="26287"/>
    <cellStyle name="_VC 6.15.06 update on 06GRC power costs.xls Chart 2_Wind Integration 10GRC 6" xfId="26288"/>
    <cellStyle name="_VC 6.15.06 update on 06GRC power costs.xls Chart 2_Wind Integration 10GRC 6 2" xfId="26289"/>
    <cellStyle name="_VC 6.15.06 update on 06GRC power costs.xls Chart 2_Wind Integration 10GRC 7" xfId="26290"/>
    <cellStyle name="_VC 6.15.06 update on 06GRC power costs.xls Chart 2_Wind Integration 10GRC_DEM-WP(C) ENERG10C--ctn Mid-C_042010 2010GRC" xfId="3969"/>
    <cellStyle name="_VC 6.15.06 update on 06GRC power costs.xls Chart 2_Wind Integration 10GRC_DEM-WP(C) ENERG10C--ctn Mid-C_042010 2010GRC 2" xfId="26291"/>
    <cellStyle name="_VC 6.15.06 update on 06GRC power costs.xls Chart 3" xfId="3970"/>
    <cellStyle name="_VC 6.15.06 update on 06GRC power costs.xls Chart 3 10" xfId="26292"/>
    <cellStyle name="_VC 6.15.06 update on 06GRC power costs.xls Chart 3 10 2" xfId="26293"/>
    <cellStyle name="_VC 6.15.06 update on 06GRC power costs.xls Chart 3 11" xfId="26294"/>
    <cellStyle name="_VC 6.15.06 update on 06GRC power costs.xls Chart 3 11 2" xfId="26295"/>
    <cellStyle name="_VC 6.15.06 update on 06GRC power costs.xls Chart 3 11 3" xfId="26296"/>
    <cellStyle name="_VC 6.15.06 update on 06GRC power costs.xls Chart 3 12" xfId="26297"/>
    <cellStyle name="_VC 6.15.06 update on 06GRC power costs.xls Chart 3 2" xfId="3971"/>
    <cellStyle name="_VC 6.15.06 update on 06GRC power costs.xls Chart 3 2 2" xfId="3972"/>
    <cellStyle name="_VC 6.15.06 update on 06GRC power costs.xls Chart 3 2 2 2" xfId="26298"/>
    <cellStyle name="_VC 6.15.06 update on 06GRC power costs.xls Chart 3 2 2 2 2" xfId="26299"/>
    <cellStyle name="_VC 6.15.06 update on 06GRC power costs.xls Chart 3 2 2 2 2 2" xfId="26300"/>
    <cellStyle name="_VC 6.15.06 update on 06GRC power costs.xls Chart 3 2 2 2 3" xfId="26301"/>
    <cellStyle name="_VC 6.15.06 update on 06GRC power costs.xls Chart 3 2 2 3" xfId="26302"/>
    <cellStyle name="_VC 6.15.06 update on 06GRC power costs.xls Chart 3 2 2 3 2" xfId="26303"/>
    <cellStyle name="_VC 6.15.06 update on 06GRC power costs.xls Chart 3 2 2 4" xfId="26304"/>
    <cellStyle name="_VC 6.15.06 update on 06GRC power costs.xls Chart 3 2 2 4 2" xfId="26305"/>
    <cellStyle name="_VC 6.15.06 update on 06GRC power costs.xls Chart 3 2 2 5" xfId="26306"/>
    <cellStyle name="_VC 6.15.06 update on 06GRC power costs.xls Chart 3 2 3" xfId="26307"/>
    <cellStyle name="_VC 6.15.06 update on 06GRC power costs.xls Chart 3 2 3 2" xfId="26308"/>
    <cellStyle name="_VC 6.15.06 update on 06GRC power costs.xls Chart 3 2 3 2 2" xfId="26309"/>
    <cellStyle name="_VC 6.15.06 update on 06GRC power costs.xls Chart 3 2 3 3" xfId="26310"/>
    <cellStyle name="_VC 6.15.06 update on 06GRC power costs.xls Chart 3 2 3 4" xfId="26311"/>
    <cellStyle name="_VC 6.15.06 update on 06GRC power costs.xls Chart 3 2 4" xfId="26312"/>
    <cellStyle name="_VC 6.15.06 update on 06GRC power costs.xls Chart 3 2 4 2" xfId="26313"/>
    <cellStyle name="_VC 6.15.06 update on 06GRC power costs.xls Chart 3 2 4 2 2" xfId="26314"/>
    <cellStyle name="_VC 6.15.06 update on 06GRC power costs.xls Chart 3 2 4 3" xfId="26315"/>
    <cellStyle name="_VC 6.15.06 update on 06GRC power costs.xls Chart 3 2 5" xfId="26316"/>
    <cellStyle name="_VC 6.15.06 update on 06GRC power costs.xls Chart 3 2 5 2" xfId="26317"/>
    <cellStyle name="_VC 6.15.06 update on 06GRC power costs.xls Chart 3 2 6" xfId="26318"/>
    <cellStyle name="_VC 6.15.06 update on 06GRC power costs.xls Chart 3 2 6 2" xfId="26319"/>
    <cellStyle name="_VC 6.15.06 update on 06GRC power costs.xls Chart 3 2 7" xfId="26320"/>
    <cellStyle name="_VC 6.15.06 update on 06GRC power costs.xls Chart 3 3" xfId="3973"/>
    <cellStyle name="_VC 6.15.06 update on 06GRC power costs.xls Chart 3 3 2" xfId="26321"/>
    <cellStyle name="_VC 6.15.06 update on 06GRC power costs.xls Chart 3 3 2 2" xfId="26322"/>
    <cellStyle name="_VC 6.15.06 update on 06GRC power costs.xls Chart 3 3 2 2 2" xfId="26323"/>
    <cellStyle name="_VC 6.15.06 update on 06GRC power costs.xls Chart 3 3 2 3" xfId="26324"/>
    <cellStyle name="_VC 6.15.06 update on 06GRC power costs.xls Chart 3 3 2 4" xfId="26325"/>
    <cellStyle name="_VC 6.15.06 update on 06GRC power costs.xls Chart 3 3 3" xfId="26326"/>
    <cellStyle name="_VC 6.15.06 update on 06GRC power costs.xls Chart 3 3 3 2" xfId="26327"/>
    <cellStyle name="_VC 6.15.06 update on 06GRC power costs.xls Chart 3 3 3 2 2" xfId="26328"/>
    <cellStyle name="_VC 6.15.06 update on 06GRC power costs.xls Chart 3 3 3 3" xfId="26329"/>
    <cellStyle name="_VC 6.15.06 update on 06GRC power costs.xls Chart 3 3 4" xfId="26330"/>
    <cellStyle name="_VC 6.15.06 update on 06GRC power costs.xls Chart 3 3 4 2" xfId="26331"/>
    <cellStyle name="_VC 6.15.06 update on 06GRC power costs.xls Chart 3 3 4 2 2" xfId="26332"/>
    <cellStyle name="_VC 6.15.06 update on 06GRC power costs.xls Chart 3 3 4 3" xfId="26333"/>
    <cellStyle name="_VC 6.15.06 update on 06GRC power costs.xls Chart 3 3 5" xfId="26334"/>
    <cellStyle name="_VC 6.15.06 update on 06GRC power costs.xls Chart 3 3 5 2" xfId="26335"/>
    <cellStyle name="_VC 6.15.06 update on 06GRC power costs.xls Chart 3 3 6" xfId="26336"/>
    <cellStyle name="_VC 6.15.06 update on 06GRC power costs.xls Chart 3 4" xfId="3974"/>
    <cellStyle name="_VC 6.15.06 update on 06GRC power costs.xls Chart 3 4 2" xfId="3975"/>
    <cellStyle name="_VC 6.15.06 update on 06GRC power costs.xls Chart 3 4 2 2" xfId="26337"/>
    <cellStyle name="_VC 6.15.06 update on 06GRC power costs.xls Chart 3 4 2 2 2" xfId="26338"/>
    <cellStyle name="_VC 6.15.06 update on 06GRC power costs.xls Chart 3 4 2 2 2 2" xfId="26339"/>
    <cellStyle name="_VC 6.15.06 update on 06GRC power costs.xls Chart 3 4 2 3" xfId="26340"/>
    <cellStyle name="_VC 6.15.06 update on 06GRC power costs.xls Chart 3 4 2 3 2" xfId="26341"/>
    <cellStyle name="_VC 6.15.06 update on 06GRC power costs.xls Chart 3 4 2 4" xfId="26342"/>
    <cellStyle name="_VC 6.15.06 update on 06GRC power costs.xls Chart 3 4 2 4 2" xfId="26343"/>
    <cellStyle name="_VC 6.15.06 update on 06GRC power costs.xls Chart 3 4 2 5" xfId="26344"/>
    <cellStyle name="_VC 6.15.06 update on 06GRC power costs.xls Chart 3 4 3" xfId="26345"/>
    <cellStyle name="_VC 6.15.06 update on 06GRC power costs.xls Chart 3 4 3 2" xfId="26346"/>
    <cellStyle name="_VC 6.15.06 update on 06GRC power costs.xls Chart 3 4 3 2 2" xfId="26347"/>
    <cellStyle name="_VC 6.15.06 update on 06GRC power costs.xls Chart 3 4 3 3" xfId="26348"/>
    <cellStyle name="_VC 6.15.06 update on 06GRC power costs.xls Chart 3 4 4" xfId="26349"/>
    <cellStyle name="_VC 6.15.06 update on 06GRC power costs.xls Chart 3 4 4 2" xfId="26350"/>
    <cellStyle name="_VC 6.15.06 update on 06GRC power costs.xls Chart 3 4 4 2 2" xfId="26351"/>
    <cellStyle name="_VC 6.15.06 update on 06GRC power costs.xls Chart 3 4 4 3" xfId="26352"/>
    <cellStyle name="_VC 6.15.06 update on 06GRC power costs.xls Chart 3 4 5" xfId="26353"/>
    <cellStyle name="_VC 6.15.06 update on 06GRC power costs.xls Chart 3 4 5 2" xfId="26354"/>
    <cellStyle name="_VC 6.15.06 update on 06GRC power costs.xls Chart 3 4 6" xfId="26355"/>
    <cellStyle name="_VC 6.15.06 update on 06GRC power costs.xls Chart 3 4 6 2" xfId="26356"/>
    <cellStyle name="_VC 6.15.06 update on 06GRC power costs.xls Chart 3 4 7" xfId="26357"/>
    <cellStyle name="_VC 6.15.06 update on 06GRC power costs.xls Chart 3 5" xfId="3976"/>
    <cellStyle name="_VC 6.15.06 update on 06GRC power costs.xls Chart 3 5 2" xfId="26358"/>
    <cellStyle name="_VC 6.15.06 update on 06GRC power costs.xls Chart 3 5 2 2" xfId="26359"/>
    <cellStyle name="_VC 6.15.06 update on 06GRC power costs.xls Chart 3 5 2 2 2" xfId="26360"/>
    <cellStyle name="_VC 6.15.06 update on 06GRC power costs.xls Chart 3 5 2 2 2 2" xfId="26361"/>
    <cellStyle name="_VC 6.15.06 update on 06GRC power costs.xls Chart 3 5 2 3" xfId="26362"/>
    <cellStyle name="_VC 6.15.06 update on 06GRC power costs.xls Chart 3 5 2 3 2" xfId="26363"/>
    <cellStyle name="_VC 6.15.06 update on 06GRC power costs.xls Chart 3 5 2 4" xfId="26364"/>
    <cellStyle name="_VC 6.15.06 update on 06GRC power costs.xls Chart 3 5 2 4 2" xfId="26365"/>
    <cellStyle name="_VC 6.15.06 update on 06GRC power costs.xls Chart 3 5 2 5" xfId="26366"/>
    <cellStyle name="_VC 6.15.06 update on 06GRC power costs.xls Chart 3 5 3" xfId="26367"/>
    <cellStyle name="_VC 6.15.06 update on 06GRC power costs.xls Chart 3 5 3 2" xfId="26368"/>
    <cellStyle name="_VC 6.15.06 update on 06GRC power costs.xls Chart 3 5 3 2 2" xfId="26369"/>
    <cellStyle name="_VC 6.15.06 update on 06GRC power costs.xls Chart 3 5 4" xfId="26370"/>
    <cellStyle name="_VC 6.15.06 update on 06GRC power costs.xls Chart 3 5 4 2" xfId="26371"/>
    <cellStyle name="_VC 6.15.06 update on 06GRC power costs.xls Chart 3 5 5" xfId="26372"/>
    <cellStyle name="_VC 6.15.06 update on 06GRC power costs.xls Chart 3 5 5 2" xfId="26373"/>
    <cellStyle name="_VC 6.15.06 update on 06GRC power costs.xls Chart 3 5 6" xfId="26374"/>
    <cellStyle name="_VC 6.15.06 update on 06GRC power costs.xls Chart 3 6" xfId="3977"/>
    <cellStyle name="_VC 6.15.06 update on 06GRC power costs.xls Chart 3 6 2" xfId="3978"/>
    <cellStyle name="_VC 6.15.06 update on 06GRC power costs.xls Chart 3 6 2 2" xfId="26375"/>
    <cellStyle name="_VC 6.15.06 update on 06GRC power costs.xls Chart 3 6 2 2 2" xfId="26376"/>
    <cellStyle name="_VC 6.15.06 update on 06GRC power costs.xls Chart 3 6 3" xfId="26377"/>
    <cellStyle name="_VC 6.15.06 update on 06GRC power costs.xls Chart 3 6 3 2" xfId="26378"/>
    <cellStyle name="_VC 6.15.06 update on 06GRC power costs.xls Chart 3 6 4" xfId="26379"/>
    <cellStyle name="_VC 6.15.06 update on 06GRC power costs.xls Chart 3 6 4 2" xfId="26380"/>
    <cellStyle name="_VC 6.15.06 update on 06GRC power costs.xls Chart 3 7" xfId="3979"/>
    <cellStyle name="_VC 6.15.06 update on 06GRC power costs.xls Chart 3 7 2" xfId="3980"/>
    <cellStyle name="_VC 6.15.06 update on 06GRC power costs.xls Chart 3 7 2 2" xfId="26381"/>
    <cellStyle name="_VC 6.15.06 update on 06GRC power costs.xls Chart 3 7 3" xfId="26382"/>
    <cellStyle name="_VC 6.15.06 update on 06GRC power costs.xls Chart 3 8" xfId="26383"/>
    <cellStyle name="_VC 6.15.06 update on 06GRC power costs.xls Chart 3 8 2" xfId="26384"/>
    <cellStyle name="_VC 6.15.06 update on 06GRC power costs.xls Chart 3 8 2 2" xfId="26385"/>
    <cellStyle name="_VC 6.15.06 update on 06GRC power costs.xls Chart 3 8 3" xfId="26386"/>
    <cellStyle name="_VC 6.15.06 update on 06GRC power costs.xls Chart 3 9" xfId="26387"/>
    <cellStyle name="_VC 6.15.06 update on 06GRC power costs.xls Chart 3 9 2" xfId="26388"/>
    <cellStyle name="_VC 6.15.06 update on 06GRC power costs.xls Chart 3 9 2 2" xfId="26389"/>
    <cellStyle name="_VC 6.15.06 update on 06GRC power costs.xls Chart 3 9 2 2 2" xfId="26390"/>
    <cellStyle name="_VC 6.15.06 update on 06GRC power costs.xls Chart 3 9 2 3" xfId="26391"/>
    <cellStyle name="_VC 6.15.06 update on 06GRC power costs.xls Chart 3 9 3" xfId="26392"/>
    <cellStyle name="_VC 6.15.06 update on 06GRC power costs.xls Chart 3 9 3 2" xfId="26393"/>
    <cellStyle name="_VC 6.15.06 update on 06GRC power costs.xls Chart 3 9 4" xfId="26394"/>
    <cellStyle name="_VC 6.15.06 update on 06GRC power costs.xls Chart 3_04 07E Wild Horse Wind Expansion (C) (2)" xfId="3981"/>
    <cellStyle name="_VC 6.15.06 update on 06GRC power costs.xls Chart 3_04 07E Wild Horse Wind Expansion (C) (2) 2" xfId="3982"/>
    <cellStyle name="_VC 6.15.06 update on 06GRC power costs.xls Chart 3_04 07E Wild Horse Wind Expansion (C) (2) 2 2" xfId="26395"/>
    <cellStyle name="_VC 6.15.06 update on 06GRC power costs.xls Chart 3_04 07E Wild Horse Wind Expansion (C) (2) 2 2 2" xfId="26396"/>
    <cellStyle name="_VC 6.15.06 update on 06GRC power costs.xls Chart 3_04 07E Wild Horse Wind Expansion (C) (2) 2 2 2 2" xfId="26397"/>
    <cellStyle name="_VC 6.15.06 update on 06GRC power costs.xls Chart 3_04 07E Wild Horse Wind Expansion (C) (2) 2 2 3" xfId="26398"/>
    <cellStyle name="_VC 6.15.06 update on 06GRC power costs.xls Chart 3_04 07E Wild Horse Wind Expansion (C) (2) 2 3" xfId="26399"/>
    <cellStyle name="_VC 6.15.06 update on 06GRC power costs.xls Chart 3_04 07E Wild Horse Wind Expansion (C) (2) 2 3 2" xfId="26400"/>
    <cellStyle name="_VC 6.15.06 update on 06GRC power costs.xls Chart 3_04 07E Wild Horse Wind Expansion (C) (2) 2 4" xfId="26401"/>
    <cellStyle name="_VC 6.15.06 update on 06GRC power costs.xls Chart 3_04 07E Wild Horse Wind Expansion (C) (2) 2 4 2" xfId="26402"/>
    <cellStyle name="_VC 6.15.06 update on 06GRC power costs.xls Chart 3_04 07E Wild Horse Wind Expansion (C) (2) 2 5" xfId="26403"/>
    <cellStyle name="_VC 6.15.06 update on 06GRC power costs.xls Chart 3_04 07E Wild Horse Wind Expansion (C) (2) 3" xfId="26404"/>
    <cellStyle name="_VC 6.15.06 update on 06GRC power costs.xls Chart 3_04 07E Wild Horse Wind Expansion (C) (2) 3 2" xfId="26405"/>
    <cellStyle name="_VC 6.15.06 update on 06GRC power costs.xls Chart 3_04 07E Wild Horse Wind Expansion (C) (2) 3 2 2" xfId="26406"/>
    <cellStyle name="_VC 6.15.06 update on 06GRC power costs.xls Chart 3_04 07E Wild Horse Wind Expansion (C) (2) 3 3" xfId="26407"/>
    <cellStyle name="_VC 6.15.06 update on 06GRC power costs.xls Chart 3_04 07E Wild Horse Wind Expansion (C) (2) 3 4" xfId="26408"/>
    <cellStyle name="_VC 6.15.06 update on 06GRC power costs.xls Chart 3_04 07E Wild Horse Wind Expansion (C) (2) 4" xfId="26409"/>
    <cellStyle name="_VC 6.15.06 update on 06GRC power costs.xls Chart 3_04 07E Wild Horse Wind Expansion (C) (2) 4 2" xfId="26410"/>
    <cellStyle name="_VC 6.15.06 update on 06GRC power costs.xls Chart 3_04 07E Wild Horse Wind Expansion (C) (2) 4 2 2" xfId="26411"/>
    <cellStyle name="_VC 6.15.06 update on 06GRC power costs.xls Chart 3_04 07E Wild Horse Wind Expansion (C) (2) 4 3" xfId="26412"/>
    <cellStyle name="_VC 6.15.06 update on 06GRC power costs.xls Chart 3_04 07E Wild Horse Wind Expansion (C) (2) 5" xfId="26413"/>
    <cellStyle name="_VC 6.15.06 update on 06GRC power costs.xls Chart 3_04 07E Wild Horse Wind Expansion (C) (2) 5 2" xfId="26414"/>
    <cellStyle name="_VC 6.15.06 update on 06GRC power costs.xls Chart 3_04 07E Wild Horse Wind Expansion (C) (2) 6" xfId="26415"/>
    <cellStyle name="_VC 6.15.06 update on 06GRC power costs.xls Chart 3_04 07E Wild Horse Wind Expansion (C) (2) 6 2" xfId="26416"/>
    <cellStyle name="_VC 6.15.06 update on 06GRC power costs.xls Chart 3_04 07E Wild Horse Wind Expansion (C) (2) 7" xfId="26417"/>
    <cellStyle name="_VC 6.15.06 update on 06GRC power costs.xls Chart 3_04 07E Wild Horse Wind Expansion (C) (2)_Adj Bench DR 3 for Initial Briefs (Electric)" xfId="3983"/>
    <cellStyle name="_VC 6.15.06 update on 06GRC power costs.xls Chart 3_04 07E Wild Horse Wind Expansion (C) (2)_Adj Bench DR 3 for Initial Briefs (Electric) 2" xfId="3984"/>
    <cellStyle name="_VC 6.15.06 update on 06GRC power costs.xls Chart 3_04 07E Wild Horse Wind Expansion (C) (2)_Adj Bench DR 3 for Initial Briefs (Electric) 2 2" xfId="26418"/>
    <cellStyle name="_VC 6.15.06 update on 06GRC power costs.xls Chart 3_04 07E Wild Horse Wind Expansion (C) (2)_Adj Bench DR 3 for Initial Briefs (Electric) 2 2 2" xfId="26419"/>
    <cellStyle name="_VC 6.15.06 update on 06GRC power costs.xls Chart 3_04 07E Wild Horse Wind Expansion (C) (2)_Adj Bench DR 3 for Initial Briefs (Electric) 2 2 2 2" xfId="26420"/>
    <cellStyle name="_VC 6.15.06 update on 06GRC power costs.xls Chart 3_04 07E Wild Horse Wind Expansion (C) (2)_Adj Bench DR 3 for Initial Briefs (Electric) 2 2 3" xfId="26421"/>
    <cellStyle name="_VC 6.15.06 update on 06GRC power costs.xls Chart 3_04 07E Wild Horse Wind Expansion (C) (2)_Adj Bench DR 3 for Initial Briefs (Electric) 2 3" xfId="26422"/>
    <cellStyle name="_VC 6.15.06 update on 06GRC power costs.xls Chart 3_04 07E Wild Horse Wind Expansion (C) (2)_Adj Bench DR 3 for Initial Briefs (Electric) 2 3 2" xfId="26423"/>
    <cellStyle name="_VC 6.15.06 update on 06GRC power costs.xls Chart 3_04 07E Wild Horse Wind Expansion (C) (2)_Adj Bench DR 3 for Initial Briefs (Electric) 2 4" xfId="26424"/>
    <cellStyle name="_VC 6.15.06 update on 06GRC power costs.xls Chart 3_04 07E Wild Horse Wind Expansion (C) (2)_Adj Bench DR 3 for Initial Briefs (Electric) 2 4 2" xfId="26425"/>
    <cellStyle name="_VC 6.15.06 update on 06GRC power costs.xls Chart 3_04 07E Wild Horse Wind Expansion (C) (2)_Adj Bench DR 3 for Initial Briefs (Electric) 2 5" xfId="26426"/>
    <cellStyle name="_VC 6.15.06 update on 06GRC power costs.xls Chart 3_04 07E Wild Horse Wind Expansion (C) (2)_Adj Bench DR 3 for Initial Briefs (Electric) 3" xfId="26427"/>
    <cellStyle name="_VC 6.15.06 update on 06GRC power costs.xls Chart 3_04 07E Wild Horse Wind Expansion (C) (2)_Adj Bench DR 3 for Initial Briefs (Electric) 3 2" xfId="26428"/>
    <cellStyle name="_VC 6.15.06 update on 06GRC power costs.xls Chart 3_04 07E Wild Horse Wind Expansion (C) (2)_Adj Bench DR 3 for Initial Briefs (Electric) 3 2 2" xfId="26429"/>
    <cellStyle name="_VC 6.15.06 update on 06GRC power costs.xls Chart 3_04 07E Wild Horse Wind Expansion (C) (2)_Adj Bench DR 3 for Initial Briefs (Electric) 3 3" xfId="26430"/>
    <cellStyle name="_VC 6.15.06 update on 06GRC power costs.xls Chart 3_04 07E Wild Horse Wind Expansion (C) (2)_Adj Bench DR 3 for Initial Briefs (Electric) 3 4" xfId="26431"/>
    <cellStyle name="_VC 6.15.06 update on 06GRC power costs.xls Chart 3_04 07E Wild Horse Wind Expansion (C) (2)_Adj Bench DR 3 for Initial Briefs (Electric) 4" xfId="26432"/>
    <cellStyle name="_VC 6.15.06 update on 06GRC power costs.xls Chart 3_04 07E Wild Horse Wind Expansion (C) (2)_Adj Bench DR 3 for Initial Briefs (Electric) 4 2" xfId="26433"/>
    <cellStyle name="_VC 6.15.06 update on 06GRC power costs.xls Chart 3_04 07E Wild Horse Wind Expansion (C) (2)_Adj Bench DR 3 for Initial Briefs (Electric) 4 2 2" xfId="26434"/>
    <cellStyle name="_VC 6.15.06 update on 06GRC power costs.xls Chart 3_04 07E Wild Horse Wind Expansion (C) (2)_Adj Bench DR 3 for Initial Briefs (Electric) 4 3" xfId="26435"/>
    <cellStyle name="_VC 6.15.06 update on 06GRC power costs.xls Chart 3_04 07E Wild Horse Wind Expansion (C) (2)_Adj Bench DR 3 for Initial Briefs (Electric) 5" xfId="26436"/>
    <cellStyle name="_VC 6.15.06 update on 06GRC power costs.xls Chart 3_04 07E Wild Horse Wind Expansion (C) (2)_Adj Bench DR 3 for Initial Briefs (Electric) 5 2" xfId="26437"/>
    <cellStyle name="_VC 6.15.06 update on 06GRC power costs.xls Chart 3_04 07E Wild Horse Wind Expansion (C) (2)_Adj Bench DR 3 for Initial Briefs (Electric) 6" xfId="26438"/>
    <cellStyle name="_VC 6.15.06 update on 06GRC power costs.xls Chart 3_04 07E Wild Horse Wind Expansion (C) (2)_Adj Bench DR 3 for Initial Briefs (Electric) 6 2" xfId="26439"/>
    <cellStyle name="_VC 6.15.06 update on 06GRC power costs.xls Chart 3_04 07E Wild Horse Wind Expansion (C) (2)_Adj Bench DR 3 for Initial Briefs (Electric) 7" xfId="26440"/>
    <cellStyle name="_VC 6.15.06 update on 06GRC power costs.xls Chart 3_04 07E Wild Horse Wind Expansion (C) (2)_Adj Bench DR 3 for Initial Briefs (Electric)_DEM-WP(C) ENERG10C--ctn Mid-C_042010 2010GRC" xfId="3985"/>
    <cellStyle name="_VC 6.15.06 update on 06GRC power costs.xls Chart 3_04 07E Wild Horse Wind Expansion (C) (2)_Adj Bench DR 3 for Initial Briefs (Electric)_DEM-WP(C) ENERG10C--ctn Mid-C_042010 2010GRC 2" xfId="26441"/>
    <cellStyle name="_VC 6.15.06 update on 06GRC power costs.xls Chart 3_04 07E Wild Horse Wind Expansion (C) (2)_Book1" xfId="26442"/>
    <cellStyle name="_VC 6.15.06 update on 06GRC power costs.xls Chart 3_04 07E Wild Horse Wind Expansion (C) (2)_Book1 2" xfId="26443"/>
    <cellStyle name="_VC 6.15.06 update on 06GRC power costs.xls Chart 3_04 07E Wild Horse Wind Expansion (C) (2)_DEM-WP(C) ENERG10C--ctn Mid-C_042010 2010GRC" xfId="3986"/>
    <cellStyle name="_VC 6.15.06 update on 06GRC power costs.xls Chart 3_04 07E Wild Horse Wind Expansion (C) (2)_DEM-WP(C) ENERG10C--ctn Mid-C_042010 2010GRC 2" xfId="26444"/>
    <cellStyle name="_VC 6.15.06 update on 06GRC power costs.xls Chart 3_04 07E Wild Horse Wind Expansion (C) (2)_Electric Rev Req Model (2009 GRC) " xfId="3987"/>
    <cellStyle name="_VC 6.15.06 update on 06GRC power costs.xls Chart 3_04 07E Wild Horse Wind Expansion (C) (2)_Electric Rev Req Model (2009 GRC)  2" xfId="3988"/>
    <cellStyle name="_VC 6.15.06 update on 06GRC power costs.xls Chart 3_04 07E Wild Horse Wind Expansion (C) (2)_Electric Rev Req Model (2009 GRC)  2 2" xfId="26445"/>
    <cellStyle name="_VC 6.15.06 update on 06GRC power costs.xls Chart 3_04 07E Wild Horse Wind Expansion (C) (2)_Electric Rev Req Model (2009 GRC)  2 2 2" xfId="26446"/>
    <cellStyle name="_VC 6.15.06 update on 06GRC power costs.xls Chart 3_04 07E Wild Horse Wind Expansion (C) (2)_Electric Rev Req Model (2009 GRC)  2 2 2 2" xfId="26447"/>
    <cellStyle name="_VC 6.15.06 update on 06GRC power costs.xls Chart 3_04 07E Wild Horse Wind Expansion (C) (2)_Electric Rev Req Model (2009 GRC)  2 2 3" xfId="26448"/>
    <cellStyle name="_VC 6.15.06 update on 06GRC power costs.xls Chart 3_04 07E Wild Horse Wind Expansion (C) (2)_Electric Rev Req Model (2009 GRC)  2 3" xfId="26449"/>
    <cellStyle name="_VC 6.15.06 update on 06GRC power costs.xls Chart 3_04 07E Wild Horse Wind Expansion (C) (2)_Electric Rev Req Model (2009 GRC)  2 3 2" xfId="26450"/>
    <cellStyle name="_VC 6.15.06 update on 06GRC power costs.xls Chart 3_04 07E Wild Horse Wind Expansion (C) (2)_Electric Rev Req Model (2009 GRC)  2 4" xfId="26451"/>
    <cellStyle name="_VC 6.15.06 update on 06GRC power costs.xls Chart 3_04 07E Wild Horse Wind Expansion (C) (2)_Electric Rev Req Model (2009 GRC)  2 4 2" xfId="26452"/>
    <cellStyle name="_VC 6.15.06 update on 06GRC power costs.xls Chart 3_04 07E Wild Horse Wind Expansion (C) (2)_Electric Rev Req Model (2009 GRC)  2 5" xfId="26453"/>
    <cellStyle name="_VC 6.15.06 update on 06GRC power costs.xls Chart 3_04 07E Wild Horse Wind Expansion (C) (2)_Electric Rev Req Model (2009 GRC)  3" xfId="26454"/>
    <cellStyle name="_VC 6.15.06 update on 06GRC power costs.xls Chart 3_04 07E Wild Horse Wind Expansion (C) (2)_Electric Rev Req Model (2009 GRC)  3 2" xfId="26455"/>
    <cellStyle name="_VC 6.15.06 update on 06GRC power costs.xls Chart 3_04 07E Wild Horse Wind Expansion (C) (2)_Electric Rev Req Model (2009 GRC)  3 2 2" xfId="26456"/>
    <cellStyle name="_VC 6.15.06 update on 06GRC power costs.xls Chart 3_04 07E Wild Horse Wind Expansion (C) (2)_Electric Rev Req Model (2009 GRC)  3 3" xfId="26457"/>
    <cellStyle name="_VC 6.15.06 update on 06GRC power costs.xls Chart 3_04 07E Wild Horse Wind Expansion (C) (2)_Electric Rev Req Model (2009 GRC)  3 4" xfId="26458"/>
    <cellStyle name="_VC 6.15.06 update on 06GRC power costs.xls Chart 3_04 07E Wild Horse Wind Expansion (C) (2)_Electric Rev Req Model (2009 GRC)  4" xfId="26459"/>
    <cellStyle name="_VC 6.15.06 update on 06GRC power costs.xls Chart 3_04 07E Wild Horse Wind Expansion (C) (2)_Electric Rev Req Model (2009 GRC)  4 2" xfId="26460"/>
    <cellStyle name="_VC 6.15.06 update on 06GRC power costs.xls Chart 3_04 07E Wild Horse Wind Expansion (C) (2)_Electric Rev Req Model (2009 GRC)  4 2 2" xfId="26461"/>
    <cellStyle name="_VC 6.15.06 update on 06GRC power costs.xls Chart 3_04 07E Wild Horse Wind Expansion (C) (2)_Electric Rev Req Model (2009 GRC)  4 3" xfId="26462"/>
    <cellStyle name="_VC 6.15.06 update on 06GRC power costs.xls Chart 3_04 07E Wild Horse Wind Expansion (C) (2)_Electric Rev Req Model (2009 GRC)  5" xfId="26463"/>
    <cellStyle name="_VC 6.15.06 update on 06GRC power costs.xls Chart 3_04 07E Wild Horse Wind Expansion (C) (2)_Electric Rev Req Model (2009 GRC)  5 2" xfId="26464"/>
    <cellStyle name="_VC 6.15.06 update on 06GRC power costs.xls Chart 3_04 07E Wild Horse Wind Expansion (C) (2)_Electric Rev Req Model (2009 GRC)  6" xfId="26465"/>
    <cellStyle name="_VC 6.15.06 update on 06GRC power costs.xls Chart 3_04 07E Wild Horse Wind Expansion (C) (2)_Electric Rev Req Model (2009 GRC)  6 2" xfId="26466"/>
    <cellStyle name="_VC 6.15.06 update on 06GRC power costs.xls Chart 3_04 07E Wild Horse Wind Expansion (C) (2)_Electric Rev Req Model (2009 GRC)  7" xfId="26467"/>
    <cellStyle name="_VC 6.15.06 update on 06GRC power costs.xls Chart 3_04 07E Wild Horse Wind Expansion (C) (2)_Electric Rev Req Model (2009 GRC) _DEM-WP(C) ENERG10C--ctn Mid-C_042010 2010GRC" xfId="3989"/>
    <cellStyle name="_VC 6.15.06 update on 06GRC power costs.xls Chart 3_04 07E Wild Horse Wind Expansion (C) (2)_Electric Rev Req Model (2009 GRC) _DEM-WP(C) ENERG10C--ctn Mid-C_042010 2010GRC 2" xfId="26468"/>
    <cellStyle name="_VC 6.15.06 update on 06GRC power costs.xls Chart 3_04 07E Wild Horse Wind Expansion (C) (2)_Electric Rev Req Model (2009 GRC) Rebuttal" xfId="3990"/>
    <cellStyle name="_VC 6.15.06 update on 06GRC power costs.xls Chart 3_04 07E Wild Horse Wind Expansion (C) (2)_Electric Rev Req Model (2009 GRC) Rebuttal 2" xfId="26469"/>
    <cellStyle name="_VC 6.15.06 update on 06GRC power costs.xls Chart 3_04 07E Wild Horse Wind Expansion (C) (2)_Electric Rev Req Model (2009 GRC) Rebuttal 2 2" xfId="26470"/>
    <cellStyle name="_VC 6.15.06 update on 06GRC power costs.xls Chart 3_04 07E Wild Horse Wind Expansion (C) (2)_Electric Rev Req Model (2009 GRC) Rebuttal 2 2 2" xfId="26471"/>
    <cellStyle name="_VC 6.15.06 update on 06GRC power costs.xls Chart 3_04 07E Wild Horse Wind Expansion (C) (2)_Electric Rev Req Model (2009 GRC) Rebuttal 2 3" xfId="26472"/>
    <cellStyle name="_VC 6.15.06 update on 06GRC power costs.xls Chart 3_04 07E Wild Horse Wind Expansion (C) (2)_Electric Rev Req Model (2009 GRC) Rebuttal 2 4" xfId="26473"/>
    <cellStyle name="_VC 6.15.06 update on 06GRC power costs.xls Chart 3_04 07E Wild Horse Wind Expansion (C) (2)_Electric Rev Req Model (2009 GRC) Rebuttal 3" xfId="26474"/>
    <cellStyle name="_VC 6.15.06 update on 06GRC power costs.xls Chart 3_04 07E Wild Horse Wind Expansion (C) (2)_Electric Rev Req Model (2009 GRC) Rebuttal 3 2" xfId="26475"/>
    <cellStyle name="_VC 6.15.06 update on 06GRC power costs.xls Chart 3_04 07E Wild Horse Wind Expansion (C) (2)_Electric Rev Req Model (2009 GRC) Rebuttal 4" xfId="26476"/>
    <cellStyle name="_VC 6.15.06 update on 06GRC power costs.xls Chart 3_04 07E Wild Horse Wind Expansion (C) (2)_Electric Rev Req Model (2009 GRC) Rebuttal 5" xfId="26477"/>
    <cellStyle name="_VC 6.15.06 update on 06GRC power costs.xls Chart 3_04 07E Wild Horse Wind Expansion (C) (2)_Electric Rev Req Model (2009 GRC) Rebuttal REmoval of New  WH Solar AdjustMI" xfId="3991"/>
    <cellStyle name="_VC 6.15.06 update on 06GRC power costs.xls Chart 3_04 07E Wild Horse Wind Expansion (C) (2)_Electric Rev Req Model (2009 GRC) Rebuttal REmoval of New  WH Solar AdjustMI 2" xfId="3992"/>
    <cellStyle name="_VC 6.15.06 update on 06GRC power costs.xls Chart 3_04 07E Wild Horse Wind Expansion (C) (2)_Electric Rev Req Model (2009 GRC) Rebuttal REmoval of New  WH Solar AdjustMI 2 2" xfId="26478"/>
    <cellStyle name="_VC 6.15.06 update on 06GRC power costs.xls Chart 3_04 07E Wild Horse Wind Expansion (C) (2)_Electric Rev Req Model (2009 GRC) Rebuttal REmoval of New  WH Solar AdjustMI 2 2 2" xfId="26479"/>
    <cellStyle name="_VC 6.15.06 update on 06GRC power costs.xls Chart 3_04 07E Wild Horse Wind Expansion (C) (2)_Electric Rev Req Model (2009 GRC) Rebuttal REmoval of New  WH Solar AdjustMI 2 2 2 2" xfId="26480"/>
    <cellStyle name="_VC 6.15.06 update on 06GRC power costs.xls Chart 3_04 07E Wild Horse Wind Expansion (C) (2)_Electric Rev Req Model (2009 GRC) Rebuttal REmoval of New  WH Solar AdjustMI 2 2 3" xfId="26481"/>
    <cellStyle name="_VC 6.15.06 update on 06GRC power costs.xls Chart 3_04 07E Wild Horse Wind Expansion (C) (2)_Electric Rev Req Model (2009 GRC) Rebuttal REmoval of New  WH Solar AdjustMI 2 3" xfId="26482"/>
    <cellStyle name="_VC 6.15.06 update on 06GRC power costs.xls Chart 3_04 07E Wild Horse Wind Expansion (C) (2)_Electric Rev Req Model (2009 GRC) Rebuttal REmoval of New  WH Solar AdjustMI 2 3 2" xfId="26483"/>
    <cellStyle name="_VC 6.15.06 update on 06GRC power costs.xls Chart 3_04 07E Wild Horse Wind Expansion (C) (2)_Electric Rev Req Model (2009 GRC) Rebuttal REmoval of New  WH Solar AdjustMI 2 4" xfId="26484"/>
    <cellStyle name="_VC 6.15.06 update on 06GRC power costs.xls Chart 3_04 07E Wild Horse Wind Expansion (C) (2)_Electric Rev Req Model (2009 GRC) Rebuttal REmoval of New  WH Solar AdjustMI 2 4 2" xfId="26485"/>
    <cellStyle name="_VC 6.15.06 update on 06GRC power costs.xls Chart 3_04 07E Wild Horse Wind Expansion (C) (2)_Electric Rev Req Model (2009 GRC) Rebuttal REmoval of New  WH Solar AdjustMI 2 5" xfId="26486"/>
    <cellStyle name="_VC 6.15.06 update on 06GRC power costs.xls Chart 3_04 07E Wild Horse Wind Expansion (C) (2)_Electric Rev Req Model (2009 GRC) Rebuttal REmoval of New  WH Solar AdjustMI 3" xfId="26487"/>
    <cellStyle name="_VC 6.15.06 update on 06GRC power costs.xls Chart 3_04 07E Wild Horse Wind Expansion (C) (2)_Electric Rev Req Model (2009 GRC) Rebuttal REmoval of New  WH Solar AdjustMI 3 2" xfId="26488"/>
    <cellStyle name="_VC 6.15.06 update on 06GRC power costs.xls Chart 3_04 07E Wild Horse Wind Expansion (C) (2)_Electric Rev Req Model (2009 GRC) Rebuttal REmoval of New  WH Solar AdjustMI 3 2 2" xfId="26489"/>
    <cellStyle name="_VC 6.15.06 update on 06GRC power costs.xls Chart 3_04 07E Wild Horse Wind Expansion (C) (2)_Electric Rev Req Model (2009 GRC) Rebuttal REmoval of New  WH Solar AdjustMI 3 3" xfId="26490"/>
    <cellStyle name="_VC 6.15.06 update on 06GRC power costs.xls Chart 3_04 07E Wild Horse Wind Expansion (C) (2)_Electric Rev Req Model (2009 GRC) Rebuttal REmoval of New  WH Solar AdjustMI 3 4" xfId="26491"/>
    <cellStyle name="_VC 6.15.06 update on 06GRC power costs.xls Chart 3_04 07E Wild Horse Wind Expansion (C) (2)_Electric Rev Req Model (2009 GRC) Rebuttal REmoval of New  WH Solar AdjustMI 4" xfId="26492"/>
    <cellStyle name="_VC 6.15.06 update on 06GRC power costs.xls Chart 3_04 07E Wild Horse Wind Expansion (C) (2)_Electric Rev Req Model (2009 GRC) Rebuttal REmoval of New  WH Solar AdjustMI 4 2" xfId="26493"/>
    <cellStyle name="_VC 6.15.06 update on 06GRC power costs.xls Chart 3_04 07E Wild Horse Wind Expansion (C) (2)_Electric Rev Req Model (2009 GRC) Rebuttal REmoval of New  WH Solar AdjustMI 4 2 2" xfId="26494"/>
    <cellStyle name="_VC 6.15.06 update on 06GRC power costs.xls Chart 3_04 07E Wild Horse Wind Expansion (C) (2)_Electric Rev Req Model (2009 GRC) Rebuttal REmoval of New  WH Solar AdjustMI 4 3" xfId="26495"/>
    <cellStyle name="_VC 6.15.06 update on 06GRC power costs.xls Chart 3_04 07E Wild Horse Wind Expansion (C) (2)_Electric Rev Req Model (2009 GRC) Rebuttal REmoval of New  WH Solar AdjustMI 5" xfId="26496"/>
    <cellStyle name="_VC 6.15.06 update on 06GRC power costs.xls Chart 3_04 07E Wild Horse Wind Expansion (C) (2)_Electric Rev Req Model (2009 GRC) Rebuttal REmoval of New  WH Solar AdjustMI 5 2" xfId="26497"/>
    <cellStyle name="_VC 6.15.06 update on 06GRC power costs.xls Chart 3_04 07E Wild Horse Wind Expansion (C) (2)_Electric Rev Req Model (2009 GRC) Rebuttal REmoval of New  WH Solar AdjustMI 6" xfId="26498"/>
    <cellStyle name="_VC 6.15.06 update on 06GRC power costs.xls Chart 3_04 07E Wild Horse Wind Expansion (C) (2)_Electric Rev Req Model (2009 GRC) Rebuttal REmoval of New  WH Solar AdjustMI 6 2" xfId="26499"/>
    <cellStyle name="_VC 6.15.06 update on 06GRC power costs.xls Chart 3_04 07E Wild Horse Wind Expansion (C) (2)_Electric Rev Req Model (2009 GRC) Rebuttal REmoval of New  WH Solar AdjustMI 7" xfId="26500"/>
    <cellStyle name="_VC 6.15.06 update on 06GRC power costs.xls Chart 3_04 07E Wild Horse Wind Expansion (C) (2)_Electric Rev Req Model (2009 GRC) Rebuttal REmoval of New  WH Solar AdjustMI_DEM-WP(C) ENERG10C--ctn Mid-C_042010 2010GRC" xfId="3993"/>
    <cellStyle name="_VC 6.15.06 update on 06GRC power costs.xls Chart 3_04 07E Wild Horse Wind Expansion (C) (2)_Electric Rev Req Model (2009 GRC) Rebuttal REmoval of New  WH Solar AdjustMI_DEM-WP(C) ENERG10C--ctn Mid-C_042010 2010GRC 2" xfId="26501"/>
    <cellStyle name="_VC 6.15.06 update on 06GRC power costs.xls Chart 3_04 07E Wild Horse Wind Expansion (C) (2)_Electric Rev Req Model (2009 GRC) Revised 01-18-2010" xfId="3994"/>
    <cellStyle name="_VC 6.15.06 update on 06GRC power costs.xls Chart 3_04 07E Wild Horse Wind Expansion (C) (2)_Electric Rev Req Model (2009 GRC) Revised 01-18-2010 2" xfId="3995"/>
    <cellStyle name="_VC 6.15.06 update on 06GRC power costs.xls Chart 3_04 07E Wild Horse Wind Expansion (C) (2)_Electric Rev Req Model (2009 GRC) Revised 01-18-2010 2 2" xfId="26502"/>
    <cellStyle name="_VC 6.15.06 update on 06GRC power costs.xls Chart 3_04 07E Wild Horse Wind Expansion (C) (2)_Electric Rev Req Model (2009 GRC) Revised 01-18-2010 2 2 2" xfId="26503"/>
    <cellStyle name="_VC 6.15.06 update on 06GRC power costs.xls Chart 3_04 07E Wild Horse Wind Expansion (C) (2)_Electric Rev Req Model (2009 GRC) Revised 01-18-2010 2 2 2 2" xfId="26504"/>
    <cellStyle name="_VC 6.15.06 update on 06GRC power costs.xls Chart 3_04 07E Wild Horse Wind Expansion (C) (2)_Electric Rev Req Model (2009 GRC) Revised 01-18-2010 2 2 3" xfId="26505"/>
    <cellStyle name="_VC 6.15.06 update on 06GRC power costs.xls Chart 3_04 07E Wild Horse Wind Expansion (C) (2)_Electric Rev Req Model (2009 GRC) Revised 01-18-2010 2 3" xfId="26506"/>
    <cellStyle name="_VC 6.15.06 update on 06GRC power costs.xls Chart 3_04 07E Wild Horse Wind Expansion (C) (2)_Electric Rev Req Model (2009 GRC) Revised 01-18-2010 2 3 2" xfId="26507"/>
    <cellStyle name="_VC 6.15.06 update on 06GRC power costs.xls Chart 3_04 07E Wild Horse Wind Expansion (C) (2)_Electric Rev Req Model (2009 GRC) Revised 01-18-2010 2 4" xfId="26508"/>
    <cellStyle name="_VC 6.15.06 update on 06GRC power costs.xls Chart 3_04 07E Wild Horse Wind Expansion (C) (2)_Electric Rev Req Model (2009 GRC) Revised 01-18-2010 2 4 2" xfId="26509"/>
    <cellStyle name="_VC 6.15.06 update on 06GRC power costs.xls Chart 3_04 07E Wild Horse Wind Expansion (C) (2)_Electric Rev Req Model (2009 GRC) Revised 01-18-2010 2 5" xfId="26510"/>
    <cellStyle name="_VC 6.15.06 update on 06GRC power costs.xls Chart 3_04 07E Wild Horse Wind Expansion (C) (2)_Electric Rev Req Model (2009 GRC) Revised 01-18-2010 3" xfId="26511"/>
    <cellStyle name="_VC 6.15.06 update on 06GRC power costs.xls Chart 3_04 07E Wild Horse Wind Expansion (C) (2)_Electric Rev Req Model (2009 GRC) Revised 01-18-2010 3 2" xfId="26512"/>
    <cellStyle name="_VC 6.15.06 update on 06GRC power costs.xls Chart 3_04 07E Wild Horse Wind Expansion (C) (2)_Electric Rev Req Model (2009 GRC) Revised 01-18-2010 3 2 2" xfId="26513"/>
    <cellStyle name="_VC 6.15.06 update on 06GRC power costs.xls Chart 3_04 07E Wild Horse Wind Expansion (C) (2)_Electric Rev Req Model (2009 GRC) Revised 01-18-2010 3 3" xfId="26514"/>
    <cellStyle name="_VC 6.15.06 update on 06GRC power costs.xls Chart 3_04 07E Wild Horse Wind Expansion (C) (2)_Electric Rev Req Model (2009 GRC) Revised 01-18-2010 3 4" xfId="26515"/>
    <cellStyle name="_VC 6.15.06 update on 06GRC power costs.xls Chart 3_04 07E Wild Horse Wind Expansion (C) (2)_Electric Rev Req Model (2009 GRC) Revised 01-18-2010 4" xfId="26516"/>
    <cellStyle name="_VC 6.15.06 update on 06GRC power costs.xls Chart 3_04 07E Wild Horse Wind Expansion (C) (2)_Electric Rev Req Model (2009 GRC) Revised 01-18-2010 4 2" xfId="26517"/>
    <cellStyle name="_VC 6.15.06 update on 06GRC power costs.xls Chart 3_04 07E Wild Horse Wind Expansion (C) (2)_Electric Rev Req Model (2009 GRC) Revised 01-18-2010 4 2 2" xfId="26518"/>
    <cellStyle name="_VC 6.15.06 update on 06GRC power costs.xls Chart 3_04 07E Wild Horse Wind Expansion (C) (2)_Electric Rev Req Model (2009 GRC) Revised 01-18-2010 4 3" xfId="26519"/>
    <cellStyle name="_VC 6.15.06 update on 06GRC power costs.xls Chart 3_04 07E Wild Horse Wind Expansion (C) (2)_Electric Rev Req Model (2009 GRC) Revised 01-18-2010 5" xfId="26520"/>
    <cellStyle name="_VC 6.15.06 update on 06GRC power costs.xls Chart 3_04 07E Wild Horse Wind Expansion (C) (2)_Electric Rev Req Model (2009 GRC) Revised 01-18-2010 5 2" xfId="26521"/>
    <cellStyle name="_VC 6.15.06 update on 06GRC power costs.xls Chart 3_04 07E Wild Horse Wind Expansion (C) (2)_Electric Rev Req Model (2009 GRC) Revised 01-18-2010 6" xfId="26522"/>
    <cellStyle name="_VC 6.15.06 update on 06GRC power costs.xls Chart 3_04 07E Wild Horse Wind Expansion (C) (2)_Electric Rev Req Model (2009 GRC) Revised 01-18-2010 6 2" xfId="26523"/>
    <cellStyle name="_VC 6.15.06 update on 06GRC power costs.xls Chart 3_04 07E Wild Horse Wind Expansion (C) (2)_Electric Rev Req Model (2009 GRC) Revised 01-18-2010 7" xfId="26524"/>
    <cellStyle name="_VC 6.15.06 update on 06GRC power costs.xls Chart 3_04 07E Wild Horse Wind Expansion (C) (2)_Electric Rev Req Model (2009 GRC) Revised 01-18-2010_DEM-WP(C) ENERG10C--ctn Mid-C_042010 2010GRC" xfId="3996"/>
    <cellStyle name="_VC 6.15.06 update on 06GRC power costs.xls Chart 3_04 07E Wild Horse Wind Expansion (C) (2)_Electric Rev Req Model (2009 GRC) Revised 01-18-2010_DEM-WP(C) ENERG10C--ctn Mid-C_042010 2010GRC 2" xfId="26525"/>
    <cellStyle name="_VC 6.15.06 update on 06GRC power costs.xls Chart 3_04 07E Wild Horse Wind Expansion (C) (2)_Electric Rev Req Model (2010 GRC)" xfId="26526"/>
    <cellStyle name="_VC 6.15.06 update on 06GRC power costs.xls Chart 3_04 07E Wild Horse Wind Expansion (C) (2)_Electric Rev Req Model (2010 GRC) 2" xfId="26527"/>
    <cellStyle name="_VC 6.15.06 update on 06GRC power costs.xls Chart 3_04 07E Wild Horse Wind Expansion (C) (2)_Electric Rev Req Model (2010 GRC) SF" xfId="26528"/>
    <cellStyle name="_VC 6.15.06 update on 06GRC power costs.xls Chart 3_04 07E Wild Horse Wind Expansion (C) (2)_Electric Rev Req Model (2010 GRC) SF 2" xfId="26529"/>
    <cellStyle name="_VC 6.15.06 update on 06GRC power costs.xls Chart 3_04 07E Wild Horse Wind Expansion (C) (2)_Final Order Electric EXHIBIT A-1" xfId="3997"/>
    <cellStyle name="_VC 6.15.06 update on 06GRC power costs.xls Chart 3_04 07E Wild Horse Wind Expansion (C) (2)_Final Order Electric EXHIBIT A-1 2" xfId="26530"/>
    <cellStyle name="_VC 6.15.06 update on 06GRC power costs.xls Chart 3_04 07E Wild Horse Wind Expansion (C) (2)_Final Order Electric EXHIBIT A-1 2 2" xfId="26531"/>
    <cellStyle name="_VC 6.15.06 update on 06GRC power costs.xls Chart 3_04 07E Wild Horse Wind Expansion (C) (2)_Final Order Electric EXHIBIT A-1 2 2 2" xfId="26532"/>
    <cellStyle name="_VC 6.15.06 update on 06GRC power costs.xls Chart 3_04 07E Wild Horse Wind Expansion (C) (2)_Final Order Electric EXHIBIT A-1 2 3" xfId="26533"/>
    <cellStyle name="_VC 6.15.06 update on 06GRC power costs.xls Chart 3_04 07E Wild Horse Wind Expansion (C) (2)_Final Order Electric EXHIBIT A-1 2 4" xfId="26534"/>
    <cellStyle name="_VC 6.15.06 update on 06GRC power costs.xls Chart 3_04 07E Wild Horse Wind Expansion (C) (2)_Final Order Electric EXHIBIT A-1 3" xfId="26535"/>
    <cellStyle name="_VC 6.15.06 update on 06GRC power costs.xls Chart 3_04 07E Wild Horse Wind Expansion (C) (2)_Final Order Electric EXHIBIT A-1 3 2" xfId="26536"/>
    <cellStyle name="_VC 6.15.06 update on 06GRC power costs.xls Chart 3_04 07E Wild Horse Wind Expansion (C) (2)_Final Order Electric EXHIBIT A-1 3 2 2" xfId="26537"/>
    <cellStyle name="_VC 6.15.06 update on 06GRC power costs.xls Chart 3_04 07E Wild Horse Wind Expansion (C) (2)_Final Order Electric EXHIBIT A-1 3 3" xfId="26538"/>
    <cellStyle name="_VC 6.15.06 update on 06GRC power costs.xls Chart 3_04 07E Wild Horse Wind Expansion (C) (2)_Final Order Electric EXHIBIT A-1 4" xfId="26539"/>
    <cellStyle name="_VC 6.15.06 update on 06GRC power costs.xls Chart 3_04 07E Wild Horse Wind Expansion (C) (2)_Final Order Electric EXHIBIT A-1 4 2" xfId="26540"/>
    <cellStyle name="_VC 6.15.06 update on 06GRC power costs.xls Chart 3_04 07E Wild Horse Wind Expansion (C) (2)_Final Order Electric EXHIBIT A-1 5" xfId="26541"/>
    <cellStyle name="_VC 6.15.06 update on 06GRC power costs.xls Chart 3_04 07E Wild Horse Wind Expansion (C) (2)_Final Order Electric EXHIBIT A-1 6" xfId="26542"/>
    <cellStyle name="_VC 6.15.06 update on 06GRC power costs.xls Chart 3_04 07E Wild Horse Wind Expansion (C) (2)_Final Order Electric EXHIBIT A-1 7" xfId="26543"/>
    <cellStyle name="_VC 6.15.06 update on 06GRC power costs.xls Chart 3_04 07E Wild Horse Wind Expansion (C) (2)_TENASKA REGULATORY ASSET" xfId="3998"/>
    <cellStyle name="_VC 6.15.06 update on 06GRC power costs.xls Chart 3_04 07E Wild Horse Wind Expansion (C) (2)_TENASKA REGULATORY ASSET 2" xfId="26544"/>
    <cellStyle name="_VC 6.15.06 update on 06GRC power costs.xls Chart 3_04 07E Wild Horse Wind Expansion (C) (2)_TENASKA REGULATORY ASSET 2 2" xfId="26545"/>
    <cellStyle name="_VC 6.15.06 update on 06GRC power costs.xls Chart 3_04 07E Wild Horse Wind Expansion (C) (2)_TENASKA REGULATORY ASSET 2 2 2" xfId="26546"/>
    <cellStyle name="_VC 6.15.06 update on 06GRC power costs.xls Chart 3_04 07E Wild Horse Wind Expansion (C) (2)_TENASKA REGULATORY ASSET 2 3" xfId="26547"/>
    <cellStyle name="_VC 6.15.06 update on 06GRC power costs.xls Chart 3_04 07E Wild Horse Wind Expansion (C) (2)_TENASKA REGULATORY ASSET 2 4" xfId="26548"/>
    <cellStyle name="_VC 6.15.06 update on 06GRC power costs.xls Chart 3_04 07E Wild Horse Wind Expansion (C) (2)_TENASKA REGULATORY ASSET 3" xfId="26549"/>
    <cellStyle name="_VC 6.15.06 update on 06GRC power costs.xls Chart 3_04 07E Wild Horse Wind Expansion (C) (2)_TENASKA REGULATORY ASSET 3 2" xfId="26550"/>
    <cellStyle name="_VC 6.15.06 update on 06GRC power costs.xls Chart 3_04 07E Wild Horse Wind Expansion (C) (2)_TENASKA REGULATORY ASSET 3 2 2" xfId="26551"/>
    <cellStyle name="_VC 6.15.06 update on 06GRC power costs.xls Chart 3_04 07E Wild Horse Wind Expansion (C) (2)_TENASKA REGULATORY ASSET 3 3" xfId="26552"/>
    <cellStyle name="_VC 6.15.06 update on 06GRC power costs.xls Chart 3_04 07E Wild Horse Wind Expansion (C) (2)_TENASKA REGULATORY ASSET 4" xfId="26553"/>
    <cellStyle name="_VC 6.15.06 update on 06GRC power costs.xls Chart 3_04 07E Wild Horse Wind Expansion (C) (2)_TENASKA REGULATORY ASSET 4 2" xfId="26554"/>
    <cellStyle name="_VC 6.15.06 update on 06GRC power costs.xls Chart 3_04 07E Wild Horse Wind Expansion (C) (2)_TENASKA REGULATORY ASSET 5" xfId="26555"/>
    <cellStyle name="_VC 6.15.06 update on 06GRC power costs.xls Chart 3_04 07E Wild Horse Wind Expansion (C) (2)_TENASKA REGULATORY ASSET 6" xfId="26556"/>
    <cellStyle name="_VC 6.15.06 update on 06GRC power costs.xls Chart 3_04 07E Wild Horse Wind Expansion (C) (2)_TENASKA REGULATORY ASSET 7" xfId="26557"/>
    <cellStyle name="_VC 6.15.06 update on 06GRC power costs.xls Chart 3_16.37E Wild Horse Expansion DeferralRevwrkingfile SF" xfId="3999"/>
    <cellStyle name="_VC 6.15.06 update on 06GRC power costs.xls Chart 3_16.37E Wild Horse Expansion DeferralRevwrkingfile SF 2" xfId="4000"/>
    <cellStyle name="_VC 6.15.06 update on 06GRC power costs.xls Chart 3_16.37E Wild Horse Expansion DeferralRevwrkingfile SF 2 2" xfId="26558"/>
    <cellStyle name="_VC 6.15.06 update on 06GRC power costs.xls Chart 3_16.37E Wild Horse Expansion DeferralRevwrkingfile SF 2 2 2" xfId="26559"/>
    <cellStyle name="_VC 6.15.06 update on 06GRC power costs.xls Chart 3_16.37E Wild Horse Expansion DeferralRevwrkingfile SF 2 2 2 2" xfId="26560"/>
    <cellStyle name="_VC 6.15.06 update on 06GRC power costs.xls Chart 3_16.37E Wild Horse Expansion DeferralRevwrkingfile SF 2 2 3" xfId="26561"/>
    <cellStyle name="_VC 6.15.06 update on 06GRC power costs.xls Chart 3_16.37E Wild Horse Expansion DeferralRevwrkingfile SF 2 3" xfId="26562"/>
    <cellStyle name="_VC 6.15.06 update on 06GRC power costs.xls Chart 3_16.37E Wild Horse Expansion DeferralRevwrkingfile SF 2 3 2" xfId="26563"/>
    <cellStyle name="_VC 6.15.06 update on 06GRC power costs.xls Chart 3_16.37E Wild Horse Expansion DeferralRevwrkingfile SF 2 4" xfId="26564"/>
    <cellStyle name="_VC 6.15.06 update on 06GRC power costs.xls Chart 3_16.37E Wild Horse Expansion DeferralRevwrkingfile SF 2 4 2" xfId="26565"/>
    <cellStyle name="_VC 6.15.06 update on 06GRC power costs.xls Chart 3_16.37E Wild Horse Expansion DeferralRevwrkingfile SF 2 5" xfId="26566"/>
    <cellStyle name="_VC 6.15.06 update on 06GRC power costs.xls Chart 3_16.37E Wild Horse Expansion DeferralRevwrkingfile SF 3" xfId="26567"/>
    <cellStyle name="_VC 6.15.06 update on 06GRC power costs.xls Chart 3_16.37E Wild Horse Expansion DeferralRevwrkingfile SF 3 2" xfId="26568"/>
    <cellStyle name="_VC 6.15.06 update on 06GRC power costs.xls Chart 3_16.37E Wild Horse Expansion DeferralRevwrkingfile SF 3 2 2" xfId="26569"/>
    <cellStyle name="_VC 6.15.06 update on 06GRC power costs.xls Chart 3_16.37E Wild Horse Expansion DeferralRevwrkingfile SF 3 3" xfId="26570"/>
    <cellStyle name="_VC 6.15.06 update on 06GRC power costs.xls Chart 3_16.37E Wild Horse Expansion DeferralRevwrkingfile SF 3 4" xfId="26571"/>
    <cellStyle name="_VC 6.15.06 update on 06GRC power costs.xls Chart 3_16.37E Wild Horse Expansion DeferralRevwrkingfile SF 4" xfId="26572"/>
    <cellStyle name="_VC 6.15.06 update on 06GRC power costs.xls Chart 3_16.37E Wild Horse Expansion DeferralRevwrkingfile SF 4 2" xfId="26573"/>
    <cellStyle name="_VC 6.15.06 update on 06GRC power costs.xls Chart 3_16.37E Wild Horse Expansion DeferralRevwrkingfile SF 4 2 2" xfId="26574"/>
    <cellStyle name="_VC 6.15.06 update on 06GRC power costs.xls Chart 3_16.37E Wild Horse Expansion DeferralRevwrkingfile SF 4 3" xfId="26575"/>
    <cellStyle name="_VC 6.15.06 update on 06GRC power costs.xls Chart 3_16.37E Wild Horse Expansion DeferralRevwrkingfile SF 5" xfId="26576"/>
    <cellStyle name="_VC 6.15.06 update on 06GRC power costs.xls Chart 3_16.37E Wild Horse Expansion DeferralRevwrkingfile SF 5 2" xfId="26577"/>
    <cellStyle name="_VC 6.15.06 update on 06GRC power costs.xls Chart 3_16.37E Wild Horse Expansion DeferralRevwrkingfile SF 6" xfId="26578"/>
    <cellStyle name="_VC 6.15.06 update on 06GRC power costs.xls Chart 3_16.37E Wild Horse Expansion DeferralRevwrkingfile SF 6 2" xfId="26579"/>
    <cellStyle name="_VC 6.15.06 update on 06GRC power costs.xls Chart 3_16.37E Wild Horse Expansion DeferralRevwrkingfile SF 7" xfId="26580"/>
    <cellStyle name="_VC 6.15.06 update on 06GRC power costs.xls Chart 3_16.37E Wild Horse Expansion DeferralRevwrkingfile SF_DEM-WP(C) ENERG10C--ctn Mid-C_042010 2010GRC" xfId="4001"/>
    <cellStyle name="_VC 6.15.06 update on 06GRC power costs.xls Chart 3_16.37E Wild Horse Expansion DeferralRevwrkingfile SF_DEM-WP(C) ENERG10C--ctn Mid-C_042010 2010GRC 2" xfId="26581"/>
    <cellStyle name="_VC 6.15.06 update on 06GRC power costs.xls Chart 3_2009 Compliance Filing PCA Exhibits for GRC" xfId="26582"/>
    <cellStyle name="_VC 6.15.06 update on 06GRC power costs.xls Chart 3_2009 Compliance Filing PCA Exhibits for GRC 2" xfId="26583"/>
    <cellStyle name="_VC 6.15.06 update on 06GRC power costs.xls Chart 3_2009 Compliance Filing PCA Exhibits for GRC 2 2" xfId="26584"/>
    <cellStyle name="_VC 6.15.06 update on 06GRC power costs.xls Chart 3_2009 Compliance Filing PCA Exhibits for GRC 3" xfId="26585"/>
    <cellStyle name="_VC 6.15.06 update on 06GRC power costs.xls Chart 3_2009 GRC Compl Filing - Exhibit D" xfId="4002"/>
    <cellStyle name="_VC 6.15.06 update on 06GRC power costs.xls Chart 3_2009 GRC Compl Filing - Exhibit D 2" xfId="4003"/>
    <cellStyle name="_VC 6.15.06 update on 06GRC power costs.xls Chart 3_2009 GRC Compl Filing - Exhibit D 2 2" xfId="26586"/>
    <cellStyle name="_VC 6.15.06 update on 06GRC power costs.xls Chart 3_2009 GRC Compl Filing - Exhibit D 2 2 2" xfId="26587"/>
    <cellStyle name="_VC 6.15.06 update on 06GRC power costs.xls Chart 3_2009 GRC Compl Filing - Exhibit D 2 2 2 2" xfId="26588"/>
    <cellStyle name="_VC 6.15.06 update on 06GRC power costs.xls Chart 3_2009 GRC Compl Filing - Exhibit D 2 3" xfId="26589"/>
    <cellStyle name="_VC 6.15.06 update on 06GRC power costs.xls Chart 3_2009 GRC Compl Filing - Exhibit D 2 3 2" xfId="26590"/>
    <cellStyle name="_VC 6.15.06 update on 06GRC power costs.xls Chart 3_2009 GRC Compl Filing - Exhibit D 2 4" xfId="26591"/>
    <cellStyle name="_VC 6.15.06 update on 06GRC power costs.xls Chart 3_2009 GRC Compl Filing - Exhibit D 2 4 2" xfId="26592"/>
    <cellStyle name="_VC 6.15.06 update on 06GRC power costs.xls Chart 3_2009 GRC Compl Filing - Exhibit D 2 5" xfId="26593"/>
    <cellStyle name="_VC 6.15.06 update on 06GRC power costs.xls Chart 3_2009 GRC Compl Filing - Exhibit D 3" xfId="26594"/>
    <cellStyle name="_VC 6.15.06 update on 06GRC power costs.xls Chart 3_2009 GRC Compl Filing - Exhibit D 3 2" xfId="26595"/>
    <cellStyle name="_VC 6.15.06 update on 06GRC power costs.xls Chart 3_2009 GRC Compl Filing - Exhibit D 3 2 2" xfId="26596"/>
    <cellStyle name="_VC 6.15.06 update on 06GRC power costs.xls Chart 3_2009 GRC Compl Filing - Exhibit D 3 3" xfId="26597"/>
    <cellStyle name="_VC 6.15.06 update on 06GRC power costs.xls Chart 3_2009 GRC Compl Filing - Exhibit D 4" xfId="26598"/>
    <cellStyle name="_VC 6.15.06 update on 06GRC power costs.xls Chart 3_2009 GRC Compl Filing - Exhibit D 4 2" xfId="26599"/>
    <cellStyle name="_VC 6.15.06 update on 06GRC power costs.xls Chart 3_2009 GRC Compl Filing - Exhibit D 4 2 2" xfId="26600"/>
    <cellStyle name="_VC 6.15.06 update on 06GRC power costs.xls Chart 3_2009 GRC Compl Filing - Exhibit D 4 3" xfId="26601"/>
    <cellStyle name="_VC 6.15.06 update on 06GRC power costs.xls Chart 3_2009 GRC Compl Filing - Exhibit D 5" xfId="26602"/>
    <cellStyle name="_VC 6.15.06 update on 06GRC power costs.xls Chart 3_2009 GRC Compl Filing - Exhibit D 5 2" xfId="26603"/>
    <cellStyle name="_VC 6.15.06 update on 06GRC power costs.xls Chart 3_2009 GRC Compl Filing - Exhibit D 6" xfId="26604"/>
    <cellStyle name="_VC 6.15.06 update on 06GRC power costs.xls Chart 3_2009 GRC Compl Filing - Exhibit D 6 2" xfId="26605"/>
    <cellStyle name="_VC 6.15.06 update on 06GRC power costs.xls Chart 3_2009 GRC Compl Filing - Exhibit D 7" xfId="26606"/>
    <cellStyle name="_VC 6.15.06 update on 06GRC power costs.xls Chart 3_2009 GRC Compl Filing - Exhibit D_DEM-WP(C) ENERG10C--ctn Mid-C_042010 2010GRC" xfId="4004"/>
    <cellStyle name="_VC 6.15.06 update on 06GRC power costs.xls Chart 3_2009 GRC Compl Filing - Exhibit D_DEM-WP(C) ENERG10C--ctn Mid-C_042010 2010GRC 2" xfId="26607"/>
    <cellStyle name="_VC 6.15.06 update on 06GRC power costs.xls Chart 3_3.01 Income Statement" xfId="26608"/>
    <cellStyle name="_VC 6.15.06 update on 06GRC power costs.xls Chart 3_4 31 Regulatory Assets and Liabilities  7 06- Exhibit D" xfId="4005"/>
    <cellStyle name="_VC 6.15.06 update on 06GRC power costs.xls Chart 3_4 31 Regulatory Assets and Liabilities  7 06- Exhibit D 2" xfId="4006"/>
    <cellStyle name="_VC 6.15.06 update on 06GRC power costs.xls Chart 3_4 31 Regulatory Assets and Liabilities  7 06- Exhibit D 2 2" xfId="26609"/>
    <cellStyle name="_VC 6.15.06 update on 06GRC power costs.xls Chart 3_4 31 Regulatory Assets and Liabilities  7 06- Exhibit D 2 2 2" xfId="26610"/>
    <cellStyle name="_VC 6.15.06 update on 06GRC power costs.xls Chart 3_4 31 Regulatory Assets and Liabilities  7 06- Exhibit D 2 2 2 2" xfId="26611"/>
    <cellStyle name="_VC 6.15.06 update on 06GRC power costs.xls Chart 3_4 31 Regulatory Assets and Liabilities  7 06- Exhibit D 2 2 3" xfId="26612"/>
    <cellStyle name="_VC 6.15.06 update on 06GRC power costs.xls Chart 3_4 31 Regulatory Assets and Liabilities  7 06- Exhibit D 2 3" xfId="26613"/>
    <cellStyle name="_VC 6.15.06 update on 06GRC power costs.xls Chart 3_4 31 Regulatory Assets and Liabilities  7 06- Exhibit D 2 3 2" xfId="26614"/>
    <cellStyle name="_VC 6.15.06 update on 06GRC power costs.xls Chart 3_4 31 Regulatory Assets and Liabilities  7 06- Exhibit D 2 4" xfId="26615"/>
    <cellStyle name="_VC 6.15.06 update on 06GRC power costs.xls Chart 3_4 31 Regulatory Assets and Liabilities  7 06- Exhibit D 2 4 2" xfId="26616"/>
    <cellStyle name="_VC 6.15.06 update on 06GRC power costs.xls Chart 3_4 31 Regulatory Assets and Liabilities  7 06- Exhibit D 2 5" xfId="26617"/>
    <cellStyle name="_VC 6.15.06 update on 06GRC power costs.xls Chart 3_4 31 Regulatory Assets and Liabilities  7 06- Exhibit D 3" xfId="26618"/>
    <cellStyle name="_VC 6.15.06 update on 06GRC power costs.xls Chart 3_4 31 Regulatory Assets and Liabilities  7 06- Exhibit D 3 2" xfId="26619"/>
    <cellStyle name="_VC 6.15.06 update on 06GRC power costs.xls Chart 3_4 31 Regulatory Assets and Liabilities  7 06- Exhibit D 3 2 2" xfId="26620"/>
    <cellStyle name="_VC 6.15.06 update on 06GRC power costs.xls Chart 3_4 31 Regulatory Assets and Liabilities  7 06- Exhibit D 3 3" xfId="26621"/>
    <cellStyle name="_VC 6.15.06 update on 06GRC power costs.xls Chart 3_4 31 Regulatory Assets and Liabilities  7 06- Exhibit D 3 4" xfId="26622"/>
    <cellStyle name="_VC 6.15.06 update on 06GRC power costs.xls Chart 3_4 31 Regulatory Assets and Liabilities  7 06- Exhibit D 4" xfId="26623"/>
    <cellStyle name="_VC 6.15.06 update on 06GRC power costs.xls Chart 3_4 31 Regulatory Assets and Liabilities  7 06- Exhibit D 4 2" xfId="26624"/>
    <cellStyle name="_VC 6.15.06 update on 06GRC power costs.xls Chart 3_4 31 Regulatory Assets and Liabilities  7 06- Exhibit D 4 2 2" xfId="26625"/>
    <cellStyle name="_VC 6.15.06 update on 06GRC power costs.xls Chart 3_4 31 Regulatory Assets and Liabilities  7 06- Exhibit D 4 3" xfId="26626"/>
    <cellStyle name="_VC 6.15.06 update on 06GRC power costs.xls Chart 3_4 31 Regulatory Assets and Liabilities  7 06- Exhibit D 5" xfId="26627"/>
    <cellStyle name="_VC 6.15.06 update on 06GRC power costs.xls Chart 3_4 31 Regulatory Assets and Liabilities  7 06- Exhibit D 5 2" xfId="26628"/>
    <cellStyle name="_VC 6.15.06 update on 06GRC power costs.xls Chart 3_4 31 Regulatory Assets and Liabilities  7 06- Exhibit D 6" xfId="26629"/>
    <cellStyle name="_VC 6.15.06 update on 06GRC power costs.xls Chart 3_4 31 Regulatory Assets and Liabilities  7 06- Exhibit D 6 2" xfId="26630"/>
    <cellStyle name="_VC 6.15.06 update on 06GRC power costs.xls Chart 3_4 31 Regulatory Assets and Liabilities  7 06- Exhibit D 7" xfId="26631"/>
    <cellStyle name="_VC 6.15.06 update on 06GRC power costs.xls Chart 3_4 31 Regulatory Assets and Liabilities  7 06- Exhibit D_DEM-WP(C) ENERG10C--ctn Mid-C_042010 2010GRC" xfId="4007"/>
    <cellStyle name="_VC 6.15.06 update on 06GRC power costs.xls Chart 3_4 31 Regulatory Assets and Liabilities  7 06- Exhibit D_DEM-WP(C) ENERG10C--ctn Mid-C_042010 2010GRC 2" xfId="26632"/>
    <cellStyle name="_VC 6.15.06 update on 06GRC power costs.xls Chart 3_4 31 Regulatory Assets and Liabilities  7 06- Exhibit D_NIM Summary" xfId="4008"/>
    <cellStyle name="_VC 6.15.06 update on 06GRC power costs.xls Chart 3_4 31 Regulatory Assets and Liabilities  7 06- Exhibit D_NIM Summary 2" xfId="4009"/>
    <cellStyle name="_VC 6.15.06 update on 06GRC power costs.xls Chart 3_4 31 Regulatory Assets and Liabilities  7 06- Exhibit D_NIM Summary 2 2" xfId="26633"/>
    <cellStyle name="_VC 6.15.06 update on 06GRC power costs.xls Chart 3_4 31 Regulatory Assets and Liabilities  7 06- Exhibit D_NIM Summary 2 2 2" xfId="26634"/>
    <cellStyle name="_VC 6.15.06 update on 06GRC power costs.xls Chart 3_4 31 Regulatory Assets and Liabilities  7 06- Exhibit D_NIM Summary 2 2 2 2" xfId="26635"/>
    <cellStyle name="_VC 6.15.06 update on 06GRC power costs.xls Chart 3_4 31 Regulatory Assets and Liabilities  7 06- Exhibit D_NIM Summary 2 3" xfId="26636"/>
    <cellStyle name="_VC 6.15.06 update on 06GRC power costs.xls Chart 3_4 31 Regulatory Assets and Liabilities  7 06- Exhibit D_NIM Summary 2 3 2" xfId="26637"/>
    <cellStyle name="_VC 6.15.06 update on 06GRC power costs.xls Chart 3_4 31 Regulatory Assets and Liabilities  7 06- Exhibit D_NIM Summary 2 4" xfId="26638"/>
    <cellStyle name="_VC 6.15.06 update on 06GRC power costs.xls Chart 3_4 31 Regulatory Assets and Liabilities  7 06- Exhibit D_NIM Summary 2 4 2" xfId="26639"/>
    <cellStyle name="_VC 6.15.06 update on 06GRC power costs.xls Chart 3_4 31 Regulatory Assets and Liabilities  7 06- Exhibit D_NIM Summary 2 5" xfId="26640"/>
    <cellStyle name="_VC 6.15.06 update on 06GRC power costs.xls Chart 3_4 31 Regulatory Assets and Liabilities  7 06- Exhibit D_NIM Summary 3" xfId="26641"/>
    <cellStyle name="_VC 6.15.06 update on 06GRC power costs.xls Chart 3_4 31 Regulatory Assets and Liabilities  7 06- Exhibit D_NIM Summary 3 2" xfId="26642"/>
    <cellStyle name="_VC 6.15.06 update on 06GRC power costs.xls Chart 3_4 31 Regulatory Assets and Liabilities  7 06- Exhibit D_NIM Summary 3 2 2" xfId="26643"/>
    <cellStyle name="_VC 6.15.06 update on 06GRC power costs.xls Chart 3_4 31 Regulatory Assets and Liabilities  7 06- Exhibit D_NIM Summary 3 3" xfId="26644"/>
    <cellStyle name="_VC 6.15.06 update on 06GRC power costs.xls Chart 3_4 31 Regulatory Assets and Liabilities  7 06- Exhibit D_NIM Summary 4" xfId="26645"/>
    <cellStyle name="_VC 6.15.06 update on 06GRC power costs.xls Chart 3_4 31 Regulatory Assets and Liabilities  7 06- Exhibit D_NIM Summary 4 2" xfId="26646"/>
    <cellStyle name="_VC 6.15.06 update on 06GRC power costs.xls Chart 3_4 31 Regulatory Assets and Liabilities  7 06- Exhibit D_NIM Summary 4 2 2" xfId="26647"/>
    <cellStyle name="_VC 6.15.06 update on 06GRC power costs.xls Chart 3_4 31 Regulatory Assets and Liabilities  7 06- Exhibit D_NIM Summary 4 3" xfId="26648"/>
    <cellStyle name="_VC 6.15.06 update on 06GRC power costs.xls Chart 3_4 31 Regulatory Assets and Liabilities  7 06- Exhibit D_NIM Summary 5" xfId="26649"/>
    <cellStyle name="_VC 6.15.06 update on 06GRC power costs.xls Chart 3_4 31 Regulatory Assets and Liabilities  7 06- Exhibit D_NIM Summary 5 2" xfId="26650"/>
    <cellStyle name="_VC 6.15.06 update on 06GRC power costs.xls Chart 3_4 31 Regulatory Assets and Liabilities  7 06- Exhibit D_NIM Summary 6" xfId="26651"/>
    <cellStyle name="_VC 6.15.06 update on 06GRC power costs.xls Chart 3_4 31 Regulatory Assets and Liabilities  7 06- Exhibit D_NIM Summary 6 2" xfId="26652"/>
    <cellStyle name="_VC 6.15.06 update on 06GRC power costs.xls Chart 3_4 31 Regulatory Assets and Liabilities  7 06- Exhibit D_NIM Summary 7" xfId="26653"/>
    <cellStyle name="_VC 6.15.06 update on 06GRC power costs.xls Chart 3_4 31 Regulatory Assets and Liabilities  7 06- Exhibit D_NIM Summary_DEM-WP(C) ENERG10C--ctn Mid-C_042010 2010GRC" xfId="4010"/>
    <cellStyle name="_VC 6.15.06 update on 06GRC power costs.xls Chart 3_4 31 Regulatory Assets and Liabilities  7 06- Exhibit D_NIM Summary_DEM-WP(C) ENERG10C--ctn Mid-C_042010 2010GRC 2" xfId="26654"/>
    <cellStyle name="_VC 6.15.06 update on 06GRC power costs.xls Chart 3_4 31E Reg Asset  Liab and EXH D" xfId="4011"/>
    <cellStyle name="_VC 6.15.06 update on 06GRC power costs.xls Chart 3_4 31E Reg Asset  Liab and EXH D _ Aug 10 Filing (2)" xfId="4012"/>
    <cellStyle name="_VC 6.15.06 update on 06GRC power costs.xls Chart 3_4 31E Reg Asset  Liab and EXH D _ Aug 10 Filing (2) 2" xfId="4013"/>
    <cellStyle name="_VC 6.15.06 update on 06GRC power costs.xls Chart 3_4 31E Reg Asset  Liab and EXH D _ Aug 10 Filing (2) 2 2" xfId="26655"/>
    <cellStyle name="_VC 6.15.06 update on 06GRC power costs.xls Chart 3_4 31E Reg Asset  Liab and EXH D _ Aug 10 Filing (2) 2 2 2" xfId="26656"/>
    <cellStyle name="_VC 6.15.06 update on 06GRC power costs.xls Chart 3_4 31E Reg Asset  Liab and EXH D _ Aug 10 Filing (2) 2 3" xfId="26657"/>
    <cellStyle name="_VC 6.15.06 update on 06GRC power costs.xls Chart 3_4 31E Reg Asset  Liab and EXH D _ Aug 10 Filing (2) 3" xfId="26658"/>
    <cellStyle name="_VC 6.15.06 update on 06GRC power costs.xls Chart 3_4 31E Reg Asset  Liab and EXH D _ Aug 10 Filing (2) 3 2" xfId="26659"/>
    <cellStyle name="_VC 6.15.06 update on 06GRC power costs.xls Chart 3_4 31E Reg Asset  Liab and EXH D _ Aug 10 Filing (2) 3 2 2" xfId="26660"/>
    <cellStyle name="_VC 6.15.06 update on 06GRC power costs.xls Chart 3_4 31E Reg Asset  Liab and EXH D _ Aug 10 Filing (2) 3 3" xfId="26661"/>
    <cellStyle name="_VC 6.15.06 update on 06GRC power costs.xls Chart 3_4 31E Reg Asset  Liab and EXH D _ Aug 10 Filing (2) 4" xfId="26662"/>
    <cellStyle name="_VC 6.15.06 update on 06GRC power costs.xls Chart 3_4 31E Reg Asset  Liab and EXH D _ Aug 10 Filing (2) 4 2" xfId="26663"/>
    <cellStyle name="_VC 6.15.06 update on 06GRC power costs.xls Chart 3_4 31E Reg Asset  Liab and EXH D _ Aug 10 Filing (2) 5" xfId="26664"/>
    <cellStyle name="_VC 6.15.06 update on 06GRC power costs.xls Chart 3_4 31E Reg Asset  Liab and EXH D _ Aug 10 Filing (2) 5 2" xfId="26665"/>
    <cellStyle name="_VC 6.15.06 update on 06GRC power costs.xls Chart 3_4 31E Reg Asset  Liab and EXH D 10" xfId="26666"/>
    <cellStyle name="_VC 6.15.06 update on 06GRC power costs.xls Chart 3_4 31E Reg Asset  Liab and EXH D 10 2" xfId="26667"/>
    <cellStyle name="_VC 6.15.06 update on 06GRC power costs.xls Chart 3_4 31E Reg Asset  Liab and EXH D 10 2 2" xfId="26668"/>
    <cellStyle name="_VC 6.15.06 update on 06GRC power costs.xls Chart 3_4 31E Reg Asset  Liab and EXH D 10 3" xfId="26669"/>
    <cellStyle name="_VC 6.15.06 update on 06GRC power costs.xls Chart 3_4 31E Reg Asset  Liab and EXH D 11" xfId="26670"/>
    <cellStyle name="_VC 6.15.06 update on 06GRC power costs.xls Chart 3_4 31E Reg Asset  Liab and EXH D 11 2" xfId="26671"/>
    <cellStyle name="_VC 6.15.06 update on 06GRC power costs.xls Chart 3_4 31E Reg Asset  Liab and EXH D 11 2 2" xfId="26672"/>
    <cellStyle name="_VC 6.15.06 update on 06GRC power costs.xls Chart 3_4 31E Reg Asset  Liab and EXH D 11 3" xfId="26673"/>
    <cellStyle name="_VC 6.15.06 update on 06GRC power costs.xls Chart 3_4 31E Reg Asset  Liab and EXH D 12" xfId="26674"/>
    <cellStyle name="_VC 6.15.06 update on 06GRC power costs.xls Chart 3_4 31E Reg Asset  Liab and EXH D 12 2" xfId="26675"/>
    <cellStyle name="_VC 6.15.06 update on 06GRC power costs.xls Chart 3_4 31E Reg Asset  Liab and EXH D 12 2 2" xfId="26676"/>
    <cellStyle name="_VC 6.15.06 update on 06GRC power costs.xls Chart 3_4 31E Reg Asset  Liab and EXH D 12 3" xfId="26677"/>
    <cellStyle name="_VC 6.15.06 update on 06GRC power costs.xls Chart 3_4 31E Reg Asset  Liab and EXH D 13" xfId="26678"/>
    <cellStyle name="_VC 6.15.06 update on 06GRC power costs.xls Chart 3_4 31E Reg Asset  Liab and EXH D 13 2" xfId="26679"/>
    <cellStyle name="_VC 6.15.06 update on 06GRC power costs.xls Chart 3_4 31E Reg Asset  Liab and EXH D 13 2 2" xfId="26680"/>
    <cellStyle name="_VC 6.15.06 update on 06GRC power costs.xls Chart 3_4 31E Reg Asset  Liab and EXH D 13 3" xfId="26681"/>
    <cellStyle name="_VC 6.15.06 update on 06GRC power costs.xls Chart 3_4 31E Reg Asset  Liab and EXH D 14" xfId="26682"/>
    <cellStyle name="_VC 6.15.06 update on 06GRC power costs.xls Chart 3_4 31E Reg Asset  Liab and EXH D 14 2" xfId="26683"/>
    <cellStyle name="_VC 6.15.06 update on 06GRC power costs.xls Chart 3_4 31E Reg Asset  Liab and EXH D 14 2 2" xfId="26684"/>
    <cellStyle name="_VC 6.15.06 update on 06GRC power costs.xls Chart 3_4 31E Reg Asset  Liab and EXH D 14 3" xfId="26685"/>
    <cellStyle name="_VC 6.15.06 update on 06GRC power costs.xls Chart 3_4 31E Reg Asset  Liab and EXH D 15" xfId="26686"/>
    <cellStyle name="_VC 6.15.06 update on 06GRC power costs.xls Chart 3_4 31E Reg Asset  Liab and EXH D 15 2" xfId="26687"/>
    <cellStyle name="_VC 6.15.06 update on 06GRC power costs.xls Chart 3_4 31E Reg Asset  Liab and EXH D 15 2 2" xfId="26688"/>
    <cellStyle name="_VC 6.15.06 update on 06GRC power costs.xls Chart 3_4 31E Reg Asset  Liab and EXH D 15 3" xfId="26689"/>
    <cellStyle name="_VC 6.15.06 update on 06GRC power costs.xls Chart 3_4 31E Reg Asset  Liab and EXH D 16" xfId="26690"/>
    <cellStyle name="_VC 6.15.06 update on 06GRC power costs.xls Chart 3_4 31E Reg Asset  Liab and EXH D 16 2" xfId="26691"/>
    <cellStyle name="_VC 6.15.06 update on 06GRC power costs.xls Chart 3_4 31E Reg Asset  Liab and EXH D 16 2 2" xfId="26692"/>
    <cellStyle name="_VC 6.15.06 update on 06GRC power costs.xls Chart 3_4 31E Reg Asset  Liab and EXH D 16 3" xfId="26693"/>
    <cellStyle name="_VC 6.15.06 update on 06GRC power costs.xls Chart 3_4 31E Reg Asset  Liab and EXH D 17" xfId="26694"/>
    <cellStyle name="_VC 6.15.06 update on 06GRC power costs.xls Chart 3_4 31E Reg Asset  Liab and EXH D 17 2" xfId="26695"/>
    <cellStyle name="_VC 6.15.06 update on 06GRC power costs.xls Chart 3_4 31E Reg Asset  Liab and EXH D 18" xfId="26696"/>
    <cellStyle name="_VC 6.15.06 update on 06GRC power costs.xls Chart 3_4 31E Reg Asset  Liab and EXH D 18 2" xfId="26697"/>
    <cellStyle name="_VC 6.15.06 update on 06GRC power costs.xls Chart 3_4 31E Reg Asset  Liab and EXH D 19" xfId="26698"/>
    <cellStyle name="_VC 6.15.06 update on 06GRC power costs.xls Chart 3_4 31E Reg Asset  Liab and EXH D 19 2" xfId="26699"/>
    <cellStyle name="_VC 6.15.06 update on 06GRC power costs.xls Chart 3_4 31E Reg Asset  Liab and EXH D 2" xfId="4014"/>
    <cellStyle name="_VC 6.15.06 update on 06GRC power costs.xls Chart 3_4 31E Reg Asset  Liab and EXH D 2 2" xfId="26700"/>
    <cellStyle name="_VC 6.15.06 update on 06GRC power costs.xls Chart 3_4 31E Reg Asset  Liab and EXH D 2 2 2" xfId="26701"/>
    <cellStyle name="_VC 6.15.06 update on 06GRC power costs.xls Chart 3_4 31E Reg Asset  Liab and EXH D 2 3" xfId="26702"/>
    <cellStyle name="_VC 6.15.06 update on 06GRC power costs.xls Chart 3_4 31E Reg Asset  Liab and EXH D 20" xfId="26703"/>
    <cellStyle name="_VC 6.15.06 update on 06GRC power costs.xls Chart 3_4 31E Reg Asset  Liab and EXH D 20 2" xfId="26704"/>
    <cellStyle name="_VC 6.15.06 update on 06GRC power costs.xls Chart 3_4 31E Reg Asset  Liab and EXH D 21" xfId="26705"/>
    <cellStyle name="_VC 6.15.06 update on 06GRC power costs.xls Chart 3_4 31E Reg Asset  Liab and EXH D 21 2" xfId="26706"/>
    <cellStyle name="_VC 6.15.06 update on 06GRC power costs.xls Chart 3_4 31E Reg Asset  Liab and EXH D 22" xfId="26707"/>
    <cellStyle name="_VC 6.15.06 update on 06GRC power costs.xls Chart 3_4 31E Reg Asset  Liab and EXH D 22 2" xfId="26708"/>
    <cellStyle name="_VC 6.15.06 update on 06GRC power costs.xls Chart 3_4 31E Reg Asset  Liab and EXH D 23" xfId="26709"/>
    <cellStyle name="_VC 6.15.06 update on 06GRC power costs.xls Chart 3_4 31E Reg Asset  Liab and EXH D 23 2" xfId="26710"/>
    <cellStyle name="_VC 6.15.06 update on 06GRC power costs.xls Chart 3_4 31E Reg Asset  Liab and EXH D 24" xfId="26711"/>
    <cellStyle name="_VC 6.15.06 update on 06GRC power costs.xls Chart 3_4 31E Reg Asset  Liab and EXH D 24 2" xfId="26712"/>
    <cellStyle name="_VC 6.15.06 update on 06GRC power costs.xls Chart 3_4 31E Reg Asset  Liab and EXH D 25" xfId="26713"/>
    <cellStyle name="_VC 6.15.06 update on 06GRC power costs.xls Chart 3_4 31E Reg Asset  Liab and EXH D 25 2" xfId="26714"/>
    <cellStyle name="_VC 6.15.06 update on 06GRC power costs.xls Chart 3_4 31E Reg Asset  Liab and EXH D 26" xfId="26715"/>
    <cellStyle name="_VC 6.15.06 update on 06GRC power costs.xls Chart 3_4 31E Reg Asset  Liab and EXH D 26 2" xfId="26716"/>
    <cellStyle name="_VC 6.15.06 update on 06GRC power costs.xls Chart 3_4 31E Reg Asset  Liab and EXH D 27" xfId="26717"/>
    <cellStyle name="_VC 6.15.06 update on 06GRC power costs.xls Chart 3_4 31E Reg Asset  Liab and EXH D 27 2" xfId="26718"/>
    <cellStyle name="_VC 6.15.06 update on 06GRC power costs.xls Chart 3_4 31E Reg Asset  Liab and EXH D 28" xfId="26719"/>
    <cellStyle name="_VC 6.15.06 update on 06GRC power costs.xls Chart 3_4 31E Reg Asset  Liab and EXH D 28 2" xfId="26720"/>
    <cellStyle name="_VC 6.15.06 update on 06GRC power costs.xls Chart 3_4 31E Reg Asset  Liab and EXH D 29" xfId="26721"/>
    <cellStyle name="_VC 6.15.06 update on 06GRC power costs.xls Chart 3_4 31E Reg Asset  Liab and EXH D 29 2" xfId="26722"/>
    <cellStyle name="_VC 6.15.06 update on 06GRC power costs.xls Chart 3_4 31E Reg Asset  Liab and EXH D 3" xfId="4015"/>
    <cellStyle name="_VC 6.15.06 update on 06GRC power costs.xls Chart 3_4 31E Reg Asset  Liab and EXH D 3 2" xfId="26723"/>
    <cellStyle name="_VC 6.15.06 update on 06GRC power costs.xls Chart 3_4 31E Reg Asset  Liab and EXH D 3 2 2" xfId="26724"/>
    <cellStyle name="_VC 6.15.06 update on 06GRC power costs.xls Chart 3_4 31E Reg Asset  Liab and EXH D 3 3" xfId="26725"/>
    <cellStyle name="_VC 6.15.06 update on 06GRC power costs.xls Chart 3_4 31E Reg Asset  Liab and EXH D 30" xfId="26726"/>
    <cellStyle name="_VC 6.15.06 update on 06GRC power costs.xls Chart 3_4 31E Reg Asset  Liab and EXH D 30 2" xfId="26727"/>
    <cellStyle name="_VC 6.15.06 update on 06GRC power costs.xls Chart 3_4 31E Reg Asset  Liab and EXH D 4" xfId="26728"/>
    <cellStyle name="_VC 6.15.06 update on 06GRC power costs.xls Chart 3_4 31E Reg Asset  Liab and EXH D 4 2" xfId="26729"/>
    <cellStyle name="_VC 6.15.06 update on 06GRC power costs.xls Chart 3_4 31E Reg Asset  Liab and EXH D 4 2 2" xfId="26730"/>
    <cellStyle name="_VC 6.15.06 update on 06GRC power costs.xls Chart 3_4 31E Reg Asset  Liab and EXH D 5" xfId="26731"/>
    <cellStyle name="_VC 6.15.06 update on 06GRC power costs.xls Chart 3_4 31E Reg Asset  Liab and EXH D 5 2" xfId="26732"/>
    <cellStyle name="_VC 6.15.06 update on 06GRC power costs.xls Chart 3_4 31E Reg Asset  Liab and EXH D 5 2 2" xfId="26733"/>
    <cellStyle name="_VC 6.15.06 update on 06GRC power costs.xls Chart 3_4 31E Reg Asset  Liab and EXH D 6" xfId="26734"/>
    <cellStyle name="_VC 6.15.06 update on 06GRC power costs.xls Chart 3_4 31E Reg Asset  Liab and EXH D 6 2" xfId="26735"/>
    <cellStyle name="_VC 6.15.06 update on 06GRC power costs.xls Chart 3_4 31E Reg Asset  Liab and EXH D 6 2 2" xfId="26736"/>
    <cellStyle name="_VC 6.15.06 update on 06GRC power costs.xls Chart 3_4 31E Reg Asset  Liab and EXH D 6 3" xfId="26737"/>
    <cellStyle name="_VC 6.15.06 update on 06GRC power costs.xls Chart 3_4 31E Reg Asset  Liab and EXH D 7" xfId="26738"/>
    <cellStyle name="_VC 6.15.06 update on 06GRC power costs.xls Chart 3_4 31E Reg Asset  Liab and EXH D 7 2" xfId="26739"/>
    <cellStyle name="_VC 6.15.06 update on 06GRC power costs.xls Chart 3_4 31E Reg Asset  Liab and EXH D 7 2 2" xfId="26740"/>
    <cellStyle name="_VC 6.15.06 update on 06GRC power costs.xls Chart 3_4 31E Reg Asset  Liab and EXH D 7 3" xfId="26741"/>
    <cellStyle name="_VC 6.15.06 update on 06GRC power costs.xls Chart 3_4 31E Reg Asset  Liab and EXH D 8" xfId="26742"/>
    <cellStyle name="_VC 6.15.06 update on 06GRC power costs.xls Chart 3_4 31E Reg Asset  Liab and EXH D 8 2" xfId="26743"/>
    <cellStyle name="_VC 6.15.06 update on 06GRC power costs.xls Chart 3_4 31E Reg Asset  Liab and EXH D 8 2 2" xfId="26744"/>
    <cellStyle name="_VC 6.15.06 update on 06GRC power costs.xls Chart 3_4 31E Reg Asset  Liab and EXH D 8 3" xfId="26745"/>
    <cellStyle name="_VC 6.15.06 update on 06GRC power costs.xls Chart 3_4 31E Reg Asset  Liab and EXH D 9" xfId="26746"/>
    <cellStyle name="_VC 6.15.06 update on 06GRC power costs.xls Chart 3_4 31E Reg Asset  Liab and EXH D 9 2" xfId="26747"/>
    <cellStyle name="_VC 6.15.06 update on 06GRC power costs.xls Chart 3_4 31E Reg Asset  Liab and EXH D 9 2 2" xfId="26748"/>
    <cellStyle name="_VC 6.15.06 update on 06GRC power costs.xls Chart 3_4 31E Reg Asset  Liab and EXH D 9 3" xfId="26749"/>
    <cellStyle name="_VC 6.15.06 update on 06GRC power costs.xls Chart 3_4 32 Regulatory Assets and Liabilities  7 06- Exhibit D" xfId="4016"/>
    <cellStyle name="_VC 6.15.06 update on 06GRC power costs.xls Chart 3_4 32 Regulatory Assets and Liabilities  7 06- Exhibit D 2" xfId="4017"/>
    <cellStyle name="_VC 6.15.06 update on 06GRC power costs.xls Chart 3_4 32 Regulatory Assets and Liabilities  7 06- Exhibit D 2 2" xfId="26750"/>
    <cellStyle name="_VC 6.15.06 update on 06GRC power costs.xls Chart 3_4 32 Regulatory Assets and Liabilities  7 06- Exhibit D 2 2 2" xfId="26751"/>
    <cellStyle name="_VC 6.15.06 update on 06GRC power costs.xls Chart 3_4 32 Regulatory Assets and Liabilities  7 06- Exhibit D 2 2 2 2" xfId="26752"/>
    <cellStyle name="_VC 6.15.06 update on 06GRC power costs.xls Chart 3_4 32 Regulatory Assets and Liabilities  7 06- Exhibit D 2 2 3" xfId="26753"/>
    <cellStyle name="_VC 6.15.06 update on 06GRC power costs.xls Chart 3_4 32 Regulatory Assets and Liabilities  7 06- Exhibit D 2 3" xfId="26754"/>
    <cellStyle name="_VC 6.15.06 update on 06GRC power costs.xls Chart 3_4 32 Regulatory Assets and Liabilities  7 06- Exhibit D 2 3 2" xfId="26755"/>
    <cellStyle name="_VC 6.15.06 update on 06GRC power costs.xls Chart 3_4 32 Regulatory Assets and Liabilities  7 06- Exhibit D 2 4" xfId="26756"/>
    <cellStyle name="_VC 6.15.06 update on 06GRC power costs.xls Chart 3_4 32 Regulatory Assets and Liabilities  7 06- Exhibit D 2 4 2" xfId="26757"/>
    <cellStyle name="_VC 6.15.06 update on 06GRC power costs.xls Chart 3_4 32 Regulatory Assets and Liabilities  7 06- Exhibit D 2 5" xfId="26758"/>
    <cellStyle name="_VC 6.15.06 update on 06GRC power costs.xls Chart 3_4 32 Regulatory Assets and Liabilities  7 06- Exhibit D 3" xfId="26759"/>
    <cellStyle name="_VC 6.15.06 update on 06GRC power costs.xls Chart 3_4 32 Regulatory Assets and Liabilities  7 06- Exhibit D 3 2" xfId="26760"/>
    <cellStyle name="_VC 6.15.06 update on 06GRC power costs.xls Chart 3_4 32 Regulatory Assets and Liabilities  7 06- Exhibit D 3 2 2" xfId="26761"/>
    <cellStyle name="_VC 6.15.06 update on 06GRC power costs.xls Chart 3_4 32 Regulatory Assets and Liabilities  7 06- Exhibit D 3 3" xfId="26762"/>
    <cellStyle name="_VC 6.15.06 update on 06GRC power costs.xls Chart 3_4 32 Regulatory Assets and Liabilities  7 06- Exhibit D 3 4" xfId="26763"/>
    <cellStyle name="_VC 6.15.06 update on 06GRC power costs.xls Chart 3_4 32 Regulatory Assets and Liabilities  7 06- Exhibit D 4" xfId="26764"/>
    <cellStyle name="_VC 6.15.06 update on 06GRC power costs.xls Chart 3_4 32 Regulatory Assets and Liabilities  7 06- Exhibit D 4 2" xfId="26765"/>
    <cellStyle name="_VC 6.15.06 update on 06GRC power costs.xls Chart 3_4 32 Regulatory Assets and Liabilities  7 06- Exhibit D 4 2 2" xfId="26766"/>
    <cellStyle name="_VC 6.15.06 update on 06GRC power costs.xls Chart 3_4 32 Regulatory Assets and Liabilities  7 06- Exhibit D 4 3" xfId="26767"/>
    <cellStyle name="_VC 6.15.06 update on 06GRC power costs.xls Chart 3_4 32 Regulatory Assets and Liabilities  7 06- Exhibit D 5" xfId="26768"/>
    <cellStyle name="_VC 6.15.06 update on 06GRC power costs.xls Chart 3_4 32 Regulatory Assets and Liabilities  7 06- Exhibit D 5 2" xfId="26769"/>
    <cellStyle name="_VC 6.15.06 update on 06GRC power costs.xls Chart 3_4 32 Regulatory Assets and Liabilities  7 06- Exhibit D 6" xfId="26770"/>
    <cellStyle name="_VC 6.15.06 update on 06GRC power costs.xls Chart 3_4 32 Regulatory Assets and Liabilities  7 06- Exhibit D 6 2" xfId="26771"/>
    <cellStyle name="_VC 6.15.06 update on 06GRC power costs.xls Chart 3_4 32 Regulatory Assets and Liabilities  7 06- Exhibit D 7" xfId="26772"/>
    <cellStyle name="_VC 6.15.06 update on 06GRC power costs.xls Chart 3_4 32 Regulatory Assets and Liabilities  7 06- Exhibit D_DEM-WP(C) ENERG10C--ctn Mid-C_042010 2010GRC" xfId="4018"/>
    <cellStyle name="_VC 6.15.06 update on 06GRC power costs.xls Chart 3_4 32 Regulatory Assets and Liabilities  7 06- Exhibit D_DEM-WP(C) ENERG10C--ctn Mid-C_042010 2010GRC 2" xfId="26773"/>
    <cellStyle name="_VC 6.15.06 update on 06GRC power costs.xls Chart 3_4 32 Regulatory Assets and Liabilities  7 06- Exhibit D_NIM Summary" xfId="4019"/>
    <cellStyle name="_VC 6.15.06 update on 06GRC power costs.xls Chart 3_4 32 Regulatory Assets and Liabilities  7 06- Exhibit D_NIM Summary 2" xfId="4020"/>
    <cellStyle name="_VC 6.15.06 update on 06GRC power costs.xls Chart 3_4 32 Regulatory Assets and Liabilities  7 06- Exhibit D_NIM Summary 2 2" xfId="26774"/>
    <cellStyle name="_VC 6.15.06 update on 06GRC power costs.xls Chart 3_4 32 Regulatory Assets and Liabilities  7 06- Exhibit D_NIM Summary 2 2 2" xfId="26775"/>
    <cellStyle name="_VC 6.15.06 update on 06GRC power costs.xls Chart 3_4 32 Regulatory Assets and Liabilities  7 06- Exhibit D_NIM Summary 2 2 2 2" xfId="26776"/>
    <cellStyle name="_VC 6.15.06 update on 06GRC power costs.xls Chart 3_4 32 Regulatory Assets and Liabilities  7 06- Exhibit D_NIM Summary 2 3" xfId="26777"/>
    <cellStyle name="_VC 6.15.06 update on 06GRC power costs.xls Chart 3_4 32 Regulatory Assets and Liabilities  7 06- Exhibit D_NIM Summary 2 3 2" xfId="26778"/>
    <cellStyle name="_VC 6.15.06 update on 06GRC power costs.xls Chart 3_4 32 Regulatory Assets and Liabilities  7 06- Exhibit D_NIM Summary 2 4" xfId="26779"/>
    <cellStyle name="_VC 6.15.06 update on 06GRC power costs.xls Chart 3_4 32 Regulatory Assets and Liabilities  7 06- Exhibit D_NIM Summary 2 4 2" xfId="26780"/>
    <cellStyle name="_VC 6.15.06 update on 06GRC power costs.xls Chart 3_4 32 Regulatory Assets and Liabilities  7 06- Exhibit D_NIM Summary 2 5" xfId="26781"/>
    <cellStyle name="_VC 6.15.06 update on 06GRC power costs.xls Chart 3_4 32 Regulatory Assets and Liabilities  7 06- Exhibit D_NIM Summary 3" xfId="26782"/>
    <cellStyle name="_VC 6.15.06 update on 06GRC power costs.xls Chart 3_4 32 Regulatory Assets and Liabilities  7 06- Exhibit D_NIM Summary 3 2" xfId="26783"/>
    <cellStyle name="_VC 6.15.06 update on 06GRC power costs.xls Chart 3_4 32 Regulatory Assets and Liabilities  7 06- Exhibit D_NIM Summary 3 2 2" xfId="26784"/>
    <cellStyle name="_VC 6.15.06 update on 06GRC power costs.xls Chart 3_4 32 Regulatory Assets and Liabilities  7 06- Exhibit D_NIM Summary 3 3" xfId="26785"/>
    <cellStyle name="_VC 6.15.06 update on 06GRC power costs.xls Chart 3_4 32 Regulatory Assets and Liabilities  7 06- Exhibit D_NIM Summary 4" xfId="26786"/>
    <cellStyle name="_VC 6.15.06 update on 06GRC power costs.xls Chart 3_4 32 Regulatory Assets and Liabilities  7 06- Exhibit D_NIM Summary 4 2" xfId="26787"/>
    <cellStyle name="_VC 6.15.06 update on 06GRC power costs.xls Chart 3_4 32 Regulatory Assets and Liabilities  7 06- Exhibit D_NIM Summary 4 2 2" xfId="26788"/>
    <cellStyle name="_VC 6.15.06 update on 06GRC power costs.xls Chart 3_4 32 Regulatory Assets and Liabilities  7 06- Exhibit D_NIM Summary 4 3" xfId="26789"/>
    <cellStyle name="_VC 6.15.06 update on 06GRC power costs.xls Chart 3_4 32 Regulatory Assets and Liabilities  7 06- Exhibit D_NIM Summary 5" xfId="26790"/>
    <cellStyle name="_VC 6.15.06 update on 06GRC power costs.xls Chart 3_4 32 Regulatory Assets and Liabilities  7 06- Exhibit D_NIM Summary 5 2" xfId="26791"/>
    <cellStyle name="_VC 6.15.06 update on 06GRC power costs.xls Chart 3_4 32 Regulatory Assets and Liabilities  7 06- Exhibit D_NIM Summary 6" xfId="26792"/>
    <cellStyle name="_VC 6.15.06 update on 06GRC power costs.xls Chart 3_4 32 Regulatory Assets and Liabilities  7 06- Exhibit D_NIM Summary 6 2" xfId="26793"/>
    <cellStyle name="_VC 6.15.06 update on 06GRC power costs.xls Chart 3_4 32 Regulatory Assets and Liabilities  7 06- Exhibit D_NIM Summary 7" xfId="26794"/>
    <cellStyle name="_VC 6.15.06 update on 06GRC power costs.xls Chart 3_4 32 Regulatory Assets and Liabilities  7 06- Exhibit D_NIM Summary_DEM-WP(C) ENERG10C--ctn Mid-C_042010 2010GRC" xfId="4021"/>
    <cellStyle name="_VC 6.15.06 update on 06GRC power costs.xls Chart 3_4 32 Regulatory Assets and Liabilities  7 06- Exhibit D_NIM Summary_DEM-WP(C) ENERG10C--ctn Mid-C_042010 2010GRC 2" xfId="26795"/>
    <cellStyle name="_VC 6.15.06 update on 06GRC power costs.xls Chart 3_AURORA Total New" xfId="4022"/>
    <cellStyle name="_VC 6.15.06 update on 06GRC power costs.xls Chart 3_AURORA Total New 2" xfId="4023"/>
    <cellStyle name="_VC 6.15.06 update on 06GRC power costs.xls Chart 3_AURORA Total New 2 2" xfId="26796"/>
    <cellStyle name="_VC 6.15.06 update on 06GRC power costs.xls Chart 3_AURORA Total New 2 2 2" xfId="26797"/>
    <cellStyle name="_VC 6.15.06 update on 06GRC power costs.xls Chart 3_AURORA Total New 2 2 2 2" xfId="26798"/>
    <cellStyle name="_VC 6.15.06 update on 06GRC power costs.xls Chart 3_AURORA Total New 2 3" xfId="26799"/>
    <cellStyle name="_VC 6.15.06 update on 06GRC power costs.xls Chart 3_AURORA Total New 2 3 2" xfId="26800"/>
    <cellStyle name="_VC 6.15.06 update on 06GRC power costs.xls Chart 3_AURORA Total New 2 4" xfId="26801"/>
    <cellStyle name="_VC 6.15.06 update on 06GRC power costs.xls Chart 3_AURORA Total New 2 4 2" xfId="26802"/>
    <cellStyle name="_VC 6.15.06 update on 06GRC power costs.xls Chart 3_AURORA Total New 2 5" xfId="26803"/>
    <cellStyle name="_VC 6.15.06 update on 06GRC power costs.xls Chart 3_AURORA Total New 3" xfId="26804"/>
    <cellStyle name="_VC 6.15.06 update on 06GRC power costs.xls Chart 3_AURORA Total New 3 2" xfId="26805"/>
    <cellStyle name="_VC 6.15.06 update on 06GRC power costs.xls Chart 3_AURORA Total New 3 2 2" xfId="26806"/>
    <cellStyle name="_VC 6.15.06 update on 06GRC power costs.xls Chart 3_AURORA Total New 4" xfId="26807"/>
    <cellStyle name="_VC 6.15.06 update on 06GRC power costs.xls Chart 3_AURORA Total New 4 2" xfId="26808"/>
    <cellStyle name="_VC 6.15.06 update on 06GRC power costs.xls Chart 3_AURORA Total New 5" xfId="26809"/>
    <cellStyle name="_VC 6.15.06 update on 06GRC power costs.xls Chart 3_AURORA Total New 5 2" xfId="26810"/>
    <cellStyle name="_VC 6.15.06 update on 06GRC power costs.xls Chart 3_AURORA Total New 6" xfId="26811"/>
    <cellStyle name="_VC 6.15.06 update on 06GRC power costs.xls Chart 3_Book2" xfId="4024"/>
    <cellStyle name="_VC 6.15.06 update on 06GRC power costs.xls Chart 3_Book2 2" xfId="4025"/>
    <cellStyle name="_VC 6.15.06 update on 06GRC power costs.xls Chart 3_Book2 2 2" xfId="26812"/>
    <cellStyle name="_VC 6.15.06 update on 06GRC power costs.xls Chart 3_Book2 2 2 2" xfId="26813"/>
    <cellStyle name="_VC 6.15.06 update on 06GRC power costs.xls Chart 3_Book2 2 2 2 2" xfId="26814"/>
    <cellStyle name="_VC 6.15.06 update on 06GRC power costs.xls Chart 3_Book2 2 2 3" xfId="26815"/>
    <cellStyle name="_VC 6.15.06 update on 06GRC power costs.xls Chart 3_Book2 2 3" xfId="26816"/>
    <cellStyle name="_VC 6.15.06 update on 06GRC power costs.xls Chart 3_Book2 2 3 2" xfId="26817"/>
    <cellStyle name="_VC 6.15.06 update on 06GRC power costs.xls Chart 3_Book2 2 4" xfId="26818"/>
    <cellStyle name="_VC 6.15.06 update on 06GRC power costs.xls Chart 3_Book2 2 4 2" xfId="26819"/>
    <cellStyle name="_VC 6.15.06 update on 06GRC power costs.xls Chart 3_Book2 2 5" xfId="26820"/>
    <cellStyle name="_VC 6.15.06 update on 06GRC power costs.xls Chart 3_Book2 3" xfId="26821"/>
    <cellStyle name="_VC 6.15.06 update on 06GRC power costs.xls Chart 3_Book2 3 2" xfId="26822"/>
    <cellStyle name="_VC 6.15.06 update on 06GRC power costs.xls Chart 3_Book2 3 2 2" xfId="26823"/>
    <cellStyle name="_VC 6.15.06 update on 06GRC power costs.xls Chart 3_Book2 3 3" xfId="26824"/>
    <cellStyle name="_VC 6.15.06 update on 06GRC power costs.xls Chart 3_Book2 3 4" xfId="26825"/>
    <cellStyle name="_VC 6.15.06 update on 06GRC power costs.xls Chart 3_Book2 4" xfId="26826"/>
    <cellStyle name="_VC 6.15.06 update on 06GRC power costs.xls Chart 3_Book2 4 2" xfId="26827"/>
    <cellStyle name="_VC 6.15.06 update on 06GRC power costs.xls Chart 3_Book2 4 2 2" xfId="26828"/>
    <cellStyle name="_VC 6.15.06 update on 06GRC power costs.xls Chart 3_Book2 4 3" xfId="26829"/>
    <cellStyle name="_VC 6.15.06 update on 06GRC power costs.xls Chart 3_Book2 5" xfId="26830"/>
    <cellStyle name="_VC 6.15.06 update on 06GRC power costs.xls Chart 3_Book2 5 2" xfId="26831"/>
    <cellStyle name="_VC 6.15.06 update on 06GRC power costs.xls Chart 3_Book2 6" xfId="26832"/>
    <cellStyle name="_VC 6.15.06 update on 06GRC power costs.xls Chart 3_Book2 6 2" xfId="26833"/>
    <cellStyle name="_VC 6.15.06 update on 06GRC power costs.xls Chart 3_Book2 7" xfId="26834"/>
    <cellStyle name="_VC 6.15.06 update on 06GRC power costs.xls Chart 3_Book2_Adj Bench DR 3 for Initial Briefs (Electric)" xfId="4026"/>
    <cellStyle name="_VC 6.15.06 update on 06GRC power costs.xls Chart 3_Book2_Adj Bench DR 3 for Initial Briefs (Electric) 2" xfId="4027"/>
    <cellStyle name="_VC 6.15.06 update on 06GRC power costs.xls Chart 3_Book2_Adj Bench DR 3 for Initial Briefs (Electric) 2 2" xfId="26835"/>
    <cellStyle name="_VC 6.15.06 update on 06GRC power costs.xls Chart 3_Book2_Adj Bench DR 3 for Initial Briefs (Electric) 2 2 2" xfId="26836"/>
    <cellStyle name="_VC 6.15.06 update on 06GRC power costs.xls Chart 3_Book2_Adj Bench DR 3 for Initial Briefs (Electric) 2 2 2 2" xfId="26837"/>
    <cellStyle name="_VC 6.15.06 update on 06GRC power costs.xls Chart 3_Book2_Adj Bench DR 3 for Initial Briefs (Electric) 2 2 3" xfId="26838"/>
    <cellStyle name="_VC 6.15.06 update on 06GRC power costs.xls Chart 3_Book2_Adj Bench DR 3 for Initial Briefs (Electric) 2 3" xfId="26839"/>
    <cellStyle name="_VC 6.15.06 update on 06GRC power costs.xls Chart 3_Book2_Adj Bench DR 3 for Initial Briefs (Electric) 2 3 2" xfId="26840"/>
    <cellStyle name="_VC 6.15.06 update on 06GRC power costs.xls Chart 3_Book2_Adj Bench DR 3 for Initial Briefs (Electric) 2 4" xfId="26841"/>
    <cellStyle name="_VC 6.15.06 update on 06GRC power costs.xls Chart 3_Book2_Adj Bench DR 3 for Initial Briefs (Electric) 2 4 2" xfId="26842"/>
    <cellStyle name="_VC 6.15.06 update on 06GRC power costs.xls Chart 3_Book2_Adj Bench DR 3 for Initial Briefs (Electric) 2 5" xfId="26843"/>
    <cellStyle name="_VC 6.15.06 update on 06GRC power costs.xls Chart 3_Book2_Adj Bench DR 3 for Initial Briefs (Electric) 3" xfId="26844"/>
    <cellStyle name="_VC 6.15.06 update on 06GRC power costs.xls Chart 3_Book2_Adj Bench DR 3 for Initial Briefs (Electric) 3 2" xfId="26845"/>
    <cellStyle name="_VC 6.15.06 update on 06GRC power costs.xls Chart 3_Book2_Adj Bench DR 3 for Initial Briefs (Electric) 3 2 2" xfId="26846"/>
    <cellStyle name="_VC 6.15.06 update on 06GRC power costs.xls Chart 3_Book2_Adj Bench DR 3 for Initial Briefs (Electric) 3 3" xfId="26847"/>
    <cellStyle name="_VC 6.15.06 update on 06GRC power costs.xls Chart 3_Book2_Adj Bench DR 3 for Initial Briefs (Electric) 3 4" xfId="26848"/>
    <cellStyle name="_VC 6.15.06 update on 06GRC power costs.xls Chart 3_Book2_Adj Bench DR 3 for Initial Briefs (Electric) 4" xfId="26849"/>
    <cellStyle name="_VC 6.15.06 update on 06GRC power costs.xls Chart 3_Book2_Adj Bench DR 3 for Initial Briefs (Electric) 4 2" xfId="26850"/>
    <cellStyle name="_VC 6.15.06 update on 06GRC power costs.xls Chart 3_Book2_Adj Bench DR 3 for Initial Briefs (Electric) 4 2 2" xfId="26851"/>
    <cellStyle name="_VC 6.15.06 update on 06GRC power costs.xls Chart 3_Book2_Adj Bench DR 3 for Initial Briefs (Electric) 4 3" xfId="26852"/>
    <cellStyle name="_VC 6.15.06 update on 06GRC power costs.xls Chart 3_Book2_Adj Bench DR 3 for Initial Briefs (Electric) 5" xfId="26853"/>
    <cellStyle name="_VC 6.15.06 update on 06GRC power costs.xls Chart 3_Book2_Adj Bench DR 3 for Initial Briefs (Electric) 5 2" xfId="26854"/>
    <cellStyle name="_VC 6.15.06 update on 06GRC power costs.xls Chart 3_Book2_Adj Bench DR 3 for Initial Briefs (Electric) 6" xfId="26855"/>
    <cellStyle name="_VC 6.15.06 update on 06GRC power costs.xls Chart 3_Book2_Adj Bench DR 3 for Initial Briefs (Electric) 6 2" xfId="26856"/>
    <cellStyle name="_VC 6.15.06 update on 06GRC power costs.xls Chart 3_Book2_Adj Bench DR 3 for Initial Briefs (Electric) 7" xfId="26857"/>
    <cellStyle name="_VC 6.15.06 update on 06GRC power costs.xls Chart 3_Book2_Adj Bench DR 3 for Initial Briefs (Electric)_DEM-WP(C) ENERG10C--ctn Mid-C_042010 2010GRC" xfId="4028"/>
    <cellStyle name="_VC 6.15.06 update on 06GRC power costs.xls Chart 3_Book2_Adj Bench DR 3 for Initial Briefs (Electric)_DEM-WP(C) ENERG10C--ctn Mid-C_042010 2010GRC 2" xfId="26858"/>
    <cellStyle name="_VC 6.15.06 update on 06GRC power costs.xls Chart 3_Book2_DEM-WP(C) ENERG10C--ctn Mid-C_042010 2010GRC" xfId="4029"/>
    <cellStyle name="_VC 6.15.06 update on 06GRC power costs.xls Chart 3_Book2_DEM-WP(C) ENERG10C--ctn Mid-C_042010 2010GRC 2" xfId="26859"/>
    <cellStyle name="_VC 6.15.06 update on 06GRC power costs.xls Chart 3_Book2_Electric Rev Req Model (2009 GRC) Rebuttal" xfId="4030"/>
    <cellStyle name="_VC 6.15.06 update on 06GRC power costs.xls Chart 3_Book2_Electric Rev Req Model (2009 GRC) Rebuttal 2" xfId="26860"/>
    <cellStyle name="_VC 6.15.06 update on 06GRC power costs.xls Chart 3_Book2_Electric Rev Req Model (2009 GRC) Rebuttal 2 2" xfId="26861"/>
    <cellStyle name="_VC 6.15.06 update on 06GRC power costs.xls Chart 3_Book2_Electric Rev Req Model (2009 GRC) Rebuttal 2 2 2" xfId="26862"/>
    <cellStyle name="_VC 6.15.06 update on 06GRC power costs.xls Chart 3_Book2_Electric Rev Req Model (2009 GRC) Rebuttal 2 3" xfId="26863"/>
    <cellStyle name="_VC 6.15.06 update on 06GRC power costs.xls Chart 3_Book2_Electric Rev Req Model (2009 GRC) Rebuttal 2 4" xfId="26864"/>
    <cellStyle name="_VC 6.15.06 update on 06GRC power costs.xls Chart 3_Book2_Electric Rev Req Model (2009 GRC) Rebuttal 3" xfId="26865"/>
    <cellStyle name="_VC 6.15.06 update on 06GRC power costs.xls Chart 3_Book2_Electric Rev Req Model (2009 GRC) Rebuttal 3 2" xfId="26866"/>
    <cellStyle name="_VC 6.15.06 update on 06GRC power costs.xls Chart 3_Book2_Electric Rev Req Model (2009 GRC) Rebuttal 4" xfId="26867"/>
    <cellStyle name="_VC 6.15.06 update on 06GRC power costs.xls Chart 3_Book2_Electric Rev Req Model (2009 GRC) Rebuttal 5" xfId="26868"/>
    <cellStyle name="_VC 6.15.06 update on 06GRC power costs.xls Chart 3_Book2_Electric Rev Req Model (2009 GRC) Rebuttal REmoval of New  WH Solar AdjustMI" xfId="4031"/>
    <cellStyle name="_VC 6.15.06 update on 06GRC power costs.xls Chart 3_Book2_Electric Rev Req Model (2009 GRC) Rebuttal REmoval of New  WH Solar AdjustMI 2" xfId="4032"/>
    <cellStyle name="_VC 6.15.06 update on 06GRC power costs.xls Chart 3_Book2_Electric Rev Req Model (2009 GRC) Rebuttal REmoval of New  WH Solar AdjustMI 2 2" xfId="26869"/>
    <cellStyle name="_VC 6.15.06 update on 06GRC power costs.xls Chart 3_Book2_Electric Rev Req Model (2009 GRC) Rebuttal REmoval of New  WH Solar AdjustMI 2 2 2" xfId="26870"/>
    <cellStyle name="_VC 6.15.06 update on 06GRC power costs.xls Chart 3_Book2_Electric Rev Req Model (2009 GRC) Rebuttal REmoval of New  WH Solar AdjustMI 2 2 2 2" xfId="26871"/>
    <cellStyle name="_VC 6.15.06 update on 06GRC power costs.xls Chart 3_Book2_Electric Rev Req Model (2009 GRC) Rebuttal REmoval of New  WH Solar AdjustMI 2 2 3" xfId="26872"/>
    <cellStyle name="_VC 6.15.06 update on 06GRC power costs.xls Chart 3_Book2_Electric Rev Req Model (2009 GRC) Rebuttal REmoval of New  WH Solar AdjustMI 2 3" xfId="26873"/>
    <cellStyle name="_VC 6.15.06 update on 06GRC power costs.xls Chart 3_Book2_Electric Rev Req Model (2009 GRC) Rebuttal REmoval of New  WH Solar AdjustMI 2 3 2" xfId="26874"/>
    <cellStyle name="_VC 6.15.06 update on 06GRC power costs.xls Chart 3_Book2_Electric Rev Req Model (2009 GRC) Rebuttal REmoval of New  WH Solar AdjustMI 2 4" xfId="26875"/>
    <cellStyle name="_VC 6.15.06 update on 06GRC power costs.xls Chart 3_Book2_Electric Rev Req Model (2009 GRC) Rebuttal REmoval of New  WH Solar AdjustMI 2 4 2" xfId="26876"/>
    <cellStyle name="_VC 6.15.06 update on 06GRC power costs.xls Chart 3_Book2_Electric Rev Req Model (2009 GRC) Rebuttal REmoval of New  WH Solar AdjustMI 2 5" xfId="26877"/>
    <cellStyle name="_VC 6.15.06 update on 06GRC power costs.xls Chart 3_Book2_Electric Rev Req Model (2009 GRC) Rebuttal REmoval of New  WH Solar AdjustMI 3" xfId="26878"/>
    <cellStyle name="_VC 6.15.06 update on 06GRC power costs.xls Chart 3_Book2_Electric Rev Req Model (2009 GRC) Rebuttal REmoval of New  WH Solar AdjustMI 3 2" xfId="26879"/>
    <cellStyle name="_VC 6.15.06 update on 06GRC power costs.xls Chart 3_Book2_Electric Rev Req Model (2009 GRC) Rebuttal REmoval of New  WH Solar AdjustMI 3 2 2" xfId="26880"/>
    <cellStyle name="_VC 6.15.06 update on 06GRC power costs.xls Chart 3_Book2_Electric Rev Req Model (2009 GRC) Rebuttal REmoval of New  WH Solar AdjustMI 3 3" xfId="26881"/>
    <cellStyle name="_VC 6.15.06 update on 06GRC power costs.xls Chart 3_Book2_Electric Rev Req Model (2009 GRC) Rebuttal REmoval of New  WH Solar AdjustMI 3 4" xfId="26882"/>
    <cellStyle name="_VC 6.15.06 update on 06GRC power costs.xls Chart 3_Book2_Electric Rev Req Model (2009 GRC) Rebuttal REmoval of New  WH Solar AdjustMI 4" xfId="26883"/>
    <cellStyle name="_VC 6.15.06 update on 06GRC power costs.xls Chart 3_Book2_Electric Rev Req Model (2009 GRC) Rebuttal REmoval of New  WH Solar AdjustMI 4 2" xfId="26884"/>
    <cellStyle name="_VC 6.15.06 update on 06GRC power costs.xls Chart 3_Book2_Electric Rev Req Model (2009 GRC) Rebuttal REmoval of New  WH Solar AdjustMI 4 2 2" xfId="26885"/>
    <cellStyle name="_VC 6.15.06 update on 06GRC power costs.xls Chart 3_Book2_Electric Rev Req Model (2009 GRC) Rebuttal REmoval of New  WH Solar AdjustMI 4 3" xfId="26886"/>
    <cellStyle name="_VC 6.15.06 update on 06GRC power costs.xls Chart 3_Book2_Electric Rev Req Model (2009 GRC) Rebuttal REmoval of New  WH Solar AdjustMI 5" xfId="26887"/>
    <cellStyle name="_VC 6.15.06 update on 06GRC power costs.xls Chart 3_Book2_Electric Rev Req Model (2009 GRC) Rebuttal REmoval of New  WH Solar AdjustMI 5 2" xfId="26888"/>
    <cellStyle name="_VC 6.15.06 update on 06GRC power costs.xls Chart 3_Book2_Electric Rev Req Model (2009 GRC) Rebuttal REmoval of New  WH Solar AdjustMI 6" xfId="26889"/>
    <cellStyle name="_VC 6.15.06 update on 06GRC power costs.xls Chart 3_Book2_Electric Rev Req Model (2009 GRC) Rebuttal REmoval of New  WH Solar AdjustMI 6 2" xfId="26890"/>
    <cellStyle name="_VC 6.15.06 update on 06GRC power costs.xls Chart 3_Book2_Electric Rev Req Model (2009 GRC) Rebuttal REmoval of New  WH Solar AdjustMI 7" xfId="26891"/>
    <cellStyle name="_VC 6.15.06 update on 06GRC power costs.xls Chart 3_Book2_Electric Rev Req Model (2009 GRC) Rebuttal REmoval of New  WH Solar AdjustMI_DEM-WP(C) ENERG10C--ctn Mid-C_042010 2010GRC" xfId="4033"/>
    <cellStyle name="_VC 6.15.06 update on 06GRC power costs.xls Chart 3_Book2_Electric Rev Req Model (2009 GRC) Rebuttal REmoval of New  WH Solar AdjustMI_DEM-WP(C) ENERG10C--ctn Mid-C_042010 2010GRC 2" xfId="26892"/>
    <cellStyle name="_VC 6.15.06 update on 06GRC power costs.xls Chart 3_Book2_Electric Rev Req Model (2009 GRC) Revised 01-18-2010" xfId="4034"/>
    <cellStyle name="_VC 6.15.06 update on 06GRC power costs.xls Chart 3_Book2_Electric Rev Req Model (2009 GRC) Revised 01-18-2010 2" xfId="4035"/>
    <cellStyle name="_VC 6.15.06 update on 06GRC power costs.xls Chart 3_Book2_Electric Rev Req Model (2009 GRC) Revised 01-18-2010 2 2" xfId="26893"/>
    <cellStyle name="_VC 6.15.06 update on 06GRC power costs.xls Chart 3_Book2_Electric Rev Req Model (2009 GRC) Revised 01-18-2010 2 2 2" xfId="26894"/>
    <cellStyle name="_VC 6.15.06 update on 06GRC power costs.xls Chart 3_Book2_Electric Rev Req Model (2009 GRC) Revised 01-18-2010 2 2 2 2" xfId="26895"/>
    <cellStyle name="_VC 6.15.06 update on 06GRC power costs.xls Chart 3_Book2_Electric Rev Req Model (2009 GRC) Revised 01-18-2010 2 2 3" xfId="26896"/>
    <cellStyle name="_VC 6.15.06 update on 06GRC power costs.xls Chart 3_Book2_Electric Rev Req Model (2009 GRC) Revised 01-18-2010 2 3" xfId="26897"/>
    <cellStyle name="_VC 6.15.06 update on 06GRC power costs.xls Chart 3_Book2_Electric Rev Req Model (2009 GRC) Revised 01-18-2010 2 3 2" xfId="26898"/>
    <cellStyle name="_VC 6.15.06 update on 06GRC power costs.xls Chart 3_Book2_Electric Rev Req Model (2009 GRC) Revised 01-18-2010 2 4" xfId="26899"/>
    <cellStyle name="_VC 6.15.06 update on 06GRC power costs.xls Chart 3_Book2_Electric Rev Req Model (2009 GRC) Revised 01-18-2010 2 4 2" xfId="26900"/>
    <cellStyle name="_VC 6.15.06 update on 06GRC power costs.xls Chart 3_Book2_Electric Rev Req Model (2009 GRC) Revised 01-18-2010 2 5" xfId="26901"/>
    <cellStyle name="_VC 6.15.06 update on 06GRC power costs.xls Chart 3_Book2_Electric Rev Req Model (2009 GRC) Revised 01-18-2010 3" xfId="26902"/>
    <cellStyle name="_VC 6.15.06 update on 06GRC power costs.xls Chart 3_Book2_Electric Rev Req Model (2009 GRC) Revised 01-18-2010 3 2" xfId="26903"/>
    <cellStyle name="_VC 6.15.06 update on 06GRC power costs.xls Chart 3_Book2_Electric Rev Req Model (2009 GRC) Revised 01-18-2010 3 2 2" xfId="26904"/>
    <cellStyle name="_VC 6.15.06 update on 06GRC power costs.xls Chart 3_Book2_Electric Rev Req Model (2009 GRC) Revised 01-18-2010 3 3" xfId="26905"/>
    <cellStyle name="_VC 6.15.06 update on 06GRC power costs.xls Chart 3_Book2_Electric Rev Req Model (2009 GRC) Revised 01-18-2010 3 4" xfId="26906"/>
    <cellStyle name="_VC 6.15.06 update on 06GRC power costs.xls Chart 3_Book2_Electric Rev Req Model (2009 GRC) Revised 01-18-2010 4" xfId="26907"/>
    <cellStyle name="_VC 6.15.06 update on 06GRC power costs.xls Chart 3_Book2_Electric Rev Req Model (2009 GRC) Revised 01-18-2010 4 2" xfId="26908"/>
    <cellStyle name="_VC 6.15.06 update on 06GRC power costs.xls Chart 3_Book2_Electric Rev Req Model (2009 GRC) Revised 01-18-2010 4 2 2" xfId="26909"/>
    <cellStyle name="_VC 6.15.06 update on 06GRC power costs.xls Chart 3_Book2_Electric Rev Req Model (2009 GRC) Revised 01-18-2010 4 3" xfId="26910"/>
    <cellStyle name="_VC 6.15.06 update on 06GRC power costs.xls Chart 3_Book2_Electric Rev Req Model (2009 GRC) Revised 01-18-2010 5" xfId="26911"/>
    <cellStyle name="_VC 6.15.06 update on 06GRC power costs.xls Chart 3_Book2_Electric Rev Req Model (2009 GRC) Revised 01-18-2010 5 2" xfId="26912"/>
    <cellStyle name="_VC 6.15.06 update on 06GRC power costs.xls Chart 3_Book2_Electric Rev Req Model (2009 GRC) Revised 01-18-2010 6" xfId="26913"/>
    <cellStyle name="_VC 6.15.06 update on 06GRC power costs.xls Chart 3_Book2_Electric Rev Req Model (2009 GRC) Revised 01-18-2010 6 2" xfId="26914"/>
    <cellStyle name="_VC 6.15.06 update on 06GRC power costs.xls Chart 3_Book2_Electric Rev Req Model (2009 GRC) Revised 01-18-2010 7" xfId="26915"/>
    <cellStyle name="_VC 6.15.06 update on 06GRC power costs.xls Chart 3_Book2_Electric Rev Req Model (2009 GRC) Revised 01-18-2010_DEM-WP(C) ENERG10C--ctn Mid-C_042010 2010GRC" xfId="4036"/>
    <cellStyle name="_VC 6.15.06 update on 06GRC power costs.xls Chart 3_Book2_Electric Rev Req Model (2009 GRC) Revised 01-18-2010_DEM-WP(C) ENERG10C--ctn Mid-C_042010 2010GRC 2" xfId="26916"/>
    <cellStyle name="_VC 6.15.06 update on 06GRC power costs.xls Chart 3_Book2_Final Order Electric EXHIBIT A-1" xfId="4037"/>
    <cellStyle name="_VC 6.15.06 update on 06GRC power costs.xls Chart 3_Book2_Final Order Electric EXHIBIT A-1 2" xfId="26917"/>
    <cellStyle name="_VC 6.15.06 update on 06GRC power costs.xls Chart 3_Book2_Final Order Electric EXHIBIT A-1 2 2" xfId="26918"/>
    <cellStyle name="_VC 6.15.06 update on 06GRC power costs.xls Chart 3_Book2_Final Order Electric EXHIBIT A-1 2 2 2" xfId="26919"/>
    <cellStyle name="_VC 6.15.06 update on 06GRC power costs.xls Chart 3_Book2_Final Order Electric EXHIBIT A-1 2 3" xfId="26920"/>
    <cellStyle name="_VC 6.15.06 update on 06GRC power costs.xls Chart 3_Book2_Final Order Electric EXHIBIT A-1 2 4" xfId="26921"/>
    <cellStyle name="_VC 6.15.06 update on 06GRC power costs.xls Chart 3_Book2_Final Order Electric EXHIBIT A-1 3" xfId="26922"/>
    <cellStyle name="_VC 6.15.06 update on 06GRC power costs.xls Chart 3_Book2_Final Order Electric EXHIBIT A-1 3 2" xfId="26923"/>
    <cellStyle name="_VC 6.15.06 update on 06GRC power costs.xls Chart 3_Book2_Final Order Electric EXHIBIT A-1 3 2 2" xfId="26924"/>
    <cellStyle name="_VC 6.15.06 update on 06GRC power costs.xls Chart 3_Book2_Final Order Electric EXHIBIT A-1 3 3" xfId="26925"/>
    <cellStyle name="_VC 6.15.06 update on 06GRC power costs.xls Chart 3_Book2_Final Order Electric EXHIBIT A-1 4" xfId="26926"/>
    <cellStyle name="_VC 6.15.06 update on 06GRC power costs.xls Chart 3_Book2_Final Order Electric EXHIBIT A-1 4 2" xfId="26927"/>
    <cellStyle name="_VC 6.15.06 update on 06GRC power costs.xls Chart 3_Book2_Final Order Electric EXHIBIT A-1 5" xfId="26928"/>
    <cellStyle name="_VC 6.15.06 update on 06GRC power costs.xls Chart 3_Book2_Final Order Electric EXHIBIT A-1 6" xfId="26929"/>
    <cellStyle name="_VC 6.15.06 update on 06GRC power costs.xls Chart 3_Book2_Final Order Electric EXHIBIT A-1 7" xfId="26930"/>
    <cellStyle name="_VC 6.15.06 update on 06GRC power costs.xls Chart 3_Book4" xfId="4038"/>
    <cellStyle name="_VC 6.15.06 update on 06GRC power costs.xls Chart 3_Book4 2" xfId="4039"/>
    <cellStyle name="_VC 6.15.06 update on 06GRC power costs.xls Chart 3_Book4 2 2" xfId="26931"/>
    <cellStyle name="_VC 6.15.06 update on 06GRC power costs.xls Chart 3_Book4 2 2 2" xfId="26932"/>
    <cellStyle name="_VC 6.15.06 update on 06GRC power costs.xls Chart 3_Book4 2 2 2 2" xfId="26933"/>
    <cellStyle name="_VC 6.15.06 update on 06GRC power costs.xls Chart 3_Book4 2 2 3" xfId="26934"/>
    <cellStyle name="_VC 6.15.06 update on 06GRC power costs.xls Chart 3_Book4 2 3" xfId="26935"/>
    <cellStyle name="_VC 6.15.06 update on 06GRC power costs.xls Chart 3_Book4 2 3 2" xfId="26936"/>
    <cellStyle name="_VC 6.15.06 update on 06GRC power costs.xls Chart 3_Book4 2 4" xfId="26937"/>
    <cellStyle name="_VC 6.15.06 update on 06GRC power costs.xls Chart 3_Book4 2 4 2" xfId="26938"/>
    <cellStyle name="_VC 6.15.06 update on 06GRC power costs.xls Chart 3_Book4 2 5" xfId="26939"/>
    <cellStyle name="_VC 6.15.06 update on 06GRC power costs.xls Chart 3_Book4 3" xfId="26940"/>
    <cellStyle name="_VC 6.15.06 update on 06GRC power costs.xls Chart 3_Book4 3 2" xfId="26941"/>
    <cellStyle name="_VC 6.15.06 update on 06GRC power costs.xls Chart 3_Book4 3 2 2" xfId="26942"/>
    <cellStyle name="_VC 6.15.06 update on 06GRC power costs.xls Chart 3_Book4 3 3" xfId="26943"/>
    <cellStyle name="_VC 6.15.06 update on 06GRC power costs.xls Chart 3_Book4 3 4" xfId="26944"/>
    <cellStyle name="_VC 6.15.06 update on 06GRC power costs.xls Chart 3_Book4 4" xfId="26945"/>
    <cellStyle name="_VC 6.15.06 update on 06GRC power costs.xls Chart 3_Book4 4 2" xfId="26946"/>
    <cellStyle name="_VC 6.15.06 update on 06GRC power costs.xls Chart 3_Book4 4 2 2" xfId="26947"/>
    <cellStyle name="_VC 6.15.06 update on 06GRC power costs.xls Chart 3_Book4 4 3" xfId="26948"/>
    <cellStyle name="_VC 6.15.06 update on 06GRC power costs.xls Chart 3_Book4 5" xfId="26949"/>
    <cellStyle name="_VC 6.15.06 update on 06GRC power costs.xls Chart 3_Book4 5 2" xfId="26950"/>
    <cellStyle name="_VC 6.15.06 update on 06GRC power costs.xls Chart 3_Book4 6" xfId="26951"/>
    <cellStyle name="_VC 6.15.06 update on 06GRC power costs.xls Chart 3_Book4 6 2" xfId="26952"/>
    <cellStyle name="_VC 6.15.06 update on 06GRC power costs.xls Chart 3_Book4 7" xfId="26953"/>
    <cellStyle name="_VC 6.15.06 update on 06GRC power costs.xls Chart 3_Book4_DEM-WP(C) ENERG10C--ctn Mid-C_042010 2010GRC" xfId="4040"/>
    <cellStyle name="_VC 6.15.06 update on 06GRC power costs.xls Chart 3_Book4_DEM-WP(C) ENERG10C--ctn Mid-C_042010 2010GRC 2" xfId="26954"/>
    <cellStyle name="_VC 6.15.06 update on 06GRC power costs.xls Chart 3_Book9" xfId="4041"/>
    <cellStyle name="_VC 6.15.06 update on 06GRC power costs.xls Chart 3_Book9 2" xfId="4042"/>
    <cellStyle name="_VC 6.15.06 update on 06GRC power costs.xls Chart 3_Book9 2 2" xfId="26955"/>
    <cellStyle name="_VC 6.15.06 update on 06GRC power costs.xls Chart 3_Book9 2 2 2" xfId="26956"/>
    <cellStyle name="_VC 6.15.06 update on 06GRC power costs.xls Chart 3_Book9 2 2 2 2" xfId="26957"/>
    <cellStyle name="_VC 6.15.06 update on 06GRC power costs.xls Chart 3_Book9 2 2 3" xfId="26958"/>
    <cellStyle name="_VC 6.15.06 update on 06GRC power costs.xls Chart 3_Book9 2 3" xfId="26959"/>
    <cellStyle name="_VC 6.15.06 update on 06GRC power costs.xls Chart 3_Book9 2 3 2" xfId="26960"/>
    <cellStyle name="_VC 6.15.06 update on 06GRC power costs.xls Chart 3_Book9 2 4" xfId="26961"/>
    <cellStyle name="_VC 6.15.06 update on 06GRC power costs.xls Chart 3_Book9 2 4 2" xfId="26962"/>
    <cellStyle name="_VC 6.15.06 update on 06GRC power costs.xls Chart 3_Book9 2 5" xfId="26963"/>
    <cellStyle name="_VC 6.15.06 update on 06GRC power costs.xls Chart 3_Book9 3" xfId="26964"/>
    <cellStyle name="_VC 6.15.06 update on 06GRC power costs.xls Chart 3_Book9 3 2" xfId="26965"/>
    <cellStyle name="_VC 6.15.06 update on 06GRC power costs.xls Chart 3_Book9 3 2 2" xfId="26966"/>
    <cellStyle name="_VC 6.15.06 update on 06GRC power costs.xls Chart 3_Book9 3 3" xfId="26967"/>
    <cellStyle name="_VC 6.15.06 update on 06GRC power costs.xls Chart 3_Book9 3 4" xfId="26968"/>
    <cellStyle name="_VC 6.15.06 update on 06GRC power costs.xls Chart 3_Book9 4" xfId="26969"/>
    <cellStyle name="_VC 6.15.06 update on 06GRC power costs.xls Chart 3_Book9 4 2" xfId="26970"/>
    <cellStyle name="_VC 6.15.06 update on 06GRC power costs.xls Chart 3_Book9 4 2 2" xfId="26971"/>
    <cellStyle name="_VC 6.15.06 update on 06GRC power costs.xls Chart 3_Book9 4 3" xfId="26972"/>
    <cellStyle name="_VC 6.15.06 update on 06GRC power costs.xls Chart 3_Book9 5" xfId="26973"/>
    <cellStyle name="_VC 6.15.06 update on 06GRC power costs.xls Chart 3_Book9 5 2" xfId="26974"/>
    <cellStyle name="_VC 6.15.06 update on 06GRC power costs.xls Chart 3_Book9 6" xfId="26975"/>
    <cellStyle name="_VC 6.15.06 update on 06GRC power costs.xls Chart 3_Book9 6 2" xfId="26976"/>
    <cellStyle name="_VC 6.15.06 update on 06GRC power costs.xls Chart 3_Book9 7" xfId="26977"/>
    <cellStyle name="_VC 6.15.06 update on 06GRC power costs.xls Chart 3_Book9_DEM-WP(C) ENERG10C--ctn Mid-C_042010 2010GRC" xfId="4043"/>
    <cellStyle name="_VC 6.15.06 update on 06GRC power costs.xls Chart 3_Book9_DEM-WP(C) ENERG10C--ctn Mid-C_042010 2010GRC 2" xfId="26978"/>
    <cellStyle name="_VC 6.15.06 update on 06GRC power costs.xls Chart 3_Chelan PUD Power Costs (8-10)" xfId="4044"/>
    <cellStyle name="_VC 6.15.06 update on 06GRC power costs.xls Chart 3_Chelan PUD Power Costs (8-10) 2" xfId="26979"/>
    <cellStyle name="_VC 6.15.06 update on 06GRC power costs.xls Chart 3_DEM-WP(C) Chelan Power Costs" xfId="4045"/>
    <cellStyle name="_VC 6.15.06 update on 06GRC power costs.xls Chart 3_DEM-WP(C) Chelan Power Costs 2" xfId="4046"/>
    <cellStyle name="_VC 6.15.06 update on 06GRC power costs.xls Chart 3_DEM-WP(C) Chelan Power Costs 2 2" xfId="26980"/>
    <cellStyle name="_VC 6.15.06 update on 06GRC power costs.xls Chart 3_DEM-WP(C) Chelan Power Costs 2 2 2" xfId="26981"/>
    <cellStyle name="_VC 6.15.06 update on 06GRC power costs.xls Chart 3_DEM-WP(C) Chelan Power Costs 2 3" xfId="26982"/>
    <cellStyle name="_VC 6.15.06 update on 06GRC power costs.xls Chart 3_DEM-WP(C) Chelan Power Costs 3" xfId="26983"/>
    <cellStyle name="_VC 6.15.06 update on 06GRC power costs.xls Chart 3_DEM-WP(C) Chelan Power Costs 3 2" xfId="26984"/>
    <cellStyle name="_VC 6.15.06 update on 06GRC power costs.xls Chart 3_DEM-WP(C) Chelan Power Costs 3 2 2" xfId="26985"/>
    <cellStyle name="_VC 6.15.06 update on 06GRC power costs.xls Chart 3_DEM-WP(C) Chelan Power Costs 3 3" xfId="26986"/>
    <cellStyle name="_VC 6.15.06 update on 06GRC power costs.xls Chart 3_DEM-WP(C) Chelan Power Costs 4" xfId="26987"/>
    <cellStyle name="_VC 6.15.06 update on 06GRC power costs.xls Chart 3_DEM-WP(C) Chelan Power Costs 4 2" xfId="26988"/>
    <cellStyle name="_VC 6.15.06 update on 06GRC power costs.xls Chart 3_DEM-WP(C) Chelan Power Costs 5" xfId="26989"/>
    <cellStyle name="_VC 6.15.06 update on 06GRC power costs.xls Chart 3_DEM-WP(C) Chelan Power Costs 5 2" xfId="26990"/>
    <cellStyle name="_VC 6.15.06 update on 06GRC power costs.xls Chart 3_DEM-WP(C) ENERG10C--ctn Mid-C_042010 2010GRC" xfId="4047"/>
    <cellStyle name="_VC 6.15.06 update on 06GRC power costs.xls Chart 3_DEM-WP(C) ENERG10C--ctn Mid-C_042010 2010GRC 2" xfId="26991"/>
    <cellStyle name="_VC 6.15.06 update on 06GRC power costs.xls Chart 3_DEM-WP(C) Gas Transport 2010GRC" xfId="4048"/>
    <cellStyle name="_VC 6.15.06 update on 06GRC power costs.xls Chart 3_DEM-WP(C) Gas Transport 2010GRC 2" xfId="4049"/>
    <cellStyle name="_VC 6.15.06 update on 06GRC power costs.xls Chart 3_DEM-WP(C) Gas Transport 2010GRC 2 2" xfId="26992"/>
    <cellStyle name="_VC 6.15.06 update on 06GRC power costs.xls Chart 3_DEM-WP(C) Gas Transport 2010GRC 2 2 2" xfId="26993"/>
    <cellStyle name="_VC 6.15.06 update on 06GRC power costs.xls Chart 3_DEM-WP(C) Gas Transport 2010GRC 2 3" xfId="26994"/>
    <cellStyle name="_VC 6.15.06 update on 06GRC power costs.xls Chart 3_DEM-WP(C) Gas Transport 2010GRC 3" xfId="26995"/>
    <cellStyle name="_VC 6.15.06 update on 06GRC power costs.xls Chart 3_DEM-WP(C) Gas Transport 2010GRC 3 2" xfId="26996"/>
    <cellStyle name="_VC 6.15.06 update on 06GRC power costs.xls Chart 3_DEM-WP(C) Gas Transport 2010GRC 3 2 2" xfId="26997"/>
    <cellStyle name="_VC 6.15.06 update on 06GRC power costs.xls Chart 3_DEM-WP(C) Gas Transport 2010GRC 3 3" xfId="26998"/>
    <cellStyle name="_VC 6.15.06 update on 06GRC power costs.xls Chart 3_DEM-WP(C) Gas Transport 2010GRC 4" xfId="26999"/>
    <cellStyle name="_VC 6.15.06 update on 06GRC power costs.xls Chart 3_DEM-WP(C) Gas Transport 2010GRC 4 2" xfId="27000"/>
    <cellStyle name="_VC 6.15.06 update on 06GRC power costs.xls Chart 3_DEM-WP(C) Gas Transport 2010GRC 5" xfId="27001"/>
    <cellStyle name="_VC 6.15.06 update on 06GRC power costs.xls Chart 3_DEM-WP(C) Gas Transport 2010GRC 5 2" xfId="27002"/>
    <cellStyle name="_VC 6.15.06 update on 06GRC power costs.xls Chart 3_Exh A-1 resulting from UE-112050 effective Jan 1 2012" xfId="27003"/>
    <cellStyle name="_VC 6.15.06 update on 06GRC power costs.xls Chart 3_Exh A-1 resulting from UE-112050 effective Jan 1 2012 2" xfId="27004"/>
    <cellStyle name="_VC 6.15.06 update on 06GRC power costs.xls Chart 3_Exhibit A-1 effective 4-1-11 fr S Free 12-11" xfId="27005"/>
    <cellStyle name="_VC 6.15.06 update on 06GRC power costs.xls Chart 3_Exhibit A-1 effective 4-1-11 fr S Free 12-11 2" xfId="27006"/>
    <cellStyle name="_VC 6.15.06 update on 06GRC power costs.xls Chart 3_INPUTS" xfId="27007"/>
    <cellStyle name="_VC 6.15.06 update on 06GRC power costs.xls Chart 3_INPUTS 2" xfId="27008"/>
    <cellStyle name="_VC 6.15.06 update on 06GRC power costs.xls Chart 3_INPUTS 2 2" xfId="27009"/>
    <cellStyle name="_VC 6.15.06 update on 06GRC power costs.xls Chart 3_INPUTS 2 2 2" xfId="27010"/>
    <cellStyle name="_VC 6.15.06 update on 06GRC power costs.xls Chart 3_INPUTS 2 3" xfId="27011"/>
    <cellStyle name="_VC 6.15.06 update on 06GRC power costs.xls Chart 3_INPUTS 3" xfId="27012"/>
    <cellStyle name="_VC 6.15.06 update on 06GRC power costs.xls Chart 3_INPUTS 3 2" xfId="27013"/>
    <cellStyle name="_VC 6.15.06 update on 06GRC power costs.xls Chart 3_INPUTS 4" xfId="27014"/>
    <cellStyle name="_VC 6.15.06 update on 06GRC power costs.xls Chart 3_Mint Farm Generation BPA" xfId="27015"/>
    <cellStyle name="_VC 6.15.06 update on 06GRC power costs.xls Chart 3_NIM Summary" xfId="4050"/>
    <cellStyle name="_VC 6.15.06 update on 06GRC power costs.xls Chart 3_NIM Summary 09GRC" xfId="4051"/>
    <cellStyle name="_VC 6.15.06 update on 06GRC power costs.xls Chart 3_NIM Summary 09GRC 2" xfId="4052"/>
    <cellStyle name="_VC 6.15.06 update on 06GRC power costs.xls Chart 3_NIM Summary 09GRC 2 2" xfId="27016"/>
    <cellStyle name="_VC 6.15.06 update on 06GRC power costs.xls Chart 3_NIM Summary 09GRC 2 2 2" xfId="27017"/>
    <cellStyle name="_VC 6.15.06 update on 06GRC power costs.xls Chart 3_NIM Summary 09GRC 2 2 2 2" xfId="27018"/>
    <cellStyle name="_VC 6.15.06 update on 06GRC power costs.xls Chart 3_NIM Summary 09GRC 2 3" xfId="27019"/>
    <cellStyle name="_VC 6.15.06 update on 06GRC power costs.xls Chart 3_NIM Summary 09GRC 2 3 2" xfId="27020"/>
    <cellStyle name="_VC 6.15.06 update on 06GRC power costs.xls Chart 3_NIM Summary 09GRC 2 4" xfId="27021"/>
    <cellStyle name="_VC 6.15.06 update on 06GRC power costs.xls Chart 3_NIM Summary 09GRC 2 4 2" xfId="27022"/>
    <cellStyle name="_VC 6.15.06 update on 06GRC power costs.xls Chart 3_NIM Summary 09GRC 2 5" xfId="27023"/>
    <cellStyle name="_VC 6.15.06 update on 06GRC power costs.xls Chart 3_NIM Summary 09GRC 3" xfId="27024"/>
    <cellStyle name="_VC 6.15.06 update on 06GRC power costs.xls Chart 3_NIM Summary 09GRC 3 2" xfId="27025"/>
    <cellStyle name="_VC 6.15.06 update on 06GRC power costs.xls Chart 3_NIM Summary 09GRC 3 2 2" xfId="27026"/>
    <cellStyle name="_VC 6.15.06 update on 06GRC power costs.xls Chart 3_NIM Summary 09GRC 3 3" xfId="27027"/>
    <cellStyle name="_VC 6.15.06 update on 06GRC power costs.xls Chart 3_NIM Summary 09GRC 4" xfId="27028"/>
    <cellStyle name="_VC 6.15.06 update on 06GRC power costs.xls Chart 3_NIM Summary 09GRC 4 2" xfId="27029"/>
    <cellStyle name="_VC 6.15.06 update on 06GRC power costs.xls Chart 3_NIM Summary 09GRC 4 2 2" xfId="27030"/>
    <cellStyle name="_VC 6.15.06 update on 06GRC power costs.xls Chart 3_NIM Summary 09GRC 4 3" xfId="27031"/>
    <cellStyle name="_VC 6.15.06 update on 06GRC power costs.xls Chart 3_NIM Summary 09GRC 5" xfId="27032"/>
    <cellStyle name="_VC 6.15.06 update on 06GRC power costs.xls Chart 3_NIM Summary 09GRC 5 2" xfId="27033"/>
    <cellStyle name="_VC 6.15.06 update on 06GRC power costs.xls Chart 3_NIM Summary 09GRC 6" xfId="27034"/>
    <cellStyle name="_VC 6.15.06 update on 06GRC power costs.xls Chart 3_NIM Summary 09GRC 6 2" xfId="27035"/>
    <cellStyle name="_VC 6.15.06 update on 06GRC power costs.xls Chart 3_NIM Summary 09GRC 7" xfId="27036"/>
    <cellStyle name="_VC 6.15.06 update on 06GRC power costs.xls Chart 3_NIM Summary 09GRC_DEM-WP(C) ENERG10C--ctn Mid-C_042010 2010GRC" xfId="4053"/>
    <cellStyle name="_VC 6.15.06 update on 06GRC power costs.xls Chart 3_NIM Summary 09GRC_DEM-WP(C) ENERG10C--ctn Mid-C_042010 2010GRC 2" xfId="27037"/>
    <cellStyle name="_VC 6.15.06 update on 06GRC power costs.xls Chart 3_NIM Summary 10" xfId="27038"/>
    <cellStyle name="_VC 6.15.06 update on 06GRC power costs.xls Chart 3_NIM Summary 10 2" xfId="27039"/>
    <cellStyle name="_VC 6.15.06 update on 06GRC power costs.xls Chart 3_NIM Summary 10 2 2" xfId="27040"/>
    <cellStyle name="_VC 6.15.06 update on 06GRC power costs.xls Chart 3_NIM Summary 10 3" xfId="27041"/>
    <cellStyle name="_VC 6.15.06 update on 06GRC power costs.xls Chart 3_NIM Summary 10 4" xfId="27042"/>
    <cellStyle name="_VC 6.15.06 update on 06GRC power costs.xls Chart 3_NIM Summary 11" xfId="27043"/>
    <cellStyle name="_VC 6.15.06 update on 06GRC power costs.xls Chart 3_NIM Summary 11 2" xfId="27044"/>
    <cellStyle name="_VC 6.15.06 update on 06GRC power costs.xls Chart 3_NIM Summary 11 2 2" xfId="27045"/>
    <cellStyle name="_VC 6.15.06 update on 06GRC power costs.xls Chart 3_NIM Summary 11 3" xfId="27046"/>
    <cellStyle name="_VC 6.15.06 update on 06GRC power costs.xls Chart 3_NIM Summary 11 4" xfId="27047"/>
    <cellStyle name="_VC 6.15.06 update on 06GRC power costs.xls Chart 3_NIM Summary 12" xfId="27048"/>
    <cellStyle name="_VC 6.15.06 update on 06GRC power costs.xls Chart 3_NIM Summary 12 2" xfId="27049"/>
    <cellStyle name="_VC 6.15.06 update on 06GRC power costs.xls Chart 3_NIM Summary 12 2 2" xfId="27050"/>
    <cellStyle name="_VC 6.15.06 update on 06GRC power costs.xls Chart 3_NIM Summary 12 3" xfId="27051"/>
    <cellStyle name="_VC 6.15.06 update on 06GRC power costs.xls Chart 3_NIM Summary 12 4" xfId="27052"/>
    <cellStyle name="_VC 6.15.06 update on 06GRC power costs.xls Chart 3_NIM Summary 13" xfId="27053"/>
    <cellStyle name="_VC 6.15.06 update on 06GRC power costs.xls Chart 3_NIM Summary 13 2" xfId="27054"/>
    <cellStyle name="_VC 6.15.06 update on 06GRC power costs.xls Chart 3_NIM Summary 13 2 2" xfId="27055"/>
    <cellStyle name="_VC 6.15.06 update on 06GRC power costs.xls Chart 3_NIM Summary 13 3" xfId="27056"/>
    <cellStyle name="_VC 6.15.06 update on 06GRC power costs.xls Chart 3_NIM Summary 13 4" xfId="27057"/>
    <cellStyle name="_VC 6.15.06 update on 06GRC power costs.xls Chart 3_NIM Summary 14" xfId="27058"/>
    <cellStyle name="_VC 6.15.06 update on 06GRC power costs.xls Chart 3_NIM Summary 14 2" xfId="27059"/>
    <cellStyle name="_VC 6.15.06 update on 06GRC power costs.xls Chart 3_NIM Summary 14 2 2" xfId="27060"/>
    <cellStyle name="_VC 6.15.06 update on 06GRC power costs.xls Chart 3_NIM Summary 14 3" xfId="27061"/>
    <cellStyle name="_VC 6.15.06 update on 06GRC power costs.xls Chart 3_NIM Summary 14 4" xfId="27062"/>
    <cellStyle name="_VC 6.15.06 update on 06GRC power costs.xls Chart 3_NIM Summary 15" xfId="27063"/>
    <cellStyle name="_VC 6.15.06 update on 06GRC power costs.xls Chart 3_NIM Summary 15 2" xfId="27064"/>
    <cellStyle name="_VC 6.15.06 update on 06GRC power costs.xls Chart 3_NIM Summary 15 2 2" xfId="27065"/>
    <cellStyle name="_VC 6.15.06 update on 06GRC power costs.xls Chart 3_NIM Summary 15 3" xfId="27066"/>
    <cellStyle name="_VC 6.15.06 update on 06GRC power costs.xls Chart 3_NIM Summary 15 4" xfId="27067"/>
    <cellStyle name="_VC 6.15.06 update on 06GRC power costs.xls Chart 3_NIM Summary 16" xfId="27068"/>
    <cellStyle name="_VC 6.15.06 update on 06GRC power costs.xls Chart 3_NIM Summary 16 2" xfId="27069"/>
    <cellStyle name="_VC 6.15.06 update on 06GRC power costs.xls Chart 3_NIM Summary 16 2 2" xfId="27070"/>
    <cellStyle name="_VC 6.15.06 update on 06GRC power costs.xls Chart 3_NIM Summary 16 3" xfId="27071"/>
    <cellStyle name="_VC 6.15.06 update on 06GRC power costs.xls Chart 3_NIM Summary 16 4" xfId="27072"/>
    <cellStyle name="_VC 6.15.06 update on 06GRC power costs.xls Chart 3_NIM Summary 17" xfId="27073"/>
    <cellStyle name="_VC 6.15.06 update on 06GRC power costs.xls Chart 3_NIM Summary 17 2" xfId="27074"/>
    <cellStyle name="_VC 6.15.06 update on 06GRC power costs.xls Chart 3_NIM Summary 17 2 2" xfId="27075"/>
    <cellStyle name="_VC 6.15.06 update on 06GRC power costs.xls Chart 3_NIM Summary 17 3" xfId="27076"/>
    <cellStyle name="_VC 6.15.06 update on 06GRC power costs.xls Chart 3_NIM Summary 17 4" xfId="27077"/>
    <cellStyle name="_VC 6.15.06 update on 06GRC power costs.xls Chart 3_NIM Summary 18" xfId="27078"/>
    <cellStyle name="_VC 6.15.06 update on 06GRC power costs.xls Chart 3_NIM Summary 18 2" xfId="27079"/>
    <cellStyle name="_VC 6.15.06 update on 06GRC power costs.xls Chart 3_NIM Summary 18 3" xfId="27080"/>
    <cellStyle name="_VC 6.15.06 update on 06GRC power costs.xls Chart 3_NIM Summary 19" xfId="27081"/>
    <cellStyle name="_VC 6.15.06 update on 06GRC power costs.xls Chart 3_NIM Summary 19 2" xfId="27082"/>
    <cellStyle name="_VC 6.15.06 update on 06GRC power costs.xls Chart 3_NIM Summary 19 3" xfId="27083"/>
    <cellStyle name="_VC 6.15.06 update on 06GRC power costs.xls Chart 3_NIM Summary 2" xfId="4054"/>
    <cellStyle name="_VC 6.15.06 update on 06GRC power costs.xls Chart 3_NIM Summary 2 2" xfId="27084"/>
    <cellStyle name="_VC 6.15.06 update on 06GRC power costs.xls Chart 3_NIM Summary 2 2 2" xfId="27085"/>
    <cellStyle name="_VC 6.15.06 update on 06GRC power costs.xls Chart 3_NIM Summary 2 2 2 2" xfId="27086"/>
    <cellStyle name="_VC 6.15.06 update on 06GRC power costs.xls Chart 3_NIM Summary 2 3" xfId="27087"/>
    <cellStyle name="_VC 6.15.06 update on 06GRC power costs.xls Chart 3_NIM Summary 2 3 2" xfId="27088"/>
    <cellStyle name="_VC 6.15.06 update on 06GRC power costs.xls Chart 3_NIM Summary 2 4" xfId="27089"/>
    <cellStyle name="_VC 6.15.06 update on 06GRC power costs.xls Chart 3_NIM Summary 2 4 2" xfId="27090"/>
    <cellStyle name="_VC 6.15.06 update on 06GRC power costs.xls Chart 3_NIM Summary 2 5" xfId="27091"/>
    <cellStyle name="_VC 6.15.06 update on 06GRC power costs.xls Chart 3_NIM Summary 20" xfId="27092"/>
    <cellStyle name="_VC 6.15.06 update on 06GRC power costs.xls Chart 3_NIM Summary 20 2" xfId="27093"/>
    <cellStyle name="_VC 6.15.06 update on 06GRC power costs.xls Chart 3_NIM Summary 20 3" xfId="27094"/>
    <cellStyle name="_VC 6.15.06 update on 06GRC power costs.xls Chart 3_NIM Summary 21" xfId="27095"/>
    <cellStyle name="_VC 6.15.06 update on 06GRC power costs.xls Chart 3_NIM Summary 21 2" xfId="27096"/>
    <cellStyle name="_VC 6.15.06 update on 06GRC power costs.xls Chart 3_NIM Summary 21 3" xfId="27097"/>
    <cellStyle name="_VC 6.15.06 update on 06GRC power costs.xls Chart 3_NIM Summary 22" xfId="27098"/>
    <cellStyle name="_VC 6.15.06 update on 06GRC power costs.xls Chart 3_NIM Summary 22 2" xfId="27099"/>
    <cellStyle name="_VC 6.15.06 update on 06GRC power costs.xls Chart 3_NIM Summary 22 3" xfId="27100"/>
    <cellStyle name="_VC 6.15.06 update on 06GRC power costs.xls Chart 3_NIM Summary 23" xfId="27101"/>
    <cellStyle name="_VC 6.15.06 update on 06GRC power costs.xls Chart 3_NIM Summary 23 2" xfId="27102"/>
    <cellStyle name="_VC 6.15.06 update on 06GRC power costs.xls Chart 3_NIM Summary 23 3" xfId="27103"/>
    <cellStyle name="_VC 6.15.06 update on 06GRC power costs.xls Chart 3_NIM Summary 24" xfId="27104"/>
    <cellStyle name="_VC 6.15.06 update on 06GRC power costs.xls Chart 3_NIM Summary 24 2" xfId="27105"/>
    <cellStyle name="_VC 6.15.06 update on 06GRC power costs.xls Chart 3_NIM Summary 24 3" xfId="27106"/>
    <cellStyle name="_VC 6.15.06 update on 06GRC power costs.xls Chart 3_NIM Summary 25" xfId="27107"/>
    <cellStyle name="_VC 6.15.06 update on 06GRC power costs.xls Chart 3_NIM Summary 25 2" xfId="27108"/>
    <cellStyle name="_VC 6.15.06 update on 06GRC power costs.xls Chart 3_NIM Summary 25 3" xfId="27109"/>
    <cellStyle name="_VC 6.15.06 update on 06GRC power costs.xls Chart 3_NIM Summary 26" xfId="27110"/>
    <cellStyle name="_VC 6.15.06 update on 06GRC power costs.xls Chart 3_NIM Summary 26 2" xfId="27111"/>
    <cellStyle name="_VC 6.15.06 update on 06GRC power costs.xls Chart 3_NIM Summary 26 3" xfId="27112"/>
    <cellStyle name="_VC 6.15.06 update on 06GRC power costs.xls Chart 3_NIM Summary 27" xfId="27113"/>
    <cellStyle name="_VC 6.15.06 update on 06GRC power costs.xls Chart 3_NIM Summary 27 2" xfId="27114"/>
    <cellStyle name="_VC 6.15.06 update on 06GRC power costs.xls Chart 3_NIM Summary 27 3" xfId="27115"/>
    <cellStyle name="_VC 6.15.06 update on 06GRC power costs.xls Chart 3_NIM Summary 28" xfId="27116"/>
    <cellStyle name="_VC 6.15.06 update on 06GRC power costs.xls Chart 3_NIM Summary 28 2" xfId="27117"/>
    <cellStyle name="_VC 6.15.06 update on 06GRC power costs.xls Chart 3_NIM Summary 28 3" xfId="27118"/>
    <cellStyle name="_VC 6.15.06 update on 06GRC power costs.xls Chart 3_NIM Summary 29" xfId="27119"/>
    <cellStyle name="_VC 6.15.06 update on 06GRC power costs.xls Chart 3_NIM Summary 29 2" xfId="27120"/>
    <cellStyle name="_VC 6.15.06 update on 06GRC power costs.xls Chart 3_NIM Summary 29 3" xfId="27121"/>
    <cellStyle name="_VC 6.15.06 update on 06GRC power costs.xls Chart 3_NIM Summary 3" xfId="4055"/>
    <cellStyle name="_VC 6.15.06 update on 06GRC power costs.xls Chart 3_NIM Summary 3 2" xfId="27122"/>
    <cellStyle name="_VC 6.15.06 update on 06GRC power costs.xls Chart 3_NIM Summary 3 2 2" xfId="27123"/>
    <cellStyle name="_VC 6.15.06 update on 06GRC power costs.xls Chart 3_NIM Summary 3 3" xfId="27124"/>
    <cellStyle name="_VC 6.15.06 update on 06GRC power costs.xls Chart 3_NIM Summary 3 4" xfId="27125"/>
    <cellStyle name="_VC 6.15.06 update on 06GRC power costs.xls Chart 3_NIM Summary 30" xfId="27126"/>
    <cellStyle name="_VC 6.15.06 update on 06GRC power costs.xls Chart 3_NIM Summary 30 2" xfId="27127"/>
    <cellStyle name="_VC 6.15.06 update on 06GRC power costs.xls Chart 3_NIM Summary 30 3" xfId="27128"/>
    <cellStyle name="_VC 6.15.06 update on 06GRC power costs.xls Chart 3_NIM Summary 31" xfId="27129"/>
    <cellStyle name="_VC 6.15.06 update on 06GRC power costs.xls Chart 3_NIM Summary 31 2" xfId="27130"/>
    <cellStyle name="_VC 6.15.06 update on 06GRC power costs.xls Chart 3_NIM Summary 31 3" xfId="27131"/>
    <cellStyle name="_VC 6.15.06 update on 06GRC power costs.xls Chart 3_NIM Summary 32" xfId="27132"/>
    <cellStyle name="_VC 6.15.06 update on 06GRC power costs.xls Chart 3_NIM Summary 32 2" xfId="27133"/>
    <cellStyle name="_VC 6.15.06 update on 06GRC power costs.xls Chart 3_NIM Summary 33" xfId="27134"/>
    <cellStyle name="_VC 6.15.06 update on 06GRC power costs.xls Chart 3_NIM Summary 33 2" xfId="27135"/>
    <cellStyle name="_VC 6.15.06 update on 06GRC power costs.xls Chart 3_NIM Summary 34" xfId="27136"/>
    <cellStyle name="_VC 6.15.06 update on 06GRC power costs.xls Chart 3_NIM Summary 34 2" xfId="27137"/>
    <cellStyle name="_VC 6.15.06 update on 06GRC power costs.xls Chart 3_NIM Summary 35" xfId="27138"/>
    <cellStyle name="_VC 6.15.06 update on 06GRC power costs.xls Chart 3_NIM Summary 35 2" xfId="27139"/>
    <cellStyle name="_VC 6.15.06 update on 06GRC power costs.xls Chart 3_NIM Summary 36" xfId="27140"/>
    <cellStyle name="_VC 6.15.06 update on 06GRC power costs.xls Chart 3_NIM Summary 36 2" xfId="27141"/>
    <cellStyle name="_VC 6.15.06 update on 06GRC power costs.xls Chart 3_NIM Summary 37" xfId="27142"/>
    <cellStyle name="_VC 6.15.06 update on 06GRC power costs.xls Chart 3_NIM Summary 37 2" xfId="27143"/>
    <cellStyle name="_VC 6.15.06 update on 06GRC power costs.xls Chart 3_NIM Summary 38" xfId="27144"/>
    <cellStyle name="_VC 6.15.06 update on 06GRC power costs.xls Chart 3_NIM Summary 38 2" xfId="27145"/>
    <cellStyle name="_VC 6.15.06 update on 06GRC power costs.xls Chart 3_NIM Summary 39" xfId="27146"/>
    <cellStyle name="_VC 6.15.06 update on 06GRC power costs.xls Chart 3_NIM Summary 39 2" xfId="27147"/>
    <cellStyle name="_VC 6.15.06 update on 06GRC power costs.xls Chart 3_NIM Summary 4" xfId="4056"/>
    <cellStyle name="_VC 6.15.06 update on 06GRC power costs.xls Chart 3_NIM Summary 4 2" xfId="27148"/>
    <cellStyle name="_VC 6.15.06 update on 06GRC power costs.xls Chart 3_NIM Summary 4 2 2" xfId="27149"/>
    <cellStyle name="_VC 6.15.06 update on 06GRC power costs.xls Chart 3_NIM Summary 4 3" xfId="27150"/>
    <cellStyle name="_VC 6.15.06 update on 06GRC power costs.xls Chart 3_NIM Summary 4 4" xfId="27151"/>
    <cellStyle name="_VC 6.15.06 update on 06GRC power costs.xls Chart 3_NIM Summary 40" xfId="27152"/>
    <cellStyle name="_VC 6.15.06 update on 06GRC power costs.xls Chart 3_NIM Summary 40 2" xfId="27153"/>
    <cellStyle name="_VC 6.15.06 update on 06GRC power costs.xls Chart 3_NIM Summary 41" xfId="27154"/>
    <cellStyle name="_VC 6.15.06 update on 06GRC power costs.xls Chart 3_NIM Summary 41 2" xfId="27155"/>
    <cellStyle name="_VC 6.15.06 update on 06GRC power costs.xls Chart 3_NIM Summary 42" xfId="27156"/>
    <cellStyle name="_VC 6.15.06 update on 06GRC power costs.xls Chart 3_NIM Summary 42 2" xfId="27157"/>
    <cellStyle name="_VC 6.15.06 update on 06GRC power costs.xls Chart 3_NIM Summary 43" xfId="27158"/>
    <cellStyle name="_VC 6.15.06 update on 06GRC power costs.xls Chart 3_NIM Summary 43 2" xfId="27159"/>
    <cellStyle name="_VC 6.15.06 update on 06GRC power costs.xls Chart 3_NIM Summary 44" xfId="27160"/>
    <cellStyle name="_VC 6.15.06 update on 06GRC power costs.xls Chart 3_NIM Summary 44 2" xfId="27161"/>
    <cellStyle name="_VC 6.15.06 update on 06GRC power costs.xls Chart 3_NIM Summary 45" xfId="27162"/>
    <cellStyle name="_VC 6.15.06 update on 06GRC power costs.xls Chart 3_NIM Summary 45 2" xfId="27163"/>
    <cellStyle name="_VC 6.15.06 update on 06GRC power costs.xls Chart 3_NIM Summary 46" xfId="27164"/>
    <cellStyle name="_VC 6.15.06 update on 06GRC power costs.xls Chart 3_NIM Summary 46 2" xfId="27165"/>
    <cellStyle name="_VC 6.15.06 update on 06GRC power costs.xls Chart 3_NIM Summary 47" xfId="27166"/>
    <cellStyle name="_VC 6.15.06 update on 06GRC power costs.xls Chart 3_NIM Summary 47 2" xfId="27167"/>
    <cellStyle name="_VC 6.15.06 update on 06GRC power costs.xls Chart 3_NIM Summary 48" xfId="27168"/>
    <cellStyle name="_VC 6.15.06 update on 06GRC power costs.xls Chart 3_NIM Summary 49" xfId="27169"/>
    <cellStyle name="_VC 6.15.06 update on 06GRC power costs.xls Chart 3_NIM Summary 5" xfId="4057"/>
    <cellStyle name="_VC 6.15.06 update on 06GRC power costs.xls Chart 3_NIM Summary 5 2" xfId="27170"/>
    <cellStyle name="_VC 6.15.06 update on 06GRC power costs.xls Chart 3_NIM Summary 5 2 2" xfId="27171"/>
    <cellStyle name="_VC 6.15.06 update on 06GRC power costs.xls Chart 3_NIM Summary 5 3" xfId="27172"/>
    <cellStyle name="_VC 6.15.06 update on 06GRC power costs.xls Chart 3_NIM Summary 5 4" xfId="27173"/>
    <cellStyle name="_VC 6.15.06 update on 06GRC power costs.xls Chart 3_NIM Summary 50" xfId="27174"/>
    <cellStyle name="_VC 6.15.06 update on 06GRC power costs.xls Chart 3_NIM Summary 51" xfId="27175"/>
    <cellStyle name="_VC 6.15.06 update on 06GRC power costs.xls Chart 3_NIM Summary 52" xfId="27176"/>
    <cellStyle name="_VC 6.15.06 update on 06GRC power costs.xls Chart 3_NIM Summary 6" xfId="4058"/>
    <cellStyle name="_VC 6.15.06 update on 06GRC power costs.xls Chart 3_NIM Summary 6 2" xfId="27177"/>
    <cellStyle name="_VC 6.15.06 update on 06GRC power costs.xls Chart 3_NIM Summary 6 2 2" xfId="27178"/>
    <cellStyle name="_VC 6.15.06 update on 06GRC power costs.xls Chart 3_NIM Summary 6 3" xfId="27179"/>
    <cellStyle name="_VC 6.15.06 update on 06GRC power costs.xls Chart 3_NIM Summary 6 4" xfId="27180"/>
    <cellStyle name="_VC 6.15.06 update on 06GRC power costs.xls Chart 3_NIM Summary 7" xfId="4059"/>
    <cellStyle name="_VC 6.15.06 update on 06GRC power costs.xls Chart 3_NIM Summary 7 2" xfId="27181"/>
    <cellStyle name="_VC 6.15.06 update on 06GRC power costs.xls Chart 3_NIM Summary 7 2 2" xfId="27182"/>
    <cellStyle name="_VC 6.15.06 update on 06GRC power costs.xls Chart 3_NIM Summary 7 3" xfId="27183"/>
    <cellStyle name="_VC 6.15.06 update on 06GRC power costs.xls Chart 3_NIM Summary 7 4" xfId="27184"/>
    <cellStyle name="_VC 6.15.06 update on 06GRC power costs.xls Chart 3_NIM Summary 7 5" xfId="27185"/>
    <cellStyle name="_VC 6.15.06 update on 06GRC power costs.xls Chart 3_NIM Summary 8" xfId="4060"/>
    <cellStyle name="_VC 6.15.06 update on 06GRC power costs.xls Chart 3_NIM Summary 8 2" xfId="27186"/>
    <cellStyle name="_VC 6.15.06 update on 06GRC power costs.xls Chart 3_NIM Summary 8 2 2" xfId="27187"/>
    <cellStyle name="_VC 6.15.06 update on 06GRC power costs.xls Chart 3_NIM Summary 8 3" xfId="27188"/>
    <cellStyle name="_VC 6.15.06 update on 06GRC power costs.xls Chart 3_NIM Summary 8 4" xfId="27189"/>
    <cellStyle name="_VC 6.15.06 update on 06GRC power costs.xls Chart 3_NIM Summary 8 5" xfId="27190"/>
    <cellStyle name="_VC 6.15.06 update on 06GRC power costs.xls Chart 3_NIM Summary 9" xfId="4061"/>
    <cellStyle name="_VC 6.15.06 update on 06GRC power costs.xls Chart 3_NIM Summary 9 2" xfId="27191"/>
    <cellStyle name="_VC 6.15.06 update on 06GRC power costs.xls Chart 3_NIM Summary 9 2 2" xfId="27192"/>
    <cellStyle name="_VC 6.15.06 update on 06GRC power costs.xls Chart 3_NIM Summary 9 3" xfId="27193"/>
    <cellStyle name="_VC 6.15.06 update on 06GRC power costs.xls Chart 3_NIM Summary 9 4" xfId="27194"/>
    <cellStyle name="_VC 6.15.06 update on 06GRC power costs.xls Chart 3_NIM Summary 9 5" xfId="27195"/>
    <cellStyle name="_VC 6.15.06 update on 06GRC power costs.xls Chart 3_NIM Summary_DEM-WP(C) ENERG10C--ctn Mid-C_042010 2010GRC" xfId="4062"/>
    <cellStyle name="_VC 6.15.06 update on 06GRC power costs.xls Chart 3_NIM Summary_DEM-WP(C) ENERG10C--ctn Mid-C_042010 2010GRC 2" xfId="27196"/>
    <cellStyle name="_VC 6.15.06 update on 06GRC power costs.xls Chart 3_PCA 10 -  Exhibit D Dec 2011" xfId="27197"/>
    <cellStyle name="_VC 6.15.06 update on 06GRC power costs.xls Chart 3_PCA 10 -  Exhibit D Dec 2011 2" xfId="27198"/>
    <cellStyle name="_VC 6.15.06 update on 06GRC power costs.xls Chart 3_PCA 10 -  Exhibit D from A Kellogg Jan 2011" xfId="27199"/>
    <cellStyle name="_VC 6.15.06 update on 06GRC power costs.xls Chart 3_PCA 10 -  Exhibit D from A Kellogg Jan 2011 2" xfId="27200"/>
    <cellStyle name="_VC 6.15.06 update on 06GRC power costs.xls Chart 3_PCA 10 -  Exhibit D from A Kellogg July 2011" xfId="27201"/>
    <cellStyle name="_VC 6.15.06 update on 06GRC power costs.xls Chart 3_PCA 10 -  Exhibit D from A Kellogg July 2011 2" xfId="27202"/>
    <cellStyle name="_VC 6.15.06 update on 06GRC power costs.xls Chart 3_PCA 10 -  Exhibit D from S Free Rcv'd 12-11" xfId="27203"/>
    <cellStyle name="_VC 6.15.06 update on 06GRC power costs.xls Chart 3_PCA 10 -  Exhibit D from S Free Rcv'd 12-11 2" xfId="27204"/>
    <cellStyle name="_VC 6.15.06 update on 06GRC power costs.xls Chart 3_PCA 11 -  Exhibit D Jan 2012 fr A Kellogg" xfId="27205"/>
    <cellStyle name="_VC 6.15.06 update on 06GRC power costs.xls Chart 3_PCA 11 -  Exhibit D Jan 2012 fr A Kellogg 2" xfId="27206"/>
    <cellStyle name="_VC 6.15.06 update on 06GRC power costs.xls Chart 3_PCA 11 -  Exhibit D Jan 2012 WF" xfId="27207"/>
    <cellStyle name="_VC 6.15.06 update on 06GRC power costs.xls Chart 3_PCA 11 -  Exhibit D Jan 2012 WF 2" xfId="27208"/>
    <cellStyle name="_VC 6.15.06 update on 06GRC power costs.xls Chart 3_PCA 9 -  Exhibit D April 2010" xfId="27209"/>
    <cellStyle name="_VC 6.15.06 update on 06GRC power costs.xls Chart 3_PCA 9 -  Exhibit D April 2010 (3)" xfId="4063"/>
    <cellStyle name="_VC 6.15.06 update on 06GRC power costs.xls Chart 3_PCA 9 -  Exhibit D April 2010 (3) 2" xfId="4064"/>
    <cellStyle name="_VC 6.15.06 update on 06GRC power costs.xls Chart 3_PCA 9 -  Exhibit D April 2010 (3) 2 2" xfId="27210"/>
    <cellStyle name="_VC 6.15.06 update on 06GRC power costs.xls Chart 3_PCA 9 -  Exhibit D April 2010 (3) 2 2 2" xfId="27211"/>
    <cellStyle name="_VC 6.15.06 update on 06GRC power costs.xls Chart 3_PCA 9 -  Exhibit D April 2010 (3) 2 2 2 2" xfId="27212"/>
    <cellStyle name="_VC 6.15.06 update on 06GRC power costs.xls Chart 3_PCA 9 -  Exhibit D April 2010 (3) 2 3" xfId="27213"/>
    <cellStyle name="_VC 6.15.06 update on 06GRC power costs.xls Chart 3_PCA 9 -  Exhibit D April 2010 (3) 2 3 2" xfId="27214"/>
    <cellStyle name="_VC 6.15.06 update on 06GRC power costs.xls Chart 3_PCA 9 -  Exhibit D April 2010 (3) 2 4" xfId="27215"/>
    <cellStyle name="_VC 6.15.06 update on 06GRC power costs.xls Chart 3_PCA 9 -  Exhibit D April 2010 (3) 2 4 2" xfId="27216"/>
    <cellStyle name="_VC 6.15.06 update on 06GRC power costs.xls Chart 3_PCA 9 -  Exhibit D April 2010 (3) 2 5" xfId="27217"/>
    <cellStyle name="_VC 6.15.06 update on 06GRC power costs.xls Chart 3_PCA 9 -  Exhibit D April 2010 (3) 3" xfId="27218"/>
    <cellStyle name="_VC 6.15.06 update on 06GRC power costs.xls Chart 3_PCA 9 -  Exhibit D April 2010 (3) 3 2" xfId="27219"/>
    <cellStyle name="_VC 6.15.06 update on 06GRC power costs.xls Chart 3_PCA 9 -  Exhibit D April 2010 (3) 3 2 2" xfId="27220"/>
    <cellStyle name="_VC 6.15.06 update on 06GRC power costs.xls Chart 3_PCA 9 -  Exhibit D April 2010 (3) 3 3" xfId="27221"/>
    <cellStyle name="_VC 6.15.06 update on 06GRC power costs.xls Chart 3_PCA 9 -  Exhibit D April 2010 (3) 4" xfId="27222"/>
    <cellStyle name="_VC 6.15.06 update on 06GRC power costs.xls Chart 3_PCA 9 -  Exhibit D April 2010 (3) 4 2" xfId="27223"/>
    <cellStyle name="_VC 6.15.06 update on 06GRC power costs.xls Chart 3_PCA 9 -  Exhibit D April 2010 (3) 4 2 2" xfId="27224"/>
    <cellStyle name="_VC 6.15.06 update on 06GRC power costs.xls Chart 3_PCA 9 -  Exhibit D April 2010 (3) 4 3" xfId="27225"/>
    <cellStyle name="_VC 6.15.06 update on 06GRC power costs.xls Chart 3_PCA 9 -  Exhibit D April 2010 (3) 5" xfId="27226"/>
    <cellStyle name="_VC 6.15.06 update on 06GRC power costs.xls Chart 3_PCA 9 -  Exhibit D April 2010 (3) 5 2" xfId="27227"/>
    <cellStyle name="_VC 6.15.06 update on 06GRC power costs.xls Chart 3_PCA 9 -  Exhibit D April 2010 (3) 6" xfId="27228"/>
    <cellStyle name="_VC 6.15.06 update on 06GRC power costs.xls Chart 3_PCA 9 -  Exhibit D April 2010 (3) 6 2" xfId="27229"/>
    <cellStyle name="_VC 6.15.06 update on 06GRC power costs.xls Chart 3_PCA 9 -  Exhibit D April 2010 (3) 7" xfId="27230"/>
    <cellStyle name="_VC 6.15.06 update on 06GRC power costs.xls Chart 3_PCA 9 -  Exhibit D April 2010 (3)_DEM-WP(C) ENERG10C--ctn Mid-C_042010 2010GRC" xfId="4065"/>
    <cellStyle name="_VC 6.15.06 update on 06GRC power costs.xls Chart 3_PCA 9 -  Exhibit D April 2010 (3)_DEM-WP(C) ENERG10C--ctn Mid-C_042010 2010GRC 2" xfId="27231"/>
    <cellStyle name="_VC 6.15.06 update on 06GRC power costs.xls Chart 3_PCA 9 -  Exhibit D April 2010 2" xfId="27232"/>
    <cellStyle name="_VC 6.15.06 update on 06GRC power costs.xls Chart 3_PCA 9 -  Exhibit D April 2010 2 2" xfId="27233"/>
    <cellStyle name="_VC 6.15.06 update on 06GRC power costs.xls Chart 3_PCA 9 -  Exhibit D April 2010 3" xfId="27234"/>
    <cellStyle name="_VC 6.15.06 update on 06GRC power costs.xls Chart 3_PCA 9 -  Exhibit D April 2010 3 2" xfId="27235"/>
    <cellStyle name="_VC 6.15.06 update on 06GRC power costs.xls Chart 3_PCA 9 -  Exhibit D April 2010 4" xfId="27236"/>
    <cellStyle name="_VC 6.15.06 update on 06GRC power costs.xls Chart 3_PCA 9 -  Exhibit D April 2010 4 2" xfId="27237"/>
    <cellStyle name="_VC 6.15.06 update on 06GRC power costs.xls Chart 3_PCA 9 -  Exhibit D April 2010 5" xfId="27238"/>
    <cellStyle name="_VC 6.15.06 update on 06GRC power costs.xls Chart 3_PCA 9 -  Exhibit D April 2010 5 2" xfId="27239"/>
    <cellStyle name="_VC 6.15.06 update on 06GRC power costs.xls Chart 3_PCA 9 -  Exhibit D April 2010 6" xfId="27240"/>
    <cellStyle name="_VC 6.15.06 update on 06GRC power costs.xls Chart 3_PCA 9 -  Exhibit D April 2010 6 2" xfId="27241"/>
    <cellStyle name="_VC 6.15.06 update on 06GRC power costs.xls Chart 3_PCA 9 -  Exhibit D April 2010 7" xfId="27242"/>
    <cellStyle name="_VC 6.15.06 update on 06GRC power costs.xls Chart 3_PCA 9 -  Exhibit D Nov 2010" xfId="27243"/>
    <cellStyle name="_VC 6.15.06 update on 06GRC power costs.xls Chart 3_PCA 9 -  Exhibit D Nov 2010 2" xfId="27244"/>
    <cellStyle name="_VC 6.15.06 update on 06GRC power costs.xls Chart 3_PCA 9 -  Exhibit D Nov 2010 2 2" xfId="27245"/>
    <cellStyle name="_VC 6.15.06 update on 06GRC power costs.xls Chart 3_PCA 9 -  Exhibit D Nov 2010 3" xfId="27246"/>
    <cellStyle name="_VC 6.15.06 update on 06GRC power costs.xls Chart 3_PCA 9 - Exhibit D at August 2010" xfId="27247"/>
    <cellStyle name="_VC 6.15.06 update on 06GRC power costs.xls Chart 3_PCA 9 - Exhibit D at August 2010 2" xfId="27248"/>
    <cellStyle name="_VC 6.15.06 update on 06GRC power costs.xls Chart 3_PCA 9 - Exhibit D at August 2010 2 2" xfId="27249"/>
    <cellStyle name="_VC 6.15.06 update on 06GRC power costs.xls Chart 3_PCA 9 - Exhibit D at August 2010 3" xfId="27250"/>
    <cellStyle name="_VC 6.15.06 update on 06GRC power costs.xls Chart 3_PCA 9 - Exhibit D June 2010 GRC" xfId="27251"/>
    <cellStyle name="_VC 6.15.06 update on 06GRC power costs.xls Chart 3_PCA 9 - Exhibit D June 2010 GRC 2" xfId="27252"/>
    <cellStyle name="_VC 6.15.06 update on 06GRC power costs.xls Chart 3_PCA 9 - Exhibit D June 2010 GRC 2 2" xfId="27253"/>
    <cellStyle name="_VC 6.15.06 update on 06GRC power costs.xls Chart 3_PCA 9 - Exhibit D June 2010 GRC 3" xfId="27254"/>
    <cellStyle name="_VC 6.15.06 update on 06GRC power costs.xls Chart 3_Power Costs - Comparison bx Rbtl-Staff-Jt-PC" xfId="4066"/>
    <cellStyle name="_VC 6.15.06 update on 06GRC power costs.xls Chart 3_Power Costs - Comparison bx Rbtl-Staff-Jt-PC 2" xfId="4067"/>
    <cellStyle name="_VC 6.15.06 update on 06GRC power costs.xls Chart 3_Power Costs - Comparison bx Rbtl-Staff-Jt-PC 2 2" xfId="27255"/>
    <cellStyle name="_VC 6.15.06 update on 06GRC power costs.xls Chart 3_Power Costs - Comparison bx Rbtl-Staff-Jt-PC 2 2 2" xfId="27256"/>
    <cellStyle name="_VC 6.15.06 update on 06GRC power costs.xls Chart 3_Power Costs - Comparison bx Rbtl-Staff-Jt-PC 2 2 2 2" xfId="27257"/>
    <cellStyle name="_VC 6.15.06 update on 06GRC power costs.xls Chart 3_Power Costs - Comparison bx Rbtl-Staff-Jt-PC 2 2 3" xfId="27258"/>
    <cellStyle name="_VC 6.15.06 update on 06GRC power costs.xls Chart 3_Power Costs - Comparison bx Rbtl-Staff-Jt-PC 2 3" xfId="27259"/>
    <cellStyle name="_VC 6.15.06 update on 06GRC power costs.xls Chart 3_Power Costs - Comparison bx Rbtl-Staff-Jt-PC 2 3 2" xfId="27260"/>
    <cellStyle name="_VC 6.15.06 update on 06GRC power costs.xls Chart 3_Power Costs - Comparison bx Rbtl-Staff-Jt-PC 2 4" xfId="27261"/>
    <cellStyle name="_VC 6.15.06 update on 06GRC power costs.xls Chart 3_Power Costs - Comparison bx Rbtl-Staff-Jt-PC 2 4 2" xfId="27262"/>
    <cellStyle name="_VC 6.15.06 update on 06GRC power costs.xls Chart 3_Power Costs - Comparison bx Rbtl-Staff-Jt-PC 2 5" xfId="27263"/>
    <cellStyle name="_VC 6.15.06 update on 06GRC power costs.xls Chart 3_Power Costs - Comparison bx Rbtl-Staff-Jt-PC 3" xfId="27264"/>
    <cellStyle name="_VC 6.15.06 update on 06GRC power costs.xls Chart 3_Power Costs - Comparison bx Rbtl-Staff-Jt-PC 3 2" xfId="27265"/>
    <cellStyle name="_VC 6.15.06 update on 06GRC power costs.xls Chart 3_Power Costs - Comparison bx Rbtl-Staff-Jt-PC 3 2 2" xfId="27266"/>
    <cellStyle name="_VC 6.15.06 update on 06GRC power costs.xls Chart 3_Power Costs - Comparison bx Rbtl-Staff-Jt-PC 3 3" xfId="27267"/>
    <cellStyle name="_VC 6.15.06 update on 06GRC power costs.xls Chart 3_Power Costs - Comparison bx Rbtl-Staff-Jt-PC 3 4" xfId="27268"/>
    <cellStyle name="_VC 6.15.06 update on 06GRC power costs.xls Chart 3_Power Costs - Comparison bx Rbtl-Staff-Jt-PC 4" xfId="27269"/>
    <cellStyle name="_VC 6.15.06 update on 06GRC power costs.xls Chart 3_Power Costs - Comparison bx Rbtl-Staff-Jt-PC 4 2" xfId="27270"/>
    <cellStyle name="_VC 6.15.06 update on 06GRC power costs.xls Chart 3_Power Costs - Comparison bx Rbtl-Staff-Jt-PC 4 2 2" xfId="27271"/>
    <cellStyle name="_VC 6.15.06 update on 06GRC power costs.xls Chart 3_Power Costs - Comparison bx Rbtl-Staff-Jt-PC 4 3" xfId="27272"/>
    <cellStyle name="_VC 6.15.06 update on 06GRC power costs.xls Chart 3_Power Costs - Comparison bx Rbtl-Staff-Jt-PC 5" xfId="27273"/>
    <cellStyle name="_VC 6.15.06 update on 06GRC power costs.xls Chart 3_Power Costs - Comparison bx Rbtl-Staff-Jt-PC 5 2" xfId="27274"/>
    <cellStyle name="_VC 6.15.06 update on 06GRC power costs.xls Chart 3_Power Costs - Comparison bx Rbtl-Staff-Jt-PC 6" xfId="27275"/>
    <cellStyle name="_VC 6.15.06 update on 06GRC power costs.xls Chart 3_Power Costs - Comparison bx Rbtl-Staff-Jt-PC 6 2" xfId="27276"/>
    <cellStyle name="_VC 6.15.06 update on 06GRC power costs.xls Chart 3_Power Costs - Comparison bx Rbtl-Staff-Jt-PC 7" xfId="27277"/>
    <cellStyle name="_VC 6.15.06 update on 06GRC power costs.xls Chart 3_Power Costs - Comparison bx Rbtl-Staff-Jt-PC_Adj Bench DR 3 for Initial Briefs (Electric)" xfId="4068"/>
    <cellStyle name="_VC 6.15.06 update on 06GRC power costs.xls Chart 3_Power Costs - Comparison bx Rbtl-Staff-Jt-PC_Adj Bench DR 3 for Initial Briefs (Electric) 2" xfId="4069"/>
    <cellStyle name="_VC 6.15.06 update on 06GRC power costs.xls Chart 3_Power Costs - Comparison bx Rbtl-Staff-Jt-PC_Adj Bench DR 3 for Initial Briefs (Electric) 2 2" xfId="27278"/>
    <cellStyle name="_VC 6.15.06 update on 06GRC power costs.xls Chart 3_Power Costs - Comparison bx Rbtl-Staff-Jt-PC_Adj Bench DR 3 for Initial Briefs (Electric) 2 2 2" xfId="27279"/>
    <cellStyle name="_VC 6.15.06 update on 06GRC power costs.xls Chart 3_Power Costs - Comparison bx Rbtl-Staff-Jt-PC_Adj Bench DR 3 for Initial Briefs (Electric) 2 2 2 2" xfId="27280"/>
    <cellStyle name="_VC 6.15.06 update on 06GRC power costs.xls Chart 3_Power Costs - Comparison bx Rbtl-Staff-Jt-PC_Adj Bench DR 3 for Initial Briefs (Electric) 2 2 3" xfId="27281"/>
    <cellStyle name="_VC 6.15.06 update on 06GRC power costs.xls Chart 3_Power Costs - Comparison bx Rbtl-Staff-Jt-PC_Adj Bench DR 3 for Initial Briefs (Electric) 2 3" xfId="27282"/>
    <cellStyle name="_VC 6.15.06 update on 06GRC power costs.xls Chart 3_Power Costs - Comparison bx Rbtl-Staff-Jt-PC_Adj Bench DR 3 for Initial Briefs (Electric) 2 3 2" xfId="27283"/>
    <cellStyle name="_VC 6.15.06 update on 06GRC power costs.xls Chart 3_Power Costs - Comparison bx Rbtl-Staff-Jt-PC_Adj Bench DR 3 for Initial Briefs (Electric) 2 4" xfId="27284"/>
    <cellStyle name="_VC 6.15.06 update on 06GRC power costs.xls Chart 3_Power Costs - Comparison bx Rbtl-Staff-Jt-PC_Adj Bench DR 3 for Initial Briefs (Electric) 2 4 2" xfId="27285"/>
    <cellStyle name="_VC 6.15.06 update on 06GRC power costs.xls Chart 3_Power Costs - Comparison bx Rbtl-Staff-Jt-PC_Adj Bench DR 3 for Initial Briefs (Electric) 2 5" xfId="27286"/>
    <cellStyle name="_VC 6.15.06 update on 06GRC power costs.xls Chart 3_Power Costs - Comparison bx Rbtl-Staff-Jt-PC_Adj Bench DR 3 for Initial Briefs (Electric) 3" xfId="27287"/>
    <cellStyle name="_VC 6.15.06 update on 06GRC power costs.xls Chart 3_Power Costs - Comparison bx Rbtl-Staff-Jt-PC_Adj Bench DR 3 for Initial Briefs (Electric) 3 2" xfId="27288"/>
    <cellStyle name="_VC 6.15.06 update on 06GRC power costs.xls Chart 3_Power Costs - Comparison bx Rbtl-Staff-Jt-PC_Adj Bench DR 3 for Initial Briefs (Electric) 3 2 2" xfId="27289"/>
    <cellStyle name="_VC 6.15.06 update on 06GRC power costs.xls Chart 3_Power Costs - Comparison bx Rbtl-Staff-Jt-PC_Adj Bench DR 3 for Initial Briefs (Electric) 3 3" xfId="27290"/>
    <cellStyle name="_VC 6.15.06 update on 06GRC power costs.xls Chart 3_Power Costs - Comparison bx Rbtl-Staff-Jt-PC_Adj Bench DR 3 for Initial Briefs (Electric) 3 4" xfId="27291"/>
    <cellStyle name="_VC 6.15.06 update on 06GRC power costs.xls Chart 3_Power Costs - Comparison bx Rbtl-Staff-Jt-PC_Adj Bench DR 3 for Initial Briefs (Electric) 4" xfId="27292"/>
    <cellStyle name="_VC 6.15.06 update on 06GRC power costs.xls Chart 3_Power Costs - Comparison bx Rbtl-Staff-Jt-PC_Adj Bench DR 3 for Initial Briefs (Electric) 4 2" xfId="27293"/>
    <cellStyle name="_VC 6.15.06 update on 06GRC power costs.xls Chart 3_Power Costs - Comparison bx Rbtl-Staff-Jt-PC_Adj Bench DR 3 for Initial Briefs (Electric) 4 2 2" xfId="27294"/>
    <cellStyle name="_VC 6.15.06 update on 06GRC power costs.xls Chart 3_Power Costs - Comparison bx Rbtl-Staff-Jt-PC_Adj Bench DR 3 for Initial Briefs (Electric) 4 3" xfId="27295"/>
    <cellStyle name="_VC 6.15.06 update on 06GRC power costs.xls Chart 3_Power Costs - Comparison bx Rbtl-Staff-Jt-PC_Adj Bench DR 3 for Initial Briefs (Electric) 5" xfId="27296"/>
    <cellStyle name="_VC 6.15.06 update on 06GRC power costs.xls Chart 3_Power Costs - Comparison bx Rbtl-Staff-Jt-PC_Adj Bench DR 3 for Initial Briefs (Electric) 5 2" xfId="27297"/>
    <cellStyle name="_VC 6.15.06 update on 06GRC power costs.xls Chart 3_Power Costs - Comparison bx Rbtl-Staff-Jt-PC_Adj Bench DR 3 for Initial Briefs (Electric) 6" xfId="27298"/>
    <cellStyle name="_VC 6.15.06 update on 06GRC power costs.xls Chart 3_Power Costs - Comparison bx Rbtl-Staff-Jt-PC_Adj Bench DR 3 for Initial Briefs (Electric) 6 2" xfId="27299"/>
    <cellStyle name="_VC 6.15.06 update on 06GRC power costs.xls Chart 3_Power Costs - Comparison bx Rbtl-Staff-Jt-PC_Adj Bench DR 3 for Initial Briefs (Electric) 7" xfId="27300"/>
    <cellStyle name="_VC 6.15.06 update on 06GRC power costs.xls Chart 3_Power Costs - Comparison bx Rbtl-Staff-Jt-PC_Adj Bench DR 3 for Initial Briefs (Electric)_DEM-WP(C) ENERG10C--ctn Mid-C_042010 2010GRC" xfId="4070"/>
    <cellStyle name="_VC 6.15.06 update on 06GRC power costs.xls Chart 3_Power Costs - Comparison bx Rbtl-Staff-Jt-PC_Adj Bench DR 3 for Initial Briefs (Electric)_DEM-WP(C) ENERG10C--ctn Mid-C_042010 2010GRC 2" xfId="27301"/>
    <cellStyle name="_VC 6.15.06 update on 06GRC power costs.xls Chart 3_Power Costs - Comparison bx Rbtl-Staff-Jt-PC_DEM-WP(C) ENERG10C--ctn Mid-C_042010 2010GRC" xfId="4071"/>
    <cellStyle name="_VC 6.15.06 update on 06GRC power costs.xls Chart 3_Power Costs - Comparison bx Rbtl-Staff-Jt-PC_DEM-WP(C) ENERG10C--ctn Mid-C_042010 2010GRC 2" xfId="27302"/>
    <cellStyle name="_VC 6.15.06 update on 06GRC power costs.xls Chart 3_Power Costs - Comparison bx Rbtl-Staff-Jt-PC_Electric Rev Req Model (2009 GRC) Rebuttal" xfId="4072"/>
    <cellStyle name="_VC 6.15.06 update on 06GRC power costs.xls Chart 3_Power Costs - Comparison bx Rbtl-Staff-Jt-PC_Electric Rev Req Model (2009 GRC) Rebuttal 2" xfId="27303"/>
    <cellStyle name="_VC 6.15.06 update on 06GRC power costs.xls Chart 3_Power Costs - Comparison bx Rbtl-Staff-Jt-PC_Electric Rev Req Model (2009 GRC) Rebuttal 2 2" xfId="27304"/>
    <cellStyle name="_VC 6.15.06 update on 06GRC power costs.xls Chart 3_Power Costs - Comparison bx Rbtl-Staff-Jt-PC_Electric Rev Req Model (2009 GRC) Rebuttal 2 2 2" xfId="27305"/>
    <cellStyle name="_VC 6.15.06 update on 06GRC power costs.xls Chart 3_Power Costs - Comparison bx Rbtl-Staff-Jt-PC_Electric Rev Req Model (2009 GRC) Rebuttal 2 3" xfId="27306"/>
    <cellStyle name="_VC 6.15.06 update on 06GRC power costs.xls Chart 3_Power Costs - Comparison bx Rbtl-Staff-Jt-PC_Electric Rev Req Model (2009 GRC) Rebuttal 2 4" xfId="27307"/>
    <cellStyle name="_VC 6.15.06 update on 06GRC power costs.xls Chart 3_Power Costs - Comparison bx Rbtl-Staff-Jt-PC_Electric Rev Req Model (2009 GRC) Rebuttal 3" xfId="27308"/>
    <cellStyle name="_VC 6.15.06 update on 06GRC power costs.xls Chart 3_Power Costs - Comparison bx Rbtl-Staff-Jt-PC_Electric Rev Req Model (2009 GRC) Rebuttal 3 2" xfId="27309"/>
    <cellStyle name="_VC 6.15.06 update on 06GRC power costs.xls Chart 3_Power Costs - Comparison bx Rbtl-Staff-Jt-PC_Electric Rev Req Model (2009 GRC) Rebuttal 4" xfId="27310"/>
    <cellStyle name="_VC 6.15.06 update on 06GRC power costs.xls Chart 3_Power Costs - Comparison bx Rbtl-Staff-Jt-PC_Electric Rev Req Model (2009 GRC) Rebuttal 5" xfId="27311"/>
    <cellStyle name="_VC 6.15.06 update on 06GRC power costs.xls Chart 3_Power Costs - Comparison bx Rbtl-Staff-Jt-PC_Electric Rev Req Model (2009 GRC) Rebuttal REmoval of New  WH Solar AdjustMI" xfId="4073"/>
    <cellStyle name="_VC 6.15.06 update on 06GRC power costs.xls Chart 3_Power Costs - Comparison bx Rbtl-Staff-Jt-PC_Electric Rev Req Model (2009 GRC) Rebuttal REmoval of New  WH Solar AdjustMI 2" xfId="4074"/>
    <cellStyle name="_VC 6.15.06 update on 06GRC power costs.xls Chart 3_Power Costs - Comparison bx Rbtl-Staff-Jt-PC_Electric Rev Req Model (2009 GRC) Rebuttal REmoval of New  WH Solar AdjustMI 2 2" xfId="27312"/>
    <cellStyle name="_VC 6.15.06 update on 06GRC power costs.xls Chart 3_Power Costs - Comparison bx Rbtl-Staff-Jt-PC_Electric Rev Req Model (2009 GRC) Rebuttal REmoval of New  WH Solar AdjustMI 2 2 2" xfId="27313"/>
    <cellStyle name="_VC 6.15.06 update on 06GRC power costs.xls Chart 3_Power Costs - Comparison bx Rbtl-Staff-Jt-PC_Electric Rev Req Model (2009 GRC) Rebuttal REmoval of New  WH Solar AdjustMI 2 2 2 2" xfId="27314"/>
    <cellStyle name="_VC 6.15.06 update on 06GRC power costs.xls Chart 3_Power Costs - Comparison bx Rbtl-Staff-Jt-PC_Electric Rev Req Model (2009 GRC) Rebuttal REmoval of New  WH Solar AdjustMI 2 2 3" xfId="27315"/>
    <cellStyle name="_VC 6.15.06 update on 06GRC power costs.xls Chart 3_Power Costs - Comparison bx Rbtl-Staff-Jt-PC_Electric Rev Req Model (2009 GRC) Rebuttal REmoval of New  WH Solar AdjustMI 2 3" xfId="27316"/>
    <cellStyle name="_VC 6.15.06 update on 06GRC power costs.xls Chart 3_Power Costs - Comparison bx Rbtl-Staff-Jt-PC_Electric Rev Req Model (2009 GRC) Rebuttal REmoval of New  WH Solar AdjustMI 2 3 2" xfId="27317"/>
    <cellStyle name="_VC 6.15.06 update on 06GRC power costs.xls Chart 3_Power Costs - Comparison bx Rbtl-Staff-Jt-PC_Electric Rev Req Model (2009 GRC) Rebuttal REmoval of New  WH Solar AdjustMI 2 4" xfId="27318"/>
    <cellStyle name="_VC 6.15.06 update on 06GRC power costs.xls Chart 3_Power Costs - Comparison bx Rbtl-Staff-Jt-PC_Electric Rev Req Model (2009 GRC) Rebuttal REmoval of New  WH Solar AdjustMI 2 4 2" xfId="27319"/>
    <cellStyle name="_VC 6.15.06 update on 06GRC power costs.xls Chart 3_Power Costs - Comparison bx Rbtl-Staff-Jt-PC_Electric Rev Req Model (2009 GRC) Rebuttal REmoval of New  WH Solar AdjustMI 2 5" xfId="27320"/>
    <cellStyle name="_VC 6.15.06 update on 06GRC power costs.xls Chart 3_Power Costs - Comparison bx Rbtl-Staff-Jt-PC_Electric Rev Req Model (2009 GRC) Rebuttal REmoval of New  WH Solar AdjustMI 3" xfId="27321"/>
    <cellStyle name="_VC 6.15.06 update on 06GRC power costs.xls Chart 3_Power Costs - Comparison bx Rbtl-Staff-Jt-PC_Electric Rev Req Model (2009 GRC) Rebuttal REmoval of New  WH Solar AdjustMI 3 2" xfId="27322"/>
    <cellStyle name="_VC 6.15.06 update on 06GRC power costs.xls Chart 3_Power Costs - Comparison bx Rbtl-Staff-Jt-PC_Electric Rev Req Model (2009 GRC) Rebuttal REmoval of New  WH Solar AdjustMI 3 2 2" xfId="27323"/>
    <cellStyle name="_VC 6.15.06 update on 06GRC power costs.xls Chart 3_Power Costs - Comparison bx Rbtl-Staff-Jt-PC_Electric Rev Req Model (2009 GRC) Rebuttal REmoval of New  WH Solar AdjustMI 3 3" xfId="27324"/>
    <cellStyle name="_VC 6.15.06 update on 06GRC power costs.xls Chart 3_Power Costs - Comparison bx Rbtl-Staff-Jt-PC_Electric Rev Req Model (2009 GRC) Rebuttal REmoval of New  WH Solar AdjustMI 3 4" xfId="27325"/>
    <cellStyle name="_VC 6.15.06 update on 06GRC power costs.xls Chart 3_Power Costs - Comparison bx Rbtl-Staff-Jt-PC_Electric Rev Req Model (2009 GRC) Rebuttal REmoval of New  WH Solar AdjustMI 4" xfId="27326"/>
    <cellStyle name="_VC 6.15.06 update on 06GRC power costs.xls Chart 3_Power Costs - Comparison bx Rbtl-Staff-Jt-PC_Electric Rev Req Model (2009 GRC) Rebuttal REmoval of New  WH Solar AdjustMI 4 2" xfId="27327"/>
    <cellStyle name="_VC 6.15.06 update on 06GRC power costs.xls Chart 3_Power Costs - Comparison bx Rbtl-Staff-Jt-PC_Electric Rev Req Model (2009 GRC) Rebuttal REmoval of New  WH Solar AdjustMI 4 2 2" xfId="27328"/>
    <cellStyle name="_VC 6.15.06 update on 06GRC power costs.xls Chart 3_Power Costs - Comparison bx Rbtl-Staff-Jt-PC_Electric Rev Req Model (2009 GRC) Rebuttal REmoval of New  WH Solar AdjustMI 4 3" xfId="27329"/>
    <cellStyle name="_VC 6.15.06 update on 06GRC power costs.xls Chart 3_Power Costs - Comparison bx Rbtl-Staff-Jt-PC_Electric Rev Req Model (2009 GRC) Rebuttal REmoval of New  WH Solar AdjustMI 5" xfId="27330"/>
    <cellStyle name="_VC 6.15.06 update on 06GRC power costs.xls Chart 3_Power Costs - Comparison bx Rbtl-Staff-Jt-PC_Electric Rev Req Model (2009 GRC) Rebuttal REmoval of New  WH Solar AdjustMI 5 2" xfId="27331"/>
    <cellStyle name="_VC 6.15.06 update on 06GRC power costs.xls Chart 3_Power Costs - Comparison bx Rbtl-Staff-Jt-PC_Electric Rev Req Model (2009 GRC) Rebuttal REmoval of New  WH Solar AdjustMI 6" xfId="27332"/>
    <cellStyle name="_VC 6.15.06 update on 06GRC power costs.xls Chart 3_Power Costs - Comparison bx Rbtl-Staff-Jt-PC_Electric Rev Req Model (2009 GRC) Rebuttal REmoval of New  WH Solar AdjustMI 6 2" xfId="27333"/>
    <cellStyle name="_VC 6.15.06 update on 06GRC power costs.xls Chart 3_Power Costs - Comparison bx Rbtl-Staff-Jt-PC_Electric Rev Req Model (2009 GRC) Rebuttal REmoval of New  WH Solar AdjustMI 7" xfId="27334"/>
    <cellStyle name="_VC 6.15.06 update on 06GRC power costs.xls Chart 3_Power Costs - Comparison bx Rbtl-Staff-Jt-PC_Electric Rev Req Model (2009 GRC) Rebuttal REmoval of New  WH Solar AdjustMI_DEM-WP(C) ENERG10C--ctn Mid-C_042010 2010GRC" xfId="4075"/>
    <cellStyle name="_VC 6.15.06 update on 06GRC power costs.xls Chart 3_Power Costs - Comparison bx Rbtl-Staff-Jt-PC_Electric Rev Req Model (2009 GRC) Rebuttal REmoval of New  WH Solar AdjustMI_DEM-WP(C) ENERG10C--ctn Mid-C_042010 2010GRC 2" xfId="27335"/>
    <cellStyle name="_VC 6.15.06 update on 06GRC power costs.xls Chart 3_Power Costs - Comparison bx Rbtl-Staff-Jt-PC_Electric Rev Req Model (2009 GRC) Revised 01-18-2010" xfId="4076"/>
    <cellStyle name="_VC 6.15.06 update on 06GRC power costs.xls Chart 3_Power Costs - Comparison bx Rbtl-Staff-Jt-PC_Electric Rev Req Model (2009 GRC) Revised 01-18-2010 2" xfId="4077"/>
    <cellStyle name="_VC 6.15.06 update on 06GRC power costs.xls Chart 3_Power Costs - Comparison bx Rbtl-Staff-Jt-PC_Electric Rev Req Model (2009 GRC) Revised 01-18-2010 2 2" xfId="27336"/>
    <cellStyle name="_VC 6.15.06 update on 06GRC power costs.xls Chart 3_Power Costs - Comparison bx Rbtl-Staff-Jt-PC_Electric Rev Req Model (2009 GRC) Revised 01-18-2010 2 2 2" xfId="27337"/>
    <cellStyle name="_VC 6.15.06 update on 06GRC power costs.xls Chart 3_Power Costs - Comparison bx Rbtl-Staff-Jt-PC_Electric Rev Req Model (2009 GRC) Revised 01-18-2010 2 2 2 2" xfId="27338"/>
    <cellStyle name="_VC 6.15.06 update on 06GRC power costs.xls Chart 3_Power Costs - Comparison bx Rbtl-Staff-Jt-PC_Electric Rev Req Model (2009 GRC) Revised 01-18-2010 2 2 3" xfId="27339"/>
    <cellStyle name="_VC 6.15.06 update on 06GRC power costs.xls Chart 3_Power Costs - Comparison bx Rbtl-Staff-Jt-PC_Electric Rev Req Model (2009 GRC) Revised 01-18-2010 2 3" xfId="27340"/>
    <cellStyle name="_VC 6.15.06 update on 06GRC power costs.xls Chart 3_Power Costs - Comparison bx Rbtl-Staff-Jt-PC_Electric Rev Req Model (2009 GRC) Revised 01-18-2010 2 3 2" xfId="27341"/>
    <cellStyle name="_VC 6.15.06 update on 06GRC power costs.xls Chart 3_Power Costs - Comparison bx Rbtl-Staff-Jt-PC_Electric Rev Req Model (2009 GRC) Revised 01-18-2010 2 4" xfId="27342"/>
    <cellStyle name="_VC 6.15.06 update on 06GRC power costs.xls Chart 3_Power Costs - Comparison bx Rbtl-Staff-Jt-PC_Electric Rev Req Model (2009 GRC) Revised 01-18-2010 2 4 2" xfId="27343"/>
    <cellStyle name="_VC 6.15.06 update on 06GRC power costs.xls Chart 3_Power Costs - Comparison bx Rbtl-Staff-Jt-PC_Electric Rev Req Model (2009 GRC) Revised 01-18-2010 2 5" xfId="27344"/>
    <cellStyle name="_VC 6.15.06 update on 06GRC power costs.xls Chart 3_Power Costs - Comparison bx Rbtl-Staff-Jt-PC_Electric Rev Req Model (2009 GRC) Revised 01-18-2010 3" xfId="27345"/>
    <cellStyle name="_VC 6.15.06 update on 06GRC power costs.xls Chart 3_Power Costs - Comparison bx Rbtl-Staff-Jt-PC_Electric Rev Req Model (2009 GRC) Revised 01-18-2010 3 2" xfId="27346"/>
    <cellStyle name="_VC 6.15.06 update on 06GRC power costs.xls Chart 3_Power Costs - Comparison bx Rbtl-Staff-Jt-PC_Electric Rev Req Model (2009 GRC) Revised 01-18-2010 3 2 2" xfId="27347"/>
    <cellStyle name="_VC 6.15.06 update on 06GRC power costs.xls Chart 3_Power Costs - Comparison bx Rbtl-Staff-Jt-PC_Electric Rev Req Model (2009 GRC) Revised 01-18-2010 3 3" xfId="27348"/>
    <cellStyle name="_VC 6.15.06 update on 06GRC power costs.xls Chart 3_Power Costs - Comparison bx Rbtl-Staff-Jt-PC_Electric Rev Req Model (2009 GRC) Revised 01-18-2010 3 4" xfId="27349"/>
    <cellStyle name="_VC 6.15.06 update on 06GRC power costs.xls Chart 3_Power Costs - Comparison bx Rbtl-Staff-Jt-PC_Electric Rev Req Model (2009 GRC) Revised 01-18-2010 4" xfId="27350"/>
    <cellStyle name="_VC 6.15.06 update on 06GRC power costs.xls Chart 3_Power Costs - Comparison bx Rbtl-Staff-Jt-PC_Electric Rev Req Model (2009 GRC) Revised 01-18-2010 4 2" xfId="27351"/>
    <cellStyle name="_VC 6.15.06 update on 06GRC power costs.xls Chart 3_Power Costs - Comparison bx Rbtl-Staff-Jt-PC_Electric Rev Req Model (2009 GRC) Revised 01-18-2010 4 2 2" xfId="27352"/>
    <cellStyle name="_VC 6.15.06 update on 06GRC power costs.xls Chart 3_Power Costs - Comparison bx Rbtl-Staff-Jt-PC_Electric Rev Req Model (2009 GRC) Revised 01-18-2010 4 3" xfId="27353"/>
    <cellStyle name="_VC 6.15.06 update on 06GRC power costs.xls Chart 3_Power Costs - Comparison bx Rbtl-Staff-Jt-PC_Electric Rev Req Model (2009 GRC) Revised 01-18-2010 5" xfId="27354"/>
    <cellStyle name="_VC 6.15.06 update on 06GRC power costs.xls Chart 3_Power Costs - Comparison bx Rbtl-Staff-Jt-PC_Electric Rev Req Model (2009 GRC) Revised 01-18-2010 5 2" xfId="27355"/>
    <cellStyle name="_VC 6.15.06 update on 06GRC power costs.xls Chart 3_Power Costs - Comparison bx Rbtl-Staff-Jt-PC_Electric Rev Req Model (2009 GRC) Revised 01-18-2010 6" xfId="27356"/>
    <cellStyle name="_VC 6.15.06 update on 06GRC power costs.xls Chart 3_Power Costs - Comparison bx Rbtl-Staff-Jt-PC_Electric Rev Req Model (2009 GRC) Revised 01-18-2010 6 2" xfId="27357"/>
    <cellStyle name="_VC 6.15.06 update on 06GRC power costs.xls Chart 3_Power Costs - Comparison bx Rbtl-Staff-Jt-PC_Electric Rev Req Model (2009 GRC) Revised 01-18-2010 7" xfId="27358"/>
    <cellStyle name="_VC 6.15.06 update on 06GRC power costs.xls Chart 3_Power Costs - Comparison bx Rbtl-Staff-Jt-PC_Electric Rev Req Model (2009 GRC) Revised 01-18-2010_DEM-WP(C) ENERG10C--ctn Mid-C_042010 2010GRC" xfId="4078"/>
    <cellStyle name="_VC 6.15.06 update on 06GRC power costs.xls Chart 3_Power Costs - Comparison bx Rbtl-Staff-Jt-PC_Electric Rev Req Model (2009 GRC) Revised 01-18-2010_DEM-WP(C) ENERG10C--ctn Mid-C_042010 2010GRC 2" xfId="27359"/>
    <cellStyle name="_VC 6.15.06 update on 06GRC power costs.xls Chart 3_Power Costs - Comparison bx Rbtl-Staff-Jt-PC_Final Order Electric EXHIBIT A-1" xfId="4079"/>
    <cellStyle name="_VC 6.15.06 update on 06GRC power costs.xls Chart 3_Power Costs - Comparison bx Rbtl-Staff-Jt-PC_Final Order Electric EXHIBIT A-1 2" xfId="27360"/>
    <cellStyle name="_VC 6.15.06 update on 06GRC power costs.xls Chart 3_Power Costs - Comparison bx Rbtl-Staff-Jt-PC_Final Order Electric EXHIBIT A-1 2 2" xfId="27361"/>
    <cellStyle name="_VC 6.15.06 update on 06GRC power costs.xls Chart 3_Power Costs - Comparison bx Rbtl-Staff-Jt-PC_Final Order Electric EXHIBIT A-1 2 2 2" xfId="27362"/>
    <cellStyle name="_VC 6.15.06 update on 06GRC power costs.xls Chart 3_Power Costs - Comparison bx Rbtl-Staff-Jt-PC_Final Order Electric EXHIBIT A-1 2 3" xfId="27363"/>
    <cellStyle name="_VC 6.15.06 update on 06GRC power costs.xls Chart 3_Power Costs - Comparison bx Rbtl-Staff-Jt-PC_Final Order Electric EXHIBIT A-1 2 4" xfId="27364"/>
    <cellStyle name="_VC 6.15.06 update on 06GRC power costs.xls Chart 3_Power Costs - Comparison bx Rbtl-Staff-Jt-PC_Final Order Electric EXHIBIT A-1 3" xfId="27365"/>
    <cellStyle name="_VC 6.15.06 update on 06GRC power costs.xls Chart 3_Power Costs - Comparison bx Rbtl-Staff-Jt-PC_Final Order Electric EXHIBIT A-1 3 2" xfId="27366"/>
    <cellStyle name="_VC 6.15.06 update on 06GRC power costs.xls Chart 3_Power Costs - Comparison bx Rbtl-Staff-Jt-PC_Final Order Electric EXHIBIT A-1 3 2 2" xfId="27367"/>
    <cellStyle name="_VC 6.15.06 update on 06GRC power costs.xls Chart 3_Power Costs - Comparison bx Rbtl-Staff-Jt-PC_Final Order Electric EXHIBIT A-1 3 3" xfId="27368"/>
    <cellStyle name="_VC 6.15.06 update on 06GRC power costs.xls Chart 3_Power Costs - Comparison bx Rbtl-Staff-Jt-PC_Final Order Electric EXHIBIT A-1 4" xfId="27369"/>
    <cellStyle name="_VC 6.15.06 update on 06GRC power costs.xls Chart 3_Power Costs - Comparison bx Rbtl-Staff-Jt-PC_Final Order Electric EXHIBIT A-1 4 2" xfId="27370"/>
    <cellStyle name="_VC 6.15.06 update on 06GRC power costs.xls Chart 3_Power Costs - Comparison bx Rbtl-Staff-Jt-PC_Final Order Electric EXHIBIT A-1 5" xfId="27371"/>
    <cellStyle name="_VC 6.15.06 update on 06GRC power costs.xls Chart 3_Power Costs - Comparison bx Rbtl-Staff-Jt-PC_Final Order Electric EXHIBIT A-1 6" xfId="27372"/>
    <cellStyle name="_VC 6.15.06 update on 06GRC power costs.xls Chart 3_Power Costs - Comparison bx Rbtl-Staff-Jt-PC_Final Order Electric EXHIBIT A-1 7" xfId="27373"/>
    <cellStyle name="_VC 6.15.06 update on 06GRC power costs.xls Chart 3_Production Adj 4.37" xfId="27374"/>
    <cellStyle name="_VC 6.15.06 update on 06GRC power costs.xls Chart 3_Production Adj 4.37 2" xfId="27375"/>
    <cellStyle name="_VC 6.15.06 update on 06GRC power costs.xls Chart 3_Production Adj 4.37 2 2" xfId="27376"/>
    <cellStyle name="_VC 6.15.06 update on 06GRC power costs.xls Chart 3_Production Adj 4.37 2 2 2" xfId="27377"/>
    <cellStyle name="_VC 6.15.06 update on 06GRC power costs.xls Chart 3_Production Adj 4.37 2 3" xfId="27378"/>
    <cellStyle name="_VC 6.15.06 update on 06GRC power costs.xls Chart 3_Production Adj 4.37 3" xfId="27379"/>
    <cellStyle name="_VC 6.15.06 update on 06GRC power costs.xls Chart 3_Production Adj 4.37 3 2" xfId="27380"/>
    <cellStyle name="_VC 6.15.06 update on 06GRC power costs.xls Chart 3_Production Adj 4.37 4" xfId="27381"/>
    <cellStyle name="_VC 6.15.06 update on 06GRC power costs.xls Chart 3_Purchased Power Adj 4.03" xfId="27382"/>
    <cellStyle name="_VC 6.15.06 update on 06GRC power costs.xls Chart 3_Purchased Power Adj 4.03 2" xfId="27383"/>
    <cellStyle name="_VC 6.15.06 update on 06GRC power costs.xls Chart 3_Purchased Power Adj 4.03 2 2" xfId="27384"/>
    <cellStyle name="_VC 6.15.06 update on 06GRC power costs.xls Chart 3_Purchased Power Adj 4.03 2 2 2" xfId="27385"/>
    <cellStyle name="_VC 6.15.06 update on 06GRC power costs.xls Chart 3_Purchased Power Adj 4.03 2 3" xfId="27386"/>
    <cellStyle name="_VC 6.15.06 update on 06GRC power costs.xls Chart 3_Purchased Power Adj 4.03 3" xfId="27387"/>
    <cellStyle name="_VC 6.15.06 update on 06GRC power costs.xls Chart 3_Purchased Power Adj 4.03 3 2" xfId="27388"/>
    <cellStyle name="_VC 6.15.06 update on 06GRC power costs.xls Chart 3_Purchased Power Adj 4.03 4" xfId="27389"/>
    <cellStyle name="_VC 6.15.06 update on 06GRC power costs.xls Chart 3_Rebuttal Power Costs" xfId="4080"/>
    <cellStyle name="_VC 6.15.06 update on 06GRC power costs.xls Chart 3_Rebuttal Power Costs 2" xfId="4081"/>
    <cellStyle name="_VC 6.15.06 update on 06GRC power costs.xls Chart 3_Rebuttal Power Costs 2 2" xfId="27390"/>
    <cellStyle name="_VC 6.15.06 update on 06GRC power costs.xls Chart 3_Rebuttal Power Costs 2 2 2" xfId="27391"/>
    <cellStyle name="_VC 6.15.06 update on 06GRC power costs.xls Chart 3_Rebuttal Power Costs 2 2 2 2" xfId="27392"/>
    <cellStyle name="_VC 6.15.06 update on 06GRC power costs.xls Chart 3_Rebuttal Power Costs 2 2 3" xfId="27393"/>
    <cellStyle name="_VC 6.15.06 update on 06GRC power costs.xls Chart 3_Rebuttal Power Costs 2 3" xfId="27394"/>
    <cellStyle name="_VC 6.15.06 update on 06GRC power costs.xls Chart 3_Rebuttal Power Costs 2 3 2" xfId="27395"/>
    <cellStyle name="_VC 6.15.06 update on 06GRC power costs.xls Chart 3_Rebuttal Power Costs 2 4" xfId="27396"/>
    <cellStyle name="_VC 6.15.06 update on 06GRC power costs.xls Chart 3_Rebuttal Power Costs 2 4 2" xfId="27397"/>
    <cellStyle name="_VC 6.15.06 update on 06GRC power costs.xls Chart 3_Rebuttal Power Costs 2 5" xfId="27398"/>
    <cellStyle name="_VC 6.15.06 update on 06GRC power costs.xls Chart 3_Rebuttal Power Costs 3" xfId="27399"/>
    <cellStyle name="_VC 6.15.06 update on 06GRC power costs.xls Chart 3_Rebuttal Power Costs 3 2" xfId="27400"/>
    <cellStyle name="_VC 6.15.06 update on 06GRC power costs.xls Chart 3_Rebuttal Power Costs 3 2 2" xfId="27401"/>
    <cellStyle name="_VC 6.15.06 update on 06GRC power costs.xls Chart 3_Rebuttal Power Costs 3 3" xfId="27402"/>
    <cellStyle name="_VC 6.15.06 update on 06GRC power costs.xls Chart 3_Rebuttal Power Costs 3 4" xfId="27403"/>
    <cellStyle name="_VC 6.15.06 update on 06GRC power costs.xls Chart 3_Rebuttal Power Costs 4" xfId="27404"/>
    <cellStyle name="_VC 6.15.06 update on 06GRC power costs.xls Chart 3_Rebuttal Power Costs 4 2" xfId="27405"/>
    <cellStyle name="_VC 6.15.06 update on 06GRC power costs.xls Chart 3_Rebuttal Power Costs 4 2 2" xfId="27406"/>
    <cellStyle name="_VC 6.15.06 update on 06GRC power costs.xls Chart 3_Rebuttal Power Costs 4 3" xfId="27407"/>
    <cellStyle name="_VC 6.15.06 update on 06GRC power costs.xls Chart 3_Rebuttal Power Costs 5" xfId="27408"/>
    <cellStyle name="_VC 6.15.06 update on 06GRC power costs.xls Chart 3_Rebuttal Power Costs 5 2" xfId="27409"/>
    <cellStyle name="_VC 6.15.06 update on 06GRC power costs.xls Chart 3_Rebuttal Power Costs 6" xfId="27410"/>
    <cellStyle name="_VC 6.15.06 update on 06GRC power costs.xls Chart 3_Rebuttal Power Costs 6 2" xfId="27411"/>
    <cellStyle name="_VC 6.15.06 update on 06GRC power costs.xls Chart 3_Rebuttal Power Costs 7" xfId="27412"/>
    <cellStyle name="_VC 6.15.06 update on 06GRC power costs.xls Chart 3_Rebuttal Power Costs_Adj Bench DR 3 for Initial Briefs (Electric)" xfId="4082"/>
    <cellStyle name="_VC 6.15.06 update on 06GRC power costs.xls Chart 3_Rebuttal Power Costs_Adj Bench DR 3 for Initial Briefs (Electric) 2" xfId="4083"/>
    <cellStyle name="_VC 6.15.06 update on 06GRC power costs.xls Chart 3_Rebuttal Power Costs_Adj Bench DR 3 for Initial Briefs (Electric) 2 2" xfId="27413"/>
    <cellStyle name="_VC 6.15.06 update on 06GRC power costs.xls Chart 3_Rebuttal Power Costs_Adj Bench DR 3 for Initial Briefs (Electric) 2 2 2" xfId="27414"/>
    <cellStyle name="_VC 6.15.06 update on 06GRC power costs.xls Chart 3_Rebuttal Power Costs_Adj Bench DR 3 for Initial Briefs (Electric) 2 2 2 2" xfId="27415"/>
    <cellStyle name="_VC 6.15.06 update on 06GRC power costs.xls Chart 3_Rebuttal Power Costs_Adj Bench DR 3 for Initial Briefs (Electric) 2 2 3" xfId="27416"/>
    <cellStyle name="_VC 6.15.06 update on 06GRC power costs.xls Chart 3_Rebuttal Power Costs_Adj Bench DR 3 for Initial Briefs (Electric) 2 3" xfId="27417"/>
    <cellStyle name="_VC 6.15.06 update on 06GRC power costs.xls Chart 3_Rebuttal Power Costs_Adj Bench DR 3 for Initial Briefs (Electric) 2 3 2" xfId="27418"/>
    <cellStyle name="_VC 6.15.06 update on 06GRC power costs.xls Chart 3_Rebuttal Power Costs_Adj Bench DR 3 for Initial Briefs (Electric) 2 4" xfId="27419"/>
    <cellStyle name="_VC 6.15.06 update on 06GRC power costs.xls Chart 3_Rebuttal Power Costs_Adj Bench DR 3 for Initial Briefs (Electric) 2 4 2" xfId="27420"/>
    <cellStyle name="_VC 6.15.06 update on 06GRC power costs.xls Chart 3_Rebuttal Power Costs_Adj Bench DR 3 for Initial Briefs (Electric) 2 5" xfId="27421"/>
    <cellStyle name="_VC 6.15.06 update on 06GRC power costs.xls Chart 3_Rebuttal Power Costs_Adj Bench DR 3 for Initial Briefs (Electric) 3" xfId="27422"/>
    <cellStyle name="_VC 6.15.06 update on 06GRC power costs.xls Chart 3_Rebuttal Power Costs_Adj Bench DR 3 for Initial Briefs (Electric) 3 2" xfId="27423"/>
    <cellStyle name="_VC 6.15.06 update on 06GRC power costs.xls Chart 3_Rebuttal Power Costs_Adj Bench DR 3 for Initial Briefs (Electric) 3 2 2" xfId="27424"/>
    <cellStyle name="_VC 6.15.06 update on 06GRC power costs.xls Chart 3_Rebuttal Power Costs_Adj Bench DR 3 for Initial Briefs (Electric) 3 3" xfId="27425"/>
    <cellStyle name="_VC 6.15.06 update on 06GRC power costs.xls Chart 3_Rebuttal Power Costs_Adj Bench DR 3 for Initial Briefs (Electric) 3 4" xfId="27426"/>
    <cellStyle name="_VC 6.15.06 update on 06GRC power costs.xls Chart 3_Rebuttal Power Costs_Adj Bench DR 3 for Initial Briefs (Electric) 4" xfId="27427"/>
    <cellStyle name="_VC 6.15.06 update on 06GRC power costs.xls Chart 3_Rebuttal Power Costs_Adj Bench DR 3 for Initial Briefs (Electric) 4 2" xfId="27428"/>
    <cellStyle name="_VC 6.15.06 update on 06GRC power costs.xls Chart 3_Rebuttal Power Costs_Adj Bench DR 3 for Initial Briefs (Electric) 4 2 2" xfId="27429"/>
    <cellStyle name="_VC 6.15.06 update on 06GRC power costs.xls Chart 3_Rebuttal Power Costs_Adj Bench DR 3 for Initial Briefs (Electric) 4 3" xfId="27430"/>
    <cellStyle name="_VC 6.15.06 update on 06GRC power costs.xls Chart 3_Rebuttal Power Costs_Adj Bench DR 3 for Initial Briefs (Electric) 5" xfId="27431"/>
    <cellStyle name="_VC 6.15.06 update on 06GRC power costs.xls Chart 3_Rebuttal Power Costs_Adj Bench DR 3 for Initial Briefs (Electric) 5 2" xfId="27432"/>
    <cellStyle name="_VC 6.15.06 update on 06GRC power costs.xls Chart 3_Rebuttal Power Costs_Adj Bench DR 3 for Initial Briefs (Electric) 6" xfId="27433"/>
    <cellStyle name="_VC 6.15.06 update on 06GRC power costs.xls Chart 3_Rebuttal Power Costs_Adj Bench DR 3 for Initial Briefs (Electric) 6 2" xfId="27434"/>
    <cellStyle name="_VC 6.15.06 update on 06GRC power costs.xls Chart 3_Rebuttal Power Costs_Adj Bench DR 3 for Initial Briefs (Electric) 7" xfId="27435"/>
    <cellStyle name="_VC 6.15.06 update on 06GRC power costs.xls Chart 3_Rebuttal Power Costs_Adj Bench DR 3 for Initial Briefs (Electric)_DEM-WP(C) ENERG10C--ctn Mid-C_042010 2010GRC" xfId="4084"/>
    <cellStyle name="_VC 6.15.06 update on 06GRC power costs.xls Chart 3_Rebuttal Power Costs_Adj Bench DR 3 for Initial Briefs (Electric)_DEM-WP(C) ENERG10C--ctn Mid-C_042010 2010GRC 2" xfId="27436"/>
    <cellStyle name="_VC 6.15.06 update on 06GRC power costs.xls Chart 3_Rebuttal Power Costs_DEM-WP(C) ENERG10C--ctn Mid-C_042010 2010GRC" xfId="4085"/>
    <cellStyle name="_VC 6.15.06 update on 06GRC power costs.xls Chart 3_Rebuttal Power Costs_DEM-WP(C) ENERG10C--ctn Mid-C_042010 2010GRC 2" xfId="27437"/>
    <cellStyle name="_VC 6.15.06 update on 06GRC power costs.xls Chart 3_Rebuttal Power Costs_Electric Rev Req Model (2009 GRC) Rebuttal" xfId="4086"/>
    <cellStyle name="_VC 6.15.06 update on 06GRC power costs.xls Chart 3_Rebuttal Power Costs_Electric Rev Req Model (2009 GRC) Rebuttal 2" xfId="27438"/>
    <cellStyle name="_VC 6.15.06 update on 06GRC power costs.xls Chart 3_Rebuttal Power Costs_Electric Rev Req Model (2009 GRC) Rebuttal 2 2" xfId="27439"/>
    <cellStyle name="_VC 6.15.06 update on 06GRC power costs.xls Chart 3_Rebuttal Power Costs_Electric Rev Req Model (2009 GRC) Rebuttal 2 2 2" xfId="27440"/>
    <cellStyle name="_VC 6.15.06 update on 06GRC power costs.xls Chart 3_Rebuttal Power Costs_Electric Rev Req Model (2009 GRC) Rebuttal 2 3" xfId="27441"/>
    <cellStyle name="_VC 6.15.06 update on 06GRC power costs.xls Chart 3_Rebuttal Power Costs_Electric Rev Req Model (2009 GRC) Rebuttal 2 4" xfId="27442"/>
    <cellStyle name="_VC 6.15.06 update on 06GRC power costs.xls Chart 3_Rebuttal Power Costs_Electric Rev Req Model (2009 GRC) Rebuttal 3" xfId="27443"/>
    <cellStyle name="_VC 6.15.06 update on 06GRC power costs.xls Chart 3_Rebuttal Power Costs_Electric Rev Req Model (2009 GRC) Rebuttal 3 2" xfId="27444"/>
    <cellStyle name="_VC 6.15.06 update on 06GRC power costs.xls Chart 3_Rebuttal Power Costs_Electric Rev Req Model (2009 GRC) Rebuttal 4" xfId="27445"/>
    <cellStyle name="_VC 6.15.06 update on 06GRC power costs.xls Chart 3_Rebuttal Power Costs_Electric Rev Req Model (2009 GRC) Rebuttal 5" xfId="27446"/>
    <cellStyle name="_VC 6.15.06 update on 06GRC power costs.xls Chart 3_Rebuttal Power Costs_Electric Rev Req Model (2009 GRC) Rebuttal REmoval of New  WH Solar AdjustMI" xfId="4087"/>
    <cellStyle name="_VC 6.15.06 update on 06GRC power costs.xls Chart 3_Rebuttal Power Costs_Electric Rev Req Model (2009 GRC) Rebuttal REmoval of New  WH Solar AdjustMI 2" xfId="4088"/>
    <cellStyle name="_VC 6.15.06 update on 06GRC power costs.xls Chart 3_Rebuttal Power Costs_Electric Rev Req Model (2009 GRC) Rebuttal REmoval of New  WH Solar AdjustMI 2 2" xfId="27447"/>
    <cellStyle name="_VC 6.15.06 update on 06GRC power costs.xls Chart 3_Rebuttal Power Costs_Electric Rev Req Model (2009 GRC) Rebuttal REmoval of New  WH Solar AdjustMI 2 2 2" xfId="27448"/>
    <cellStyle name="_VC 6.15.06 update on 06GRC power costs.xls Chart 3_Rebuttal Power Costs_Electric Rev Req Model (2009 GRC) Rebuttal REmoval of New  WH Solar AdjustMI 2 2 2 2" xfId="27449"/>
    <cellStyle name="_VC 6.15.06 update on 06GRC power costs.xls Chart 3_Rebuttal Power Costs_Electric Rev Req Model (2009 GRC) Rebuttal REmoval of New  WH Solar AdjustMI 2 2 3" xfId="27450"/>
    <cellStyle name="_VC 6.15.06 update on 06GRC power costs.xls Chart 3_Rebuttal Power Costs_Electric Rev Req Model (2009 GRC) Rebuttal REmoval of New  WH Solar AdjustMI 2 3" xfId="27451"/>
    <cellStyle name="_VC 6.15.06 update on 06GRC power costs.xls Chart 3_Rebuttal Power Costs_Electric Rev Req Model (2009 GRC) Rebuttal REmoval of New  WH Solar AdjustMI 2 3 2" xfId="27452"/>
    <cellStyle name="_VC 6.15.06 update on 06GRC power costs.xls Chart 3_Rebuttal Power Costs_Electric Rev Req Model (2009 GRC) Rebuttal REmoval of New  WH Solar AdjustMI 2 4" xfId="27453"/>
    <cellStyle name="_VC 6.15.06 update on 06GRC power costs.xls Chart 3_Rebuttal Power Costs_Electric Rev Req Model (2009 GRC) Rebuttal REmoval of New  WH Solar AdjustMI 2 4 2" xfId="27454"/>
    <cellStyle name="_VC 6.15.06 update on 06GRC power costs.xls Chart 3_Rebuttal Power Costs_Electric Rev Req Model (2009 GRC) Rebuttal REmoval of New  WH Solar AdjustMI 2 5" xfId="27455"/>
    <cellStyle name="_VC 6.15.06 update on 06GRC power costs.xls Chart 3_Rebuttal Power Costs_Electric Rev Req Model (2009 GRC) Rebuttal REmoval of New  WH Solar AdjustMI 3" xfId="27456"/>
    <cellStyle name="_VC 6.15.06 update on 06GRC power costs.xls Chart 3_Rebuttal Power Costs_Electric Rev Req Model (2009 GRC) Rebuttal REmoval of New  WH Solar AdjustMI 3 2" xfId="27457"/>
    <cellStyle name="_VC 6.15.06 update on 06GRC power costs.xls Chart 3_Rebuttal Power Costs_Electric Rev Req Model (2009 GRC) Rebuttal REmoval of New  WH Solar AdjustMI 3 2 2" xfId="27458"/>
    <cellStyle name="_VC 6.15.06 update on 06GRC power costs.xls Chart 3_Rebuttal Power Costs_Electric Rev Req Model (2009 GRC) Rebuttal REmoval of New  WH Solar AdjustMI 3 3" xfId="27459"/>
    <cellStyle name="_VC 6.15.06 update on 06GRC power costs.xls Chart 3_Rebuttal Power Costs_Electric Rev Req Model (2009 GRC) Rebuttal REmoval of New  WH Solar AdjustMI 3 4" xfId="27460"/>
    <cellStyle name="_VC 6.15.06 update on 06GRC power costs.xls Chart 3_Rebuttal Power Costs_Electric Rev Req Model (2009 GRC) Rebuttal REmoval of New  WH Solar AdjustMI 4" xfId="27461"/>
    <cellStyle name="_VC 6.15.06 update on 06GRC power costs.xls Chart 3_Rebuttal Power Costs_Electric Rev Req Model (2009 GRC) Rebuttal REmoval of New  WH Solar AdjustMI 4 2" xfId="27462"/>
    <cellStyle name="_VC 6.15.06 update on 06GRC power costs.xls Chart 3_Rebuttal Power Costs_Electric Rev Req Model (2009 GRC) Rebuttal REmoval of New  WH Solar AdjustMI 4 2 2" xfId="27463"/>
    <cellStyle name="_VC 6.15.06 update on 06GRC power costs.xls Chart 3_Rebuttal Power Costs_Electric Rev Req Model (2009 GRC) Rebuttal REmoval of New  WH Solar AdjustMI 4 3" xfId="27464"/>
    <cellStyle name="_VC 6.15.06 update on 06GRC power costs.xls Chart 3_Rebuttal Power Costs_Electric Rev Req Model (2009 GRC) Rebuttal REmoval of New  WH Solar AdjustMI 5" xfId="27465"/>
    <cellStyle name="_VC 6.15.06 update on 06GRC power costs.xls Chart 3_Rebuttal Power Costs_Electric Rev Req Model (2009 GRC) Rebuttal REmoval of New  WH Solar AdjustMI 5 2" xfId="27466"/>
    <cellStyle name="_VC 6.15.06 update on 06GRC power costs.xls Chart 3_Rebuttal Power Costs_Electric Rev Req Model (2009 GRC) Rebuttal REmoval of New  WH Solar AdjustMI 6" xfId="27467"/>
    <cellStyle name="_VC 6.15.06 update on 06GRC power costs.xls Chart 3_Rebuttal Power Costs_Electric Rev Req Model (2009 GRC) Rebuttal REmoval of New  WH Solar AdjustMI 6 2" xfId="27468"/>
    <cellStyle name="_VC 6.15.06 update on 06GRC power costs.xls Chart 3_Rebuttal Power Costs_Electric Rev Req Model (2009 GRC) Rebuttal REmoval of New  WH Solar AdjustMI 7" xfId="27469"/>
    <cellStyle name="_VC 6.15.06 update on 06GRC power costs.xls Chart 3_Rebuttal Power Costs_Electric Rev Req Model (2009 GRC) Rebuttal REmoval of New  WH Solar AdjustMI_DEM-WP(C) ENERG10C--ctn Mid-C_042010 2010GRC" xfId="4089"/>
    <cellStyle name="_VC 6.15.06 update on 06GRC power costs.xls Chart 3_Rebuttal Power Costs_Electric Rev Req Model (2009 GRC) Rebuttal REmoval of New  WH Solar AdjustMI_DEM-WP(C) ENERG10C--ctn Mid-C_042010 2010GRC 2" xfId="27470"/>
    <cellStyle name="_VC 6.15.06 update on 06GRC power costs.xls Chart 3_Rebuttal Power Costs_Electric Rev Req Model (2009 GRC) Revised 01-18-2010" xfId="4090"/>
    <cellStyle name="_VC 6.15.06 update on 06GRC power costs.xls Chart 3_Rebuttal Power Costs_Electric Rev Req Model (2009 GRC) Revised 01-18-2010 2" xfId="4091"/>
    <cellStyle name="_VC 6.15.06 update on 06GRC power costs.xls Chart 3_Rebuttal Power Costs_Electric Rev Req Model (2009 GRC) Revised 01-18-2010 2 2" xfId="27471"/>
    <cellStyle name="_VC 6.15.06 update on 06GRC power costs.xls Chart 3_Rebuttal Power Costs_Electric Rev Req Model (2009 GRC) Revised 01-18-2010 2 2 2" xfId="27472"/>
    <cellStyle name="_VC 6.15.06 update on 06GRC power costs.xls Chart 3_Rebuttal Power Costs_Electric Rev Req Model (2009 GRC) Revised 01-18-2010 2 2 2 2" xfId="27473"/>
    <cellStyle name="_VC 6.15.06 update on 06GRC power costs.xls Chart 3_Rebuttal Power Costs_Electric Rev Req Model (2009 GRC) Revised 01-18-2010 2 2 3" xfId="27474"/>
    <cellStyle name="_VC 6.15.06 update on 06GRC power costs.xls Chart 3_Rebuttal Power Costs_Electric Rev Req Model (2009 GRC) Revised 01-18-2010 2 3" xfId="27475"/>
    <cellStyle name="_VC 6.15.06 update on 06GRC power costs.xls Chart 3_Rebuttal Power Costs_Electric Rev Req Model (2009 GRC) Revised 01-18-2010 2 3 2" xfId="27476"/>
    <cellStyle name="_VC 6.15.06 update on 06GRC power costs.xls Chart 3_Rebuttal Power Costs_Electric Rev Req Model (2009 GRC) Revised 01-18-2010 2 4" xfId="27477"/>
    <cellStyle name="_VC 6.15.06 update on 06GRC power costs.xls Chart 3_Rebuttal Power Costs_Electric Rev Req Model (2009 GRC) Revised 01-18-2010 2 4 2" xfId="27478"/>
    <cellStyle name="_VC 6.15.06 update on 06GRC power costs.xls Chart 3_Rebuttal Power Costs_Electric Rev Req Model (2009 GRC) Revised 01-18-2010 2 5" xfId="27479"/>
    <cellStyle name="_VC 6.15.06 update on 06GRC power costs.xls Chart 3_Rebuttal Power Costs_Electric Rev Req Model (2009 GRC) Revised 01-18-2010 3" xfId="27480"/>
    <cellStyle name="_VC 6.15.06 update on 06GRC power costs.xls Chart 3_Rebuttal Power Costs_Electric Rev Req Model (2009 GRC) Revised 01-18-2010 3 2" xfId="27481"/>
    <cellStyle name="_VC 6.15.06 update on 06GRC power costs.xls Chart 3_Rebuttal Power Costs_Electric Rev Req Model (2009 GRC) Revised 01-18-2010 3 2 2" xfId="27482"/>
    <cellStyle name="_VC 6.15.06 update on 06GRC power costs.xls Chart 3_Rebuttal Power Costs_Electric Rev Req Model (2009 GRC) Revised 01-18-2010 3 3" xfId="27483"/>
    <cellStyle name="_VC 6.15.06 update on 06GRC power costs.xls Chart 3_Rebuttal Power Costs_Electric Rev Req Model (2009 GRC) Revised 01-18-2010 3 4" xfId="27484"/>
    <cellStyle name="_VC 6.15.06 update on 06GRC power costs.xls Chart 3_Rebuttal Power Costs_Electric Rev Req Model (2009 GRC) Revised 01-18-2010 4" xfId="27485"/>
    <cellStyle name="_VC 6.15.06 update on 06GRC power costs.xls Chart 3_Rebuttal Power Costs_Electric Rev Req Model (2009 GRC) Revised 01-18-2010 4 2" xfId="27486"/>
    <cellStyle name="_VC 6.15.06 update on 06GRC power costs.xls Chart 3_Rebuttal Power Costs_Electric Rev Req Model (2009 GRC) Revised 01-18-2010 4 2 2" xfId="27487"/>
    <cellStyle name="_VC 6.15.06 update on 06GRC power costs.xls Chart 3_Rebuttal Power Costs_Electric Rev Req Model (2009 GRC) Revised 01-18-2010 4 3" xfId="27488"/>
    <cellStyle name="_VC 6.15.06 update on 06GRC power costs.xls Chart 3_Rebuttal Power Costs_Electric Rev Req Model (2009 GRC) Revised 01-18-2010 5" xfId="27489"/>
    <cellStyle name="_VC 6.15.06 update on 06GRC power costs.xls Chart 3_Rebuttal Power Costs_Electric Rev Req Model (2009 GRC) Revised 01-18-2010 5 2" xfId="27490"/>
    <cellStyle name="_VC 6.15.06 update on 06GRC power costs.xls Chart 3_Rebuttal Power Costs_Electric Rev Req Model (2009 GRC) Revised 01-18-2010 6" xfId="27491"/>
    <cellStyle name="_VC 6.15.06 update on 06GRC power costs.xls Chart 3_Rebuttal Power Costs_Electric Rev Req Model (2009 GRC) Revised 01-18-2010 6 2" xfId="27492"/>
    <cellStyle name="_VC 6.15.06 update on 06GRC power costs.xls Chart 3_Rebuttal Power Costs_Electric Rev Req Model (2009 GRC) Revised 01-18-2010 7" xfId="27493"/>
    <cellStyle name="_VC 6.15.06 update on 06GRC power costs.xls Chart 3_Rebuttal Power Costs_Electric Rev Req Model (2009 GRC) Revised 01-18-2010_DEM-WP(C) ENERG10C--ctn Mid-C_042010 2010GRC" xfId="4092"/>
    <cellStyle name="_VC 6.15.06 update on 06GRC power costs.xls Chart 3_Rebuttal Power Costs_Electric Rev Req Model (2009 GRC) Revised 01-18-2010_DEM-WP(C) ENERG10C--ctn Mid-C_042010 2010GRC 2" xfId="27494"/>
    <cellStyle name="_VC 6.15.06 update on 06GRC power costs.xls Chart 3_Rebuttal Power Costs_Final Order Electric EXHIBIT A-1" xfId="4093"/>
    <cellStyle name="_VC 6.15.06 update on 06GRC power costs.xls Chart 3_Rebuttal Power Costs_Final Order Electric EXHIBIT A-1 2" xfId="27495"/>
    <cellStyle name="_VC 6.15.06 update on 06GRC power costs.xls Chart 3_Rebuttal Power Costs_Final Order Electric EXHIBIT A-1 2 2" xfId="27496"/>
    <cellStyle name="_VC 6.15.06 update on 06GRC power costs.xls Chart 3_Rebuttal Power Costs_Final Order Electric EXHIBIT A-1 2 2 2" xfId="27497"/>
    <cellStyle name="_VC 6.15.06 update on 06GRC power costs.xls Chart 3_Rebuttal Power Costs_Final Order Electric EXHIBIT A-1 2 3" xfId="27498"/>
    <cellStyle name="_VC 6.15.06 update on 06GRC power costs.xls Chart 3_Rebuttal Power Costs_Final Order Electric EXHIBIT A-1 2 4" xfId="27499"/>
    <cellStyle name="_VC 6.15.06 update on 06GRC power costs.xls Chart 3_Rebuttal Power Costs_Final Order Electric EXHIBIT A-1 3" xfId="27500"/>
    <cellStyle name="_VC 6.15.06 update on 06GRC power costs.xls Chart 3_Rebuttal Power Costs_Final Order Electric EXHIBIT A-1 3 2" xfId="27501"/>
    <cellStyle name="_VC 6.15.06 update on 06GRC power costs.xls Chart 3_Rebuttal Power Costs_Final Order Electric EXHIBIT A-1 3 2 2" xfId="27502"/>
    <cellStyle name="_VC 6.15.06 update on 06GRC power costs.xls Chart 3_Rebuttal Power Costs_Final Order Electric EXHIBIT A-1 3 3" xfId="27503"/>
    <cellStyle name="_VC 6.15.06 update on 06GRC power costs.xls Chart 3_Rebuttal Power Costs_Final Order Electric EXHIBIT A-1 4" xfId="27504"/>
    <cellStyle name="_VC 6.15.06 update on 06GRC power costs.xls Chart 3_Rebuttal Power Costs_Final Order Electric EXHIBIT A-1 4 2" xfId="27505"/>
    <cellStyle name="_VC 6.15.06 update on 06GRC power costs.xls Chart 3_Rebuttal Power Costs_Final Order Electric EXHIBIT A-1 5" xfId="27506"/>
    <cellStyle name="_VC 6.15.06 update on 06GRC power costs.xls Chart 3_Rebuttal Power Costs_Final Order Electric EXHIBIT A-1 6" xfId="27507"/>
    <cellStyle name="_VC 6.15.06 update on 06GRC power costs.xls Chart 3_Rebuttal Power Costs_Final Order Electric EXHIBIT A-1 7" xfId="27508"/>
    <cellStyle name="_VC 6.15.06 update on 06GRC power costs.xls Chart 3_ROR &amp; CONV FACTOR" xfId="27509"/>
    <cellStyle name="_VC 6.15.06 update on 06GRC power costs.xls Chart 3_ROR &amp; CONV FACTOR 2" xfId="27510"/>
    <cellStyle name="_VC 6.15.06 update on 06GRC power costs.xls Chart 3_ROR &amp; CONV FACTOR 2 2" xfId="27511"/>
    <cellStyle name="_VC 6.15.06 update on 06GRC power costs.xls Chart 3_ROR &amp; CONV FACTOR 2 2 2" xfId="27512"/>
    <cellStyle name="_VC 6.15.06 update on 06GRC power costs.xls Chart 3_ROR &amp; CONV FACTOR 2 3" xfId="27513"/>
    <cellStyle name="_VC 6.15.06 update on 06GRC power costs.xls Chart 3_ROR &amp; CONV FACTOR 3" xfId="27514"/>
    <cellStyle name="_VC 6.15.06 update on 06GRC power costs.xls Chart 3_ROR &amp; CONV FACTOR 3 2" xfId="27515"/>
    <cellStyle name="_VC 6.15.06 update on 06GRC power costs.xls Chart 3_ROR &amp; CONV FACTOR 4" xfId="27516"/>
    <cellStyle name="_VC 6.15.06 update on 06GRC power costs.xls Chart 3_ROR 5.02" xfId="27517"/>
    <cellStyle name="_VC 6.15.06 update on 06GRC power costs.xls Chart 3_ROR 5.02 2" xfId="27518"/>
    <cellStyle name="_VC 6.15.06 update on 06GRC power costs.xls Chart 3_ROR 5.02 2 2" xfId="27519"/>
    <cellStyle name="_VC 6.15.06 update on 06GRC power costs.xls Chart 3_ROR 5.02 2 2 2" xfId="27520"/>
    <cellStyle name="_VC 6.15.06 update on 06GRC power costs.xls Chart 3_ROR 5.02 2 3" xfId="27521"/>
    <cellStyle name="_VC 6.15.06 update on 06GRC power costs.xls Chart 3_ROR 5.02 3" xfId="27522"/>
    <cellStyle name="_VC 6.15.06 update on 06GRC power costs.xls Chart 3_ROR 5.02 3 2" xfId="27523"/>
    <cellStyle name="_VC 6.15.06 update on 06GRC power costs.xls Chart 3_ROR 5.02 4" xfId="27524"/>
    <cellStyle name="_VC 6.15.06 update on 06GRC power costs.xls Chart 3_Wind Integration 10GRC" xfId="4094"/>
    <cellStyle name="_VC 6.15.06 update on 06GRC power costs.xls Chart 3_Wind Integration 10GRC 2" xfId="4095"/>
    <cellStyle name="_VC 6.15.06 update on 06GRC power costs.xls Chart 3_Wind Integration 10GRC 2 2" xfId="27525"/>
    <cellStyle name="_VC 6.15.06 update on 06GRC power costs.xls Chart 3_Wind Integration 10GRC 2 2 2" xfId="27526"/>
    <cellStyle name="_VC 6.15.06 update on 06GRC power costs.xls Chart 3_Wind Integration 10GRC 2 2 2 2" xfId="27527"/>
    <cellStyle name="_VC 6.15.06 update on 06GRC power costs.xls Chart 3_Wind Integration 10GRC 2 3" xfId="27528"/>
    <cellStyle name="_VC 6.15.06 update on 06GRC power costs.xls Chart 3_Wind Integration 10GRC 2 3 2" xfId="27529"/>
    <cellStyle name="_VC 6.15.06 update on 06GRC power costs.xls Chart 3_Wind Integration 10GRC 2 4" xfId="27530"/>
    <cellStyle name="_VC 6.15.06 update on 06GRC power costs.xls Chart 3_Wind Integration 10GRC 2 4 2" xfId="27531"/>
    <cellStyle name="_VC 6.15.06 update on 06GRC power costs.xls Chart 3_Wind Integration 10GRC 2 5" xfId="27532"/>
    <cellStyle name="_VC 6.15.06 update on 06GRC power costs.xls Chart 3_Wind Integration 10GRC 3" xfId="27533"/>
    <cellStyle name="_VC 6.15.06 update on 06GRC power costs.xls Chart 3_Wind Integration 10GRC 3 2" xfId="27534"/>
    <cellStyle name="_VC 6.15.06 update on 06GRC power costs.xls Chart 3_Wind Integration 10GRC 3 2 2" xfId="27535"/>
    <cellStyle name="_VC 6.15.06 update on 06GRC power costs.xls Chart 3_Wind Integration 10GRC 3 3" xfId="27536"/>
    <cellStyle name="_VC 6.15.06 update on 06GRC power costs.xls Chart 3_Wind Integration 10GRC 4" xfId="27537"/>
    <cellStyle name="_VC 6.15.06 update on 06GRC power costs.xls Chart 3_Wind Integration 10GRC 4 2" xfId="27538"/>
    <cellStyle name="_VC 6.15.06 update on 06GRC power costs.xls Chart 3_Wind Integration 10GRC 4 2 2" xfId="27539"/>
    <cellStyle name="_VC 6.15.06 update on 06GRC power costs.xls Chart 3_Wind Integration 10GRC 4 3" xfId="27540"/>
    <cellStyle name="_VC 6.15.06 update on 06GRC power costs.xls Chart 3_Wind Integration 10GRC 5" xfId="27541"/>
    <cellStyle name="_VC 6.15.06 update on 06GRC power costs.xls Chart 3_Wind Integration 10GRC 5 2" xfId="27542"/>
    <cellStyle name="_VC 6.15.06 update on 06GRC power costs.xls Chart 3_Wind Integration 10GRC 6" xfId="27543"/>
    <cellStyle name="_VC 6.15.06 update on 06GRC power costs.xls Chart 3_Wind Integration 10GRC 6 2" xfId="27544"/>
    <cellStyle name="_VC 6.15.06 update on 06GRC power costs.xls Chart 3_Wind Integration 10GRC 7" xfId="27545"/>
    <cellStyle name="_VC 6.15.06 update on 06GRC power costs.xls Chart 3_Wind Integration 10GRC_DEM-WP(C) ENERG10C--ctn Mid-C_042010 2010GRC" xfId="4096"/>
    <cellStyle name="_VC 6.15.06 update on 06GRC power costs.xls Chart 3_Wind Integration 10GRC_DEM-WP(C) ENERG10C--ctn Mid-C_042010 2010GRC 2" xfId="27546"/>
    <cellStyle name="_VC Mid C Generation-ctn Mid-C_011209" xfId="4097"/>
    <cellStyle name="_VC Mid C Generation-ctn Mid-C_011209 2" xfId="4098"/>
    <cellStyle name="_VC Mid C Generation-ctn Mid-C_011209 2 2" xfId="4099"/>
    <cellStyle name="_VC Mid C Generation-ctn Mid-C_011209 2 2 2" xfId="27547"/>
    <cellStyle name="_VC Mid C Generation-ctn Mid-C_011209 2 3" xfId="27548"/>
    <cellStyle name="_VC Mid C Generation-ctn Mid-C_011209 3" xfId="27549"/>
    <cellStyle name="_VC Mid C Generation-ctn Mid-C_011209 3 2" xfId="27550"/>
    <cellStyle name="_Worksheet" xfId="4100"/>
    <cellStyle name="_Worksheet 10" xfId="27551"/>
    <cellStyle name="_Worksheet 2" xfId="4101"/>
    <cellStyle name="_Worksheet 2 2" xfId="4102"/>
    <cellStyle name="_Worksheet 2 2 2" xfId="27552"/>
    <cellStyle name="_Worksheet 2 2 2 2" xfId="27553"/>
    <cellStyle name="_Worksheet 2 2 2 2 2" xfId="27554"/>
    <cellStyle name="_Worksheet 2 2 3" xfId="27555"/>
    <cellStyle name="_Worksheet 2 2 3 2" xfId="27556"/>
    <cellStyle name="_Worksheet 2 2 4" xfId="27557"/>
    <cellStyle name="_Worksheet 2 2 4 2" xfId="27558"/>
    <cellStyle name="_Worksheet 2 3" xfId="27559"/>
    <cellStyle name="_Worksheet 2 3 2" xfId="27560"/>
    <cellStyle name="_Worksheet 2 3 2 2" xfId="27561"/>
    <cellStyle name="_Worksheet 2 4" xfId="27562"/>
    <cellStyle name="_Worksheet 2 4 2" xfId="27563"/>
    <cellStyle name="_Worksheet 2 4 2 2" xfId="27564"/>
    <cellStyle name="_Worksheet 2 4 3" xfId="27565"/>
    <cellStyle name="_Worksheet 2 5" xfId="27566"/>
    <cellStyle name="_Worksheet 2 5 2" xfId="27567"/>
    <cellStyle name="_Worksheet 2 6" xfId="27568"/>
    <cellStyle name="_Worksheet 2 6 2" xfId="27569"/>
    <cellStyle name="_Worksheet 3" xfId="4103"/>
    <cellStyle name="_Worksheet 3 2" xfId="27570"/>
    <cellStyle name="_Worksheet 3 2 2" xfId="27571"/>
    <cellStyle name="_Worksheet 3 2 2 2" xfId="27572"/>
    <cellStyle name="_Worksheet 3 2 2 2 2" xfId="27573"/>
    <cellStyle name="_Worksheet 3 2 3" xfId="27574"/>
    <cellStyle name="_Worksheet 3 2 3 2" xfId="27575"/>
    <cellStyle name="_Worksheet 3 2 4" xfId="27576"/>
    <cellStyle name="_Worksheet 3 2 4 2" xfId="27577"/>
    <cellStyle name="_Worksheet 3 2 5" xfId="27578"/>
    <cellStyle name="_Worksheet 3 3" xfId="27579"/>
    <cellStyle name="_Worksheet 3 3 2" xfId="27580"/>
    <cellStyle name="_Worksheet 3 3 2 2" xfId="27581"/>
    <cellStyle name="_Worksheet 3 4" xfId="27582"/>
    <cellStyle name="_Worksheet 3 4 2" xfId="27583"/>
    <cellStyle name="_Worksheet 3 5" xfId="27584"/>
    <cellStyle name="_Worksheet 3 5 2" xfId="27585"/>
    <cellStyle name="_Worksheet 4" xfId="4104"/>
    <cellStyle name="_Worksheet 4 2" xfId="4105"/>
    <cellStyle name="_Worksheet 4 2 2" xfId="27586"/>
    <cellStyle name="_Worksheet 4 2 2 2" xfId="27587"/>
    <cellStyle name="_Worksheet 4 3" xfId="27588"/>
    <cellStyle name="_Worksheet 4 3 2" xfId="27589"/>
    <cellStyle name="_Worksheet 4 4" xfId="27590"/>
    <cellStyle name="_Worksheet 4 4 2" xfId="27591"/>
    <cellStyle name="_Worksheet 5" xfId="27592"/>
    <cellStyle name="_Worksheet 5 2" xfId="27593"/>
    <cellStyle name="_Worksheet 5 2 2" xfId="27594"/>
    <cellStyle name="_Worksheet 5 2 3" xfId="27595"/>
    <cellStyle name="_Worksheet 5 3" xfId="27596"/>
    <cellStyle name="_Worksheet 6" xfId="27597"/>
    <cellStyle name="_Worksheet 6 2" xfId="27598"/>
    <cellStyle name="_Worksheet 6 2 2" xfId="27599"/>
    <cellStyle name="_Worksheet 6 2 3" xfId="27600"/>
    <cellStyle name="_Worksheet 6 3" xfId="27601"/>
    <cellStyle name="_Worksheet 6 4" xfId="27602"/>
    <cellStyle name="_Worksheet 7" xfId="27603"/>
    <cellStyle name="_Worksheet 7 2" xfId="27604"/>
    <cellStyle name="_Worksheet 7 2 2" xfId="27605"/>
    <cellStyle name="_Worksheet 7 2 2 2" xfId="27606"/>
    <cellStyle name="_Worksheet 7 2 3" xfId="27607"/>
    <cellStyle name="_Worksheet 7 3" xfId="27608"/>
    <cellStyle name="_Worksheet 7 3 2" xfId="27609"/>
    <cellStyle name="_Worksheet 7 4" xfId="27610"/>
    <cellStyle name="_Worksheet 8" xfId="27611"/>
    <cellStyle name="_Worksheet 8 2" xfId="27612"/>
    <cellStyle name="_Worksheet 9" xfId="27613"/>
    <cellStyle name="_Worksheet 9 2" xfId="27614"/>
    <cellStyle name="_Worksheet_Chelan PUD Power Costs (8-10)" xfId="4106"/>
    <cellStyle name="_Worksheet_Chelan PUD Power Costs (8-10) 2" xfId="27615"/>
    <cellStyle name="_Worksheet_DEM-WP(C) Chelan Power Costs" xfId="4107"/>
    <cellStyle name="_Worksheet_DEM-WP(C) Chelan Power Costs 2" xfId="4108"/>
    <cellStyle name="_Worksheet_DEM-WP(C) Chelan Power Costs 2 2" xfId="27616"/>
    <cellStyle name="_Worksheet_DEM-WP(C) Chelan Power Costs 2 2 2" xfId="27617"/>
    <cellStyle name="_Worksheet_DEM-WP(C) Chelan Power Costs 2 3" xfId="27618"/>
    <cellStyle name="_Worksheet_DEM-WP(C) Chelan Power Costs 3" xfId="27619"/>
    <cellStyle name="_Worksheet_DEM-WP(C) Chelan Power Costs 3 2" xfId="27620"/>
    <cellStyle name="_Worksheet_DEM-WP(C) Chelan Power Costs 3 2 2" xfId="27621"/>
    <cellStyle name="_Worksheet_DEM-WP(C) Chelan Power Costs 3 3" xfId="27622"/>
    <cellStyle name="_Worksheet_DEM-WP(C) Chelan Power Costs 4" xfId="27623"/>
    <cellStyle name="_Worksheet_DEM-WP(C) Chelan Power Costs 4 2" xfId="27624"/>
    <cellStyle name="_Worksheet_DEM-WP(C) Chelan Power Costs 5" xfId="27625"/>
    <cellStyle name="_Worksheet_DEM-WP(C) Chelan Power Costs 5 2" xfId="27626"/>
    <cellStyle name="_Worksheet_DEM-WP(C) ENERG10C--ctn Mid-C_042010 2010GRC" xfId="4109"/>
    <cellStyle name="_Worksheet_DEM-WP(C) ENERG10C--ctn Mid-C_042010 2010GRC 2" xfId="27627"/>
    <cellStyle name="_Worksheet_DEM-WP(C) Gas Transport 2010GRC" xfId="4110"/>
    <cellStyle name="_Worksheet_DEM-WP(C) Gas Transport 2010GRC 2" xfId="4111"/>
    <cellStyle name="_Worksheet_DEM-WP(C) Gas Transport 2010GRC 2 2" xfId="27628"/>
    <cellStyle name="_Worksheet_DEM-WP(C) Gas Transport 2010GRC 2 2 2" xfId="27629"/>
    <cellStyle name="_Worksheet_DEM-WP(C) Gas Transport 2010GRC 2 3" xfId="27630"/>
    <cellStyle name="_Worksheet_DEM-WP(C) Gas Transport 2010GRC 3" xfId="27631"/>
    <cellStyle name="_Worksheet_DEM-WP(C) Gas Transport 2010GRC 3 2" xfId="27632"/>
    <cellStyle name="_Worksheet_DEM-WP(C) Gas Transport 2010GRC 3 2 2" xfId="27633"/>
    <cellStyle name="_Worksheet_DEM-WP(C) Gas Transport 2010GRC 3 3" xfId="27634"/>
    <cellStyle name="_Worksheet_DEM-WP(C) Gas Transport 2010GRC 4" xfId="27635"/>
    <cellStyle name="_Worksheet_DEM-WP(C) Gas Transport 2010GRC 4 2" xfId="27636"/>
    <cellStyle name="_Worksheet_DEM-WP(C) Gas Transport 2010GRC 5" xfId="27637"/>
    <cellStyle name="_Worksheet_DEM-WP(C) Gas Transport 2010GRC 5 2" xfId="27638"/>
    <cellStyle name="_Worksheet_NIM Summary" xfId="4112"/>
    <cellStyle name="_Worksheet_NIM Summary 2" xfId="4113"/>
    <cellStyle name="_Worksheet_NIM Summary 2 2" xfId="27639"/>
    <cellStyle name="_Worksheet_NIM Summary 2 2 2" xfId="27640"/>
    <cellStyle name="_Worksheet_NIM Summary 2 2 2 2" xfId="27641"/>
    <cellStyle name="_Worksheet_NIM Summary 2 3" xfId="27642"/>
    <cellStyle name="_Worksheet_NIM Summary 2 3 2" xfId="27643"/>
    <cellStyle name="_Worksheet_NIM Summary 2 4" xfId="27644"/>
    <cellStyle name="_Worksheet_NIM Summary 2 4 2" xfId="27645"/>
    <cellStyle name="_Worksheet_NIM Summary 2 5" xfId="27646"/>
    <cellStyle name="_Worksheet_NIM Summary 3" xfId="27647"/>
    <cellStyle name="_Worksheet_NIM Summary 3 2" xfId="27648"/>
    <cellStyle name="_Worksheet_NIM Summary 3 2 2" xfId="27649"/>
    <cellStyle name="_Worksheet_NIM Summary 3 3" xfId="27650"/>
    <cellStyle name="_Worksheet_NIM Summary 4" xfId="27651"/>
    <cellStyle name="_Worksheet_NIM Summary 4 2" xfId="27652"/>
    <cellStyle name="_Worksheet_NIM Summary 4 2 2" xfId="27653"/>
    <cellStyle name="_Worksheet_NIM Summary 4 3" xfId="27654"/>
    <cellStyle name="_Worksheet_NIM Summary 5" xfId="27655"/>
    <cellStyle name="_Worksheet_NIM Summary 5 2" xfId="27656"/>
    <cellStyle name="_Worksheet_NIM Summary 6" xfId="27657"/>
    <cellStyle name="_Worksheet_NIM Summary 6 2" xfId="27658"/>
    <cellStyle name="_Worksheet_NIM Summary 7" xfId="27659"/>
    <cellStyle name="_Worksheet_NIM Summary_DEM-WP(C) ENERG10C--ctn Mid-C_042010 2010GRC" xfId="4114"/>
    <cellStyle name="_Worksheet_NIM Summary_DEM-WP(C) ENERG10C--ctn Mid-C_042010 2010GRC 2" xfId="27660"/>
    <cellStyle name="_Worksheet_Transmission Workbook for May BOD" xfId="4115"/>
    <cellStyle name="_Worksheet_Transmission Workbook for May BOD 2" xfId="4116"/>
    <cellStyle name="_Worksheet_Transmission Workbook for May BOD 2 2" xfId="27661"/>
    <cellStyle name="_Worksheet_Transmission Workbook for May BOD 2 2 2" xfId="27662"/>
    <cellStyle name="_Worksheet_Transmission Workbook for May BOD 2 2 2 2" xfId="27663"/>
    <cellStyle name="_Worksheet_Transmission Workbook for May BOD 2 3" xfId="27664"/>
    <cellStyle name="_Worksheet_Transmission Workbook for May BOD 2 3 2" xfId="27665"/>
    <cellStyle name="_Worksheet_Transmission Workbook for May BOD 2 4" xfId="27666"/>
    <cellStyle name="_Worksheet_Transmission Workbook for May BOD 2 4 2" xfId="27667"/>
    <cellStyle name="_Worksheet_Transmission Workbook for May BOD 2 5" xfId="27668"/>
    <cellStyle name="_Worksheet_Transmission Workbook for May BOD 3" xfId="27669"/>
    <cellStyle name="_Worksheet_Transmission Workbook for May BOD 3 2" xfId="27670"/>
    <cellStyle name="_Worksheet_Transmission Workbook for May BOD 3 2 2" xfId="27671"/>
    <cellStyle name="_Worksheet_Transmission Workbook for May BOD 3 3" xfId="27672"/>
    <cellStyle name="_Worksheet_Transmission Workbook for May BOD 4" xfId="27673"/>
    <cellStyle name="_Worksheet_Transmission Workbook for May BOD 4 2" xfId="27674"/>
    <cellStyle name="_Worksheet_Transmission Workbook for May BOD 4 2 2" xfId="27675"/>
    <cellStyle name="_Worksheet_Transmission Workbook for May BOD 4 3" xfId="27676"/>
    <cellStyle name="_Worksheet_Transmission Workbook for May BOD 5" xfId="27677"/>
    <cellStyle name="_Worksheet_Transmission Workbook for May BOD 5 2" xfId="27678"/>
    <cellStyle name="_Worksheet_Transmission Workbook for May BOD 6" xfId="27679"/>
    <cellStyle name="_Worksheet_Transmission Workbook for May BOD 6 2" xfId="27680"/>
    <cellStyle name="_Worksheet_Transmission Workbook for May BOD 7" xfId="27681"/>
    <cellStyle name="_Worksheet_Transmission Workbook for May BOD_DEM-WP(C) ENERG10C--ctn Mid-C_042010 2010GRC" xfId="4117"/>
    <cellStyle name="_Worksheet_Transmission Workbook for May BOD_DEM-WP(C) ENERG10C--ctn Mid-C_042010 2010GRC 2" xfId="27682"/>
    <cellStyle name="_Worksheet_Wind Integration 10GRC" xfId="4118"/>
    <cellStyle name="_Worksheet_Wind Integration 10GRC 2" xfId="4119"/>
    <cellStyle name="_Worksheet_Wind Integration 10GRC 2 2" xfId="27683"/>
    <cellStyle name="_Worksheet_Wind Integration 10GRC 2 2 2" xfId="27684"/>
    <cellStyle name="_Worksheet_Wind Integration 10GRC 2 2 2 2" xfId="27685"/>
    <cellStyle name="_Worksheet_Wind Integration 10GRC 2 3" xfId="27686"/>
    <cellStyle name="_Worksheet_Wind Integration 10GRC 2 3 2" xfId="27687"/>
    <cellStyle name="_Worksheet_Wind Integration 10GRC 2 4" xfId="27688"/>
    <cellStyle name="_Worksheet_Wind Integration 10GRC 2 4 2" xfId="27689"/>
    <cellStyle name="_Worksheet_Wind Integration 10GRC 2 5" xfId="27690"/>
    <cellStyle name="_Worksheet_Wind Integration 10GRC 3" xfId="27691"/>
    <cellStyle name="_Worksheet_Wind Integration 10GRC 3 2" xfId="27692"/>
    <cellStyle name="_Worksheet_Wind Integration 10GRC 3 2 2" xfId="27693"/>
    <cellStyle name="_Worksheet_Wind Integration 10GRC 3 3" xfId="27694"/>
    <cellStyle name="_Worksheet_Wind Integration 10GRC 4" xfId="27695"/>
    <cellStyle name="_Worksheet_Wind Integration 10GRC 4 2" xfId="27696"/>
    <cellStyle name="_Worksheet_Wind Integration 10GRC 4 2 2" xfId="27697"/>
    <cellStyle name="_Worksheet_Wind Integration 10GRC 4 3" xfId="27698"/>
    <cellStyle name="_Worksheet_Wind Integration 10GRC 5" xfId="27699"/>
    <cellStyle name="_Worksheet_Wind Integration 10GRC 5 2" xfId="27700"/>
    <cellStyle name="_Worksheet_Wind Integration 10GRC 6" xfId="27701"/>
    <cellStyle name="_Worksheet_Wind Integration 10GRC 6 2" xfId="27702"/>
    <cellStyle name="_Worksheet_Wind Integration 10GRC 7" xfId="27703"/>
    <cellStyle name="_Worksheet_Wind Integration 10GRC_DEM-WP(C) ENERG10C--ctn Mid-C_042010 2010GRC" xfId="4120"/>
    <cellStyle name="_Worksheet_Wind Integration 10GRC_DEM-WP(C) ENERG10C--ctn Mid-C_042010 2010GRC 2" xfId="27704"/>
    <cellStyle name="0,0_x000d__x000a_NA_x000d__x000a_" xfId="4121"/>
    <cellStyle name="0,0_x000d__x000a_NA_x000d__x000a_ 2" xfId="27705"/>
    <cellStyle name="0,0_x000d__x000a_NA_x000d__x000a_ 2 2" xfId="27706"/>
    <cellStyle name="0,0_x000d__x000a_NA_x000d__x000a_ 2 2 2" xfId="27707"/>
    <cellStyle name="0,0_x000d__x000a_NA_x000d__x000a_ 2 3" xfId="27708"/>
    <cellStyle name="0,0_x000d__x000a_NA_x000d__x000a_ 3" xfId="27709"/>
    <cellStyle name="0,0_x000d__x000a_NA_x000d__x000a_ 3 2" xfId="27710"/>
    <cellStyle name="0,0_x000d__x000a_NA_x000d__x000a_ 4" xfId="27711"/>
    <cellStyle name="0,0_x000d__x000a_NA_x000d__x000a_ 4 2" xfId="27712"/>
    <cellStyle name="0,0_x000d__x000a_NA_x000d__x000a_ 5" xfId="27713"/>
    <cellStyle name="0000" xfId="27714"/>
    <cellStyle name="000000" xfId="27715"/>
    <cellStyle name="14BLIN - Style8" xfId="4122"/>
    <cellStyle name="14-BT - Style1" xfId="4123"/>
    <cellStyle name="20% - Accent1 10" xfId="4124"/>
    <cellStyle name="20% - Accent1 10 2" xfId="27716"/>
    <cellStyle name="20% - Accent1 10 2 2" xfId="27717"/>
    <cellStyle name="20% - Accent1 10 2 2 2" xfId="42398"/>
    <cellStyle name="20% - Accent1 10 2 2 3" xfId="42399"/>
    <cellStyle name="20% - Accent1 10 2 3" xfId="42400"/>
    <cellStyle name="20% - Accent1 10 2 4" xfId="42401"/>
    <cellStyle name="20% - Accent1 10 3" xfId="27718"/>
    <cellStyle name="20% - Accent1 10 3 2" xfId="42402"/>
    <cellStyle name="20% - Accent1 10 3 3" xfId="42403"/>
    <cellStyle name="20% - Accent1 10 4" xfId="27719"/>
    <cellStyle name="20% - Accent1 10 4 2" xfId="42404"/>
    <cellStyle name="20% - Accent1 10 4 3" xfId="42405"/>
    <cellStyle name="20% - Accent1 10 5" xfId="42406"/>
    <cellStyle name="20% - Accent1 10 6" xfId="42407"/>
    <cellStyle name="20% - Accent1 11" xfId="4125"/>
    <cellStyle name="20% - Accent1 11 2" xfId="27720"/>
    <cellStyle name="20% - Accent1 11 2 2" xfId="42408"/>
    <cellStyle name="20% - Accent1 11 2 2 2" xfId="42409"/>
    <cellStyle name="20% - Accent1 11 2 2 3" xfId="42410"/>
    <cellStyle name="20% - Accent1 11 2 3" xfId="42411"/>
    <cellStyle name="20% - Accent1 11 2 4" xfId="42412"/>
    <cellStyle name="20% - Accent1 11 3" xfId="27721"/>
    <cellStyle name="20% - Accent1 11 3 2" xfId="42413"/>
    <cellStyle name="20% - Accent1 11 3 3" xfId="42414"/>
    <cellStyle name="20% - Accent1 11 4" xfId="42415"/>
    <cellStyle name="20% - Accent1 11 4 2" xfId="42416"/>
    <cellStyle name="20% - Accent1 11 4 3" xfId="42417"/>
    <cellStyle name="20% - Accent1 11 5" xfId="42418"/>
    <cellStyle name="20% - Accent1 11 6" xfId="42419"/>
    <cellStyle name="20% - Accent1 12" xfId="27722"/>
    <cellStyle name="20% - Accent1 12 2" xfId="42420"/>
    <cellStyle name="20% - Accent1 12 2 2" xfId="42421"/>
    <cellStyle name="20% - Accent1 12 2 2 2" xfId="42422"/>
    <cellStyle name="20% - Accent1 12 2 2 3" xfId="42423"/>
    <cellStyle name="20% - Accent1 12 2 3" xfId="42424"/>
    <cellStyle name="20% - Accent1 12 2 4" xfId="42425"/>
    <cellStyle name="20% - Accent1 12 3" xfId="42426"/>
    <cellStyle name="20% - Accent1 12 3 2" xfId="42427"/>
    <cellStyle name="20% - Accent1 12 3 3" xfId="42428"/>
    <cellStyle name="20% - Accent1 12 4" xfId="42429"/>
    <cellStyle name="20% - Accent1 12 4 2" xfId="42430"/>
    <cellStyle name="20% - Accent1 12 4 3" xfId="42431"/>
    <cellStyle name="20% - Accent1 12 5" xfId="42432"/>
    <cellStyle name="20% - Accent1 12 6" xfId="42433"/>
    <cellStyle name="20% - Accent1 13" xfId="27723"/>
    <cellStyle name="20% - Accent1 13 2" xfId="42434"/>
    <cellStyle name="20% - Accent1 13 2 2" xfId="42435"/>
    <cellStyle name="20% - Accent1 13 2 2 2" xfId="42436"/>
    <cellStyle name="20% - Accent1 13 2 2 3" xfId="42437"/>
    <cellStyle name="20% - Accent1 13 2 3" xfId="42438"/>
    <cellStyle name="20% - Accent1 13 2 4" xfId="42439"/>
    <cellStyle name="20% - Accent1 13 3" xfId="42440"/>
    <cellStyle name="20% - Accent1 13 3 2" xfId="42441"/>
    <cellStyle name="20% - Accent1 13 3 3" xfId="42442"/>
    <cellStyle name="20% - Accent1 13 4" xfId="42443"/>
    <cellStyle name="20% - Accent1 13 4 2" xfId="42444"/>
    <cellStyle name="20% - Accent1 13 4 3" xfId="42445"/>
    <cellStyle name="20% - Accent1 13 5" xfId="42446"/>
    <cellStyle name="20% - Accent1 13 6" xfId="42447"/>
    <cellStyle name="20% - Accent1 14" xfId="42448"/>
    <cellStyle name="20% - Accent1 14 2" xfId="42449"/>
    <cellStyle name="20% - Accent1 14 2 2" xfId="42450"/>
    <cellStyle name="20% - Accent1 14 2 2 2" xfId="42451"/>
    <cellStyle name="20% - Accent1 14 2 2 3" xfId="42452"/>
    <cellStyle name="20% - Accent1 14 2 3" xfId="42453"/>
    <cellStyle name="20% - Accent1 14 2 4" xfId="42454"/>
    <cellStyle name="20% - Accent1 14 3" xfId="42455"/>
    <cellStyle name="20% - Accent1 14 3 2" xfId="42456"/>
    <cellStyle name="20% - Accent1 14 3 3" xfId="42457"/>
    <cellStyle name="20% - Accent1 14 4" xfId="42458"/>
    <cellStyle name="20% - Accent1 14 4 2" xfId="42459"/>
    <cellStyle name="20% - Accent1 14 4 3" xfId="42460"/>
    <cellStyle name="20% - Accent1 14 5" xfId="42461"/>
    <cellStyle name="20% - Accent1 14 6" xfId="42462"/>
    <cellStyle name="20% - Accent1 15" xfId="42463"/>
    <cellStyle name="20% - Accent1 15 2" xfId="42464"/>
    <cellStyle name="20% - Accent1 15 2 2" xfId="42465"/>
    <cellStyle name="20% - Accent1 15 2 2 2" xfId="42466"/>
    <cellStyle name="20% - Accent1 15 2 2 3" xfId="42467"/>
    <cellStyle name="20% - Accent1 15 2 3" xfId="42468"/>
    <cellStyle name="20% - Accent1 15 2 4" xfId="42469"/>
    <cellStyle name="20% - Accent1 15 3" xfId="42470"/>
    <cellStyle name="20% - Accent1 15 3 2" xfId="42471"/>
    <cellStyle name="20% - Accent1 15 3 3" xfId="42472"/>
    <cellStyle name="20% - Accent1 15 4" xfId="42473"/>
    <cellStyle name="20% - Accent1 15 4 2" xfId="42474"/>
    <cellStyle name="20% - Accent1 15 4 3" xfId="42475"/>
    <cellStyle name="20% - Accent1 15 5" xfId="42476"/>
    <cellStyle name="20% - Accent1 15 6" xfId="42477"/>
    <cellStyle name="20% - Accent1 16" xfId="42478"/>
    <cellStyle name="20% - Accent1 16 2" xfId="42479"/>
    <cellStyle name="20% - Accent1 16 2 2" xfId="42480"/>
    <cellStyle name="20% - Accent1 16 2 2 2" xfId="42481"/>
    <cellStyle name="20% - Accent1 16 2 2 3" xfId="42482"/>
    <cellStyle name="20% - Accent1 16 2 3" xfId="42483"/>
    <cellStyle name="20% - Accent1 16 2 4" xfId="42484"/>
    <cellStyle name="20% - Accent1 16 3" xfId="42485"/>
    <cellStyle name="20% - Accent1 16 3 2" xfId="42486"/>
    <cellStyle name="20% - Accent1 16 3 3" xfId="42487"/>
    <cellStyle name="20% - Accent1 16 4" xfId="42488"/>
    <cellStyle name="20% - Accent1 16 4 2" xfId="42489"/>
    <cellStyle name="20% - Accent1 16 4 3" xfId="42490"/>
    <cellStyle name="20% - Accent1 16 5" xfId="42491"/>
    <cellStyle name="20% - Accent1 16 6" xfId="42492"/>
    <cellStyle name="20% - Accent1 17" xfId="42493"/>
    <cellStyle name="20% - Accent1 17 2" xfId="42494"/>
    <cellStyle name="20% - Accent1 17 2 2" xfId="42495"/>
    <cellStyle name="20% - Accent1 17 2 2 2" xfId="42496"/>
    <cellStyle name="20% - Accent1 17 2 2 3" xfId="42497"/>
    <cellStyle name="20% - Accent1 17 2 3" xfId="42498"/>
    <cellStyle name="20% - Accent1 17 2 4" xfId="42499"/>
    <cellStyle name="20% - Accent1 17 3" xfId="42500"/>
    <cellStyle name="20% - Accent1 17 3 2" xfId="42501"/>
    <cellStyle name="20% - Accent1 17 3 3" xfId="42502"/>
    <cellStyle name="20% - Accent1 17 4" xfId="42503"/>
    <cellStyle name="20% - Accent1 17 4 2" xfId="42504"/>
    <cellStyle name="20% - Accent1 17 4 3" xfId="42505"/>
    <cellStyle name="20% - Accent1 17 5" xfId="42506"/>
    <cellStyle name="20% - Accent1 17 6" xfId="42507"/>
    <cellStyle name="20% - Accent1 18" xfId="42508"/>
    <cellStyle name="20% - Accent1 18 2" xfId="42509"/>
    <cellStyle name="20% - Accent1 18 2 2" xfId="42510"/>
    <cellStyle name="20% - Accent1 18 2 2 2" xfId="42511"/>
    <cellStyle name="20% - Accent1 18 2 2 3" xfId="42512"/>
    <cellStyle name="20% - Accent1 18 2 3" xfId="42513"/>
    <cellStyle name="20% - Accent1 18 2 4" xfId="42514"/>
    <cellStyle name="20% - Accent1 18 3" xfId="42515"/>
    <cellStyle name="20% - Accent1 18 3 2" xfId="42516"/>
    <cellStyle name="20% - Accent1 18 3 3" xfId="42517"/>
    <cellStyle name="20% - Accent1 18 4" xfId="42518"/>
    <cellStyle name="20% - Accent1 18 4 2" xfId="42519"/>
    <cellStyle name="20% - Accent1 18 4 3" xfId="42520"/>
    <cellStyle name="20% - Accent1 18 5" xfId="42521"/>
    <cellStyle name="20% - Accent1 18 6" xfId="42522"/>
    <cellStyle name="20% - Accent1 19" xfId="42523"/>
    <cellStyle name="20% - Accent1 19 2" xfId="42524"/>
    <cellStyle name="20% - Accent1 19 2 2" xfId="42525"/>
    <cellStyle name="20% - Accent1 19 2 2 2" xfId="42526"/>
    <cellStyle name="20% - Accent1 19 2 2 3" xfId="42527"/>
    <cellStyle name="20% - Accent1 19 2 3" xfId="42528"/>
    <cellStyle name="20% - Accent1 19 2 4" xfId="42529"/>
    <cellStyle name="20% - Accent1 19 3" xfId="42530"/>
    <cellStyle name="20% - Accent1 19 3 2" xfId="42531"/>
    <cellStyle name="20% - Accent1 19 3 3" xfId="42532"/>
    <cellStyle name="20% - Accent1 19 4" xfId="42533"/>
    <cellStyle name="20% - Accent1 19 4 2" xfId="42534"/>
    <cellStyle name="20% - Accent1 19 4 3" xfId="42535"/>
    <cellStyle name="20% - Accent1 19 5" xfId="42536"/>
    <cellStyle name="20% - Accent1 19 6" xfId="42537"/>
    <cellStyle name="20% - Accent1 2" xfId="4126"/>
    <cellStyle name="20% - Accent1 2 2" xfId="4127"/>
    <cellStyle name="20% - Accent1 2 2 2" xfId="4128"/>
    <cellStyle name="20% - Accent1 2 2 2 2" xfId="4129"/>
    <cellStyle name="20% - Accent1 2 2 2 2 2" xfId="27724"/>
    <cellStyle name="20% - Accent1 2 2 2 3" xfId="4130"/>
    <cellStyle name="20% - Accent1 2 2 2 3 2" xfId="27725"/>
    <cellStyle name="20% - Accent1 2 2 2 4" xfId="27726"/>
    <cellStyle name="20% - Accent1 2 2 3" xfId="4131"/>
    <cellStyle name="20% - Accent1 2 2 3 2" xfId="27727"/>
    <cellStyle name="20% - Accent1 2 2 3 2 2" xfId="27728"/>
    <cellStyle name="20% - Accent1 2 2 3 2 3" xfId="27729"/>
    <cellStyle name="20% - Accent1 2 2 3 3" xfId="27730"/>
    <cellStyle name="20% - Accent1 2 2 3 4" xfId="27731"/>
    <cellStyle name="20% - Accent1 2 2 4" xfId="27732"/>
    <cellStyle name="20% - Accent1 2 2 4 2" xfId="27733"/>
    <cellStyle name="20% - Accent1 2 2 4 3" xfId="27734"/>
    <cellStyle name="20% - Accent1 2 2 5" xfId="27735"/>
    <cellStyle name="20% - Accent1 2 2 5 2" xfId="27736"/>
    <cellStyle name="20% - Accent1 2 2 6" xfId="27737"/>
    <cellStyle name="20% - Accent1 2 3" xfId="4132"/>
    <cellStyle name="20% - Accent1 2 3 2" xfId="4133"/>
    <cellStyle name="20% - Accent1 2 3 2 2" xfId="4134"/>
    <cellStyle name="20% - Accent1 2 3 2 2 2" xfId="27738"/>
    <cellStyle name="20% - Accent1 2 3 2 2 3" xfId="42538"/>
    <cellStyle name="20% - Accent1 2 3 2 3" xfId="4135"/>
    <cellStyle name="20% - Accent1 2 3 2 4" xfId="42539"/>
    <cellStyle name="20% - Accent1 2 3 3" xfId="4136"/>
    <cellStyle name="20% - Accent1 2 3 3 2" xfId="27739"/>
    <cellStyle name="20% - Accent1 2 3 3 3" xfId="42540"/>
    <cellStyle name="20% - Accent1 2 3 4" xfId="4137"/>
    <cellStyle name="20% - Accent1 2 3 4 2" xfId="27740"/>
    <cellStyle name="20% - Accent1 2 3 4 3" xfId="42541"/>
    <cellStyle name="20% - Accent1 2 3 5" xfId="27741"/>
    <cellStyle name="20% - Accent1 2 3 6" xfId="42542"/>
    <cellStyle name="20% - Accent1 2 4" xfId="4138"/>
    <cellStyle name="20% - Accent1 2 4 2" xfId="4139"/>
    <cellStyle name="20% - Accent1 2 4 2 2" xfId="27742"/>
    <cellStyle name="20% - Accent1 2 4 2 2 2" xfId="27743"/>
    <cellStyle name="20% - Accent1 2 4 2 3" xfId="27744"/>
    <cellStyle name="20% - Accent1 2 4 2 3 2" xfId="27745"/>
    <cellStyle name="20% - Accent1 2 4 3" xfId="4140"/>
    <cellStyle name="20% - Accent1 2 4 3 2" xfId="27746"/>
    <cellStyle name="20% - Accent1 2 4 3 2 2" xfId="27747"/>
    <cellStyle name="20% - Accent1 2 4 3 3" xfId="27748"/>
    <cellStyle name="20% - Accent1 2 4 4" xfId="4141"/>
    <cellStyle name="20% - Accent1 2 4 4 2" xfId="27749"/>
    <cellStyle name="20% - Accent1 2 4 5" xfId="27750"/>
    <cellStyle name="20% - Accent1 2 4 5 2" xfId="27751"/>
    <cellStyle name="20% - Accent1 2 5" xfId="4142"/>
    <cellStyle name="20% - Accent1 2 5 2" xfId="27752"/>
    <cellStyle name="20% - Accent1 2 5 2 2" xfId="27753"/>
    <cellStyle name="20% - Accent1 2 5 3" xfId="27754"/>
    <cellStyle name="20% - Accent1 2 6" xfId="27755"/>
    <cellStyle name="20% - Accent1 2 6 2" xfId="27756"/>
    <cellStyle name="20% - Accent1 2 6 2 2" xfId="27757"/>
    <cellStyle name="20% - Accent1 2 6 3" xfId="27758"/>
    <cellStyle name="20% - Accent1 2 7" xfId="27759"/>
    <cellStyle name="20% - Accent1 2 7 2" xfId="27760"/>
    <cellStyle name="20% - Accent1 2 8" xfId="27761"/>
    <cellStyle name="20% - Accent1 2 9" xfId="27762"/>
    <cellStyle name="20% - Accent1 2_12PCORC Wind Vestas and Royalties" xfId="27763"/>
    <cellStyle name="20% - Accent1 20" xfId="42543"/>
    <cellStyle name="20% - Accent1 20 2" xfId="42544"/>
    <cellStyle name="20% - Accent1 20 2 2" xfId="42545"/>
    <cellStyle name="20% - Accent1 20 2 2 2" xfId="42546"/>
    <cellStyle name="20% - Accent1 20 2 2 3" xfId="42547"/>
    <cellStyle name="20% - Accent1 20 2 3" xfId="42548"/>
    <cellStyle name="20% - Accent1 20 2 4" xfId="42549"/>
    <cellStyle name="20% - Accent1 20 3" xfId="42550"/>
    <cellStyle name="20% - Accent1 20 3 2" xfId="42551"/>
    <cellStyle name="20% - Accent1 20 3 3" xfId="42552"/>
    <cellStyle name="20% - Accent1 20 4" xfId="42553"/>
    <cellStyle name="20% - Accent1 20 4 2" xfId="42554"/>
    <cellStyle name="20% - Accent1 20 4 3" xfId="42555"/>
    <cellStyle name="20% - Accent1 20 5" xfId="42556"/>
    <cellStyle name="20% - Accent1 20 6" xfId="42557"/>
    <cellStyle name="20% - Accent1 21" xfId="42558"/>
    <cellStyle name="20% - Accent1 22" xfId="42559"/>
    <cellStyle name="20% - Accent1 22 2" xfId="42560"/>
    <cellStyle name="20% - Accent1 22 2 2" xfId="42561"/>
    <cellStyle name="20% - Accent1 22 2 2 2" xfId="42562"/>
    <cellStyle name="20% - Accent1 22 2 2 3" xfId="42563"/>
    <cellStyle name="20% - Accent1 22 2 3" xfId="42564"/>
    <cellStyle name="20% - Accent1 22 2 4" xfId="42565"/>
    <cellStyle name="20% - Accent1 22 3" xfId="42566"/>
    <cellStyle name="20% - Accent1 22 3 2" xfId="42567"/>
    <cellStyle name="20% - Accent1 22 3 3" xfId="42568"/>
    <cellStyle name="20% - Accent1 22 4" xfId="42569"/>
    <cellStyle name="20% - Accent1 22 4 2" xfId="42570"/>
    <cellStyle name="20% - Accent1 22 4 3" xfId="42571"/>
    <cellStyle name="20% - Accent1 22 5" xfId="42572"/>
    <cellStyle name="20% - Accent1 22 6" xfId="42573"/>
    <cellStyle name="20% - Accent1 23" xfId="42574"/>
    <cellStyle name="20% - Accent1 23 2" xfId="42575"/>
    <cellStyle name="20% - Accent1 23 2 2" xfId="42576"/>
    <cellStyle name="20% - Accent1 23 2 3" xfId="42577"/>
    <cellStyle name="20% - Accent1 23 3" xfId="42578"/>
    <cellStyle name="20% - Accent1 23 4" xfId="42579"/>
    <cellStyle name="20% - Accent1 24" xfId="42580"/>
    <cellStyle name="20% - Accent1 24 2" xfId="42581"/>
    <cellStyle name="20% - Accent1 24 3" xfId="42582"/>
    <cellStyle name="20% - Accent1 25" xfId="42583"/>
    <cellStyle name="20% - Accent1 25 2" xfId="42584"/>
    <cellStyle name="20% - Accent1 25 3" xfId="42585"/>
    <cellStyle name="20% - Accent1 26" xfId="42586"/>
    <cellStyle name="20% - Accent1 27" xfId="42587"/>
    <cellStyle name="20% - Accent1 28" xfId="42588"/>
    <cellStyle name="20% - Accent1 29" xfId="42589"/>
    <cellStyle name="20% - Accent1 3" xfId="4143"/>
    <cellStyle name="20% - Accent1 3 2" xfId="4144"/>
    <cellStyle name="20% - Accent1 3 2 2" xfId="4145"/>
    <cellStyle name="20% - Accent1 3 2 2 2" xfId="27764"/>
    <cellStyle name="20% - Accent1 3 2 3" xfId="4146"/>
    <cellStyle name="20% - Accent1 3 2 3 2" xfId="27765"/>
    <cellStyle name="20% - Accent1 3 2 4" xfId="27766"/>
    <cellStyle name="20% - Accent1 3 2 4 2" xfId="27767"/>
    <cellStyle name="20% - Accent1 3 2 5" xfId="27768"/>
    <cellStyle name="20% - Accent1 3 2 6" xfId="27769"/>
    <cellStyle name="20% - Accent1 3 3" xfId="4147"/>
    <cellStyle name="20% - Accent1 3 3 2" xfId="27770"/>
    <cellStyle name="20% - Accent1 3 3 2 2" xfId="27771"/>
    <cellStyle name="20% - Accent1 3 3 2 2 2" xfId="27772"/>
    <cellStyle name="20% - Accent1 3 3 2 2 3" xfId="42590"/>
    <cellStyle name="20% - Accent1 3 3 2 3" xfId="27773"/>
    <cellStyle name="20% - Accent1 3 3 2 4" xfId="27774"/>
    <cellStyle name="20% - Accent1 3 3 2 5" xfId="27775"/>
    <cellStyle name="20% - Accent1 3 3 3" xfId="27776"/>
    <cellStyle name="20% - Accent1 3 3 3 2" xfId="27777"/>
    <cellStyle name="20% - Accent1 3 3 3 3" xfId="42591"/>
    <cellStyle name="20% - Accent1 3 3 4" xfId="27778"/>
    <cellStyle name="20% - Accent1 3 3 4 2" xfId="42592"/>
    <cellStyle name="20% - Accent1 3 3 4 3" xfId="42593"/>
    <cellStyle name="20% - Accent1 3 3 5" xfId="42594"/>
    <cellStyle name="20% - Accent1 3 3 6" xfId="42595"/>
    <cellStyle name="20% - Accent1 3 4" xfId="4148"/>
    <cellStyle name="20% - Accent1 3 4 2" xfId="27779"/>
    <cellStyle name="20% - Accent1 3 4 2 2" xfId="27780"/>
    <cellStyle name="20% - Accent1 3 4 3" xfId="27781"/>
    <cellStyle name="20% - Accent1 3 4 4" xfId="27782"/>
    <cellStyle name="20% - Accent1 3 5" xfId="4149"/>
    <cellStyle name="20% - Accent1 3 5 2" xfId="27783"/>
    <cellStyle name="20% - Accent1 3 6" xfId="27784"/>
    <cellStyle name="20% - Accent1 3 7" xfId="27785"/>
    <cellStyle name="20% - Accent1 4" xfId="4150"/>
    <cellStyle name="20% - Accent1 4 2" xfId="4151"/>
    <cellStyle name="20% - Accent1 4 2 2" xfId="4152"/>
    <cellStyle name="20% - Accent1 4 2 2 2" xfId="27786"/>
    <cellStyle name="20% - Accent1 4 2 2 2 2" xfId="42596"/>
    <cellStyle name="20% - Accent1 4 2 2 2 3" xfId="42597"/>
    <cellStyle name="20% - Accent1 4 2 2 3" xfId="42598"/>
    <cellStyle name="20% - Accent1 4 2 2 4" xfId="42599"/>
    <cellStyle name="20% - Accent1 4 2 3" xfId="27787"/>
    <cellStyle name="20% - Accent1 4 2 3 2" xfId="27788"/>
    <cellStyle name="20% - Accent1 4 2 3 3" xfId="42600"/>
    <cellStyle name="20% - Accent1 4 2 4" xfId="27789"/>
    <cellStyle name="20% - Accent1 4 2 4 2" xfId="27790"/>
    <cellStyle name="20% - Accent1 4 2 4 3" xfId="42601"/>
    <cellStyle name="20% - Accent1 4 2 5" xfId="27791"/>
    <cellStyle name="20% - Accent1 4 2 6" xfId="42602"/>
    <cellStyle name="20% - Accent1 4 3" xfId="4153"/>
    <cellStyle name="20% - Accent1 4 3 2" xfId="27792"/>
    <cellStyle name="20% - Accent1 4 3 2 2" xfId="27793"/>
    <cellStyle name="20% - Accent1 4 3 2 3" xfId="42603"/>
    <cellStyle name="20% - Accent1 4 3 3" xfId="27794"/>
    <cellStyle name="20% - Accent1 4 3 4" xfId="42604"/>
    <cellStyle name="20% - Accent1 4 4" xfId="27795"/>
    <cellStyle name="20% - Accent1 4 4 2" xfId="27796"/>
    <cellStyle name="20% - Accent1 4 4 3" xfId="42605"/>
    <cellStyle name="20% - Accent1 4 5" xfId="27797"/>
    <cellStyle name="20% - Accent1 4 5 2" xfId="27798"/>
    <cellStyle name="20% - Accent1 4 5 3" xfId="42606"/>
    <cellStyle name="20% - Accent1 4 6" xfId="27799"/>
    <cellStyle name="20% - Accent1 4 6 2" xfId="27800"/>
    <cellStyle name="20% - Accent1 4 7" xfId="27801"/>
    <cellStyle name="20% - Accent1 4 7 2" xfId="27802"/>
    <cellStyle name="20% - Accent1 4 8" xfId="27803"/>
    <cellStyle name="20% - Accent1 4 9" xfId="27804"/>
    <cellStyle name="20% - Accent1 5" xfId="4154"/>
    <cellStyle name="20% - Accent1 5 2" xfId="4155"/>
    <cellStyle name="20% - Accent1 5 2 2" xfId="27805"/>
    <cellStyle name="20% - Accent1 5 2 2 2" xfId="27806"/>
    <cellStyle name="20% - Accent1 5 2 2 3" xfId="42607"/>
    <cellStyle name="20% - Accent1 5 2 3" xfId="27807"/>
    <cellStyle name="20% - Accent1 5 2 4" xfId="42608"/>
    <cellStyle name="20% - Accent1 5 3" xfId="27808"/>
    <cellStyle name="20% - Accent1 5 3 2" xfId="27809"/>
    <cellStyle name="20% - Accent1 5 3 3" xfId="27810"/>
    <cellStyle name="20% - Accent1 5 4" xfId="27811"/>
    <cellStyle name="20% - Accent1 5 4 2" xfId="27812"/>
    <cellStyle name="20% - Accent1 5 4 3" xfId="27813"/>
    <cellStyle name="20% - Accent1 5 5" xfId="27814"/>
    <cellStyle name="20% - Accent1 5 6" xfId="42609"/>
    <cellStyle name="20% - Accent1 6" xfId="4156"/>
    <cellStyle name="20% - Accent1 6 2" xfId="4157"/>
    <cellStyle name="20% - Accent1 6 2 2" xfId="27815"/>
    <cellStyle name="20% - Accent1 6 2 2 2" xfId="27816"/>
    <cellStyle name="20% - Accent1 6 2 2 3" xfId="42610"/>
    <cellStyle name="20% - Accent1 6 2 3" xfId="27817"/>
    <cellStyle name="20% - Accent1 6 2 4" xfId="27818"/>
    <cellStyle name="20% - Accent1 6 3" xfId="27819"/>
    <cellStyle name="20% - Accent1 6 3 2" xfId="27820"/>
    <cellStyle name="20% - Accent1 6 3 3" xfId="27821"/>
    <cellStyle name="20% - Accent1 6 4" xfId="27822"/>
    <cellStyle name="20% - Accent1 6 4 2" xfId="27823"/>
    <cellStyle name="20% - Accent1 6 4 3" xfId="42611"/>
    <cellStyle name="20% - Accent1 6 5" xfId="27824"/>
    <cellStyle name="20% - Accent1 6 6" xfId="42612"/>
    <cellStyle name="20% - Accent1 7" xfId="4158"/>
    <cellStyle name="20% - Accent1 7 2" xfId="27825"/>
    <cellStyle name="20% - Accent1 7 2 2" xfId="27826"/>
    <cellStyle name="20% - Accent1 7 2 2 2" xfId="27827"/>
    <cellStyle name="20% - Accent1 7 2 2 3" xfId="42613"/>
    <cellStyle name="20% - Accent1 7 2 3" xfId="27828"/>
    <cellStyle name="20% - Accent1 7 2 4" xfId="27829"/>
    <cellStyle name="20% - Accent1 7 3" xfId="27830"/>
    <cellStyle name="20% - Accent1 7 3 2" xfId="27831"/>
    <cellStyle name="20% - Accent1 7 3 3" xfId="42614"/>
    <cellStyle name="20% - Accent1 7 4" xfId="27832"/>
    <cellStyle name="20% - Accent1 7 4 2" xfId="27833"/>
    <cellStyle name="20% - Accent1 7 4 3" xfId="42615"/>
    <cellStyle name="20% - Accent1 7 5" xfId="27834"/>
    <cellStyle name="20% - Accent1 7 6" xfId="42616"/>
    <cellStyle name="20% - Accent1 8" xfId="4159"/>
    <cellStyle name="20% - Accent1 8 2" xfId="27835"/>
    <cellStyle name="20% - Accent1 8 2 2" xfId="27836"/>
    <cellStyle name="20% - Accent1 8 2 2 2" xfId="42617"/>
    <cellStyle name="20% - Accent1 8 2 2 3" xfId="42618"/>
    <cellStyle name="20% - Accent1 8 2 3" xfId="27837"/>
    <cellStyle name="20% - Accent1 8 2 4" xfId="42619"/>
    <cellStyle name="20% - Accent1 8 3" xfId="27838"/>
    <cellStyle name="20% - Accent1 8 3 2" xfId="42620"/>
    <cellStyle name="20% - Accent1 8 3 3" xfId="42621"/>
    <cellStyle name="20% - Accent1 8 4" xfId="42622"/>
    <cellStyle name="20% - Accent1 8 4 2" xfId="42623"/>
    <cellStyle name="20% - Accent1 8 4 3" xfId="42624"/>
    <cellStyle name="20% - Accent1 8 5" xfId="42625"/>
    <cellStyle name="20% - Accent1 8 6" xfId="42626"/>
    <cellStyle name="20% - Accent1 9" xfId="4160"/>
    <cellStyle name="20% - Accent1 9 2" xfId="27839"/>
    <cellStyle name="20% - Accent1 9 2 2" xfId="27840"/>
    <cellStyle name="20% - Accent1 9 2 2 2" xfId="42627"/>
    <cellStyle name="20% - Accent1 9 2 2 3" xfId="42628"/>
    <cellStyle name="20% - Accent1 9 2 3" xfId="27841"/>
    <cellStyle name="20% - Accent1 9 2 4" xfId="42629"/>
    <cellStyle name="20% - Accent1 9 3" xfId="27842"/>
    <cellStyle name="20% - Accent1 9 3 2" xfId="42630"/>
    <cellStyle name="20% - Accent1 9 3 3" xfId="42631"/>
    <cellStyle name="20% - Accent1 9 4" xfId="27843"/>
    <cellStyle name="20% - Accent1 9 4 2" xfId="42632"/>
    <cellStyle name="20% - Accent1 9 4 3" xfId="42633"/>
    <cellStyle name="20% - Accent1 9 5" xfId="27844"/>
    <cellStyle name="20% - Accent1 9 6" xfId="42634"/>
    <cellStyle name="20% - Accent2 10" xfId="4161"/>
    <cellStyle name="20% - Accent2 10 2" xfId="27845"/>
    <cellStyle name="20% - Accent2 10 2 2" xfId="27846"/>
    <cellStyle name="20% - Accent2 10 2 2 2" xfId="42635"/>
    <cellStyle name="20% - Accent2 10 2 2 3" xfId="42636"/>
    <cellStyle name="20% - Accent2 10 2 3" xfId="42637"/>
    <cellStyle name="20% - Accent2 10 2 4" xfId="42638"/>
    <cellStyle name="20% - Accent2 10 3" xfId="27847"/>
    <cellStyle name="20% - Accent2 10 3 2" xfId="42639"/>
    <cellStyle name="20% - Accent2 10 3 3" xfId="42640"/>
    <cellStyle name="20% - Accent2 10 4" xfId="27848"/>
    <cellStyle name="20% - Accent2 10 4 2" xfId="42641"/>
    <cellStyle name="20% - Accent2 10 4 3" xfId="42642"/>
    <cellStyle name="20% - Accent2 10 5" xfId="42643"/>
    <cellStyle name="20% - Accent2 10 6" xfId="42644"/>
    <cellStyle name="20% - Accent2 11" xfId="4162"/>
    <cellStyle name="20% - Accent2 11 2" xfId="27849"/>
    <cellStyle name="20% - Accent2 11 2 2" xfId="42645"/>
    <cellStyle name="20% - Accent2 11 2 2 2" xfId="42646"/>
    <cellStyle name="20% - Accent2 11 2 2 3" xfId="42647"/>
    <cellStyle name="20% - Accent2 11 2 3" xfId="42648"/>
    <cellStyle name="20% - Accent2 11 2 4" xfId="42649"/>
    <cellStyle name="20% - Accent2 11 3" xfId="27850"/>
    <cellStyle name="20% - Accent2 11 3 2" xfId="42650"/>
    <cellStyle name="20% - Accent2 11 3 3" xfId="42651"/>
    <cellStyle name="20% - Accent2 11 4" xfId="42652"/>
    <cellStyle name="20% - Accent2 11 4 2" xfId="42653"/>
    <cellStyle name="20% - Accent2 11 4 3" xfId="42654"/>
    <cellStyle name="20% - Accent2 11 5" xfId="42655"/>
    <cellStyle name="20% - Accent2 11 6" xfId="42656"/>
    <cellStyle name="20% - Accent2 12" xfId="27851"/>
    <cellStyle name="20% - Accent2 12 2" xfId="42657"/>
    <cellStyle name="20% - Accent2 12 2 2" xfId="42658"/>
    <cellStyle name="20% - Accent2 12 2 2 2" xfId="42659"/>
    <cellStyle name="20% - Accent2 12 2 2 3" xfId="42660"/>
    <cellStyle name="20% - Accent2 12 2 3" xfId="42661"/>
    <cellStyle name="20% - Accent2 12 2 4" xfId="42662"/>
    <cellStyle name="20% - Accent2 12 3" xfId="42663"/>
    <cellStyle name="20% - Accent2 12 3 2" xfId="42664"/>
    <cellStyle name="20% - Accent2 12 3 3" xfId="42665"/>
    <cellStyle name="20% - Accent2 12 4" xfId="42666"/>
    <cellStyle name="20% - Accent2 12 4 2" xfId="42667"/>
    <cellStyle name="20% - Accent2 12 4 3" xfId="42668"/>
    <cellStyle name="20% - Accent2 12 5" xfId="42669"/>
    <cellStyle name="20% - Accent2 12 6" xfId="42670"/>
    <cellStyle name="20% - Accent2 13" xfId="27852"/>
    <cellStyle name="20% - Accent2 13 2" xfId="42671"/>
    <cellStyle name="20% - Accent2 13 2 2" xfId="42672"/>
    <cellStyle name="20% - Accent2 13 2 2 2" xfId="42673"/>
    <cellStyle name="20% - Accent2 13 2 2 3" xfId="42674"/>
    <cellStyle name="20% - Accent2 13 2 3" xfId="42675"/>
    <cellStyle name="20% - Accent2 13 2 4" xfId="42676"/>
    <cellStyle name="20% - Accent2 13 3" xfId="42677"/>
    <cellStyle name="20% - Accent2 13 3 2" xfId="42678"/>
    <cellStyle name="20% - Accent2 13 3 3" xfId="42679"/>
    <cellStyle name="20% - Accent2 13 4" xfId="42680"/>
    <cellStyle name="20% - Accent2 13 4 2" xfId="42681"/>
    <cellStyle name="20% - Accent2 13 4 3" xfId="42682"/>
    <cellStyle name="20% - Accent2 13 5" xfId="42683"/>
    <cellStyle name="20% - Accent2 13 6" xfId="42684"/>
    <cellStyle name="20% - Accent2 14" xfId="42685"/>
    <cellStyle name="20% - Accent2 14 2" xfId="42686"/>
    <cellStyle name="20% - Accent2 14 2 2" xfId="42687"/>
    <cellStyle name="20% - Accent2 14 2 2 2" xfId="42688"/>
    <cellStyle name="20% - Accent2 14 2 2 3" xfId="42689"/>
    <cellStyle name="20% - Accent2 14 2 3" xfId="42690"/>
    <cellStyle name="20% - Accent2 14 2 4" xfId="42691"/>
    <cellStyle name="20% - Accent2 14 3" xfId="42692"/>
    <cellStyle name="20% - Accent2 14 3 2" xfId="42693"/>
    <cellStyle name="20% - Accent2 14 3 3" xfId="42694"/>
    <cellStyle name="20% - Accent2 14 4" xfId="42695"/>
    <cellStyle name="20% - Accent2 14 4 2" xfId="42696"/>
    <cellStyle name="20% - Accent2 14 4 3" xfId="42697"/>
    <cellStyle name="20% - Accent2 14 5" xfId="42698"/>
    <cellStyle name="20% - Accent2 14 6" xfId="42699"/>
    <cellStyle name="20% - Accent2 15" xfId="42700"/>
    <cellStyle name="20% - Accent2 15 2" xfId="42701"/>
    <cellStyle name="20% - Accent2 15 2 2" xfId="42702"/>
    <cellStyle name="20% - Accent2 15 2 2 2" xfId="42703"/>
    <cellStyle name="20% - Accent2 15 2 2 3" xfId="42704"/>
    <cellStyle name="20% - Accent2 15 2 3" xfId="42705"/>
    <cellStyle name="20% - Accent2 15 2 4" xfId="42706"/>
    <cellStyle name="20% - Accent2 15 3" xfId="42707"/>
    <cellStyle name="20% - Accent2 15 3 2" xfId="42708"/>
    <cellStyle name="20% - Accent2 15 3 3" xfId="42709"/>
    <cellStyle name="20% - Accent2 15 4" xfId="42710"/>
    <cellStyle name="20% - Accent2 15 4 2" xfId="42711"/>
    <cellStyle name="20% - Accent2 15 4 3" xfId="42712"/>
    <cellStyle name="20% - Accent2 15 5" xfId="42713"/>
    <cellStyle name="20% - Accent2 15 6" xfId="42714"/>
    <cellStyle name="20% - Accent2 16" xfId="42715"/>
    <cellStyle name="20% - Accent2 16 2" xfId="42716"/>
    <cellStyle name="20% - Accent2 16 2 2" xfId="42717"/>
    <cellStyle name="20% - Accent2 16 2 2 2" xfId="42718"/>
    <cellStyle name="20% - Accent2 16 2 2 3" xfId="42719"/>
    <cellStyle name="20% - Accent2 16 2 3" xfId="42720"/>
    <cellStyle name="20% - Accent2 16 2 4" xfId="42721"/>
    <cellStyle name="20% - Accent2 16 3" xfId="42722"/>
    <cellStyle name="20% - Accent2 16 3 2" xfId="42723"/>
    <cellStyle name="20% - Accent2 16 3 3" xfId="42724"/>
    <cellStyle name="20% - Accent2 16 4" xfId="42725"/>
    <cellStyle name="20% - Accent2 16 4 2" xfId="42726"/>
    <cellStyle name="20% - Accent2 16 4 3" xfId="42727"/>
    <cellStyle name="20% - Accent2 16 5" xfId="42728"/>
    <cellStyle name="20% - Accent2 16 6" xfId="42729"/>
    <cellStyle name="20% - Accent2 17" xfId="42730"/>
    <cellStyle name="20% - Accent2 17 2" xfId="42731"/>
    <cellStyle name="20% - Accent2 17 2 2" xfId="42732"/>
    <cellStyle name="20% - Accent2 17 2 2 2" xfId="42733"/>
    <cellStyle name="20% - Accent2 17 2 2 3" xfId="42734"/>
    <cellStyle name="20% - Accent2 17 2 3" xfId="42735"/>
    <cellStyle name="20% - Accent2 17 2 4" xfId="42736"/>
    <cellStyle name="20% - Accent2 17 3" xfId="42737"/>
    <cellStyle name="20% - Accent2 17 3 2" xfId="42738"/>
    <cellStyle name="20% - Accent2 17 3 3" xfId="42739"/>
    <cellStyle name="20% - Accent2 17 4" xfId="42740"/>
    <cellStyle name="20% - Accent2 17 4 2" xfId="42741"/>
    <cellStyle name="20% - Accent2 17 4 3" xfId="42742"/>
    <cellStyle name="20% - Accent2 17 5" xfId="42743"/>
    <cellStyle name="20% - Accent2 17 6" xfId="42744"/>
    <cellStyle name="20% - Accent2 18" xfId="42745"/>
    <cellStyle name="20% - Accent2 18 2" xfId="42746"/>
    <cellStyle name="20% - Accent2 18 2 2" xfId="42747"/>
    <cellStyle name="20% - Accent2 18 2 2 2" xfId="42748"/>
    <cellStyle name="20% - Accent2 18 2 2 3" xfId="42749"/>
    <cellStyle name="20% - Accent2 18 2 3" xfId="42750"/>
    <cellStyle name="20% - Accent2 18 2 4" xfId="42751"/>
    <cellStyle name="20% - Accent2 18 3" xfId="42752"/>
    <cellStyle name="20% - Accent2 18 3 2" xfId="42753"/>
    <cellStyle name="20% - Accent2 18 3 3" xfId="42754"/>
    <cellStyle name="20% - Accent2 18 4" xfId="42755"/>
    <cellStyle name="20% - Accent2 18 4 2" xfId="42756"/>
    <cellStyle name="20% - Accent2 18 4 3" xfId="42757"/>
    <cellStyle name="20% - Accent2 18 5" xfId="42758"/>
    <cellStyle name="20% - Accent2 18 6" xfId="42759"/>
    <cellStyle name="20% - Accent2 19" xfId="42760"/>
    <cellStyle name="20% - Accent2 19 2" xfId="42761"/>
    <cellStyle name="20% - Accent2 19 2 2" xfId="42762"/>
    <cellStyle name="20% - Accent2 19 2 2 2" xfId="42763"/>
    <cellStyle name="20% - Accent2 19 2 2 3" xfId="42764"/>
    <cellStyle name="20% - Accent2 19 2 3" xfId="42765"/>
    <cellStyle name="20% - Accent2 19 2 4" xfId="42766"/>
    <cellStyle name="20% - Accent2 19 3" xfId="42767"/>
    <cellStyle name="20% - Accent2 19 3 2" xfId="42768"/>
    <cellStyle name="20% - Accent2 19 3 3" xfId="42769"/>
    <cellStyle name="20% - Accent2 19 4" xfId="42770"/>
    <cellStyle name="20% - Accent2 19 4 2" xfId="42771"/>
    <cellStyle name="20% - Accent2 19 4 3" xfId="42772"/>
    <cellStyle name="20% - Accent2 19 5" xfId="42773"/>
    <cellStyle name="20% - Accent2 19 6" xfId="42774"/>
    <cellStyle name="20% - Accent2 2" xfId="4163"/>
    <cellStyle name="20% - Accent2 2 2" xfId="4164"/>
    <cellStyle name="20% - Accent2 2 2 2" xfId="4165"/>
    <cellStyle name="20% - Accent2 2 2 2 2" xfId="4166"/>
    <cellStyle name="20% - Accent2 2 2 2 2 2" xfId="27853"/>
    <cellStyle name="20% - Accent2 2 2 2 3" xfId="4167"/>
    <cellStyle name="20% - Accent2 2 2 2 3 2" xfId="27854"/>
    <cellStyle name="20% - Accent2 2 2 2 4" xfId="27855"/>
    <cellStyle name="20% - Accent2 2 2 3" xfId="4168"/>
    <cellStyle name="20% - Accent2 2 2 3 2" xfId="27856"/>
    <cellStyle name="20% - Accent2 2 2 3 2 2" xfId="27857"/>
    <cellStyle name="20% - Accent2 2 2 3 2 3" xfId="27858"/>
    <cellStyle name="20% - Accent2 2 2 3 3" xfId="27859"/>
    <cellStyle name="20% - Accent2 2 2 3 4" xfId="27860"/>
    <cellStyle name="20% - Accent2 2 2 4" xfId="27861"/>
    <cellStyle name="20% - Accent2 2 2 4 2" xfId="27862"/>
    <cellStyle name="20% - Accent2 2 2 4 3" xfId="27863"/>
    <cellStyle name="20% - Accent2 2 2 5" xfId="27864"/>
    <cellStyle name="20% - Accent2 2 2 5 2" xfId="27865"/>
    <cellStyle name="20% - Accent2 2 2 6" xfId="27866"/>
    <cellStyle name="20% - Accent2 2 3" xfId="4169"/>
    <cellStyle name="20% - Accent2 2 3 2" xfId="4170"/>
    <cellStyle name="20% - Accent2 2 3 2 2" xfId="4171"/>
    <cellStyle name="20% - Accent2 2 3 2 2 2" xfId="27867"/>
    <cellStyle name="20% - Accent2 2 3 2 2 3" xfId="42775"/>
    <cellStyle name="20% - Accent2 2 3 2 3" xfId="4172"/>
    <cellStyle name="20% - Accent2 2 3 2 4" xfId="42776"/>
    <cellStyle name="20% - Accent2 2 3 3" xfId="4173"/>
    <cellStyle name="20% - Accent2 2 3 3 2" xfId="27868"/>
    <cellStyle name="20% - Accent2 2 3 3 3" xfId="42777"/>
    <cellStyle name="20% - Accent2 2 3 4" xfId="4174"/>
    <cellStyle name="20% - Accent2 2 3 4 2" xfId="27869"/>
    <cellStyle name="20% - Accent2 2 3 4 3" xfId="42778"/>
    <cellStyle name="20% - Accent2 2 3 5" xfId="27870"/>
    <cellStyle name="20% - Accent2 2 3 6" xfId="42779"/>
    <cellStyle name="20% - Accent2 2 4" xfId="4175"/>
    <cellStyle name="20% - Accent2 2 4 2" xfId="4176"/>
    <cellStyle name="20% - Accent2 2 4 2 2" xfId="27871"/>
    <cellStyle name="20% - Accent2 2 4 2 2 2" xfId="27872"/>
    <cellStyle name="20% - Accent2 2 4 2 3" xfId="27873"/>
    <cellStyle name="20% - Accent2 2 4 2 3 2" xfId="27874"/>
    <cellStyle name="20% - Accent2 2 4 3" xfId="4177"/>
    <cellStyle name="20% - Accent2 2 4 3 2" xfId="27875"/>
    <cellStyle name="20% - Accent2 2 4 3 2 2" xfId="27876"/>
    <cellStyle name="20% - Accent2 2 4 3 3" xfId="27877"/>
    <cellStyle name="20% - Accent2 2 4 4" xfId="4178"/>
    <cellStyle name="20% - Accent2 2 4 4 2" xfId="27878"/>
    <cellStyle name="20% - Accent2 2 4 5" xfId="27879"/>
    <cellStyle name="20% - Accent2 2 4 5 2" xfId="27880"/>
    <cellStyle name="20% - Accent2 2 5" xfId="4179"/>
    <cellStyle name="20% - Accent2 2 5 2" xfId="27881"/>
    <cellStyle name="20% - Accent2 2 5 2 2" xfId="27882"/>
    <cellStyle name="20% - Accent2 2 5 3" xfId="27883"/>
    <cellStyle name="20% - Accent2 2 6" xfId="27884"/>
    <cellStyle name="20% - Accent2 2 6 2" xfId="27885"/>
    <cellStyle name="20% - Accent2 2 6 2 2" xfId="27886"/>
    <cellStyle name="20% - Accent2 2 6 3" xfId="27887"/>
    <cellStyle name="20% - Accent2 2 7" xfId="27888"/>
    <cellStyle name="20% - Accent2 2 7 2" xfId="27889"/>
    <cellStyle name="20% - Accent2 2 8" xfId="27890"/>
    <cellStyle name="20% - Accent2 2 9" xfId="27891"/>
    <cellStyle name="20% - Accent2 2_12PCORC Wind Vestas and Royalties" xfId="27892"/>
    <cellStyle name="20% - Accent2 20" xfId="42780"/>
    <cellStyle name="20% - Accent2 20 2" xfId="42781"/>
    <cellStyle name="20% - Accent2 20 2 2" xfId="42782"/>
    <cellStyle name="20% - Accent2 20 2 2 2" xfId="42783"/>
    <cellStyle name="20% - Accent2 20 2 2 3" xfId="42784"/>
    <cellStyle name="20% - Accent2 20 2 3" xfId="42785"/>
    <cellStyle name="20% - Accent2 20 2 4" xfId="42786"/>
    <cellStyle name="20% - Accent2 20 3" xfId="42787"/>
    <cellStyle name="20% - Accent2 20 3 2" xfId="42788"/>
    <cellStyle name="20% - Accent2 20 3 3" xfId="42789"/>
    <cellStyle name="20% - Accent2 20 4" xfId="42790"/>
    <cellStyle name="20% - Accent2 20 4 2" xfId="42791"/>
    <cellStyle name="20% - Accent2 20 4 3" xfId="42792"/>
    <cellStyle name="20% - Accent2 20 5" xfId="42793"/>
    <cellStyle name="20% - Accent2 20 6" xfId="42794"/>
    <cellStyle name="20% - Accent2 21" xfId="42795"/>
    <cellStyle name="20% - Accent2 22" xfId="42796"/>
    <cellStyle name="20% - Accent2 22 2" xfId="42797"/>
    <cellStyle name="20% - Accent2 22 2 2" xfId="42798"/>
    <cellStyle name="20% - Accent2 22 2 2 2" xfId="42799"/>
    <cellStyle name="20% - Accent2 22 2 2 3" xfId="42800"/>
    <cellStyle name="20% - Accent2 22 2 3" xfId="42801"/>
    <cellStyle name="20% - Accent2 22 2 4" xfId="42802"/>
    <cellStyle name="20% - Accent2 22 3" xfId="42803"/>
    <cellStyle name="20% - Accent2 22 3 2" xfId="42804"/>
    <cellStyle name="20% - Accent2 22 3 3" xfId="42805"/>
    <cellStyle name="20% - Accent2 22 4" xfId="42806"/>
    <cellStyle name="20% - Accent2 22 4 2" xfId="42807"/>
    <cellStyle name="20% - Accent2 22 4 3" xfId="42808"/>
    <cellStyle name="20% - Accent2 22 5" xfId="42809"/>
    <cellStyle name="20% - Accent2 22 6" xfId="42810"/>
    <cellStyle name="20% - Accent2 23" xfId="42811"/>
    <cellStyle name="20% - Accent2 23 2" xfId="42812"/>
    <cellStyle name="20% - Accent2 23 2 2" xfId="42813"/>
    <cellStyle name="20% - Accent2 23 2 3" xfId="42814"/>
    <cellStyle name="20% - Accent2 23 3" xfId="42815"/>
    <cellStyle name="20% - Accent2 23 4" xfId="42816"/>
    <cellStyle name="20% - Accent2 24" xfId="42817"/>
    <cellStyle name="20% - Accent2 24 2" xfId="42818"/>
    <cellStyle name="20% - Accent2 24 3" xfId="42819"/>
    <cellStyle name="20% - Accent2 25" xfId="42820"/>
    <cellStyle name="20% - Accent2 25 2" xfId="42821"/>
    <cellStyle name="20% - Accent2 25 3" xfId="42822"/>
    <cellStyle name="20% - Accent2 26" xfId="42823"/>
    <cellStyle name="20% - Accent2 27" xfId="42824"/>
    <cellStyle name="20% - Accent2 28" xfId="42825"/>
    <cellStyle name="20% - Accent2 29" xfId="42826"/>
    <cellStyle name="20% - Accent2 3" xfId="4180"/>
    <cellStyle name="20% - Accent2 3 2" xfId="4181"/>
    <cellStyle name="20% - Accent2 3 2 2" xfId="4182"/>
    <cellStyle name="20% - Accent2 3 2 2 2" xfId="27893"/>
    <cellStyle name="20% - Accent2 3 2 3" xfId="4183"/>
    <cellStyle name="20% - Accent2 3 2 3 2" xfId="27894"/>
    <cellStyle name="20% - Accent2 3 2 4" xfId="27895"/>
    <cellStyle name="20% - Accent2 3 2 4 2" xfId="27896"/>
    <cellStyle name="20% - Accent2 3 2 5" xfId="27897"/>
    <cellStyle name="20% - Accent2 3 2 6" xfId="27898"/>
    <cellStyle name="20% - Accent2 3 3" xfId="4184"/>
    <cellStyle name="20% - Accent2 3 3 2" xfId="27899"/>
    <cellStyle name="20% - Accent2 3 3 2 2" xfId="27900"/>
    <cellStyle name="20% - Accent2 3 3 2 2 2" xfId="27901"/>
    <cellStyle name="20% - Accent2 3 3 2 2 3" xfId="42827"/>
    <cellStyle name="20% - Accent2 3 3 2 3" xfId="27902"/>
    <cellStyle name="20% - Accent2 3 3 2 4" xfId="27903"/>
    <cellStyle name="20% - Accent2 3 3 2 5" xfId="27904"/>
    <cellStyle name="20% - Accent2 3 3 3" xfId="27905"/>
    <cellStyle name="20% - Accent2 3 3 3 2" xfId="27906"/>
    <cellStyle name="20% - Accent2 3 3 3 3" xfId="42828"/>
    <cellStyle name="20% - Accent2 3 3 4" xfId="27907"/>
    <cellStyle name="20% - Accent2 3 3 4 2" xfId="42829"/>
    <cellStyle name="20% - Accent2 3 3 4 3" xfId="42830"/>
    <cellStyle name="20% - Accent2 3 3 5" xfId="42831"/>
    <cellStyle name="20% - Accent2 3 3 6" xfId="42832"/>
    <cellStyle name="20% - Accent2 3 4" xfId="4185"/>
    <cellStyle name="20% - Accent2 3 4 2" xfId="27908"/>
    <cellStyle name="20% - Accent2 3 4 2 2" xfId="27909"/>
    <cellStyle name="20% - Accent2 3 4 3" xfId="27910"/>
    <cellStyle name="20% - Accent2 3 4 4" xfId="27911"/>
    <cellStyle name="20% - Accent2 3 5" xfId="4186"/>
    <cellStyle name="20% - Accent2 3 5 2" xfId="27912"/>
    <cellStyle name="20% - Accent2 3 6" xfId="27913"/>
    <cellStyle name="20% - Accent2 3 7" xfId="27914"/>
    <cellStyle name="20% - Accent2 4" xfId="4187"/>
    <cellStyle name="20% - Accent2 4 2" xfId="4188"/>
    <cellStyle name="20% - Accent2 4 2 2" xfId="4189"/>
    <cellStyle name="20% - Accent2 4 2 2 2" xfId="27915"/>
    <cellStyle name="20% - Accent2 4 2 2 2 2" xfId="42833"/>
    <cellStyle name="20% - Accent2 4 2 2 2 3" xfId="42834"/>
    <cellStyle name="20% - Accent2 4 2 2 3" xfId="42835"/>
    <cellStyle name="20% - Accent2 4 2 2 4" xfId="42836"/>
    <cellStyle name="20% - Accent2 4 2 3" xfId="27916"/>
    <cellStyle name="20% - Accent2 4 2 3 2" xfId="27917"/>
    <cellStyle name="20% - Accent2 4 2 3 3" xfId="42837"/>
    <cellStyle name="20% - Accent2 4 2 4" xfId="27918"/>
    <cellStyle name="20% - Accent2 4 2 4 2" xfId="27919"/>
    <cellStyle name="20% - Accent2 4 2 4 3" xfId="42838"/>
    <cellStyle name="20% - Accent2 4 2 5" xfId="27920"/>
    <cellStyle name="20% - Accent2 4 2 6" xfId="42839"/>
    <cellStyle name="20% - Accent2 4 3" xfId="4190"/>
    <cellStyle name="20% - Accent2 4 3 2" xfId="27921"/>
    <cellStyle name="20% - Accent2 4 3 2 2" xfId="27922"/>
    <cellStyle name="20% - Accent2 4 3 2 3" xfId="42840"/>
    <cellStyle name="20% - Accent2 4 3 3" xfId="27923"/>
    <cellStyle name="20% - Accent2 4 3 4" xfId="42841"/>
    <cellStyle name="20% - Accent2 4 4" xfId="27924"/>
    <cellStyle name="20% - Accent2 4 4 2" xfId="27925"/>
    <cellStyle name="20% - Accent2 4 4 3" xfId="42842"/>
    <cellStyle name="20% - Accent2 4 5" xfId="27926"/>
    <cellStyle name="20% - Accent2 4 5 2" xfId="27927"/>
    <cellStyle name="20% - Accent2 4 5 3" xfId="42843"/>
    <cellStyle name="20% - Accent2 4 6" xfId="27928"/>
    <cellStyle name="20% - Accent2 4 6 2" xfId="27929"/>
    <cellStyle name="20% - Accent2 4 7" xfId="27930"/>
    <cellStyle name="20% - Accent2 4 7 2" xfId="27931"/>
    <cellStyle name="20% - Accent2 4 8" xfId="27932"/>
    <cellStyle name="20% - Accent2 4 9" xfId="27933"/>
    <cellStyle name="20% - Accent2 5" xfId="4191"/>
    <cellStyle name="20% - Accent2 5 2" xfId="4192"/>
    <cellStyle name="20% - Accent2 5 2 2" xfId="27934"/>
    <cellStyle name="20% - Accent2 5 2 2 2" xfId="27935"/>
    <cellStyle name="20% - Accent2 5 2 2 3" xfId="42844"/>
    <cellStyle name="20% - Accent2 5 2 3" xfId="27936"/>
    <cellStyle name="20% - Accent2 5 2 4" xfId="42845"/>
    <cellStyle name="20% - Accent2 5 3" xfId="27937"/>
    <cellStyle name="20% - Accent2 5 3 2" xfId="27938"/>
    <cellStyle name="20% - Accent2 5 3 3" xfId="27939"/>
    <cellStyle name="20% - Accent2 5 4" xfId="27940"/>
    <cellStyle name="20% - Accent2 5 4 2" xfId="27941"/>
    <cellStyle name="20% - Accent2 5 4 3" xfId="27942"/>
    <cellStyle name="20% - Accent2 5 5" xfId="27943"/>
    <cellStyle name="20% - Accent2 5 6" xfId="42846"/>
    <cellStyle name="20% - Accent2 6" xfId="4193"/>
    <cellStyle name="20% - Accent2 6 2" xfId="4194"/>
    <cellStyle name="20% - Accent2 6 2 2" xfId="27944"/>
    <cellStyle name="20% - Accent2 6 2 2 2" xfId="27945"/>
    <cellStyle name="20% - Accent2 6 2 2 3" xfId="42847"/>
    <cellStyle name="20% - Accent2 6 2 3" xfId="27946"/>
    <cellStyle name="20% - Accent2 6 2 4" xfId="27947"/>
    <cellStyle name="20% - Accent2 6 3" xfId="27948"/>
    <cellStyle name="20% - Accent2 6 3 2" xfId="27949"/>
    <cellStyle name="20% - Accent2 6 3 3" xfId="27950"/>
    <cellStyle name="20% - Accent2 6 4" xfId="27951"/>
    <cellStyle name="20% - Accent2 6 4 2" xfId="27952"/>
    <cellStyle name="20% - Accent2 6 4 3" xfId="42848"/>
    <cellStyle name="20% - Accent2 6 5" xfId="27953"/>
    <cellStyle name="20% - Accent2 6 6" xfId="42849"/>
    <cellStyle name="20% - Accent2 7" xfId="4195"/>
    <cellStyle name="20% - Accent2 7 2" xfId="27954"/>
    <cellStyle name="20% - Accent2 7 2 2" xfId="27955"/>
    <cellStyle name="20% - Accent2 7 2 2 2" xfId="27956"/>
    <cellStyle name="20% - Accent2 7 2 2 3" xfId="42850"/>
    <cellStyle name="20% - Accent2 7 2 3" xfId="27957"/>
    <cellStyle name="20% - Accent2 7 2 4" xfId="27958"/>
    <cellStyle name="20% - Accent2 7 3" xfId="27959"/>
    <cellStyle name="20% - Accent2 7 3 2" xfId="27960"/>
    <cellStyle name="20% - Accent2 7 3 3" xfId="42851"/>
    <cellStyle name="20% - Accent2 7 4" xfId="27961"/>
    <cellStyle name="20% - Accent2 7 4 2" xfId="27962"/>
    <cellStyle name="20% - Accent2 7 4 3" xfId="42852"/>
    <cellStyle name="20% - Accent2 7 5" xfId="27963"/>
    <cellStyle name="20% - Accent2 7 6" xfId="42853"/>
    <cellStyle name="20% - Accent2 8" xfId="4196"/>
    <cellStyle name="20% - Accent2 8 2" xfId="27964"/>
    <cellStyle name="20% - Accent2 8 2 2" xfId="27965"/>
    <cellStyle name="20% - Accent2 8 2 2 2" xfId="42854"/>
    <cellStyle name="20% - Accent2 8 2 2 3" xfId="42855"/>
    <cellStyle name="20% - Accent2 8 2 3" xfId="27966"/>
    <cellStyle name="20% - Accent2 8 2 4" xfId="42856"/>
    <cellStyle name="20% - Accent2 8 3" xfId="27967"/>
    <cellStyle name="20% - Accent2 8 3 2" xfId="42857"/>
    <cellStyle name="20% - Accent2 8 3 3" xfId="42858"/>
    <cellStyle name="20% - Accent2 8 4" xfId="42859"/>
    <cellStyle name="20% - Accent2 8 4 2" xfId="42860"/>
    <cellStyle name="20% - Accent2 8 4 3" xfId="42861"/>
    <cellStyle name="20% - Accent2 8 5" xfId="42862"/>
    <cellStyle name="20% - Accent2 8 6" xfId="42863"/>
    <cellStyle name="20% - Accent2 9" xfId="4197"/>
    <cellStyle name="20% - Accent2 9 2" xfId="27968"/>
    <cellStyle name="20% - Accent2 9 2 2" xfId="27969"/>
    <cellStyle name="20% - Accent2 9 2 2 2" xfId="42864"/>
    <cellStyle name="20% - Accent2 9 2 2 3" xfId="42865"/>
    <cellStyle name="20% - Accent2 9 2 3" xfId="27970"/>
    <cellStyle name="20% - Accent2 9 2 4" xfId="42866"/>
    <cellStyle name="20% - Accent2 9 3" xfId="27971"/>
    <cellStyle name="20% - Accent2 9 3 2" xfId="42867"/>
    <cellStyle name="20% - Accent2 9 3 3" xfId="42868"/>
    <cellStyle name="20% - Accent2 9 4" xfId="27972"/>
    <cellStyle name="20% - Accent2 9 4 2" xfId="42869"/>
    <cellStyle name="20% - Accent2 9 4 3" xfId="42870"/>
    <cellStyle name="20% - Accent2 9 5" xfId="27973"/>
    <cellStyle name="20% - Accent2 9 6" xfId="42871"/>
    <cellStyle name="20% - Accent3 10" xfId="4198"/>
    <cellStyle name="20% - Accent3 10 2" xfId="27974"/>
    <cellStyle name="20% - Accent3 10 2 2" xfId="27975"/>
    <cellStyle name="20% - Accent3 10 2 2 2" xfId="42872"/>
    <cellStyle name="20% - Accent3 10 2 2 3" xfId="42873"/>
    <cellStyle name="20% - Accent3 10 2 3" xfId="42874"/>
    <cellStyle name="20% - Accent3 10 2 4" xfId="42875"/>
    <cellStyle name="20% - Accent3 10 3" xfId="27976"/>
    <cellStyle name="20% - Accent3 10 3 2" xfId="42876"/>
    <cellStyle name="20% - Accent3 10 3 3" xfId="42877"/>
    <cellStyle name="20% - Accent3 10 4" xfId="27977"/>
    <cellStyle name="20% - Accent3 10 4 2" xfId="42878"/>
    <cellStyle name="20% - Accent3 10 4 3" xfId="42879"/>
    <cellStyle name="20% - Accent3 10 5" xfId="42880"/>
    <cellStyle name="20% - Accent3 10 6" xfId="42881"/>
    <cellStyle name="20% - Accent3 11" xfId="4199"/>
    <cellStyle name="20% - Accent3 11 2" xfId="27978"/>
    <cellStyle name="20% - Accent3 11 2 2" xfId="42882"/>
    <cellStyle name="20% - Accent3 11 2 2 2" xfId="42883"/>
    <cellStyle name="20% - Accent3 11 2 2 3" xfId="42884"/>
    <cellStyle name="20% - Accent3 11 2 3" xfId="42885"/>
    <cellStyle name="20% - Accent3 11 2 4" xfId="42886"/>
    <cellStyle name="20% - Accent3 11 3" xfId="27979"/>
    <cellStyle name="20% - Accent3 11 3 2" xfId="42887"/>
    <cellStyle name="20% - Accent3 11 3 3" xfId="42888"/>
    <cellStyle name="20% - Accent3 11 4" xfId="42889"/>
    <cellStyle name="20% - Accent3 11 4 2" xfId="42890"/>
    <cellStyle name="20% - Accent3 11 4 3" xfId="42891"/>
    <cellStyle name="20% - Accent3 11 5" xfId="42892"/>
    <cellStyle name="20% - Accent3 11 6" xfId="42893"/>
    <cellStyle name="20% - Accent3 12" xfId="27980"/>
    <cellStyle name="20% - Accent3 12 2" xfId="42894"/>
    <cellStyle name="20% - Accent3 12 2 2" xfId="42895"/>
    <cellStyle name="20% - Accent3 12 2 2 2" xfId="42896"/>
    <cellStyle name="20% - Accent3 12 2 2 3" xfId="42897"/>
    <cellStyle name="20% - Accent3 12 2 3" xfId="42898"/>
    <cellStyle name="20% - Accent3 12 2 4" xfId="42899"/>
    <cellStyle name="20% - Accent3 12 3" xfId="42900"/>
    <cellStyle name="20% - Accent3 12 3 2" xfId="42901"/>
    <cellStyle name="20% - Accent3 12 3 3" xfId="42902"/>
    <cellStyle name="20% - Accent3 12 4" xfId="42903"/>
    <cellStyle name="20% - Accent3 12 4 2" xfId="42904"/>
    <cellStyle name="20% - Accent3 12 4 3" xfId="42905"/>
    <cellStyle name="20% - Accent3 12 5" xfId="42906"/>
    <cellStyle name="20% - Accent3 12 6" xfId="42907"/>
    <cellStyle name="20% - Accent3 13" xfId="27981"/>
    <cellStyle name="20% - Accent3 13 2" xfId="42908"/>
    <cellStyle name="20% - Accent3 13 2 2" xfId="42909"/>
    <cellStyle name="20% - Accent3 13 2 2 2" xfId="42910"/>
    <cellStyle name="20% - Accent3 13 2 2 3" xfId="42911"/>
    <cellStyle name="20% - Accent3 13 2 3" xfId="42912"/>
    <cellStyle name="20% - Accent3 13 2 4" xfId="42913"/>
    <cellStyle name="20% - Accent3 13 3" xfId="42914"/>
    <cellStyle name="20% - Accent3 13 3 2" xfId="42915"/>
    <cellStyle name="20% - Accent3 13 3 3" xfId="42916"/>
    <cellStyle name="20% - Accent3 13 4" xfId="42917"/>
    <cellStyle name="20% - Accent3 13 4 2" xfId="42918"/>
    <cellStyle name="20% - Accent3 13 4 3" xfId="42919"/>
    <cellStyle name="20% - Accent3 13 5" xfId="42920"/>
    <cellStyle name="20% - Accent3 13 6" xfId="42921"/>
    <cellStyle name="20% - Accent3 14" xfId="42922"/>
    <cellStyle name="20% - Accent3 14 2" xfId="42923"/>
    <cellStyle name="20% - Accent3 14 2 2" xfId="42924"/>
    <cellStyle name="20% - Accent3 14 2 2 2" xfId="42925"/>
    <cellStyle name="20% - Accent3 14 2 2 3" xfId="42926"/>
    <cellStyle name="20% - Accent3 14 2 3" xfId="42927"/>
    <cellStyle name="20% - Accent3 14 2 4" xfId="42928"/>
    <cellStyle name="20% - Accent3 14 3" xfId="42929"/>
    <cellStyle name="20% - Accent3 14 3 2" xfId="42930"/>
    <cellStyle name="20% - Accent3 14 3 3" xfId="42931"/>
    <cellStyle name="20% - Accent3 14 4" xfId="42932"/>
    <cellStyle name="20% - Accent3 14 4 2" xfId="42933"/>
    <cellStyle name="20% - Accent3 14 4 3" xfId="42934"/>
    <cellStyle name="20% - Accent3 14 5" xfId="42935"/>
    <cellStyle name="20% - Accent3 14 6" xfId="42936"/>
    <cellStyle name="20% - Accent3 15" xfId="42937"/>
    <cellStyle name="20% - Accent3 15 2" xfId="42938"/>
    <cellStyle name="20% - Accent3 15 2 2" xfId="42939"/>
    <cellStyle name="20% - Accent3 15 2 2 2" xfId="42940"/>
    <cellStyle name="20% - Accent3 15 2 2 3" xfId="42941"/>
    <cellStyle name="20% - Accent3 15 2 3" xfId="42942"/>
    <cellStyle name="20% - Accent3 15 2 4" xfId="42943"/>
    <cellStyle name="20% - Accent3 15 3" xfId="42944"/>
    <cellStyle name="20% - Accent3 15 3 2" xfId="42945"/>
    <cellStyle name="20% - Accent3 15 3 3" xfId="42946"/>
    <cellStyle name="20% - Accent3 15 4" xfId="42947"/>
    <cellStyle name="20% - Accent3 15 4 2" xfId="42948"/>
    <cellStyle name="20% - Accent3 15 4 3" xfId="42949"/>
    <cellStyle name="20% - Accent3 15 5" xfId="42950"/>
    <cellStyle name="20% - Accent3 15 6" xfId="42951"/>
    <cellStyle name="20% - Accent3 16" xfId="42952"/>
    <cellStyle name="20% - Accent3 16 2" xfId="42953"/>
    <cellStyle name="20% - Accent3 16 2 2" xfId="42954"/>
    <cellStyle name="20% - Accent3 16 2 2 2" xfId="42955"/>
    <cellStyle name="20% - Accent3 16 2 2 3" xfId="42956"/>
    <cellStyle name="20% - Accent3 16 2 3" xfId="42957"/>
    <cellStyle name="20% - Accent3 16 2 4" xfId="42958"/>
    <cellStyle name="20% - Accent3 16 3" xfId="42959"/>
    <cellStyle name="20% - Accent3 16 3 2" xfId="42960"/>
    <cellStyle name="20% - Accent3 16 3 3" xfId="42961"/>
    <cellStyle name="20% - Accent3 16 4" xfId="42962"/>
    <cellStyle name="20% - Accent3 16 4 2" xfId="42963"/>
    <cellStyle name="20% - Accent3 16 4 3" xfId="42964"/>
    <cellStyle name="20% - Accent3 16 5" xfId="42965"/>
    <cellStyle name="20% - Accent3 16 6" xfId="42966"/>
    <cellStyle name="20% - Accent3 17" xfId="42967"/>
    <cellStyle name="20% - Accent3 17 2" xfId="42968"/>
    <cellStyle name="20% - Accent3 17 2 2" xfId="42969"/>
    <cellStyle name="20% - Accent3 17 2 2 2" xfId="42970"/>
    <cellStyle name="20% - Accent3 17 2 2 3" xfId="42971"/>
    <cellStyle name="20% - Accent3 17 2 3" xfId="42972"/>
    <cellStyle name="20% - Accent3 17 2 4" xfId="42973"/>
    <cellStyle name="20% - Accent3 17 3" xfId="42974"/>
    <cellStyle name="20% - Accent3 17 3 2" xfId="42975"/>
    <cellStyle name="20% - Accent3 17 3 3" xfId="42976"/>
    <cellStyle name="20% - Accent3 17 4" xfId="42977"/>
    <cellStyle name="20% - Accent3 17 4 2" xfId="42978"/>
    <cellStyle name="20% - Accent3 17 4 3" xfId="42979"/>
    <cellStyle name="20% - Accent3 17 5" xfId="42980"/>
    <cellStyle name="20% - Accent3 17 6" xfId="42981"/>
    <cellStyle name="20% - Accent3 18" xfId="42982"/>
    <cellStyle name="20% - Accent3 18 2" xfId="42983"/>
    <cellStyle name="20% - Accent3 18 2 2" xfId="42984"/>
    <cellStyle name="20% - Accent3 18 2 2 2" xfId="42985"/>
    <cellStyle name="20% - Accent3 18 2 2 3" xfId="42986"/>
    <cellStyle name="20% - Accent3 18 2 3" xfId="42987"/>
    <cellStyle name="20% - Accent3 18 2 4" xfId="42988"/>
    <cellStyle name="20% - Accent3 18 3" xfId="42989"/>
    <cellStyle name="20% - Accent3 18 3 2" xfId="42990"/>
    <cellStyle name="20% - Accent3 18 3 3" xfId="42991"/>
    <cellStyle name="20% - Accent3 18 4" xfId="42992"/>
    <cellStyle name="20% - Accent3 18 4 2" xfId="42993"/>
    <cellStyle name="20% - Accent3 18 4 3" xfId="42994"/>
    <cellStyle name="20% - Accent3 18 5" xfId="42995"/>
    <cellStyle name="20% - Accent3 18 6" xfId="42996"/>
    <cellStyle name="20% - Accent3 19" xfId="42997"/>
    <cellStyle name="20% - Accent3 19 2" xfId="42998"/>
    <cellStyle name="20% - Accent3 19 2 2" xfId="42999"/>
    <cellStyle name="20% - Accent3 19 2 2 2" xfId="43000"/>
    <cellStyle name="20% - Accent3 19 2 2 3" xfId="43001"/>
    <cellStyle name="20% - Accent3 19 2 3" xfId="43002"/>
    <cellStyle name="20% - Accent3 19 2 4" xfId="43003"/>
    <cellStyle name="20% - Accent3 19 3" xfId="43004"/>
    <cellStyle name="20% - Accent3 19 3 2" xfId="43005"/>
    <cellStyle name="20% - Accent3 19 3 3" xfId="43006"/>
    <cellStyle name="20% - Accent3 19 4" xfId="43007"/>
    <cellStyle name="20% - Accent3 19 4 2" xfId="43008"/>
    <cellStyle name="20% - Accent3 19 4 3" xfId="43009"/>
    <cellStyle name="20% - Accent3 19 5" xfId="43010"/>
    <cellStyle name="20% - Accent3 19 6" xfId="43011"/>
    <cellStyle name="20% - Accent3 2" xfId="4200"/>
    <cellStyle name="20% - Accent3 2 2" xfId="4201"/>
    <cellStyle name="20% - Accent3 2 2 2" xfId="4202"/>
    <cellStyle name="20% - Accent3 2 2 2 2" xfId="4203"/>
    <cellStyle name="20% - Accent3 2 2 2 2 2" xfId="27982"/>
    <cellStyle name="20% - Accent3 2 2 2 3" xfId="4204"/>
    <cellStyle name="20% - Accent3 2 2 2 3 2" xfId="27983"/>
    <cellStyle name="20% - Accent3 2 2 2 4" xfId="27984"/>
    <cellStyle name="20% - Accent3 2 2 3" xfId="4205"/>
    <cellStyle name="20% - Accent3 2 2 3 2" xfId="27985"/>
    <cellStyle name="20% - Accent3 2 2 3 2 2" xfId="27986"/>
    <cellStyle name="20% - Accent3 2 2 3 2 3" xfId="27987"/>
    <cellStyle name="20% - Accent3 2 2 3 3" xfId="27988"/>
    <cellStyle name="20% - Accent3 2 2 3 4" xfId="27989"/>
    <cellStyle name="20% - Accent3 2 2 4" xfId="27990"/>
    <cellStyle name="20% - Accent3 2 2 4 2" xfId="27991"/>
    <cellStyle name="20% - Accent3 2 2 4 3" xfId="27992"/>
    <cellStyle name="20% - Accent3 2 2 5" xfId="27993"/>
    <cellStyle name="20% - Accent3 2 2 5 2" xfId="27994"/>
    <cellStyle name="20% - Accent3 2 2 6" xfId="27995"/>
    <cellStyle name="20% - Accent3 2 3" xfId="4206"/>
    <cellStyle name="20% - Accent3 2 3 2" xfId="4207"/>
    <cellStyle name="20% - Accent3 2 3 2 2" xfId="4208"/>
    <cellStyle name="20% - Accent3 2 3 2 2 2" xfId="27996"/>
    <cellStyle name="20% - Accent3 2 3 2 2 3" xfId="43012"/>
    <cellStyle name="20% - Accent3 2 3 2 3" xfId="4209"/>
    <cellStyle name="20% - Accent3 2 3 2 4" xfId="43013"/>
    <cellStyle name="20% - Accent3 2 3 3" xfId="4210"/>
    <cellStyle name="20% - Accent3 2 3 3 2" xfId="27997"/>
    <cellStyle name="20% - Accent3 2 3 3 3" xfId="43014"/>
    <cellStyle name="20% - Accent3 2 3 4" xfId="4211"/>
    <cellStyle name="20% - Accent3 2 3 4 2" xfId="27998"/>
    <cellStyle name="20% - Accent3 2 3 4 3" xfId="43015"/>
    <cellStyle name="20% - Accent3 2 3 5" xfId="27999"/>
    <cellStyle name="20% - Accent3 2 3 6" xfId="43016"/>
    <cellStyle name="20% - Accent3 2 4" xfId="4212"/>
    <cellStyle name="20% - Accent3 2 4 2" xfId="4213"/>
    <cellStyle name="20% - Accent3 2 4 2 2" xfId="28000"/>
    <cellStyle name="20% - Accent3 2 4 2 2 2" xfId="28001"/>
    <cellStyle name="20% - Accent3 2 4 2 3" xfId="28002"/>
    <cellStyle name="20% - Accent3 2 4 2 3 2" xfId="28003"/>
    <cellStyle name="20% - Accent3 2 4 3" xfId="4214"/>
    <cellStyle name="20% - Accent3 2 4 3 2" xfId="28004"/>
    <cellStyle name="20% - Accent3 2 4 3 2 2" xfId="28005"/>
    <cellStyle name="20% - Accent3 2 4 3 3" xfId="28006"/>
    <cellStyle name="20% - Accent3 2 4 4" xfId="4215"/>
    <cellStyle name="20% - Accent3 2 4 4 2" xfId="28007"/>
    <cellStyle name="20% - Accent3 2 4 5" xfId="28008"/>
    <cellStyle name="20% - Accent3 2 4 5 2" xfId="28009"/>
    <cellStyle name="20% - Accent3 2 5" xfId="4216"/>
    <cellStyle name="20% - Accent3 2 5 2" xfId="28010"/>
    <cellStyle name="20% - Accent3 2 5 2 2" xfId="28011"/>
    <cellStyle name="20% - Accent3 2 5 3" xfId="28012"/>
    <cellStyle name="20% - Accent3 2 6" xfId="28013"/>
    <cellStyle name="20% - Accent3 2 6 2" xfId="28014"/>
    <cellStyle name="20% - Accent3 2 6 2 2" xfId="28015"/>
    <cellStyle name="20% - Accent3 2 6 3" xfId="28016"/>
    <cellStyle name="20% - Accent3 2 7" xfId="28017"/>
    <cellStyle name="20% - Accent3 2 7 2" xfId="28018"/>
    <cellStyle name="20% - Accent3 2 8" xfId="28019"/>
    <cellStyle name="20% - Accent3 2 9" xfId="28020"/>
    <cellStyle name="20% - Accent3 2_12PCORC Wind Vestas and Royalties" xfId="28021"/>
    <cellStyle name="20% - Accent3 20" xfId="43017"/>
    <cellStyle name="20% - Accent3 20 2" xfId="43018"/>
    <cellStyle name="20% - Accent3 20 2 2" xfId="43019"/>
    <cellStyle name="20% - Accent3 20 2 2 2" xfId="43020"/>
    <cellStyle name="20% - Accent3 20 2 2 3" xfId="43021"/>
    <cellStyle name="20% - Accent3 20 2 3" xfId="43022"/>
    <cellStyle name="20% - Accent3 20 2 4" xfId="43023"/>
    <cellStyle name="20% - Accent3 20 3" xfId="43024"/>
    <cellStyle name="20% - Accent3 20 3 2" xfId="43025"/>
    <cellStyle name="20% - Accent3 20 3 3" xfId="43026"/>
    <cellStyle name="20% - Accent3 20 4" xfId="43027"/>
    <cellStyle name="20% - Accent3 20 4 2" xfId="43028"/>
    <cellStyle name="20% - Accent3 20 4 3" xfId="43029"/>
    <cellStyle name="20% - Accent3 20 5" xfId="43030"/>
    <cellStyle name="20% - Accent3 20 6" xfId="43031"/>
    <cellStyle name="20% - Accent3 21" xfId="43032"/>
    <cellStyle name="20% - Accent3 22" xfId="43033"/>
    <cellStyle name="20% - Accent3 22 2" xfId="43034"/>
    <cellStyle name="20% - Accent3 22 2 2" xfId="43035"/>
    <cellStyle name="20% - Accent3 22 2 2 2" xfId="43036"/>
    <cellStyle name="20% - Accent3 22 2 2 3" xfId="43037"/>
    <cellStyle name="20% - Accent3 22 2 3" xfId="43038"/>
    <cellStyle name="20% - Accent3 22 2 4" xfId="43039"/>
    <cellStyle name="20% - Accent3 22 3" xfId="43040"/>
    <cellStyle name="20% - Accent3 22 3 2" xfId="43041"/>
    <cellStyle name="20% - Accent3 22 3 3" xfId="43042"/>
    <cellStyle name="20% - Accent3 22 4" xfId="43043"/>
    <cellStyle name="20% - Accent3 22 4 2" xfId="43044"/>
    <cellStyle name="20% - Accent3 22 4 3" xfId="43045"/>
    <cellStyle name="20% - Accent3 22 5" xfId="43046"/>
    <cellStyle name="20% - Accent3 22 6" xfId="43047"/>
    <cellStyle name="20% - Accent3 23" xfId="43048"/>
    <cellStyle name="20% - Accent3 23 2" xfId="43049"/>
    <cellStyle name="20% - Accent3 23 2 2" xfId="43050"/>
    <cellStyle name="20% - Accent3 23 2 3" xfId="43051"/>
    <cellStyle name="20% - Accent3 23 3" xfId="43052"/>
    <cellStyle name="20% - Accent3 23 4" xfId="43053"/>
    <cellStyle name="20% - Accent3 24" xfId="43054"/>
    <cellStyle name="20% - Accent3 24 2" xfId="43055"/>
    <cellStyle name="20% - Accent3 24 3" xfId="43056"/>
    <cellStyle name="20% - Accent3 25" xfId="43057"/>
    <cellStyle name="20% - Accent3 25 2" xfId="43058"/>
    <cellStyle name="20% - Accent3 25 3" xfId="43059"/>
    <cellStyle name="20% - Accent3 26" xfId="43060"/>
    <cellStyle name="20% - Accent3 27" xfId="43061"/>
    <cellStyle name="20% - Accent3 28" xfId="43062"/>
    <cellStyle name="20% - Accent3 29" xfId="43063"/>
    <cellStyle name="20% - Accent3 3" xfId="4217"/>
    <cellStyle name="20% - Accent3 3 2" xfId="4218"/>
    <cellStyle name="20% - Accent3 3 2 2" xfId="4219"/>
    <cellStyle name="20% - Accent3 3 2 2 2" xfId="28022"/>
    <cellStyle name="20% - Accent3 3 2 3" xfId="4220"/>
    <cellStyle name="20% - Accent3 3 2 3 2" xfId="28023"/>
    <cellStyle name="20% - Accent3 3 2 4" xfId="28024"/>
    <cellStyle name="20% - Accent3 3 2 4 2" xfId="28025"/>
    <cellStyle name="20% - Accent3 3 2 5" xfId="28026"/>
    <cellStyle name="20% - Accent3 3 2 6" xfId="28027"/>
    <cellStyle name="20% - Accent3 3 3" xfId="4221"/>
    <cellStyle name="20% - Accent3 3 3 2" xfId="28028"/>
    <cellStyle name="20% - Accent3 3 3 2 2" xfId="28029"/>
    <cellStyle name="20% - Accent3 3 3 2 2 2" xfId="28030"/>
    <cellStyle name="20% - Accent3 3 3 2 2 3" xfId="43064"/>
    <cellStyle name="20% - Accent3 3 3 2 3" xfId="28031"/>
    <cellStyle name="20% - Accent3 3 3 2 4" xfId="28032"/>
    <cellStyle name="20% - Accent3 3 3 2 5" xfId="28033"/>
    <cellStyle name="20% - Accent3 3 3 3" xfId="28034"/>
    <cellStyle name="20% - Accent3 3 3 3 2" xfId="28035"/>
    <cellStyle name="20% - Accent3 3 3 3 3" xfId="43065"/>
    <cellStyle name="20% - Accent3 3 3 4" xfId="28036"/>
    <cellStyle name="20% - Accent3 3 3 4 2" xfId="43066"/>
    <cellStyle name="20% - Accent3 3 3 4 3" xfId="43067"/>
    <cellStyle name="20% - Accent3 3 3 5" xfId="43068"/>
    <cellStyle name="20% - Accent3 3 3 6" xfId="43069"/>
    <cellStyle name="20% - Accent3 3 4" xfId="4222"/>
    <cellStyle name="20% - Accent3 3 4 2" xfId="28037"/>
    <cellStyle name="20% - Accent3 3 4 2 2" xfId="28038"/>
    <cellStyle name="20% - Accent3 3 4 3" xfId="28039"/>
    <cellStyle name="20% - Accent3 3 4 4" xfId="28040"/>
    <cellStyle name="20% - Accent3 3 5" xfId="4223"/>
    <cellStyle name="20% - Accent3 3 5 2" xfId="28041"/>
    <cellStyle name="20% - Accent3 3 6" xfId="28042"/>
    <cellStyle name="20% - Accent3 3 7" xfId="28043"/>
    <cellStyle name="20% - Accent3 4" xfId="4224"/>
    <cellStyle name="20% - Accent3 4 2" xfId="4225"/>
    <cellStyle name="20% - Accent3 4 2 2" xfId="4226"/>
    <cellStyle name="20% - Accent3 4 2 2 2" xfId="28044"/>
    <cellStyle name="20% - Accent3 4 2 2 2 2" xfId="43070"/>
    <cellStyle name="20% - Accent3 4 2 2 2 3" xfId="43071"/>
    <cellStyle name="20% - Accent3 4 2 2 3" xfId="43072"/>
    <cellStyle name="20% - Accent3 4 2 2 4" xfId="43073"/>
    <cellStyle name="20% - Accent3 4 2 3" xfId="28045"/>
    <cellStyle name="20% - Accent3 4 2 3 2" xfId="28046"/>
    <cellStyle name="20% - Accent3 4 2 3 3" xfId="43074"/>
    <cellStyle name="20% - Accent3 4 2 4" xfId="28047"/>
    <cellStyle name="20% - Accent3 4 2 4 2" xfId="28048"/>
    <cellStyle name="20% - Accent3 4 2 4 3" xfId="43075"/>
    <cellStyle name="20% - Accent3 4 2 5" xfId="28049"/>
    <cellStyle name="20% - Accent3 4 2 6" xfId="43076"/>
    <cellStyle name="20% - Accent3 4 3" xfId="4227"/>
    <cellStyle name="20% - Accent3 4 3 2" xfId="28050"/>
    <cellStyle name="20% - Accent3 4 3 2 2" xfId="28051"/>
    <cellStyle name="20% - Accent3 4 3 2 3" xfId="43077"/>
    <cellStyle name="20% - Accent3 4 3 3" xfId="28052"/>
    <cellStyle name="20% - Accent3 4 3 4" xfId="43078"/>
    <cellStyle name="20% - Accent3 4 4" xfId="28053"/>
    <cellStyle name="20% - Accent3 4 4 2" xfId="28054"/>
    <cellStyle name="20% - Accent3 4 4 3" xfId="43079"/>
    <cellStyle name="20% - Accent3 4 5" xfId="28055"/>
    <cellStyle name="20% - Accent3 4 5 2" xfId="28056"/>
    <cellStyle name="20% - Accent3 4 5 3" xfId="43080"/>
    <cellStyle name="20% - Accent3 4 6" xfId="28057"/>
    <cellStyle name="20% - Accent3 4 6 2" xfId="28058"/>
    <cellStyle name="20% - Accent3 4 7" xfId="28059"/>
    <cellStyle name="20% - Accent3 4 7 2" xfId="28060"/>
    <cellStyle name="20% - Accent3 4 8" xfId="28061"/>
    <cellStyle name="20% - Accent3 4 9" xfId="28062"/>
    <cellStyle name="20% - Accent3 5" xfId="4228"/>
    <cellStyle name="20% - Accent3 5 2" xfId="4229"/>
    <cellStyle name="20% - Accent3 5 2 2" xfId="28063"/>
    <cellStyle name="20% - Accent3 5 2 2 2" xfId="28064"/>
    <cellStyle name="20% - Accent3 5 2 2 3" xfId="43081"/>
    <cellStyle name="20% - Accent3 5 2 3" xfId="28065"/>
    <cellStyle name="20% - Accent3 5 2 4" xfId="43082"/>
    <cellStyle name="20% - Accent3 5 3" xfId="28066"/>
    <cellStyle name="20% - Accent3 5 3 2" xfId="28067"/>
    <cellStyle name="20% - Accent3 5 3 3" xfId="28068"/>
    <cellStyle name="20% - Accent3 5 4" xfId="28069"/>
    <cellStyle name="20% - Accent3 5 4 2" xfId="28070"/>
    <cellStyle name="20% - Accent3 5 4 3" xfId="28071"/>
    <cellStyle name="20% - Accent3 5 5" xfId="28072"/>
    <cellStyle name="20% - Accent3 5 6" xfId="43083"/>
    <cellStyle name="20% - Accent3 6" xfId="4230"/>
    <cellStyle name="20% - Accent3 6 2" xfId="4231"/>
    <cellStyle name="20% - Accent3 6 2 2" xfId="28073"/>
    <cellStyle name="20% - Accent3 6 2 2 2" xfId="28074"/>
    <cellStyle name="20% - Accent3 6 2 2 3" xfId="43084"/>
    <cellStyle name="20% - Accent3 6 2 3" xfId="28075"/>
    <cellStyle name="20% - Accent3 6 2 4" xfId="28076"/>
    <cellStyle name="20% - Accent3 6 3" xfId="28077"/>
    <cellStyle name="20% - Accent3 6 3 2" xfId="28078"/>
    <cellStyle name="20% - Accent3 6 3 3" xfId="28079"/>
    <cellStyle name="20% - Accent3 6 4" xfId="28080"/>
    <cellStyle name="20% - Accent3 6 4 2" xfId="28081"/>
    <cellStyle name="20% - Accent3 6 4 3" xfId="43085"/>
    <cellStyle name="20% - Accent3 6 5" xfId="28082"/>
    <cellStyle name="20% - Accent3 6 6" xfId="43086"/>
    <cellStyle name="20% - Accent3 7" xfId="4232"/>
    <cellStyle name="20% - Accent3 7 2" xfId="28083"/>
    <cellStyle name="20% - Accent3 7 2 2" xfId="28084"/>
    <cellStyle name="20% - Accent3 7 2 2 2" xfId="28085"/>
    <cellStyle name="20% - Accent3 7 2 2 3" xfId="43087"/>
    <cellStyle name="20% - Accent3 7 2 3" xfId="28086"/>
    <cellStyle name="20% - Accent3 7 2 4" xfId="28087"/>
    <cellStyle name="20% - Accent3 7 3" xfId="28088"/>
    <cellStyle name="20% - Accent3 7 3 2" xfId="28089"/>
    <cellStyle name="20% - Accent3 7 3 3" xfId="43088"/>
    <cellStyle name="20% - Accent3 7 4" xfId="28090"/>
    <cellStyle name="20% - Accent3 7 4 2" xfId="28091"/>
    <cellStyle name="20% - Accent3 7 4 3" xfId="43089"/>
    <cellStyle name="20% - Accent3 7 5" xfId="28092"/>
    <cellStyle name="20% - Accent3 7 6" xfId="43090"/>
    <cellStyle name="20% - Accent3 8" xfId="4233"/>
    <cellStyle name="20% - Accent3 8 2" xfId="28093"/>
    <cellStyle name="20% - Accent3 8 2 2" xfId="28094"/>
    <cellStyle name="20% - Accent3 8 2 2 2" xfId="43091"/>
    <cellStyle name="20% - Accent3 8 2 2 3" xfId="43092"/>
    <cellStyle name="20% - Accent3 8 2 3" xfId="28095"/>
    <cellStyle name="20% - Accent3 8 2 4" xfId="43093"/>
    <cellStyle name="20% - Accent3 8 3" xfId="28096"/>
    <cellStyle name="20% - Accent3 8 3 2" xfId="43094"/>
    <cellStyle name="20% - Accent3 8 3 3" xfId="43095"/>
    <cellStyle name="20% - Accent3 8 4" xfId="43096"/>
    <cellStyle name="20% - Accent3 8 4 2" xfId="43097"/>
    <cellStyle name="20% - Accent3 8 4 3" xfId="43098"/>
    <cellStyle name="20% - Accent3 8 5" xfId="43099"/>
    <cellStyle name="20% - Accent3 8 6" xfId="43100"/>
    <cellStyle name="20% - Accent3 9" xfId="4234"/>
    <cellStyle name="20% - Accent3 9 2" xfId="28097"/>
    <cellStyle name="20% - Accent3 9 2 2" xfId="28098"/>
    <cellStyle name="20% - Accent3 9 2 2 2" xfId="43101"/>
    <cellStyle name="20% - Accent3 9 2 2 3" xfId="43102"/>
    <cellStyle name="20% - Accent3 9 2 3" xfId="28099"/>
    <cellStyle name="20% - Accent3 9 2 4" xfId="43103"/>
    <cellStyle name="20% - Accent3 9 3" xfId="28100"/>
    <cellStyle name="20% - Accent3 9 3 2" xfId="43104"/>
    <cellStyle name="20% - Accent3 9 3 3" xfId="43105"/>
    <cellStyle name="20% - Accent3 9 4" xfId="28101"/>
    <cellStyle name="20% - Accent3 9 4 2" xfId="43106"/>
    <cellStyle name="20% - Accent3 9 4 3" xfId="43107"/>
    <cellStyle name="20% - Accent3 9 5" xfId="28102"/>
    <cellStyle name="20% - Accent3 9 6" xfId="43108"/>
    <cellStyle name="20% - Accent4 10" xfId="4235"/>
    <cellStyle name="20% - Accent4 10 2" xfId="28103"/>
    <cellStyle name="20% - Accent4 10 2 2" xfId="28104"/>
    <cellStyle name="20% - Accent4 10 2 2 2" xfId="43109"/>
    <cellStyle name="20% - Accent4 10 2 2 3" xfId="43110"/>
    <cellStyle name="20% - Accent4 10 2 3" xfId="43111"/>
    <cellStyle name="20% - Accent4 10 2 4" xfId="43112"/>
    <cellStyle name="20% - Accent4 10 3" xfId="28105"/>
    <cellStyle name="20% - Accent4 10 3 2" xfId="43113"/>
    <cellStyle name="20% - Accent4 10 3 3" xfId="43114"/>
    <cellStyle name="20% - Accent4 10 4" xfId="28106"/>
    <cellStyle name="20% - Accent4 10 4 2" xfId="43115"/>
    <cellStyle name="20% - Accent4 10 4 3" xfId="43116"/>
    <cellStyle name="20% - Accent4 10 5" xfId="43117"/>
    <cellStyle name="20% - Accent4 10 6" xfId="43118"/>
    <cellStyle name="20% - Accent4 11" xfId="4236"/>
    <cellStyle name="20% - Accent4 11 2" xfId="28107"/>
    <cellStyle name="20% - Accent4 11 2 2" xfId="43119"/>
    <cellStyle name="20% - Accent4 11 2 2 2" xfId="43120"/>
    <cellStyle name="20% - Accent4 11 2 2 3" xfId="43121"/>
    <cellStyle name="20% - Accent4 11 2 3" xfId="43122"/>
    <cellStyle name="20% - Accent4 11 2 4" xfId="43123"/>
    <cellStyle name="20% - Accent4 11 3" xfId="28108"/>
    <cellStyle name="20% - Accent4 11 3 2" xfId="43124"/>
    <cellStyle name="20% - Accent4 11 3 3" xfId="43125"/>
    <cellStyle name="20% - Accent4 11 4" xfId="43126"/>
    <cellStyle name="20% - Accent4 11 4 2" xfId="43127"/>
    <cellStyle name="20% - Accent4 11 4 3" xfId="43128"/>
    <cellStyle name="20% - Accent4 11 5" xfId="43129"/>
    <cellStyle name="20% - Accent4 11 6" xfId="43130"/>
    <cellStyle name="20% - Accent4 12" xfId="28109"/>
    <cellStyle name="20% - Accent4 12 2" xfId="43131"/>
    <cellStyle name="20% - Accent4 12 2 2" xfId="43132"/>
    <cellStyle name="20% - Accent4 12 2 2 2" xfId="43133"/>
    <cellStyle name="20% - Accent4 12 2 2 3" xfId="43134"/>
    <cellStyle name="20% - Accent4 12 2 3" xfId="43135"/>
    <cellStyle name="20% - Accent4 12 2 4" xfId="43136"/>
    <cellStyle name="20% - Accent4 12 3" xfId="43137"/>
    <cellStyle name="20% - Accent4 12 3 2" xfId="43138"/>
    <cellStyle name="20% - Accent4 12 3 3" xfId="43139"/>
    <cellStyle name="20% - Accent4 12 4" xfId="43140"/>
    <cellStyle name="20% - Accent4 12 4 2" xfId="43141"/>
    <cellStyle name="20% - Accent4 12 4 3" xfId="43142"/>
    <cellStyle name="20% - Accent4 12 5" xfId="43143"/>
    <cellStyle name="20% - Accent4 12 6" xfId="43144"/>
    <cellStyle name="20% - Accent4 13" xfId="28110"/>
    <cellStyle name="20% - Accent4 13 2" xfId="43145"/>
    <cellStyle name="20% - Accent4 13 2 2" xfId="43146"/>
    <cellStyle name="20% - Accent4 13 2 2 2" xfId="43147"/>
    <cellStyle name="20% - Accent4 13 2 2 3" xfId="43148"/>
    <cellStyle name="20% - Accent4 13 2 3" xfId="43149"/>
    <cellStyle name="20% - Accent4 13 2 4" xfId="43150"/>
    <cellStyle name="20% - Accent4 13 3" xfId="43151"/>
    <cellStyle name="20% - Accent4 13 3 2" xfId="43152"/>
    <cellStyle name="20% - Accent4 13 3 3" xfId="43153"/>
    <cellStyle name="20% - Accent4 13 4" xfId="43154"/>
    <cellStyle name="20% - Accent4 13 4 2" xfId="43155"/>
    <cellStyle name="20% - Accent4 13 4 3" xfId="43156"/>
    <cellStyle name="20% - Accent4 13 5" xfId="43157"/>
    <cellStyle name="20% - Accent4 13 6" xfId="43158"/>
    <cellStyle name="20% - Accent4 14" xfId="43159"/>
    <cellStyle name="20% - Accent4 14 2" xfId="43160"/>
    <cellStyle name="20% - Accent4 14 2 2" xfId="43161"/>
    <cellStyle name="20% - Accent4 14 2 2 2" xfId="43162"/>
    <cellStyle name="20% - Accent4 14 2 2 3" xfId="43163"/>
    <cellStyle name="20% - Accent4 14 2 3" xfId="43164"/>
    <cellStyle name="20% - Accent4 14 2 4" xfId="43165"/>
    <cellStyle name="20% - Accent4 14 3" xfId="43166"/>
    <cellStyle name="20% - Accent4 14 3 2" xfId="43167"/>
    <cellStyle name="20% - Accent4 14 3 3" xfId="43168"/>
    <cellStyle name="20% - Accent4 14 4" xfId="43169"/>
    <cellStyle name="20% - Accent4 14 4 2" xfId="43170"/>
    <cellStyle name="20% - Accent4 14 4 3" xfId="43171"/>
    <cellStyle name="20% - Accent4 14 5" xfId="43172"/>
    <cellStyle name="20% - Accent4 14 6" xfId="43173"/>
    <cellStyle name="20% - Accent4 15" xfId="43174"/>
    <cellStyle name="20% - Accent4 15 2" xfId="43175"/>
    <cellStyle name="20% - Accent4 15 2 2" xfId="43176"/>
    <cellStyle name="20% - Accent4 15 2 2 2" xfId="43177"/>
    <cellStyle name="20% - Accent4 15 2 2 3" xfId="43178"/>
    <cellStyle name="20% - Accent4 15 2 3" xfId="43179"/>
    <cellStyle name="20% - Accent4 15 2 4" xfId="43180"/>
    <cellStyle name="20% - Accent4 15 3" xfId="43181"/>
    <cellStyle name="20% - Accent4 15 3 2" xfId="43182"/>
    <cellStyle name="20% - Accent4 15 3 3" xfId="43183"/>
    <cellStyle name="20% - Accent4 15 4" xfId="43184"/>
    <cellStyle name="20% - Accent4 15 4 2" xfId="43185"/>
    <cellStyle name="20% - Accent4 15 4 3" xfId="43186"/>
    <cellStyle name="20% - Accent4 15 5" xfId="43187"/>
    <cellStyle name="20% - Accent4 15 6" xfId="43188"/>
    <cellStyle name="20% - Accent4 16" xfId="43189"/>
    <cellStyle name="20% - Accent4 16 2" xfId="43190"/>
    <cellStyle name="20% - Accent4 16 2 2" xfId="43191"/>
    <cellStyle name="20% - Accent4 16 2 2 2" xfId="43192"/>
    <cellStyle name="20% - Accent4 16 2 2 3" xfId="43193"/>
    <cellStyle name="20% - Accent4 16 2 3" xfId="43194"/>
    <cellStyle name="20% - Accent4 16 2 4" xfId="43195"/>
    <cellStyle name="20% - Accent4 16 3" xfId="43196"/>
    <cellStyle name="20% - Accent4 16 3 2" xfId="43197"/>
    <cellStyle name="20% - Accent4 16 3 3" xfId="43198"/>
    <cellStyle name="20% - Accent4 16 4" xfId="43199"/>
    <cellStyle name="20% - Accent4 16 4 2" xfId="43200"/>
    <cellStyle name="20% - Accent4 16 4 3" xfId="43201"/>
    <cellStyle name="20% - Accent4 16 5" xfId="43202"/>
    <cellStyle name="20% - Accent4 16 6" xfId="43203"/>
    <cellStyle name="20% - Accent4 17" xfId="43204"/>
    <cellStyle name="20% - Accent4 17 2" xfId="43205"/>
    <cellStyle name="20% - Accent4 17 2 2" xfId="43206"/>
    <cellStyle name="20% - Accent4 17 2 2 2" xfId="43207"/>
    <cellStyle name="20% - Accent4 17 2 2 3" xfId="43208"/>
    <cellStyle name="20% - Accent4 17 2 3" xfId="43209"/>
    <cellStyle name="20% - Accent4 17 2 4" xfId="43210"/>
    <cellStyle name="20% - Accent4 17 3" xfId="43211"/>
    <cellStyle name="20% - Accent4 17 3 2" xfId="43212"/>
    <cellStyle name="20% - Accent4 17 3 3" xfId="43213"/>
    <cellStyle name="20% - Accent4 17 4" xfId="43214"/>
    <cellStyle name="20% - Accent4 17 4 2" xfId="43215"/>
    <cellStyle name="20% - Accent4 17 4 3" xfId="43216"/>
    <cellStyle name="20% - Accent4 17 5" xfId="43217"/>
    <cellStyle name="20% - Accent4 17 6" xfId="43218"/>
    <cellStyle name="20% - Accent4 18" xfId="43219"/>
    <cellStyle name="20% - Accent4 18 2" xfId="43220"/>
    <cellStyle name="20% - Accent4 18 2 2" xfId="43221"/>
    <cellStyle name="20% - Accent4 18 2 2 2" xfId="43222"/>
    <cellStyle name="20% - Accent4 18 2 2 3" xfId="43223"/>
    <cellStyle name="20% - Accent4 18 2 3" xfId="43224"/>
    <cellStyle name="20% - Accent4 18 2 4" xfId="43225"/>
    <cellStyle name="20% - Accent4 18 3" xfId="43226"/>
    <cellStyle name="20% - Accent4 18 3 2" xfId="43227"/>
    <cellStyle name="20% - Accent4 18 3 3" xfId="43228"/>
    <cellStyle name="20% - Accent4 18 4" xfId="43229"/>
    <cellStyle name="20% - Accent4 18 4 2" xfId="43230"/>
    <cellStyle name="20% - Accent4 18 4 3" xfId="43231"/>
    <cellStyle name="20% - Accent4 18 5" xfId="43232"/>
    <cellStyle name="20% - Accent4 18 6" xfId="43233"/>
    <cellStyle name="20% - Accent4 19" xfId="43234"/>
    <cellStyle name="20% - Accent4 19 2" xfId="43235"/>
    <cellStyle name="20% - Accent4 19 2 2" xfId="43236"/>
    <cellStyle name="20% - Accent4 19 2 2 2" xfId="43237"/>
    <cellStyle name="20% - Accent4 19 2 2 3" xfId="43238"/>
    <cellStyle name="20% - Accent4 19 2 3" xfId="43239"/>
    <cellStyle name="20% - Accent4 19 2 4" xfId="43240"/>
    <cellStyle name="20% - Accent4 19 3" xfId="43241"/>
    <cellStyle name="20% - Accent4 19 3 2" xfId="43242"/>
    <cellStyle name="20% - Accent4 19 3 3" xfId="43243"/>
    <cellStyle name="20% - Accent4 19 4" xfId="43244"/>
    <cellStyle name="20% - Accent4 19 4 2" xfId="43245"/>
    <cellStyle name="20% - Accent4 19 4 3" xfId="43246"/>
    <cellStyle name="20% - Accent4 19 5" xfId="43247"/>
    <cellStyle name="20% - Accent4 19 6" xfId="43248"/>
    <cellStyle name="20% - Accent4 2" xfId="4237"/>
    <cellStyle name="20% - Accent4 2 2" xfId="4238"/>
    <cellStyle name="20% - Accent4 2 2 2" xfId="4239"/>
    <cellStyle name="20% - Accent4 2 2 2 2" xfId="4240"/>
    <cellStyle name="20% - Accent4 2 2 2 2 2" xfId="28111"/>
    <cellStyle name="20% - Accent4 2 2 2 3" xfId="4241"/>
    <cellStyle name="20% - Accent4 2 2 2 3 2" xfId="28112"/>
    <cellStyle name="20% - Accent4 2 2 2 4" xfId="28113"/>
    <cellStyle name="20% - Accent4 2 2 3" xfId="4242"/>
    <cellStyle name="20% - Accent4 2 2 3 2" xfId="28114"/>
    <cellStyle name="20% - Accent4 2 2 3 2 2" xfId="28115"/>
    <cellStyle name="20% - Accent4 2 2 3 2 3" xfId="28116"/>
    <cellStyle name="20% - Accent4 2 2 3 3" xfId="28117"/>
    <cellStyle name="20% - Accent4 2 2 3 4" xfId="28118"/>
    <cellStyle name="20% - Accent4 2 2 4" xfId="28119"/>
    <cellStyle name="20% - Accent4 2 2 4 2" xfId="28120"/>
    <cellStyle name="20% - Accent4 2 2 4 3" xfId="28121"/>
    <cellStyle name="20% - Accent4 2 2 5" xfId="28122"/>
    <cellStyle name="20% - Accent4 2 2 5 2" xfId="28123"/>
    <cellStyle name="20% - Accent4 2 2 6" xfId="28124"/>
    <cellStyle name="20% - Accent4 2 3" xfId="4243"/>
    <cellStyle name="20% - Accent4 2 3 2" xfId="4244"/>
    <cellStyle name="20% - Accent4 2 3 2 2" xfId="4245"/>
    <cellStyle name="20% - Accent4 2 3 2 2 2" xfId="28125"/>
    <cellStyle name="20% - Accent4 2 3 2 2 3" xfId="43249"/>
    <cellStyle name="20% - Accent4 2 3 2 3" xfId="4246"/>
    <cellStyle name="20% - Accent4 2 3 2 4" xfId="43250"/>
    <cellStyle name="20% - Accent4 2 3 3" xfId="4247"/>
    <cellStyle name="20% - Accent4 2 3 3 2" xfId="28126"/>
    <cellStyle name="20% - Accent4 2 3 3 3" xfId="43251"/>
    <cellStyle name="20% - Accent4 2 3 4" xfId="4248"/>
    <cellStyle name="20% - Accent4 2 3 4 2" xfId="28127"/>
    <cellStyle name="20% - Accent4 2 3 4 3" xfId="43252"/>
    <cellStyle name="20% - Accent4 2 3 5" xfId="28128"/>
    <cellStyle name="20% - Accent4 2 3 6" xfId="43253"/>
    <cellStyle name="20% - Accent4 2 4" xfId="4249"/>
    <cellStyle name="20% - Accent4 2 4 2" xfId="4250"/>
    <cellStyle name="20% - Accent4 2 4 2 2" xfId="28129"/>
    <cellStyle name="20% - Accent4 2 4 2 2 2" xfId="28130"/>
    <cellStyle name="20% - Accent4 2 4 2 3" xfId="28131"/>
    <cellStyle name="20% - Accent4 2 4 2 3 2" xfId="28132"/>
    <cellStyle name="20% - Accent4 2 4 3" xfId="4251"/>
    <cellStyle name="20% - Accent4 2 4 3 2" xfId="28133"/>
    <cellStyle name="20% - Accent4 2 4 3 2 2" xfId="28134"/>
    <cellStyle name="20% - Accent4 2 4 3 3" xfId="28135"/>
    <cellStyle name="20% - Accent4 2 4 4" xfId="4252"/>
    <cellStyle name="20% - Accent4 2 4 4 2" xfId="28136"/>
    <cellStyle name="20% - Accent4 2 4 5" xfId="28137"/>
    <cellStyle name="20% - Accent4 2 4 5 2" xfId="28138"/>
    <cellStyle name="20% - Accent4 2 5" xfId="4253"/>
    <cellStyle name="20% - Accent4 2 5 2" xfId="28139"/>
    <cellStyle name="20% - Accent4 2 5 2 2" xfId="28140"/>
    <cellStyle name="20% - Accent4 2 5 3" xfId="28141"/>
    <cellStyle name="20% - Accent4 2 6" xfId="28142"/>
    <cellStyle name="20% - Accent4 2 6 2" xfId="28143"/>
    <cellStyle name="20% - Accent4 2 6 2 2" xfId="28144"/>
    <cellStyle name="20% - Accent4 2 6 3" xfId="28145"/>
    <cellStyle name="20% - Accent4 2 7" xfId="28146"/>
    <cellStyle name="20% - Accent4 2 7 2" xfId="28147"/>
    <cellStyle name="20% - Accent4 2 8" xfId="28148"/>
    <cellStyle name="20% - Accent4 2 9" xfId="28149"/>
    <cellStyle name="20% - Accent4 2_12PCORC Wind Vestas and Royalties" xfId="28150"/>
    <cellStyle name="20% - Accent4 20" xfId="43254"/>
    <cellStyle name="20% - Accent4 20 2" xfId="43255"/>
    <cellStyle name="20% - Accent4 20 2 2" xfId="43256"/>
    <cellStyle name="20% - Accent4 20 2 2 2" xfId="43257"/>
    <cellStyle name="20% - Accent4 20 2 2 3" xfId="43258"/>
    <cellStyle name="20% - Accent4 20 2 3" xfId="43259"/>
    <cellStyle name="20% - Accent4 20 2 4" xfId="43260"/>
    <cellStyle name="20% - Accent4 20 3" xfId="43261"/>
    <cellStyle name="20% - Accent4 20 3 2" xfId="43262"/>
    <cellStyle name="20% - Accent4 20 3 3" xfId="43263"/>
    <cellStyle name="20% - Accent4 20 4" xfId="43264"/>
    <cellStyle name="20% - Accent4 20 4 2" xfId="43265"/>
    <cellStyle name="20% - Accent4 20 4 3" xfId="43266"/>
    <cellStyle name="20% - Accent4 20 5" xfId="43267"/>
    <cellStyle name="20% - Accent4 20 6" xfId="43268"/>
    <cellStyle name="20% - Accent4 21" xfId="43269"/>
    <cellStyle name="20% - Accent4 22" xfId="43270"/>
    <cellStyle name="20% - Accent4 22 2" xfId="43271"/>
    <cellStyle name="20% - Accent4 22 2 2" xfId="43272"/>
    <cellStyle name="20% - Accent4 22 2 2 2" xfId="43273"/>
    <cellStyle name="20% - Accent4 22 2 2 3" xfId="43274"/>
    <cellStyle name="20% - Accent4 22 2 3" xfId="43275"/>
    <cellStyle name="20% - Accent4 22 2 4" xfId="43276"/>
    <cellStyle name="20% - Accent4 22 3" xfId="43277"/>
    <cellStyle name="20% - Accent4 22 3 2" xfId="43278"/>
    <cellStyle name="20% - Accent4 22 3 3" xfId="43279"/>
    <cellStyle name="20% - Accent4 22 4" xfId="43280"/>
    <cellStyle name="20% - Accent4 22 4 2" xfId="43281"/>
    <cellStyle name="20% - Accent4 22 4 3" xfId="43282"/>
    <cellStyle name="20% - Accent4 22 5" xfId="43283"/>
    <cellStyle name="20% - Accent4 22 6" xfId="43284"/>
    <cellStyle name="20% - Accent4 23" xfId="43285"/>
    <cellStyle name="20% - Accent4 23 2" xfId="43286"/>
    <cellStyle name="20% - Accent4 23 2 2" xfId="43287"/>
    <cellStyle name="20% - Accent4 23 2 3" xfId="43288"/>
    <cellStyle name="20% - Accent4 23 3" xfId="43289"/>
    <cellStyle name="20% - Accent4 23 4" xfId="43290"/>
    <cellStyle name="20% - Accent4 24" xfId="43291"/>
    <cellStyle name="20% - Accent4 24 2" xfId="43292"/>
    <cellStyle name="20% - Accent4 24 3" xfId="43293"/>
    <cellStyle name="20% - Accent4 25" xfId="43294"/>
    <cellStyle name="20% - Accent4 25 2" xfId="43295"/>
    <cellStyle name="20% - Accent4 25 3" xfId="43296"/>
    <cellStyle name="20% - Accent4 26" xfId="43297"/>
    <cellStyle name="20% - Accent4 27" xfId="43298"/>
    <cellStyle name="20% - Accent4 28" xfId="43299"/>
    <cellStyle name="20% - Accent4 29" xfId="43300"/>
    <cellStyle name="20% - Accent4 3" xfId="4254"/>
    <cellStyle name="20% - Accent4 3 2" xfId="4255"/>
    <cellStyle name="20% - Accent4 3 2 2" xfId="4256"/>
    <cellStyle name="20% - Accent4 3 2 2 2" xfId="28151"/>
    <cellStyle name="20% - Accent4 3 2 3" xfId="4257"/>
    <cellStyle name="20% - Accent4 3 2 3 2" xfId="28152"/>
    <cellStyle name="20% - Accent4 3 2 4" xfId="28153"/>
    <cellStyle name="20% - Accent4 3 2 4 2" xfId="28154"/>
    <cellStyle name="20% - Accent4 3 2 5" xfId="28155"/>
    <cellStyle name="20% - Accent4 3 2 6" xfId="28156"/>
    <cellStyle name="20% - Accent4 3 3" xfId="4258"/>
    <cellStyle name="20% - Accent4 3 3 2" xfId="28157"/>
    <cellStyle name="20% - Accent4 3 3 2 2" xfId="28158"/>
    <cellStyle name="20% - Accent4 3 3 2 2 2" xfId="28159"/>
    <cellStyle name="20% - Accent4 3 3 2 2 3" xfId="43301"/>
    <cellStyle name="20% - Accent4 3 3 2 3" xfId="28160"/>
    <cellStyle name="20% - Accent4 3 3 2 4" xfId="28161"/>
    <cellStyle name="20% - Accent4 3 3 2 5" xfId="28162"/>
    <cellStyle name="20% - Accent4 3 3 3" xfId="28163"/>
    <cellStyle name="20% - Accent4 3 3 3 2" xfId="28164"/>
    <cellStyle name="20% - Accent4 3 3 3 3" xfId="43302"/>
    <cellStyle name="20% - Accent4 3 3 4" xfId="28165"/>
    <cellStyle name="20% - Accent4 3 3 4 2" xfId="43303"/>
    <cellStyle name="20% - Accent4 3 3 4 3" xfId="43304"/>
    <cellStyle name="20% - Accent4 3 3 5" xfId="43305"/>
    <cellStyle name="20% - Accent4 3 3 6" xfId="43306"/>
    <cellStyle name="20% - Accent4 3 4" xfId="4259"/>
    <cellStyle name="20% - Accent4 3 4 2" xfId="28166"/>
    <cellStyle name="20% - Accent4 3 4 2 2" xfId="28167"/>
    <cellStyle name="20% - Accent4 3 4 3" xfId="28168"/>
    <cellStyle name="20% - Accent4 3 4 4" xfId="28169"/>
    <cellStyle name="20% - Accent4 3 5" xfId="4260"/>
    <cellStyle name="20% - Accent4 3 5 2" xfId="28170"/>
    <cellStyle name="20% - Accent4 3 6" xfId="28171"/>
    <cellStyle name="20% - Accent4 3 7" xfId="28172"/>
    <cellStyle name="20% - Accent4 4" xfId="4261"/>
    <cellStyle name="20% - Accent4 4 2" xfId="4262"/>
    <cellStyle name="20% - Accent4 4 2 2" xfId="4263"/>
    <cellStyle name="20% - Accent4 4 2 2 2" xfId="28173"/>
    <cellStyle name="20% - Accent4 4 2 2 2 2" xfId="43307"/>
    <cellStyle name="20% - Accent4 4 2 2 2 3" xfId="43308"/>
    <cellStyle name="20% - Accent4 4 2 2 3" xfId="43309"/>
    <cellStyle name="20% - Accent4 4 2 2 4" xfId="43310"/>
    <cellStyle name="20% - Accent4 4 2 3" xfId="28174"/>
    <cellStyle name="20% - Accent4 4 2 3 2" xfId="28175"/>
    <cellStyle name="20% - Accent4 4 2 3 3" xfId="43311"/>
    <cellStyle name="20% - Accent4 4 2 4" xfId="28176"/>
    <cellStyle name="20% - Accent4 4 2 4 2" xfId="28177"/>
    <cellStyle name="20% - Accent4 4 2 4 3" xfId="43312"/>
    <cellStyle name="20% - Accent4 4 2 5" xfId="28178"/>
    <cellStyle name="20% - Accent4 4 2 6" xfId="43313"/>
    <cellStyle name="20% - Accent4 4 3" xfId="4264"/>
    <cellStyle name="20% - Accent4 4 3 2" xfId="28179"/>
    <cellStyle name="20% - Accent4 4 3 2 2" xfId="28180"/>
    <cellStyle name="20% - Accent4 4 3 2 3" xfId="43314"/>
    <cellStyle name="20% - Accent4 4 3 3" xfId="28181"/>
    <cellStyle name="20% - Accent4 4 3 4" xfId="43315"/>
    <cellStyle name="20% - Accent4 4 4" xfId="28182"/>
    <cellStyle name="20% - Accent4 4 4 2" xfId="28183"/>
    <cellStyle name="20% - Accent4 4 4 3" xfId="43316"/>
    <cellStyle name="20% - Accent4 4 5" xfId="28184"/>
    <cellStyle name="20% - Accent4 4 5 2" xfId="28185"/>
    <cellStyle name="20% - Accent4 4 5 3" xfId="43317"/>
    <cellStyle name="20% - Accent4 4 6" xfId="28186"/>
    <cellStyle name="20% - Accent4 4 6 2" xfId="28187"/>
    <cellStyle name="20% - Accent4 4 7" xfId="28188"/>
    <cellStyle name="20% - Accent4 4 7 2" xfId="28189"/>
    <cellStyle name="20% - Accent4 4 8" xfId="28190"/>
    <cellStyle name="20% - Accent4 4 9" xfId="28191"/>
    <cellStyle name="20% - Accent4 5" xfId="4265"/>
    <cellStyle name="20% - Accent4 5 2" xfId="4266"/>
    <cellStyle name="20% - Accent4 5 2 2" xfId="28192"/>
    <cellStyle name="20% - Accent4 5 2 2 2" xfId="28193"/>
    <cellStyle name="20% - Accent4 5 2 2 3" xfId="43318"/>
    <cellStyle name="20% - Accent4 5 2 3" xfId="28194"/>
    <cellStyle name="20% - Accent4 5 2 4" xfId="43319"/>
    <cellStyle name="20% - Accent4 5 3" xfId="28195"/>
    <cellStyle name="20% - Accent4 5 3 2" xfId="28196"/>
    <cellStyle name="20% - Accent4 5 3 3" xfId="28197"/>
    <cellStyle name="20% - Accent4 5 4" xfId="28198"/>
    <cellStyle name="20% - Accent4 5 4 2" xfId="28199"/>
    <cellStyle name="20% - Accent4 5 4 3" xfId="28200"/>
    <cellStyle name="20% - Accent4 5 5" xfId="28201"/>
    <cellStyle name="20% - Accent4 5 6" xfId="43320"/>
    <cellStyle name="20% - Accent4 6" xfId="4267"/>
    <cellStyle name="20% - Accent4 6 2" xfId="4268"/>
    <cellStyle name="20% - Accent4 6 2 2" xfId="28202"/>
    <cellStyle name="20% - Accent4 6 2 2 2" xfId="28203"/>
    <cellStyle name="20% - Accent4 6 2 2 3" xfId="43321"/>
    <cellStyle name="20% - Accent4 6 2 3" xfId="28204"/>
    <cellStyle name="20% - Accent4 6 2 4" xfId="28205"/>
    <cellStyle name="20% - Accent4 6 3" xfId="28206"/>
    <cellStyle name="20% - Accent4 6 3 2" xfId="28207"/>
    <cellStyle name="20% - Accent4 6 3 3" xfId="28208"/>
    <cellStyle name="20% - Accent4 6 4" xfId="28209"/>
    <cellStyle name="20% - Accent4 6 4 2" xfId="28210"/>
    <cellStyle name="20% - Accent4 6 4 3" xfId="43322"/>
    <cellStyle name="20% - Accent4 6 5" xfId="28211"/>
    <cellStyle name="20% - Accent4 6 6" xfId="43323"/>
    <cellStyle name="20% - Accent4 7" xfId="4269"/>
    <cellStyle name="20% - Accent4 7 2" xfId="28212"/>
    <cellStyle name="20% - Accent4 7 2 2" xfId="28213"/>
    <cellStyle name="20% - Accent4 7 2 2 2" xfId="28214"/>
    <cellStyle name="20% - Accent4 7 2 2 3" xfId="43324"/>
    <cellStyle name="20% - Accent4 7 2 3" xfId="28215"/>
    <cellStyle name="20% - Accent4 7 2 4" xfId="28216"/>
    <cellStyle name="20% - Accent4 7 3" xfId="28217"/>
    <cellStyle name="20% - Accent4 7 3 2" xfId="28218"/>
    <cellStyle name="20% - Accent4 7 3 3" xfId="43325"/>
    <cellStyle name="20% - Accent4 7 4" xfId="28219"/>
    <cellStyle name="20% - Accent4 7 4 2" xfId="28220"/>
    <cellStyle name="20% - Accent4 7 4 3" xfId="43326"/>
    <cellStyle name="20% - Accent4 7 5" xfId="28221"/>
    <cellStyle name="20% - Accent4 7 6" xfId="43327"/>
    <cellStyle name="20% - Accent4 8" xfId="4270"/>
    <cellStyle name="20% - Accent4 8 2" xfId="28222"/>
    <cellStyle name="20% - Accent4 8 2 2" xfId="28223"/>
    <cellStyle name="20% - Accent4 8 2 2 2" xfId="43328"/>
    <cellStyle name="20% - Accent4 8 2 2 3" xfId="43329"/>
    <cellStyle name="20% - Accent4 8 2 3" xfId="28224"/>
    <cellStyle name="20% - Accent4 8 2 4" xfId="43330"/>
    <cellStyle name="20% - Accent4 8 3" xfId="28225"/>
    <cellStyle name="20% - Accent4 8 3 2" xfId="43331"/>
    <cellStyle name="20% - Accent4 8 3 3" xfId="43332"/>
    <cellStyle name="20% - Accent4 8 4" xfId="43333"/>
    <cellStyle name="20% - Accent4 8 4 2" xfId="43334"/>
    <cellStyle name="20% - Accent4 8 4 3" xfId="43335"/>
    <cellStyle name="20% - Accent4 8 5" xfId="43336"/>
    <cellStyle name="20% - Accent4 8 6" xfId="43337"/>
    <cellStyle name="20% - Accent4 9" xfId="4271"/>
    <cellStyle name="20% - Accent4 9 2" xfId="28226"/>
    <cellStyle name="20% - Accent4 9 2 2" xfId="28227"/>
    <cellStyle name="20% - Accent4 9 2 2 2" xfId="43338"/>
    <cellStyle name="20% - Accent4 9 2 2 3" xfId="43339"/>
    <cellStyle name="20% - Accent4 9 2 3" xfId="28228"/>
    <cellStyle name="20% - Accent4 9 2 4" xfId="43340"/>
    <cellStyle name="20% - Accent4 9 3" xfId="28229"/>
    <cellStyle name="20% - Accent4 9 3 2" xfId="43341"/>
    <cellStyle name="20% - Accent4 9 3 3" xfId="43342"/>
    <cellStyle name="20% - Accent4 9 4" xfId="28230"/>
    <cellStyle name="20% - Accent4 9 4 2" xfId="43343"/>
    <cellStyle name="20% - Accent4 9 4 3" xfId="43344"/>
    <cellStyle name="20% - Accent4 9 5" xfId="28231"/>
    <cellStyle name="20% - Accent4 9 6" xfId="43345"/>
    <cellStyle name="20% - Accent5 10" xfId="4272"/>
    <cellStyle name="20% - Accent5 10 2" xfId="28232"/>
    <cellStyle name="20% - Accent5 10 2 2" xfId="28233"/>
    <cellStyle name="20% - Accent5 10 2 2 2" xfId="43346"/>
    <cellStyle name="20% - Accent5 10 2 2 3" xfId="43347"/>
    <cellStyle name="20% - Accent5 10 2 3" xfId="43348"/>
    <cellStyle name="20% - Accent5 10 2 4" xfId="43349"/>
    <cellStyle name="20% - Accent5 10 3" xfId="28234"/>
    <cellStyle name="20% - Accent5 10 3 2" xfId="43350"/>
    <cellStyle name="20% - Accent5 10 3 3" xfId="43351"/>
    <cellStyle name="20% - Accent5 10 4" xfId="43352"/>
    <cellStyle name="20% - Accent5 10 4 2" xfId="43353"/>
    <cellStyle name="20% - Accent5 10 4 3" xfId="43354"/>
    <cellStyle name="20% - Accent5 10 5" xfId="43355"/>
    <cellStyle name="20% - Accent5 10 6" xfId="43356"/>
    <cellStyle name="20% - Accent5 11" xfId="4273"/>
    <cellStyle name="20% - Accent5 11 2" xfId="28235"/>
    <cellStyle name="20% - Accent5 11 2 2" xfId="43357"/>
    <cellStyle name="20% - Accent5 11 2 2 2" xfId="43358"/>
    <cellStyle name="20% - Accent5 11 2 2 3" xfId="43359"/>
    <cellStyle name="20% - Accent5 11 2 3" xfId="43360"/>
    <cellStyle name="20% - Accent5 11 2 4" xfId="43361"/>
    <cellStyle name="20% - Accent5 11 3" xfId="28236"/>
    <cellStyle name="20% - Accent5 11 3 2" xfId="43362"/>
    <cellStyle name="20% - Accent5 11 3 3" xfId="43363"/>
    <cellStyle name="20% - Accent5 11 4" xfId="43364"/>
    <cellStyle name="20% - Accent5 11 4 2" xfId="43365"/>
    <cellStyle name="20% - Accent5 11 4 3" xfId="43366"/>
    <cellStyle name="20% - Accent5 11 5" xfId="43367"/>
    <cellStyle name="20% - Accent5 11 6" xfId="43368"/>
    <cellStyle name="20% - Accent5 12" xfId="28237"/>
    <cellStyle name="20% - Accent5 12 2" xfId="43369"/>
    <cellStyle name="20% - Accent5 12 2 2" xfId="43370"/>
    <cellStyle name="20% - Accent5 12 2 2 2" xfId="43371"/>
    <cellStyle name="20% - Accent5 12 2 2 3" xfId="43372"/>
    <cellStyle name="20% - Accent5 12 2 3" xfId="43373"/>
    <cellStyle name="20% - Accent5 12 2 4" xfId="43374"/>
    <cellStyle name="20% - Accent5 12 3" xfId="43375"/>
    <cellStyle name="20% - Accent5 12 3 2" xfId="43376"/>
    <cellStyle name="20% - Accent5 12 3 3" xfId="43377"/>
    <cellStyle name="20% - Accent5 12 4" xfId="43378"/>
    <cellStyle name="20% - Accent5 12 4 2" xfId="43379"/>
    <cellStyle name="20% - Accent5 12 4 3" xfId="43380"/>
    <cellStyle name="20% - Accent5 12 5" xfId="43381"/>
    <cellStyle name="20% - Accent5 12 6" xfId="43382"/>
    <cellStyle name="20% - Accent5 13" xfId="28238"/>
    <cellStyle name="20% - Accent5 13 2" xfId="43383"/>
    <cellStyle name="20% - Accent5 13 2 2" xfId="43384"/>
    <cellStyle name="20% - Accent5 13 2 2 2" xfId="43385"/>
    <cellStyle name="20% - Accent5 13 2 2 3" xfId="43386"/>
    <cellStyle name="20% - Accent5 13 2 3" xfId="43387"/>
    <cellStyle name="20% - Accent5 13 2 4" xfId="43388"/>
    <cellStyle name="20% - Accent5 13 3" xfId="43389"/>
    <cellStyle name="20% - Accent5 13 3 2" xfId="43390"/>
    <cellStyle name="20% - Accent5 13 3 3" xfId="43391"/>
    <cellStyle name="20% - Accent5 13 4" xfId="43392"/>
    <cellStyle name="20% - Accent5 13 4 2" xfId="43393"/>
    <cellStyle name="20% - Accent5 13 4 3" xfId="43394"/>
    <cellStyle name="20% - Accent5 13 5" xfId="43395"/>
    <cellStyle name="20% - Accent5 13 6" xfId="43396"/>
    <cellStyle name="20% - Accent5 14" xfId="43397"/>
    <cellStyle name="20% - Accent5 14 2" xfId="43398"/>
    <cellStyle name="20% - Accent5 14 2 2" xfId="43399"/>
    <cellStyle name="20% - Accent5 14 2 2 2" xfId="43400"/>
    <cellStyle name="20% - Accent5 14 2 2 3" xfId="43401"/>
    <cellStyle name="20% - Accent5 14 2 3" xfId="43402"/>
    <cellStyle name="20% - Accent5 14 2 4" xfId="43403"/>
    <cellStyle name="20% - Accent5 14 3" xfId="43404"/>
    <cellStyle name="20% - Accent5 14 3 2" xfId="43405"/>
    <cellStyle name="20% - Accent5 14 3 3" xfId="43406"/>
    <cellStyle name="20% - Accent5 14 4" xfId="43407"/>
    <cellStyle name="20% - Accent5 14 4 2" xfId="43408"/>
    <cellStyle name="20% - Accent5 14 4 3" xfId="43409"/>
    <cellStyle name="20% - Accent5 14 5" xfId="43410"/>
    <cellStyle name="20% - Accent5 14 6" xfId="43411"/>
    <cellStyle name="20% - Accent5 15" xfId="43412"/>
    <cellStyle name="20% - Accent5 15 2" xfId="43413"/>
    <cellStyle name="20% - Accent5 15 2 2" xfId="43414"/>
    <cellStyle name="20% - Accent5 15 2 2 2" xfId="43415"/>
    <cellStyle name="20% - Accent5 15 2 2 3" xfId="43416"/>
    <cellStyle name="20% - Accent5 15 2 3" xfId="43417"/>
    <cellStyle name="20% - Accent5 15 2 4" xfId="43418"/>
    <cellStyle name="20% - Accent5 15 3" xfId="43419"/>
    <cellStyle name="20% - Accent5 15 3 2" xfId="43420"/>
    <cellStyle name="20% - Accent5 15 3 3" xfId="43421"/>
    <cellStyle name="20% - Accent5 15 4" xfId="43422"/>
    <cellStyle name="20% - Accent5 15 4 2" xfId="43423"/>
    <cellStyle name="20% - Accent5 15 4 3" xfId="43424"/>
    <cellStyle name="20% - Accent5 15 5" xfId="43425"/>
    <cellStyle name="20% - Accent5 15 6" xfId="43426"/>
    <cellStyle name="20% - Accent5 16" xfId="43427"/>
    <cellStyle name="20% - Accent5 16 2" xfId="43428"/>
    <cellStyle name="20% - Accent5 16 2 2" xfId="43429"/>
    <cellStyle name="20% - Accent5 16 2 2 2" xfId="43430"/>
    <cellStyle name="20% - Accent5 16 2 2 3" xfId="43431"/>
    <cellStyle name="20% - Accent5 16 2 3" xfId="43432"/>
    <cellStyle name="20% - Accent5 16 2 4" xfId="43433"/>
    <cellStyle name="20% - Accent5 16 3" xfId="43434"/>
    <cellStyle name="20% - Accent5 16 3 2" xfId="43435"/>
    <cellStyle name="20% - Accent5 16 3 3" xfId="43436"/>
    <cellStyle name="20% - Accent5 16 4" xfId="43437"/>
    <cellStyle name="20% - Accent5 16 4 2" xfId="43438"/>
    <cellStyle name="20% - Accent5 16 4 3" xfId="43439"/>
    <cellStyle name="20% - Accent5 16 5" xfId="43440"/>
    <cellStyle name="20% - Accent5 16 6" xfId="43441"/>
    <cellStyle name="20% - Accent5 17" xfId="43442"/>
    <cellStyle name="20% - Accent5 17 2" xfId="43443"/>
    <cellStyle name="20% - Accent5 17 2 2" xfId="43444"/>
    <cellStyle name="20% - Accent5 17 2 2 2" xfId="43445"/>
    <cellStyle name="20% - Accent5 17 2 2 3" xfId="43446"/>
    <cellStyle name="20% - Accent5 17 2 3" xfId="43447"/>
    <cellStyle name="20% - Accent5 17 2 4" xfId="43448"/>
    <cellStyle name="20% - Accent5 17 3" xfId="43449"/>
    <cellStyle name="20% - Accent5 17 3 2" xfId="43450"/>
    <cellStyle name="20% - Accent5 17 3 3" xfId="43451"/>
    <cellStyle name="20% - Accent5 17 4" xfId="43452"/>
    <cellStyle name="20% - Accent5 17 4 2" xfId="43453"/>
    <cellStyle name="20% - Accent5 17 4 3" xfId="43454"/>
    <cellStyle name="20% - Accent5 17 5" xfId="43455"/>
    <cellStyle name="20% - Accent5 17 6" xfId="43456"/>
    <cellStyle name="20% - Accent5 18" xfId="43457"/>
    <cellStyle name="20% - Accent5 18 2" xfId="43458"/>
    <cellStyle name="20% - Accent5 18 2 2" xfId="43459"/>
    <cellStyle name="20% - Accent5 18 2 2 2" xfId="43460"/>
    <cellStyle name="20% - Accent5 18 2 2 3" xfId="43461"/>
    <cellStyle name="20% - Accent5 18 2 3" xfId="43462"/>
    <cellStyle name="20% - Accent5 18 2 4" xfId="43463"/>
    <cellStyle name="20% - Accent5 18 3" xfId="43464"/>
    <cellStyle name="20% - Accent5 18 3 2" xfId="43465"/>
    <cellStyle name="20% - Accent5 18 3 3" xfId="43466"/>
    <cellStyle name="20% - Accent5 18 4" xfId="43467"/>
    <cellStyle name="20% - Accent5 18 4 2" xfId="43468"/>
    <cellStyle name="20% - Accent5 18 4 3" xfId="43469"/>
    <cellStyle name="20% - Accent5 18 5" xfId="43470"/>
    <cellStyle name="20% - Accent5 18 6" xfId="43471"/>
    <cellStyle name="20% - Accent5 19" xfId="43472"/>
    <cellStyle name="20% - Accent5 19 2" xfId="43473"/>
    <cellStyle name="20% - Accent5 19 2 2" xfId="43474"/>
    <cellStyle name="20% - Accent5 19 2 2 2" xfId="43475"/>
    <cellStyle name="20% - Accent5 19 2 2 3" xfId="43476"/>
    <cellStyle name="20% - Accent5 19 2 3" xfId="43477"/>
    <cellStyle name="20% - Accent5 19 2 4" xfId="43478"/>
    <cellStyle name="20% - Accent5 19 3" xfId="43479"/>
    <cellStyle name="20% - Accent5 19 3 2" xfId="43480"/>
    <cellStyle name="20% - Accent5 19 3 3" xfId="43481"/>
    <cellStyle name="20% - Accent5 19 4" xfId="43482"/>
    <cellStyle name="20% - Accent5 19 4 2" xfId="43483"/>
    <cellStyle name="20% - Accent5 19 4 3" xfId="43484"/>
    <cellStyle name="20% - Accent5 19 5" xfId="43485"/>
    <cellStyle name="20% - Accent5 19 6" xfId="43486"/>
    <cellStyle name="20% - Accent5 2" xfId="4274"/>
    <cellStyle name="20% - Accent5 2 2" xfId="4275"/>
    <cellStyle name="20% - Accent5 2 2 2" xfId="4276"/>
    <cellStyle name="20% - Accent5 2 2 2 2" xfId="4277"/>
    <cellStyle name="20% - Accent5 2 2 2 2 2" xfId="28239"/>
    <cellStyle name="20% - Accent5 2 2 2 3" xfId="4278"/>
    <cellStyle name="20% - Accent5 2 2 2 3 2" xfId="28240"/>
    <cellStyle name="20% - Accent5 2 2 2 4" xfId="28241"/>
    <cellStyle name="20% - Accent5 2 2 3" xfId="4279"/>
    <cellStyle name="20% - Accent5 2 2 3 2" xfId="28242"/>
    <cellStyle name="20% - Accent5 2 2 3 2 2" xfId="28243"/>
    <cellStyle name="20% - Accent5 2 2 3 2 3" xfId="28244"/>
    <cellStyle name="20% - Accent5 2 2 3 3" xfId="28245"/>
    <cellStyle name="20% - Accent5 2 2 3 4" xfId="28246"/>
    <cellStyle name="20% - Accent5 2 2 4" xfId="28247"/>
    <cellStyle name="20% - Accent5 2 2 4 2" xfId="28248"/>
    <cellStyle name="20% - Accent5 2 2 4 3" xfId="28249"/>
    <cellStyle name="20% - Accent5 2 2 5" xfId="28250"/>
    <cellStyle name="20% - Accent5 2 2 5 2" xfId="28251"/>
    <cellStyle name="20% - Accent5 2 2 6" xfId="28252"/>
    <cellStyle name="20% - Accent5 2 3" xfId="4280"/>
    <cellStyle name="20% - Accent5 2 3 2" xfId="4281"/>
    <cellStyle name="20% - Accent5 2 3 2 2" xfId="4282"/>
    <cellStyle name="20% - Accent5 2 3 2 2 2" xfId="28253"/>
    <cellStyle name="20% - Accent5 2 3 2 2 3" xfId="43487"/>
    <cellStyle name="20% - Accent5 2 3 2 3" xfId="4283"/>
    <cellStyle name="20% - Accent5 2 3 2 4" xfId="43488"/>
    <cellStyle name="20% - Accent5 2 3 3" xfId="4284"/>
    <cellStyle name="20% - Accent5 2 3 3 2" xfId="28254"/>
    <cellStyle name="20% - Accent5 2 3 3 3" xfId="43489"/>
    <cellStyle name="20% - Accent5 2 3 4" xfId="4285"/>
    <cellStyle name="20% - Accent5 2 3 4 2" xfId="28255"/>
    <cellStyle name="20% - Accent5 2 3 4 3" xfId="43490"/>
    <cellStyle name="20% - Accent5 2 3 5" xfId="28256"/>
    <cellStyle name="20% - Accent5 2 3 6" xfId="43491"/>
    <cellStyle name="20% - Accent5 2 4" xfId="4286"/>
    <cellStyle name="20% - Accent5 2 4 2" xfId="4287"/>
    <cellStyle name="20% - Accent5 2 4 2 2" xfId="28257"/>
    <cellStyle name="20% - Accent5 2 4 2 2 2" xfId="28258"/>
    <cellStyle name="20% - Accent5 2 4 2 3" xfId="28259"/>
    <cellStyle name="20% - Accent5 2 4 3" xfId="4288"/>
    <cellStyle name="20% - Accent5 2 4 3 2" xfId="28260"/>
    <cellStyle name="20% - Accent5 2 4 3 3" xfId="28261"/>
    <cellStyle name="20% - Accent5 2 4 4" xfId="28262"/>
    <cellStyle name="20% - Accent5 2 4 4 2" xfId="28263"/>
    <cellStyle name="20% - Accent5 2 4 5" xfId="28264"/>
    <cellStyle name="20% - Accent5 2 5" xfId="4289"/>
    <cellStyle name="20% - Accent5 2 5 2" xfId="28265"/>
    <cellStyle name="20% - Accent5 2 5 2 2" xfId="28266"/>
    <cellStyle name="20% - Accent5 2 5 3" xfId="28267"/>
    <cellStyle name="20% - Accent5 2 6" xfId="28268"/>
    <cellStyle name="20% - Accent5 2 6 2" xfId="28269"/>
    <cellStyle name="20% - Accent5 2 6 2 2" xfId="28270"/>
    <cellStyle name="20% - Accent5 2 6 3" xfId="28271"/>
    <cellStyle name="20% - Accent5 2 7" xfId="28272"/>
    <cellStyle name="20% - Accent5 2 7 2" xfId="28273"/>
    <cellStyle name="20% - Accent5 2 8" xfId="28274"/>
    <cellStyle name="20% - Accent5 2 9" xfId="28275"/>
    <cellStyle name="20% - Accent5 2_12PCORC Wind Vestas and Royalties" xfId="28276"/>
    <cellStyle name="20% - Accent5 20" xfId="43492"/>
    <cellStyle name="20% - Accent5 20 2" xfId="43493"/>
    <cellStyle name="20% - Accent5 20 2 2" xfId="43494"/>
    <cellStyle name="20% - Accent5 20 2 2 2" xfId="43495"/>
    <cellStyle name="20% - Accent5 20 2 2 3" xfId="43496"/>
    <cellStyle name="20% - Accent5 20 2 3" xfId="43497"/>
    <cellStyle name="20% - Accent5 20 2 4" xfId="43498"/>
    <cellStyle name="20% - Accent5 20 3" xfId="43499"/>
    <cellStyle name="20% - Accent5 20 3 2" xfId="43500"/>
    <cellStyle name="20% - Accent5 20 3 3" xfId="43501"/>
    <cellStyle name="20% - Accent5 20 4" xfId="43502"/>
    <cellStyle name="20% - Accent5 20 4 2" xfId="43503"/>
    <cellStyle name="20% - Accent5 20 4 3" xfId="43504"/>
    <cellStyle name="20% - Accent5 20 5" xfId="43505"/>
    <cellStyle name="20% - Accent5 20 6" xfId="43506"/>
    <cellStyle name="20% - Accent5 21" xfId="43507"/>
    <cellStyle name="20% - Accent5 22" xfId="43508"/>
    <cellStyle name="20% - Accent5 22 2" xfId="43509"/>
    <cellStyle name="20% - Accent5 22 2 2" xfId="43510"/>
    <cellStyle name="20% - Accent5 22 2 2 2" xfId="43511"/>
    <cellStyle name="20% - Accent5 22 2 2 3" xfId="43512"/>
    <cellStyle name="20% - Accent5 22 2 3" xfId="43513"/>
    <cellStyle name="20% - Accent5 22 2 4" xfId="43514"/>
    <cellStyle name="20% - Accent5 22 3" xfId="43515"/>
    <cellStyle name="20% - Accent5 22 3 2" xfId="43516"/>
    <cellStyle name="20% - Accent5 22 3 3" xfId="43517"/>
    <cellStyle name="20% - Accent5 22 4" xfId="43518"/>
    <cellStyle name="20% - Accent5 22 4 2" xfId="43519"/>
    <cellStyle name="20% - Accent5 22 4 3" xfId="43520"/>
    <cellStyle name="20% - Accent5 22 5" xfId="43521"/>
    <cellStyle name="20% - Accent5 22 6" xfId="43522"/>
    <cellStyle name="20% - Accent5 23" xfId="43523"/>
    <cellStyle name="20% - Accent5 23 2" xfId="43524"/>
    <cellStyle name="20% - Accent5 23 2 2" xfId="43525"/>
    <cellStyle name="20% - Accent5 23 2 3" xfId="43526"/>
    <cellStyle name="20% - Accent5 23 3" xfId="43527"/>
    <cellStyle name="20% - Accent5 23 4" xfId="43528"/>
    <cellStyle name="20% - Accent5 24" xfId="43529"/>
    <cellStyle name="20% - Accent5 24 2" xfId="43530"/>
    <cellStyle name="20% - Accent5 24 3" xfId="43531"/>
    <cellStyle name="20% - Accent5 25" xfId="43532"/>
    <cellStyle name="20% - Accent5 25 2" xfId="43533"/>
    <cellStyle name="20% - Accent5 25 3" xfId="43534"/>
    <cellStyle name="20% - Accent5 26" xfId="43535"/>
    <cellStyle name="20% - Accent5 27" xfId="43536"/>
    <cellStyle name="20% - Accent5 28" xfId="43537"/>
    <cellStyle name="20% - Accent5 3" xfId="4290"/>
    <cellStyle name="20% - Accent5 3 2" xfId="4291"/>
    <cellStyle name="20% - Accent5 3 2 2" xfId="4292"/>
    <cellStyle name="20% - Accent5 3 2 2 2" xfId="28277"/>
    <cellStyle name="20% - Accent5 3 2 3" xfId="4293"/>
    <cellStyle name="20% - Accent5 3 2 3 2" xfId="28278"/>
    <cellStyle name="20% - Accent5 3 2 4" xfId="28279"/>
    <cellStyle name="20% - Accent5 3 2 4 2" xfId="28280"/>
    <cellStyle name="20% - Accent5 3 2 5" xfId="28281"/>
    <cellStyle name="20% - Accent5 3 2 6" xfId="28282"/>
    <cellStyle name="20% - Accent5 3 3" xfId="4294"/>
    <cellStyle name="20% - Accent5 3 3 2" xfId="28283"/>
    <cellStyle name="20% - Accent5 3 3 2 2" xfId="28284"/>
    <cellStyle name="20% - Accent5 3 3 2 2 2" xfId="28285"/>
    <cellStyle name="20% - Accent5 3 3 2 2 3" xfId="43538"/>
    <cellStyle name="20% - Accent5 3 3 2 3" xfId="28286"/>
    <cellStyle name="20% - Accent5 3 3 2 4" xfId="28287"/>
    <cellStyle name="20% - Accent5 3 3 2 5" xfId="28288"/>
    <cellStyle name="20% - Accent5 3 3 3" xfId="28289"/>
    <cellStyle name="20% - Accent5 3 3 3 2" xfId="28290"/>
    <cellStyle name="20% - Accent5 3 3 3 3" xfId="43539"/>
    <cellStyle name="20% - Accent5 3 3 4" xfId="28291"/>
    <cellStyle name="20% - Accent5 3 3 4 2" xfId="43540"/>
    <cellStyle name="20% - Accent5 3 3 4 3" xfId="43541"/>
    <cellStyle name="20% - Accent5 3 3 5" xfId="43542"/>
    <cellStyle name="20% - Accent5 3 3 6" xfId="43543"/>
    <cellStyle name="20% - Accent5 3 4" xfId="4295"/>
    <cellStyle name="20% - Accent5 3 4 2" xfId="28292"/>
    <cellStyle name="20% - Accent5 3 4 2 2" xfId="28293"/>
    <cellStyle name="20% - Accent5 3 4 3" xfId="28294"/>
    <cellStyle name="20% - Accent5 3 4 4" xfId="28295"/>
    <cellStyle name="20% - Accent5 3 5" xfId="4296"/>
    <cellStyle name="20% - Accent5 3 5 2" xfId="28296"/>
    <cellStyle name="20% - Accent5 3 6" xfId="28297"/>
    <cellStyle name="20% - Accent5 4" xfId="4297"/>
    <cellStyle name="20% - Accent5 4 2" xfId="4298"/>
    <cellStyle name="20% - Accent5 4 2 2" xfId="4299"/>
    <cellStyle name="20% - Accent5 4 2 2 2" xfId="28298"/>
    <cellStyle name="20% - Accent5 4 2 2 2 2" xfId="43544"/>
    <cellStyle name="20% - Accent5 4 2 2 2 3" xfId="43545"/>
    <cellStyle name="20% - Accent5 4 2 2 3" xfId="43546"/>
    <cellStyle name="20% - Accent5 4 2 2 4" xfId="43547"/>
    <cellStyle name="20% - Accent5 4 2 3" xfId="28299"/>
    <cellStyle name="20% - Accent5 4 2 3 2" xfId="43548"/>
    <cellStyle name="20% - Accent5 4 2 3 3" xfId="43549"/>
    <cellStyle name="20% - Accent5 4 2 4" xfId="43550"/>
    <cellStyle name="20% - Accent5 4 2 4 2" xfId="43551"/>
    <cellStyle name="20% - Accent5 4 2 4 3" xfId="43552"/>
    <cellStyle name="20% - Accent5 4 2 5" xfId="43553"/>
    <cellStyle name="20% - Accent5 4 2 6" xfId="43554"/>
    <cellStyle name="20% - Accent5 4 3" xfId="4300"/>
    <cellStyle name="20% - Accent5 4 3 2" xfId="28300"/>
    <cellStyle name="20% - Accent5 4 3 2 2" xfId="43555"/>
    <cellStyle name="20% - Accent5 4 3 2 3" xfId="43556"/>
    <cellStyle name="20% - Accent5 4 3 3" xfId="43557"/>
    <cellStyle name="20% - Accent5 4 3 4" xfId="43558"/>
    <cellStyle name="20% - Accent5 4 4" xfId="28301"/>
    <cellStyle name="20% - Accent5 4 4 2" xfId="28302"/>
    <cellStyle name="20% - Accent5 4 4 3" xfId="43559"/>
    <cellStyle name="20% - Accent5 4 5" xfId="28303"/>
    <cellStyle name="20% - Accent5 4 5 2" xfId="43560"/>
    <cellStyle name="20% - Accent5 4 5 3" xfId="43561"/>
    <cellStyle name="20% - Accent5 4 6" xfId="43562"/>
    <cellStyle name="20% - Accent5 4 7" xfId="43563"/>
    <cellStyle name="20% - Accent5 5" xfId="4301"/>
    <cellStyle name="20% - Accent5 5 2" xfId="4302"/>
    <cellStyle name="20% - Accent5 5 2 2" xfId="28304"/>
    <cellStyle name="20% - Accent5 5 2 2 2" xfId="28305"/>
    <cellStyle name="20% - Accent5 5 2 2 3" xfId="43564"/>
    <cellStyle name="20% - Accent5 5 2 3" xfId="28306"/>
    <cellStyle name="20% - Accent5 5 2 4" xfId="43565"/>
    <cellStyle name="20% - Accent5 5 3" xfId="28307"/>
    <cellStyle name="20% - Accent5 5 3 2" xfId="28308"/>
    <cellStyle name="20% - Accent5 5 3 3" xfId="28309"/>
    <cellStyle name="20% - Accent5 5 4" xfId="28310"/>
    <cellStyle name="20% - Accent5 5 4 2" xfId="28311"/>
    <cellStyle name="20% - Accent5 5 4 3" xfId="43566"/>
    <cellStyle name="20% - Accent5 5 5" xfId="43567"/>
    <cellStyle name="20% - Accent5 5 6" xfId="43568"/>
    <cellStyle name="20% - Accent5 6" xfId="4303"/>
    <cellStyle name="20% - Accent5 6 2" xfId="4304"/>
    <cellStyle name="20% - Accent5 6 2 2" xfId="28312"/>
    <cellStyle name="20% - Accent5 6 2 2 2" xfId="28313"/>
    <cellStyle name="20% - Accent5 6 2 2 3" xfId="43569"/>
    <cellStyle name="20% - Accent5 6 2 3" xfId="28314"/>
    <cellStyle name="20% - Accent5 6 2 4" xfId="28315"/>
    <cellStyle name="20% - Accent5 6 3" xfId="28316"/>
    <cellStyle name="20% - Accent5 6 3 2" xfId="28317"/>
    <cellStyle name="20% - Accent5 6 3 3" xfId="28318"/>
    <cellStyle name="20% - Accent5 6 4" xfId="28319"/>
    <cellStyle name="20% - Accent5 6 4 2" xfId="28320"/>
    <cellStyle name="20% - Accent5 6 4 3" xfId="43570"/>
    <cellStyle name="20% - Accent5 6 5" xfId="28321"/>
    <cellStyle name="20% - Accent5 6 6" xfId="43571"/>
    <cellStyle name="20% - Accent5 7" xfId="4305"/>
    <cellStyle name="20% - Accent5 7 2" xfId="28322"/>
    <cellStyle name="20% - Accent5 7 2 2" xfId="28323"/>
    <cellStyle name="20% - Accent5 7 2 2 2" xfId="28324"/>
    <cellStyle name="20% - Accent5 7 2 2 3" xfId="43572"/>
    <cellStyle name="20% - Accent5 7 2 3" xfId="28325"/>
    <cellStyle name="20% - Accent5 7 2 4" xfId="28326"/>
    <cellStyle name="20% - Accent5 7 3" xfId="28327"/>
    <cellStyle name="20% - Accent5 7 3 2" xfId="28328"/>
    <cellStyle name="20% - Accent5 7 3 3" xfId="43573"/>
    <cellStyle name="20% - Accent5 7 4" xfId="28329"/>
    <cellStyle name="20% - Accent5 7 4 2" xfId="28330"/>
    <cellStyle name="20% - Accent5 7 4 3" xfId="43574"/>
    <cellStyle name="20% - Accent5 7 5" xfId="28331"/>
    <cellStyle name="20% - Accent5 7 6" xfId="43575"/>
    <cellStyle name="20% - Accent5 8" xfId="4306"/>
    <cellStyle name="20% - Accent5 8 2" xfId="28332"/>
    <cellStyle name="20% - Accent5 8 2 2" xfId="28333"/>
    <cellStyle name="20% - Accent5 8 2 2 2" xfId="43576"/>
    <cellStyle name="20% - Accent5 8 2 2 3" xfId="43577"/>
    <cellStyle name="20% - Accent5 8 2 3" xfId="28334"/>
    <cellStyle name="20% - Accent5 8 2 4" xfId="43578"/>
    <cellStyle name="20% - Accent5 8 3" xfId="28335"/>
    <cellStyle name="20% - Accent5 8 3 2" xfId="43579"/>
    <cellStyle name="20% - Accent5 8 3 3" xfId="43580"/>
    <cellStyle name="20% - Accent5 8 4" xfId="43581"/>
    <cellStyle name="20% - Accent5 8 4 2" xfId="43582"/>
    <cellStyle name="20% - Accent5 8 4 3" xfId="43583"/>
    <cellStyle name="20% - Accent5 8 5" xfId="43584"/>
    <cellStyle name="20% - Accent5 8 6" xfId="43585"/>
    <cellStyle name="20% - Accent5 9" xfId="4307"/>
    <cellStyle name="20% - Accent5 9 2" xfId="28336"/>
    <cellStyle name="20% - Accent5 9 2 2" xfId="28337"/>
    <cellStyle name="20% - Accent5 9 2 2 2" xfId="43586"/>
    <cellStyle name="20% - Accent5 9 2 2 3" xfId="43587"/>
    <cellStyle name="20% - Accent5 9 2 3" xfId="28338"/>
    <cellStyle name="20% - Accent5 9 2 4" xfId="43588"/>
    <cellStyle name="20% - Accent5 9 3" xfId="28339"/>
    <cellStyle name="20% - Accent5 9 3 2" xfId="43589"/>
    <cellStyle name="20% - Accent5 9 3 3" xfId="43590"/>
    <cellStyle name="20% - Accent5 9 4" xfId="28340"/>
    <cellStyle name="20% - Accent5 9 4 2" xfId="43591"/>
    <cellStyle name="20% - Accent5 9 4 3" xfId="43592"/>
    <cellStyle name="20% - Accent5 9 5" xfId="28341"/>
    <cellStyle name="20% - Accent5 9 6" xfId="43593"/>
    <cellStyle name="20% - Accent6 10" xfId="4308"/>
    <cellStyle name="20% - Accent6 10 2" xfId="28342"/>
    <cellStyle name="20% - Accent6 10 2 2" xfId="28343"/>
    <cellStyle name="20% - Accent6 10 2 2 2" xfId="43594"/>
    <cellStyle name="20% - Accent6 10 2 2 3" xfId="43595"/>
    <cellStyle name="20% - Accent6 10 2 3" xfId="43596"/>
    <cellStyle name="20% - Accent6 10 2 4" xfId="43597"/>
    <cellStyle name="20% - Accent6 10 3" xfId="28344"/>
    <cellStyle name="20% - Accent6 10 3 2" xfId="43598"/>
    <cellStyle name="20% - Accent6 10 3 3" xfId="43599"/>
    <cellStyle name="20% - Accent6 10 4" xfId="28345"/>
    <cellStyle name="20% - Accent6 10 4 2" xfId="43600"/>
    <cellStyle name="20% - Accent6 10 4 3" xfId="43601"/>
    <cellStyle name="20% - Accent6 10 5" xfId="43602"/>
    <cellStyle name="20% - Accent6 10 6" xfId="43603"/>
    <cellStyle name="20% - Accent6 11" xfId="4309"/>
    <cellStyle name="20% - Accent6 11 2" xfId="28346"/>
    <cellStyle name="20% - Accent6 11 2 2" xfId="43604"/>
    <cellStyle name="20% - Accent6 11 2 2 2" xfId="43605"/>
    <cellStyle name="20% - Accent6 11 2 2 3" xfId="43606"/>
    <cellStyle name="20% - Accent6 11 2 3" xfId="43607"/>
    <cellStyle name="20% - Accent6 11 2 4" xfId="43608"/>
    <cellStyle name="20% - Accent6 11 3" xfId="28347"/>
    <cellStyle name="20% - Accent6 11 3 2" xfId="43609"/>
    <cellStyle name="20% - Accent6 11 3 3" xfId="43610"/>
    <cellStyle name="20% - Accent6 11 4" xfId="43611"/>
    <cellStyle name="20% - Accent6 11 4 2" xfId="43612"/>
    <cellStyle name="20% - Accent6 11 4 3" xfId="43613"/>
    <cellStyle name="20% - Accent6 11 5" xfId="43614"/>
    <cellStyle name="20% - Accent6 11 6" xfId="43615"/>
    <cellStyle name="20% - Accent6 12" xfId="28348"/>
    <cellStyle name="20% - Accent6 12 2" xfId="43616"/>
    <cellStyle name="20% - Accent6 12 2 2" xfId="43617"/>
    <cellStyle name="20% - Accent6 12 2 2 2" xfId="43618"/>
    <cellStyle name="20% - Accent6 12 2 2 3" xfId="43619"/>
    <cellStyle name="20% - Accent6 12 2 3" xfId="43620"/>
    <cellStyle name="20% - Accent6 12 2 4" xfId="43621"/>
    <cellStyle name="20% - Accent6 12 3" xfId="43622"/>
    <cellStyle name="20% - Accent6 12 3 2" xfId="43623"/>
    <cellStyle name="20% - Accent6 12 3 3" xfId="43624"/>
    <cellStyle name="20% - Accent6 12 4" xfId="43625"/>
    <cellStyle name="20% - Accent6 12 4 2" xfId="43626"/>
    <cellStyle name="20% - Accent6 12 4 3" xfId="43627"/>
    <cellStyle name="20% - Accent6 12 5" xfId="43628"/>
    <cellStyle name="20% - Accent6 12 6" xfId="43629"/>
    <cellStyle name="20% - Accent6 13" xfId="28349"/>
    <cellStyle name="20% - Accent6 13 2" xfId="43630"/>
    <cellStyle name="20% - Accent6 13 2 2" xfId="43631"/>
    <cellStyle name="20% - Accent6 13 2 2 2" xfId="43632"/>
    <cellStyle name="20% - Accent6 13 2 2 3" xfId="43633"/>
    <cellStyle name="20% - Accent6 13 2 3" xfId="43634"/>
    <cellStyle name="20% - Accent6 13 2 4" xfId="43635"/>
    <cellStyle name="20% - Accent6 13 3" xfId="43636"/>
    <cellStyle name="20% - Accent6 13 3 2" xfId="43637"/>
    <cellStyle name="20% - Accent6 13 3 3" xfId="43638"/>
    <cellStyle name="20% - Accent6 13 4" xfId="43639"/>
    <cellStyle name="20% - Accent6 13 4 2" xfId="43640"/>
    <cellStyle name="20% - Accent6 13 4 3" xfId="43641"/>
    <cellStyle name="20% - Accent6 13 5" xfId="43642"/>
    <cellStyle name="20% - Accent6 13 6" xfId="43643"/>
    <cellStyle name="20% - Accent6 14" xfId="43644"/>
    <cellStyle name="20% - Accent6 14 2" xfId="43645"/>
    <cellStyle name="20% - Accent6 14 2 2" xfId="43646"/>
    <cellStyle name="20% - Accent6 14 2 2 2" xfId="43647"/>
    <cellStyle name="20% - Accent6 14 2 2 3" xfId="43648"/>
    <cellStyle name="20% - Accent6 14 2 3" xfId="43649"/>
    <cellStyle name="20% - Accent6 14 2 4" xfId="43650"/>
    <cellStyle name="20% - Accent6 14 3" xfId="43651"/>
    <cellStyle name="20% - Accent6 14 3 2" xfId="43652"/>
    <cellStyle name="20% - Accent6 14 3 3" xfId="43653"/>
    <cellStyle name="20% - Accent6 14 4" xfId="43654"/>
    <cellStyle name="20% - Accent6 14 4 2" xfId="43655"/>
    <cellStyle name="20% - Accent6 14 4 3" xfId="43656"/>
    <cellStyle name="20% - Accent6 14 5" xfId="43657"/>
    <cellStyle name="20% - Accent6 14 6" xfId="43658"/>
    <cellStyle name="20% - Accent6 15" xfId="43659"/>
    <cellStyle name="20% - Accent6 15 2" xfId="43660"/>
    <cellStyle name="20% - Accent6 15 2 2" xfId="43661"/>
    <cellStyle name="20% - Accent6 15 2 2 2" xfId="43662"/>
    <cellStyle name="20% - Accent6 15 2 2 3" xfId="43663"/>
    <cellStyle name="20% - Accent6 15 2 3" xfId="43664"/>
    <cellStyle name="20% - Accent6 15 2 4" xfId="43665"/>
    <cellStyle name="20% - Accent6 15 3" xfId="43666"/>
    <cellStyle name="20% - Accent6 15 3 2" xfId="43667"/>
    <cellStyle name="20% - Accent6 15 3 3" xfId="43668"/>
    <cellStyle name="20% - Accent6 15 4" xfId="43669"/>
    <cellStyle name="20% - Accent6 15 4 2" xfId="43670"/>
    <cellStyle name="20% - Accent6 15 4 3" xfId="43671"/>
    <cellStyle name="20% - Accent6 15 5" xfId="43672"/>
    <cellStyle name="20% - Accent6 15 6" xfId="43673"/>
    <cellStyle name="20% - Accent6 16" xfId="43674"/>
    <cellStyle name="20% - Accent6 16 2" xfId="43675"/>
    <cellStyle name="20% - Accent6 16 2 2" xfId="43676"/>
    <cellStyle name="20% - Accent6 16 2 2 2" xfId="43677"/>
    <cellStyle name="20% - Accent6 16 2 2 3" xfId="43678"/>
    <cellStyle name="20% - Accent6 16 2 3" xfId="43679"/>
    <cellStyle name="20% - Accent6 16 2 4" xfId="43680"/>
    <cellStyle name="20% - Accent6 16 3" xfId="43681"/>
    <cellStyle name="20% - Accent6 16 3 2" xfId="43682"/>
    <cellStyle name="20% - Accent6 16 3 3" xfId="43683"/>
    <cellStyle name="20% - Accent6 16 4" xfId="43684"/>
    <cellStyle name="20% - Accent6 16 4 2" xfId="43685"/>
    <cellStyle name="20% - Accent6 16 4 3" xfId="43686"/>
    <cellStyle name="20% - Accent6 16 5" xfId="43687"/>
    <cellStyle name="20% - Accent6 16 6" xfId="43688"/>
    <cellStyle name="20% - Accent6 17" xfId="43689"/>
    <cellStyle name="20% - Accent6 17 2" xfId="43690"/>
    <cellStyle name="20% - Accent6 17 2 2" xfId="43691"/>
    <cellStyle name="20% - Accent6 17 2 2 2" xfId="43692"/>
    <cellStyle name="20% - Accent6 17 2 2 3" xfId="43693"/>
    <cellStyle name="20% - Accent6 17 2 3" xfId="43694"/>
    <cellStyle name="20% - Accent6 17 2 4" xfId="43695"/>
    <cellStyle name="20% - Accent6 17 3" xfId="43696"/>
    <cellStyle name="20% - Accent6 17 3 2" xfId="43697"/>
    <cellStyle name="20% - Accent6 17 3 3" xfId="43698"/>
    <cellStyle name="20% - Accent6 17 4" xfId="43699"/>
    <cellStyle name="20% - Accent6 17 4 2" xfId="43700"/>
    <cellStyle name="20% - Accent6 17 4 3" xfId="43701"/>
    <cellStyle name="20% - Accent6 17 5" xfId="43702"/>
    <cellStyle name="20% - Accent6 17 6" xfId="43703"/>
    <cellStyle name="20% - Accent6 18" xfId="43704"/>
    <cellStyle name="20% - Accent6 18 2" xfId="43705"/>
    <cellStyle name="20% - Accent6 18 2 2" xfId="43706"/>
    <cellStyle name="20% - Accent6 18 2 2 2" xfId="43707"/>
    <cellStyle name="20% - Accent6 18 2 2 3" xfId="43708"/>
    <cellStyle name="20% - Accent6 18 2 3" xfId="43709"/>
    <cellStyle name="20% - Accent6 18 2 4" xfId="43710"/>
    <cellStyle name="20% - Accent6 18 3" xfId="43711"/>
    <cellStyle name="20% - Accent6 18 3 2" xfId="43712"/>
    <cellStyle name="20% - Accent6 18 3 3" xfId="43713"/>
    <cellStyle name="20% - Accent6 18 4" xfId="43714"/>
    <cellStyle name="20% - Accent6 18 4 2" xfId="43715"/>
    <cellStyle name="20% - Accent6 18 4 3" xfId="43716"/>
    <cellStyle name="20% - Accent6 18 5" xfId="43717"/>
    <cellStyle name="20% - Accent6 18 6" xfId="43718"/>
    <cellStyle name="20% - Accent6 19" xfId="43719"/>
    <cellStyle name="20% - Accent6 19 2" xfId="43720"/>
    <cellStyle name="20% - Accent6 19 2 2" xfId="43721"/>
    <cellStyle name="20% - Accent6 19 2 2 2" xfId="43722"/>
    <cellStyle name="20% - Accent6 19 2 2 3" xfId="43723"/>
    <cellStyle name="20% - Accent6 19 2 3" xfId="43724"/>
    <cellStyle name="20% - Accent6 19 2 4" xfId="43725"/>
    <cellStyle name="20% - Accent6 19 3" xfId="43726"/>
    <cellStyle name="20% - Accent6 19 3 2" xfId="43727"/>
    <cellStyle name="20% - Accent6 19 3 3" xfId="43728"/>
    <cellStyle name="20% - Accent6 19 4" xfId="43729"/>
    <cellStyle name="20% - Accent6 19 4 2" xfId="43730"/>
    <cellStyle name="20% - Accent6 19 4 3" xfId="43731"/>
    <cellStyle name="20% - Accent6 19 5" xfId="43732"/>
    <cellStyle name="20% - Accent6 19 6" xfId="43733"/>
    <cellStyle name="20% - Accent6 2" xfId="4310"/>
    <cellStyle name="20% - Accent6 2 2" xfId="4311"/>
    <cellStyle name="20% - Accent6 2 2 2" xfId="4312"/>
    <cellStyle name="20% - Accent6 2 2 2 2" xfId="4313"/>
    <cellStyle name="20% - Accent6 2 2 2 2 2" xfId="28350"/>
    <cellStyle name="20% - Accent6 2 2 2 3" xfId="4314"/>
    <cellStyle name="20% - Accent6 2 2 2 3 2" xfId="28351"/>
    <cellStyle name="20% - Accent6 2 2 2 4" xfId="28352"/>
    <cellStyle name="20% - Accent6 2 2 3" xfId="4315"/>
    <cellStyle name="20% - Accent6 2 2 3 2" xfId="28353"/>
    <cellStyle name="20% - Accent6 2 2 3 2 2" xfId="28354"/>
    <cellStyle name="20% - Accent6 2 2 3 2 3" xfId="28355"/>
    <cellStyle name="20% - Accent6 2 2 3 3" xfId="28356"/>
    <cellStyle name="20% - Accent6 2 2 3 4" xfId="28357"/>
    <cellStyle name="20% - Accent6 2 2 4" xfId="28358"/>
    <cellStyle name="20% - Accent6 2 2 4 2" xfId="28359"/>
    <cellStyle name="20% - Accent6 2 2 4 3" xfId="28360"/>
    <cellStyle name="20% - Accent6 2 2 5" xfId="28361"/>
    <cellStyle name="20% - Accent6 2 2 5 2" xfId="28362"/>
    <cellStyle name="20% - Accent6 2 2 6" xfId="28363"/>
    <cellStyle name="20% - Accent6 2 3" xfId="4316"/>
    <cellStyle name="20% - Accent6 2 3 2" xfId="4317"/>
    <cellStyle name="20% - Accent6 2 3 2 2" xfId="4318"/>
    <cellStyle name="20% - Accent6 2 3 2 2 2" xfId="28364"/>
    <cellStyle name="20% - Accent6 2 3 2 2 3" xfId="43734"/>
    <cellStyle name="20% - Accent6 2 3 2 3" xfId="4319"/>
    <cellStyle name="20% - Accent6 2 3 2 4" xfId="43735"/>
    <cellStyle name="20% - Accent6 2 3 3" xfId="4320"/>
    <cellStyle name="20% - Accent6 2 3 3 2" xfId="28365"/>
    <cellStyle name="20% - Accent6 2 3 3 3" xfId="43736"/>
    <cellStyle name="20% - Accent6 2 3 4" xfId="4321"/>
    <cellStyle name="20% - Accent6 2 3 4 2" xfId="28366"/>
    <cellStyle name="20% - Accent6 2 3 4 3" xfId="43737"/>
    <cellStyle name="20% - Accent6 2 3 5" xfId="28367"/>
    <cellStyle name="20% - Accent6 2 3 6" xfId="43738"/>
    <cellStyle name="20% - Accent6 2 4" xfId="4322"/>
    <cellStyle name="20% - Accent6 2 4 2" xfId="4323"/>
    <cellStyle name="20% - Accent6 2 4 2 2" xfId="28368"/>
    <cellStyle name="20% - Accent6 2 4 2 2 2" xfId="28369"/>
    <cellStyle name="20% - Accent6 2 4 2 3" xfId="28370"/>
    <cellStyle name="20% - Accent6 2 4 3" xfId="4324"/>
    <cellStyle name="20% - Accent6 2 4 3 2" xfId="28371"/>
    <cellStyle name="20% - Accent6 2 4 3 3" xfId="28372"/>
    <cellStyle name="20% - Accent6 2 4 4" xfId="28373"/>
    <cellStyle name="20% - Accent6 2 4 4 2" xfId="28374"/>
    <cellStyle name="20% - Accent6 2 4 5" xfId="28375"/>
    <cellStyle name="20% - Accent6 2 5" xfId="4325"/>
    <cellStyle name="20% - Accent6 2 5 2" xfId="28376"/>
    <cellStyle name="20% - Accent6 2 5 2 2" xfId="28377"/>
    <cellStyle name="20% - Accent6 2 5 3" xfId="28378"/>
    <cellStyle name="20% - Accent6 2 6" xfId="28379"/>
    <cellStyle name="20% - Accent6 2 6 2" xfId="28380"/>
    <cellStyle name="20% - Accent6 2 6 2 2" xfId="28381"/>
    <cellStyle name="20% - Accent6 2 6 3" xfId="28382"/>
    <cellStyle name="20% - Accent6 2 7" xfId="28383"/>
    <cellStyle name="20% - Accent6 2 7 2" xfId="28384"/>
    <cellStyle name="20% - Accent6 2 8" xfId="28385"/>
    <cellStyle name="20% - Accent6 2 9" xfId="28386"/>
    <cellStyle name="20% - Accent6 2_12PCORC Wind Vestas and Royalties" xfId="28387"/>
    <cellStyle name="20% - Accent6 20" xfId="43739"/>
    <cellStyle name="20% - Accent6 20 2" xfId="43740"/>
    <cellStyle name="20% - Accent6 20 2 2" xfId="43741"/>
    <cellStyle name="20% - Accent6 20 2 2 2" xfId="43742"/>
    <cellStyle name="20% - Accent6 20 2 2 3" xfId="43743"/>
    <cellStyle name="20% - Accent6 20 2 3" xfId="43744"/>
    <cellStyle name="20% - Accent6 20 2 4" xfId="43745"/>
    <cellStyle name="20% - Accent6 20 3" xfId="43746"/>
    <cellStyle name="20% - Accent6 20 3 2" xfId="43747"/>
    <cellStyle name="20% - Accent6 20 3 3" xfId="43748"/>
    <cellStyle name="20% - Accent6 20 4" xfId="43749"/>
    <cellStyle name="20% - Accent6 20 4 2" xfId="43750"/>
    <cellStyle name="20% - Accent6 20 4 3" xfId="43751"/>
    <cellStyle name="20% - Accent6 20 5" xfId="43752"/>
    <cellStyle name="20% - Accent6 20 6" xfId="43753"/>
    <cellStyle name="20% - Accent6 21" xfId="43754"/>
    <cellStyle name="20% - Accent6 22" xfId="43755"/>
    <cellStyle name="20% - Accent6 22 2" xfId="43756"/>
    <cellStyle name="20% - Accent6 22 2 2" xfId="43757"/>
    <cellStyle name="20% - Accent6 22 2 2 2" xfId="43758"/>
    <cellStyle name="20% - Accent6 22 2 2 3" xfId="43759"/>
    <cellStyle name="20% - Accent6 22 2 3" xfId="43760"/>
    <cellStyle name="20% - Accent6 22 2 4" xfId="43761"/>
    <cellStyle name="20% - Accent6 22 3" xfId="43762"/>
    <cellStyle name="20% - Accent6 22 3 2" xfId="43763"/>
    <cellStyle name="20% - Accent6 22 3 3" xfId="43764"/>
    <cellStyle name="20% - Accent6 22 4" xfId="43765"/>
    <cellStyle name="20% - Accent6 22 4 2" xfId="43766"/>
    <cellStyle name="20% - Accent6 22 4 3" xfId="43767"/>
    <cellStyle name="20% - Accent6 22 5" xfId="43768"/>
    <cellStyle name="20% - Accent6 22 6" xfId="43769"/>
    <cellStyle name="20% - Accent6 23" xfId="43770"/>
    <cellStyle name="20% - Accent6 23 2" xfId="43771"/>
    <cellStyle name="20% - Accent6 23 2 2" xfId="43772"/>
    <cellStyle name="20% - Accent6 23 2 3" xfId="43773"/>
    <cellStyle name="20% - Accent6 23 3" xfId="43774"/>
    <cellStyle name="20% - Accent6 23 4" xfId="43775"/>
    <cellStyle name="20% - Accent6 24" xfId="43776"/>
    <cellStyle name="20% - Accent6 24 2" xfId="43777"/>
    <cellStyle name="20% - Accent6 24 3" xfId="43778"/>
    <cellStyle name="20% - Accent6 25" xfId="43779"/>
    <cellStyle name="20% - Accent6 25 2" xfId="43780"/>
    <cellStyle name="20% - Accent6 25 3" xfId="43781"/>
    <cellStyle name="20% - Accent6 26" xfId="43782"/>
    <cellStyle name="20% - Accent6 27" xfId="43783"/>
    <cellStyle name="20% - Accent6 28" xfId="43784"/>
    <cellStyle name="20% - Accent6 29" xfId="43785"/>
    <cellStyle name="20% - Accent6 3" xfId="4326"/>
    <cellStyle name="20% - Accent6 3 2" xfId="4327"/>
    <cellStyle name="20% - Accent6 3 2 2" xfId="4328"/>
    <cellStyle name="20% - Accent6 3 2 2 2" xfId="28388"/>
    <cellStyle name="20% - Accent6 3 2 3" xfId="4329"/>
    <cellStyle name="20% - Accent6 3 2 3 2" xfId="28389"/>
    <cellStyle name="20% - Accent6 3 2 4" xfId="28390"/>
    <cellStyle name="20% - Accent6 3 2 4 2" xfId="28391"/>
    <cellStyle name="20% - Accent6 3 2 5" xfId="28392"/>
    <cellStyle name="20% - Accent6 3 2 6" xfId="28393"/>
    <cellStyle name="20% - Accent6 3 3" xfId="4330"/>
    <cellStyle name="20% - Accent6 3 3 2" xfId="28394"/>
    <cellStyle name="20% - Accent6 3 3 2 2" xfId="28395"/>
    <cellStyle name="20% - Accent6 3 3 2 2 2" xfId="28396"/>
    <cellStyle name="20% - Accent6 3 3 2 2 3" xfId="43786"/>
    <cellStyle name="20% - Accent6 3 3 2 3" xfId="28397"/>
    <cellStyle name="20% - Accent6 3 3 2 4" xfId="28398"/>
    <cellStyle name="20% - Accent6 3 3 2 5" xfId="28399"/>
    <cellStyle name="20% - Accent6 3 3 3" xfId="28400"/>
    <cellStyle name="20% - Accent6 3 3 3 2" xfId="28401"/>
    <cellStyle name="20% - Accent6 3 3 3 3" xfId="43787"/>
    <cellStyle name="20% - Accent6 3 3 4" xfId="28402"/>
    <cellStyle name="20% - Accent6 3 3 4 2" xfId="43788"/>
    <cellStyle name="20% - Accent6 3 3 4 3" xfId="43789"/>
    <cellStyle name="20% - Accent6 3 3 5" xfId="43790"/>
    <cellStyle name="20% - Accent6 3 3 6" xfId="43791"/>
    <cellStyle name="20% - Accent6 3 4" xfId="4331"/>
    <cellStyle name="20% - Accent6 3 4 2" xfId="28403"/>
    <cellStyle name="20% - Accent6 3 4 2 2" xfId="28404"/>
    <cellStyle name="20% - Accent6 3 4 3" xfId="28405"/>
    <cellStyle name="20% - Accent6 3 4 4" xfId="28406"/>
    <cellStyle name="20% - Accent6 3 5" xfId="4332"/>
    <cellStyle name="20% - Accent6 3 5 2" xfId="28407"/>
    <cellStyle name="20% - Accent6 3 6" xfId="28408"/>
    <cellStyle name="20% - Accent6 3 7" xfId="28409"/>
    <cellStyle name="20% - Accent6 4" xfId="4333"/>
    <cellStyle name="20% - Accent6 4 2" xfId="4334"/>
    <cellStyle name="20% - Accent6 4 2 2" xfId="4335"/>
    <cellStyle name="20% - Accent6 4 2 2 2" xfId="28410"/>
    <cellStyle name="20% - Accent6 4 2 2 2 2" xfId="43792"/>
    <cellStyle name="20% - Accent6 4 2 2 2 3" xfId="43793"/>
    <cellStyle name="20% - Accent6 4 2 2 3" xfId="43794"/>
    <cellStyle name="20% - Accent6 4 2 2 4" xfId="43795"/>
    <cellStyle name="20% - Accent6 4 2 3" xfId="28411"/>
    <cellStyle name="20% - Accent6 4 2 3 2" xfId="28412"/>
    <cellStyle name="20% - Accent6 4 2 3 3" xfId="43796"/>
    <cellStyle name="20% - Accent6 4 2 4" xfId="28413"/>
    <cellStyle name="20% - Accent6 4 2 4 2" xfId="28414"/>
    <cellStyle name="20% - Accent6 4 2 4 3" xfId="43797"/>
    <cellStyle name="20% - Accent6 4 2 5" xfId="28415"/>
    <cellStyle name="20% - Accent6 4 2 6" xfId="43798"/>
    <cellStyle name="20% - Accent6 4 3" xfId="4336"/>
    <cellStyle name="20% - Accent6 4 3 2" xfId="28416"/>
    <cellStyle name="20% - Accent6 4 3 2 2" xfId="28417"/>
    <cellStyle name="20% - Accent6 4 3 2 3" xfId="43799"/>
    <cellStyle name="20% - Accent6 4 3 3" xfId="28418"/>
    <cellStyle name="20% - Accent6 4 3 4" xfId="43800"/>
    <cellStyle name="20% - Accent6 4 4" xfId="28419"/>
    <cellStyle name="20% - Accent6 4 4 2" xfId="28420"/>
    <cellStyle name="20% - Accent6 4 4 3" xfId="43801"/>
    <cellStyle name="20% - Accent6 4 5" xfId="28421"/>
    <cellStyle name="20% - Accent6 4 5 2" xfId="28422"/>
    <cellStyle name="20% - Accent6 4 5 3" xfId="43802"/>
    <cellStyle name="20% - Accent6 4 6" xfId="28423"/>
    <cellStyle name="20% - Accent6 4 6 2" xfId="28424"/>
    <cellStyle name="20% - Accent6 4 7" xfId="28425"/>
    <cellStyle name="20% - Accent6 4 7 2" xfId="28426"/>
    <cellStyle name="20% - Accent6 4 8" xfId="28427"/>
    <cellStyle name="20% - Accent6 4 9" xfId="28428"/>
    <cellStyle name="20% - Accent6 5" xfId="4337"/>
    <cellStyle name="20% - Accent6 5 2" xfId="4338"/>
    <cellStyle name="20% - Accent6 5 2 2" xfId="28429"/>
    <cellStyle name="20% - Accent6 5 2 2 2" xfId="28430"/>
    <cellStyle name="20% - Accent6 5 2 2 3" xfId="43803"/>
    <cellStyle name="20% - Accent6 5 2 3" xfId="28431"/>
    <cellStyle name="20% - Accent6 5 2 4" xfId="43804"/>
    <cellStyle name="20% - Accent6 5 3" xfId="28432"/>
    <cellStyle name="20% - Accent6 5 3 2" xfId="28433"/>
    <cellStyle name="20% - Accent6 5 3 3" xfId="28434"/>
    <cellStyle name="20% - Accent6 5 4" xfId="28435"/>
    <cellStyle name="20% - Accent6 5 4 2" xfId="28436"/>
    <cellStyle name="20% - Accent6 5 4 3" xfId="28437"/>
    <cellStyle name="20% - Accent6 5 5" xfId="28438"/>
    <cellStyle name="20% - Accent6 5 6" xfId="43805"/>
    <cellStyle name="20% - Accent6 6" xfId="4339"/>
    <cellStyle name="20% - Accent6 6 2" xfId="4340"/>
    <cellStyle name="20% - Accent6 6 2 2" xfId="28439"/>
    <cellStyle name="20% - Accent6 6 2 2 2" xfId="28440"/>
    <cellStyle name="20% - Accent6 6 2 2 3" xfId="43806"/>
    <cellStyle name="20% - Accent6 6 2 3" xfId="28441"/>
    <cellStyle name="20% - Accent6 6 2 4" xfId="28442"/>
    <cellStyle name="20% - Accent6 6 3" xfId="28443"/>
    <cellStyle name="20% - Accent6 6 3 2" xfId="28444"/>
    <cellStyle name="20% - Accent6 6 3 3" xfId="28445"/>
    <cellStyle name="20% - Accent6 6 4" xfId="28446"/>
    <cellStyle name="20% - Accent6 6 4 2" xfId="28447"/>
    <cellStyle name="20% - Accent6 6 4 3" xfId="43807"/>
    <cellStyle name="20% - Accent6 6 5" xfId="28448"/>
    <cellStyle name="20% - Accent6 6 6" xfId="43808"/>
    <cellStyle name="20% - Accent6 7" xfId="4341"/>
    <cellStyle name="20% - Accent6 7 2" xfId="28449"/>
    <cellStyle name="20% - Accent6 7 2 2" xfId="28450"/>
    <cellStyle name="20% - Accent6 7 2 2 2" xfId="28451"/>
    <cellStyle name="20% - Accent6 7 2 2 3" xfId="43809"/>
    <cellStyle name="20% - Accent6 7 2 3" xfId="28452"/>
    <cellStyle name="20% - Accent6 7 2 4" xfId="28453"/>
    <cellStyle name="20% - Accent6 7 3" xfId="28454"/>
    <cellStyle name="20% - Accent6 7 3 2" xfId="28455"/>
    <cellStyle name="20% - Accent6 7 3 3" xfId="43810"/>
    <cellStyle name="20% - Accent6 7 4" xfId="28456"/>
    <cellStyle name="20% - Accent6 7 4 2" xfId="28457"/>
    <cellStyle name="20% - Accent6 7 4 3" xfId="43811"/>
    <cellStyle name="20% - Accent6 7 5" xfId="28458"/>
    <cellStyle name="20% - Accent6 7 6" xfId="43812"/>
    <cellStyle name="20% - Accent6 8" xfId="4342"/>
    <cellStyle name="20% - Accent6 8 2" xfId="28459"/>
    <cellStyle name="20% - Accent6 8 2 2" xfId="28460"/>
    <cellStyle name="20% - Accent6 8 2 2 2" xfId="43813"/>
    <cellStyle name="20% - Accent6 8 2 2 3" xfId="43814"/>
    <cellStyle name="20% - Accent6 8 2 3" xfId="28461"/>
    <cellStyle name="20% - Accent6 8 2 4" xfId="43815"/>
    <cellStyle name="20% - Accent6 8 3" xfId="28462"/>
    <cellStyle name="20% - Accent6 8 3 2" xfId="43816"/>
    <cellStyle name="20% - Accent6 8 3 3" xfId="43817"/>
    <cellStyle name="20% - Accent6 8 4" xfId="43818"/>
    <cellStyle name="20% - Accent6 8 4 2" xfId="43819"/>
    <cellStyle name="20% - Accent6 8 4 3" xfId="43820"/>
    <cellStyle name="20% - Accent6 8 5" xfId="43821"/>
    <cellStyle name="20% - Accent6 8 6" xfId="43822"/>
    <cellStyle name="20% - Accent6 9" xfId="4343"/>
    <cellStyle name="20% - Accent6 9 2" xfId="28463"/>
    <cellStyle name="20% - Accent6 9 2 2" xfId="28464"/>
    <cellStyle name="20% - Accent6 9 2 2 2" xfId="43823"/>
    <cellStyle name="20% - Accent6 9 2 2 3" xfId="43824"/>
    <cellStyle name="20% - Accent6 9 2 3" xfId="28465"/>
    <cellStyle name="20% - Accent6 9 2 4" xfId="43825"/>
    <cellStyle name="20% - Accent6 9 3" xfId="28466"/>
    <cellStyle name="20% - Accent6 9 3 2" xfId="43826"/>
    <cellStyle name="20% - Accent6 9 3 3" xfId="43827"/>
    <cellStyle name="20% - Accent6 9 4" xfId="28467"/>
    <cellStyle name="20% - Accent6 9 4 2" xfId="43828"/>
    <cellStyle name="20% - Accent6 9 4 3" xfId="43829"/>
    <cellStyle name="20% - Accent6 9 5" xfId="28468"/>
    <cellStyle name="20% - Accent6 9 6" xfId="43830"/>
    <cellStyle name="40% - Accent1 10" xfId="4344"/>
    <cellStyle name="40% - Accent1 10 2" xfId="28469"/>
    <cellStyle name="40% - Accent1 10 2 2" xfId="28470"/>
    <cellStyle name="40% - Accent1 10 2 2 2" xfId="43831"/>
    <cellStyle name="40% - Accent1 10 2 2 3" xfId="43832"/>
    <cellStyle name="40% - Accent1 10 2 3" xfId="43833"/>
    <cellStyle name="40% - Accent1 10 2 4" xfId="43834"/>
    <cellStyle name="40% - Accent1 10 3" xfId="28471"/>
    <cellStyle name="40% - Accent1 10 3 2" xfId="43835"/>
    <cellStyle name="40% - Accent1 10 3 3" xfId="43836"/>
    <cellStyle name="40% - Accent1 10 4" xfId="28472"/>
    <cellStyle name="40% - Accent1 10 4 2" xfId="43837"/>
    <cellStyle name="40% - Accent1 10 4 3" xfId="43838"/>
    <cellStyle name="40% - Accent1 10 5" xfId="43839"/>
    <cellStyle name="40% - Accent1 10 6" xfId="43840"/>
    <cellStyle name="40% - Accent1 11" xfId="4345"/>
    <cellStyle name="40% - Accent1 11 2" xfId="28473"/>
    <cellStyle name="40% - Accent1 11 2 2" xfId="43841"/>
    <cellStyle name="40% - Accent1 11 2 2 2" xfId="43842"/>
    <cellStyle name="40% - Accent1 11 2 2 3" xfId="43843"/>
    <cellStyle name="40% - Accent1 11 2 3" xfId="43844"/>
    <cellStyle name="40% - Accent1 11 2 4" xfId="43845"/>
    <cellStyle name="40% - Accent1 11 3" xfId="28474"/>
    <cellStyle name="40% - Accent1 11 3 2" xfId="43846"/>
    <cellStyle name="40% - Accent1 11 3 3" xfId="43847"/>
    <cellStyle name="40% - Accent1 11 4" xfId="43848"/>
    <cellStyle name="40% - Accent1 11 4 2" xfId="43849"/>
    <cellStyle name="40% - Accent1 11 4 3" xfId="43850"/>
    <cellStyle name="40% - Accent1 11 5" xfId="43851"/>
    <cellStyle name="40% - Accent1 11 6" xfId="43852"/>
    <cellStyle name="40% - Accent1 12" xfId="28475"/>
    <cellStyle name="40% - Accent1 12 2" xfId="43853"/>
    <cellStyle name="40% - Accent1 12 2 2" xfId="43854"/>
    <cellStyle name="40% - Accent1 12 2 2 2" xfId="43855"/>
    <cellStyle name="40% - Accent1 12 2 2 3" xfId="43856"/>
    <cellStyle name="40% - Accent1 12 2 3" xfId="43857"/>
    <cellStyle name="40% - Accent1 12 2 4" xfId="43858"/>
    <cellStyle name="40% - Accent1 12 3" xfId="43859"/>
    <cellStyle name="40% - Accent1 12 3 2" xfId="43860"/>
    <cellStyle name="40% - Accent1 12 3 3" xfId="43861"/>
    <cellStyle name="40% - Accent1 12 4" xfId="43862"/>
    <cellStyle name="40% - Accent1 12 4 2" xfId="43863"/>
    <cellStyle name="40% - Accent1 12 4 3" xfId="43864"/>
    <cellStyle name="40% - Accent1 12 5" xfId="43865"/>
    <cellStyle name="40% - Accent1 12 6" xfId="43866"/>
    <cellStyle name="40% - Accent1 13" xfId="28476"/>
    <cellStyle name="40% - Accent1 13 2" xfId="43867"/>
    <cellStyle name="40% - Accent1 13 2 2" xfId="43868"/>
    <cellStyle name="40% - Accent1 13 2 2 2" xfId="43869"/>
    <cellStyle name="40% - Accent1 13 2 2 3" xfId="43870"/>
    <cellStyle name="40% - Accent1 13 2 3" xfId="43871"/>
    <cellStyle name="40% - Accent1 13 2 4" xfId="43872"/>
    <cellStyle name="40% - Accent1 13 3" xfId="43873"/>
    <cellStyle name="40% - Accent1 13 3 2" xfId="43874"/>
    <cellStyle name="40% - Accent1 13 3 3" xfId="43875"/>
    <cellStyle name="40% - Accent1 13 4" xfId="43876"/>
    <cellStyle name="40% - Accent1 13 4 2" xfId="43877"/>
    <cellStyle name="40% - Accent1 13 4 3" xfId="43878"/>
    <cellStyle name="40% - Accent1 13 5" xfId="43879"/>
    <cellStyle name="40% - Accent1 13 6" xfId="43880"/>
    <cellStyle name="40% - Accent1 14" xfId="43881"/>
    <cellStyle name="40% - Accent1 14 2" xfId="43882"/>
    <cellStyle name="40% - Accent1 14 2 2" xfId="43883"/>
    <cellStyle name="40% - Accent1 14 2 2 2" xfId="43884"/>
    <cellStyle name="40% - Accent1 14 2 2 3" xfId="43885"/>
    <cellStyle name="40% - Accent1 14 2 3" xfId="43886"/>
    <cellStyle name="40% - Accent1 14 2 4" xfId="43887"/>
    <cellStyle name="40% - Accent1 14 3" xfId="43888"/>
    <cellStyle name="40% - Accent1 14 3 2" xfId="43889"/>
    <cellStyle name="40% - Accent1 14 3 3" xfId="43890"/>
    <cellStyle name="40% - Accent1 14 4" xfId="43891"/>
    <cellStyle name="40% - Accent1 14 4 2" xfId="43892"/>
    <cellStyle name="40% - Accent1 14 4 3" xfId="43893"/>
    <cellStyle name="40% - Accent1 14 5" xfId="43894"/>
    <cellStyle name="40% - Accent1 14 6" xfId="43895"/>
    <cellStyle name="40% - Accent1 15" xfId="43896"/>
    <cellStyle name="40% - Accent1 15 2" xfId="43897"/>
    <cellStyle name="40% - Accent1 15 2 2" xfId="43898"/>
    <cellStyle name="40% - Accent1 15 2 2 2" xfId="43899"/>
    <cellStyle name="40% - Accent1 15 2 2 3" xfId="43900"/>
    <cellStyle name="40% - Accent1 15 2 3" xfId="43901"/>
    <cellStyle name="40% - Accent1 15 2 4" xfId="43902"/>
    <cellStyle name="40% - Accent1 15 3" xfId="43903"/>
    <cellStyle name="40% - Accent1 15 3 2" xfId="43904"/>
    <cellStyle name="40% - Accent1 15 3 3" xfId="43905"/>
    <cellStyle name="40% - Accent1 15 4" xfId="43906"/>
    <cellStyle name="40% - Accent1 15 4 2" xfId="43907"/>
    <cellStyle name="40% - Accent1 15 4 3" xfId="43908"/>
    <cellStyle name="40% - Accent1 15 5" xfId="43909"/>
    <cellStyle name="40% - Accent1 15 6" xfId="43910"/>
    <cellStyle name="40% - Accent1 16" xfId="43911"/>
    <cellStyle name="40% - Accent1 16 2" xfId="43912"/>
    <cellStyle name="40% - Accent1 16 2 2" xfId="43913"/>
    <cellStyle name="40% - Accent1 16 2 2 2" xfId="43914"/>
    <cellStyle name="40% - Accent1 16 2 2 3" xfId="43915"/>
    <cellStyle name="40% - Accent1 16 2 3" xfId="43916"/>
    <cellStyle name="40% - Accent1 16 2 4" xfId="43917"/>
    <cellStyle name="40% - Accent1 16 3" xfId="43918"/>
    <cellStyle name="40% - Accent1 16 3 2" xfId="43919"/>
    <cellStyle name="40% - Accent1 16 3 3" xfId="43920"/>
    <cellStyle name="40% - Accent1 16 4" xfId="43921"/>
    <cellStyle name="40% - Accent1 16 4 2" xfId="43922"/>
    <cellStyle name="40% - Accent1 16 4 3" xfId="43923"/>
    <cellStyle name="40% - Accent1 16 5" xfId="43924"/>
    <cellStyle name="40% - Accent1 16 6" xfId="43925"/>
    <cellStyle name="40% - Accent1 17" xfId="43926"/>
    <cellStyle name="40% - Accent1 17 2" xfId="43927"/>
    <cellStyle name="40% - Accent1 17 2 2" xfId="43928"/>
    <cellStyle name="40% - Accent1 17 2 2 2" xfId="43929"/>
    <cellStyle name="40% - Accent1 17 2 2 3" xfId="43930"/>
    <cellStyle name="40% - Accent1 17 2 3" xfId="43931"/>
    <cellStyle name="40% - Accent1 17 2 4" xfId="43932"/>
    <cellStyle name="40% - Accent1 17 3" xfId="43933"/>
    <cellStyle name="40% - Accent1 17 3 2" xfId="43934"/>
    <cellStyle name="40% - Accent1 17 3 3" xfId="43935"/>
    <cellStyle name="40% - Accent1 17 4" xfId="43936"/>
    <cellStyle name="40% - Accent1 17 4 2" xfId="43937"/>
    <cellStyle name="40% - Accent1 17 4 3" xfId="43938"/>
    <cellStyle name="40% - Accent1 17 5" xfId="43939"/>
    <cellStyle name="40% - Accent1 17 6" xfId="43940"/>
    <cellStyle name="40% - Accent1 18" xfId="43941"/>
    <cellStyle name="40% - Accent1 18 2" xfId="43942"/>
    <cellStyle name="40% - Accent1 18 2 2" xfId="43943"/>
    <cellStyle name="40% - Accent1 18 2 2 2" xfId="43944"/>
    <cellStyle name="40% - Accent1 18 2 2 3" xfId="43945"/>
    <cellStyle name="40% - Accent1 18 2 3" xfId="43946"/>
    <cellStyle name="40% - Accent1 18 2 4" xfId="43947"/>
    <cellStyle name="40% - Accent1 18 3" xfId="43948"/>
    <cellStyle name="40% - Accent1 18 3 2" xfId="43949"/>
    <cellStyle name="40% - Accent1 18 3 3" xfId="43950"/>
    <cellStyle name="40% - Accent1 18 4" xfId="43951"/>
    <cellStyle name="40% - Accent1 18 4 2" xfId="43952"/>
    <cellStyle name="40% - Accent1 18 4 3" xfId="43953"/>
    <cellStyle name="40% - Accent1 18 5" xfId="43954"/>
    <cellStyle name="40% - Accent1 18 6" xfId="43955"/>
    <cellStyle name="40% - Accent1 19" xfId="43956"/>
    <cellStyle name="40% - Accent1 19 2" xfId="43957"/>
    <cellStyle name="40% - Accent1 19 2 2" xfId="43958"/>
    <cellStyle name="40% - Accent1 19 2 2 2" xfId="43959"/>
    <cellStyle name="40% - Accent1 19 2 2 3" xfId="43960"/>
    <cellStyle name="40% - Accent1 19 2 3" xfId="43961"/>
    <cellStyle name="40% - Accent1 19 2 4" xfId="43962"/>
    <cellStyle name="40% - Accent1 19 3" xfId="43963"/>
    <cellStyle name="40% - Accent1 19 3 2" xfId="43964"/>
    <cellStyle name="40% - Accent1 19 3 3" xfId="43965"/>
    <cellStyle name="40% - Accent1 19 4" xfId="43966"/>
    <cellStyle name="40% - Accent1 19 4 2" xfId="43967"/>
    <cellStyle name="40% - Accent1 19 4 3" xfId="43968"/>
    <cellStyle name="40% - Accent1 19 5" xfId="43969"/>
    <cellStyle name="40% - Accent1 19 6" xfId="43970"/>
    <cellStyle name="40% - Accent1 2" xfId="4346"/>
    <cellStyle name="40% - Accent1 2 2" xfId="4347"/>
    <cellStyle name="40% - Accent1 2 2 2" xfId="4348"/>
    <cellStyle name="40% - Accent1 2 2 2 2" xfId="4349"/>
    <cellStyle name="40% - Accent1 2 2 2 2 2" xfId="28477"/>
    <cellStyle name="40% - Accent1 2 2 2 3" xfId="4350"/>
    <cellStyle name="40% - Accent1 2 2 2 3 2" xfId="28478"/>
    <cellStyle name="40% - Accent1 2 2 2 4" xfId="28479"/>
    <cellStyle name="40% - Accent1 2 2 3" xfId="4351"/>
    <cellStyle name="40% - Accent1 2 2 3 2" xfId="28480"/>
    <cellStyle name="40% - Accent1 2 2 3 2 2" xfId="28481"/>
    <cellStyle name="40% - Accent1 2 2 3 2 3" xfId="28482"/>
    <cellStyle name="40% - Accent1 2 2 3 3" xfId="28483"/>
    <cellStyle name="40% - Accent1 2 2 3 4" xfId="28484"/>
    <cellStyle name="40% - Accent1 2 2 4" xfId="28485"/>
    <cellStyle name="40% - Accent1 2 2 4 2" xfId="28486"/>
    <cellStyle name="40% - Accent1 2 2 4 3" xfId="28487"/>
    <cellStyle name="40% - Accent1 2 2 5" xfId="28488"/>
    <cellStyle name="40% - Accent1 2 2 5 2" xfId="28489"/>
    <cellStyle name="40% - Accent1 2 2 6" xfId="28490"/>
    <cellStyle name="40% - Accent1 2 3" xfId="4352"/>
    <cellStyle name="40% - Accent1 2 3 2" xfId="4353"/>
    <cellStyle name="40% - Accent1 2 3 2 2" xfId="4354"/>
    <cellStyle name="40% - Accent1 2 3 2 2 2" xfId="28491"/>
    <cellStyle name="40% - Accent1 2 3 2 2 3" xfId="43971"/>
    <cellStyle name="40% - Accent1 2 3 2 3" xfId="4355"/>
    <cellStyle name="40% - Accent1 2 3 2 4" xfId="43972"/>
    <cellStyle name="40% - Accent1 2 3 3" xfId="4356"/>
    <cellStyle name="40% - Accent1 2 3 3 2" xfId="28492"/>
    <cellStyle name="40% - Accent1 2 3 3 3" xfId="43973"/>
    <cellStyle name="40% - Accent1 2 3 4" xfId="4357"/>
    <cellStyle name="40% - Accent1 2 3 4 2" xfId="28493"/>
    <cellStyle name="40% - Accent1 2 3 4 3" xfId="43974"/>
    <cellStyle name="40% - Accent1 2 3 5" xfId="28494"/>
    <cellStyle name="40% - Accent1 2 3 6" xfId="43975"/>
    <cellStyle name="40% - Accent1 2 4" xfId="4358"/>
    <cellStyle name="40% - Accent1 2 4 2" xfId="4359"/>
    <cellStyle name="40% - Accent1 2 4 2 2" xfId="28495"/>
    <cellStyle name="40% - Accent1 2 4 2 2 2" xfId="28496"/>
    <cellStyle name="40% - Accent1 2 4 2 3" xfId="28497"/>
    <cellStyle name="40% - Accent1 2 4 2 3 2" xfId="28498"/>
    <cellStyle name="40% - Accent1 2 4 3" xfId="4360"/>
    <cellStyle name="40% - Accent1 2 4 3 2" xfId="28499"/>
    <cellStyle name="40% - Accent1 2 4 3 2 2" xfId="28500"/>
    <cellStyle name="40% - Accent1 2 4 3 3" xfId="28501"/>
    <cellStyle name="40% - Accent1 2 4 4" xfId="4361"/>
    <cellStyle name="40% - Accent1 2 4 4 2" xfId="28502"/>
    <cellStyle name="40% - Accent1 2 4 5" xfId="28503"/>
    <cellStyle name="40% - Accent1 2 4 5 2" xfId="28504"/>
    <cellStyle name="40% - Accent1 2 5" xfId="4362"/>
    <cellStyle name="40% - Accent1 2 5 2" xfId="28505"/>
    <cellStyle name="40% - Accent1 2 5 2 2" xfId="28506"/>
    <cellStyle name="40% - Accent1 2 5 3" xfId="28507"/>
    <cellStyle name="40% - Accent1 2 6" xfId="28508"/>
    <cellStyle name="40% - Accent1 2 6 2" xfId="28509"/>
    <cellStyle name="40% - Accent1 2 6 2 2" xfId="28510"/>
    <cellStyle name="40% - Accent1 2 6 3" xfId="28511"/>
    <cellStyle name="40% - Accent1 2 7" xfId="28512"/>
    <cellStyle name="40% - Accent1 2 7 2" xfId="28513"/>
    <cellStyle name="40% - Accent1 2 8" xfId="28514"/>
    <cellStyle name="40% - Accent1 2 9" xfId="28515"/>
    <cellStyle name="40% - Accent1 2_12PCORC Wind Vestas and Royalties" xfId="28516"/>
    <cellStyle name="40% - Accent1 20" xfId="43976"/>
    <cellStyle name="40% - Accent1 20 2" xfId="43977"/>
    <cellStyle name="40% - Accent1 20 2 2" xfId="43978"/>
    <cellStyle name="40% - Accent1 20 2 2 2" xfId="43979"/>
    <cellStyle name="40% - Accent1 20 2 2 3" xfId="43980"/>
    <cellStyle name="40% - Accent1 20 2 3" xfId="43981"/>
    <cellStyle name="40% - Accent1 20 2 4" xfId="43982"/>
    <cellStyle name="40% - Accent1 20 3" xfId="43983"/>
    <cellStyle name="40% - Accent1 20 3 2" xfId="43984"/>
    <cellStyle name="40% - Accent1 20 3 3" xfId="43985"/>
    <cellStyle name="40% - Accent1 20 4" xfId="43986"/>
    <cellStyle name="40% - Accent1 20 4 2" xfId="43987"/>
    <cellStyle name="40% - Accent1 20 4 3" xfId="43988"/>
    <cellStyle name="40% - Accent1 20 5" xfId="43989"/>
    <cellStyle name="40% - Accent1 20 6" xfId="43990"/>
    <cellStyle name="40% - Accent1 21" xfId="43991"/>
    <cellStyle name="40% - Accent1 22" xfId="43992"/>
    <cellStyle name="40% - Accent1 22 2" xfId="43993"/>
    <cellStyle name="40% - Accent1 22 2 2" xfId="43994"/>
    <cellStyle name="40% - Accent1 22 2 2 2" xfId="43995"/>
    <cellStyle name="40% - Accent1 22 2 2 3" xfId="43996"/>
    <cellStyle name="40% - Accent1 22 2 3" xfId="43997"/>
    <cellStyle name="40% - Accent1 22 2 4" xfId="43998"/>
    <cellStyle name="40% - Accent1 22 3" xfId="43999"/>
    <cellStyle name="40% - Accent1 22 3 2" xfId="44000"/>
    <cellStyle name="40% - Accent1 22 3 3" xfId="44001"/>
    <cellStyle name="40% - Accent1 22 4" xfId="44002"/>
    <cellStyle name="40% - Accent1 22 4 2" xfId="44003"/>
    <cellStyle name="40% - Accent1 22 4 3" xfId="44004"/>
    <cellStyle name="40% - Accent1 22 5" xfId="44005"/>
    <cellStyle name="40% - Accent1 22 6" xfId="44006"/>
    <cellStyle name="40% - Accent1 23" xfId="44007"/>
    <cellStyle name="40% - Accent1 23 2" xfId="44008"/>
    <cellStyle name="40% - Accent1 23 2 2" xfId="44009"/>
    <cellStyle name="40% - Accent1 23 2 3" xfId="44010"/>
    <cellStyle name="40% - Accent1 23 3" xfId="44011"/>
    <cellStyle name="40% - Accent1 23 4" xfId="44012"/>
    <cellStyle name="40% - Accent1 24" xfId="44013"/>
    <cellStyle name="40% - Accent1 24 2" xfId="44014"/>
    <cellStyle name="40% - Accent1 24 3" xfId="44015"/>
    <cellStyle name="40% - Accent1 25" xfId="44016"/>
    <cellStyle name="40% - Accent1 25 2" xfId="44017"/>
    <cellStyle name="40% - Accent1 25 3" xfId="44018"/>
    <cellStyle name="40% - Accent1 26" xfId="44019"/>
    <cellStyle name="40% - Accent1 27" xfId="44020"/>
    <cellStyle name="40% - Accent1 28" xfId="44021"/>
    <cellStyle name="40% - Accent1 29" xfId="44022"/>
    <cellStyle name="40% - Accent1 3" xfId="4363"/>
    <cellStyle name="40% - Accent1 3 2" xfId="4364"/>
    <cellStyle name="40% - Accent1 3 2 2" xfId="4365"/>
    <cellStyle name="40% - Accent1 3 2 2 2" xfId="28517"/>
    <cellStyle name="40% - Accent1 3 2 3" xfId="4366"/>
    <cellStyle name="40% - Accent1 3 2 3 2" xfId="28518"/>
    <cellStyle name="40% - Accent1 3 2 4" xfId="28519"/>
    <cellStyle name="40% - Accent1 3 2 4 2" xfId="28520"/>
    <cellStyle name="40% - Accent1 3 2 5" xfId="28521"/>
    <cellStyle name="40% - Accent1 3 2 6" xfId="28522"/>
    <cellStyle name="40% - Accent1 3 3" xfId="4367"/>
    <cellStyle name="40% - Accent1 3 3 2" xfId="28523"/>
    <cellStyle name="40% - Accent1 3 3 2 2" xfId="28524"/>
    <cellStyle name="40% - Accent1 3 3 2 2 2" xfId="28525"/>
    <cellStyle name="40% - Accent1 3 3 2 2 3" xfId="44023"/>
    <cellStyle name="40% - Accent1 3 3 2 3" xfId="28526"/>
    <cellStyle name="40% - Accent1 3 3 2 4" xfId="28527"/>
    <cellStyle name="40% - Accent1 3 3 2 5" xfId="28528"/>
    <cellStyle name="40% - Accent1 3 3 3" xfId="28529"/>
    <cellStyle name="40% - Accent1 3 3 3 2" xfId="28530"/>
    <cellStyle name="40% - Accent1 3 3 3 3" xfId="44024"/>
    <cellStyle name="40% - Accent1 3 3 4" xfId="28531"/>
    <cellStyle name="40% - Accent1 3 3 4 2" xfId="44025"/>
    <cellStyle name="40% - Accent1 3 3 4 3" xfId="44026"/>
    <cellStyle name="40% - Accent1 3 3 5" xfId="44027"/>
    <cellStyle name="40% - Accent1 3 3 6" xfId="44028"/>
    <cellStyle name="40% - Accent1 3 4" xfId="4368"/>
    <cellStyle name="40% - Accent1 3 4 2" xfId="28532"/>
    <cellStyle name="40% - Accent1 3 4 2 2" xfId="28533"/>
    <cellStyle name="40% - Accent1 3 4 3" xfId="28534"/>
    <cellStyle name="40% - Accent1 3 4 4" xfId="28535"/>
    <cellStyle name="40% - Accent1 3 5" xfId="4369"/>
    <cellStyle name="40% - Accent1 3 5 2" xfId="28536"/>
    <cellStyle name="40% - Accent1 3 6" xfId="28537"/>
    <cellStyle name="40% - Accent1 3 7" xfId="28538"/>
    <cellStyle name="40% - Accent1 4" xfId="4370"/>
    <cellStyle name="40% - Accent1 4 2" xfId="4371"/>
    <cellStyle name="40% - Accent1 4 2 2" xfId="4372"/>
    <cellStyle name="40% - Accent1 4 2 2 2" xfId="28539"/>
    <cellStyle name="40% - Accent1 4 2 2 2 2" xfId="44029"/>
    <cellStyle name="40% - Accent1 4 2 2 2 3" xfId="44030"/>
    <cellStyle name="40% - Accent1 4 2 2 3" xfId="44031"/>
    <cellStyle name="40% - Accent1 4 2 2 4" xfId="44032"/>
    <cellStyle name="40% - Accent1 4 2 3" xfId="28540"/>
    <cellStyle name="40% - Accent1 4 2 3 2" xfId="28541"/>
    <cellStyle name="40% - Accent1 4 2 3 3" xfId="44033"/>
    <cellStyle name="40% - Accent1 4 2 4" xfId="28542"/>
    <cellStyle name="40% - Accent1 4 2 4 2" xfId="28543"/>
    <cellStyle name="40% - Accent1 4 2 4 3" xfId="44034"/>
    <cellStyle name="40% - Accent1 4 2 5" xfId="28544"/>
    <cellStyle name="40% - Accent1 4 2 6" xfId="44035"/>
    <cellStyle name="40% - Accent1 4 3" xfId="4373"/>
    <cellStyle name="40% - Accent1 4 3 2" xfId="28545"/>
    <cellStyle name="40% - Accent1 4 3 2 2" xfId="28546"/>
    <cellStyle name="40% - Accent1 4 3 2 3" xfId="44036"/>
    <cellStyle name="40% - Accent1 4 3 3" xfId="28547"/>
    <cellStyle name="40% - Accent1 4 3 4" xfId="44037"/>
    <cellStyle name="40% - Accent1 4 4" xfId="28548"/>
    <cellStyle name="40% - Accent1 4 4 2" xfId="28549"/>
    <cellStyle name="40% - Accent1 4 4 3" xfId="44038"/>
    <cellStyle name="40% - Accent1 4 5" xfId="28550"/>
    <cellStyle name="40% - Accent1 4 5 2" xfId="28551"/>
    <cellStyle name="40% - Accent1 4 5 3" xfId="44039"/>
    <cellStyle name="40% - Accent1 4 6" xfId="28552"/>
    <cellStyle name="40% - Accent1 4 6 2" xfId="28553"/>
    <cellStyle name="40% - Accent1 4 7" xfId="28554"/>
    <cellStyle name="40% - Accent1 4 7 2" xfId="28555"/>
    <cellStyle name="40% - Accent1 4 8" xfId="28556"/>
    <cellStyle name="40% - Accent1 4 9" xfId="28557"/>
    <cellStyle name="40% - Accent1 5" xfId="4374"/>
    <cellStyle name="40% - Accent1 5 2" xfId="4375"/>
    <cellStyle name="40% - Accent1 5 2 2" xfId="28558"/>
    <cellStyle name="40% - Accent1 5 2 2 2" xfId="28559"/>
    <cellStyle name="40% - Accent1 5 2 2 3" xfId="44040"/>
    <cellStyle name="40% - Accent1 5 2 3" xfId="28560"/>
    <cellStyle name="40% - Accent1 5 2 4" xfId="44041"/>
    <cellStyle name="40% - Accent1 5 3" xfId="28561"/>
    <cellStyle name="40% - Accent1 5 3 2" xfId="28562"/>
    <cellStyle name="40% - Accent1 5 3 3" xfId="28563"/>
    <cellStyle name="40% - Accent1 5 4" xfId="28564"/>
    <cellStyle name="40% - Accent1 5 4 2" xfId="28565"/>
    <cellStyle name="40% - Accent1 5 4 3" xfId="28566"/>
    <cellStyle name="40% - Accent1 5 5" xfId="28567"/>
    <cellStyle name="40% - Accent1 5 6" xfId="44042"/>
    <cellStyle name="40% - Accent1 6" xfId="4376"/>
    <cellStyle name="40% - Accent1 6 2" xfId="4377"/>
    <cellStyle name="40% - Accent1 6 2 2" xfId="28568"/>
    <cellStyle name="40% - Accent1 6 2 2 2" xfId="28569"/>
    <cellStyle name="40% - Accent1 6 2 2 3" xfId="44043"/>
    <cellStyle name="40% - Accent1 6 2 3" xfId="28570"/>
    <cellStyle name="40% - Accent1 6 2 4" xfId="28571"/>
    <cellStyle name="40% - Accent1 6 3" xfId="28572"/>
    <cellStyle name="40% - Accent1 6 3 2" xfId="28573"/>
    <cellStyle name="40% - Accent1 6 3 3" xfId="28574"/>
    <cellStyle name="40% - Accent1 6 4" xfId="28575"/>
    <cellStyle name="40% - Accent1 6 4 2" xfId="28576"/>
    <cellStyle name="40% - Accent1 6 4 3" xfId="44044"/>
    <cellStyle name="40% - Accent1 6 5" xfId="28577"/>
    <cellStyle name="40% - Accent1 6 6" xfId="44045"/>
    <cellStyle name="40% - Accent1 7" xfId="4378"/>
    <cellStyle name="40% - Accent1 7 2" xfId="28578"/>
    <cellStyle name="40% - Accent1 7 2 2" xfId="28579"/>
    <cellStyle name="40% - Accent1 7 2 2 2" xfId="28580"/>
    <cellStyle name="40% - Accent1 7 2 2 3" xfId="44046"/>
    <cellStyle name="40% - Accent1 7 2 3" xfId="28581"/>
    <cellStyle name="40% - Accent1 7 2 4" xfId="28582"/>
    <cellStyle name="40% - Accent1 7 3" xfId="28583"/>
    <cellStyle name="40% - Accent1 7 3 2" xfId="28584"/>
    <cellStyle name="40% - Accent1 7 3 3" xfId="44047"/>
    <cellStyle name="40% - Accent1 7 4" xfId="28585"/>
    <cellStyle name="40% - Accent1 7 4 2" xfId="28586"/>
    <cellStyle name="40% - Accent1 7 4 3" xfId="44048"/>
    <cellStyle name="40% - Accent1 7 5" xfId="28587"/>
    <cellStyle name="40% - Accent1 7 6" xfId="44049"/>
    <cellStyle name="40% - Accent1 8" xfId="4379"/>
    <cellStyle name="40% - Accent1 8 2" xfId="28588"/>
    <cellStyle name="40% - Accent1 8 2 2" xfId="28589"/>
    <cellStyle name="40% - Accent1 8 2 2 2" xfId="44050"/>
    <cellStyle name="40% - Accent1 8 2 2 3" xfId="44051"/>
    <cellStyle name="40% - Accent1 8 2 3" xfId="28590"/>
    <cellStyle name="40% - Accent1 8 2 4" xfId="44052"/>
    <cellStyle name="40% - Accent1 8 3" xfId="28591"/>
    <cellStyle name="40% - Accent1 8 3 2" xfId="44053"/>
    <cellStyle name="40% - Accent1 8 3 3" xfId="44054"/>
    <cellStyle name="40% - Accent1 8 4" xfId="44055"/>
    <cellStyle name="40% - Accent1 8 4 2" xfId="44056"/>
    <cellStyle name="40% - Accent1 8 4 3" xfId="44057"/>
    <cellStyle name="40% - Accent1 8 5" xfId="44058"/>
    <cellStyle name="40% - Accent1 8 6" xfId="44059"/>
    <cellStyle name="40% - Accent1 9" xfId="4380"/>
    <cellStyle name="40% - Accent1 9 2" xfId="28592"/>
    <cellStyle name="40% - Accent1 9 2 2" xfId="28593"/>
    <cellStyle name="40% - Accent1 9 2 2 2" xfId="44060"/>
    <cellStyle name="40% - Accent1 9 2 2 3" xfId="44061"/>
    <cellStyle name="40% - Accent1 9 2 3" xfId="28594"/>
    <cellStyle name="40% - Accent1 9 2 4" xfId="44062"/>
    <cellStyle name="40% - Accent1 9 3" xfId="28595"/>
    <cellStyle name="40% - Accent1 9 3 2" xfId="44063"/>
    <cellStyle name="40% - Accent1 9 3 3" xfId="44064"/>
    <cellStyle name="40% - Accent1 9 4" xfId="28596"/>
    <cellStyle name="40% - Accent1 9 4 2" xfId="44065"/>
    <cellStyle name="40% - Accent1 9 4 3" xfId="44066"/>
    <cellStyle name="40% - Accent1 9 5" xfId="28597"/>
    <cellStyle name="40% - Accent1 9 6" xfId="44067"/>
    <cellStyle name="40% - Accent2 10" xfId="4381"/>
    <cellStyle name="40% - Accent2 10 2" xfId="28598"/>
    <cellStyle name="40% - Accent2 10 2 2" xfId="28599"/>
    <cellStyle name="40% - Accent2 10 2 2 2" xfId="44068"/>
    <cellStyle name="40% - Accent2 10 2 2 3" xfId="44069"/>
    <cellStyle name="40% - Accent2 10 2 3" xfId="44070"/>
    <cellStyle name="40% - Accent2 10 2 4" xfId="44071"/>
    <cellStyle name="40% - Accent2 10 3" xfId="28600"/>
    <cellStyle name="40% - Accent2 10 3 2" xfId="44072"/>
    <cellStyle name="40% - Accent2 10 3 3" xfId="44073"/>
    <cellStyle name="40% - Accent2 10 4" xfId="44074"/>
    <cellStyle name="40% - Accent2 10 4 2" xfId="44075"/>
    <cellStyle name="40% - Accent2 10 4 3" xfId="44076"/>
    <cellStyle name="40% - Accent2 10 5" xfId="44077"/>
    <cellStyle name="40% - Accent2 10 6" xfId="44078"/>
    <cellStyle name="40% - Accent2 11" xfId="4382"/>
    <cellStyle name="40% - Accent2 11 2" xfId="28601"/>
    <cellStyle name="40% - Accent2 11 2 2" xfId="44079"/>
    <cellStyle name="40% - Accent2 11 2 2 2" xfId="44080"/>
    <cellStyle name="40% - Accent2 11 2 2 3" xfId="44081"/>
    <cellStyle name="40% - Accent2 11 2 3" xfId="44082"/>
    <cellStyle name="40% - Accent2 11 2 4" xfId="44083"/>
    <cellStyle name="40% - Accent2 11 3" xfId="28602"/>
    <cellStyle name="40% - Accent2 11 3 2" xfId="44084"/>
    <cellStyle name="40% - Accent2 11 3 3" xfId="44085"/>
    <cellStyle name="40% - Accent2 11 4" xfId="44086"/>
    <cellStyle name="40% - Accent2 11 4 2" xfId="44087"/>
    <cellStyle name="40% - Accent2 11 4 3" xfId="44088"/>
    <cellStyle name="40% - Accent2 11 5" xfId="44089"/>
    <cellStyle name="40% - Accent2 11 6" xfId="44090"/>
    <cellStyle name="40% - Accent2 12" xfId="28603"/>
    <cellStyle name="40% - Accent2 12 2" xfId="44091"/>
    <cellStyle name="40% - Accent2 12 2 2" xfId="44092"/>
    <cellStyle name="40% - Accent2 12 2 2 2" xfId="44093"/>
    <cellStyle name="40% - Accent2 12 2 2 3" xfId="44094"/>
    <cellStyle name="40% - Accent2 12 2 3" xfId="44095"/>
    <cellStyle name="40% - Accent2 12 2 4" xfId="44096"/>
    <cellStyle name="40% - Accent2 12 3" xfId="44097"/>
    <cellStyle name="40% - Accent2 12 3 2" xfId="44098"/>
    <cellStyle name="40% - Accent2 12 3 3" xfId="44099"/>
    <cellStyle name="40% - Accent2 12 4" xfId="44100"/>
    <cellStyle name="40% - Accent2 12 4 2" xfId="44101"/>
    <cellStyle name="40% - Accent2 12 4 3" xfId="44102"/>
    <cellStyle name="40% - Accent2 12 5" xfId="44103"/>
    <cellStyle name="40% - Accent2 12 6" xfId="44104"/>
    <cellStyle name="40% - Accent2 13" xfId="28604"/>
    <cellStyle name="40% - Accent2 13 2" xfId="44105"/>
    <cellStyle name="40% - Accent2 13 2 2" xfId="44106"/>
    <cellStyle name="40% - Accent2 13 2 2 2" xfId="44107"/>
    <cellStyle name="40% - Accent2 13 2 2 3" xfId="44108"/>
    <cellStyle name="40% - Accent2 13 2 3" xfId="44109"/>
    <cellStyle name="40% - Accent2 13 2 4" xfId="44110"/>
    <cellStyle name="40% - Accent2 13 3" xfId="44111"/>
    <cellStyle name="40% - Accent2 13 3 2" xfId="44112"/>
    <cellStyle name="40% - Accent2 13 3 3" xfId="44113"/>
    <cellStyle name="40% - Accent2 13 4" xfId="44114"/>
    <cellStyle name="40% - Accent2 13 4 2" xfId="44115"/>
    <cellStyle name="40% - Accent2 13 4 3" xfId="44116"/>
    <cellStyle name="40% - Accent2 13 5" xfId="44117"/>
    <cellStyle name="40% - Accent2 13 6" xfId="44118"/>
    <cellStyle name="40% - Accent2 14" xfId="44119"/>
    <cellStyle name="40% - Accent2 14 2" xfId="44120"/>
    <cellStyle name="40% - Accent2 14 2 2" xfId="44121"/>
    <cellStyle name="40% - Accent2 14 2 2 2" xfId="44122"/>
    <cellStyle name="40% - Accent2 14 2 2 3" xfId="44123"/>
    <cellStyle name="40% - Accent2 14 2 3" xfId="44124"/>
    <cellStyle name="40% - Accent2 14 2 4" xfId="44125"/>
    <cellStyle name="40% - Accent2 14 3" xfId="44126"/>
    <cellStyle name="40% - Accent2 14 3 2" xfId="44127"/>
    <cellStyle name="40% - Accent2 14 3 3" xfId="44128"/>
    <cellStyle name="40% - Accent2 14 4" xfId="44129"/>
    <cellStyle name="40% - Accent2 14 4 2" xfId="44130"/>
    <cellStyle name="40% - Accent2 14 4 3" xfId="44131"/>
    <cellStyle name="40% - Accent2 14 5" xfId="44132"/>
    <cellStyle name="40% - Accent2 14 6" xfId="44133"/>
    <cellStyle name="40% - Accent2 15" xfId="44134"/>
    <cellStyle name="40% - Accent2 15 2" xfId="44135"/>
    <cellStyle name="40% - Accent2 15 2 2" xfId="44136"/>
    <cellStyle name="40% - Accent2 15 2 2 2" xfId="44137"/>
    <cellStyle name="40% - Accent2 15 2 2 3" xfId="44138"/>
    <cellStyle name="40% - Accent2 15 2 3" xfId="44139"/>
    <cellStyle name="40% - Accent2 15 2 4" xfId="44140"/>
    <cellStyle name="40% - Accent2 15 3" xfId="44141"/>
    <cellStyle name="40% - Accent2 15 3 2" xfId="44142"/>
    <cellStyle name="40% - Accent2 15 3 3" xfId="44143"/>
    <cellStyle name="40% - Accent2 15 4" xfId="44144"/>
    <cellStyle name="40% - Accent2 15 4 2" xfId="44145"/>
    <cellStyle name="40% - Accent2 15 4 3" xfId="44146"/>
    <cellStyle name="40% - Accent2 15 5" xfId="44147"/>
    <cellStyle name="40% - Accent2 15 6" xfId="44148"/>
    <cellStyle name="40% - Accent2 16" xfId="44149"/>
    <cellStyle name="40% - Accent2 16 2" xfId="44150"/>
    <cellStyle name="40% - Accent2 16 2 2" xfId="44151"/>
    <cellStyle name="40% - Accent2 16 2 2 2" xfId="44152"/>
    <cellStyle name="40% - Accent2 16 2 2 3" xfId="44153"/>
    <cellStyle name="40% - Accent2 16 2 3" xfId="44154"/>
    <cellStyle name="40% - Accent2 16 2 4" xfId="44155"/>
    <cellStyle name="40% - Accent2 16 3" xfId="44156"/>
    <cellStyle name="40% - Accent2 16 3 2" xfId="44157"/>
    <cellStyle name="40% - Accent2 16 3 3" xfId="44158"/>
    <cellStyle name="40% - Accent2 16 4" xfId="44159"/>
    <cellStyle name="40% - Accent2 16 4 2" xfId="44160"/>
    <cellStyle name="40% - Accent2 16 4 3" xfId="44161"/>
    <cellStyle name="40% - Accent2 16 5" xfId="44162"/>
    <cellStyle name="40% - Accent2 16 6" xfId="44163"/>
    <cellStyle name="40% - Accent2 17" xfId="44164"/>
    <cellStyle name="40% - Accent2 17 2" xfId="44165"/>
    <cellStyle name="40% - Accent2 17 2 2" xfId="44166"/>
    <cellStyle name="40% - Accent2 17 2 2 2" xfId="44167"/>
    <cellStyle name="40% - Accent2 17 2 2 3" xfId="44168"/>
    <cellStyle name="40% - Accent2 17 2 3" xfId="44169"/>
    <cellStyle name="40% - Accent2 17 2 4" xfId="44170"/>
    <cellStyle name="40% - Accent2 17 3" xfId="44171"/>
    <cellStyle name="40% - Accent2 17 3 2" xfId="44172"/>
    <cellStyle name="40% - Accent2 17 3 3" xfId="44173"/>
    <cellStyle name="40% - Accent2 17 4" xfId="44174"/>
    <cellStyle name="40% - Accent2 17 4 2" xfId="44175"/>
    <cellStyle name="40% - Accent2 17 4 3" xfId="44176"/>
    <cellStyle name="40% - Accent2 17 5" xfId="44177"/>
    <cellStyle name="40% - Accent2 17 6" xfId="44178"/>
    <cellStyle name="40% - Accent2 18" xfId="44179"/>
    <cellStyle name="40% - Accent2 18 2" xfId="44180"/>
    <cellStyle name="40% - Accent2 18 2 2" xfId="44181"/>
    <cellStyle name="40% - Accent2 18 2 2 2" xfId="44182"/>
    <cellStyle name="40% - Accent2 18 2 2 3" xfId="44183"/>
    <cellStyle name="40% - Accent2 18 2 3" xfId="44184"/>
    <cellStyle name="40% - Accent2 18 2 4" xfId="44185"/>
    <cellStyle name="40% - Accent2 18 3" xfId="44186"/>
    <cellStyle name="40% - Accent2 18 3 2" xfId="44187"/>
    <cellStyle name="40% - Accent2 18 3 3" xfId="44188"/>
    <cellStyle name="40% - Accent2 18 4" xfId="44189"/>
    <cellStyle name="40% - Accent2 18 4 2" xfId="44190"/>
    <cellStyle name="40% - Accent2 18 4 3" xfId="44191"/>
    <cellStyle name="40% - Accent2 18 5" xfId="44192"/>
    <cellStyle name="40% - Accent2 18 6" xfId="44193"/>
    <cellStyle name="40% - Accent2 19" xfId="44194"/>
    <cellStyle name="40% - Accent2 19 2" xfId="44195"/>
    <cellStyle name="40% - Accent2 19 2 2" xfId="44196"/>
    <cellStyle name="40% - Accent2 19 2 2 2" xfId="44197"/>
    <cellStyle name="40% - Accent2 19 2 2 3" xfId="44198"/>
    <cellStyle name="40% - Accent2 19 2 3" xfId="44199"/>
    <cellStyle name="40% - Accent2 19 2 4" xfId="44200"/>
    <cellStyle name="40% - Accent2 19 3" xfId="44201"/>
    <cellStyle name="40% - Accent2 19 3 2" xfId="44202"/>
    <cellStyle name="40% - Accent2 19 3 3" xfId="44203"/>
    <cellStyle name="40% - Accent2 19 4" xfId="44204"/>
    <cellStyle name="40% - Accent2 19 4 2" xfId="44205"/>
    <cellStyle name="40% - Accent2 19 4 3" xfId="44206"/>
    <cellStyle name="40% - Accent2 19 5" xfId="44207"/>
    <cellStyle name="40% - Accent2 19 6" xfId="44208"/>
    <cellStyle name="40% - Accent2 2" xfId="4383"/>
    <cellStyle name="40% - Accent2 2 2" xfId="4384"/>
    <cellStyle name="40% - Accent2 2 2 2" xfId="4385"/>
    <cellStyle name="40% - Accent2 2 2 2 2" xfId="4386"/>
    <cellStyle name="40% - Accent2 2 2 2 2 2" xfId="28605"/>
    <cellStyle name="40% - Accent2 2 2 2 3" xfId="4387"/>
    <cellStyle name="40% - Accent2 2 2 2 3 2" xfId="28606"/>
    <cellStyle name="40% - Accent2 2 2 2 4" xfId="28607"/>
    <cellStyle name="40% - Accent2 2 2 3" xfId="4388"/>
    <cellStyle name="40% - Accent2 2 2 3 2" xfId="28608"/>
    <cellStyle name="40% - Accent2 2 2 3 2 2" xfId="28609"/>
    <cellStyle name="40% - Accent2 2 2 3 2 3" xfId="28610"/>
    <cellStyle name="40% - Accent2 2 2 3 3" xfId="28611"/>
    <cellStyle name="40% - Accent2 2 2 3 4" xfId="28612"/>
    <cellStyle name="40% - Accent2 2 2 4" xfId="28613"/>
    <cellStyle name="40% - Accent2 2 2 4 2" xfId="28614"/>
    <cellStyle name="40% - Accent2 2 2 4 3" xfId="28615"/>
    <cellStyle name="40% - Accent2 2 2 5" xfId="28616"/>
    <cellStyle name="40% - Accent2 2 2 5 2" xfId="28617"/>
    <cellStyle name="40% - Accent2 2 2 6" xfId="28618"/>
    <cellStyle name="40% - Accent2 2 3" xfId="4389"/>
    <cellStyle name="40% - Accent2 2 3 2" xfId="4390"/>
    <cellStyle name="40% - Accent2 2 3 2 2" xfId="4391"/>
    <cellStyle name="40% - Accent2 2 3 2 2 2" xfId="28619"/>
    <cellStyle name="40% - Accent2 2 3 2 2 3" xfId="44209"/>
    <cellStyle name="40% - Accent2 2 3 2 3" xfId="4392"/>
    <cellStyle name="40% - Accent2 2 3 2 4" xfId="44210"/>
    <cellStyle name="40% - Accent2 2 3 3" xfId="4393"/>
    <cellStyle name="40% - Accent2 2 3 3 2" xfId="28620"/>
    <cellStyle name="40% - Accent2 2 3 3 3" xfId="44211"/>
    <cellStyle name="40% - Accent2 2 3 4" xfId="4394"/>
    <cellStyle name="40% - Accent2 2 3 4 2" xfId="28621"/>
    <cellStyle name="40% - Accent2 2 3 4 3" xfId="44212"/>
    <cellStyle name="40% - Accent2 2 3 5" xfId="28622"/>
    <cellStyle name="40% - Accent2 2 3 6" xfId="44213"/>
    <cellStyle name="40% - Accent2 2 4" xfId="4395"/>
    <cellStyle name="40% - Accent2 2 4 2" xfId="4396"/>
    <cellStyle name="40% - Accent2 2 4 2 2" xfId="28623"/>
    <cellStyle name="40% - Accent2 2 4 2 2 2" xfId="28624"/>
    <cellStyle name="40% - Accent2 2 4 2 3" xfId="28625"/>
    <cellStyle name="40% - Accent2 2 4 3" xfId="4397"/>
    <cellStyle name="40% - Accent2 2 4 3 2" xfId="28626"/>
    <cellStyle name="40% - Accent2 2 4 3 3" xfId="28627"/>
    <cellStyle name="40% - Accent2 2 4 4" xfId="28628"/>
    <cellStyle name="40% - Accent2 2 4 4 2" xfId="28629"/>
    <cellStyle name="40% - Accent2 2 4 5" xfId="28630"/>
    <cellStyle name="40% - Accent2 2 5" xfId="4398"/>
    <cellStyle name="40% - Accent2 2 5 2" xfId="28631"/>
    <cellStyle name="40% - Accent2 2 5 2 2" xfId="28632"/>
    <cellStyle name="40% - Accent2 2 5 3" xfId="28633"/>
    <cellStyle name="40% - Accent2 2 6" xfId="28634"/>
    <cellStyle name="40% - Accent2 2 6 2" xfId="28635"/>
    <cellStyle name="40% - Accent2 2 6 2 2" xfId="28636"/>
    <cellStyle name="40% - Accent2 2 6 3" xfId="28637"/>
    <cellStyle name="40% - Accent2 2 7" xfId="28638"/>
    <cellStyle name="40% - Accent2 2 7 2" xfId="28639"/>
    <cellStyle name="40% - Accent2 2 8" xfId="28640"/>
    <cellStyle name="40% - Accent2 2 9" xfId="28641"/>
    <cellStyle name="40% - Accent2 2_12PCORC Wind Vestas and Royalties" xfId="28642"/>
    <cellStyle name="40% - Accent2 20" xfId="44214"/>
    <cellStyle name="40% - Accent2 20 2" xfId="44215"/>
    <cellStyle name="40% - Accent2 20 2 2" xfId="44216"/>
    <cellStyle name="40% - Accent2 20 2 2 2" xfId="44217"/>
    <cellStyle name="40% - Accent2 20 2 2 3" xfId="44218"/>
    <cellStyle name="40% - Accent2 20 2 3" xfId="44219"/>
    <cellStyle name="40% - Accent2 20 2 4" xfId="44220"/>
    <cellStyle name="40% - Accent2 20 3" xfId="44221"/>
    <cellStyle name="40% - Accent2 20 3 2" xfId="44222"/>
    <cellStyle name="40% - Accent2 20 3 3" xfId="44223"/>
    <cellStyle name="40% - Accent2 20 4" xfId="44224"/>
    <cellStyle name="40% - Accent2 20 4 2" xfId="44225"/>
    <cellStyle name="40% - Accent2 20 4 3" xfId="44226"/>
    <cellStyle name="40% - Accent2 20 5" xfId="44227"/>
    <cellStyle name="40% - Accent2 20 6" xfId="44228"/>
    <cellStyle name="40% - Accent2 21" xfId="44229"/>
    <cellStyle name="40% - Accent2 22" xfId="44230"/>
    <cellStyle name="40% - Accent2 22 2" xfId="44231"/>
    <cellStyle name="40% - Accent2 22 2 2" xfId="44232"/>
    <cellStyle name="40% - Accent2 22 2 2 2" xfId="44233"/>
    <cellStyle name="40% - Accent2 22 2 2 3" xfId="44234"/>
    <cellStyle name="40% - Accent2 22 2 3" xfId="44235"/>
    <cellStyle name="40% - Accent2 22 2 4" xfId="44236"/>
    <cellStyle name="40% - Accent2 22 3" xfId="44237"/>
    <cellStyle name="40% - Accent2 22 3 2" xfId="44238"/>
    <cellStyle name="40% - Accent2 22 3 3" xfId="44239"/>
    <cellStyle name="40% - Accent2 22 4" xfId="44240"/>
    <cellStyle name="40% - Accent2 22 4 2" xfId="44241"/>
    <cellStyle name="40% - Accent2 22 4 3" xfId="44242"/>
    <cellStyle name="40% - Accent2 22 5" xfId="44243"/>
    <cellStyle name="40% - Accent2 22 6" xfId="44244"/>
    <cellStyle name="40% - Accent2 23" xfId="44245"/>
    <cellStyle name="40% - Accent2 23 2" xfId="44246"/>
    <cellStyle name="40% - Accent2 23 2 2" xfId="44247"/>
    <cellStyle name="40% - Accent2 23 2 3" xfId="44248"/>
    <cellStyle name="40% - Accent2 23 3" xfId="44249"/>
    <cellStyle name="40% - Accent2 23 4" xfId="44250"/>
    <cellStyle name="40% - Accent2 24" xfId="44251"/>
    <cellStyle name="40% - Accent2 24 2" xfId="44252"/>
    <cellStyle name="40% - Accent2 24 3" xfId="44253"/>
    <cellStyle name="40% - Accent2 25" xfId="44254"/>
    <cellStyle name="40% - Accent2 25 2" xfId="44255"/>
    <cellStyle name="40% - Accent2 25 3" xfId="44256"/>
    <cellStyle name="40% - Accent2 26" xfId="44257"/>
    <cellStyle name="40% - Accent2 27" xfId="44258"/>
    <cellStyle name="40% - Accent2 28" xfId="44259"/>
    <cellStyle name="40% - Accent2 3" xfId="4399"/>
    <cellStyle name="40% - Accent2 3 2" xfId="4400"/>
    <cellStyle name="40% - Accent2 3 2 2" xfId="4401"/>
    <cellStyle name="40% - Accent2 3 2 2 2" xfId="28643"/>
    <cellStyle name="40% - Accent2 3 2 3" xfId="4402"/>
    <cellStyle name="40% - Accent2 3 2 3 2" xfId="28644"/>
    <cellStyle name="40% - Accent2 3 2 4" xfId="28645"/>
    <cellStyle name="40% - Accent2 3 2 4 2" xfId="28646"/>
    <cellStyle name="40% - Accent2 3 2 5" xfId="28647"/>
    <cellStyle name="40% - Accent2 3 2 6" xfId="28648"/>
    <cellStyle name="40% - Accent2 3 3" xfId="4403"/>
    <cellStyle name="40% - Accent2 3 3 2" xfId="28649"/>
    <cellStyle name="40% - Accent2 3 3 2 2" xfId="28650"/>
    <cellStyle name="40% - Accent2 3 3 2 2 2" xfId="28651"/>
    <cellStyle name="40% - Accent2 3 3 2 2 3" xfId="44260"/>
    <cellStyle name="40% - Accent2 3 3 2 3" xfId="28652"/>
    <cellStyle name="40% - Accent2 3 3 2 4" xfId="28653"/>
    <cellStyle name="40% - Accent2 3 3 2 5" xfId="28654"/>
    <cellStyle name="40% - Accent2 3 3 3" xfId="28655"/>
    <cellStyle name="40% - Accent2 3 3 3 2" xfId="28656"/>
    <cellStyle name="40% - Accent2 3 3 3 3" xfId="44261"/>
    <cellStyle name="40% - Accent2 3 3 4" xfId="28657"/>
    <cellStyle name="40% - Accent2 3 3 4 2" xfId="44262"/>
    <cellStyle name="40% - Accent2 3 3 4 3" xfId="44263"/>
    <cellStyle name="40% - Accent2 3 3 5" xfId="44264"/>
    <cellStyle name="40% - Accent2 3 3 6" xfId="44265"/>
    <cellStyle name="40% - Accent2 3 4" xfId="4404"/>
    <cellStyle name="40% - Accent2 3 4 2" xfId="28658"/>
    <cellStyle name="40% - Accent2 3 4 2 2" xfId="28659"/>
    <cellStyle name="40% - Accent2 3 4 3" xfId="28660"/>
    <cellStyle name="40% - Accent2 3 4 4" xfId="28661"/>
    <cellStyle name="40% - Accent2 3 5" xfId="4405"/>
    <cellStyle name="40% - Accent2 3 5 2" xfId="28662"/>
    <cellStyle name="40% - Accent2 3 6" xfId="28663"/>
    <cellStyle name="40% - Accent2 4" xfId="4406"/>
    <cellStyle name="40% - Accent2 4 2" xfId="4407"/>
    <cellStyle name="40% - Accent2 4 2 2" xfId="4408"/>
    <cellStyle name="40% - Accent2 4 2 2 2" xfId="28664"/>
    <cellStyle name="40% - Accent2 4 2 2 2 2" xfId="44266"/>
    <cellStyle name="40% - Accent2 4 2 2 2 3" xfId="44267"/>
    <cellStyle name="40% - Accent2 4 2 2 3" xfId="44268"/>
    <cellStyle name="40% - Accent2 4 2 2 4" xfId="44269"/>
    <cellStyle name="40% - Accent2 4 2 3" xfId="28665"/>
    <cellStyle name="40% - Accent2 4 2 3 2" xfId="44270"/>
    <cellStyle name="40% - Accent2 4 2 3 3" xfId="44271"/>
    <cellStyle name="40% - Accent2 4 2 4" xfId="44272"/>
    <cellStyle name="40% - Accent2 4 2 4 2" xfId="44273"/>
    <cellStyle name="40% - Accent2 4 2 4 3" xfId="44274"/>
    <cellStyle name="40% - Accent2 4 2 5" xfId="44275"/>
    <cellStyle name="40% - Accent2 4 2 6" xfId="44276"/>
    <cellStyle name="40% - Accent2 4 3" xfId="4409"/>
    <cellStyle name="40% - Accent2 4 3 2" xfId="28666"/>
    <cellStyle name="40% - Accent2 4 3 2 2" xfId="44277"/>
    <cellStyle name="40% - Accent2 4 3 2 3" xfId="44278"/>
    <cellStyle name="40% - Accent2 4 3 3" xfId="44279"/>
    <cellStyle name="40% - Accent2 4 3 4" xfId="44280"/>
    <cellStyle name="40% - Accent2 4 4" xfId="28667"/>
    <cellStyle name="40% - Accent2 4 4 2" xfId="28668"/>
    <cellStyle name="40% - Accent2 4 4 3" xfId="44281"/>
    <cellStyle name="40% - Accent2 4 5" xfId="28669"/>
    <cellStyle name="40% - Accent2 4 5 2" xfId="44282"/>
    <cellStyle name="40% - Accent2 4 5 3" xfId="44283"/>
    <cellStyle name="40% - Accent2 4 6" xfId="44284"/>
    <cellStyle name="40% - Accent2 4 7" xfId="44285"/>
    <cellStyle name="40% - Accent2 5" xfId="4410"/>
    <cellStyle name="40% - Accent2 5 2" xfId="4411"/>
    <cellStyle name="40% - Accent2 5 2 2" xfId="28670"/>
    <cellStyle name="40% - Accent2 5 2 2 2" xfId="28671"/>
    <cellStyle name="40% - Accent2 5 2 2 3" xfId="44286"/>
    <cellStyle name="40% - Accent2 5 2 3" xfId="28672"/>
    <cellStyle name="40% - Accent2 5 2 4" xfId="44287"/>
    <cellStyle name="40% - Accent2 5 3" xfId="28673"/>
    <cellStyle name="40% - Accent2 5 3 2" xfId="28674"/>
    <cellStyle name="40% - Accent2 5 3 3" xfId="28675"/>
    <cellStyle name="40% - Accent2 5 4" xfId="28676"/>
    <cellStyle name="40% - Accent2 5 4 2" xfId="28677"/>
    <cellStyle name="40% - Accent2 5 4 3" xfId="44288"/>
    <cellStyle name="40% - Accent2 5 5" xfId="44289"/>
    <cellStyle name="40% - Accent2 5 6" xfId="44290"/>
    <cellStyle name="40% - Accent2 6" xfId="4412"/>
    <cellStyle name="40% - Accent2 6 2" xfId="4413"/>
    <cellStyle name="40% - Accent2 6 2 2" xfId="28678"/>
    <cellStyle name="40% - Accent2 6 2 2 2" xfId="28679"/>
    <cellStyle name="40% - Accent2 6 2 2 3" xfId="44291"/>
    <cellStyle name="40% - Accent2 6 2 3" xfId="28680"/>
    <cellStyle name="40% - Accent2 6 2 4" xfId="28681"/>
    <cellStyle name="40% - Accent2 6 3" xfId="28682"/>
    <cellStyle name="40% - Accent2 6 3 2" xfId="28683"/>
    <cellStyle name="40% - Accent2 6 3 3" xfId="28684"/>
    <cellStyle name="40% - Accent2 6 4" xfId="28685"/>
    <cellStyle name="40% - Accent2 6 4 2" xfId="28686"/>
    <cellStyle name="40% - Accent2 6 4 3" xfId="44292"/>
    <cellStyle name="40% - Accent2 6 5" xfId="28687"/>
    <cellStyle name="40% - Accent2 6 6" xfId="44293"/>
    <cellStyle name="40% - Accent2 7" xfId="4414"/>
    <cellStyle name="40% - Accent2 7 2" xfId="28688"/>
    <cellStyle name="40% - Accent2 7 2 2" xfId="28689"/>
    <cellStyle name="40% - Accent2 7 2 2 2" xfId="28690"/>
    <cellStyle name="40% - Accent2 7 2 2 3" xfId="44294"/>
    <cellStyle name="40% - Accent2 7 2 3" xfId="28691"/>
    <cellStyle name="40% - Accent2 7 2 4" xfId="28692"/>
    <cellStyle name="40% - Accent2 7 3" xfId="28693"/>
    <cellStyle name="40% - Accent2 7 3 2" xfId="28694"/>
    <cellStyle name="40% - Accent2 7 3 3" xfId="44295"/>
    <cellStyle name="40% - Accent2 7 4" xfId="28695"/>
    <cellStyle name="40% - Accent2 7 4 2" xfId="28696"/>
    <cellStyle name="40% - Accent2 7 4 3" xfId="44296"/>
    <cellStyle name="40% - Accent2 7 5" xfId="28697"/>
    <cellStyle name="40% - Accent2 7 6" xfId="44297"/>
    <cellStyle name="40% - Accent2 8" xfId="4415"/>
    <cellStyle name="40% - Accent2 8 2" xfId="28698"/>
    <cellStyle name="40% - Accent2 8 2 2" xfId="28699"/>
    <cellStyle name="40% - Accent2 8 2 2 2" xfId="44298"/>
    <cellStyle name="40% - Accent2 8 2 2 3" xfId="44299"/>
    <cellStyle name="40% - Accent2 8 2 3" xfId="28700"/>
    <cellStyle name="40% - Accent2 8 2 4" xfId="44300"/>
    <cellStyle name="40% - Accent2 8 3" xfId="28701"/>
    <cellStyle name="40% - Accent2 8 3 2" xfId="44301"/>
    <cellStyle name="40% - Accent2 8 3 3" xfId="44302"/>
    <cellStyle name="40% - Accent2 8 4" xfId="44303"/>
    <cellStyle name="40% - Accent2 8 4 2" xfId="44304"/>
    <cellStyle name="40% - Accent2 8 4 3" xfId="44305"/>
    <cellStyle name="40% - Accent2 8 5" xfId="44306"/>
    <cellStyle name="40% - Accent2 8 6" xfId="44307"/>
    <cellStyle name="40% - Accent2 9" xfId="4416"/>
    <cellStyle name="40% - Accent2 9 2" xfId="28702"/>
    <cellStyle name="40% - Accent2 9 2 2" xfId="28703"/>
    <cellStyle name="40% - Accent2 9 2 2 2" xfId="44308"/>
    <cellStyle name="40% - Accent2 9 2 2 3" xfId="44309"/>
    <cellStyle name="40% - Accent2 9 2 3" xfId="28704"/>
    <cellStyle name="40% - Accent2 9 2 4" xfId="44310"/>
    <cellStyle name="40% - Accent2 9 3" xfId="28705"/>
    <cellStyle name="40% - Accent2 9 3 2" xfId="44311"/>
    <cellStyle name="40% - Accent2 9 3 3" xfId="44312"/>
    <cellStyle name="40% - Accent2 9 4" xfId="28706"/>
    <cellStyle name="40% - Accent2 9 4 2" xfId="44313"/>
    <cellStyle name="40% - Accent2 9 4 3" xfId="44314"/>
    <cellStyle name="40% - Accent2 9 5" xfId="28707"/>
    <cellStyle name="40% - Accent2 9 6" xfId="44315"/>
    <cellStyle name="40% - Accent3 10" xfId="4417"/>
    <cellStyle name="40% - Accent3 10 2" xfId="28708"/>
    <cellStyle name="40% - Accent3 10 2 2" xfId="28709"/>
    <cellStyle name="40% - Accent3 10 2 2 2" xfId="44316"/>
    <cellStyle name="40% - Accent3 10 2 2 3" xfId="44317"/>
    <cellStyle name="40% - Accent3 10 2 3" xfId="44318"/>
    <cellStyle name="40% - Accent3 10 2 4" xfId="44319"/>
    <cellStyle name="40% - Accent3 10 3" xfId="28710"/>
    <cellStyle name="40% - Accent3 10 3 2" xfId="44320"/>
    <cellStyle name="40% - Accent3 10 3 3" xfId="44321"/>
    <cellStyle name="40% - Accent3 10 4" xfId="28711"/>
    <cellStyle name="40% - Accent3 10 4 2" xfId="44322"/>
    <cellStyle name="40% - Accent3 10 4 3" xfId="44323"/>
    <cellStyle name="40% - Accent3 10 5" xfId="44324"/>
    <cellStyle name="40% - Accent3 10 6" xfId="44325"/>
    <cellStyle name="40% - Accent3 11" xfId="4418"/>
    <cellStyle name="40% - Accent3 11 2" xfId="28712"/>
    <cellStyle name="40% - Accent3 11 2 2" xfId="44326"/>
    <cellStyle name="40% - Accent3 11 2 2 2" xfId="44327"/>
    <cellStyle name="40% - Accent3 11 2 2 3" xfId="44328"/>
    <cellStyle name="40% - Accent3 11 2 3" xfId="44329"/>
    <cellStyle name="40% - Accent3 11 2 4" xfId="44330"/>
    <cellStyle name="40% - Accent3 11 3" xfId="28713"/>
    <cellStyle name="40% - Accent3 11 3 2" xfId="44331"/>
    <cellStyle name="40% - Accent3 11 3 3" xfId="44332"/>
    <cellStyle name="40% - Accent3 11 4" xfId="44333"/>
    <cellStyle name="40% - Accent3 11 4 2" xfId="44334"/>
    <cellStyle name="40% - Accent3 11 4 3" xfId="44335"/>
    <cellStyle name="40% - Accent3 11 5" xfId="44336"/>
    <cellStyle name="40% - Accent3 11 6" xfId="44337"/>
    <cellStyle name="40% - Accent3 12" xfId="28714"/>
    <cellStyle name="40% - Accent3 12 2" xfId="44338"/>
    <cellStyle name="40% - Accent3 12 2 2" xfId="44339"/>
    <cellStyle name="40% - Accent3 12 2 2 2" xfId="44340"/>
    <cellStyle name="40% - Accent3 12 2 2 3" xfId="44341"/>
    <cellStyle name="40% - Accent3 12 2 3" xfId="44342"/>
    <cellStyle name="40% - Accent3 12 2 4" xfId="44343"/>
    <cellStyle name="40% - Accent3 12 3" xfId="44344"/>
    <cellStyle name="40% - Accent3 12 3 2" xfId="44345"/>
    <cellStyle name="40% - Accent3 12 3 3" xfId="44346"/>
    <cellStyle name="40% - Accent3 12 4" xfId="44347"/>
    <cellStyle name="40% - Accent3 12 4 2" xfId="44348"/>
    <cellStyle name="40% - Accent3 12 4 3" xfId="44349"/>
    <cellStyle name="40% - Accent3 12 5" xfId="44350"/>
    <cellStyle name="40% - Accent3 12 6" xfId="44351"/>
    <cellStyle name="40% - Accent3 13" xfId="28715"/>
    <cellStyle name="40% - Accent3 13 2" xfId="44352"/>
    <cellStyle name="40% - Accent3 13 2 2" xfId="44353"/>
    <cellStyle name="40% - Accent3 13 2 2 2" xfId="44354"/>
    <cellStyle name="40% - Accent3 13 2 2 3" xfId="44355"/>
    <cellStyle name="40% - Accent3 13 2 3" xfId="44356"/>
    <cellStyle name="40% - Accent3 13 2 4" xfId="44357"/>
    <cellStyle name="40% - Accent3 13 3" xfId="44358"/>
    <cellStyle name="40% - Accent3 13 3 2" xfId="44359"/>
    <cellStyle name="40% - Accent3 13 3 3" xfId="44360"/>
    <cellStyle name="40% - Accent3 13 4" xfId="44361"/>
    <cellStyle name="40% - Accent3 13 4 2" xfId="44362"/>
    <cellStyle name="40% - Accent3 13 4 3" xfId="44363"/>
    <cellStyle name="40% - Accent3 13 5" xfId="44364"/>
    <cellStyle name="40% - Accent3 13 6" xfId="44365"/>
    <cellStyle name="40% - Accent3 14" xfId="44366"/>
    <cellStyle name="40% - Accent3 14 2" xfId="44367"/>
    <cellStyle name="40% - Accent3 14 2 2" xfId="44368"/>
    <cellStyle name="40% - Accent3 14 2 2 2" xfId="44369"/>
    <cellStyle name="40% - Accent3 14 2 2 3" xfId="44370"/>
    <cellStyle name="40% - Accent3 14 2 3" xfId="44371"/>
    <cellStyle name="40% - Accent3 14 2 4" xfId="44372"/>
    <cellStyle name="40% - Accent3 14 3" xfId="44373"/>
    <cellStyle name="40% - Accent3 14 3 2" xfId="44374"/>
    <cellStyle name="40% - Accent3 14 3 3" xfId="44375"/>
    <cellStyle name="40% - Accent3 14 4" xfId="44376"/>
    <cellStyle name="40% - Accent3 14 4 2" xfId="44377"/>
    <cellStyle name="40% - Accent3 14 4 3" xfId="44378"/>
    <cellStyle name="40% - Accent3 14 5" xfId="44379"/>
    <cellStyle name="40% - Accent3 14 6" xfId="44380"/>
    <cellStyle name="40% - Accent3 15" xfId="44381"/>
    <cellStyle name="40% - Accent3 15 2" xfId="44382"/>
    <cellStyle name="40% - Accent3 15 2 2" xfId="44383"/>
    <cellStyle name="40% - Accent3 15 2 2 2" xfId="44384"/>
    <cellStyle name="40% - Accent3 15 2 2 3" xfId="44385"/>
    <cellStyle name="40% - Accent3 15 2 3" xfId="44386"/>
    <cellStyle name="40% - Accent3 15 2 4" xfId="44387"/>
    <cellStyle name="40% - Accent3 15 3" xfId="44388"/>
    <cellStyle name="40% - Accent3 15 3 2" xfId="44389"/>
    <cellStyle name="40% - Accent3 15 3 3" xfId="44390"/>
    <cellStyle name="40% - Accent3 15 4" xfId="44391"/>
    <cellStyle name="40% - Accent3 15 4 2" xfId="44392"/>
    <cellStyle name="40% - Accent3 15 4 3" xfId="44393"/>
    <cellStyle name="40% - Accent3 15 5" xfId="44394"/>
    <cellStyle name="40% - Accent3 15 6" xfId="44395"/>
    <cellStyle name="40% - Accent3 16" xfId="44396"/>
    <cellStyle name="40% - Accent3 16 2" xfId="44397"/>
    <cellStyle name="40% - Accent3 16 2 2" xfId="44398"/>
    <cellStyle name="40% - Accent3 16 2 2 2" xfId="44399"/>
    <cellStyle name="40% - Accent3 16 2 2 3" xfId="44400"/>
    <cellStyle name="40% - Accent3 16 2 3" xfId="44401"/>
    <cellStyle name="40% - Accent3 16 2 4" xfId="44402"/>
    <cellStyle name="40% - Accent3 16 3" xfId="44403"/>
    <cellStyle name="40% - Accent3 16 3 2" xfId="44404"/>
    <cellStyle name="40% - Accent3 16 3 3" xfId="44405"/>
    <cellStyle name="40% - Accent3 16 4" xfId="44406"/>
    <cellStyle name="40% - Accent3 16 4 2" xfId="44407"/>
    <cellStyle name="40% - Accent3 16 4 3" xfId="44408"/>
    <cellStyle name="40% - Accent3 16 5" xfId="44409"/>
    <cellStyle name="40% - Accent3 16 6" xfId="44410"/>
    <cellStyle name="40% - Accent3 17" xfId="44411"/>
    <cellStyle name="40% - Accent3 17 2" xfId="44412"/>
    <cellStyle name="40% - Accent3 17 2 2" xfId="44413"/>
    <cellStyle name="40% - Accent3 17 2 2 2" xfId="44414"/>
    <cellStyle name="40% - Accent3 17 2 2 3" xfId="44415"/>
    <cellStyle name="40% - Accent3 17 2 3" xfId="44416"/>
    <cellStyle name="40% - Accent3 17 2 4" xfId="44417"/>
    <cellStyle name="40% - Accent3 17 3" xfId="44418"/>
    <cellStyle name="40% - Accent3 17 3 2" xfId="44419"/>
    <cellStyle name="40% - Accent3 17 3 3" xfId="44420"/>
    <cellStyle name="40% - Accent3 17 4" xfId="44421"/>
    <cellStyle name="40% - Accent3 17 4 2" xfId="44422"/>
    <cellStyle name="40% - Accent3 17 4 3" xfId="44423"/>
    <cellStyle name="40% - Accent3 17 5" xfId="44424"/>
    <cellStyle name="40% - Accent3 17 6" xfId="44425"/>
    <cellStyle name="40% - Accent3 18" xfId="44426"/>
    <cellStyle name="40% - Accent3 18 2" xfId="44427"/>
    <cellStyle name="40% - Accent3 18 2 2" xfId="44428"/>
    <cellStyle name="40% - Accent3 18 2 2 2" xfId="44429"/>
    <cellStyle name="40% - Accent3 18 2 2 3" xfId="44430"/>
    <cellStyle name="40% - Accent3 18 2 3" xfId="44431"/>
    <cellStyle name="40% - Accent3 18 2 4" xfId="44432"/>
    <cellStyle name="40% - Accent3 18 3" xfId="44433"/>
    <cellStyle name="40% - Accent3 18 3 2" xfId="44434"/>
    <cellStyle name="40% - Accent3 18 3 3" xfId="44435"/>
    <cellStyle name="40% - Accent3 18 4" xfId="44436"/>
    <cellStyle name="40% - Accent3 18 4 2" xfId="44437"/>
    <cellStyle name="40% - Accent3 18 4 3" xfId="44438"/>
    <cellStyle name="40% - Accent3 18 5" xfId="44439"/>
    <cellStyle name="40% - Accent3 18 6" xfId="44440"/>
    <cellStyle name="40% - Accent3 19" xfId="44441"/>
    <cellStyle name="40% - Accent3 19 2" xfId="44442"/>
    <cellStyle name="40% - Accent3 19 2 2" xfId="44443"/>
    <cellStyle name="40% - Accent3 19 2 2 2" xfId="44444"/>
    <cellStyle name="40% - Accent3 19 2 2 3" xfId="44445"/>
    <cellStyle name="40% - Accent3 19 2 3" xfId="44446"/>
    <cellStyle name="40% - Accent3 19 2 4" xfId="44447"/>
    <cellStyle name="40% - Accent3 19 3" xfId="44448"/>
    <cellStyle name="40% - Accent3 19 3 2" xfId="44449"/>
    <cellStyle name="40% - Accent3 19 3 3" xfId="44450"/>
    <cellStyle name="40% - Accent3 19 4" xfId="44451"/>
    <cellStyle name="40% - Accent3 19 4 2" xfId="44452"/>
    <cellStyle name="40% - Accent3 19 4 3" xfId="44453"/>
    <cellStyle name="40% - Accent3 19 5" xfId="44454"/>
    <cellStyle name="40% - Accent3 19 6" xfId="44455"/>
    <cellStyle name="40% - Accent3 2" xfId="4419"/>
    <cellStyle name="40% - Accent3 2 2" xfId="4420"/>
    <cellStyle name="40% - Accent3 2 2 2" xfId="4421"/>
    <cellStyle name="40% - Accent3 2 2 2 2" xfId="4422"/>
    <cellStyle name="40% - Accent3 2 2 2 2 2" xfId="28716"/>
    <cellStyle name="40% - Accent3 2 2 2 3" xfId="4423"/>
    <cellStyle name="40% - Accent3 2 2 2 3 2" xfId="28717"/>
    <cellStyle name="40% - Accent3 2 2 2 4" xfId="28718"/>
    <cellStyle name="40% - Accent3 2 2 3" xfId="4424"/>
    <cellStyle name="40% - Accent3 2 2 3 2" xfId="28719"/>
    <cellStyle name="40% - Accent3 2 2 3 2 2" xfId="28720"/>
    <cellStyle name="40% - Accent3 2 2 3 2 3" xfId="28721"/>
    <cellStyle name="40% - Accent3 2 2 3 3" xfId="28722"/>
    <cellStyle name="40% - Accent3 2 2 3 4" xfId="28723"/>
    <cellStyle name="40% - Accent3 2 2 4" xfId="28724"/>
    <cellStyle name="40% - Accent3 2 2 4 2" xfId="28725"/>
    <cellStyle name="40% - Accent3 2 2 4 3" xfId="28726"/>
    <cellStyle name="40% - Accent3 2 2 5" xfId="28727"/>
    <cellStyle name="40% - Accent3 2 2 5 2" xfId="28728"/>
    <cellStyle name="40% - Accent3 2 2 6" xfId="28729"/>
    <cellStyle name="40% - Accent3 2 3" xfId="4425"/>
    <cellStyle name="40% - Accent3 2 3 2" xfId="4426"/>
    <cellStyle name="40% - Accent3 2 3 2 2" xfId="4427"/>
    <cellStyle name="40% - Accent3 2 3 2 2 2" xfId="28730"/>
    <cellStyle name="40% - Accent3 2 3 2 2 3" xfId="44456"/>
    <cellStyle name="40% - Accent3 2 3 2 3" xfId="4428"/>
    <cellStyle name="40% - Accent3 2 3 2 4" xfId="44457"/>
    <cellStyle name="40% - Accent3 2 3 3" xfId="4429"/>
    <cellStyle name="40% - Accent3 2 3 3 2" xfId="28731"/>
    <cellStyle name="40% - Accent3 2 3 3 3" xfId="44458"/>
    <cellStyle name="40% - Accent3 2 3 4" xfId="4430"/>
    <cellStyle name="40% - Accent3 2 3 4 2" xfId="28732"/>
    <cellStyle name="40% - Accent3 2 3 4 3" xfId="44459"/>
    <cellStyle name="40% - Accent3 2 3 5" xfId="28733"/>
    <cellStyle name="40% - Accent3 2 3 6" xfId="44460"/>
    <cellStyle name="40% - Accent3 2 4" xfId="4431"/>
    <cellStyle name="40% - Accent3 2 4 2" xfId="4432"/>
    <cellStyle name="40% - Accent3 2 4 2 2" xfId="28734"/>
    <cellStyle name="40% - Accent3 2 4 2 2 2" xfId="28735"/>
    <cellStyle name="40% - Accent3 2 4 2 3" xfId="28736"/>
    <cellStyle name="40% - Accent3 2 4 2 3 2" xfId="28737"/>
    <cellStyle name="40% - Accent3 2 4 3" xfId="4433"/>
    <cellStyle name="40% - Accent3 2 4 3 2" xfId="28738"/>
    <cellStyle name="40% - Accent3 2 4 3 2 2" xfId="28739"/>
    <cellStyle name="40% - Accent3 2 4 3 3" xfId="28740"/>
    <cellStyle name="40% - Accent3 2 4 4" xfId="4434"/>
    <cellStyle name="40% - Accent3 2 4 4 2" xfId="28741"/>
    <cellStyle name="40% - Accent3 2 4 5" xfId="28742"/>
    <cellStyle name="40% - Accent3 2 4 5 2" xfId="28743"/>
    <cellStyle name="40% - Accent3 2 5" xfId="4435"/>
    <cellStyle name="40% - Accent3 2 5 2" xfId="28744"/>
    <cellStyle name="40% - Accent3 2 5 2 2" xfId="28745"/>
    <cellStyle name="40% - Accent3 2 5 3" xfId="28746"/>
    <cellStyle name="40% - Accent3 2 6" xfId="28747"/>
    <cellStyle name="40% - Accent3 2 6 2" xfId="28748"/>
    <cellStyle name="40% - Accent3 2 6 2 2" xfId="28749"/>
    <cellStyle name="40% - Accent3 2 6 3" xfId="28750"/>
    <cellStyle name="40% - Accent3 2 7" xfId="28751"/>
    <cellStyle name="40% - Accent3 2 7 2" xfId="28752"/>
    <cellStyle name="40% - Accent3 2 8" xfId="28753"/>
    <cellStyle name="40% - Accent3 2 9" xfId="28754"/>
    <cellStyle name="40% - Accent3 2_12PCORC Wind Vestas and Royalties" xfId="28755"/>
    <cellStyle name="40% - Accent3 20" xfId="44461"/>
    <cellStyle name="40% - Accent3 20 2" xfId="44462"/>
    <cellStyle name="40% - Accent3 20 2 2" xfId="44463"/>
    <cellStyle name="40% - Accent3 20 2 2 2" xfId="44464"/>
    <cellStyle name="40% - Accent3 20 2 2 3" xfId="44465"/>
    <cellStyle name="40% - Accent3 20 2 3" xfId="44466"/>
    <cellStyle name="40% - Accent3 20 2 4" xfId="44467"/>
    <cellStyle name="40% - Accent3 20 3" xfId="44468"/>
    <cellStyle name="40% - Accent3 20 3 2" xfId="44469"/>
    <cellStyle name="40% - Accent3 20 3 3" xfId="44470"/>
    <cellStyle name="40% - Accent3 20 4" xfId="44471"/>
    <cellStyle name="40% - Accent3 20 4 2" xfId="44472"/>
    <cellStyle name="40% - Accent3 20 4 3" xfId="44473"/>
    <cellStyle name="40% - Accent3 20 5" xfId="44474"/>
    <cellStyle name="40% - Accent3 20 6" xfId="44475"/>
    <cellStyle name="40% - Accent3 21" xfId="44476"/>
    <cellStyle name="40% - Accent3 22" xfId="44477"/>
    <cellStyle name="40% - Accent3 22 2" xfId="44478"/>
    <cellStyle name="40% - Accent3 22 2 2" xfId="44479"/>
    <cellStyle name="40% - Accent3 22 2 2 2" xfId="44480"/>
    <cellStyle name="40% - Accent3 22 2 2 3" xfId="44481"/>
    <cellStyle name="40% - Accent3 22 2 3" xfId="44482"/>
    <cellStyle name="40% - Accent3 22 2 4" xfId="44483"/>
    <cellStyle name="40% - Accent3 22 3" xfId="44484"/>
    <cellStyle name="40% - Accent3 22 3 2" xfId="44485"/>
    <cellStyle name="40% - Accent3 22 3 3" xfId="44486"/>
    <cellStyle name="40% - Accent3 22 4" xfId="44487"/>
    <cellStyle name="40% - Accent3 22 4 2" xfId="44488"/>
    <cellStyle name="40% - Accent3 22 4 3" xfId="44489"/>
    <cellStyle name="40% - Accent3 22 5" xfId="44490"/>
    <cellStyle name="40% - Accent3 22 6" xfId="44491"/>
    <cellStyle name="40% - Accent3 23" xfId="44492"/>
    <cellStyle name="40% - Accent3 23 2" xfId="44493"/>
    <cellStyle name="40% - Accent3 23 2 2" xfId="44494"/>
    <cellStyle name="40% - Accent3 23 2 3" xfId="44495"/>
    <cellStyle name="40% - Accent3 23 3" xfId="44496"/>
    <cellStyle name="40% - Accent3 23 4" xfId="44497"/>
    <cellStyle name="40% - Accent3 24" xfId="44498"/>
    <cellStyle name="40% - Accent3 24 2" xfId="44499"/>
    <cellStyle name="40% - Accent3 24 3" xfId="44500"/>
    <cellStyle name="40% - Accent3 25" xfId="44501"/>
    <cellStyle name="40% - Accent3 25 2" xfId="44502"/>
    <cellStyle name="40% - Accent3 25 3" xfId="44503"/>
    <cellStyle name="40% - Accent3 26" xfId="44504"/>
    <cellStyle name="40% - Accent3 27" xfId="44505"/>
    <cellStyle name="40% - Accent3 28" xfId="44506"/>
    <cellStyle name="40% - Accent3 29" xfId="44507"/>
    <cellStyle name="40% - Accent3 3" xfId="4436"/>
    <cellStyle name="40% - Accent3 3 2" xfId="4437"/>
    <cellStyle name="40% - Accent3 3 2 2" xfId="4438"/>
    <cellStyle name="40% - Accent3 3 2 2 2" xfId="28756"/>
    <cellStyle name="40% - Accent3 3 2 3" xfId="4439"/>
    <cellStyle name="40% - Accent3 3 2 3 2" xfId="28757"/>
    <cellStyle name="40% - Accent3 3 2 4" xfId="28758"/>
    <cellStyle name="40% - Accent3 3 2 4 2" xfId="28759"/>
    <cellStyle name="40% - Accent3 3 2 5" xfId="28760"/>
    <cellStyle name="40% - Accent3 3 2 6" xfId="28761"/>
    <cellStyle name="40% - Accent3 3 3" xfId="4440"/>
    <cellStyle name="40% - Accent3 3 3 2" xfId="28762"/>
    <cellStyle name="40% - Accent3 3 3 2 2" xfId="28763"/>
    <cellStyle name="40% - Accent3 3 3 2 2 2" xfId="28764"/>
    <cellStyle name="40% - Accent3 3 3 2 2 3" xfId="44508"/>
    <cellStyle name="40% - Accent3 3 3 2 3" xfId="28765"/>
    <cellStyle name="40% - Accent3 3 3 2 4" xfId="28766"/>
    <cellStyle name="40% - Accent3 3 3 2 5" xfId="28767"/>
    <cellStyle name="40% - Accent3 3 3 3" xfId="28768"/>
    <cellStyle name="40% - Accent3 3 3 3 2" xfId="28769"/>
    <cellStyle name="40% - Accent3 3 3 3 3" xfId="44509"/>
    <cellStyle name="40% - Accent3 3 3 4" xfId="28770"/>
    <cellStyle name="40% - Accent3 3 3 4 2" xfId="44510"/>
    <cellStyle name="40% - Accent3 3 3 4 3" xfId="44511"/>
    <cellStyle name="40% - Accent3 3 3 5" xfId="44512"/>
    <cellStyle name="40% - Accent3 3 3 6" xfId="44513"/>
    <cellStyle name="40% - Accent3 3 4" xfId="4441"/>
    <cellStyle name="40% - Accent3 3 4 2" xfId="28771"/>
    <cellStyle name="40% - Accent3 3 4 2 2" xfId="28772"/>
    <cellStyle name="40% - Accent3 3 4 3" xfId="28773"/>
    <cellStyle name="40% - Accent3 3 4 4" xfId="28774"/>
    <cellStyle name="40% - Accent3 3 5" xfId="4442"/>
    <cellStyle name="40% - Accent3 3 5 2" xfId="28775"/>
    <cellStyle name="40% - Accent3 3 6" xfId="28776"/>
    <cellStyle name="40% - Accent3 3 7" xfId="28777"/>
    <cellStyle name="40% - Accent3 4" xfId="4443"/>
    <cellStyle name="40% - Accent3 4 2" xfId="4444"/>
    <cellStyle name="40% - Accent3 4 2 2" xfId="4445"/>
    <cellStyle name="40% - Accent3 4 2 2 2" xfId="28778"/>
    <cellStyle name="40% - Accent3 4 2 2 2 2" xfId="44514"/>
    <cellStyle name="40% - Accent3 4 2 2 2 3" xfId="44515"/>
    <cellStyle name="40% - Accent3 4 2 2 3" xfId="44516"/>
    <cellStyle name="40% - Accent3 4 2 2 4" xfId="44517"/>
    <cellStyle name="40% - Accent3 4 2 3" xfId="28779"/>
    <cellStyle name="40% - Accent3 4 2 3 2" xfId="28780"/>
    <cellStyle name="40% - Accent3 4 2 3 3" xfId="44518"/>
    <cellStyle name="40% - Accent3 4 2 4" xfId="28781"/>
    <cellStyle name="40% - Accent3 4 2 4 2" xfId="28782"/>
    <cellStyle name="40% - Accent3 4 2 4 3" xfId="44519"/>
    <cellStyle name="40% - Accent3 4 2 5" xfId="28783"/>
    <cellStyle name="40% - Accent3 4 2 6" xfId="44520"/>
    <cellStyle name="40% - Accent3 4 3" xfId="4446"/>
    <cellStyle name="40% - Accent3 4 3 2" xfId="28784"/>
    <cellStyle name="40% - Accent3 4 3 2 2" xfId="28785"/>
    <cellStyle name="40% - Accent3 4 3 2 3" xfId="44521"/>
    <cellStyle name="40% - Accent3 4 3 3" xfId="28786"/>
    <cellStyle name="40% - Accent3 4 3 4" xfId="44522"/>
    <cellStyle name="40% - Accent3 4 4" xfId="28787"/>
    <cellStyle name="40% - Accent3 4 4 2" xfId="28788"/>
    <cellStyle name="40% - Accent3 4 4 3" xfId="44523"/>
    <cellStyle name="40% - Accent3 4 5" xfId="28789"/>
    <cellStyle name="40% - Accent3 4 5 2" xfId="28790"/>
    <cellStyle name="40% - Accent3 4 5 3" xfId="44524"/>
    <cellStyle name="40% - Accent3 4 6" xfId="28791"/>
    <cellStyle name="40% - Accent3 4 6 2" xfId="28792"/>
    <cellStyle name="40% - Accent3 4 7" xfId="28793"/>
    <cellStyle name="40% - Accent3 4 7 2" xfId="28794"/>
    <cellStyle name="40% - Accent3 4 8" xfId="28795"/>
    <cellStyle name="40% - Accent3 4 9" xfId="28796"/>
    <cellStyle name="40% - Accent3 5" xfId="4447"/>
    <cellStyle name="40% - Accent3 5 2" xfId="4448"/>
    <cellStyle name="40% - Accent3 5 2 2" xfId="28797"/>
    <cellStyle name="40% - Accent3 5 2 2 2" xfId="28798"/>
    <cellStyle name="40% - Accent3 5 2 2 3" xfId="44525"/>
    <cellStyle name="40% - Accent3 5 2 3" xfId="28799"/>
    <cellStyle name="40% - Accent3 5 2 4" xfId="44526"/>
    <cellStyle name="40% - Accent3 5 3" xfId="28800"/>
    <cellStyle name="40% - Accent3 5 3 2" xfId="28801"/>
    <cellStyle name="40% - Accent3 5 3 3" xfId="28802"/>
    <cellStyle name="40% - Accent3 5 4" xfId="28803"/>
    <cellStyle name="40% - Accent3 5 4 2" xfId="28804"/>
    <cellStyle name="40% - Accent3 5 4 3" xfId="28805"/>
    <cellStyle name="40% - Accent3 5 5" xfId="28806"/>
    <cellStyle name="40% - Accent3 5 6" xfId="44527"/>
    <cellStyle name="40% - Accent3 6" xfId="4449"/>
    <cellStyle name="40% - Accent3 6 2" xfId="4450"/>
    <cellStyle name="40% - Accent3 6 2 2" xfId="28807"/>
    <cellStyle name="40% - Accent3 6 2 2 2" xfId="28808"/>
    <cellStyle name="40% - Accent3 6 2 2 3" xfId="44528"/>
    <cellStyle name="40% - Accent3 6 2 3" xfId="28809"/>
    <cellStyle name="40% - Accent3 6 2 4" xfId="28810"/>
    <cellStyle name="40% - Accent3 6 3" xfId="28811"/>
    <cellStyle name="40% - Accent3 6 3 2" xfId="28812"/>
    <cellStyle name="40% - Accent3 6 3 3" xfId="28813"/>
    <cellStyle name="40% - Accent3 6 4" xfId="28814"/>
    <cellStyle name="40% - Accent3 6 4 2" xfId="28815"/>
    <cellStyle name="40% - Accent3 6 4 3" xfId="44529"/>
    <cellStyle name="40% - Accent3 6 5" xfId="28816"/>
    <cellStyle name="40% - Accent3 6 6" xfId="44530"/>
    <cellStyle name="40% - Accent3 7" xfId="4451"/>
    <cellStyle name="40% - Accent3 7 2" xfId="28817"/>
    <cellStyle name="40% - Accent3 7 2 2" xfId="28818"/>
    <cellStyle name="40% - Accent3 7 2 2 2" xfId="28819"/>
    <cellStyle name="40% - Accent3 7 2 2 3" xfId="44531"/>
    <cellStyle name="40% - Accent3 7 2 3" xfId="28820"/>
    <cellStyle name="40% - Accent3 7 2 4" xfId="28821"/>
    <cellStyle name="40% - Accent3 7 3" xfId="28822"/>
    <cellStyle name="40% - Accent3 7 3 2" xfId="28823"/>
    <cellStyle name="40% - Accent3 7 3 3" xfId="44532"/>
    <cellStyle name="40% - Accent3 7 4" xfId="28824"/>
    <cellStyle name="40% - Accent3 7 4 2" xfId="28825"/>
    <cellStyle name="40% - Accent3 7 4 3" xfId="44533"/>
    <cellStyle name="40% - Accent3 7 5" xfId="28826"/>
    <cellStyle name="40% - Accent3 7 6" xfId="44534"/>
    <cellStyle name="40% - Accent3 8" xfId="4452"/>
    <cellStyle name="40% - Accent3 8 2" xfId="28827"/>
    <cellStyle name="40% - Accent3 8 2 2" xfId="28828"/>
    <cellStyle name="40% - Accent3 8 2 2 2" xfId="44535"/>
    <cellStyle name="40% - Accent3 8 2 2 3" xfId="44536"/>
    <cellStyle name="40% - Accent3 8 2 3" xfId="28829"/>
    <cellStyle name="40% - Accent3 8 2 4" xfId="44537"/>
    <cellStyle name="40% - Accent3 8 3" xfId="28830"/>
    <cellStyle name="40% - Accent3 8 3 2" xfId="44538"/>
    <cellStyle name="40% - Accent3 8 3 3" xfId="44539"/>
    <cellStyle name="40% - Accent3 8 4" xfId="44540"/>
    <cellStyle name="40% - Accent3 8 4 2" xfId="44541"/>
    <cellStyle name="40% - Accent3 8 4 3" xfId="44542"/>
    <cellStyle name="40% - Accent3 8 5" xfId="44543"/>
    <cellStyle name="40% - Accent3 8 6" xfId="44544"/>
    <cellStyle name="40% - Accent3 9" xfId="4453"/>
    <cellStyle name="40% - Accent3 9 2" xfId="28831"/>
    <cellStyle name="40% - Accent3 9 2 2" xfId="28832"/>
    <cellStyle name="40% - Accent3 9 2 2 2" xfId="44545"/>
    <cellStyle name="40% - Accent3 9 2 2 3" xfId="44546"/>
    <cellStyle name="40% - Accent3 9 2 3" xfId="28833"/>
    <cellStyle name="40% - Accent3 9 2 4" xfId="44547"/>
    <cellStyle name="40% - Accent3 9 3" xfId="28834"/>
    <cellStyle name="40% - Accent3 9 3 2" xfId="44548"/>
    <cellStyle name="40% - Accent3 9 3 3" xfId="44549"/>
    <cellStyle name="40% - Accent3 9 4" xfId="28835"/>
    <cellStyle name="40% - Accent3 9 4 2" xfId="44550"/>
    <cellStyle name="40% - Accent3 9 4 3" xfId="44551"/>
    <cellStyle name="40% - Accent3 9 5" xfId="28836"/>
    <cellStyle name="40% - Accent3 9 6" xfId="44552"/>
    <cellStyle name="40% - Accent4 10" xfId="4454"/>
    <cellStyle name="40% - Accent4 10 2" xfId="28837"/>
    <cellStyle name="40% - Accent4 10 2 2" xfId="28838"/>
    <cellStyle name="40% - Accent4 10 2 2 2" xfId="44553"/>
    <cellStyle name="40% - Accent4 10 2 2 3" xfId="44554"/>
    <cellStyle name="40% - Accent4 10 2 3" xfId="44555"/>
    <cellStyle name="40% - Accent4 10 2 4" xfId="44556"/>
    <cellStyle name="40% - Accent4 10 3" xfId="28839"/>
    <cellStyle name="40% - Accent4 10 3 2" xfId="44557"/>
    <cellStyle name="40% - Accent4 10 3 3" xfId="44558"/>
    <cellStyle name="40% - Accent4 10 4" xfId="28840"/>
    <cellStyle name="40% - Accent4 10 4 2" xfId="44559"/>
    <cellStyle name="40% - Accent4 10 4 3" xfId="44560"/>
    <cellStyle name="40% - Accent4 10 5" xfId="44561"/>
    <cellStyle name="40% - Accent4 10 6" xfId="44562"/>
    <cellStyle name="40% - Accent4 11" xfId="4455"/>
    <cellStyle name="40% - Accent4 11 2" xfId="28841"/>
    <cellStyle name="40% - Accent4 11 2 2" xfId="44563"/>
    <cellStyle name="40% - Accent4 11 2 2 2" xfId="44564"/>
    <cellStyle name="40% - Accent4 11 2 2 3" xfId="44565"/>
    <cellStyle name="40% - Accent4 11 2 3" xfId="44566"/>
    <cellStyle name="40% - Accent4 11 2 4" xfId="44567"/>
    <cellStyle name="40% - Accent4 11 3" xfId="28842"/>
    <cellStyle name="40% - Accent4 11 3 2" xfId="44568"/>
    <cellStyle name="40% - Accent4 11 3 3" xfId="44569"/>
    <cellStyle name="40% - Accent4 11 4" xfId="44570"/>
    <cellStyle name="40% - Accent4 11 4 2" xfId="44571"/>
    <cellStyle name="40% - Accent4 11 4 3" xfId="44572"/>
    <cellStyle name="40% - Accent4 11 5" xfId="44573"/>
    <cellStyle name="40% - Accent4 11 6" xfId="44574"/>
    <cellStyle name="40% - Accent4 12" xfId="28843"/>
    <cellStyle name="40% - Accent4 12 2" xfId="44575"/>
    <cellStyle name="40% - Accent4 12 2 2" xfId="44576"/>
    <cellStyle name="40% - Accent4 12 2 2 2" xfId="44577"/>
    <cellStyle name="40% - Accent4 12 2 2 3" xfId="44578"/>
    <cellStyle name="40% - Accent4 12 2 3" xfId="44579"/>
    <cellStyle name="40% - Accent4 12 2 4" xfId="44580"/>
    <cellStyle name="40% - Accent4 12 3" xfId="44581"/>
    <cellStyle name="40% - Accent4 12 3 2" xfId="44582"/>
    <cellStyle name="40% - Accent4 12 3 3" xfId="44583"/>
    <cellStyle name="40% - Accent4 12 4" xfId="44584"/>
    <cellStyle name="40% - Accent4 12 4 2" xfId="44585"/>
    <cellStyle name="40% - Accent4 12 4 3" xfId="44586"/>
    <cellStyle name="40% - Accent4 12 5" xfId="44587"/>
    <cellStyle name="40% - Accent4 12 6" xfId="44588"/>
    <cellStyle name="40% - Accent4 13" xfId="28844"/>
    <cellStyle name="40% - Accent4 13 2" xfId="44589"/>
    <cellStyle name="40% - Accent4 13 2 2" xfId="44590"/>
    <cellStyle name="40% - Accent4 13 2 2 2" xfId="44591"/>
    <cellStyle name="40% - Accent4 13 2 2 3" xfId="44592"/>
    <cellStyle name="40% - Accent4 13 2 3" xfId="44593"/>
    <cellStyle name="40% - Accent4 13 2 4" xfId="44594"/>
    <cellStyle name="40% - Accent4 13 3" xfId="44595"/>
    <cellStyle name="40% - Accent4 13 3 2" xfId="44596"/>
    <cellStyle name="40% - Accent4 13 3 3" xfId="44597"/>
    <cellStyle name="40% - Accent4 13 4" xfId="44598"/>
    <cellStyle name="40% - Accent4 13 4 2" xfId="44599"/>
    <cellStyle name="40% - Accent4 13 4 3" xfId="44600"/>
    <cellStyle name="40% - Accent4 13 5" xfId="44601"/>
    <cellStyle name="40% - Accent4 13 6" xfId="44602"/>
    <cellStyle name="40% - Accent4 14" xfId="44603"/>
    <cellStyle name="40% - Accent4 14 2" xfId="44604"/>
    <cellStyle name="40% - Accent4 14 2 2" xfId="44605"/>
    <cellStyle name="40% - Accent4 14 2 2 2" xfId="44606"/>
    <cellStyle name="40% - Accent4 14 2 2 3" xfId="44607"/>
    <cellStyle name="40% - Accent4 14 2 3" xfId="44608"/>
    <cellStyle name="40% - Accent4 14 2 4" xfId="44609"/>
    <cellStyle name="40% - Accent4 14 3" xfId="44610"/>
    <cellStyle name="40% - Accent4 14 3 2" xfId="44611"/>
    <cellStyle name="40% - Accent4 14 3 3" xfId="44612"/>
    <cellStyle name="40% - Accent4 14 4" xfId="44613"/>
    <cellStyle name="40% - Accent4 14 4 2" xfId="44614"/>
    <cellStyle name="40% - Accent4 14 4 3" xfId="44615"/>
    <cellStyle name="40% - Accent4 14 5" xfId="44616"/>
    <cellStyle name="40% - Accent4 14 6" xfId="44617"/>
    <cellStyle name="40% - Accent4 15" xfId="44618"/>
    <cellStyle name="40% - Accent4 15 2" xfId="44619"/>
    <cellStyle name="40% - Accent4 15 2 2" xfId="44620"/>
    <cellStyle name="40% - Accent4 15 2 2 2" xfId="44621"/>
    <cellStyle name="40% - Accent4 15 2 2 3" xfId="44622"/>
    <cellStyle name="40% - Accent4 15 2 3" xfId="44623"/>
    <cellStyle name="40% - Accent4 15 2 4" xfId="44624"/>
    <cellStyle name="40% - Accent4 15 3" xfId="44625"/>
    <cellStyle name="40% - Accent4 15 3 2" xfId="44626"/>
    <cellStyle name="40% - Accent4 15 3 3" xfId="44627"/>
    <cellStyle name="40% - Accent4 15 4" xfId="44628"/>
    <cellStyle name="40% - Accent4 15 4 2" xfId="44629"/>
    <cellStyle name="40% - Accent4 15 4 3" xfId="44630"/>
    <cellStyle name="40% - Accent4 15 5" xfId="44631"/>
    <cellStyle name="40% - Accent4 15 6" xfId="44632"/>
    <cellStyle name="40% - Accent4 16" xfId="44633"/>
    <cellStyle name="40% - Accent4 16 2" xfId="44634"/>
    <cellStyle name="40% - Accent4 16 2 2" xfId="44635"/>
    <cellStyle name="40% - Accent4 16 2 2 2" xfId="44636"/>
    <cellStyle name="40% - Accent4 16 2 2 3" xfId="44637"/>
    <cellStyle name="40% - Accent4 16 2 3" xfId="44638"/>
    <cellStyle name="40% - Accent4 16 2 4" xfId="44639"/>
    <cellStyle name="40% - Accent4 16 3" xfId="44640"/>
    <cellStyle name="40% - Accent4 16 3 2" xfId="44641"/>
    <cellStyle name="40% - Accent4 16 3 3" xfId="44642"/>
    <cellStyle name="40% - Accent4 16 4" xfId="44643"/>
    <cellStyle name="40% - Accent4 16 4 2" xfId="44644"/>
    <cellStyle name="40% - Accent4 16 4 3" xfId="44645"/>
    <cellStyle name="40% - Accent4 16 5" xfId="44646"/>
    <cellStyle name="40% - Accent4 16 6" xfId="44647"/>
    <cellStyle name="40% - Accent4 17" xfId="44648"/>
    <cellStyle name="40% - Accent4 17 2" xfId="44649"/>
    <cellStyle name="40% - Accent4 17 2 2" xfId="44650"/>
    <cellStyle name="40% - Accent4 17 2 2 2" xfId="44651"/>
    <cellStyle name="40% - Accent4 17 2 2 3" xfId="44652"/>
    <cellStyle name="40% - Accent4 17 2 3" xfId="44653"/>
    <cellStyle name="40% - Accent4 17 2 4" xfId="44654"/>
    <cellStyle name="40% - Accent4 17 3" xfId="44655"/>
    <cellStyle name="40% - Accent4 17 3 2" xfId="44656"/>
    <cellStyle name="40% - Accent4 17 3 3" xfId="44657"/>
    <cellStyle name="40% - Accent4 17 4" xfId="44658"/>
    <cellStyle name="40% - Accent4 17 4 2" xfId="44659"/>
    <cellStyle name="40% - Accent4 17 4 3" xfId="44660"/>
    <cellStyle name="40% - Accent4 17 5" xfId="44661"/>
    <cellStyle name="40% - Accent4 17 6" xfId="44662"/>
    <cellStyle name="40% - Accent4 18" xfId="44663"/>
    <cellStyle name="40% - Accent4 18 2" xfId="44664"/>
    <cellStyle name="40% - Accent4 18 2 2" xfId="44665"/>
    <cellStyle name="40% - Accent4 18 2 2 2" xfId="44666"/>
    <cellStyle name="40% - Accent4 18 2 2 3" xfId="44667"/>
    <cellStyle name="40% - Accent4 18 2 3" xfId="44668"/>
    <cellStyle name="40% - Accent4 18 2 4" xfId="44669"/>
    <cellStyle name="40% - Accent4 18 3" xfId="44670"/>
    <cellStyle name="40% - Accent4 18 3 2" xfId="44671"/>
    <cellStyle name="40% - Accent4 18 3 3" xfId="44672"/>
    <cellStyle name="40% - Accent4 18 4" xfId="44673"/>
    <cellStyle name="40% - Accent4 18 4 2" xfId="44674"/>
    <cellStyle name="40% - Accent4 18 4 3" xfId="44675"/>
    <cellStyle name="40% - Accent4 18 5" xfId="44676"/>
    <cellStyle name="40% - Accent4 18 6" xfId="44677"/>
    <cellStyle name="40% - Accent4 19" xfId="44678"/>
    <cellStyle name="40% - Accent4 19 2" xfId="44679"/>
    <cellStyle name="40% - Accent4 19 2 2" xfId="44680"/>
    <cellStyle name="40% - Accent4 19 2 2 2" xfId="44681"/>
    <cellStyle name="40% - Accent4 19 2 2 3" xfId="44682"/>
    <cellStyle name="40% - Accent4 19 2 3" xfId="44683"/>
    <cellStyle name="40% - Accent4 19 2 4" xfId="44684"/>
    <cellStyle name="40% - Accent4 19 3" xfId="44685"/>
    <cellStyle name="40% - Accent4 19 3 2" xfId="44686"/>
    <cellStyle name="40% - Accent4 19 3 3" xfId="44687"/>
    <cellStyle name="40% - Accent4 19 4" xfId="44688"/>
    <cellStyle name="40% - Accent4 19 4 2" xfId="44689"/>
    <cellStyle name="40% - Accent4 19 4 3" xfId="44690"/>
    <cellStyle name="40% - Accent4 19 5" xfId="44691"/>
    <cellStyle name="40% - Accent4 19 6" xfId="44692"/>
    <cellStyle name="40% - Accent4 2" xfId="4456"/>
    <cellStyle name="40% - Accent4 2 2" xfId="4457"/>
    <cellStyle name="40% - Accent4 2 2 2" xfId="4458"/>
    <cellStyle name="40% - Accent4 2 2 2 2" xfId="4459"/>
    <cellStyle name="40% - Accent4 2 2 2 2 2" xfId="28845"/>
    <cellStyle name="40% - Accent4 2 2 2 3" xfId="4460"/>
    <cellStyle name="40% - Accent4 2 2 2 3 2" xfId="28846"/>
    <cellStyle name="40% - Accent4 2 2 2 4" xfId="28847"/>
    <cellStyle name="40% - Accent4 2 2 3" xfId="4461"/>
    <cellStyle name="40% - Accent4 2 2 3 2" xfId="28848"/>
    <cellStyle name="40% - Accent4 2 2 3 2 2" xfId="28849"/>
    <cellStyle name="40% - Accent4 2 2 3 2 3" xfId="28850"/>
    <cellStyle name="40% - Accent4 2 2 3 3" xfId="28851"/>
    <cellStyle name="40% - Accent4 2 2 3 4" xfId="28852"/>
    <cellStyle name="40% - Accent4 2 2 4" xfId="28853"/>
    <cellStyle name="40% - Accent4 2 2 4 2" xfId="28854"/>
    <cellStyle name="40% - Accent4 2 2 4 3" xfId="28855"/>
    <cellStyle name="40% - Accent4 2 2 5" xfId="28856"/>
    <cellStyle name="40% - Accent4 2 2 5 2" xfId="28857"/>
    <cellStyle name="40% - Accent4 2 2 6" xfId="28858"/>
    <cellStyle name="40% - Accent4 2 3" xfId="4462"/>
    <cellStyle name="40% - Accent4 2 3 2" xfId="4463"/>
    <cellStyle name="40% - Accent4 2 3 2 2" xfId="4464"/>
    <cellStyle name="40% - Accent4 2 3 2 2 2" xfId="28859"/>
    <cellStyle name="40% - Accent4 2 3 2 2 3" xfId="44693"/>
    <cellStyle name="40% - Accent4 2 3 2 3" xfId="4465"/>
    <cellStyle name="40% - Accent4 2 3 2 4" xfId="44694"/>
    <cellStyle name="40% - Accent4 2 3 3" xfId="4466"/>
    <cellStyle name="40% - Accent4 2 3 3 2" xfId="28860"/>
    <cellStyle name="40% - Accent4 2 3 3 3" xfId="44695"/>
    <cellStyle name="40% - Accent4 2 3 4" xfId="4467"/>
    <cellStyle name="40% - Accent4 2 3 4 2" xfId="28861"/>
    <cellStyle name="40% - Accent4 2 3 4 3" xfId="44696"/>
    <cellStyle name="40% - Accent4 2 3 5" xfId="28862"/>
    <cellStyle name="40% - Accent4 2 3 6" xfId="44697"/>
    <cellStyle name="40% - Accent4 2 4" xfId="4468"/>
    <cellStyle name="40% - Accent4 2 4 2" xfId="4469"/>
    <cellStyle name="40% - Accent4 2 4 2 2" xfId="28863"/>
    <cellStyle name="40% - Accent4 2 4 2 2 2" xfId="28864"/>
    <cellStyle name="40% - Accent4 2 4 2 3" xfId="28865"/>
    <cellStyle name="40% - Accent4 2 4 2 3 2" xfId="28866"/>
    <cellStyle name="40% - Accent4 2 4 3" xfId="4470"/>
    <cellStyle name="40% - Accent4 2 4 3 2" xfId="28867"/>
    <cellStyle name="40% - Accent4 2 4 3 2 2" xfId="28868"/>
    <cellStyle name="40% - Accent4 2 4 3 3" xfId="28869"/>
    <cellStyle name="40% - Accent4 2 4 4" xfId="4471"/>
    <cellStyle name="40% - Accent4 2 4 4 2" xfId="28870"/>
    <cellStyle name="40% - Accent4 2 4 5" xfId="28871"/>
    <cellStyle name="40% - Accent4 2 4 5 2" xfId="28872"/>
    <cellStyle name="40% - Accent4 2 5" xfId="4472"/>
    <cellStyle name="40% - Accent4 2 5 2" xfId="28873"/>
    <cellStyle name="40% - Accent4 2 5 2 2" xfId="28874"/>
    <cellStyle name="40% - Accent4 2 5 3" xfId="28875"/>
    <cellStyle name="40% - Accent4 2 6" xfId="28876"/>
    <cellStyle name="40% - Accent4 2 6 2" xfId="28877"/>
    <cellStyle name="40% - Accent4 2 6 2 2" xfId="28878"/>
    <cellStyle name="40% - Accent4 2 6 3" xfId="28879"/>
    <cellStyle name="40% - Accent4 2 7" xfId="28880"/>
    <cellStyle name="40% - Accent4 2 7 2" xfId="28881"/>
    <cellStyle name="40% - Accent4 2 8" xfId="28882"/>
    <cellStyle name="40% - Accent4 2 9" xfId="28883"/>
    <cellStyle name="40% - Accent4 2_12PCORC Wind Vestas and Royalties" xfId="28884"/>
    <cellStyle name="40% - Accent4 20" xfId="44698"/>
    <cellStyle name="40% - Accent4 20 2" xfId="44699"/>
    <cellStyle name="40% - Accent4 20 2 2" xfId="44700"/>
    <cellStyle name="40% - Accent4 20 2 2 2" xfId="44701"/>
    <cellStyle name="40% - Accent4 20 2 2 3" xfId="44702"/>
    <cellStyle name="40% - Accent4 20 2 3" xfId="44703"/>
    <cellStyle name="40% - Accent4 20 2 4" xfId="44704"/>
    <cellStyle name="40% - Accent4 20 3" xfId="44705"/>
    <cellStyle name="40% - Accent4 20 3 2" xfId="44706"/>
    <cellStyle name="40% - Accent4 20 3 3" xfId="44707"/>
    <cellStyle name="40% - Accent4 20 4" xfId="44708"/>
    <cellStyle name="40% - Accent4 20 4 2" xfId="44709"/>
    <cellStyle name="40% - Accent4 20 4 3" xfId="44710"/>
    <cellStyle name="40% - Accent4 20 5" xfId="44711"/>
    <cellStyle name="40% - Accent4 20 6" xfId="44712"/>
    <cellStyle name="40% - Accent4 21" xfId="44713"/>
    <cellStyle name="40% - Accent4 22" xfId="44714"/>
    <cellStyle name="40% - Accent4 22 2" xfId="44715"/>
    <cellStyle name="40% - Accent4 22 2 2" xfId="44716"/>
    <cellStyle name="40% - Accent4 22 2 2 2" xfId="44717"/>
    <cellStyle name="40% - Accent4 22 2 2 3" xfId="44718"/>
    <cellStyle name="40% - Accent4 22 2 3" xfId="44719"/>
    <cellStyle name="40% - Accent4 22 2 4" xfId="44720"/>
    <cellStyle name="40% - Accent4 22 3" xfId="44721"/>
    <cellStyle name="40% - Accent4 22 3 2" xfId="44722"/>
    <cellStyle name="40% - Accent4 22 3 3" xfId="44723"/>
    <cellStyle name="40% - Accent4 22 4" xfId="44724"/>
    <cellStyle name="40% - Accent4 22 4 2" xfId="44725"/>
    <cellStyle name="40% - Accent4 22 4 3" xfId="44726"/>
    <cellStyle name="40% - Accent4 22 5" xfId="44727"/>
    <cellStyle name="40% - Accent4 22 6" xfId="44728"/>
    <cellStyle name="40% - Accent4 23" xfId="44729"/>
    <cellStyle name="40% - Accent4 23 2" xfId="44730"/>
    <cellStyle name="40% - Accent4 23 2 2" xfId="44731"/>
    <cellStyle name="40% - Accent4 23 2 3" xfId="44732"/>
    <cellStyle name="40% - Accent4 23 3" xfId="44733"/>
    <cellStyle name="40% - Accent4 23 4" xfId="44734"/>
    <cellStyle name="40% - Accent4 24" xfId="44735"/>
    <cellStyle name="40% - Accent4 24 2" xfId="44736"/>
    <cellStyle name="40% - Accent4 24 3" xfId="44737"/>
    <cellStyle name="40% - Accent4 25" xfId="44738"/>
    <cellStyle name="40% - Accent4 25 2" xfId="44739"/>
    <cellStyle name="40% - Accent4 25 3" xfId="44740"/>
    <cellStyle name="40% - Accent4 26" xfId="44741"/>
    <cellStyle name="40% - Accent4 27" xfId="44742"/>
    <cellStyle name="40% - Accent4 28" xfId="44743"/>
    <cellStyle name="40% - Accent4 29" xfId="44744"/>
    <cellStyle name="40% - Accent4 3" xfId="4473"/>
    <cellStyle name="40% - Accent4 3 2" xfId="4474"/>
    <cellStyle name="40% - Accent4 3 2 2" xfId="4475"/>
    <cellStyle name="40% - Accent4 3 2 2 2" xfId="28885"/>
    <cellStyle name="40% - Accent4 3 2 3" xfId="4476"/>
    <cellStyle name="40% - Accent4 3 2 3 2" xfId="28886"/>
    <cellStyle name="40% - Accent4 3 2 4" xfId="28887"/>
    <cellStyle name="40% - Accent4 3 2 4 2" xfId="28888"/>
    <cellStyle name="40% - Accent4 3 2 5" xfId="28889"/>
    <cellStyle name="40% - Accent4 3 2 6" xfId="28890"/>
    <cellStyle name="40% - Accent4 3 3" xfId="4477"/>
    <cellStyle name="40% - Accent4 3 3 2" xfId="28891"/>
    <cellStyle name="40% - Accent4 3 3 2 2" xfId="28892"/>
    <cellStyle name="40% - Accent4 3 3 2 2 2" xfId="28893"/>
    <cellStyle name="40% - Accent4 3 3 2 2 3" xfId="44745"/>
    <cellStyle name="40% - Accent4 3 3 2 3" xfId="28894"/>
    <cellStyle name="40% - Accent4 3 3 2 4" xfId="28895"/>
    <cellStyle name="40% - Accent4 3 3 2 5" xfId="28896"/>
    <cellStyle name="40% - Accent4 3 3 3" xfId="28897"/>
    <cellStyle name="40% - Accent4 3 3 3 2" xfId="28898"/>
    <cellStyle name="40% - Accent4 3 3 3 3" xfId="44746"/>
    <cellStyle name="40% - Accent4 3 3 4" xfId="28899"/>
    <cellStyle name="40% - Accent4 3 3 4 2" xfId="44747"/>
    <cellStyle name="40% - Accent4 3 3 4 3" xfId="44748"/>
    <cellStyle name="40% - Accent4 3 3 5" xfId="44749"/>
    <cellStyle name="40% - Accent4 3 3 6" xfId="44750"/>
    <cellStyle name="40% - Accent4 3 4" xfId="4478"/>
    <cellStyle name="40% - Accent4 3 4 2" xfId="28900"/>
    <cellStyle name="40% - Accent4 3 4 2 2" xfId="28901"/>
    <cellStyle name="40% - Accent4 3 4 3" xfId="28902"/>
    <cellStyle name="40% - Accent4 3 4 4" xfId="28903"/>
    <cellStyle name="40% - Accent4 3 5" xfId="4479"/>
    <cellStyle name="40% - Accent4 3 5 2" xfId="28904"/>
    <cellStyle name="40% - Accent4 3 6" xfId="28905"/>
    <cellStyle name="40% - Accent4 3 7" xfId="28906"/>
    <cellStyle name="40% - Accent4 4" xfId="4480"/>
    <cellStyle name="40% - Accent4 4 2" xfId="4481"/>
    <cellStyle name="40% - Accent4 4 2 2" xfId="4482"/>
    <cellStyle name="40% - Accent4 4 2 2 2" xfId="28907"/>
    <cellStyle name="40% - Accent4 4 2 2 2 2" xfId="44751"/>
    <cellStyle name="40% - Accent4 4 2 2 2 3" xfId="44752"/>
    <cellStyle name="40% - Accent4 4 2 2 3" xfId="44753"/>
    <cellStyle name="40% - Accent4 4 2 2 4" xfId="44754"/>
    <cellStyle name="40% - Accent4 4 2 3" xfId="28908"/>
    <cellStyle name="40% - Accent4 4 2 3 2" xfId="28909"/>
    <cellStyle name="40% - Accent4 4 2 3 3" xfId="44755"/>
    <cellStyle name="40% - Accent4 4 2 4" xfId="28910"/>
    <cellStyle name="40% - Accent4 4 2 4 2" xfId="28911"/>
    <cellStyle name="40% - Accent4 4 2 4 3" xfId="44756"/>
    <cellStyle name="40% - Accent4 4 2 5" xfId="28912"/>
    <cellStyle name="40% - Accent4 4 2 6" xfId="44757"/>
    <cellStyle name="40% - Accent4 4 3" xfId="4483"/>
    <cellStyle name="40% - Accent4 4 3 2" xfId="28913"/>
    <cellStyle name="40% - Accent4 4 3 2 2" xfId="28914"/>
    <cellStyle name="40% - Accent4 4 3 2 3" xfId="44758"/>
    <cellStyle name="40% - Accent4 4 3 3" xfId="28915"/>
    <cellStyle name="40% - Accent4 4 3 4" xfId="44759"/>
    <cellStyle name="40% - Accent4 4 4" xfId="28916"/>
    <cellStyle name="40% - Accent4 4 4 2" xfId="28917"/>
    <cellStyle name="40% - Accent4 4 4 3" xfId="44760"/>
    <cellStyle name="40% - Accent4 4 5" xfId="28918"/>
    <cellStyle name="40% - Accent4 4 5 2" xfId="28919"/>
    <cellStyle name="40% - Accent4 4 5 3" xfId="44761"/>
    <cellStyle name="40% - Accent4 4 6" xfId="28920"/>
    <cellStyle name="40% - Accent4 4 6 2" xfId="28921"/>
    <cellStyle name="40% - Accent4 4 7" xfId="28922"/>
    <cellStyle name="40% - Accent4 4 7 2" xfId="28923"/>
    <cellStyle name="40% - Accent4 4 8" xfId="28924"/>
    <cellStyle name="40% - Accent4 4 9" xfId="28925"/>
    <cellStyle name="40% - Accent4 5" xfId="4484"/>
    <cellStyle name="40% - Accent4 5 2" xfId="4485"/>
    <cellStyle name="40% - Accent4 5 2 2" xfId="28926"/>
    <cellStyle name="40% - Accent4 5 2 2 2" xfId="28927"/>
    <cellStyle name="40% - Accent4 5 2 2 3" xfId="44762"/>
    <cellStyle name="40% - Accent4 5 2 3" xfId="28928"/>
    <cellStyle name="40% - Accent4 5 2 4" xfId="44763"/>
    <cellStyle name="40% - Accent4 5 3" xfId="28929"/>
    <cellStyle name="40% - Accent4 5 3 2" xfId="28930"/>
    <cellStyle name="40% - Accent4 5 3 3" xfId="28931"/>
    <cellStyle name="40% - Accent4 5 4" xfId="28932"/>
    <cellStyle name="40% - Accent4 5 4 2" xfId="28933"/>
    <cellStyle name="40% - Accent4 5 4 3" xfId="28934"/>
    <cellStyle name="40% - Accent4 5 5" xfId="28935"/>
    <cellStyle name="40% - Accent4 5 6" xfId="44764"/>
    <cellStyle name="40% - Accent4 6" xfId="4486"/>
    <cellStyle name="40% - Accent4 6 2" xfId="4487"/>
    <cellStyle name="40% - Accent4 6 2 2" xfId="28936"/>
    <cellStyle name="40% - Accent4 6 2 2 2" xfId="28937"/>
    <cellStyle name="40% - Accent4 6 2 2 3" xfId="44765"/>
    <cellStyle name="40% - Accent4 6 2 3" xfId="28938"/>
    <cellStyle name="40% - Accent4 6 2 4" xfId="28939"/>
    <cellStyle name="40% - Accent4 6 3" xfId="28940"/>
    <cellStyle name="40% - Accent4 6 3 2" xfId="28941"/>
    <cellStyle name="40% - Accent4 6 3 3" xfId="28942"/>
    <cellStyle name="40% - Accent4 6 4" xfId="28943"/>
    <cellStyle name="40% - Accent4 6 4 2" xfId="28944"/>
    <cellStyle name="40% - Accent4 6 4 3" xfId="44766"/>
    <cellStyle name="40% - Accent4 6 5" xfId="28945"/>
    <cellStyle name="40% - Accent4 6 6" xfId="44767"/>
    <cellStyle name="40% - Accent4 7" xfId="4488"/>
    <cellStyle name="40% - Accent4 7 2" xfId="28946"/>
    <cellStyle name="40% - Accent4 7 2 2" xfId="28947"/>
    <cellStyle name="40% - Accent4 7 2 2 2" xfId="28948"/>
    <cellStyle name="40% - Accent4 7 2 2 3" xfId="44768"/>
    <cellStyle name="40% - Accent4 7 2 3" xfId="28949"/>
    <cellStyle name="40% - Accent4 7 2 4" xfId="28950"/>
    <cellStyle name="40% - Accent4 7 3" xfId="28951"/>
    <cellStyle name="40% - Accent4 7 3 2" xfId="28952"/>
    <cellStyle name="40% - Accent4 7 3 3" xfId="44769"/>
    <cellStyle name="40% - Accent4 7 4" xfId="28953"/>
    <cellStyle name="40% - Accent4 7 4 2" xfId="28954"/>
    <cellStyle name="40% - Accent4 7 4 3" xfId="44770"/>
    <cellStyle name="40% - Accent4 7 5" xfId="28955"/>
    <cellStyle name="40% - Accent4 7 6" xfId="44771"/>
    <cellStyle name="40% - Accent4 8" xfId="4489"/>
    <cellStyle name="40% - Accent4 8 2" xfId="28956"/>
    <cellStyle name="40% - Accent4 8 2 2" xfId="28957"/>
    <cellStyle name="40% - Accent4 8 2 2 2" xfId="44772"/>
    <cellStyle name="40% - Accent4 8 2 2 3" xfId="44773"/>
    <cellStyle name="40% - Accent4 8 2 3" xfId="28958"/>
    <cellStyle name="40% - Accent4 8 2 4" xfId="44774"/>
    <cellStyle name="40% - Accent4 8 3" xfId="28959"/>
    <cellStyle name="40% - Accent4 8 3 2" xfId="44775"/>
    <cellStyle name="40% - Accent4 8 3 3" xfId="44776"/>
    <cellStyle name="40% - Accent4 8 4" xfId="44777"/>
    <cellStyle name="40% - Accent4 8 4 2" xfId="44778"/>
    <cellStyle name="40% - Accent4 8 4 3" xfId="44779"/>
    <cellStyle name="40% - Accent4 8 5" xfId="44780"/>
    <cellStyle name="40% - Accent4 8 6" xfId="44781"/>
    <cellStyle name="40% - Accent4 9" xfId="4490"/>
    <cellStyle name="40% - Accent4 9 2" xfId="28960"/>
    <cellStyle name="40% - Accent4 9 2 2" xfId="28961"/>
    <cellStyle name="40% - Accent4 9 2 2 2" xfId="44782"/>
    <cellStyle name="40% - Accent4 9 2 2 3" xfId="44783"/>
    <cellStyle name="40% - Accent4 9 2 3" xfId="28962"/>
    <cellStyle name="40% - Accent4 9 2 4" xfId="44784"/>
    <cellStyle name="40% - Accent4 9 3" xfId="28963"/>
    <cellStyle name="40% - Accent4 9 3 2" xfId="44785"/>
    <cellStyle name="40% - Accent4 9 3 3" xfId="44786"/>
    <cellStyle name="40% - Accent4 9 4" xfId="28964"/>
    <cellStyle name="40% - Accent4 9 4 2" xfId="44787"/>
    <cellStyle name="40% - Accent4 9 4 3" xfId="44788"/>
    <cellStyle name="40% - Accent4 9 5" xfId="28965"/>
    <cellStyle name="40% - Accent4 9 6" xfId="44789"/>
    <cellStyle name="40% - Accent5 10" xfId="4491"/>
    <cellStyle name="40% - Accent5 10 2" xfId="28966"/>
    <cellStyle name="40% - Accent5 10 2 2" xfId="28967"/>
    <cellStyle name="40% - Accent5 10 2 2 2" xfId="44790"/>
    <cellStyle name="40% - Accent5 10 2 2 3" xfId="44791"/>
    <cellStyle name="40% - Accent5 10 2 3" xfId="44792"/>
    <cellStyle name="40% - Accent5 10 2 4" xfId="44793"/>
    <cellStyle name="40% - Accent5 10 3" xfId="28968"/>
    <cellStyle name="40% - Accent5 10 3 2" xfId="44794"/>
    <cellStyle name="40% - Accent5 10 3 3" xfId="44795"/>
    <cellStyle name="40% - Accent5 10 4" xfId="28969"/>
    <cellStyle name="40% - Accent5 10 4 2" xfId="44796"/>
    <cellStyle name="40% - Accent5 10 4 3" xfId="44797"/>
    <cellStyle name="40% - Accent5 10 5" xfId="44798"/>
    <cellStyle name="40% - Accent5 10 6" xfId="44799"/>
    <cellStyle name="40% - Accent5 11" xfId="4492"/>
    <cellStyle name="40% - Accent5 11 2" xfId="28970"/>
    <cellStyle name="40% - Accent5 11 2 2" xfId="44800"/>
    <cellStyle name="40% - Accent5 11 2 2 2" xfId="44801"/>
    <cellStyle name="40% - Accent5 11 2 2 3" xfId="44802"/>
    <cellStyle name="40% - Accent5 11 2 3" xfId="44803"/>
    <cellStyle name="40% - Accent5 11 2 4" xfId="44804"/>
    <cellStyle name="40% - Accent5 11 3" xfId="28971"/>
    <cellStyle name="40% - Accent5 11 3 2" xfId="44805"/>
    <cellStyle name="40% - Accent5 11 3 3" xfId="44806"/>
    <cellStyle name="40% - Accent5 11 4" xfId="44807"/>
    <cellStyle name="40% - Accent5 11 4 2" xfId="44808"/>
    <cellStyle name="40% - Accent5 11 4 3" xfId="44809"/>
    <cellStyle name="40% - Accent5 11 5" xfId="44810"/>
    <cellStyle name="40% - Accent5 11 6" xfId="44811"/>
    <cellStyle name="40% - Accent5 12" xfId="28972"/>
    <cellStyle name="40% - Accent5 12 2" xfId="44812"/>
    <cellStyle name="40% - Accent5 12 2 2" xfId="44813"/>
    <cellStyle name="40% - Accent5 12 2 2 2" xfId="44814"/>
    <cellStyle name="40% - Accent5 12 2 2 3" xfId="44815"/>
    <cellStyle name="40% - Accent5 12 2 3" xfId="44816"/>
    <cellStyle name="40% - Accent5 12 2 4" xfId="44817"/>
    <cellStyle name="40% - Accent5 12 3" xfId="44818"/>
    <cellStyle name="40% - Accent5 12 3 2" xfId="44819"/>
    <cellStyle name="40% - Accent5 12 3 3" xfId="44820"/>
    <cellStyle name="40% - Accent5 12 4" xfId="44821"/>
    <cellStyle name="40% - Accent5 12 4 2" xfId="44822"/>
    <cellStyle name="40% - Accent5 12 4 3" xfId="44823"/>
    <cellStyle name="40% - Accent5 12 5" xfId="44824"/>
    <cellStyle name="40% - Accent5 12 6" xfId="44825"/>
    <cellStyle name="40% - Accent5 13" xfId="28973"/>
    <cellStyle name="40% - Accent5 13 2" xfId="44826"/>
    <cellStyle name="40% - Accent5 13 2 2" xfId="44827"/>
    <cellStyle name="40% - Accent5 13 2 2 2" xfId="44828"/>
    <cellStyle name="40% - Accent5 13 2 2 3" xfId="44829"/>
    <cellStyle name="40% - Accent5 13 2 3" xfId="44830"/>
    <cellStyle name="40% - Accent5 13 2 4" xfId="44831"/>
    <cellStyle name="40% - Accent5 13 3" xfId="44832"/>
    <cellStyle name="40% - Accent5 13 3 2" xfId="44833"/>
    <cellStyle name="40% - Accent5 13 3 3" xfId="44834"/>
    <cellStyle name="40% - Accent5 13 4" xfId="44835"/>
    <cellStyle name="40% - Accent5 13 4 2" xfId="44836"/>
    <cellStyle name="40% - Accent5 13 4 3" xfId="44837"/>
    <cellStyle name="40% - Accent5 13 5" xfId="44838"/>
    <cellStyle name="40% - Accent5 13 6" xfId="44839"/>
    <cellStyle name="40% - Accent5 14" xfId="44840"/>
    <cellStyle name="40% - Accent5 14 2" xfId="44841"/>
    <cellStyle name="40% - Accent5 14 2 2" xfId="44842"/>
    <cellStyle name="40% - Accent5 14 2 2 2" xfId="44843"/>
    <cellStyle name="40% - Accent5 14 2 2 3" xfId="44844"/>
    <cellStyle name="40% - Accent5 14 2 3" xfId="44845"/>
    <cellStyle name="40% - Accent5 14 2 4" xfId="44846"/>
    <cellStyle name="40% - Accent5 14 3" xfId="44847"/>
    <cellStyle name="40% - Accent5 14 3 2" xfId="44848"/>
    <cellStyle name="40% - Accent5 14 3 3" xfId="44849"/>
    <cellStyle name="40% - Accent5 14 4" xfId="44850"/>
    <cellStyle name="40% - Accent5 14 4 2" xfId="44851"/>
    <cellStyle name="40% - Accent5 14 4 3" xfId="44852"/>
    <cellStyle name="40% - Accent5 14 5" xfId="44853"/>
    <cellStyle name="40% - Accent5 14 6" xfId="44854"/>
    <cellStyle name="40% - Accent5 15" xfId="44855"/>
    <cellStyle name="40% - Accent5 15 2" xfId="44856"/>
    <cellStyle name="40% - Accent5 15 2 2" xfId="44857"/>
    <cellStyle name="40% - Accent5 15 2 2 2" xfId="44858"/>
    <cellStyle name="40% - Accent5 15 2 2 3" xfId="44859"/>
    <cellStyle name="40% - Accent5 15 2 3" xfId="44860"/>
    <cellStyle name="40% - Accent5 15 2 4" xfId="44861"/>
    <cellStyle name="40% - Accent5 15 3" xfId="44862"/>
    <cellStyle name="40% - Accent5 15 3 2" xfId="44863"/>
    <cellStyle name="40% - Accent5 15 3 3" xfId="44864"/>
    <cellStyle name="40% - Accent5 15 4" xfId="44865"/>
    <cellStyle name="40% - Accent5 15 4 2" xfId="44866"/>
    <cellStyle name="40% - Accent5 15 4 3" xfId="44867"/>
    <cellStyle name="40% - Accent5 15 5" xfId="44868"/>
    <cellStyle name="40% - Accent5 15 6" xfId="44869"/>
    <cellStyle name="40% - Accent5 16" xfId="44870"/>
    <cellStyle name="40% - Accent5 16 2" xfId="44871"/>
    <cellStyle name="40% - Accent5 16 2 2" xfId="44872"/>
    <cellStyle name="40% - Accent5 16 2 2 2" xfId="44873"/>
    <cellStyle name="40% - Accent5 16 2 2 3" xfId="44874"/>
    <cellStyle name="40% - Accent5 16 2 3" xfId="44875"/>
    <cellStyle name="40% - Accent5 16 2 4" xfId="44876"/>
    <cellStyle name="40% - Accent5 16 3" xfId="44877"/>
    <cellStyle name="40% - Accent5 16 3 2" xfId="44878"/>
    <cellStyle name="40% - Accent5 16 3 3" xfId="44879"/>
    <cellStyle name="40% - Accent5 16 4" xfId="44880"/>
    <cellStyle name="40% - Accent5 16 4 2" xfId="44881"/>
    <cellStyle name="40% - Accent5 16 4 3" xfId="44882"/>
    <cellStyle name="40% - Accent5 16 5" xfId="44883"/>
    <cellStyle name="40% - Accent5 16 6" xfId="44884"/>
    <cellStyle name="40% - Accent5 17" xfId="44885"/>
    <cellStyle name="40% - Accent5 17 2" xfId="44886"/>
    <cellStyle name="40% - Accent5 17 2 2" xfId="44887"/>
    <cellStyle name="40% - Accent5 17 2 2 2" xfId="44888"/>
    <cellStyle name="40% - Accent5 17 2 2 3" xfId="44889"/>
    <cellStyle name="40% - Accent5 17 2 3" xfId="44890"/>
    <cellStyle name="40% - Accent5 17 2 4" xfId="44891"/>
    <cellStyle name="40% - Accent5 17 3" xfId="44892"/>
    <cellStyle name="40% - Accent5 17 3 2" xfId="44893"/>
    <cellStyle name="40% - Accent5 17 3 3" xfId="44894"/>
    <cellStyle name="40% - Accent5 17 4" xfId="44895"/>
    <cellStyle name="40% - Accent5 17 4 2" xfId="44896"/>
    <cellStyle name="40% - Accent5 17 4 3" xfId="44897"/>
    <cellStyle name="40% - Accent5 17 5" xfId="44898"/>
    <cellStyle name="40% - Accent5 17 6" xfId="44899"/>
    <cellStyle name="40% - Accent5 18" xfId="44900"/>
    <cellStyle name="40% - Accent5 18 2" xfId="44901"/>
    <cellStyle name="40% - Accent5 18 2 2" xfId="44902"/>
    <cellStyle name="40% - Accent5 18 2 2 2" xfId="44903"/>
    <cellStyle name="40% - Accent5 18 2 2 3" xfId="44904"/>
    <cellStyle name="40% - Accent5 18 2 3" xfId="44905"/>
    <cellStyle name="40% - Accent5 18 2 4" xfId="44906"/>
    <cellStyle name="40% - Accent5 18 3" xfId="44907"/>
    <cellStyle name="40% - Accent5 18 3 2" xfId="44908"/>
    <cellStyle name="40% - Accent5 18 3 3" xfId="44909"/>
    <cellStyle name="40% - Accent5 18 4" xfId="44910"/>
    <cellStyle name="40% - Accent5 18 4 2" xfId="44911"/>
    <cellStyle name="40% - Accent5 18 4 3" xfId="44912"/>
    <cellStyle name="40% - Accent5 18 5" xfId="44913"/>
    <cellStyle name="40% - Accent5 18 6" xfId="44914"/>
    <cellStyle name="40% - Accent5 19" xfId="44915"/>
    <cellStyle name="40% - Accent5 19 2" xfId="44916"/>
    <cellStyle name="40% - Accent5 19 2 2" xfId="44917"/>
    <cellStyle name="40% - Accent5 19 2 2 2" xfId="44918"/>
    <cellStyle name="40% - Accent5 19 2 2 3" xfId="44919"/>
    <cellStyle name="40% - Accent5 19 2 3" xfId="44920"/>
    <cellStyle name="40% - Accent5 19 2 4" xfId="44921"/>
    <cellStyle name="40% - Accent5 19 3" xfId="44922"/>
    <cellStyle name="40% - Accent5 19 3 2" xfId="44923"/>
    <cellStyle name="40% - Accent5 19 3 3" xfId="44924"/>
    <cellStyle name="40% - Accent5 19 4" xfId="44925"/>
    <cellStyle name="40% - Accent5 19 4 2" xfId="44926"/>
    <cellStyle name="40% - Accent5 19 4 3" xfId="44927"/>
    <cellStyle name="40% - Accent5 19 5" xfId="44928"/>
    <cellStyle name="40% - Accent5 19 6" xfId="44929"/>
    <cellStyle name="40% - Accent5 2" xfId="4493"/>
    <cellStyle name="40% - Accent5 2 2" xfId="4494"/>
    <cellStyle name="40% - Accent5 2 2 2" xfId="4495"/>
    <cellStyle name="40% - Accent5 2 2 2 2" xfId="4496"/>
    <cellStyle name="40% - Accent5 2 2 2 2 2" xfId="28974"/>
    <cellStyle name="40% - Accent5 2 2 2 3" xfId="4497"/>
    <cellStyle name="40% - Accent5 2 2 2 3 2" xfId="28975"/>
    <cellStyle name="40% - Accent5 2 2 2 4" xfId="28976"/>
    <cellStyle name="40% - Accent5 2 2 3" xfId="4498"/>
    <cellStyle name="40% - Accent5 2 2 3 2" xfId="28977"/>
    <cellStyle name="40% - Accent5 2 2 3 2 2" xfId="28978"/>
    <cellStyle name="40% - Accent5 2 2 3 2 3" xfId="28979"/>
    <cellStyle name="40% - Accent5 2 2 3 3" xfId="28980"/>
    <cellStyle name="40% - Accent5 2 2 3 4" xfId="28981"/>
    <cellStyle name="40% - Accent5 2 2 4" xfId="28982"/>
    <cellStyle name="40% - Accent5 2 2 4 2" xfId="28983"/>
    <cellStyle name="40% - Accent5 2 2 4 3" xfId="28984"/>
    <cellStyle name="40% - Accent5 2 2 5" xfId="28985"/>
    <cellStyle name="40% - Accent5 2 2 5 2" xfId="28986"/>
    <cellStyle name="40% - Accent5 2 2 6" xfId="28987"/>
    <cellStyle name="40% - Accent5 2 3" xfId="4499"/>
    <cellStyle name="40% - Accent5 2 3 2" xfId="4500"/>
    <cellStyle name="40% - Accent5 2 3 2 2" xfId="4501"/>
    <cellStyle name="40% - Accent5 2 3 2 2 2" xfId="28988"/>
    <cellStyle name="40% - Accent5 2 3 2 2 3" xfId="44930"/>
    <cellStyle name="40% - Accent5 2 3 2 3" xfId="4502"/>
    <cellStyle name="40% - Accent5 2 3 2 4" xfId="44931"/>
    <cellStyle name="40% - Accent5 2 3 3" xfId="4503"/>
    <cellStyle name="40% - Accent5 2 3 3 2" xfId="28989"/>
    <cellStyle name="40% - Accent5 2 3 3 3" xfId="44932"/>
    <cellStyle name="40% - Accent5 2 3 4" xfId="4504"/>
    <cellStyle name="40% - Accent5 2 3 4 2" xfId="28990"/>
    <cellStyle name="40% - Accent5 2 3 4 3" xfId="44933"/>
    <cellStyle name="40% - Accent5 2 3 5" xfId="28991"/>
    <cellStyle name="40% - Accent5 2 3 6" xfId="44934"/>
    <cellStyle name="40% - Accent5 2 4" xfId="4505"/>
    <cellStyle name="40% - Accent5 2 4 2" xfId="4506"/>
    <cellStyle name="40% - Accent5 2 4 2 2" xfId="28992"/>
    <cellStyle name="40% - Accent5 2 4 2 2 2" xfId="28993"/>
    <cellStyle name="40% - Accent5 2 4 2 3" xfId="28994"/>
    <cellStyle name="40% - Accent5 2 4 3" xfId="4507"/>
    <cellStyle name="40% - Accent5 2 4 3 2" xfId="28995"/>
    <cellStyle name="40% - Accent5 2 4 3 3" xfId="28996"/>
    <cellStyle name="40% - Accent5 2 4 4" xfId="28997"/>
    <cellStyle name="40% - Accent5 2 4 4 2" xfId="28998"/>
    <cellStyle name="40% - Accent5 2 4 5" xfId="28999"/>
    <cellStyle name="40% - Accent5 2 5" xfId="4508"/>
    <cellStyle name="40% - Accent5 2 5 2" xfId="29000"/>
    <cellStyle name="40% - Accent5 2 5 2 2" xfId="29001"/>
    <cellStyle name="40% - Accent5 2 5 3" xfId="29002"/>
    <cellStyle name="40% - Accent5 2 6" xfId="29003"/>
    <cellStyle name="40% - Accent5 2 6 2" xfId="29004"/>
    <cellStyle name="40% - Accent5 2 6 2 2" xfId="29005"/>
    <cellStyle name="40% - Accent5 2 6 3" xfId="29006"/>
    <cellStyle name="40% - Accent5 2 7" xfId="29007"/>
    <cellStyle name="40% - Accent5 2 7 2" xfId="29008"/>
    <cellStyle name="40% - Accent5 2 8" xfId="29009"/>
    <cellStyle name="40% - Accent5 2 9" xfId="29010"/>
    <cellStyle name="40% - Accent5 2_12PCORC Wind Vestas and Royalties" xfId="29011"/>
    <cellStyle name="40% - Accent5 20" xfId="44935"/>
    <cellStyle name="40% - Accent5 20 2" xfId="44936"/>
    <cellStyle name="40% - Accent5 20 2 2" xfId="44937"/>
    <cellStyle name="40% - Accent5 20 2 2 2" xfId="44938"/>
    <cellStyle name="40% - Accent5 20 2 2 3" xfId="44939"/>
    <cellStyle name="40% - Accent5 20 2 3" xfId="44940"/>
    <cellStyle name="40% - Accent5 20 2 4" xfId="44941"/>
    <cellStyle name="40% - Accent5 20 3" xfId="44942"/>
    <cellStyle name="40% - Accent5 20 3 2" xfId="44943"/>
    <cellStyle name="40% - Accent5 20 3 3" xfId="44944"/>
    <cellStyle name="40% - Accent5 20 4" xfId="44945"/>
    <cellStyle name="40% - Accent5 20 4 2" xfId="44946"/>
    <cellStyle name="40% - Accent5 20 4 3" xfId="44947"/>
    <cellStyle name="40% - Accent5 20 5" xfId="44948"/>
    <cellStyle name="40% - Accent5 20 6" xfId="44949"/>
    <cellStyle name="40% - Accent5 21" xfId="44950"/>
    <cellStyle name="40% - Accent5 22" xfId="44951"/>
    <cellStyle name="40% - Accent5 22 2" xfId="44952"/>
    <cellStyle name="40% - Accent5 22 2 2" xfId="44953"/>
    <cellStyle name="40% - Accent5 22 2 2 2" xfId="44954"/>
    <cellStyle name="40% - Accent5 22 2 2 3" xfId="44955"/>
    <cellStyle name="40% - Accent5 22 2 3" xfId="44956"/>
    <cellStyle name="40% - Accent5 22 2 4" xfId="44957"/>
    <cellStyle name="40% - Accent5 22 3" xfId="44958"/>
    <cellStyle name="40% - Accent5 22 3 2" xfId="44959"/>
    <cellStyle name="40% - Accent5 22 3 3" xfId="44960"/>
    <cellStyle name="40% - Accent5 22 4" xfId="44961"/>
    <cellStyle name="40% - Accent5 22 4 2" xfId="44962"/>
    <cellStyle name="40% - Accent5 22 4 3" xfId="44963"/>
    <cellStyle name="40% - Accent5 22 5" xfId="44964"/>
    <cellStyle name="40% - Accent5 22 6" xfId="44965"/>
    <cellStyle name="40% - Accent5 23" xfId="44966"/>
    <cellStyle name="40% - Accent5 23 2" xfId="44967"/>
    <cellStyle name="40% - Accent5 23 2 2" xfId="44968"/>
    <cellStyle name="40% - Accent5 23 2 3" xfId="44969"/>
    <cellStyle name="40% - Accent5 23 3" xfId="44970"/>
    <cellStyle name="40% - Accent5 23 4" xfId="44971"/>
    <cellStyle name="40% - Accent5 24" xfId="44972"/>
    <cellStyle name="40% - Accent5 24 2" xfId="44973"/>
    <cellStyle name="40% - Accent5 24 3" xfId="44974"/>
    <cellStyle name="40% - Accent5 25" xfId="44975"/>
    <cellStyle name="40% - Accent5 25 2" xfId="44976"/>
    <cellStyle name="40% - Accent5 25 3" xfId="44977"/>
    <cellStyle name="40% - Accent5 26" xfId="44978"/>
    <cellStyle name="40% - Accent5 27" xfId="44979"/>
    <cellStyle name="40% - Accent5 28" xfId="44980"/>
    <cellStyle name="40% - Accent5 29" xfId="44981"/>
    <cellStyle name="40% - Accent5 3" xfId="4509"/>
    <cellStyle name="40% - Accent5 3 2" xfId="4510"/>
    <cellStyle name="40% - Accent5 3 2 2" xfId="4511"/>
    <cellStyle name="40% - Accent5 3 2 2 2" xfId="29012"/>
    <cellStyle name="40% - Accent5 3 2 3" xfId="4512"/>
    <cellStyle name="40% - Accent5 3 2 3 2" xfId="29013"/>
    <cellStyle name="40% - Accent5 3 2 4" xfId="29014"/>
    <cellStyle name="40% - Accent5 3 2 4 2" xfId="29015"/>
    <cellStyle name="40% - Accent5 3 2 5" xfId="29016"/>
    <cellStyle name="40% - Accent5 3 2 6" xfId="29017"/>
    <cellStyle name="40% - Accent5 3 3" xfId="4513"/>
    <cellStyle name="40% - Accent5 3 3 2" xfId="29018"/>
    <cellStyle name="40% - Accent5 3 3 2 2" xfId="29019"/>
    <cellStyle name="40% - Accent5 3 3 2 2 2" xfId="29020"/>
    <cellStyle name="40% - Accent5 3 3 2 2 3" xfId="44982"/>
    <cellStyle name="40% - Accent5 3 3 2 3" xfId="29021"/>
    <cellStyle name="40% - Accent5 3 3 2 4" xfId="29022"/>
    <cellStyle name="40% - Accent5 3 3 2 5" xfId="29023"/>
    <cellStyle name="40% - Accent5 3 3 3" xfId="29024"/>
    <cellStyle name="40% - Accent5 3 3 3 2" xfId="29025"/>
    <cellStyle name="40% - Accent5 3 3 3 3" xfId="44983"/>
    <cellStyle name="40% - Accent5 3 3 4" xfId="29026"/>
    <cellStyle name="40% - Accent5 3 3 4 2" xfId="44984"/>
    <cellStyle name="40% - Accent5 3 3 4 3" xfId="44985"/>
    <cellStyle name="40% - Accent5 3 3 5" xfId="44986"/>
    <cellStyle name="40% - Accent5 3 3 6" xfId="44987"/>
    <cellStyle name="40% - Accent5 3 4" xfId="4514"/>
    <cellStyle name="40% - Accent5 3 4 2" xfId="29027"/>
    <cellStyle name="40% - Accent5 3 4 2 2" xfId="29028"/>
    <cellStyle name="40% - Accent5 3 4 3" xfId="29029"/>
    <cellStyle name="40% - Accent5 3 4 4" xfId="29030"/>
    <cellStyle name="40% - Accent5 3 5" xfId="4515"/>
    <cellStyle name="40% - Accent5 3 5 2" xfId="29031"/>
    <cellStyle name="40% - Accent5 3 6" xfId="29032"/>
    <cellStyle name="40% - Accent5 3 7" xfId="29033"/>
    <cellStyle name="40% - Accent5 4" xfId="4516"/>
    <cellStyle name="40% - Accent5 4 2" xfId="4517"/>
    <cellStyle name="40% - Accent5 4 2 2" xfId="4518"/>
    <cellStyle name="40% - Accent5 4 2 2 2" xfId="29034"/>
    <cellStyle name="40% - Accent5 4 2 2 2 2" xfId="44988"/>
    <cellStyle name="40% - Accent5 4 2 2 2 3" xfId="44989"/>
    <cellStyle name="40% - Accent5 4 2 2 3" xfId="44990"/>
    <cellStyle name="40% - Accent5 4 2 2 4" xfId="44991"/>
    <cellStyle name="40% - Accent5 4 2 3" xfId="29035"/>
    <cellStyle name="40% - Accent5 4 2 3 2" xfId="29036"/>
    <cellStyle name="40% - Accent5 4 2 3 3" xfId="44992"/>
    <cellStyle name="40% - Accent5 4 2 4" xfId="29037"/>
    <cellStyle name="40% - Accent5 4 2 4 2" xfId="29038"/>
    <cellStyle name="40% - Accent5 4 2 4 3" xfId="44993"/>
    <cellStyle name="40% - Accent5 4 2 5" xfId="29039"/>
    <cellStyle name="40% - Accent5 4 2 6" xfId="44994"/>
    <cellStyle name="40% - Accent5 4 3" xfId="4519"/>
    <cellStyle name="40% - Accent5 4 3 2" xfId="29040"/>
    <cellStyle name="40% - Accent5 4 3 2 2" xfId="29041"/>
    <cellStyle name="40% - Accent5 4 3 2 3" xfId="44995"/>
    <cellStyle name="40% - Accent5 4 3 3" xfId="29042"/>
    <cellStyle name="40% - Accent5 4 3 4" xfId="44996"/>
    <cellStyle name="40% - Accent5 4 4" xfId="29043"/>
    <cellStyle name="40% - Accent5 4 4 2" xfId="29044"/>
    <cellStyle name="40% - Accent5 4 4 3" xfId="44997"/>
    <cellStyle name="40% - Accent5 4 5" xfId="29045"/>
    <cellStyle name="40% - Accent5 4 5 2" xfId="29046"/>
    <cellStyle name="40% - Accent5 4 5 3" xfId="44998"/>
    <cellStyle name="40% - Accent5 4 6" xfId="29047"/>
    <cellStyle name="40% - Accent5 4 6 2" xfId="29048"/>
    <cellStyle name="40% - Accent5 4 7" xfId="29049"/>
    <cellStyle name="40% - Accent5 4 7 2" xfId="29050"/>
    <cellStyle name="40% - Accent5 4 8" xfId="29051"/>
    <cellStyle name="40% - Accent5 4 9" xfId="29052"/>
    <cellStyle name="40% - Accent5 5" xfId="4520"/>
    <cellStyle name="40% - Accent5 5 2" xfId="4521"/>
    <cellStyle name="40% - Accent5 5 2 2" xfId="29053"/>
    <cellStyle name="40% - Accent5 5 2 2 2" xfId="29054"/>
    <cellStyle name="40% - Accent5 5 2 2 3" xfId="44999"/>
    <cellStyle name="40% - Accent5 5 2 3" xfId="29055"/>
    <cellStyle name="40% - Accent5 5 2 4" xfId="45000"/>
    <cellStyle name="40% - Accent5 5 3" xfId="29056"/>
    <cellStyle name="40% - Accent5 5 3 2" xfId="29057"/>
    <cellStyle name="40% - Accent5 5 3 3" xfId="29058"/>
    <cellStyle name="40% - Accent5 5 4" xfId="29059"/>
    <cellStyle name="40% - Accent5 5 4 2" xfId="29060"/>
    <cellStyle name="40% - Accent5 5 4 3" xfId="29061"/>
    <cellStyle name="40% - Accent5 5 5" xfId="29062"/>
    <cellStyle name="40% - Accent5 5 6" xfId="45001"/>
    <cellStyle name="40% - Accent5 6" xfId="4522"/>
    <cellStyle name="40% - Accent5 6 2" xfId="4523"/>
    <cellStyle name="40% - Accent5 6 2 2" xfId="29063"/>
    <cellStyle name="40% - Accent5 6 2 2 2" xfId="29064"/>
    <cellStyle name="40% - Accent5 6 2 2 3" xfId="45002"/>
    <cellStyle name="40% - Accent5 6 2 3" xfId="29065"/>
    <cellStyle name="40% - Accent5 6 2 4" xfId="29066"/>
    <cellStyle name="40% - Accent5 6 3" xfId="29067"/>
    <cellStyle name="40% - Accent5 6 3 2" xfId="29068"/>
    <cellStyle name="40% - Accent5 6 3 3" xfId="29069"/>
    <cellStyle name="40% - Accent5 6 4" xfId="29070"/>
    <cellStyle name="40% - Accent5 6 4 2" xfId="29071"/>
    <cellStyle name="40% - Accent5 6 4 3" xfId="45003"/>
    <cellStyle name="40% - Accent5 6 5" xfId="29072"/>
    <cellStyle name="40% - Accent5 6 6" xfId="45004"/>
    <cellStyle name="40% - Accent5 7" xfId="4524"/>
    <cellStyle name="40% - Accent5 7 2" xfId="29073"/>
    <cellStyle name="40% - Accent5 7 2 2" xfId="29074"/>
    <cellStyle name="40% - Accent5 7 2 2 2" xfId="29075"/>
    <cellStyle name="40% - Accent5 7 2 2 3" xfId="45005"/>
    <cellStyle name="40% - Accent5 7 2 3" xfId="29076"/>
    <cellStyle name="40% - Accent5 7 2 4" xfId="29077"/>
    <cellStyle name="40% - Accent5 7 3" xfId="29078"/>
    <cellStyle name="40% - Accent5 7 3 2" xfId="29079"/>
    <cellStyle name="40% - Accent5 7 3 3" xfId="45006"/>
    <cellStyle name="40% - Accent5 7 4" xfId="29080"/>
    <cellStyle name="40% - Accent5 7 4 2" xfId="29081"/>
    <cellStyle name="40% - Accent5 7 4 3" xfId="45007"/>
    <cellStyle name="40% - Accent5 7 5" xfId="29082"/>
    <cellStyle name="40% - Accent5 7 6" xfId="45008"/>
    <cellStyle name="40% - Accent5 8" xfId="4525"/>
    <cellStyle name="40% - Accent5 8 2" xfId="29083"/>
    <cellStyle name="40% - Accent5 8 2 2" xfId="29084"/>
    <cellStyle name="40% - Accent5 8 2 2 2" xfId="45009"/>
    <cellStyle name="40% - Accent5 8 2 2 3" xfId="45010"/>
    <cellStyle name="40% - Accent5 8 2 3" xfId="29085"/>
    <cellStyle name="40% - Accent5 8 2 4" xfId="45011"/>
    <cellStyle name="40% - Accent5 8 3" xfId="29086"/>
    <cellStyle name="40% - Accent5 8 3 2" xfId="45012"/>
    <cellStyle name="40% - Accent5 8 3 3" xfId="45013"/>
    <cellStyle name="40% - Accent5 8 4" xfId="45014"/>
    <cellStyle name="40% - Accent5 8 4 2" xfId="45015"/>
    <cellStyle name="40% - Accent5 8 4 3" xfId="45016"/>
    <cellStyle name="40% - Accent5 8 5" xfId="45017"/>
    <cellStyle name="40% - Accent5 8 6" xfId="45018"/>
    <cellStyle name="40% - Accent5 9" xfId="4526"/>
    <cellStyle name="40% - Accent5 9 2" xfId="29087"/>
    <cellStyle name="40% - Accent5 9 2 2" xfId="29088"/>
    <cellStyle name="40% - Accent5 9 2 2 2" xfId="45019"/>
    <cellStyle name="40% - Accent5 9 2 2 3" xfId="45020"/>
    <cellStyle name="40% - Accent5 9 2 3" xfId="29089"/>
    <cellStyle name="40% - Accent5 9 2 4" xfId="45021"/>
    <cellStyle name="40% - Accent5 9 3" xfId="29090"/>
    <cellStyle name="40% - Accent5 9 3 2" xfId="45022"/>
    <cellStyle name="40% - Accent5 9 3 3" xfId="45023"/>
    <cellStyle name="40% - Accent5 9 4" xfId="29091"/>
    <cellStyle name="40% - Accent5 9 4 2" xfId="45024"/>
    <cellStyle name="40% - Accent5 9 4 3" xfId="45025"/>
    <cellStyle name="40% - Accent5 9 5" xfId="29092"/>
    <cellStyle name="40% - Accent5 9 6" xfId="45026"/>
    <cellStyle name="40% - Accent6 10" xfId="4527"/>
    <cellStyle name="40% - Accent6 10 2" xfId="29093"/>
    <cellStyle name="40% - Accent6 10 2 2" xfId="29094"/>
    <cellStyle name="40% - Accent6 10 2 2 2" xfId="45027"/>
    <cellStyle name="40% - Accent6 10 2 2 3" xfId="45028"/>
    <cellStyle name="40% - Accent6 10 2 3" xfId="45029"/>
    <cellStyle name="40% - Accent6 10 2 4" xfId="45030"/>
    <cellStyle name="40% - Accent6 10 3" xfId="29095"/>
    <cellStyle name="40% - Accent6 10 3 2" xfId="45031"/>
    <cellStyle name="40% - Accent6 10 3 3" xfId="45032"/>
    <cellStyle name="40% - Accent6 10 4" xfId="29096"/>
    <cellStyle name="40% - Accent6 10 4 2" xfId="45033"/>
    <cellStyle name="40% - Accent6 10 4 3" xfId="45034"/>
    <cellStyle name="40% - Accent6 10 5" xfId="45035"/>
    <cellStyle name="40% - Accent6 10 6" xfId="45036"/>
    <cellStyle name="40% - Accent6 11" xfId="4528"/>
    <cellStyle name="40% - Accent6 11 2" xfId="29097"/>
    <cellStyle name="40% - Accent6 11 2 2" xfId="45037"/>
    <cellStyle name="40% - Accent6 11 2 2 2" xfId="45038"/>
    <cellStyle name="40% - Accent6 11 2 2 3" xfId="45039"/>
    <cellStyle name="40% - Accent6 11 2 3" xfId="45040"/>
    <cellStyle name="40% - Accent6 11 2 4" xfId="45041"/>
    <cellStyle name="40% - Accent6 11 3" xfId="29098"/>
    <cellStyle name="40% - Accent6 11 3 2" xfId="45042"/>
    <cellStyle name="40% - Accent6 11 3 3" xfId="45043"/>
    <cellStyle name="40% - Accent6 11 4" xfId="45044"/>
    <cellStyle name="40% - Accent6 11 4 2" xfId="45045"/>
    <cellStyle name="40% - Accent6 11 4 3" xfId="45046"/>
    <cellStyle name="40% - Accent6 11 5" xfId="45047"/>
    <cellStyle name="40% - Accent6 11 6" xfId="45048"/>
    <cellStyle name="40% - Accent6 12" xfId="29099"/>
    <cellStyle name="40% - Accent6 12 2" xfId="45049"/>
    <cellStyle name="40% - Accent6 12 2 2" xfId="45050"/>
    <cellStyle name="40% - Accent6 12 2 2 2" xfId="45051"/>
    <cellStyle name="40% - Accent6 12 2 2 3" xfId="45052"/>
    <cellStyle name="40% - Accent6 12 2 3" xfId="45053"/>
    <cellStyle name="40% - Accent6 12 2 4" xfId="45054"/>
    <cellStyle name="40% - Accent6 12 3" xfId="45055"/>
    <cellStyle name="40% - Accent6 12 3 2" xfId="45056"/>
    <cellStyle name="40% - Accent6 12 3 3" xfId="45057"/>
    <cellStyle name="40% - Accent6 12 4" xfId="45058"/>
    <cellStyle name="40% - Accent6 12 4 2" xfId="45059"/>
    <cellStyle name="40% - Accent6 12 4 3" xfId="45060"/>
    <cellStyle name="40% - Accent6 12 5" xfId="45061"/>
    <cellStyle name="40% - Accent6 12 6" xfId="45062"/>
    <cellStyle name="40% - Accent6 13" xfId="29100"/>
    <cellStyle name="40% - Accent6 13 2" xfId="45063"/>
    <cellStyle name="40% - Accent6 13 2 2" xfId="45064"/>
    <cellStyle name="40% - Accent6 13 2 2 2" xfId="45065"/>
    <cellStyle name="40% - Accent6 13 2 2 3" xfId="45066"/>
    <cellStyle name="40% - Accent6 13 2 3" xfId="45067"/>
    <cellStyle name="40% - Accent6 13 2 4" xfId="45068"/>
    <cellStyle name="40% - Accent6 13 3" xfId="45069"/>
    <cellStyle name="40% - Accent6 13 3 2" xfId="45070"/>
    <cellStyle name="40% - Accent6 13 3 3" xfId="45071"/>
    <cellStyle name="40% - Accent6 13 4" xfId="45072"/>
    <cellStyle name="40% - Accent6 13 4 2" xfId="45073"/>
    <cellStyle name="40% - Accent6 13 4 3" xfId="45074"/>
    <cellStyle name="40% - Accent6 13 5" xfId="45075"/>
    <cellStyle name="40% - Accent6 13 6" xfId="45076"/>
    <cellStyle name="40% - Accent6 14" xfId="45077"/>
    <cellStyle name="40% - Accent6 14 2" xfId="45078"/>
    <cellStyle name="40% - Accent6 14 2 2" xfId="45079"/>
    <cellStyle name="40% - Accent6 14 2 2 2" xfId="45080"/>
    <cellStyle name="40% - Accent6 14 2 2 3" xfId="45081"/>
    <cellStyle name="40% - Accent6 14 2 3" xfId="45082"/>
    <cellStyle name="40% - Accent6 14 2 4" xfId="45083"/>
    <cellStyle name="40% - Accent6 14 3" xfId="45084"/>
    <cellStyle name="40% - Accent6 14 3 2" xfId="45085"/>
    <cellStyle name="40% - Accent6 14 3 3" xfId="45086"/>
    <cellStyle name="40% - Accent6 14 4" xfId="45087"/>
    <cellStyle name="40% - Accent6 14 4 2" xfId="45088"/>
    <cellStyle name="40% - Accent6 14 4 3" xfId="45089"/>
    <cellStyle name="40% - Accent6 14 5" xfId="45090"/>
    <cellStyle name="40% - Accent6 14 6" xfId="45091"/>
    <cellStyle name="40% - Accent6 15" xfId="45092"/>
    <cellStyle name="40% - Accent6 15 2" xfId="45093"/>
    <cellStyle name="40% - Accent6 15 2 2" xfId="45094"/>
    <cellStyle name="40% - Accent6 15 2 2 2" xfId="45095"/>
    <cellStyle name="40% - Accent6 15 2 2 3" xfId="45096"/>
    <cellStyle name="40% - Accent6 15 2 3" xfId="45097"/>
    <cellStyle name="40% - Accent6 15 2 4" xfId="45098"/>
    <cellStyle name="40% - Accent6 15 3" xfId="45099"/>
    <cellStyle name="40% - Accent6 15 3 2" xfId="45100"/>
    <cellStyle name="40% - Accent6 15 3 3" xfId="45101"/>
    <cellStyle name="40% - Accent6 15 4" xfId="45102"/>
    <cellStyle name="40% - Accent6 15 4 2" xfId="45103"/>
    <cellStyle name="40% - Accent6 15 4 3" xfId="45104"/>
    <cellStyle name="40% - Accent6 15 5" xfId="45105"/>
    <cellStyle name="40% - Accent6 15 6" xfId="45106"/>
    <cellStyle name="40% - Accent6 16" xfId="45107"/>
    <cellStyle name="40% - Accent6 16 2" xfId="45108"/>
    <cellStyle name="40% - Accent6 16 2 2" xfId="45109"/>
    <cellStyle name="40% - Accent6 16 2 2 2" xfId="45110"/>
    <cellStyle name="40% - Accent6 16 2 2 3" xfId="45111"/>
    <cellStyle name="40% - Accent6 16 2 3" xfId="45112"/>
    <cellStyle name="40% - Accent6 16 2 4" xfId="45113"/>
    <cellStyle name="40% - Accent6 16 3" xfId="45114"/>
    <cellStyle name="40% - Accent6 16 3 2" xfId="45115"/>
    <cellStyle name="40% - Accent6 16 3 3" xfId="45116"/>
    <cellStyle name="40% - Accent6 16 4" xfId="45117"/>
    <cellStyle name="40% - Accent6 16 4 2" xfId="45118"/>
    <cellStyle name="40% - Accent6 16 4 3" xfId="45119"/>
    <cellStyle name="40% - Accent6 16 5" xfId="45120"/>
    <cellStyle name="40% - Accent6 16 6" xfId="45121"/>
    <cellStyle name="40% - Accent6 17" xfId="45122"/>
    <cellStyle name="40% - Accent6 17 2" xfId="45123"/>
    <cellStyle name="40% - Accent6 17 2 2" xfId="45124"/>
    <cellStyle name="40% - Accent6 17 2 2 2" xfId="45125"/>
    <cellStyle name="40% - Accent6 17 2 2 3" xfId="45126"/>
    <cellStyle name="40% - Accent6 17 2 3" xfId="45127"/>
    <cellStyle name="40% - Accent6 17 2 4" xfId="45128"/>
    <cellStyle name="40% - Accent6 17 3" xfId="45129"/>
    <cellStyle name="40% - Accent6 17 3 2" xfId="45130"/>
    <cellStyle name="40% - Accent6 17 3 3" xfId="45131"/>
    <cellStyle name="40% - Accent6 17 4" xfId="45132"/>
    <cellStyle name="40% - Accent6 17 4 2" xfId="45133"/>
    <cellStyle name="40% - Accent6 17 4 3" xfId="45134"/>
    <cellStyle name="40% - Accent6 17 5" xfId="45135"/>
    <cellStyle name="40% - Accent6 17 6" xfId="45136"/>
    <cellStyle name="40% - Accent6 18" xfId="45137"/>
    <cellStyle name="40% - Accent6 18 2" xfId="45138"/>
    <cellStyle name="40% - Accent6 18 2 2" xfId="45139"/>
    <cellStyle name="40% - Accent6 18 2 2 2" xfId="45140"/>
    <cellStyle name="40% - Accent6 18 2 2 3" xfId="45141"/>
    <cellStyle name="40% - Accent6 18 2 3" xfId="45142"/>
    <cellStyle name="40% - Accent6 18 2 4" xfId="45143"/>
    <cellStyle name="40% - Accent6 18 3" xfId="45144"/>
    <cellStyle name="40% - Accent6 18 3 2" xfId="45145"/>
    <cellStyle name="40% - Accent6 18 3 3" xfId="45146"/>
    <cellStyle name="40% - Accent6 18 4" xfId="45147"/>
    <cellStyle name="40% - Accent6 18 4 2" xfId="45148"/>
    <cellStyle name="40% - Accent6 18 4 3" xfId="45149"/>
    <cellStyle name="40% - Accent6 18 5" xfId="45150"/>
    <cellStyle name="40% - Accent6 18 6" xfId="45151"/>
    <cellStyle name="40% - Accent6 19" xfId="45152"/>
    <cellStyle name="40% - Accent6 19 2" xfId="45153"/>
    <cellStyle name="40% - Accent6 19 2 2" xfId="45154"/>
    <cellStyle name="40% - Accent6 19 2 2 2" xfId="45155"/>
    <cellStyle name="40% - Accent6 19 2 2 3" xfId="45156"/>
    <cellStyle name="40% - Accent6 19 2 3" xfId="45157"/>
    <cellStyle name="40% - Accent6 19 2 4" xfId="45158"/>
    <cellStyle name="40% - Accent6 19 3" xfId="45159"/>
    <cellStyle name="40% - Accent6 19 3 2" xfId="45160"/>
    <cellStyle name="40% - Accent6 19 3 3" xfId="45161"/>
    <cellStyle name="40% - Accent6 19 4" xfId="45162"/>
    <cellStyle name="40% - Accent6 19 4 2" xfId="45163"/>
    <cellStyle name="40% - Accent6 19 4 3" xfId="45164"/>
    <cellStyle name="40% - Accent6 19 5" xfId="45165"/>
    <cellStyle name="40% - Accent6 19 6" xfId="45166"/>
    <cellStyle name="40% - Accent6 2" xfId="4529"/>
    <cellStyle name="40% - Accent6 2 2" xfId="4530"/>
    <cellStyle name="40% - Accent6 2 2 2" xfId="4531"/>
    <cellStyle name="40% - Accent6 2 2 2 2" xfId="4532"/>
    <cellStyle name="40% - Accent6 2 2 2 2 2" xfId="29101"/>
    <cellStyle name="40% - Accent6 2 2 2 3" xfId="4533"/>
    <cellStyle name="40% - Accent6 2 2 2 3 2" xfId="29102"/>
    <cellStyle name="40% - Accent6 2 2 2 4" xfId="29103"/>
    <cellStyle name="40% - Accent6 2 2 3" xfId="4534"/>
    <cellStyle name="40% - Accent6 2 2 3 2" xfId="29104"/>
    <cellStyle name="40% - Accent6 2 2 3 2 2" xfId="29105"/>
    <cellStyle name="40% - Accent6 2 2 3 2 3" xfId="29106"/>
    <cellStyle name="40% - Accent6 2 2 3 3" xfId="29107"/>
    <cellStyle name="40% - Accent6 2 2 3 4" xfId="29108"/>
    <cellStyle name="40% - Accent6 2 2 4" xfId="29109"/>
    <cellStyle name="40% - Accent6 2 2 4 2" xfId="29110"/>
    <cellStyle name="40% - Accent6 2 2 4 3" xfId="29111"/>
    <cellStyle name="40% - Accent6 2 2 5" xfId="29112"/>
    <cellStyle name="40% - Accent6 2 2 5 2" xfId="29113"/>
    <cellStyle name="40% - Accent6 2 2 6" xfId="29114"/>
    <cellStyle name="40% - Accent6 2 3" xfId="4535"/>
    <cellStyle name="40% - Accent6 2 3 2" xfId="4536"/>
    <cellStyle name="40% - Accent6 2 3 2 2" xfId="4537"/>
    <cellStyle name="40% - Accent6 2 3 2 2 2" xfId="29115"/>
    <cellStyle name="40% - Accent6 2 3 2 2 3" xfId="45167"/>
    <cellStyle name="40% - Accent6 2 3 2 3" xfId="4538"/>
    <cellStyle name="40% - Accent6 2 3 2 4" xfId="45168"/>
    <cellStyle name="40% - Accent6 2 3 3" xfId="4539"/>
    <cellStyle name="40% - Accent6 2 3 3 2" xfId="29116"/>
    <cellStyle name="40% - Accent6 2 3 3 3" xfId="45169"/>
    <cellStyle name="40% - Accent6 2 3 4" xfId="4540"/>
    <cellStyle name="40% - Accent6 2 3 4 2" xfId="29117"/>
    <cellStyle name="40% - Accent6 2 3 4 3" xfId="45170"/>
    <cellStyle name="40% - Accent6 2 3 5" xfId="29118"/>
    <cellStyle name="40% - Accent6 2 3 6" xfId="45171"/>
    <cellStyle name="40% - Accent6 2 4" xfId="4541"/>
    <cellStyle name="40% - Accent6 2 4 2" xfId="4542"/>
    <cellStyle name="40% - Accent6 2 4 2 2" xfId="29119"/>
    <cellStyle name="40% - Accent6 2 4 2 2 2" xfId="29120"/>
    <cellStyle name="40% - Accent6 2 4 2 3" xfId="29121"/>
    <cellStyle name="40% - Accent6 2 4 2 3 2" xfId="29122"/>
    <cellStyle name="40% - Accent6 2 4 3" xfId="4543"/>
    <cellStyle name="40% - Accent6 2 4 3 2" xfId="29123"/>
    <cellStyle name="40% - Accent6 2 4 3 2 2" xfId="29124"/>
    <cellStyle name="40% - Accent6 2 4 3 3" xfId="29125"/>
    <cellStyle name="40% - Accent6 2 4 4" xfId="4544"/>
    <cellStyle name="40% - Accent6 2 4 4 2" xfId="29126"/>
    <cellStyle name="40% - Accent6 2 4 5" xfId="29127"/>
    <cellStyle name="40% - Accent6 2 4 5 2" xfId="29128"/>
    <cellStyle name="40% - Accent6 2 5" xfId="4545"/>
    <cellStyle name="40% - Accent6 2 5 2" xfId="29129"/>
    <cellStyle name="40% - Accent6 2 5 2 2" xfId="29130"/>
    <cellStyle name="40% - Accent6 2 5 3" xfId="29131"/>
    <cellStyle name="40% - Accent6 2 6" xfId="29132"/>
    <cellStyle name="40% - Accent6 2 6 2" xfId="29133"/>
    <cellStyle name="40% - Accent6 2 6 2 2" xfId="29134"/>
    <cellStyle name="40% - Accent6 2 6 3" xfId="29135"/>
    <cellStyle name="40% - Accent6 2 7" xfId="29136"/>
    <cellStyle name="40% - Accent6 2 7 2" xfId="29137"/>
    <cellStyle name="40% - Accent6 2 8" xfId="29138"/>
    <cellStyle name="40% - Accent6 2 9" xfId="29139"/>
    <cellStyle name="40% - Accent6 2_12PCORC Wind Vestas and Royalties" xfId="29140"/>
    <cellStyle name="40% - Accent6 20" xfId="45172"/>
    <cellStyle name="40% - Accent6 20 2" xfId="45173"/>
    <cellStyle name="40% - Accent6 20 2 2" xfId="45174"/>
    <cellStyle name="40% - Accent6 20 2 2 2" xfId="45175"/>
    <cellStyle name="40% - Accent6 20 2 2 3" xfId="45176"/>
    <cellStyle name="40% - Accent6 20 2 3" xfId="45177"/>
    <cellStyle name="40% - Accent6 20 2 4" xfId="45178"/>
    <cellStyle name="40% - Accent6 20 3" xfId="45179"/>
    <cellStyle name="40% - Accent6 20 3 2" xfId="45180"/>
    <cellStyle name="40% - Accent6 20 3 3" xfId="45181"/>
    <cellStyle name="40% - Accent6 20 4" xfId="45182"/>
    <cellStyle name="40% - Accent6 20 4 2" xfId="45183"/>
    <cellStyle name="40% - Accent6 20 4 3" xfId="45184"/>
    <cellStyle name="40% - Accent6 20 5" xfId="45185"/>
    <cellStyle name="40% - Accent6 20 6" xfId="45186"/>
    <cellStyle name="40% - Accent6 21" xfId="45187"/>
    <cellStyle name="40% - Accent6 22" xfId="45188"/>
    <cellStyle name="40% - Accent6 22 2" xfId="45189"/>
    <cellStyle name="40% - Accent6 22 2 2" xfId="45190"/>
    <cellStyle name="40% - Accent6 22 2 2 2" xfId="45191"/>
    <cellStyle name="40% - Accent6 22 2 2 3" xfId="45192"/>
    <cellStyle name="40% - Accent6 22 2 3" xfId="45193"/>
    <cellStyle name="40% - Accent6 22 2 4" xfId="45194"/>
    <cellStyle name="40% - Accent6 22 3" xfId="45195"/>
    <cellStyle name="40% - Accent6 22 3 2" xfId="45196"/>
    <cellStyle name="40% - Accent6 22 3 3" xfId="45197"/>
    <cellStyle name="40% - Accent6 22 4" xfId="45198"/>
    <cellStyle name="40% - Accent6 22 4 2" xfId="45199"/>
    <cellStyle name="40% - Accent6 22 4 3" xfId="45200"/>
    <cellStyle name="40% - Accent6 22 5" xfId="45201"/>
    <cellStyle name="40% - Accent6 22 6" xfId="45202"/>
    <cellStyle name="40% - Accent6 23" xfId="45203"/>
    <cellStyle name="40% - Accent6 23 2" xfId="45204"/>
    <cellStyle name="40% - Accent6 23 2 2" xfId="45205"/>
    <cellStyle name="40% - Accent6 23 2 3" xfId="45206"/>
    <cellStyle name="40% - Accent6 23 3" xfId="45207"/>
    <cellStyle name="40% - Accent6 23 4" xfId="45208"/>
    <cellStyle name="40% - Accent6 24" xfId="45209"/>
    <cellStyle name="40% - Accent6 24 2" xfId="45210"/>
    <cellStyle name="40% - Accent6 24 3" xfId="45211"/>
    <cellStyle name="40% - Accent6 25" xfId="45212"/>
    <cellStyle name="40% - Accent6 25 2" xfId="45213"/>
    <cellStyle name="40% - Accent6 25 3" xfId="45214"/>
    <cellStyle name="40% - Accent6 26" xfId="45215"/>
    <cellStyle name="40% - Accent6 27" xfId="45216"/>
    <cellStyle name="40% - Accent6 28" xfId="45217"/>
    <cellStyle name="40% - Accent6 29" xfId="45218"/>
    <cellStyle name="40% - Accent6 3" xfId="4546"/>
    <cellStyle name="40% - Accent6 3 2" xfId="4547"/>
    <cellStyle name="40% - Accent6 3 2 2" xfId="4548"/>
    <cellStyle name="40% - Accent6 3 2 2 2" xfId="29141"/>
    <cellStyle name="40% - Accent6 3 2 3" xfId="4549"/>
    <cellStyle name="40% - Accent6 3 2 3 2" xfId="29142"/>
    <cellStyle name="40% - Accent6 3 2 4" xfId="29143"/>
    <cellStyle name="40% - Accent6 3 2 4 2" xfId="29144"/>
    <cellStyle name="40% - Accent6 3 2 5" xfId="29145"/>
    <cellStyle name="40% - Accent6 3 2 6" xfId="29146"/>
    <cellStyle name="40% - Accent6 3 3" xfId="4550"/>
    <cellStyle name="40% - Accent6 3 3 2" xfId="29147"/>
    <cellStyle name="40% - Accent6 3 3 2 2" xfId="29148"/>
    <cellStyle name="40% - Accent6 3 3 2 2 2" xfId="29149"/>
    <cellStyle name="40% - Accent6 3 3 2 2 3" xfId="45219"/>
    <cellStyle name="40% - Accent6 3 3 2 3" xfId="29150"/>
    <cellStyle name="40% - Accent6 3 3 2 4" xfId="29151"/>
    <cellStyle name="40% - Accent6 3 3 2 5" xfId="29152"/>
    <cellStyle name="40% - Accent6 3 3 3" xfId="29153"/>
    <cellStyle name="40% - Accent6 3 3 3 2" xfId="29154"/>
    <cellStyle name="40% - Accent6 3 3 3 3" xfId="45220"/>
    <cellStyle name="40% - Accent6 3 3 4" xfId="29155"/>
    <cellStyle name="40% - Accent6 3 3 4 2" xfId="45221"/>
    <cellStyle name="40% - Accent6 3 3 4 3" xfId="45222"/>
    <cellStyle name="40% - Accent6 3 3 5" xfId="45223"/>
    <cellStyle name="40% - Accent6 3 3 6" xfId="45224"/>
    <cellStyle name="40% - Accent6 3 4" xfId="4551"/>
    <cellStyle name="40% - Accent6 3 4 2" xfId="29156"/>
    <cellStyle name="40% - Accent6 3 4 2 2" xfId="29157"/>
    <cellStyle name="40% - Accent6 3 4 3" xfId="29158"/>
    <cellStyle name="40% - Accent6 3 4 4" xfId="29159"/>
    <cellStyle name="40% - Accent6 3 5" xfId="4552"/>
    <cellStyle name="40% - Accent6 3 5 2" xfId="29160"/>
    <cellStyle name="40% - Accent6 3 6" xfId="29161"/>
    <cellStyle name="40% - Accent6 3 7" xfId="29162"/>
    <cellStyle name="40% - Accent6 4" xfId="4553"/>
    <cellStyle name="40% - Accent6 4 2" xfId="4554"/>
    <cellStyle name="40% - Accent6 4 2 2" xfId="4555"/>
    <cellStyle name="40% - Accent6 4 2 2 2" xfId="29163"/>
    <cellStyle name="40% - Accent6 4 2 2 2 2" xfId="45225"/>
    <cellStyle name="40% - Accent6 4 2 2 2 3" xfId="45226"/>
    <cellStyle name="40% - Accent6 4 2 2 3" xfId="45227"/>
    <cellStyle name="40% - Accent6 4 2 2 4" xfId="45228"/>
    <cellStyle name="40% - Accent6 4 2 3" xfId="29164"/>
    <cellStyle name="40% - Accent6 4 2 3 2" xfId="29165"/>
    <cellStyle name="40% - Accent6 4 2 3 3" xfId="45229"/>
    <cellStyle name="40% - Accent6 4 2 4" xfId="29166"/>
    <cellStyle name="40% - Accent6 4 2 4 2" xfId="29167"/>
    <cellStyle name="40% - Accent6 4 2 4 3" xfId="45230"/>
    <cellStyle name="40% - Accent6 4 2 5" xfId="29168"/>
    <cellStyle name="40% - Accent6 4 2 6" xfId="45231"/>
    <cellStyle name="40% - Accent6 4 3" xfId="4556"/>
    <cellStyle name="40% - Accent6 4 3 2" xfId="29169"/>
    <cellStyle name="40% - Accent6 4 3 2 2" xfId="29170"/>
    <cellStyle name="40% - Accent6 4 3 2 3" xfId="45232"/>
    <cellStyle name="40% - Accent6 4 3 3" xfId="29171"/>
    <cellStyle name="40% - Accent6 4 3 4" xfId="45233"/>
    <cellStyle name="40% - Accent6 4 4" xfId="29172"/>
    <cellStyle name="40% - Accent6 4 4 2" xfId="29173"/>
    <cellStyle name="40% - Accent6 4 4 3" xfId="45234"/>
    <cellStyle name="40% - Accent6 4 5" xfId="29174"/>
    <cellStyle name="40% - Accent6 4 5 2" xfId="29175"/>
    <cellStyle name="40% - Accent6 4 5 3" xfId="45235"/>
    <cellStyle name="40% - Accent6 4 6" xfId="29176"/>
    <cellStyle name="40% - Accent6 4 6 2" xfId="29177"/>
    <cellStyle name="40% - Accent6 4 7" xfId="29178"/>
    <cellStyle name="40% - Accent6 4 7 2" xfId="29179"/>
    <cellStyle name="40% - Accent6 4 8" xfId="29180"/>
    <cellStyle name="40% - Accent6 4 9" xfId="29181"/>
    <cellStyle name="40% - Accent6 5" xfId="4557"/>
    <cellStyle name="40% - Accent6 5 2" xfId="4558"/>
    <cellStyle name="40% - Accent6 5 2 2" xfId="29182"/>
    <cellStyle name="40% - Accent6 5 2 2 2" xfId="29183"/>
    <cellStyle name="40% - Accent6 5 2 2 3" xfId="45236"/>
    <cellStyle name="40% - Accent6 5 2 3" xfId="29184"/>
    <cellStyle name="40% - Accent6 5 2 4" xfId="45237"/>
    <cellStyle name="40% - Accent6 5 3" xfId="29185"/>
    <cellStyle name="40% - Accent6 5 3 2" xfId="29186"/>
    <cellStyle name="40% - Accent6 5 3 3" xfId="29187"/>
    <cellStyle name="40% - Accent6 5 4" xfId="29188"/>
    <cellStyle name="40% - Accent6 5 4 2" xfId="29189"/>
    <cellStyle name="40% - Accent6 5 4 3" xfId="29190"/>
    <cellStyle name="40% - Accent6 5 5" xfId="29191"/>
    <cellStyle name="40% - Accent6 5 6" xfId="45238"/>
    <cellStyle name="40% - Accent6 6" xfId="4559"/>
    <cellStyle name="40% - Accent6 6 2" xfId="4560"/>
    <cellStyle name="40% - Accent6 6 2 2" xfId="29192"/>
    <cellStyle name="40% - Accent6 6 2 2 2" xfId="29193"/>
    <cellStyle name="40% - Accent6 6 2 2 3" xfId="45239"/>
    <cellStyle name="40% - Accent6 6 2 3" xfId="29194"/>
    <cellStyle name="40% - Accent6 6 2 4" xfId="29195"/>
    <cellStyle name="40% - Accent6 6 3" xfId="29196"/>
    <cellStyle name="40% - Accent6 6 3 2" xfId="29197"/>
    <cellStyle name="40% - Accent6 6 3 3" xfId="29198"/>
    <cellStyle name="40% - Accent6 6 4" xfId="29199"/>
    <cellStyle name="40% - Accent6 6 4 2" xfId="29200"/>
    <cellStyle name="40% - Accent6 6 4 3" xfId="45240"/>
    <cellStyle name="40% - Accent6 6 5" xfId="29201"/>
    <cellStyle name="40% - Accent6 6 6" xfId="45241"/>
    <cellStyle name="40% - Accent6 7" xfId="4561"/>
    <cellStyle name="40% - Accent6 7 2" xfId="29202"/>
    <cellStyle name="40% - Accent6 7 2 2" xfId="29203"/>
    <cellStyle name="40% - Accent6 7 2 2 2" xfId="29204"/>
    <cellStyle name="40% - Accent6 7 2 2 3" xfId="45242"/>
    <cellStyle name="40% - Accent6 7 2 3" xfId="29205"/>
    <cellStyle name="40% - Accent6 7 2 4" xfId="29206"/>
    <cellStyle name="40% - Accent6 7 3" xfId="29207"/>
    <cellStyle name="40% - Accent6 7 3 2" xfId="29208"/>
    <cellStyle name="40% - Accent6 7 3 3" xfId="45243"/>
    <cellStyle name="40% - Accent6 7 4" xfId="29209"/>
    <cellStyle name="40% - Accent6 7 4 2" xfId="29210"/>
    <cellStyle name="40% - Accent6 7 4 3" xfId="45244"/>
    <cellStyle name="40% - Accent6 7 5" xfId="29211"/>
    <cellStyle name="40% - Accent6 7 6" xfId="45245"/>
    <cellStyle name="40% - Accent6 8" xfId="4562"/>
    <cellStyle name="40% - Accent6 8 2" xfId="29212"/>
    <cellStyle name="40% - Accent6 8 2 2" xfId="29213"/>
    <cellStyle name="40% - Accent6 8 2 2 2" xfId="45246"/>
    <cellStyle name="40% - Accent6 8 2 2 3" xfId="45247"/>
    <cellStyle name="40% - Accent6 8 2 3" xfId="29214"/>
    <cellStyle name="40% - Accent6 8 2 4" xfId="45248"/>
    <cellStyle name="40% - Accent6 8 3" xfId="29215"/>
    <cellStyle name="40% - Accent6 8 3 2" xfId="45249"/>
    <cellStyle name="40% - Accent6 8 3 3" xfId="45250"/>
    <cellStyle name="40% - Accent6 8 4" xfId="45251"/>
    <cellStyle name="40% - Accent6 8 4 2" xfId="45252"/>
    <cellStyle name="40% - Accent6 8 4 3" xfId="45253"/>
    <cellStyle name="40% - Accent6 8 5" xfId="45254"/>
    <cellStyle name="40% - Accent6 8 6" xfId="45255"/>
    <cellStyle name="40% - Accent6 9" xfId="4563"/>
    <cellStyle name="40% - Accent6 9 2" xfId="29216"/>
    <cellStyle name="40% - Accent6 9 2 2" xfId="29217"/>
    <cellStyle name="40% - Accent6 9 2 2 2" xfId="45256"/>
    <cellStyle name="40% - Accent6 9 2 2 3" xfId="45257"/>
    <cellStyle name="40% - Accent6 9 2 3" xfId="29218"/>
    <cellStyle name="40% - Accent6 9 2 4" xfId="45258"/>
    <cellStyle name="40% - Accent6 9 3" xfId="29219"/>
    <cellStyle name="40% - Accent6 9 3 2" xfId="45259"/>
    <cellStyle name="40% - Accent6 9 3 3" xfId="45260"/>
    <cellStyle name="40% - Accent6 9 4" xfId="29220"/>
    <cellStyle name="40% - Accent6 9 4 2" xfId="45261"/>
    <cellStyle name="40% - Accent6 9 4 3" xfId="45262"/>
    <cellStyle name="40% - Accent6 9 5" xfId="29221"/>
    <cellStyle name="40% - Accent6 9 6" xfId="45263"/>
    <cellStyle name="60% - Accent1 10" xfId="45264"/>
    <cellStyle name="60% - Accent1 11" xfId="45265"/>
    <cellStyle name="60% - Accent1 2" xfId="4564"/>
    <cellStyle name="60% - Accent1 2 2" xfId="4565"/>
    <cellStyle name="60% - Accent1 2 2 2" xfId="4566"/>
    <cellStyle name="60% - Accent1 2 2 2 2" xfId="29222"/>
    <cellStyle name="60% - Accent1 2 2 2 2 2" xfId="29223"/>
    <cellStyle name="60% - Accent1 2 2 2 3" xfId="29224"/>
    <cellStyle name="60% - Accent1 2 2 3" xfId="29225"/>
    <cellStyle name="60% - Accent1 2 2 3 2" xfId="29226"/>
    <cellStyle name="60% - Accent1 2 2 4" xfId="29227"/>
    <cellStyle name="60% - Accent1 2 2 4 2" xfId="29228"/>
    <cellStyle name="60% - Accent1 2 2 5" xfId="29229"/>
    <cellStyle name="60% - Accent1 2 3" xfId="4567"/>
    <cellStyle name="60% - Accent1 2 3 2" xfId="29230"/>
    <cellStyle name="60% - Accent1 2 3 2 2" xfId="29231"/>
    <cellStyle name="60% - Accent1 2 3 2 2 2" xfId="29232"/>
    <cellStyle name="60% - Accent1 2 3 2 3" xfId="29233"/>
    <cellStyle name="60% - Accent1 2 3 2 4" xfId="29234"/>
    <cellStyle name="60% - Accent1 2 3 3" xfId="29235"/>
    <cellStyle name="60% - Accent1 2 3 3 2" xfId="29236"/>
    <cellStyle name="60% - Accent1 2 3 3 3" xfId="29237"/>
    <cellStyle name="60% - Accent1 2 3 4" xfId="29238"/>
    <cellStyle name="60% - Accent1 2 3 4 2" xfId="29239"/>
    <cellStyle name="60% - Accent1 2 3 5" xfId="29240"/>
    <cellStyle name="60% - Accent1 2 3 6" xfId="29241"/>
    <cellStyle name="60% - Accent1 2 4" xfId="4568"/>
    <cellStyle name="60% - Accent1 2 4 2" xfId="29242"/>
    <cellStyle name="60% - Accent1 2 4 2 2" xfId="29243"/>
    <cellStyle name="60% - Accent1 2 4 3" xfId="29244"/>
    <cellStyle name="60% - Accent1 2 4 4" xfId="29245"/>
    <cellStyle name="60% - Accent1 2 4 5" xfId="29246"/>
    <cellStyle name="60% - Accent1 2 5" xfId="29247"/>
    <cellStyle name="60% - Accent1 2 5 2" xfId="29248"/>
    <cellStyle name="60% - Accent1 2 6" xfId="29249"/>
    <cellStyle name="60% - Accent1 2 6 2" xfId="29250"/>
    <cellStyle name="60% - Accent1 2 7" xfId="29251"/>
    <cellStyle name="60% - Accent1 3" xfId="4569"/>
    <cellStyle name="60% - Accent1 3 2" xfId="4570"/>
    <cellStyle name="60% - Accent1 3 2 2" xfId="29252"/>
    <cellStyle name="60% - Accent1 3 2 2 2" xfId="29253"/>
    <cellStyle name="60% - Accent1 3 2 3" xfId="29254"/>
    <cellStyle name="60% - Accent1 3 3" xfId="4571"/>
    <cellStyle name="60% - Accent1 3 3 2" xfId="29255"/>
    <cellStyle name="60% - Accent1 3 4" xfId="29256"/>
    <cellStyle name="60% - Accent1 3 4 2" xfId="29257"/>
    <cellStyle name="60% - Accent1 3 5" xfId="29258"/>
    <cellStyle name="60% - Accent1 3 6" xfId="29259"/>
    <cellStyle name="60% - Accent1 4" xfId="4572"/>
    <cellStyle name="60% - Accent1 4 2" xfId="29260"/>
    <cellStyle name="60% - Accent1 4 2 2" xfId="29261"/>
    <cellStyle name="60% - Accent1 4 2 2 2" xfId="29262"/>
    <cellStyle name="60% - Accent1 4 2 3" xfId="29263"/>
    <cellStyle name="60% - Accent1 4 2 4" xfId="29264"/>
    <cellStyle name="60% - Accent1 4 3" xfId="29265"/>
    <cellStyle name="60% - Accent1 4 3 2" xfId="29266"/>
    <cellStyle name="60% - Accent1 4 4" xfId="29267"/>
    <cellStyle name="60% - Accent1 4 4 2" xfId="29268"/>
    <cellStyle name="60% - Accent1 5" xfId="4573"/>
    <cellStyle name="60% - Accent1 5 2" xfId="29269"/>
    <cellStyle name="60% - Accent1 5 2 2" xfId="29270"/>
    <cellStyle name="60% - Accent1 5 2 3" xfId="29271"/>
    <cellStyle name="60% - Accent1 5 3" xfId="29272"/>
    <cellStyle name="60% - Accent1 6" xfId="4574"/>
    <cellStyle name="60% - Accent1 6 2" xfId="29273"/>
    <cellStyle name="60% - Accent1 6 2 2" xfId="29274"/>
    <cellStyle name="60% - Accent1 6 3" xfId="29275"/>
    <cellStyle name="60% - Accent1 6 4" xfId="29276"/>
    <cellStyle name="60% - Accent1 6 5" xfId="29277"/>
    <cellStyle name="60% - Accent1 7" xfId="4575"/>
    <cellStyle name="60% - Accent1 7 2" xfId="29278"/>
    <cellStyle name="60% - Accent1 7 3" xfId="29279"/>
    <cellStyle name="60% - Accent1 8" xfId="4576"/>
    <cellStyle name="60% - Accent1 9" xfId="29280"/>
    <cellStyle name="60% - Accent2 10" xfId="45266"/>
    <cellStyle name="60% - Accent2 11" xfId="45267"/>
    <cellStyle name="60% - Accent2 2" xfId="4577"/>
    <cellStyle name="60% - Accent2 2 2" xfId="4578"/>
    <cellStyle name="60% - Accent2 2 2 2" xfId="4579"/>
    <cellStyle name="60% - Accent2 2 2 2 2" xfId="29281"/>
    <cellStyle name="60% - Accent2 2 2 2 2 2" xfId="29282"/>
    <cellStyle name="60% - Accent2 2 2 2 3" xfId="29283"/>
    <cellStyle name="60% - Accent2 2 2 3" xfId="29284"/>
    <cellStyle name="60% - Accent2 2 2 3 2" xfId="29285"/>
    <cellStyle name="60% - Accent2 2 2 4" xfId="29286"/>
    <cellStyle name="60% - Accent2 2 2 4 2" xfId="29287"/>
    <cellStyle name="60% - Accent2 2 2 5" xfId="29288"/>
    <cellStyle name="60% - Accent2 2 3" xfId="4580"/>
    <cellStyle name="60% - Accent2 2 3 2" xfId="29289"/>
    <cellStyle name="60% - Accent2 2 3 2 2" xfId="29290"/>
    <cellStyle name="60% - Accent2 2 3 2 2 2" xfId="29291"/>
    <cellStyle name="60% - Accent2 2 3 2 3" xfId="29292"/>
    <cellStyle name="60% - Accent2 2 3 2 4" xfId="29293"/>
    <cellStyle name="60% - Accent2 2 3 3" xfId="29294"/>
    <cellStyle name="60% - Accent2 2 3 3 2" xfId="29295"/>
    <cellStyle name="60% - Accent2 2 3 3 3" xfId="29296"/>
    <cellStyle name="60% - Accent2 2 3 4" xfId="29297"/>
    <cellStyle name="60% - Accent2 2 3 4 2" xfId="29298"/>
    <cellStyle name="60% - Accent2 2 3 5" xfId="29299"/>
    <cellStyle name="60% - Accent2 2 3 6" xfId="29300"/>
    <cellStyle name="60% - Accent2 2 4" xfId="4581"/>
    <cellStyle name="60% - Accent2 2 4 2" xfId="29301"/>
    <cellStyle name="60% - Accent2 2 4 2 2" xfId="29302"/>
    <cellStyle name="60% - Accent2 2 4 3" xfId="29303"/>
    <cellStyle name="60% - Accent2 2 4 4" xfId="29304"/>
    <cellStyle name="60% - Accent2 2 4 5" xfId="29305"/>
    <cellStyle name="60% - Accent2 2 5" xfId="29306"/>
    <cellStyle name="60% - Accent2 2 5 2" xfId="29307"/>
    <cellStyle name="60% - Accent2 2 6" xfId="29308"/>
    <cellStyle name="60% - Accent2 2 6 2" xfId="29309"/>
    <cellStyle name="60% - Accent2 2 7" xfId="29310"/>
    <cellStyle name="60% - Accent2 3" xfId="4582"/>
    <cellStyle name="60% - Accent2 3 2" xfId="4583"/>
    <cellStyle name="60% - Accent2 3 2 2" xfId="29311"/>
    <cellStyle name="60% - Accent2 3 2 2 2" xfId="29312"/>
    <cellStyle name="60% - Accent2 3 2 3" xfId="29313"/>
    <cellStyle name="60% - Accent2 3 3" xfId="4584"/>
    <cellStyle name="60% - Accent2 3 3 2" xfId="29314"/>
    <cellStyle name="60% - Accent2 3 4" xfId="29315"/>
    <cellStyle name="60% - Accent2 3 4 2" xfId="29316"/>
    <cellStyle name="60% - Accent2 3 5" xfId="29317"/>
    <cellStyle name="60% - Accent2 3 6" xfId="29318"/>
    <cellStyle name="60% - Accent2 4" xfId="4585"/>
    <cellStyle name="60% - Accent2 4 2" xfId="29319"/>
    <cellStyle name="60% - Accent2 4 2 2" xfId="29320"/>
    <cellStyle name="60% - Accent2 4 2 2 2" xfId="29321"/>
    <cellStyle name="60% - Accent2 4 2 3" xfId="29322"/>
    <cellStyle name="60% - Accent2 4 2 4" xfId="29323"/>
    <cellStyle name="60% - Accent2 4 3" xfId="29324"/>
    <cellStyle name="60% - Accent2 4 3 2" xfId="29325"/>
    <cellStyle name="60% - Accent2 4 4" xfId="29326"/>
    <cellStyle name="60% - Accent2 4 4 2" xfId="29327"/>
    <cellStyle name="60% - Accent2 5" xfId="4586"/>
    <cellStyle name="60% - Accent2 5 2" xfId="29328"/>
    <cellStyle name="60% - Accent2 5 2 2" xfId="29329"/>
    <cellStyle name="60% - Accent2 5 2 3" xfId="29330"/>
    <cellStyle name="60% - Accent2 5 3" xfId="29331"/>
    <cellStyle name="60% - Accent2 6" xfId="4587"/>
    <cellStyle name="60% - Accent2 6 2" xfId="29332"/>
    <cellStyle name="60% - Accent2 6 2 2" xfId="29333"/>
    <cellStyle name="60% - Accent2 6 3" xfId="29334"/>
    <cellStyle name="60% - Accent2 6 4" xfId="29335"/>
    <cellStyle name="60% - Accent2 6 5" xfId="29336"/>
    <cellStyle name="60% - Accent2 7" xfId="4588"/>
    <cellStyle name="60% - Accent2 7 2" xfId="29337"/>
    <cellStyle name="60% - Accent2 7 3" xfId="29338"/>
    <cellStyle name="60% - Accent2 8" xfId="4589"/>
    <cellStyle name="60% - Accent2 9" xfId="29339"/>
    <cellStyle name="60% - Accent3 10" xfId="45268"/>
    <cellStyle name="60% - Accent3 11" xfId="45269"/>
    <cellStyle name="60% - Accent3 2" xfId="4590"/>
    <cellStyle name="60% - Accent3 2 2" xfId="4591"/>
    <cellStyle name="60% - Accent3 2 2 2" xfId="4592"/>
    <cellStyle name="60% - Accent3 2 2 2 2" xfId="29340"/>
    <cellStyle name="60% - Accent3 2 2 2 2 2" xfId="29341"/>
    <cellStyle name="60% - Accent3 2 2 2 3" xfId="29342"/>
    <cellStyle name="60% - Accent3 2 2 3" xfId="29343"/>
    <cellStyle name="60% - Accent3 2 2 3 2" xfId="29344"/>
    <cellStyle name="60% - Accent3 2 2 4" xfId="29345"/>
    <cellStyle name="60% - Accent3 2 2 4 2" xfId="29346"/>
    <cellStyle name="60% - Accent3 2 2 5" xfId="29347"/>
    <cellStyle name="60% - Accent3 2 3" xfId="4593"/>
    <cellStyle name="60% - Accent3 2 3 2" xfId="29348"/>
    <cellStyle name="60% - Accent3 2 3 2 2" xfId="29349"/>
    <cellStyle name="60% - Accent3 2 3 2 2 2" xfId="29350"/>
    <cellStyle name="60% - Accent3 2 3 2 3" xfId="29351"/>
    <cellStyle name="60% - Accent3 2 3 2 4" xfId="29352"/>
    <cellStyle name="60% - Accent3 2 3 3" xfId="29353"/>
    <cellStyle name="60% - Accent3 2 3 3 2" xfId="29354"/>
    <cellStyle name="60% - Accent3 2 3 3 3" xfId="29355"/>
    <cellStyle name="60% - Accent3 2 3 4" xfId="29356"/>
    <cellStyle name="60% - Accent3 2 3 4 2" xfId="29357"/>
    <cellStyle name="60% - Accent3 2 3 5" xfId="29358"/>
    <cellStyle name="60% - Accent3 2 3 6" xfId="29359"/>
    <cellStyle name="60% - Accent3 2 4" xfId="4594"/>
    <cellStyle name="60% - Accent3 2 4 2" xfId="29360"/>
    <cellStyle name="60% - Accent3 2 4 2 2" xfId="29361"/>
    <cellStyle name="60% - Accent3 2 4 3" xfId="29362"/>
    <cellStyle name="60% - Accent3 2 4 4" xfId="29363"/>
    <cellStyle name="60% - Accent3 2 4 5" xfId="29364"/>
    <cellStyle name="60% - Accent3 2 5" xfId="29365"/>
    <cellStyle name="60% - Accent3 2 5 2" xfId="29366"/>
    <cellStyle name="60% - Accent3 2 6" xfId="29367"/>
    <cellStyle name="60% - Accent3 2 6 2" xfId="29368"/>
    <cellStyle name="60% - Accent3 2 7" xfId="29369"/>
    <cellStyle name="60% - Accent3 3" xfId="4595"/>
    <cellStyle name="60% - Accent3 3 2" xfId="4596"/>
    <cellStyle name="60% - Accent3 3 2 2" xfId="29370"/>
    <cellStyle name="60% - Accent3 3 2 2 2" xfId="29371"/>
    <cellStyle name="60% - Accent3 3 2 3" xfId="29372"/>
    <cellStyle name="60% - Accent3 3 3" xfId="4597"/>
    <cellStyle name="60% - Accent3 3 3 2" xfId="29373"/>
    <cellStyle name="60% - Accent3 3 4" xfId="29374"/>
    <cellStyle name="60% - Accent3 3 4 2" xfId="29375"/>
    <cellStyle name="60% - Accent3 3 5" xfId="29376"/>
    <cellStyle name="60% - Accent3 3 6" xfId="29377"/>
    <cellStyle name="60% - Accent3 4" xfId="4598"/>
    <cellStyle name="60% - Accent3 4 2" xfId="29378"/>
    <cellStyle name="60% - Accent3 4 2 2" xfId="29379"/>
    <cellStyle name="60% - Accent3 4 2 2 2" xfId="29380"/>
    <cellStyle name="60% - Accent3 4 2 3" xfId="29381"/>
    <cellStyle name="60% - Accent3 4 2 4" xfId="29382"/>
    <cellStyle name="60% - Accent3 4 3" xfId="29383"/>
    <cellStyle name="60% - Accent3 4 3 2" xfId="29384"/>
    <cellStyle name="60% - Accent3 4 4" xfId="29385"/>
    <cellStyle name="60% - Accent3 4 4 2" xfId="29386"/>
    <cellStyle name="60% - Accent3 5" xfId="4599"/>
    <cellStyle name="60% - Accent3 5 2" xfId="29387"/>
    <cellStyle name="60% - Accent3 5 2 2" xfId="29388"/>
    <cellStyle name="60% - Accent3 5 2 3" xfId="29389"/>
    <cellStyle name="60% - Accent3 5 3" xfId="29390"/>
    <cellStyle name="60% - Accent3 6" xfId="4600"/>
    <cellStyle name="60% - Accent3 6 2" xfId="29391"/>
    <cellStyle name="60% - Accent3 6 2 2" xfId="29392"/>
    <cellStyle name="60% - Accent3 6 3" xfId="29393"/>
    <cellStyle name="60% - Accent3 6 4" xfId="29394"/>
    <cellStyle name="60% - Accent3 6 5" xfId="29395"/>
    <cellStyle name="60% - Accent3 7" xfId="4601"/>
    <cellStyle name="60% - Accent3 7 2" xfId="29396"/>
    <cellStyle name="60% - Accent3 7 3" xfId="29397"/>
    <cellStyle name="60% - Accent3 8" xfId="4602"/>
    <cellStyle name="60% - Accent3 9" xfId="29398"/>
    <cellStyle name="60% - Accent4 10" xfId="45270"/>
    <cellStyle name="60% - Accent4 11" xfId="45271"/>
    <cellStyle name="60% - Accent4 2" xfId="4603"/>
    <cellStyle name="60% - Accent4 2 2" xfId="4604"/>
    <cellStyle name="60% - Accent4 2 2 2" xfId="4605"/>
    <cellStyle name="60% - Accent4 2 2 2 2" xfId="29399"/>
    <cellStyle name="60% - Accent4 2 2 2 2 2" xfId="29400"/>
    <cellStyle name="60% - Accent4 2 2 2 3" xfId="29401"/>
    <cellStyle name="60% - Accent4 2 2 3" xfId="29402"/>
    <cellStyle name="60% - Accent4 2 2 3 2" xfId="29403"/>
    <cellStyle name="60% - Accent4 2 2 4" xfId="29404"/>
    <cellStyle name="60% - Accent4 2 2 4 2" xfId="29405"/>
    <cellStyle name="60% - Accent4 2 2 5" xfId="29406"/>
    <cellStyle name="60% - Accent4 2 3" xfId="4606"/>
    <cellStyle name="60% - Accent4 2 3 2" xfId="29407"/>
    <cellStyle name="60% - Accent4 2 3 2 2" xfId="29408"/>
    <cellStyle name="60% - Accent4 2 3 2 2 2" xfId="29409"/>
    <cellStyle name="60% - Accent4 2 3 2 3" xfId="29410"/>
    <cellStyle name="60% - Accent4 2 3 2 4" xfId="29411"/>
    <cellStyle name="60% - Accent4 2 3 3" xfId="29412"/>
    <cellStyle name="60% - Accent4 2 3 3 2" xfId="29413"/>
    <cellStyle name="60% - Accent4 2 3 3 3" xfId="29414"/>
    <cellStyle name="60% - Accent4 2 3 4" xfId="29415"/>
    <cellStyle name="60% - Accent4 2 3 4 2" xfId="29416"/>
    <cellStyle name="60% - Accent4 2 3 5" xfId="29417"/>
    <cellStyle name="60% - Accent4 2 3 6" xfId="29418"/>
    <cellStyle name="60% - Accent4 2 4" xfId="4607"/>
    <cellStyle name="60% - Accent4 2 4 2" xfId="29419"/>
    <cellStyle name="60% - Accent4 2 4 2 2" xfId="29420"/>
    <cellStyle name="60% - Accent4 2 4 3" xfId="29421"/>
    <cellStyle name="60% - Accent4 2 4 4" xfId="29422"/>
    <cellStyle name="60% - Accent4 2 4 5" xfId="29423"/>
    <cellStyle name="60% - Accent4 2 5" xfId="29424"/>
    <cellStyle name="60% - Accent4 2 5 2" xfId="29425"/>
    <cellStyle name="60% - Accent4 2 6" xfId="29426"/>
    <cellStyle name="60% - Accent4 2 6 2" xfId="29427"/>
    <cellStyle name="60% - Accent4 2 7" xfId="29428"/>
    <cellStyle name="60% - Accent4 3" xfId="4608"/>
    <cellStyle name="60% - Accent4 3 2" xfId="4609"/>
    <cellStyle name="60% - Accent4 3 2 2" xfId="29429"/>
    <cellStyle name="60% - Accent4 3 2 2 2" xfId="29430"/>
    <cellStyle name="60% - Accent4 3 2 3" xfId="29431"/>
    <cellStyle name="60% - Accent4 3 3" xfId="4610"/>
    <cellStyle name="60% - Accent4 3 3 2" xfId="29432"/>
    <cellStyle name="60% - Accent4 3 4" xfId="29433"/>
    <cellStyle name="60% - Accent4 3 4 2" xfId="29434"/>
    <cellStyle name="60% - Accent4 3 5" xfId="29435"/>
    <cellStyle name="60% - Accent4 3 6" xfId="29436"/>
    <cellStyle name="60% - Accent4 4" xfId="4611"/>
    <cellStyle name="60% - Accent4 4 2" xfId="29437"/>
    <cellStyle name="60% - Accent4 4 2 2" xfId="29438"/>
    <cellStyle name="60% - Accent4 4 2 2 2" xfId="29439"/>
    <cellStyle name="60% - Accent4 4 2 3" xfId="29440"/>
    <cellStyle name="60% - Accent4 4 2 4" xfId="29441"/>
    <cellStyle name="60% - Accent4 4 3" xfId="29442"/>
    <cellStyle name="60% - Accent4 4 3 2" xfId="29443"/>
    <cellStyle name="60% - Accent4 4 4" xfId="29444"/>
    <cellStyle name="60% - Accent4 4 4 2" xfId="29445"/>
    <cellStyle name="60% - Accent4 5" xfId="4612"/>
    <cellStyle name="60% - Accent4 5 2" xfId="29446"/>
    <cellStyle name="60% - Accent4 5 2 2" xfId="29447"/>
    <cellStyle name="60% - Accent4 5 2 3" xfId="29448"/>
    <cellStyle name="60% - Accent4 5 3" xfId="29449"/>
    <cellStyle name="60% - Accent4 6" xfId="4613"/>
    <cellStyle name="60% - Accent4 6 2" xfId="29450"/>
    <cellStyle name="60% - Accent4 6 2 2" xfId="29451"/>
    <cellStyle name="60% - Accent4 6 3" xfId="29452"/>
    <cellStyle name="60% - Accent4 6 4" xfId="29453"/>
    <cellStyle name="60% - Accent4 6 5" xfId="29454"/>
    <cellStyle name="60% - Accent4 7" xfId="4614"/>
    <cellStyle name="60% - Accent4 7 2" xfId="29455"/>
    <cellStyle name="60% - Accent4 7 3" xfId="29456"/>
    <cellStyle name="60% - Accent4 8" xfId="4615"/>
    <cellStyle name="60% - Accent4 9" xfId="29457"/>
    <cellStyle name="60% - Accent5 10" xfId="45272"/>
    <cellStyle name="60% - Accent5 11" xfId="45273"/>
    <cellStyle name="60% - Accent5 2" xfId="4616"/>
    <cellStyle name="60% - Accent5 2 2" xfId="4617"/>
    <cellStyle name="60% - Accent5 2 2 2" xfId="4618"/>
    <cellStyle name="60% - Accent5 2 2 2 2" xfId="29458"/>
    <cellStyle name="60% - Accent5 2 2 2 2 2" xfId="29459"/>
    <cellStyle name="60% - Accent5 2 2 2 3" xfId="29460"/>
    <cellStyle name="60% - Accent5 2 2 3" xfId="29461"/>
    <cellStyle name="60% - Accent5 2 2 3 2" xfId="29462"/>
    <cellStyle name="60% - Accent5 2 2 4" xfId="29463"/>
    <cellStyle name="60% - Accent5 2 2 4 2" xfId="29464"/>
    <cellStyle name="60% - Accent5 2 2 5" xfId="29465"/>
    <cellStyle name="60% - Accent5 2 3" xfId="4619"/>
    <cellStyle name="60% - Accent5 2 3 2" xfId="29466"/>
    <cellStyle name="60% - Accent5 2 3 2 2" xfId="29467"/>
    <cellStyle name="60% - Accent5 2 3 2 2 2" xfId="29468"/>
    <cellStyle name="60% - Accent5 2 3 2 3" xfId="29469"/>
    <cellStyle name="60% - Accent5 2 3 2 4" xfId="29470"/>
    <cellStyle name="60% - Accent5 2 3 3" xfId="29471"/>
    <cellStyle name="60% - Accent5 2 3 3 2" xfId="29472"/>
    <cellStyle name="60% - Accent5 2 3 3 3" xfId="29473"/>
    <cellStyle name="60% - Accent5 2 3 4" xfId="29474"/>
    <cellStyle name="60% - Accent5 2 3 4 2" xfId="29475"/>
    <cellStyle name="60% - Accent5 2 3 5" xfId="29476"/>
    <cellStyle name="60% - Accent5 2 3 6" xfId="29477"/>
    <cellStyle name="60% - Accent5 2 4" xfId="4620"/>
    <cellStyle name="60% - Accent5 2 4 2" xfId="29478"/>
    <cellStyle name="60% - Accent5 2 4 2 2" xfId="29479"/>
    <cellStyle name="60% - Accent5 2 4 3" xfId="29480"/>
    <cellStyle name="60% - Accent5 2 4 4" xfId="29481"/>
    <cellStyle name="60% - Accent5 2 4 5" xfId="29482"/>
    <cellStyle name="60% - Accent5 2 5" xfId="29483"/>
    <cellStyle name="60% - Accent5 2 5 2" xfId="29484"/>
    <cellStyle name="60% - Accent5 2 6" xfId="29485"/>
    <cellStyle name="60% - Accent5 2 6 2" xfId="29486"/>
    <cellStyle name="60% - Accent5 2 7" xfId="29487"/>
    <cellStyle name="60% - Accent5 3" xfId="4621"/>
    <cellStyle name="60% - Accent5 3 2" xfId="4622"/>
    <cellStyle name="60% - Accent5 3 2 2" xfId="29488"/>
    <cellStyle name="60% - Accent5 3 2 2 2" xfId="29489"/>
    <cellStyle name="60% - Accent5 3 2 3" xfId="29490"/>
    <cellStyle name="60% - Accent5 3 3" xfId="4623"/>
    <cellStyle name="60% - Accent5 3 3 2" xfId="29491"/>
    <cellStyle name="60% - Accent5 3 4" xfId="29492"/>
    <cellStyle name="60% - Accent5 3 4 2" xfId="29493"/>
    <cellStyle name="60% - Accent5 3 5" xfId="29494"/>
    <cellStyle name="60% - Accent5 3 6" xfId="29495"/>
    <cellStyle name="60% - Accent5 4" xfId="4624"/>
    <cellStyle name="60% - Accent5 4 2" xfId="29496"/>
    <cellStyle name="60% - Accent5 4 2 2" xfId="29497"/>
    <cellStyle name="60% - Accent5 4 2 2 2" xfId="29498"/>
    <cellStyle name="60% - Accent5 4 2 3" xfId="29499"/>
    <cellStyle name="60% - Accent5 4 2 4" xfId="29500"/>
    <cellStyle name="60% - Accent5 4 3" xfId="29501"/>
    <cellStyle name="60% - Accent5 4 3 2" xfId="29502"/>
    <cellStyle name="60% - Accent5 4 4" xfId="29503"/>
    <cellStyle name="60% - Accent5 4 4 2" xfId="29504"/>
    <cellStyle name="60% - Accent5 5" xfId="4625"/>
    <cellStyle name="60% - Accent5 5 2" xfId="29505"/>
    <cellStyle name="60% - Accent5 5 2 2" xfId="29506"/>
    <cellStyle name="60% - Accent5 5 2 3" xfId="29507"/>
    <cellStyle name="60% - Accent5 5 3" xfId="29508"/>
    <cellStyle name="60% - Accent5 6" xfId="4626"/>
    <cellStyle name="60% - Accent5 6 2" xfId="29509"/>
    <cellStyle name="60% - Accent5 6 2 2" xfId="29510"/>
    <cellStyle name="60% - Accent5 6 3" xfId="29511"/>
    <cellStyle name="60% - Accent5 6 4" xfId="29512"/>
    <cellStyle name="60% - Accent5 6 5" xfId="29513"/>
    <cellStyle name="60% - Accent5 7" xfId="4627"/>
    <cellStyle name="60% - Accent5 7 2" xfId="29514"/>
    <cellStyle name="60% - Accent5 7 3" xfId="29515"/>
    <cellStyle name="60% - Accent5 8" xfId="4628"/>
    <cellStyle name="60% - Accent5 9" xfId="29516"/>
    <cellStyle name="60% - Accent6 10" xfId="45274"/>
    <cellStyle name="60% - Accent6 11" xfId="45275"/>
    <cellStyle name="60% - Accent6 2" xfId="4629"/>
    <cellStyle name="60% - Accent6 2 2" xfId="4630"/>
    <cellStyle name="60% - Accent6 2 2 2" xfId="4631"/>
    <cellStyle name="60% - Accent6 2 2 2 2" xfId="29517"/>
    <cellStyle name="60% - Accent6 2 2 2 2 2" xfId="29518"/>
    <cellStyle name="60% - Accent6 2 2 2 3" xfId="29519"/>
    <cellStyle name="60% - Accent6 2 2 3" xfId="29520"/>
    <cellStyle name="60% - Accent6 2 2 3 2" xfId="29521"/>
    <cellStyle name="60% - Accent6 2 2 4" xfId="29522"/>
    <cellStyle name="60% - Accent6 2 2 4 2" xfId="29523"/>
    <cellStyle name="60% - Accent6 2 2 5" xfId="29524"/>
    <cellStyle name="60% - Accent6 2 3" xfId="4632"/>
    <cellStyle name="60% - Accent6 2 3 2" xfId="29525"/>
    <cellStyle name="60% - Accent6 2 3 2 2" xfId="29526"/>
    <cellStyle name="60% - Accent6 2 3 2 2 2" xfId="29527"/>
    <cellStyle name="60% - Accent6 2 3 2 3" xfId="29528"/>
    <cellStyle name="60% - Accent6 2 3 2 4" xfId="29529"/>
    <cellStyle name="60% - Accent6 2 3 3" xfId="29530"/>
    <cellStyle name="60% - Accent6 2 3 3 2" xfId="29531"/>
    <cellStyle name="60% - Accent6 2 3 3 3" xfId="29532"/>
    <cellStyle name="60% - Accent6 2 3 4" xfId="29533"/>
    <cellStyle name="60% - Accent6 2 3 4 2" xfId="29534"/>
    <cellStyle name="60% - Accent6 2 3 5" xfId="29535"/>
    <cellStyle name="60% - Accent6 2 3 6" xfId="29536"/>
    <cellStyle name="60% - Accent6 2 4" xfId="4633"/>
    <cellStyle name="60% - Accent6 2 4 2" xfId="29537"/>
    <cellStyle name="60% - Accent6 2 4 2 2" xfId="29538"/>
    <cellStyle name="60% - Accent6 2 4 3" xfId="29539"/>
    <cellStyle name="60% - Accent6 2 4 4" xfId="29540"/>
    <cellStyle name="60% - Accent6 2 4 5" xfId="29541"/>
    <cellStyle name="60% - Accent6 2 5" xfId="29542"/>
    <cellStyle name="60% - Accent6 2 5 2" xfId="29543"/>
    <cellStyle name="60% - Accent6 2 6" xfId="29544"/>
    <cellStyle name="60% - Accent6 2 6 2" xfId="29545"/>
    <cellStyle name="60% - Accent6 2 7" xfId="29546"/>
    <cellStyle name="60% - Accent6 3" xfId="4634"/>
    <cellStyle name="60% - Accent6 3 2" xfId="4635"/>
    <cellStyle name="60% - Accent6 3 2 2" xfId="29547"/>
    <cellStyle name="60% - Accent6 3 2 2 2" xfId="29548"/>
    <cellStyle name="60% - Accent6 3 2 3" xfId="29549"/>
    <cellStyle name="60% - Accent6 3 3" xfId="4636"/>
    <cellStyle name="60% - Accent6 3 3 2" xfId="29550"/>
    <cellStyle name="60% - Accent6 3 4" xfId="29551"/>
    <cellStyle name="60% - Accent6 3 4 2" xfId="29552"/>
    <cellStyle name="60% - Accent6 3 5" xfId="29553"/>
    <cellStyle name="60% - Accent6 3 6" xfId="29554"/>
    <cellStyle name="60% - Accent6 4" xfId="4637"/>
    <cellStyle name="60% - Accent6 4 2" xfId="29555"/>
    <cellStyle name="60% - Accent6 4 2 2" xfId="29556"/>
    <cellStyle name="60% - Accent6 4 2 2 2" xfId="29557"/>
    <cellStyle name="60% - Accent6 4 2 3" xfId="29558"/>
    <cellStyle name="60% - Accent6 4 2 4" xfId="29559"/>
    <cellStyle name="60% - Accent6 4 3" xfId="29560"/>
    <cellStyle name="60% - Accent6 4 3 2" xfId="29561"/>
    <cellStyle name="60% - Accent6 4 4" xfId="29562"/>
    <cellStyle name="60% - Accent6 4 4 2" xfId="29563"/>
    <cellStyle name="60% - Accent6 5" xfId="4638"/>
    <cellStyle name="60% - Accent6 5 2" xfId="29564"/>
    <cellStyle name="60% - Accent6 5 2 2" xfId="29565"/>
    <cellStyle name="60% - Accent6 5 2 3" xfId="29566"/>
    <cellStyle name="60% - Accent6 5 3" xfId="29567"/>
    <cellStyle name="60% - Accent6 6" xfId="4639"/>
    <cellStyle name="60% - Accent6 6 2" xfId="29568"/>
    <cellStyle name="60% - Accent6 6 2 2" xfId="29569"/>
    <cellStyle name="60% - Accent6 6 3" xfId="29570"/>
    <cellStyle name="60% - Accent6 6 4" xfId="29571"/>
    <cellStyle name="60% - Accent6 6 5" xfId="29572"/>
    <cellStyle name="60% - Accent6 7" xfId="4640"/>
    <cellStyle name="60% - Accent6 7 2" xfId="29573"/>
    <cellStyle name="60% - Accent6 7 3" xfId="29574"/>
    <cellStyle name="60% - Accent6 8" xfId="4641"/>
    <cellStyle name="60% - Accent6 9" xfId="29575"/>
    <cellStyle name="Accent1 - 20%" xfId="4642"/>
    <cellStyle name="Accent1 - 20% 2" xfId="4643"/>
    <cellStyle name="Accent1 - 20% 2 2" xfId="29576"/>
    <cellStyle name="Accent1 - 20% 3" xfId="29577"/>
    <cellStyle name="Accent1 - 40%" xfId="4644"/>
    <cellStyle name="Accent1 - 40% 2" xfId="4645"/>
    <cellStyle name="Accent1 - 40% 2 2" xfId="29578"/>
    <cellStyle name="Accent1 - 40% 3" xfId="29579"/>
    <cellStyle name="Accent1 - 60%" xfId="4646"/>
    <cellStyle name="Accent1 - 60% 2" xfId="29580"/>
    <cellStyle name="Accent1 - 60% 3" xfId="29581"/>
    <cellStyle name="Accent1 10" xfId="29582"/>
    <cellStyle name="Accent1 10 2" xfId="29583"/>
    <cellStyle name="Accent1 11" xfId="29584"/>
    <cellStyle name="Accent1 11 2" xfId="29585"/>
    <cellStyle name="Accent1 12" xfId="29586"/>
    <cellStyle name="Accent1 12 2" xfId="29587"/>
    <cellStyle name="Accent1 13" xfId="29588"/>
    <cellStyle name="Accent1 13 2" xfId="29589"/>
    <cellStyle name="Accent1 14" xfId="29590"/>
    <cellStyle name="Accent1 14 2" xfId="29591"/>
    <cellStyle name="Accent1 15" xfId="29592"/>
    <cellStyle name="Accent1 15 2" xfId="29593"/>
    <cellStyle name="Accent1 16" xfId="29594"/>
    <cellStyle name="Accent1 16 2" xfId="29595"/>
    <cellStyle name="Accent1 17" xfId="29596"/>
    <cellStyle name="Accent1 17 2" xfId="29597"/>
    <cellStyle name="Accent1 18" xfId="29598"/>
    <cellStyle name="Accent1 18 2" xfId="29599"/>
    <cellStyle name="Accent1 19" xfId="29600"/>
    <cellStyle name="Accent1 2" xfId="4647"/>
    <cellStyle name="Accent1 2 2" xfId="4648"/>
    <cellStyle name="Accent1 2 2 2" xfId="4649"/>
    <cellStyle name="Accent1 2 2 2 2" xfId="29601"/>
    <cellStyle name="Accent1 2 2 2 2 2" xfId="29602"/>
    <cellStyle name="Accent1 2 2 2 3" xfId="29603"/>
    <cellStyle name="Accent1 2 2 3" xfId="29604"/>
    <cellStyle name="Accent1 2 2 3 2" xfId="29605"/>
    <cellStyle name="Accent1 2 2 4" xfId="29606"/>
    <cellStyle name="Accent1 2 2 4 2" xfId="29607"/>
    <cellStyle name="Accent1 2 2 5" xfId="29608"/>
    <cellStyle name="Accent1 2 3" xfId="4650"/>
    <cellStyle name="Accent1 2 3 2" xfId="29609"/>
    <cellStyle name="Accent1 2 3 2 2" xfId="29610"/>
    <cellStyle name="Accent1 2 3 2 2 2" xfId="29611"/>
    <cellStyle name="Accent1 2 3 2 3" xfId="29612"/>
    <cellStyle name="Accent1 2 3 2 4" xfId="29613"/>
    <cellStyle name="Accent1 2 3 3" xfId="29614"/>
    <cellStyle name="Accent1 2 3 3 2" xfId="29615"/>
    <cellStyle name="Accent1 2 3 3 3" xfId="29616"/>
    <cellStyle name="Accent1 2 3 4" xfId="29617"/>
    <cellStyle name="Accent1 2 3 4 2" xfId="29618"/>
    <cellStyle name="Accent1 2 3 5" xfId="29619"/>
    <cellStyle name="Accent1 2 3 6" xfId="29620"/>
    <cellStyle name="Accent1 2 4" xfId="4651"/>
    <cellStyle name="Accent1 2 4 2" xfId="29621"/>
    <cellStyle name="Accent1 2 4 2 2" xfId="29622"/>
    <cellStyle name="Accent1 2 4 3" xfId="29623"/>
    <cellStyle name="Accent1 2 4 4" xfId="29624"/>
    <cellStyle name="Accent1 2 4 5" xfId="29625"/>
    <cellStyle name="Accent1 2 5" xfId="29626"/>
    <cellStyle name="Accent1 2 5 2" xfId="29627"/>
    <cellStyle name="Accent1 2 6" xfId="29628"/>
    <cellStyle name="Accent1 2 6 2" xfId="29629"/>
    <cellStyle name="Accent1 2 7" xfId="29630"/>
    <cellStyle name="Accent1 20" xfId="29631"/>
    <cellStyle name="Accent1 21" xfId="29632"/>
    <cellStyle name="Accent1 22" xfId="29633"/>
    <cellStyle name="Accent1 23" xfId="29634"/>
    <cellStyle name="Accent1 24" xfId="29635"/>
    <cellStyle name="Accent1 25" xfId="45276"/>
    <cellStyle name="Accent1 26" xfId="45277"/>
    <cellStyle name="Accent1 27" xfId="45278"/>
    <cellStyle name="Accent1 28" xfId="45279"/>
    <cellStyle name="Accent1 29" xfId="45280"/>
    <cellStyle name="Accent1 3" xfId="4652"/>
    <cellStyle name="Accent1 3 2" xfId="4653"/>
    <cellStyle name="Accent1 3 2 2" xfId="29636"/>
    <cellStyle name="Accent1 3 2 2 2" xfId="29637"/>
    <cellStyle name="Accent1 3 2 3" xfId="29638"/>
    <cellStyle name="Accent1 3 3" xfId="4654"/>
    <cellStyle name="Accent1 3 3 2" xfId="29639"/>
    <cellStyle name="Accent1 3 4" xfId="29640"/>
    <cellStyle name="Accent1 3 4 2" xfId="29641"/>
    <cellStyle name="Accent1 3 5" xfId="29642"/>
    <cellStyle name="Accent1 3 6" xfId="29643"/>
    <cellStyle name="Accent1 30" xfId="45281"/>
    <cellStyle name="Accent1 31" xfId="45282"/>
    <cellStyle name="Accent1 32" xfId="45283"/>
    <cellStyle name="Accent1 33" xfId="45284"/>
    <cellStyle name="Accent1 34" xfId="45285"/>
    <cellStyle name="Accent1 35" xfId="45286"/>
    <cellStyle name="Accent1 36" xfId="45287"/>
    <cellStyle name="Accent1 37" xfId="45288"/>
    <cellStyle name="Accent1 38" xfId="45289"/>
    <cellStyle name="Accent1 39" xfId="45290"/>
    <cellStyle name="Accent1 4" xfId="4655"/>
    <cellStyle name="Accent1 4 2" xfId="4656"/>
    <cellStyle name="Accent1 4 2 2" xfId="29644"/>
    <cellStyle name="Accent1 4 2 2 2" xfId="29645"/>
    <cellStyle name="Accent1 4 2 3" xfId="29646"/>
    <cellStyle name="Accent1 4 2 4" xfId="29647"/>
    <cellStyle name="Accent1 4 3" xfId="29648"/>
    <cellStyle name="Accent1 4 3 2" xfId="29649"/>
    <cellStyle name="Accent1 4 4" xfId="29650"/>
    <cellStyle name="Accent1 4 4 2" xfId="29651"/>
    <cellStyle name="Accent1 40" xfId="45291"/>
    <cellStyle name="Accent1 41" xfId="45292"/>
    <cellStyle name="Accent1 42" xfId="45293"/>
    <cellStyle name="Accent1 43" xfId="45294"/>
    <cellStyle name="Accent1 44" xfId="45295"/>
    <cellStyle name="Accent1 45" xfId="45296"/>
    <cellStyle name="Accent1 46" xfId="45297"/>
    <cellStyle name="Accent1 47" xfId="45298"/>
    <cellStyle name="Accent1 5" xfId="4657"/>
    <cellStyle name="Accent1 5 2" xfId="29652"/>
    <cellStyle name="Accent1 5 2 2" xfId="29653"/>
    <cellStyle name="Accent1 5 2 3" xfId="29654"/>
    <cellStyle name="Accent1 5 3" xfId="29655"/>
    <cellStyle name="Accent1 6" xfId="4658"/>
    <cellStyle name="Accent1 6 2" xfId="29656"/>
    <cellStyle name="Accent1 6 2 2" xfId="29657"/>
    <cellStyle name="Accent1 6 3" xfId="29658"/>
    <cellStyle name="Accent1 6 4" xfId="29659"/>
    <cellStyle name="Accent1 6 5" xfId="29660"/>
    <cellStyle name="Accent1 7" xfId="4659"/>
    <cellStyle name="Accent1 7 2" xfId="29661"/>
    <cellStyle name="Accent1 7 3" xfId="29662"/>
    <cellStyle name="Accent1 8" xfId="4660"/>
    <cellStyle name="Accent1 8 2" xfId="29663"/>
    <cellStyle name="Accent1 8 3" xfId="29664"/>
    <cellStyle name="Accent1 9" xfId="29665"/>
    <cellStyle name="Accent1 9 2" xfId="29666"/>
    <cellStyle name="Accent1 9 3" xfId="29667"/>
    <cellStyle name="Accent2 - 20%" xfId="4661"/>
    <cellStyle name="Accent2 - 20% 2" xfId="4662"/>
    <cellStyle name="Accent2 - 20% 2 2" xfId="29668"/>
    <cellStyle name="Accent2 - 20% 3" xfId="29669"/>
    <cellStyle name="Accent2 - 40%" xfId="4663"/>
    <cellStyle name="Accent2 - 40% 2" xfId="4664"/>
    <cellStyle name="Accent2 - 40% 2 2" xfId="29670"/>
    <cellStyle name="Accent2 - 40% 3" xfId="29671"/>
    <cellStyle name="Accent2 - 60%" xfId="4665"/>
    <cellStyle name="Accent2 - 60% 2" xfId="29672"/>
    <cellStyle name="Accent2 - 60% 3" xfId="29673"/>
    <cellStyle name="Accent2 10" xfId="29674"/>
    <cellStyle name="Accent2 10 2" xfId="29675"/>
    <cellStyle name="Accent2 11" xfId="29676"/>
    <cellStyle name="Accent2 11 2" xfId="29677"/>
    <cellStyle name="Accent2 12" xfId="29678"/>
    <cellStyle name="Accent2 12 2" xfId="29679"/>
    <cellStyle name="Accent2 13" xfId="29680"/>
    <cellStyle name="Accent2 13 2" xfId="29681"/>
    <cellStyle name="Accent2 14" xfId="29682"/>
    <cellStyle name="Accent2 14 2" xfId="29683"/>
    <cellStyle name="Accent2 15" xfId="29684"/>
    <cellStyle name="Accent2 15 2" xfId="29685"/>
    <cellStyle name="Accent2 16" xfId="29686"/>
    <cellStyle name="Accent2 16 2" xfId="29687"/>
    <cellStyle name="Accent2 17" xfId="29688"/>
    <cellStyle name="Accent2 17 2" xfId="29689"/>
    <cellStyle name="Accent2 18" xfId="29690"/>
    <cellStyle name="Accent2 18 2" xfId="29691"/>
    <cellStyle name="Accent2 19" xfId="29692"/>
    <cellStyle name="Accent2 2" xfId="4666"/>
    <cellStyle name="Accent2 2 2" xfId="4667"/>
    <cellStyle name="Accent2 2 2 2" xfId="4668"/>
    <cellStyle name="Accent2 2 2 2 2" xfId="29693"/>
    <cellStyle name="Accent2 2 2 2 2 2" xfId="29694"/>
    <cellStyle name="Accent2 2 2 2 3" xfId="29695"/>
    <cellStyle name="Accent2 2 2 3" xfId="29696"/>
    <cellStyle name="Accent2 2 2 3 2" xfId="29697"/>
    <cellStyle name="Accent2 2 2 4" xfId="29698"/>
    <cellStyle name="Accent2 2 2 4 2" xfId="29699"/>
    <cellStyle name="Accent2 2 2 5" xfId="29700"/>
    <cellStyle name="Accent2 2 3" xfId="4669"/>
    <cellStyle name="Accent2 2 3 2" xfId="29701"/>
    <cellStyle name="Accent2 2 3 2 2" xfId="29702"/>
    <cellStyle name="Accent2 2 3 2 2 2" xfId="29703"/>
    <cellStyle name="Accent2 2 3 2 3" xfId="29704"/>
    <cellStyle name="Accent2 2 3 2 4" xfId="29705"/>
    <cellStyle name="Accent2 2 3 3" xfId="29706"/>
    <cellStyle name="Accent2 2 3 3 2" xfId="29707"/>
    <cellStyle name="Accent2 2 3 3 3" xfId="29708"/>
    <cellStyle name="Accent2 2 3 4" xfId="29709"/>
    <cellStyle name="Accent2 2 3 4 2" xfId="29710"/>
    <cellStyle name="Accent2 2 3 5" xfId="29711"/>
    <cellStyle name="Accent2 2 3 6" xfId="29712"/>
    <cellStyle name="Accent2 2 4" xfId="4670"/>
    <cellStyle name="Accent2 2 4 2" xfId="29713"/>
    <cellStyle name="Accent2 2 4 2 2" xfId="29714"/>
    <cellStyle name="Accent2 2 4 3" xfId="29715"/>
    <cellStyle name="Accent2 2 4 4" xfId="29716"/>
    <cellStyle name="Accent2 2 4 5" xfId="29717"/>
    <cellStyle name="Accent2 2 5" xfId="29718"/>
    <cellStyle name="Accent2 2 5 2" xfId="29719"/>
    <cellStyle name="Accent2 2 6" xfId="29720"/>
    <cellStyle name="Accent2 2 6 2" xfId="29721"/>
    <cellStyle name="Accent2 2 7" xfId="29722"/>
    <cellStyle name="Accent2 20" xfId="29723"/>
    <cellStyle name="Accent2 21" xfId="29724"/>
    <cellStyle name="Accent2 22" xfId="29725"/>
    <cellStyle name="Accent2 23" xfId="29726"/>
    <cellStyle name="Accent2 24" xfId="29727"/>
    <cellStyle name="Accent2 25" xfId="45299"/>
    <cellStyle name="Accent2 26" xfId="45300"/>
    <cellStyle name="Accent2 27" xfId="45301"/>
    <cellStyle name="Accent2 28" xfId="45302"/>
    <cellStyle name="Accent2 29" xfId="45303"/>
    <cellStyle name="Accent2 3" xfId="4671"/>
    <cellStyle name="Accent2 3 2" xfId="4672"/>
    <cellStyle name="Accent2 3 2 2" xfId="29728"/>
    <cellStyle name="Accent2 3 2 2 2" xfId="29729"/>
    <cellStyle name="Accent2 3 2 3" xfId="29730"/>
    <cellStyle name="Accent2 3 3" xfId="4673"/>
    <cellStyle name="Accent2 3 3 2" xfId="29731"/>
    <cellStyle name="Accent2 3 4" xfId="29732"/>
    <cellStyle name="Accent2 3 4 2" xfId="29733"/>
    <cellStyle name="Accent2 3 5" xfId="29734"/>
    <cellStyle name="Accent2 3 6" xfId="29735"/>
    <cellStyle name="Accent2 30" xfId="45304"/>
    <cellStyle name="Accent2 31" xfId="45305"/>
    <cellStyle name="Accent2 32" xfId="45306"/>
    <cellStyle name="Accent2 33" xfId="45307"/>
    <cellStyle name="Accent2 34" xfId="45308"/>
    <cellStyle name="Accent2 35" xfId="45309"/>
    <cellStyle name="Accent2 36" xfId="45310"/>
    <cellStyle name="Accent2 37" xfId="45311"/>
    <cellStyle name="Accent2 38" xfId="45312"/>
    <cellStyle name="Accent2 39" xfId="45313"/>
    <cellStyle name="Accent2 4" xfId="4674"/>
    <cellStyle name="Accent2 4 2" xfId="4675"/>
    <cellStyle name="Accent2 4 2 2" xfId="29736"/>
    <cellStyle name="Accent2 4 2 2 2" xfId="29737"/>
    <cellStyle name="Accent2 4 2 3" xfId="29738"/>
    <cellStyle name="Accent2 4 2 4" xfId="29739"/>
    <cellStyle name="Accent2 4 3" xfId="29740"/>
    <cellStyle name="Accent2 4 3 2" xfId="29741"/>
    <cellStyle name="Accent2 4 4" xfId="29742"/>
    <cellStyle name="Accent2 4 4 2" xfId="29743"/>
    <cellStyle name="Accent2 40" xfId="45314"/>
    <cellStyle name="Accent2 41" xfId="45315"/>
    <cellStyle name="Accent2 42" xfId="45316"/>
    <cellStyle name="Accent2 43" xfId="45317"/>
    <cellStyle name="Accent2 44" xfId="45318"/>
    <cellStyle name="Accent2 45" xfId="45319"/>
    <cellStyle name="Accent2 46" xfId="45320"/>
    <cellStyle name="Accent2 47" xfId="45321"/>
    <cellStyle name="Accent2 5" xfId="4676"/>
    <cellStyle name="Accent2 5 2" xfId="29744"/>
    <cellStyle name="Accent2 5 2 2" xfId="29745"/>
    <cellStyle name="Accent2 5 2 3" xfId="29746"/>
    <cellStyle name="Accent2 5 3" xfId="29747"/>
    <cellStyle name="Accent2 6" xfId="4677"/>
    <cellStyle name="Accent2 6 2" xfId="29748"/>
    <cellStyle name="Accent2 6 2 2" xfId="29749"/>
    <cellStyle name="Accent2 6 3" xfId="29750"/>
    <cellStyle name="Accent2 6 4" xfId="29751"/>
    <cellStyle name="Accent2 6 5" xfId="29752"/>
    <cellStyle name="Accent2 7" xfId="4678"/>
    <cellStyle name="Accent2 7 2" xfId="29753"/>
    <cellStyle name="Accent2 7 3" xfId="29754"/>
    <cellStyle name="Accent2 8" xfId="4679"/>
    <cellStyle name="Accent2 8 2" xfId="29755"/>
    <cellStyle name="Accent2 8 3" xfId="29756"/>
    <cellStyle name="Accent2 9" xfId="29757"/>
    <cellStyle name="Accent2 9 2" xfId="29758"/>
    <cellStyle name="Accent2 9 3" xfId="29759"/>
    <cellStyle name="Accent3 - 20%" xfId="4680"/>
    <cellStyle name="Accent3 - 20% 2" xfId="4681"/>
    <cellStyle name="Accent3 - 20% 2 2" xfId="29760"/>
    <cellStyle name="Accent3 - 20% 3" xfId="29761"/>
    <cellStyle name="Accent3 - 40%" xfId="4682"/>
    <cellStyle name="Accent3 - 40% 2" xfId="4683"/>
    <cellStyle name="Accent3 - 40% 2 2" xfId="29762"/>
    <cellStyle name="Accent3 - 40% 3" xfId="29763"/>
    <cellStyle name="Accent3 - 60%" xfId="4684"/>
    <cellStyle name="Accent3 - 60% 2" xfId="29764"/>
    <cellStyle name="Accent3 - 60% 3" xfId="29765"/>
    <cellStyle name="Accent3 10" xfId="29766"/>
    <cellStyle name="Accent3 10 2" xfId="29767"/>
    <cellStyle name="Accent3 11" xfId="29768"/>
    <cellStyle name="Accent3 11 2" xfId="29769"/>
    <cellStyle name="Accent3 12" xfId="29770"/>
    <cellStyle name="Accent3 12 2" xfId="29771"/>
    <cellStyle name="Accent3 13" xfId="29772"/>
    <cellStyle name="Accent3 13 2" xfId="29773"/>
    <cellStyle name="Accent3 14" xfId="29774"/>
    <cellStyle name="Accent3 14 2" xfId="29775"/>
    <cellStyle name="Accent3 15" xfId="29776"/>
    <cellStyle name="Accent3 15 2" xfId="29777"/>
    <cellStyle name="Accent3 16" xfId="29778"/>
    <cellStyle name="Accent3 16 2" xfId="29779"/>
    <cellStyle name="Accent3 17" xfId="29780"/>
    <cellStyle name="Accent3 17 2" xfId="29781"/>
    <cellStyle name="Accent3 18" xfId="29782"/>
    <cellStyle name="Accent3 18 2" xfId="29783"/>
    <cellStyle name="Accent3 19" xfId="29784"/>
    <cellStyle name="Accent3 2" xfId="4685"/>
    <cellStyle name="Accent3 2 2" xfId="4686"/>
    <cellStyle name="Accent3 2 2 2" xfId="4687"/>
    <cellStyle name="Accent3 2 2 2 2" xfId="29785"/>
    <cellStyle name="Accent3 2 2 2 2 2" xfId="29786"/>
    <cellStyle name="Accent3 2 2 2 3" xfId="29787"/>
    <cellStyle name="Accent3 2 2 3" xfId="29788"/>
    <cellStyle name="Accent3 2 2 3 2" xfId="29789"/>
    <cellStyle name="Accent3 2 2 4" xfId="29790"/>
    <cellStyle name="Accent3 2 2 4 2" xfId="29791"/>
    <cellStyle name="Accent3 2 2 5" xfId="29792"/>
    <cellStyle name="Accent3 2 3" xfId="4688"/>
    <cellStyle name="Accent3 2 3 2" xfId="29793"/>
    <cellStyle name="Accent3 2 3 2 2" xfId="29794"/>
    <cellStyle name="Accent3 2 3 2 2 2" xfId="29795"/>
    <cellStyle name="Accent3 2 3 2 3" xfId="29796"/>
    <cellStyle name="Accent3 2 3 2 4" xfId="29797"/>
    <cellStyle name="Accent3 2 3 3" xfId="29798"/>
    <cellStyle name="Accent3 2 3 3 2" xfId="29799"/>
    <cellStyle name="Accent3 2 3 3 3" xfId="29800"/>
    <cellStyle name="Accent3 2 3 4" xfId="29801"/>
    <cellStyle name="Accent3 2 3 4 2" xfId="29802"/>
    <cellStyle name="Accent3 2 3 5" xfId="29803"/>
    <cellStyle name="Accent3 2 3 6" xfId="29804"/>
    <cellStyle name="Accent3 2 4" xfId="4689"/>
    <cellStyle name="Accent3 2 4 2" xfId="29805"/>
    <cellStyle name="Accent3 2 4 2 2" xfId="29806"/>
    <cellStyle name="Accent3 2 4 3" xfId="29807"/>
    <cellStyle name="Accent3 2 4 4" xfId="29808"/>
    <cellStyle name="Accent3 2 4 5" xfId="29809"/>
    <cellStyle name="Accent3 2 5" xfId="29810"/>
    <cellStyle name="Accent3 2 5 2" xfId="29811"/>
    <cellStyle name="Accent3 2 6" xfId="29812"/>
    <cellStyle name="Accent3 2 6 2" xfId="29813"/>
    <cellStyle name="Accent3 2 7" xfId="29814"/>
    <cellStyle name="Accent3 20" xfId="29815"/>
    <cellStyle name="Accent3 21" xfId="29816"/>
    <cellStyle name="Accent3 22" xfId="29817"/>
    <cellStyle name="Accent3 23" xfId="29818"/>
    <cellStyle name="Accent3 24" xfId="29819"/>
    <cellStyle name="Accent3 25" xfId="45322"/>
    <cellStyle name="Accent3 26" xfId="45323"/>
    <cellStyle name="Accent3 27" xfId="45324"/>
    <cellStyle name="Accent3 28" xfId="45325"/>
    <cellStyle name="Accent3 29" xfId="45326"/>
    <cellStyle name="Accent3 3" xfId="4690"/>
    <cellStyle name="Accent3 3 2" xfId="4691"/>
    <cellStyle name="Accent3 3 2 2" xfId="29820"/>
    <cellStyle name="Accent3 3 2 2 2" xfId="29821"/>
    <cellStyle name="Accent3 3 2 3" xfId="29822"/>
    <cellStyle name="Accent3 3 3" xfId="4692"/>
    <cellStyle name="Accent3 3 3 2" xfId="29823"/>
    <cellStyle name="Accent3 3 4" xfId="29824"/>
    <cellStyle name="Accent3 3 4 2" xfId="29825"/>
    <cellStyle name="Accent3 3 5" xfId="29826"/>
    <cellStyle name="Accent3 3 6" xfId="29827"/>
    <cellStyle name="Accent3 30" xfId="45327"/>
    <cellStyle name="Accent3 31" xfId="45328"/>
    <cellStyle name="Accent3 32" xfId="45329"/>
    <cellStyle name="Accent3 33" xfId="45330"/>
    <cellStyle name="Accent3 34" xfId="45331"/>
    <cellStyle name="Accent3 35" xfId="45332"/>
    <cellStyle name="Accent3 36" xfId="45333"/>
    <cellStyle name="Accent3 37" xfId="45334"/>
    <cellStyle name="Accent3 38" xfId="45335"/>
    <cellStyle name="Accent3 39" xfId="45336"/>
    <cellStyle name="Accent3 4" xfId="4693"/>
    <cellStyle name="Accent3 4 2" xfId="4694"/>
    <cellStyle name="Accent3 4 2 2" xfId="29828"/>
    <cellStyle name="Accent3 4 2 2 2" xfId="29829"/>
    <cellStyle name="Accent3 4 2 3" xfId="29830"/>
    <cellStyle name="Accent3 4 2 4" xfId="29831"/>
    <cellStyle name="Accent3 4 3" xfId="29832"/>
    <cellStyle name="Accent3 4 3 2" xfId="29833"/>
    <cellStyle name="Accent3 4 4" xfId="29834"/>
    <cellStyle name="Accent3 4 4 2" xfId="29835"/>
    <cellStyle name="Accent3 40" xfId="45337"/>
    <cellStyle name="Accent3 41" xfId="45338"/>
    <cellStyle name="Accent3 42" xfId="45339"/>
    <cellStyle name="Accent3 43" xfId="45340"/>
    <cellStyle name="Accent3 44" xfId="45341"/>
    <cellStyle name="Accent3 45" xfId="45342"/>
    <cellStyle name="Accent3 46" xfId="45343"/>
    <cellStyle name="Accent3 47" xfId="45344"/>
    <cellStyle name="Accent3 5" xfId="4695"/>
    <cellStyle name="Accent3 5 2" xfId="29836"/>
    <cellStyle name="Accent3 5 2 2" xfId="29837"/>
    <cellStyle name="Accent3 5 2 3" xfId="29838"/>
    <cellStyle name="Accent3 5 3" xfId="29839"/>
    <cellStyle name="Accent3 6" xfId="4696"/>
    <cellStyle name="Accent3 6 2" xfId="29840"/>
    <cellStyle name="Accent3 6 2 2" xfId="29841"/>
    <cellStyle name="Accent3 6 3" xfId="29842"/>
    <cellStyle name="Accent3 6 4" xfId="29843"/>
    <cellStyle name="Accent3 6 5" xfId="29844"/>
    <cellStyle name="Accent3 7" xfId="4697"/>
    <cellStyle name="Accent3 7 2" xfId="29845"/>
    <cellStyle name="Accent3 7 3" xfId="29846"/>
    <cellStyle name="Accent3 8" xfId="4698"/>
    <cellStyle name="Accent3 8 2" xfId="29847"/>
    <cellStyle name="Accent3 8 3" xfId="29848"/>
    <cellStyle name="Accent3 9" xfId="29849"/>
    <cellStyle name="Accent3 9 2" xfId="29850"/>
    <cellStyle name="Accent3 9 3" xfId="29851"/>
    <cellStyle name="Accent4 - 20%" xfId="4699"/>
    <cellStyle name="Accent4 - 20% 2" xfId="4700"/>
    <cellStyle name="Accent4 - 20% 2 2" xfId="29852"/>
    <cellStyle name="Accent4 - 20% 3" xfId="29853"/>
    <cellStyle name="Accent4 - 40%" xfId="4701"/>
    <cellStyle name="Accent4 - 40% 2" xfId="4702"/>
    <cellStyle name="Accent4 - 40% 2 2" xfId="29854"/>
    <cellStyle name="Accent4 - 40% 3" xfId="29855"/>
    <cellStyle name="Accent4 - 60%" xfId="4703"/>
    <cellStyle name="Accent4 - 60% 2" xfId="29856"/>
    <cellStyle name="Accent4 - 60% 3" xfId="29857"/>
    <cellStyle name="Accent4 10" xfId="29858"/>
    <cellStyle name="Accent4 10 2" xfId="29859"/>
    <cellStyle name="Accent4 11" xfId="29860"/>
    <cellStyle name="Accent4 11 2" xfId="29861"/>
    <cellStyle name="Accent4 12" xfId="29862"/>
    <cellStyle name="Accent4 12 2" xfId="29863"/>
    <cellStyle name="Accent4 13" xfId="29864"/>
    <cellStyle name="Accent4 13 2" xfId="29865"/>
    <cellStyle name="Accent4 14" xfId="29866"/>
    <cellStyle name="Accent4 14 2" xfId="29867"/>
    <cellStyle name="Accent4 15" xfId="29868"/>
    <cellStyle name="Accent4 15 2" xfId="29869"/>
    <cellStyle name="Accent4 16" xfId="29870"/>
    <cellStyle name="Accent4 16 2" xfId="29871"/>
    <cellStyle name="Accent4 17" xfId="29872"/>
    <cellStyle name="Accent4 17 2" xfId="29873"/>
    <cellStyle name="Accent4 18" xfId="29874"/>
    <cellStyle name="Accent4 18 2" xfId="29875"/>
    <cellStyle name="Accent4 19" xfId="29876"/>
    <cellStyle name="Accent4 2" xfId="4704"/>
    <cellStyle name="Accent4 2 2" xfId="4705"/>
    <cellStyle name="Accent4 2 2 2" xfId="4706"/>
    <cellStyle name="Accent4 2 2 2 2" xfId="29877"/>
    <cellStyle name="Accent4 2 2 2 2 2" xfId="29878"/>
    <cellStyle name="Accent4 2 2 2 3" xfId="29879"/>
    <cellStyle name="Accent4 2 2 3" xfId="29880"/>
    <cellStyle name="Accent4 2 2 3 2" xfId="29881"/>
    <cellStyle name="Accent4 2 2 4" xfId="29882"/>
    <cellStyle name="Accent4 2 2 4 2" xfId="29883"/>
    <cellStyle name="Accent4 2 2 5" xfId="29884"/>
    <cellStyle name="Accent4 2 3" xfId="4707"/>
    <cellStyle name="Accent4 2 3 2" xfId="29885"/>
    <cellStyle name="Accent4 2 3 2 2" xfId="29886"/>
    <cellStyle name="Accent4 2 3 2 2 2" xfId="29887"/>
    <cellStyle name="Accent4 2 3 2 3" xfId="29888"/>
    <cellStyle name="Accent4 2 3 2 4" xfId="29889"/>
    <cellStyle name="Accent4 2 3 3" xfId="29890"/>
    <cellStyle name="Accent4 2 3 3 2" xfId="29891"/>
    <cellStyle name="Accent4 2 3 4" xfId="29892"/>
    <cellStyle name="Accent4 2 3 4 2" xfId="29893"/>
    <cellStyle name="Accent4 2 3 5" xfId="29894"/>
    <cellStyle name="Accent4 2 3 6" xfId="29895"/>
    <cellStyle name="Accent4 2 4" xfId="4708"/>
    <cellStyle name="Accent4 2 4 2" xfId="29896"/>
    <cellStyle name="Accent4 2 4 2 2" xfId="29897"/>
    <cellStyle name="Accent4 2 4 3" xfId="29898"/>
    <cellStyle name="Accent4 2 4 4" xfId="29899"/>
    <cellStyle name="Accent4 2 4 5" xfId="29900"/>
    <cellStyle name="Accent4 2 5" xfId="29901"/>
    <cellStyle name="Accent4 2 5 2" xfId="29902"/>
    <cellStyle name="Accent4 2 6" xfId="29903"/>
    <cellStyle name="Accent4 2 6 2" xfId="29904"/>
    <cellStyle name="Accent4 2 7" xfId="29905"/>
    <cellStyle name="Accent4 20" xfId="29906"/>
    <cellStyle name="Accent4 21" xfId="29907"/>
    <cellStyle name="Accent4 22" xfId="29908"/>
    <cellStyle name="Accent4 23" xfId="29909"/>
    <cellStyle name="Accent4 24" xfId="29910"/>
    <cellStyle name="Accent4 25" xfId="45345"/>
    <cellStyle name="Accent4 26" xfId="45346"/>
    <cellStyle name="Accent4 27" xfId="45347"/>
    <cellStyle name="Accent4 28" xfId="45348"/>
    <cellStyle name="Accent4 29" xfId="45349"/>
    <cellStyle name="Accent4 3" xfId="4709"/>
    <cellStyle name="Accent4 3 2" xfId="4710"/>
    <cellStyle name="Accent4 3 2 2" xfId="29911"/>
    <cellStyle name="Accent4 3 2 2 2" xfId="29912"/>
    <cellStyle name="Accent4 3 2 3" xfId="29913"/>
    <cellStyle name="Accent4 3 3" xfId="4711"/>
    <cellStyle name="Accent4 3 3 2" xfId="29914"/>
    <cellStyle name="Accent4 3 4" xfId="29915"/>
    <cellStyle name="Accent4 3 4 2" xfId="29916"/>
    <cellStyle name="Accent4 3 5" xfId="29917"/>
    <cellStyle name="Accent4 3 6" xfId="29918"/>
    <cellStyle name="Accent4 30" xfId="45350"/>
    <cellStyle name="Accent4 31" xfId="45351"/>
    <cellStyle name="Accent4 32" xfId="45352"/>
    <cellStyle name="Accent4 33" xfId="45353"/>
    <cellStyle name="Accent4 34" xfId="45354"/>
    <cellStyle name="Accent4 35" xfId="45355"/>
    <cellStyle name="Accent4 36" xfId="45356"/>
    <cellStyle name="Accent4 37" xfId="45357"/>
    <cellStyle name="Accent4 38" xfId="45358"/>
    <cellStyle name="Accent4 39" xfId="45359"/>
    <cellStyle name="Accent4 4" xfId="4712"/>
    <cellStyle name="Accent4 4 2" xfId="4713"/>
    <cellStyle name="Accent4 4 2 2" xfId="29919"/>
    <cellStyle name="Accent4 4 2 2 2" xfId="29920"/>
    <cellStyle name="Accent4 4 2 3" xfId="29921"/>
    <cellStyle name="Accent4 4 2 4" xfId="29922"/>
    <cellStyle name="Accent4 4 3" xfId="29923"/>
    <cellStyle name="Accent4 4 3 2" xfId="29924"/>
    <cellStyle name="Accent4 4 4" xfId="29925"/>
    <cellStyle name="Accent4 4 4 2" xfId="29926"/>
    <cellStyle name="Accent4 40" xfId="45360"/>
    <cellStyle name="Accent4 41" xfId="45361"/>
    <cellStyle name="Accent4 42" xfId="45362"/>
    <cellStyle name="Accent4 43" xfId="45363"/>
    <cellStyle name="Accent4 44" xfId="45364"/>
    <cellStyle name="Accent4 45" xfId="45365"/>
    <cellStyle name="Accent4 46" xfId="45366"/>
    <cellStyle name="Accent4 47" xfId="45367"/>
    <cellStyle name="Accent4 5" xfId="4714"/>
    <cellStyle name="Accent4 5 2" xfId="29927"/>
    <cellStyle name="Accent4 5 2 2" xfId="29928"/>
    <cellStyle name="Accent4 5 2 3" xfId="29929"/>
    <cellStyle name="Accent4 5 3" xfId="29930"/>
    <cellStyle name="Accent4 6" xfId="4715"/>
    <cellStyle name="Accent4 6 2" xfId="29931"/>
    <cellStyle name="Accent4 6 2 2" xfId="29932"/>
    <cellStyle name="Accent4 6 3" xfId="29933"/>
    <cellStyle name="Accent4 6 4" xfId="29934"/>
    <cellStyle name="Accent4 6 5" xfId="29935"/>
    <cellStyle name="Accent4 7" xfId="4716"/>
    <cellStyle name="Accent4 7 2" xfId="29936"/>
    <cellStyle name="Accent4 7 3" xfId="29937"/>
    <cellStyle name="Accent4 8" xfId="4717"/>
    <cellStyle name="Accent4 8 2" xfId="29938"/>
    <cellStyle name="Accent4 8 3" xfId="29939"/>
    <cellStyle name="Accent4 9" xfId="29940"/>
    <cellStyle name="Accent4 9 2" xfId="29941"/>
    <cellStyle name="Accent4 9 3" xfId="29942"/>
    <cellStyle name="Accent5 - 20%" xfId="4718"/>
    <cellStyle name="Accent5 - 20% 2" xfId="4719"/>
    <cellStyle name="Accent5 - 20% 2 2" xfId="29943"/>
    <cellStyle name="Accent5 - 20% 3" xfId="29944"/>
    <cellStyle name="Accent5 - 40%" xfId="4720"/>
    <cellStyle name="Accent5 - 40% 2" xfId="4721"/>
    <cellStyle name="Accent5 - 40% 2 2" xfId="29945"/>
    <cellStyle name="Accent5 - 40% 3" xfId="29946"/>
    <cellStyle name="Accent5 - 60%" xfId="4722"/>
    <cellStyle name="Accent5 - 60% 2" xfId="29947"/>
    <cellStyle name="Accent5 - 60% 3" xfId="29948"/>
    <cellStyle name="Accent5 10" xfId="29949"/>
    <cellStyle name="Accent5 10 2" xfId="29950"/>
    <cellStyle name="Accent5 11" xfId="29951"/>
    <cellStyle name="Accent5 11 2" xfId="29952"/>
    <cellStyle name="Accent5 12" xfId="29953"/>
    <cellStyle name="Accent5 12 2" xfId="29954"/>
    <cellStyle name="Accent5 13" xfId="29955"/>
    <cellStyle name="Accent5 13 2" xfId="29956"/>
    <cellStyle name="Accent5 14" xfId="29957"/>
    <cellStyle name="Accent5 14 2" xfId="29958"/>
    <cellStyle name="Accent5 15" xfId="29959"/>
    <cellStyle name="Accent5 15 2" xfId="29960"/>
    <cellStyle name="Accent5 16" xfId="29961"/>
    <cellStyle name="Accent5 16 2" xfId="29962"/>
    <cellStyle name="Accent5 17" xfId="29963"/>
    <cellStyle name="Accent5 17 2" xfId="29964"/>
    <cellStyle name="Accent5 18" xfId="29965"/>
    <cellStyle name="Accent5 18 2" xfId="29966"/>
    <cellStyle name="Accent5 19" xfId="29967"/>
    <cellStyle name="Accent5 19 2" xfId="29968"/>
    <cellStyle name="Accent5 2" xfId="4723"/>
    <cellStyle name="Accent5 2 2" xfId="4724"/>
    <cellStyle name="Accent5 2 2 2" xfId="4725"/>
    <cellStyle name="Accent5 2 2 2 2" xfId="29969"/>
    <cellStyle name="Accent5 2 2 2 2 2" xfId="29970"/>
    <cellStyle name="Accent5 2 2 2 3" xfId="29971"/>
    <cellStyle name="Accent5 2 2 3" xfId="29972"/>
    <cellStyle name="Accent5 2 2 3 2" xfId="29973"/>
    <cellStyle name="Accent5 2 2 4" xfId="29974"/>
    <cellStyle name="Accent5 2 2 4 2" xfId="29975"/>
    <cellStyle name="Accent5 2 2 5" xfId="29976"/>
    <cellStyle name="Accent5 2 3" xfId="4726"/>
    <cellStyle name="Accent5 2 3 2" xfId="29977"/>
    <cellStyle name="Accent5 2 3 2 2" xfId="29978"/>
    <cellStyle name="Accent5 2 3 2 2 2" xfId="29979"/>
    <cellStyle name="Accent5 2 3 2 3" xfId="29980"/>
    <cellStyle name="Accent5 2 3 2 4" xfId="29981"/>
    <cellStyle name="Accent5 2 3 3" xfId="29982"/>
    <cellStyle name="Accent5 2 3 3 2" xfId="29983"/>
    <cellStyle name="Accent5 2 3 4" xfId="29984"/>
    <cellStyle name="Accent5 2 3 4 2" xfId="29985"/>
    <cellStyle name="Accent5 2 3 5" xfId="29986"/>
    <cellStyle name="Accent5 2 3 6" xfId="29987"/>
    <cellStyle name="Accent5 2 4" xfId="4727"/>
    <cellStyle name="Accent5 2 4 2" xfId="29988"/>
    <cellStyle name="Accent5 2 4 2 2" xfId="29989"/>
    <cellStyle name="Accent5 2 4 3" xfId="29990"/>
    <cellStyle name="Accent5 2 4 4" xfId="29991"/>
    <cellStyle name="Accent5 2 5" xfId="29992"/>
    <cellStyle name="Accent5 2 5 2" xfId="29993"/>
    <cellStyle name="Accent5 2 6" xfId="29994"/>
    <cellStyle name="Accent5 2 6 2" xfId="29995"/>
    <cellStyle name="Accent5 2 7" xfId="29996"/>
    <cellStyle name="Accent5 20" xfId="29997"/>
    <cellStyle name="Accent5 20 2" xfId="29998"/>
    <cellStyle name="Accent5 21" xfId="29999"/>
    <cellStyle name="Accent5 21 2" xfId="30000"/>
    <cellStyle name="Accent5 22" xfId="30001"/>
    <cellStyle name="Accent5 22 2" xfId="30002"/>
    <cellStyle name="Accent5 23" xfId="30003"/>
    <cellStyle name="Accent5 23 2" xfId="30004"/>
    <cellStyle name="Accent5 24" xfId="30005"/>
    <cellStyle name="Accent5 24 2" xfId="30006"/>
    <cellStyle name="Accent5 25" xfId="30007"/>
    <cellStyle name="Accent5 25 2" xfId="30008"/>
    <cellStyle name="Accent5 26" xfId="30009"/>
    <cellStyle name="Accent5 26 2" xfId="30010"/>
    <cellStyle name="Accent5 27" xfId="30011"/>
    <cellStyle name="Accent5 27 2" xfId="30012"/>
    <cellStyle name="Accent5 28" xfId="30013"/>
    <cellStyle name="Accent5 28 2" xfId="30014"/>
    <cellStyle name="Accent5 29" xfId="30015"/>
    <cellStyle name="Accent5 29 2" xfId="30016"/>
    <cellStyle name="Accent5 3" xfId="4728"/>
    <cellStyle name="Accent5 3 2" xfId="4729"/>
    <cellStyle name="Accent5 3 2 2" xfId="30017"/>
    <cellStyle name="Accent5 3 2 2 2" xfId="30018"/>
    <cellStyle name="Accent5 3 2 3" xfId="30019"/>
    <cellStyle name="Accent5 3 3" xfId="4730"/>
    <cellStyle name="Accent5 3 3 2" xfId="30020"/>
    <cellStyle name="Accent5 3 4" xfId="30021"/>
    <cellStyle name="Accent5 3 4 2" xfId="30022"/>
    <cellStyle name="Accent5 3 5" xfId="30023"/>
    <cellStyle name="Accent5 30" xfId="30024"/>
    <cellStyle name="Accent5 30 2" xfId="30025"/>
    <cellStyle name="Accent5 31" xfId="30026"/>
    <cellStyle name="Accent5 32" xfId="30027"/>
    <cellStyle name="Accent5 33" xfId="30028"/>
    <cellStyle name="Accent5 34" xfId="45368"/>
    <cellStyle name="Accent5 35" xfId="45369"/>
    <cellStyle name="Accent5 36" xfId="45370"/>
    <cellStyle name="Accent5 37" xfId="45371"/>
    <cellStyle name="Accent5 38" xfId="45372"/>
    <cellStyle name="Accent5 39" xfId="45373"/>
    <cellStyle name="Accent5 4" xfId="4731"/>
    <cellStyle name="Accent5 4 2" xfId="4732"/>
    <cellStyle name="Accent5 4 2 2" xfId="30029"/>
    <cellStyle name="Accent5 4 2 2 2" xfId="30030"/>
    <cellStyle name="Accent5 4 2 3" xfId="30031"/>
    <cellStyle name="Accent5 4 2 4" xfId="30032"/>
    <cellStyle name="Accent5 4 3" xfId="30033"/>
    <cellStyle name="Accent5 4 3 2" xfId="30034"/>
    <cellStyle name="Accent5 4 4" xfId="30035"/>
    <cellStyle name="Accent5 4 4 2" xfId="30036"/>
    <cellStyle name="Accent5 40" xfId="45374"/>
    <cellStyle name="Accent5 41" xfId="45375"/>
    <cellStyle name="Accent5 42" xfId="45376"/>
    <cellStyle name="Accent5 43" xfId="45377"/>
    <cellStyle name="Accent5 44" xfId="45378"/>
    <cellStyle name="Accent5 45" xfId="45379"/>
    <cellStyle name="Accent5 46" xfId="45380"/>
    <cellStyle name="Accent5 47" xfId="45381"/>
    <cellStyle name="Accent5 5" xfId="4733"/>
    <cellStyle name="Accent5 5 2" xfId="30037"/>
    <cellStyle name="Accent5 5 2 2" xfId="30038"/>
    <cellStyle name="Accent5 6" xfId="4734"/>
    <cellStyle name="Accent5 6 2" xfId="30039"/>
    <cellStyle name="Accent5 6 2 2" xfId="30040"/>
    <cellStyle name="Accent5 6 3" xfId="30041"/>
    <cellStyle name="Accent5 6 4" xfId="30042"/>
    <cellStyle name="Accent5 6 5" xfId="30043"/>
    <cellStyle name="Accent5 7" xfId="4735"/>
    <cellStyle name="Accent5 7 2" xfId="30044"/>
    <cellStyle name="Accent5 7 3" xfId="30045"/>
    <cellStyle name="Accent5 8" xfId="30046"/>
    <cellStyle name="Accent5 8 2" xfId="30047"/>
    <cellStyle name="Accent5 8 3" xfId="30048"/>
    <cellStyle name="Accent5 9" xfId="30049"/>
    <cellStyle name="Accent5 9 2" xfId="30050"/>
    <cellStyle name="Accent6 - 20%" xfId="4736"/>
    <cellStyle name="Accent6 - 20% 2" xfId="4737"/>
    <cellStyle name="Accent6 - 20% 2 2" xfId="30051"/>
    <cellStyle name="Accent6 - 20% 3" xfId="30052"/>
    <cellStyle name="Accent6 - 40%" xfId="4738"/>
    <cellStyle name="Accent6 - 40% 2" xfId="4739"/>
    <cellStyle name="Accent6 - 40% 2 2" xfId="30053"/>
    <cellStyle name="Accent6 - 40% 3" xfId="30054"/>
    <cellStyle name="Accent6 - 60%" xfId="4740"/>
    <cellStyle name="Accent6 - 60% 2" xfId="30055"/>
    <cellStyle name="Accent6 - 60% 3" xfId="30056"/>
    <cellStyle name="Accent6 10" xfId="30057"/>
    <cellStyle name="Accent6 10 2" xfId="30058"/>
    <cellStyle name="Accent6 11" xfId="30059"/>
    <cellStyle name="Accent6 11 2" xfId="30060"/>
    <cellStyle name="Accent6 12" xfId="30061"/>
    <cellStyle name="Accent6 12 2" xfId="30062"/>
    <cellStyle name="Accent6 13" xfId="30063"/>
    <cellStyle name="Accent6 13 2" xfId="30064"/>
    <cellStyle name="Accent6 14" xfId="30065"/>
    <cellStyle name="Accent6 14 2" xfId="30066"/>
    <cellStyle name="Accent6 15" xfId="30067"/>
    <cellStyle name="Accent6 15 2" xfId="30068"/>
    <cellStyle name="Accent6 16" xfId="30069"/>
    <cellStyle name="Accent6 16 2" xfId="30070"/>
    <cellStyle name="Accent6 17" xfId="30071"/>
    <cellStyle name="Accent6 17 2" xfId="30072"/>
    <cellStyle name="Accent6 18" xfId="30073"/>
    <cellStyle name="Accent6 18 2" xfId="30074"/>
    <cellStyle name="Accent6 19" xfId="30075"/>
    <cellStyle name="Accent6 2" xfId="4741"/>
    <cellStyle name="Accent6 2 2" xfId="4742"/>
    <cellStyle name="Accent6 2 2 2" xfId="4743"/>
    <cellStyle name="Accent6 2 2 2 2" xfId="30076"/>
    <cellStyle name="Accent6 2 2 2 2 2" xfId="30077"/>
    <cellStyle name="Accent6 2 2 2 3" xfId="30078"/>
    <cellStyle name="Accent6 2 2 3" xfId="30079"/>
    <cellStyle name="Accent6 2 2 3 2" xfId="30080"/>
    <cellStyle name="Accent6 2 2 4" xfId="30081"/>
    <cellStyle name="Accent6 2 2 4 2" xfId="30082"/>
    <cellStyle name="Accent6 2 2 5" xfId="30083"/>
    <cellStyle name="Accent6 2 3" xfId="4744"/>
    <cellStyle name="Accent6 2 3 2" xfId="30084"/>
    <cellStyle name="Accent6 2 3 2 2" xfId="30085"/>
    <cellStyle name="Accent6 2 3 2 2 2" xfId="30086"/>
    <cellStyle name="Accent6 2 3 2 3" xfId="30087"/>
    <cellStyle name="Accent6 2 3 2 4" xfId="30088"/>
    <cellStyle name="Accent6 2 3 3" xfId="30089"/>
    <cellStyle name="Accent6 2 3 3 2" xfId="30090"/>
    <cellStyle name="Accent6 2 3 3 3" xfId="30091"/>
    <cellStyle name="Accent6 2 3 4" xfId="30092"/>
    <cellStyle name="Accent6 2 3 4 2" xfId="30093"/>
    <cellStyle name="Accent6 2 3 5" xfId="30094"/>
    <cellStyle name="Accent6 2 3 6" xfId="30095"/>
    <cellStyle name="Accent6 2 4" xfId="4745"/>
    <cellStyle name="Accent6 2 4 2" xfId="30096"/>
    <cellStyle name="Accent6 2 4 2 2" xfId="30097"/>
    <cellStyle name="Accent6 2 4 3" xfId="30098"/>
    <cellStyle name="Accent6 2 4 4" xfId="30099"/>
    <cellStyle name="Accent6 2 4 5" xfId="30100"/>
    <cellStyle name="Accent6 2 5" xfId="30101"/>
    <cellStyle name="Accent6 2 5 2" xfId="30102"/>
    <cellStyle name="Accent6 2 6" xfId="30103"/>
    <cellStyle name="Accent6 2 6 2" xfId="30104"/>
    <cellStyle name="Accent6 2 7" xfId="30105"/>
    <cellStyle name="Accent6 20" xfId="30106"/>
    <cellStyle name="Accent6 21" xfId="30107"/>
    <cellStyle name="Accent6 22" xfId="30108"/>
    <cellStyle name="Accent6 23" xfId="30109"/>
    <cellStyle name="Accent6 24" xfId="30110"/>
    <cellStyle name="Accent6 25" xfId="45382"/>
    <cellStyle name="Accent6 26" xfId="45383"/>
    <cellStyle name="Accent6 27" xfId="45384"/>
    <cellStyle name="Accent6 28" xfId="45385"/>
    <cellStyle name="Accent6 29" xfId="45386"/>
    <cellStyle name="Accent6 3" xfId="4746"/>
    <cellStyle name="Accent6 3 2" xfId="4747"/>
    <cellStyle name="Accent6 3 2 2" xfId="30111"/>
    <cellStyle name="Accent6 3 2 2 2" xfId="30112"/>
    <cellStyle name="Accent6 3 2 3" xfId="30113"/>
    <cellStyle name="Accent6 3 3" xfId="4748"/>
    <cellStyle name="Accent6 3 3 2" xfId="30114"/>
    <cellStyle name="Accent6 3 4" xfId="30115"/>
    <cellStyle name="Accent6 3 4 2" xfId="30116"/>
    <cellStyle name="Accent6 3 5" xfId="30117"/>
    <cellStyle name="Accent6 3 6" xfId="30118"/>
    <cellStyle name="Accent6 30" xfId="45387"/>
    <cellStyle name="Accent6 31" xfId="45388"/>
    <cellStyle name="Accent6 32" xfId="45389"/>
    <cellStyle name="Accent6 33" xfId="45390"/>
    <cellStyle name="Accent6 34" xfId="45391"/>
    <cellStyle name="Accent6 35" xfId="45392"/>
    <cellStyle name="Accent6 36" xfId="45393"/>
    <cellStyle name="Accent6 37" xfId="45394"/>
    <cellStyle name="Accent6 38" xfId="45395"/>
    <cellStyle name="Accent6 39" xfId="45396"/>
    <cellStyle name="Accent6 4" xfId="4749"/>
    <cellStyle name="Accent6 4 2" xfId="4750"/>
    <cellStyle name="Accent6 4 2 2" xfId="30119"/>
    <cellStyle name="Accent6 4 2 2 2" xfId="30120"/>
    <cellStyle name="Accent6 4 2 3" xfId="30121"/>
    <cellStyle name="Accent6 4 2 4" xfId="30122"/>
    <cellStyle name="Accent6 4 3" xfId="30123"/>
    <cellStyle name="Accent6 4 3 2" xfId="30124"/>
    <cellStyle name="Accent6 4 4" xfId="30125"/>
    <cellStyle name="Accent6 4 4 2" xfId="30126"/>
    <cellStyle name="Accent6 40" xfId="45397"/>
    <cellStyle name="Accent6 41" xfId="45398"/>
    <cellStyle name="Accent6 42" xfId="45399"/>
    <cellStyle name="Accent6 43" xfId="45400"/>
    <cellStyle name="Accent6 44" xfId="45401"/>
    <cellStyle name="Accent6 45" xfId="45402"/>
    <cellStyle name="Accent6 46" xfId="45403"/>
    <cellStyle name="Accent6 47" xfId="45404"/>
    <cellStyle name="Accent6 5" xfId="4751"/>
    <cellStyle name="Accent6 5 2" xfId="30127"/>
    <cellStyle name="Accent6 5 2 2" xfId="30128"/>
    <cellStyle name="Accent6 5 2 3" xfId="30129"/>
    <cellStyle name="Accent6 5 3" xfId="30130"/>
    <cellStyle name="Accent6 6" xfId="4752"/>
    <cellStyle name="Accent6 6 2" xfId="30131"/>
    <cellStyle name="Accent6 6 2 2" xfId="30132"/>
    <cellStyle name="Accent6 6 3" xfId="30133"/>
    <cellStyle name="Accent6 6 4" xfId="30134"/>
    <cellStyle name="Accent6 6 5" xfId="30135"/>
    <cellStyle name="Accent6 7" xfId="4753"/>
    <cellStyle name="Accent6 7 2" xfId="30136"/>
    <cellStyle name="Accent6 7 3" xfId="30137"/>
    <cellStyle name="Accent6 8" xfId="4754"/>
    <cellStyle name="Accent6 8 2" xfId="30138"/>
    <cellStyle name="Accent6 8 3" xfId="30139"/>
    <cellStyle name="Accent6 9" xfId="30140"/>
    <cellStyle name="Accent6 9 2" xfId="30141"/>
    <cellStyle name="Accent6 9 3" xfId="30142"/>
    <cellStyle name="Bad 10" xfId="45405"/>
    <cellStyle name="Bad 11" xfId="45406"/>
    <cellStyle name="Bad 2" xfId="15"/>
    <cellStyle name="Bad 2 2" xfId="4755"/>
    <cellStyle name="Bad 2 2 2" xfId="4756"/>
    <cellStyle name="Bad 2 2 2 2" xfId="30143"/>
    <cellStyle name="Bad 2 2 2 2 2" xfId="30144"/>
    <cellStyle name="Bad 2 2 2 3" xfId="30145"/>
    <cellStyle name="Bad 2 2 3" xfId="30146"/>
    <cellStyle name="Bad 2 2 3 2" xfId="30147"/>
    <cellStyle name="Bad 2 2 4" xfId="30148"/>
    <cellStyle name="Bad 2 2 4 2" xfId="30149"/>
    <cellStyle name="Bad 2 2 5" xfId="30150"/>
    <cellStyle name="Bad 2 3" xfId="4757"/>
    <cellStyle name="Bad 2 3 2" xfId="30151"/>
    <cellStyle name="Bad 2 3 2 2" xfId="30152"/>
    <cellStyle name="Bad 2 3 2 2 2" xfId="30153"/>
    <cellStyle name="Bad 2 3 2 3" xfId="30154"/>
    <cellStyle name="Bad 2 3 2 4" xfId="30155"/>
    <cellStyle name="Bad 2 3 3" xfId="30156"/>
    <cellStyle name="Bad 2 3 3 2" xfId="30157"/>
    <cellStyle name="Bad 2 3 3 3" xfId="30158"/>
    <cellStyle name="Bad 2 3 4" xfId="30159"/>
    <cellStyle name="Bad 2 3 4 2" xfId="30160"/>
    <cellStyle name="Bad 2 3 5" xfId="30161"/>
    <cellStyle name="Bad 2 3 6" xfId="30162"/>
    <cellStyle name="Bad 2 4" xfId="4758"/>
    <cellStyle name="Bad 2 4 2" xfId="30163"/>
    <cellStyle name="Bad 2 4 2 2" xfId="30164"/>
    <cellStyle name="Bad 2 4 3" xfId="30165"/>
    <cellStyle name="Bad 2 4 4" xfId="30166"/>
    <cellStyle name="Bad 2 4 5" xfId="30167"/>
    <cellStyle name="Bad 2 5" xfId="30168"/>
    <cellStyle name="Bad 2 5 2" xfId="30169"/>
    <cellStyle name="Bad 2 6" xfId="30170"/>
    <cellStyle name="Bad 2 6 2" xfId="30171"/>
    <cellStyle name="Bad 2 7" xfId="30172"/>
    <cellStyle name="Bad 3" xfId="4759"/>
    <cellStyle name="Bad 3 2" xfId="4760"/>
    <cellStyle name="Bad 3 2 2" xfId="30173"/>
    <cellStyle name="Bad 3 2 2 2" xfId="30174"/>
    <cellStyle name="Bad 3 2 3" xfId="30175"/>
    <cellStyle name="Bad 3 3" xfId="4761"/>
    <cellStyle name="Bad 3 3 2" xfId="30176"/>
    <cellStyle name="Bad 3 4" xfId="30177"/>
    <cellStyle name="Bad 3 4 2" xfId="30178"/>
    <cellStyle name="Bad 3 5" xfId="30179"/>
    <cellStyle name="Bad 3 6" xfId="30180"/>
    <cellStyle name="Bad 4" xfId="4762"/>
    <cellStyle name="Bad 4 2" xfId="30181"/>
    <cellStyle name="Bad 4 2 2" xfId="30182"/>
    <cellStyle name="Bad 4 2 2 2" xfId="30183"/>
    <cellStyle name="Bad 4 2 3" xfId="30184"/>
    <cellStyle name="Bad 4 2 4" xfId="30185"/>
    <cellStyle name="Bad 4 3" xfId="30186"/>
    <cellStyle name="Bad 4 3 2" xfId="30187"/>
    <cellStyle name="Bad 4 4" xfId="30188"/>
    <cellStyle name="Bad 4 4 2" xfId="30189"/>
    <cellStyle name="Bad 5" xfId="4763"/>
    <cellStyle name="Bad 5 2" xfId="30190"/>
    <cellStyle name="Bad 5 2 2" xfId="30191"/>
    <cellStyle name="Bad 5 2 3" xfId="30192"/>
    <cellStyle name="Bad 5 3" xfId="30193"/>
    <cellStyle name="Bad 6" xfId="4764"/>
    <cellStyle name="Bad 6 2" xfId="30194"/>
    <cellStyle name="Bad 6 2 2" xfId="30195"/>
    <cellStyle name="Bad 6 3" xfId="30196"/>
    <cellStyle name="Bad 6 4" xfId="30197"/>
    <cellStyle name="Bad 6 5" xfId="30198"/>
    <cellStyle name="Bad 7" xfId="4765"/>
    <cellStyle name="Bad 7 2" xfId="30199"/>
    <cellStyle name="Bad 7 3" xfId="30200"/>
    <cellStyle name="Bad 8" xfId="4766"/>
    <cellStyle name="Bad 9" xfId="30201"/>
    <cellStyle name="Band 2" xfId="4767"/>
    <cellStyle name="blank" xfId="30202"/>
    <cellStyle name="blank 2" xfId="30203"/>
    <cellStyle name="bld-li - Style4" xfId="4768"/>
    <cellStyle name="C06_Main text" xfId="4769"/>
    <cellStyle name="C07_Main text Bold Green" xfId="4770"/>
    <cellStyle name="C08_2001 Col heads" xfId="4771"/>
    <cellStyle name="C10_2001 Figs Black" xfId="4772"/>
    <cellStyle name="C11_2002 Figs Bold Green" xfId="4773"/>
    <cellStyle name="C13_2001 Figs 1 decimals" xfId="4774"/>
    <cellStyle name="C15_Main text Bold Black" xfId="4775"/>
    <cellStyle name="Calc Currency (0)" xfId="4776"/>
    <cellStyle name="Calc Currency (0) 2" xfId="4777"/>
    <cellStyle name="Calc Currency (0) 2 2" xfId="4778"/>
    <cellStyle name="Calc Currency (0) 2 2 2" xfId="30204"/>
    <cellStyle name="Calc Currency (0) 2 2 2 2" xfId="30205"/>
    <cellStyle name="Calc Currency (0) 2 2 3" xfId="30206"/>
    <cellStyle name="Calc Currency (0) 2 2 4" xfId="30207"/>
    <cellStyle name="Calc Currency (0) 2 2 5" xfId="30208"/>
    <cellStyle name="Calc Currency (0) 2 3" xfId="30209"/>
    <cellStyle name="Calc Currency (0) 2 3 2" xfId="30210"/>
    <cellStyle name="Calc Currency (0) 2 3 3" xfId="30211"/>
    <cellStyle name="Calc Currency (0) 2 4" xfId="30212"/>
    <cellStyle name="Calc Currency (0) 2 4 2" xfId="30213"/>
    <cellStyle name="Calc Currency (0) 2 5" xfId="30214"/>
    <cellStyle name="Calc Currency (0) 3" xfId="30215"/>
    <cellStyle name="Calc Currency (0) 3 2" xfId="30216"/>
    <cellStyle name="Calc Currency (0) 3 2 2" xfId="30217"/>
    <cellStyle name="Calc Currency (0) 3 3" xfId="30218"/>
    <cellStyle name="Calc Currency (0) 4" xfId="30219"/>
    <cellStyle name="Calc Currency (0) 4 2" xfId="30220"/>
    <cellStyle name="Calc Currency (0) 5" xfId="30221"/>
    <cellStyle name="Calc Currency (0) 5 2" xfId="30222"/>
    <cellStyle name="Calc Currency (0) 6" xfId="30223"/>
    <cellStyle name="Calculation 10" xfId="4779"/>
    <cellStyle name="Calculation 10 2" xfId="30224"/>
    <cellStyle name="Calculation 11" xfId="4780"/>
    <cellStyle name="Calculation 12" xfId="30225"/>
    <cellStyle name="Calculation 2" xfId="4781"/>
    <cellStyle name="Calculation 2 2" xfId="4782"/>
    <cellStyle name="Calculation 2 2 2" xfId="4783"/>
    <cellStyle name="Calculation 2 2 2 2" xfId="30226"/>
    <cellStyle name="Calculation 2 2 2 2 2" xfId="30227"/>
    <cellStyle name="Calculation 2 2 2 3" xfId="30228"/>
    <cellStyle name="Calculation 2 2 2 4" xfId="30229"/>
    <cellStyle name="Calculation 2 2 2 5" xfId="30230"/>
    <cellStyle name="Calculation 2 2 2 6" xfId="30231"/>
    <cellStyle name="Calculation 2 2 2 7" xfId="30232"/>
    <cellStyle name="Calculation 2 2 2 8" xfId="30233"/>
    <cellStyle name="Calculation 2 2 3" xfId="4784"/>
    <cellStyle name="Calculation 2 2 3 2" xfId="30234"/>
    <cellStyle name="Calculation 2 2 3 3" xfId="30235"/>
    <cellStyle name="Calculation 2 2 4" xfId="30236"/>
    <cellStyle name="Calculation 2 2 4 2" xfId="30237"/>
    <cellStyle name="Calculation 2 2 5" xfId="30238"/>
    <cellStyle name="Calculation 2 2 6" xfId="30239"/>
    <cellStyle name="Calculation 2 3" xfId="4785"/>
    <cellStyle name="Calculation 2 3 2" xfId="30240"/>
    <cellStyle name="Calculation 2 3 2 2" xfId="30241"/>
    <cellStyle name="Calculation 2 3 2 2 2" xfId="30242"/>
    <cellStyle name="Calculation 2 3 2 3" xfId="30243"/>
    <cellStyle name="Calculation 2 3 2 4" xfId="30244"/>
    <cellStyle name="Calculation 2 3 2 5" xfId="30245"/>
    <cellStyle name="Calculation 2 3 3" xfId="30246"/>
    <cellStyle name="Calculation 2 3 3 2" xfId="30247"/>
    <cellStyle name="Calculation 2 3 4" xfId="30248"/>
    <cellStyle name="Calculation 2 3 4 2" xfId="30249"/>
    <cellStyle name="Calculation 2 3 5" xfId="30250"/>
    <cellStyle name="Calculation 2 3 6" xfId="30251"/>
    <cellStyle name="Calculation 2 4" xfId="30252"/>
    <cellStyle name="Calculation 2 4 2" xfId="30253"/>
    <cellStyle name="Calculation 2 4 2 2" xfId="30254"/>
    <cellStyle name="Calculation 2 4 3" xfId="30255"/>
    <cellStyle name="Calculation 2 5" xfId="30256"/>
    <cellStyle name="Calculation 2 5 2" xfId="30257"/>
    <cellStyle name="Calculation 2 5 2 2" xfId="30258"/>
    <cellStyle name="Calculation 2 5 3" xfId="30259"/>
    <cellStyle name="Calculation 2 6" xfId="30260"/>
    <cellStyle name="Calculation 2 6 2" xfId="30261"/>
    <cellStyle name="Calculation 2 6 2 2" xfId="30262"/>
    <cellStyle name="Calculation 2 6 3" xfId="30263"/>
    <cellStyle name="Calculation 2 7" xfId="30264"/>
    <cellStyle name="Calculation 2 7 2" xfId="30265"/>
    <cellStyle name="Calculation 2 8" xfId="30266"/>
    <cellStyle name="Calculation 2 9" xfId="30267"/>
    <cellStyle name="Calculation 3" xfId="4786"/>
    <cellStyle name="Calculation 3 2" xfId="4787"/>
    <cellStyle name="Calculation 3 2 2" xfId="30268"/>
    <cellStyle name="Calculation 3 2 2 2" xfId="30269"/>
    <cellStyle name="Calculation 3 2 2 3" xfId="30270"/>
    <cellStyle name="Calculation 3 2 3" xfId="30271"/>
    <cellStyle name="Calculation 3 2 3 2" xfId="30272"/>
    <cellStyle name="Calculation 3 2 4" xfId="30273"/>
    <cellStyle name="Calculation 3 2 5" xfId="30274"/>
    <cellStyle name="Calculation 3 3" xfId="4788"/>
    <cellStyle name="Calculation 3 3 2" xfId="30275"/>
    <cellStyle name="Calculation 3 3 2 2" xfId="30276"/>
    <cellStyle name="Calculation 3 3 3" xfId="30277"/>
    <cellStyle name="Calculation 3 3 4" xfId="30278"/>
    <cellStyle name="Calculation 3 4" xfId="30279"/>
    <cellStyle name="Calculation 3 4 2" xfId="30280"/>
    <cellStyle name="Calculation 3 4 2 2" xfId="30281"/>
    <cellStyle name="Calculation 3 4 3" xfId="30282"/>
    <cellStyle name="Calculation 3 5" xfId="30283"/>
    <cellStyle name="Calculation 3 5 2" xfId="30284"/>
    <cellStyle name="Calculation 3 6" xfId="30285"/>
    <cellStyle name="Calculation 3 7" xfId="30286"/>
    <cellStyle name="Calculation 4" xfId="4789"/>
    <cellStyle name="Calculation 4 2" xfId="4790"/>
    <cellStyle name="Calculation 4 2 2" xfId="30287"/>
    <cellStyle name="Calculation 4 2 2 2" xfId="30288"/>
    <cellStyle name="Calculation 4 2 3" xfId="30289"/>
    <cellStyle name="Calculation 4 2 4" xfId="30290"/>
    <cellStyle name="Calculation 4 3" xfId="30291"/>
    <cellStyle name="Calculation 4 3 2" xfId="30292"/>
    <cellStyle name="Calculation 4 3 2 2" xfId="30293"/>
    <cellStyle name="Calculation 4 3 3" xfId="30294"/>
    <cellStyle name="Calculation 4 4" xfId="30295"/>
    <cellStyle name="Calculation 4 4 2" xfId="30296"/>
    <cellStyle name="Calculation 4 4 2 2" xfId="30297"/>
    <cellStyle name="Calculation 4 4 3" xfId="30298"/>
    <cellStyle name="Calculation 4 5" xfId="30299"/>
    <cellStyle name="Calculation 4 5 2" xfId="30300"/>
    <cellStyle name="Calculation 4 6" xfId="30301"/>
    <cellStyle name="Calculation 5" xfId="4791"/>
    <cellStyle name="Calculation 5 2" xfId="4792"/>
    <cellStyle name="Calculation 5 2 2" xfId="30302"/>
    <cellStyle name="Calculation 5 2 2 2" xfId="30303"/>
    <cellStyle name="Calculation 5 2 2 2 2" xfId="30304"/>
    <cellStyle name="Calculation 5 2 3" xfId="30305"/>
    <cellStyle name="Calculation 5 2 3 2" xfId="30306"/>
    <cellStyle name="Calculation 5 2 4" xfId="30307"/>
    <cellStyle name="Calculation 5 2 4 2" xfId="30308"/>
    <cellStyle name="Calculation 5 2 5" xfId="30309"/>
    <cellStyle name="Calculation 5 3" xfId="30310"/>
    <cellStyle name="Calculation 5 3 2" xfId="30311"/>
    <cellStyle name="Calculation 5 3 2 2" xfId="30312"/>
    <cellStyle name="Calculation 5 4" xfId="30313"/>
    <cellStyle name="Calculation 5 4 2" xfId="30314"/>
    <cellStyle name="Calculation 5 4 2 2" xfId="30315"/>
    <cellStyle name="Calculation 5 4 3" xfId="30316"/>
    <cellStyle name="Calculation 5 5" xfId="30317"/>
    <cellStyle name="Calculation 5 5 2" xfId="30318"/>
    <cellStyle name="Calculation 5 6" xfId="30319"/>
    <cellStyle name="Calculation 5 6 2" xfId="30320"/>
    <cellStyle name="Calculation 5 7" xfId="30321"/>
    <cellStyle name="Calculation 6" xfId="4793"/>
    <cellStyle name="Calculation 6 2" xfId="30322"/>
    <cellStyle name="Calculation 6 2 2" xfId="30323"/>
    <cellStyle name="Calculation 6 2 2 2" xfId="30324"/>
    <cellStyle name="Calculation 6 2 3" xfId="30325"/>
    <cellStyle name="Calculation 6 2 4" xfId="30326"/>
    <cellStyle name="Calculation 6 3" xfId="30327"/>
    <cellStyle name="Calculation 6 3 2" xfId="30328"/>
    <cellStyle name="Calculation 6 3 3" xfId="30329"/>
    <cellStyle name="Calculation 6 4" xfId="30330"/>
    <cellStyle name="Calculation 6 4 2" xfId="30331"/>
    <cellStyle name="Calculation 7" xfId="4794"/>
    <cellStyle name="Calculation 7 2" xfId="4795"/>
    <cellStyle name="Calculation 7 2 2" xfId="30332"/>
    <cellStyle name="Calculation 7 3" xfId="30333"/>
    <cellStyle name="Calculation 7 3 2" xfId="30334"/>
    <cellStyle name="Calculation 8" xfId="4796"/>
    <cellStyle name="Calculation 8 2" xfId="4797"/>
    <cellStyle name="Calculation 8 2 2" xfId="30335"/>
    <cellStyle name="Calculation 8 3" xfId="30336"/>
    <cellStyle name="Calculation 9" xfId="4798"/>
    <cellStyle name="Calculation 9 2" xfId="30337"/>
    <cellStyle name="Calculation 9 2 2" xfId="30338"/>
    <cellStyle name="Calculation 9 3" xfId="30339"/>
    <cellStyle name="Check Cell 10" xfId="45407"/>
    <cellStyle name="Check Cell 2" xfId="4799"/>
    <cellStyle name="Check Cell 2 2" xfId="4800"/>
    <cellStyle name="Check Cell 2 2 2" xfId="4801"/>
    <cellStyle name="Check Cell 2 2 2 10" xfId="30340"/>
    <cellStyle name="Check Cell 2 2 2 2" xfId="30341"/>
    <cellStyle name="Check Cell 2 2 2 2 2" xfId="30342"/>
    <cellStyle name="Check Cell 2 2 2 3" xfId="30343"/>
    <cellStyle name="Check Cell 2 2 2 4" xfId="30344"/>
    <cellStyle name="Check Cell 2 2 2 5" xfId="30345"/>
    <cellStyle name="Check Cell 2 2 2 6" xfId="30346"/>
    <cellStyle name="Check Cell 2 2 2 7" xfId="30347"/>
    <cellStyle name="Check Cell 2 2 2 8" xfId="30348"/>
    <cellStyle name="Check Cell 2 2 2 9" xfId="30349"/>
    <cellStyle name="Check Cell 2 2 3" xfId="30350"/>
    <cellStyle name="Check Cell 2 2 3 2" xfId="30351"/>
    <cellStyle name="Check Cell 2 2 4" xfId="30352"/>
    <cellStyle name="Check Cell 2 2 4 2" xfId="30353"/>
    <cellStyle name="Check Cell 2 2 5" xfId="30354"/>
    <cellStyle name="Check Cell 2 3" xfId="4802"/>
    <cellStyle name="Check Cell 2 3 2" xfId="30355"/>
    <cellStyle name="Check Cell 2 3 2 2" xfId="30356"/>
    <cellStyle name="Check Cell 2 3 2 2 2" xfId="30357"/>
    <cellStyle name="Check Cell 2 3 2 3" xfId="30358"/>
    <cellStyle name="Check Cell 2 3 2 4" xfId="30359"/>
    <cellStyle name="Check Cell 2 3 3" xfId="30360"/>
    <cellStyle name="Check Cell 2 3 3 2" xfId="30361"/>
    <cellStyle name="Check Cell 2 3 4" xfId="30362"/>
    <cellStyle name="Check Cell 2 3 4 2" xfId="30363"/>
    <cellStyle name="Check Cell 2 3 5" xfId="30364"/>
    <cellStyle name="Check Cell 2 3 6" xfId="30365"/>
    <cellStyle name="Check Cell 2 4" xfId="4803"/>
    <cellStyle name="Check Cell 2 4 2" xfId="30366"/>
    <cellStyle name="Check Cell 2 4 2 2" xfId="30367"/>
    <cellStyle name="Check Cell 2 4 3" xfId="30368"/>
    <cellStyle name="Check Cell 2 4 4" xfId="30369"/>
    <cellStyle name="Check Cell 2 5" xfId="30370"/>
    <cellStyle name="Check Cell 2 5 2" xfId="30371"/>
    <cellStyle name="Check Cell 2 6" xfId="30372"/>
    <cellStyle name="Check Cell 2 6 2" xfId="30373"/>
    <cellStyle name="Check Cell 2 7" xfId="30374"/>
    <cellStyle name="Check Cell 3" xfId="4804"/>
    <cellStyle name="Check Cell 3 2" xfId="4805"/>
    <cellStyle name="Check Cell 3 2 2" xfId="30375"/>
    <cellStyle name="Check Cell 3 2 2 2" xfId="30376"/>
    <cellStyle name="Check Cell 3 2 3" xfId="30377"/>
    <cellStyle name="Check Cell 3 3" xfId="4806"/>
    <cellStyle name="Check Cell 3 3 2" xfId="30378"/>
    <cellStyle name="Check Cell 3 4" xfId="30379"/>
    <cellStyle name="Check Cell 3 4 2" xfId="30380"/>
    <cellStyle name="Check Cell 3 5" xfId="30381"/>
    <cellStyle name="Check Cell 3 6" xfId="30382"/>
    <cellStyle name="Check Cell 3 7" xfId="30383"/>
    <cellStyle name="Check Cell 3 8" xfId="30384"/>
    <cellStyle name="Check Cell 3 9" xfId="30385"/>
    <cellStyle name="Check Cell 4" xfId="4807"/>
    <cellStyle name="Check Cell 4 2" xfId="30386"/>
    <cellStyle name="Check Cell 4 2 2" xfId="30387"/>
    <cellStyle name="Check Cell 4 2 2 2" xfId="30388"/>
    <cellStyle name="Check Cell 4 2 3" xfId="30389"/>
    <cellStyle name="Check Cell 4 2 4" xfId="30390"/>
    <cellStyle name="Check Cell 4 3" xfId="30391"/>
    <cellStyle name="Check Cell 4 3 2" xfId="30392"/>
    <cellStyle name="Check Cell 4 4" xfId="30393"/>
    <cellStyle name="Check Cell 4 4 2" xfId="30394"/>
    <cellStyle name="Check Cell 5" xfId="4808"/>
    <cellStyle name="Check Cell 5 2" xfId="30395"/>
    <cellStyle name="Check Cell 5 2 2" xfId="30396"/>
    <cellStyle name="Check Cell 6" xfId="4809"/>
    <cellStyle name="Check Cell 6 2" xfId="30397"/>
    <cellStyle name="Check Cell 6 2 2" xfId="30398"/>
    <cellStyle name="Check Cell 6 3" xfId="30399"/>
    <cellStyle name="Check Cell 6 4" xfId="30400"/>
    <cellStyle name="Check Cell 6 5" xfId="30401"/>
    <cellStyle name="Check Cell 7" xfId="4810"/>
    <cellStyle name="Check Cell 7 2" xfId="30402"/>
    <cellStyle name="Check Cell 8" xfId="30403"/>
    <cellStyle name="Check Cell 9" xfId="30404"/>
    <cellStyle name="CheckCell" xfId="4811"/>
    <cellStyle name="CheckCell 2" xfId="4812"/>
    <cellStyle name="CheckCell 2 2" xfId="4813"/>
    <cellStyle name="CheckCell 2 2 2" xfId="30405"/>
    <cellStyle name="CheckCell 2 2 2 2" xfId="30406"/>
    <cellStyle name="CheckCell 2 2 2 2 2" xfId="30407"/>
    <cellStyle name="CheckCell 2 2 3" xfId="30408"/>
    <cellStyle name="CheckCell 2 2 3 2" xfId="30409"/>
    <cellStyle name="CheckCell 2 2 4" xfId="30410"/>
    <cellStyle name="CheckCell 2 2 4 2" xfId="30411"/>
    <cellStyle name="CheckCell 2 2 5" xfId="30412"/>
    <cellStyle name="CheckCell 2 3" xfId="30413"/>
    <cellStyle name="CheckCell 2 3 2" xfId="30414"/>
    <cellStyle name="CheckCell 2 3 2 2" xfId="30415"/>
    <cellStyle name="CheckCell 2 4" xfId="30416"/>
    <cellStyle name="CheckCell 2 4 2" xfId="30417"/>
    <cellStyle name="CheckCell 2 4 2 2" xfId="30418"/>
    <cellStyle name="CheckCell 2 4 3" xfId="30419"/>
    <cellStyle name="CheckCell 2 5" xfId="30420"/>
    <cellStyle name="CheckCell 2 5 2" xfId="30421"/>
    <cellStyle name="CheckCell 2 6" xfId="30422"/>
    <cellStyle name="CheckCell 2 6 2" xfId="30423"/>
    <cellStyle name="CheckCell 2 7" xfId="30424"/>
    <cellStyle name="CheckCell 3" xfId="4814"/>
    <cellStyle name="CheckCell 3 2" xfId="30425"/>
    <cellStyle name="CheckCell 3 2 2" xfId="30426"/>
    <cellStyle name="CheckCell 3 2 2 2" xfId="30427"/>
    <cellStyle name="CheckCell 3 3" xfId="30428"/>
    <cellStyle name="CheckCell 3 3 2" xfId="30429"/>
    <cellStyle name="CheckCell 3 4" xfId="30430"/>
    <cellStyle name="CheckCell 3 4 2" xfId="30431"/>
    <cellStyle name="CheckCell 3 5" xfId="30432"/>
    <cellStyle name="CheckCell 4" xfId="30433"/>
    <cellStyle name="CheckCell 4 2" xfId="30434"/>
    <cellStyle name="CheckCell 4 2 2" xfId="30435"/>
    <cellStyle name="CheckCell 4 3" xfId="30436"/>
    <cellStyle name="CheckCell 5" xfId="30437"/>
    <cellStyle name="CheckCell 5 2" xfId="30438"/>
    <cellStyle name="CheckCell 5 2 2" xfId="30439"/>
    <cellStyle name="CheckCell 5 3" xfId="30440"/>
    <cellStyle name="CheckCell 6" xfId="30441"/>
    <cellStyle name="CheckCell 6 2" xfId="30442"/>
    <cellStyle name="CheckCell 7" xfId="30443"/>
    <cellStyle name="CheckCell 7 2" xfId="30444"/>
    <cellStyle name="CheckCell 8" xfId="30445"/>
    <cellStyle name="CheckCell_Electric Rev Req Model (2009 GRC) Rebuttal" xfId="30446"/>
    <cellStyle name="ColumnHeading" xfId="4815"/>
    <cellStyle name="ColumnHeadings" xfId="4816"/>
    <cellStyle name="ColumnHeadings2" xfId="4817"/>
    <cellStyle name="Comma" xfId="1" builtinId="3"/>
    <cellStyle name="Comma  - Style1" xfId="4818"/>
    <cellStyle name="Comma  - Style2" xfId="4819"/>
    <cellStyle name="Comma  - Style3" xfId="4820"/>
    <cellStyle name="Comma  - Style4" xfId="4821"/>
    <cellStyle name="Comma  - Style5" xfId="4822"/>
    <cellStyle name="Comma  - Style6" xfId="4823"/>
    <cellStyle name="Comma  - Style7" xfId="4824"/>
    <cellStyle name="Comma  - Style8" xfId="4825"/>
    <cellStyle name="Comma [0]" xfId="42392" builtinId="6"/>
    <cellStyle name="Comma [0] 2" xfId="4826"/>
    <cellStyle name="Comma [0] 2 2" xfId="30447"/>
    <cellStyle name="Comma [0] 3" xfId="4827"/>
    <cellStyle name="Comma [0] 4" xfId="30448"/>
    <cellStyle name="Comma [0] 5" xfId="30449"/>
    <cellStyle name="Comma [0] 5 2" xfId="45898"/>
    <cellStyle name="Comma 10" xfId="4828"/>
    <cellStyle name="Comma 10 2" xfId="33"/>
    <cellStyle name="Comma 10 2 2" xfId="4829"/>
    <cellStyle name="Comma 10 2 2 2" xfId="30450"/>
    <cellStyle name="Comma 10 2 2 2 2" xfId="30451"/>
    <cellStyle name="Comma 10 2 2 3" xfId="30452"/>
    <cellStyle name="Comma 10 2 2 4" xfId="30453"/>
    <cellStyle name="Comma 10 2 3" xfId="30454"/>
    <cellStyle name="Comma 10 2 3 2" xfId="30455"/>
    <cellStyle name="Comma 10 2 3 2 2" xfId="30456"/>
    <cellStyle name="Comma 10 2 3 3" xfId="30457"/>
    <cellStyle name="Comma 10 2 4" xfId="30458"/>
    <cellStyle name="Comma 10 2 4 2" xfId="30459"/>
    <cellStyle name="Comma 10 2 5" xfId="30460"/>
    <cellStyle name="Comma 10 2 5 2" xfId="30461"/>
    <cellStyle name="Comma 10 2 6" xfId="30462"/>
    <cellStyle name="Comma 10 3" xfId="4830"/>
    <cellStyle name="Comma 10 3 2" xfId="30463"/>
    <cellStyle name="Comma 10 3 2 2" xfId="30464"/>
    <cellStyle name="Comma 10 3 3" xfId="30465"/>
    <cellStyle name="Comma 10 3 4" xfId="30466"/>
    <cellStyle name="Comma 10 4" xfId="30467"/>
    <cellStyle name="Comma 10 4 2" xfId="30468"/>
    <cellStyle name="Comma 10 4 2 2" xfId="30469"/>
    <cellStyle name="Comma 10 4 3" xfId="30470"/>
    <cellStyle name="Comma 10 5" xfId="30471"/>
    <cellStyle name="Comma 10 5 2" xfId="30472"/>
    <cellStyle name="Comma 10 6" xfId="30473"/>
    <cellStyle name="Comma 10 6 2" xfId="30474"/>
    <cellStyle name="Comma 10 7" xfId="30475"/>
    <cellStyle name="Comma 10 7 2" xfId="30476"/>
    <cellStyle name="Comma 10 8" xfId="30477"/>
    <cellStyle name="Comma 11" xfId="4831"/>
    <cellStyle name="Comma 11 2" xfId="4832"/>
    <cellStyle name="Comma 11 2 2" xfId="30478"/>
    <cellStyle name="Comma 11 2 2 2" xfId="30479"/>
    <cellStyle name="Comma 11 2 3" xfId="30480"/>
    <cellStyle name="Comma 11 3" xfId="30481"/>
    <cellStyle name="Comma 11 3 2" xfId="30482"/>
    <cellStyle name="Comma 11 3 2 2" xfId="30483"/>
    <cellStyle name="Comma 11 3 3" xfId="30484"/>
    <cellStyle name="Comma 11 3 4" xfId="30485"/>
    <cellStyle name="Comma 11 4" xfId="30486"/>
    <cellStyle name="Comma 11 4 2" xfId="30487"/>
    <cellStyle name="Comma 11 4 2 2" xfId="30488"/>
    <cellStyle name="Comma 11 4 3" xfId="30489"/>
    <cellStyle name="Comma 11 5" xfId="30490"/>
    <cellStyle name="Comma 11 5 2" xfId="30491"/>
    <cellStyle name="Comma 11 6" xfId="30492"/>
    <cellStyle name="Comma 12" xfId="4833"/>
    <cellStyle name="Comma 12 2" xfId="4834"/>
    <cellStyle name="Comma 12 2 2" xfId="30493"/>
    <cellStyle name="Comma 12 2 2 2" xfId="30494"/>
    <cellStyle name="Comma 12 2 2 2 2" xfId="30495"/>
    <cellStyle name="Comma 12 2 2 3" xfId="30496"/>
    <cellStyle name="Comma 12 2 3" xfId="30497"/>
    <cellStyle name="Comma 12 2 3 2" xfId="30498"/>
    <cellStyle name="Comma 12 2 4" xfId="30499"/>
    <cellStyle name="Comma 12 2 4 2" xfId="30500"/>
    <cellStyle name="Comma 12 2 5" xfId="30501"/>
    <cellStyle name="Comma 12 3" xfId="30502"/>
    <cellStyle name="Comma 12 3 2" xfId="30503"/>
    <cellStyle name="Comma 12 3 2 2" xfId="30504"/>
    <cellStyle name="Comma 12 3 3" xfId="30505"/>
    <cellStyle name="Comma 12 3 4" xfId="30506"/>
    <cellStyle name="Comma 12 4" xfId="30507"/>
    <cellStyle name="Comma 12 4 2" xfId="30508"/>
    <cellStyle name="Comma 12 4 2 2" xfId="30509"/>
    <cellStyle name="Comma 12 4 3" xfId="30510"/>
    <cellStyle name="Comma 12 5" xfId="30511"/>
    <cellStyle name="Comma 12 5 2" xfId="30512"/>
    <cellStyle name="Comma 12 6" xfId="30513"/>
    <cellStyle name="Comma 12 6 2" xfId="30514"/>
    <cellStyle name="Comma 12 7" xfId="30515"/>
    <cellStyle name="Comma 13" xfId="4835"/>
    <cellStyle name="Comma 13 2" xfId="4836"/>
    <cellStyle name="Comma 13 2 2" xfId="30516"/>
    <cellStyle name="Comma 13 2 2 2" xfId="30517"/>
    <cellStyle name="Comma 13 2 2 2 2" xfId="30518"/>
    <cellStyle name="Comma 13 2 2 3" xfId="30519"/>
    <cellStyle name="Comma 13 2 3" xfId="30520"/>
    <cellStyle name="Comma 13 2 3 2" xfId="30521"/>
    <cellStyle name="Comma 13 2 4" xfId="30522"/>
    <cellStyle name="Comma 13 2 4 2" xfId="30523"/>
    <cellStyle name="Comma 13 2 5" xfId="30524"/>
    <cellStyle name="Comma 13 3" xfId="30525"/>
    <cellStyle name="Comma 13 3 2" xfId="30526"/>
    <cellStyle name="Comma 13 3 2 2" xfId="30527"/>
    <cellStyle name="Comma 13 3 3" xfId="30528"/>
    <cellStyle name="Comma 13 3 4" xfId="30529"/>
    <cellStyle name="Comma 13 4" xfId="30530"/>
    <cellStyle name="Comma 13 4 2" xfId="30531"/>
    <cellStyle name="Comma 13 4 2 2" xfId="30532"/>
    <cellStyle name="Comma 13 4 3" xfId="30533"/>
    <cellStyle name="Comma 13 5" xfId="30534"/>
    <cellStyle name="Comma 13 5 2" xfId="30535"/>
    <cellStyle name="Comma 13 6" xfId="30536"/>
    <cellStyle name="Comma 13 6 2" xfId="30537"/>
    <cellStyle name="Comma 13 7" xfId="30538"/>
    <cellStyle name="Comma 14" xfId="4837"/>
    <cellStyle name="Comma 14 2" xfId="4838"/>
    <cellStyle name="Comma 14 2 2" xfId="30539"/>
    <cellStyle name="Comma 14 2 2 2" xfId="30540"/>
    <cellStyle name="Comma 14 2 2 2 2" xfId="30541"/>
    <cellStyle name="Comma 14 2 2 3" xfId="30542"/>
    <cellStyle name="Comma 14 2 3" xfId="30543"/>
    <cellStyle name="Comma 14 2 3 2" xfId="30544"/>
    <cellStyle name="Comma 14 2 4" xfId="30545"/>
    <cellStyle name="Comma 14 2 4 2" xfId="30546"/>
    <cellStyle name="Comma 14 2 5" xfId="30547"/>
    <cellStyle name="Comma 14 3" xfId="30548"/>
    <cellStyle name="Comma 14 3 2" xfId="30549"/>
    <cellStyle name="Comma 14 3 2 2" xfId="30550"/>
    <cellStyle name="Comma 14 3 3" xfId="30551"/>
    <cellStyle name="Comma 14 3 4" xfId="30552"/>
    <cellStyle name="Comma 14 4" xfId="30553"/>
    <cellStyle name="Comma 14 4 2" xfId="30554"/>
    <cellStyle name="Comma 14 4 2 2" xfId="30555"/>
    <cellStyle name="Comma 14 4 3" xfId="30556"/>
    <cellStyle name="Comma 14 5" xfId="30557"/>
    <cellStyle name="Comma 14 5 2" xfId="30558"/>
    <cellStyle name="Comma 14 6" xfId="30559"/>
    <cellStyle name="Comma 14 6 2" xfId="30560"/>
    <cellStyle name="Comma 14 7" xfId="30561"/>
    <cellStyle name="Comma 15" xfId="4839"/>
    <cellStyle name="Comma 15 2" xfId="4840"/>
    <cellStyle name="Comma 15 2 2" xfId="30562"/>
    <cellStyle name="Comma 15 2 2 2" xfId="30563"/>
    <cellStyle name="Comma 15 2 2 3" xfId="30564"/>
    <cellStyle name="Comma 15 2 3" xfId="30565"/>
    <cellStyle name="Comma 15 2 4" xfId="30566"/>
    <cellStyle name="Comma 15 3" xfId="30567"/>
    <cellStyle name="Comma 15 3 2" xfId="30568"/>
    <cellStyle name="Comma 15 3 2 2" xfId="30569"/>
    <cellStyle name="Comma 15 3 3" xfId="30570"/>
    <cellStyle name="Comma 15 3 4" xfId="30571"/>
    <cellStyle name="Comma 15 4" xfId="30572"/>
    <cellStyle name="Comma 15 4 2" xfId="30573"/>
    <cellStyle name="Comma 15 4 3" xfId="30574"/>
    <cellStyle name="Comma 15 5" xfId="30575"/>
    <cellStyle name="Comma 15 5 2" xfId="30576"/>
    <cellStyle name="Comma 15 6" xfId="30577"/>
    <cellStyle name="Comma 16" xfId="4841"/>
    <cellStyle name="Comma 16 2" xfId="4842"/>
    <cellStyle name="Comma 16 2 2" xfId="30578"/>
    <cellStyle name="Comma 16 2 2 2" xfId="30579"/>
    <cellStyle name="Comma 16 2 2 2 2" xfId="30580"/>
    <cellStyle name="Comma 16 2 2 3" xfId="30581"/>
    <cellStyle name="Comma 16 2 3" xfId="30582"/>
    <cellStyle name="Comma 16 2 3 2" xfId="30583"/>
    <cellStyle name="Comma 16 2 3 2 2" xfId="30584"/>
    <cellStyle name="Comma 16 2 3 3" xfId="30585"/>
    <cellStyle name="Comma 16 2 4" xfId="30586"/>
    <cellStyle name="Comma 16 2 4 2" xfId="30587"/>
    <cellStyle name="Comma 16 2 5" xfId="30588"/>
    <cellStyle name="Comma 16 3" xfId="30589"/>
    <cellStyle name="Comma 16 3 2" xfId="30590"/>
    <cellStyle name="Comma 16 3 2 2" xfId="30591"/>
    <cellStyle name="Comma 16 3 3" xfId="30592"/>
    <cellStyle name="Comma 16 4" xfId="30593"/>
    <cellStyle name="Comma 16 4 2" xfId="30594"/>
    <cellStyle name="Comma 16 4 2 2" xfId="30595"/>
    <cellStyle name="Comma 16 4 3" xfId="30596"/>
    <cellStyle name="Comma 16 5" xfId="30597"/>
    <cellStyle name="Comma 16 5 2" xfId="30598"/>
    <cellStyle name="Comma 16 6" xfId="30599"/>
    <cellStyle name="Comma 16 6 2" xfId="30600"/>
    <cellStyle name="Comma 16 7" xfId="30601"/>
    <cellStyle name="Comma 17" xfId="4843"/>
    <cellStyle name="Comma 17 2" xfId="4844"/>
    <cellStyle name="Comma 17 2 2" xfId="30602"/>
    <cellStyle name="Comma 17 2 2 2" xfId="30603"/>
    <cellStyle name="Comma 17 2 2 2 2" xfId="30604"/>
    <cellStyle name="Comma 17 2 2 3" xfId="30605"/>
    <cellStyle name="Comma 17 2 3" xfId="30606"/>
    <cellStyle name="Comma 17 2 3 2" xfId="30607"/>
    <cellStyle name="Comma 17 2 4" xfId="30608"/>
    <cellStyle name="Comma 17 2 4 2" xfId="30609"/>
    <cellStyle name="Comma 17 2 5" xfId="30610"/>
    <cellStyle name="Comma 17 3" xfId="30611"/>
    <cellStyle name="Comma 17 3 2" xfId="30612"/>
    <cellStyle name="Comma 17 3 2 2" xfId="30613"/>
    <cellStyle name="Comma 17 3 3" xfId="30614"/>
    <cellStyle name="Comma 17 3 4" xfId="30615"/>
    <cellStyle name="Comma 17 4" xfId="30616"/>
    <cellStyle name="Comma 17 4 2" xfId="30617"/>
    <cellStyle name="Comma 17 4 2 2" xfId="30618"/>
    <cellStyle name="Comma 17 4 3" xfId="30619"/>
    <cellStyle name="Comma 17 5" xfId="30620"/>
    <cellStyle name="Comma 17 5 2" xfId="30621"/>
    <cellStyle name="Comma 17 6" xfId="30622"/>
    <cellStyle name="Comma 17 6 2" xfId="30623"/>
    <cellStyle name="Comma 17 7" xfId="30624"/>
    <cellStyle name="Comma 18" xfId="4845"/>
    <cellStyle name="Comma 18 2" xfId="4846"/>
    <cellStyle name="Comma 18 2 2" xfId="30625"/>
    <cellStyle name="Comma 18 2 2 2" xfId="30626"/>
    <cellStyle name="Comma 18 2 2 2 2" xfId="30627"/>
    <cellStyle name="Comma 18 2 2 3" xfId="30628"/>
    <cellStyle name="Comma 18 2 3" xfId="30629"/>
    <cellStyle name="Comma 18 2 3 2" xfId="30630"/>
    <cellStyle name="Comma 18 2 3 2 2" xfId="30631"/>
    <cellStyle name="Comma 18 2 3 3" xfId="30632"/>
    <cellStyle name="Comma 18 2 4" xfId="30633"/>
    <cellStyle name="Comma 18 2 4 2" xfId="30634"/>
    <cellStyle name="Comma 18 2 5" xfId="30635"/>
    <cellStyle name="Comma 18 2 6" xfId="30636"/>
    <cellStyle name="Comma 18 3" xfId="4847"/>
    <cellStyle name="Comma 18 3 2" xfId="30637"/>
    <cellStyle name="Comma 18 3 2 2" xfId="30638"/>
    <cellStyle name="Comma 18 3 2 3" xfId="30639"/>
    <cellStyle name="Comma 18 3 3" xfId="30640"/>
    <cellStyle name="Comma 18 3 4" xfId="30641"/>
    <cellStyle name="Comma 18 4" xfId="30642"/>
    <cellStyle name="Comma 18 4 2" xfId="30643"/>
    <cellStyle name="Comma 18 4 2 2" xfId="30644"/>
    <cellStyle name="Comma 18 4 3" xfId="30645"/>
    <cellStyle name="Comma 18 5" xfId="30646"/>
    <cellStyle name="Comma 18 5 2" xfId="30647"/>
    <cellStyle name="Comma 18 5 2 2" xfId="30648"/>
    <cellStyle name="Comma 18 5 3" xfId="30649"/>
    <cellStyle name="Comma 18 6" xfId="30650"/>
    <cellStyle name="Comma 18 6 2" xfId="30651"/>
    <cellStyle name="Comma 18 7" xfId="30652"/>
    <cellStyle name="Comma 18 8" xfId="30653"/>
    <cellStyle name="Comma 18 9" xfId="30654"/>
    <cellStyle name="Comma 19" xfId="4848"/>
    <cellStyle name="Comma 19 2" xfId="4849"/>
    <cellStyle name="Comma 19 2 2" xfId="30655"/>
    <cellStyle name="Comma 19 2 2 2" xfId="30656"/>
    <cellStyle name="Comma 19 2 2 2 2" xfId="30657"/>
    <cellStyle name="Comma 19 2 2 2 3" xfId="30658"/>
    <cellStyle name="Comma 19 2 2 3" xfId="30659"/>
    <cellStyle name="Comma 19 2 3" xfId="30660"/>
    <cellStyle name="Comma 19 2 3 2" xfId="30661"/>
    <cellStyle name="Comma 19 2 3 3" xfId="30662"/>
    <cellStyle name="Comma 19 2 4" xfId="30663"/>
    <cellStyle name="Comma 19 2 4 2" xfId="30664"/>
    <cellStyle name="Comma 19 2 5" xfId="30665"/>
    <cellStyle name="Comma 19 2 6" xfId="30666"/>
    <cellStyle name="Comma 19 2 7" xfId="30667"/>
    <cellStyle name="Comma 19 3" xfId="4850"/>
    <cellStyle name="Comma 19 3 2" xfId="30668"/>
    <cellStyle name="Comma 19 3 2 2" xfId="30669"/>
    <cellStyle name="Comma 19 3 2 2 2" xfId="30670"/>
    <cellStyle name="Comma 19 3 2 3" xfId="30671"/>
    <cellStyle name="Comma 19 3 3" xfId="30672"/>
    <cellStyle name="Comma 19 3 4" xfId="30673"/>
    <cellStyle name="Comma 19 4" xfId="30674"/>
    <cellStyle name="Comma 19 4 2" xfId="30675"/>
    <cellStyle name="Comma 19 4 2 2" xfId="30676"/>
    <cellStyle name="Comma 19 4 3" xfId="30677"/>
    <cellStyle name="Comma 19 4 4" xfId="30678"/>
    <cellStyle name="Comma 19 5" xfId="30679"/>
    <cellStyle name="Comma 19 5 2" xfId="30680"/>
    <cellStyle name="Comma 19 6" xfId="30681"/>
    <cellStyle name="Comma 19 7" xfId="30682"/>
    <cellStyle name="Comma 2" xfId="10"/>
    <cellStyle name="Comma 2 10" xfId="4851"/>
    <cellStyle name="Comma 2 10 2" xfId="30683"/>
    <cellStyle name="Comma 2 10 2 2" xfId="30684"/>
    <cellStyle name="Comma 2 10 3" xfId="30685"/>
    <cellStyle name="Comma 2 11" xfId="4852"/>
    <cellStyle name="Comma 2 11 2" xfId="30686"/>
    <cellStyle name="Comma 2 12" xfId="30687"/>
    <cellStyle name="Comma 2 12 2" xfId="30688"/>
    <cellStyle name="Comma 2 13" xfId="30689"/>
    <cellStyle name="Comma 2 13 2" xfId="30690"/>
    <cellStyle name="Comma 2 14" xfId="30691"/>
    <cellStyle name="Comma 2 2" xfId="4853"/>
    <cellStyle name="Comma 2 2 2" xfId="4854"/>
    <cellStyle name="Comma 2 2 2 2" xfId="35"/>
    <cellStyle name="Comma 2 2 2 2 2" xfId="4855"/>
    <cellStyle name="Comma 2 2 2 2 2 2" xfId="30692"/>
    <cellStyle name="Comma 2 2 2 2 3" xfId="30693"/>
    <cellStyle name="Comma 2 2 2 2 4" xfId="30694"/>
    <cellStyle name="Comma 2 2 2 2 5" xfId="30695"/>
    <cellStyle name="Comma 2 2 2 3" xfId="4856"/>
    <cellStyle name="Comma 2 2 2 3 2" xfId="30696"/>
    <cellStyle name="Comma 2 2 2 3 2 2" xfId="30697"/>
    <cellStyle name="Comma 2 2 2 3 3" xfId="30698"/>
    <cellStyle name="Comma 2 2 2 3 4" xfId="30699"/>
    <cellStyle name="Comma 2 2 2 4" xfId="30700"/>
    <cellStyle name="Comma 2 2 2 4 2" xfId="30701"/>
    <cellStyle name="Comma 2 2 2 4 2 2" xfId="30702"/>
    <cellStyle name="Comma 2 2 2 4 3" xfId="30703"/>
    <cellStyle name="Comma 2 2 2 5" xfId="30704"/>
    <cellStyle name="Comma 2 2 2 5 2" xfId="30705"/>
    <cellStyle name="Comma 2 2 2 6" xfId="30706"/>
    <cellStyle name="Comma 2 2 2 7" xfId="30707"/>
    <cellStyle name="Comma 2 2 3" xfId="4857"/>
    <cellStyle name="Comma 2 2 3 2" xfId="4858"/>
    <cellStyle name="Comma 2 2 3 2 2" xfId="4859"/>
    <cellStyle name="Comma 2 2 3 2 2 2" xfId="30708"/>
    <cellStyle name="Comma 2 2 3 2 3" xfId="30709"/>
    <cellStyle name="Comma 2 2 3 3" xfId="4860"/>
    <cellStyle name="Comma 2 2 3 3 2" xfId="30710"/>
    <cellStyle name="Comma 2 2 3 3 2 2" xfId="30711"/>
    <cellStyle name="Comma 2 2 3 3 3" xfId="30712"/>
    <cellStyle name="Comma 2 2 3 4" xfId="30713"/>
    <cellStyle name="Comma 2 2 3 4 2" xfId="30714"/>
    <cellStyle name="Comma 2 2 3 5" xfId="30715"/>
    <cellStyle name="Comma 2 2 3 5 2" xfId="30716"/>
    <cellStyle name="Comma 2 2 3 6" xfId="30717"/>
    <cellStyle name="Comma 2 2 4" xfId="4861"/>
    <cellStyle name="Comma 2 2 4 2" xfId="4862"/>
    <cellStyle name="Comma 2 2 4 2 2" xfId="30718"/>
    <cellStyle name="Comma 2 2 4 3" xfId="30719"/>
    <cellStyle name="Comma 2 2 5" xfId="4863"/>
    <cellStyle name="Comma 2 2 5 2" xfId="30720"/>
    <cellStyle name="Comma 2 2 5 2 2" xfId="30721"/>
    <cellStyle name="Comma 2 2 5 3" xfId="30722"/>
    <cellStyle name="Comma 2 2 5 4" xfId="30723"/>
    <cellStyle name="Comma 2 2 6" xfId="30724"/>
    <cellStyle name="Comma 2 2 6 2" xfId="30725"/>
    <cellStyle name="Comma 2 2 7" xfId="30726"/>
    <cellStyle name="Comma 2 2 7 2" xfId="30727"/>
    <cellStyle name="Comma 2 2 8" xfId="30728"/>
    <cellStyle name="Comma 2 2_DEM-WP(C) Chelan Power Costs" xfId="4864"/>
    <cellStyle name="Comma 2 3" xfId="4865"/>
    <cellStyle name="Comma 2 3 2" xfId="4866"/>
    <cellStyle name="Comma 2 3 2 2" xfId="4867"/>
    <cellStyle name="Comma 2 3 2 2 2" xfId="30729"/>
    <cellStyle name="Comma 2 3 2 2 3" xfId="30730"/>
    <cellStyle name="Comma 2 3 2 2 4" xfId="30731"/>
    <cellStyle name="Comma 2 3 2 3" xfId="30732"/>
    <cellStyle name="Comma 2 3 2 4" xfId="30733"/>
    <cellStyle name="Comma 2 3 2 5" xfId="30734"/>
    <cellStyle name="Comma 2 3 2 6" xfId="30735"/>
    <cellStyle name="Comma 2 3 3" xfId="4868"/>
    <cellStyle name="Comma 2 3 3 2" xfId="30736"/>
    <cellStyle name="Comma 2 3 3 2 2" xfId="30737"/>
    <cellStyle name="Comma 2 3 3 3" xfId="30738"/>
    <cellStyle name="Comma 2 3 3 4" xfId="30739"/>
    <cellStyle name="Comma 2 3 4" xfId="30740"/>
    <cellStyle name="Comma 2 3 4 2" xfId="30741"/>
    <cellStyle name="Comma 2 3 5" xfId="30742"/>
    <cellStyle name="Comma 2 3 6" xfId="30743"/>
    <cellStyle name="Comma 2 4" xfId="4869"/>
    <cellStyle name="Comma 2 4 2" xfId="4870"/>
    <cellStyle name="Comma 2 4 2 2" xfId="4871"/>
    <cellStyle name="Comma 2 4 2 2 2" xfId="30744"/>
    <cellStyle name="Comma 2 4 2 3" xfId="30745"/>
    <cellStyle name="Comma 2 4 2 4" xfId="30746"/>
    <cellStyle name="Comma 2 4 2 5" xfId="30747"/>
    <cellStyle name="Comma 2 4 3" xfId="4872"/>
    <cellStyle name="Comma 2 4 3 2" xfId="30748"/>
    <cellStyle name="Comma 2 4 3 2 2" xfId="30749"/>
    <cellStyle name="Comma 2 4 3 3" xfId="30750"/>
    <cellStyle name="Comma 2 4 4" xfId="30751"/>
    <cellStyle name="Comma 2 4 4 2" xfId="30752"/>
    <cellStyle name="Comma 2 4 5" xfId="30753"/>
    <cellStyle name="Comma 2 4 5 2" xfId="30754"/>
    <cellStyle name="Comma 2 4 6" xfId="30755"/>
    <cellStyle name="Comma 2 4 7" xfId="30756"/>
    <cellStyle name="Comma 2 5" xfId="4873"/>
    <cellStyle name="Comma 2 5 2" xfId="4874"/>
    <cellStyle name="Comma 2 5 2 2" xfId="30757"/>
    <cellStyle name="Comma 2 5 2 2 2" xfId="30758"/>
    <cellStyle name="Comma 2 5 2 2 3" xfId="45408"/>
    <cellStyle name="Comma 2 5 2 3" xfId="30759"/>
    <cellStyle name="Comma 2 5 2 4" xfId="30760"/>
    <cellStyle name="Comma 2 5 3" xfId="4875"/>
    <cellStyle name="Comma 2 5 3 2" xfId="30761"/>
    <cellStyle name="Comma 2 5 3 2 2" xfId="30762"/>
    <cellStyle name="Comma 2 5 3 3" xfId="30763"/>
    <cellStyle name="Comma 2 5 4" xfId="30764"/>
    <cellStyle name="Comma 2 5 4 2" xfId="30765"/>
    <cellStyle name="Comma 2 5 4 3" xfId="45409"/>
    <cellStyle name="Comma 2 5 5" xfId="30766"/>
    <cellStyle name="Comma 2 5 5 2" xfId="30767"/>
    <cellStyle name="Comma 2 5 6" xfId="30768"/>
    <cellStyle name="Comma 2 5 7" xfId="30769"/>
    <cellStyle name="Comma 2 6" xfId="4876"/>
    <cellStyle name="Comma 2 6 2" xfId="4877"/>
    <cellStyle name="Comma 2 6 2 2" xfId="30770"/>
    <cellStyle name="Comma 2 6 2 2 2" xfId="30771"/>
    <cellStyle name="Comma 2 6 2 3" xfId="30772"/>
    <cellStyle name="Comma 2 6 3" xfId="30773"/>
    <cellStyle name="Comma 2 6 3 2" xfId="30774"/>
    <cellStyle name="Comma 2 6 3 2 2" xfId="30775"/>
    <cellStyle name="Comma 2 6 3 3" xfId="30776"/>
    <cellStyle name="Comma 2 6 3 4" xfId="30777"/>
    <cellStyle name="Comma 2 6 4" xfId="30778"/>
    <cellStyle name="Comma 2 6 4 2" xfId="30779"/>
    <cellStyle name="Comma 2 6 5" xfId="30780"/>
    <cellStyle name="Comma 2 6 5 2" xfId="30781"/>
    <cellStyle name="Comma 2 6 6" xfId="30782"/>
    <cellStyle name="Comma 2 6 7" xfId="30783"/>
    <cellStyle name="Comma 2 7" xfId="4878"/>
    <cellStyle name="Comma 2 7 2" xfId="4879"/>
    <cellStyle name="Comma 2 7 2 2" xfId="30784"/>
    <cellStyle name="Comma 2 7 2 2 2" xfId="30785"/>
    <cellStyle name="Comma 2 7 2 3" xfId="30786"/>
    <cellStyle name="Comma 2 7 3" xfId="30787"/>
    <cellStyle name="Comma 2 7 3 2" xfId="30788"/>
    <cellStyle name="Comma 2 7 3 2 2" xfId="30789"/>
    <cellStyle name="Comma 2 7 3 3" xfId="30790"/>
    <cellStyle name="Comma 2 7 3 4" xfId="30791"/>
    <cellStyle name="Comma 2 7 4" xfId="30792"/>
    <cellStyle name="Comma 2 7 4 2" xfId="30793"/>
    <cellStyle name="Comma 2 7 5" xfId="30794"/>
    <cellStyle name="Comma 2 7 5 2" xfId="30795"/>
    <cellStyle name="Comma 2 7 6" xfId="30796"/>
    <cellStyle name="Comma 2 7 7" xfId="30797"/>
    <cellStyle name="Comma 2 8" xfId="4880"/>
    <cellStyle name="Comma 2 8 2" xfId="4881"/>
    <cellStyle name="Comma 2 8 2 2" xfId="30798"/>
    <cellStyle name="Comma 2 8 2 2 2" xfId="30799"/>
    <cellStyle name="Comma 2 8 2 3" xfId="30800"/>
    <cellStyle name="Comma 2 8 3" xfId="30801"/>
    <cellStyle name="Comma 2 8 3 2" xfId="30802"/>
    <cellStyle name="Comma 2 8 3 2 2" xfId="30803"/>
    <cellStyle name="Comma 2 8 3 3" xfId="30804"/>
    <cellStyle name="Comma 2 8 4" xfId="30805"/>
    <cellStyle name="Comma 2 8 4 2" xfId="30806"/>
    <cellStyle name="Comma 2 8 5" xfId="30807"/>
    <cellStyle name="Comma 2 8 5 2" xfId="30808"/>
    <cellStyle name="Comma 2 8 6" xfId="30809"/>
    <cellStyle name="Comma 2 9" xfId="4882"/>
    <cellStyle name="Comma 2 9 2" xfId="30810"/>
    <cellStyle name="Comma 2 9 2 2" xfId="30811"/>
    <cellStyle name="Comma 2 9 2 3" xfId="30812"/>
    <cellStyle name="Comma 2 9 3" xfId="30813"/>
    <cellStyle name="Comma 2 9 4" xfId="30814"/>
    <cellStyle name="Comma 2_4 31E Reg Asset  Liab and EXH D" xfId="4883"/>
    <cellStyle name="Comma 20" xfId="4884"/>
    <cellStyle name="Comma 20 2" xfId="4885"/>
    <cellStyle name="Comma 20 2 2" xfId="30815"/>
    <cellStyle name="Comma 20 2 2 2" xfId="30816"/>
    <cellStyle name="Comma 20 2 2 3" xfId="30817"/>
    <cellStyle name="Comma 20 2 3" xfId="30818"/>
    <cellStyle name="Comma 20 2 3 2" xfId="30819"/>
    <cellStyle name="Comma 20 2 4" xfId="30820"/>
    <cellStyle name="Comma 20 3" xfId="30821"/>
    <cellStyle name="Comma 20 3 2" xfId="30822"/>
    <cellStyle name="Comma 20 3 3" xfId="30823"/>
    <cellStyle name="Comma 20 4" xfId="30824"/>
    <cellStyle name="Comma 20 4 2" xfId="30825"/>
    <cellStyle name="Comma 20 5" xfId="30826"/>
    <cellStyle name="Comma 21" xfId="4886"/>
    <cellStyle name="Comma 21 2" xfId="4887"/>
    <cellStyle name="Comma 21 2 2" xfId="30827"/>
    <cellStyle name="Comma 21 2 2 2" xfId="30828"/>
    <cellStyle name="Comma 21 2 2 3" xfId="30829"/>
    <cellStyle name="Comma 21 2 3" xfId="30830"/>
    <cellStyle name="Comma 21 3" xfId="30831"/>
    <cellStyle name="Comma 21 3 2" xfId="30832"/>
    <cellStyle name="Comma 21 3 3" xfId="30833"/>
    <cellStyle name="Comma 21 4" xfId="30834"/>
    <cellStyle name="Comma 21 4 2" xfId="30835"/>
    <cellStyle name="Comma 21 5" xfId="30836"/>
    <cellStyle name="Comma 22" xfId="4888"/>
    <cellStyle name="Comma 22 2" xfId="4889"/>
    <cellStyle name="Comma 22 2 2" xfId="30837"/>
    <cellStyle name="Comma 22 2 2 2" xfId="30838"/>
    <cellStyle name="Comma 22 2 3" xfId="30839"/>
    <cellStyle name="Comma 22 3" xfId="30840"/>
    <cellStyle name="Comma 22 3 2" xfId="30841"/>
    <cellStyle name="Comma 22 4" xfId="30842"/>
    <cellStyle name="Comma 23" xfId="4890"/>
    <cellStyle name="Comma 23 2" xfId="4891"/>
    <cellStyle name="Comma 23 2 2" xfId="30843"/>
    <cellStyle name="Comma 23 2 3" xfId="30844"/>
    <cellStyle name="Comma 23 3" xfId="30845"/>
    <cellStyle name="Comma 23 4" xfId="30846"/>
    <cellStyle name="Comma 23 5" xfId="30847"/>
    <cellStyle name="Comma 24" xfId="4892"/>
    <cellStyle name="Comma 24 2" xfId="4893"/>
    <cellStyle name="Comma 24 2 2" xfId="30848"/>
    <cellStyle name="Comma 24 2 3" xfId="30849"/>
    <cellStyle name="Comma 24 3" xfId="30850"/>
    <cellStyle name="Comma 25" xfId="4894"/>
    <cellStyle name="Comma 25 2" xfId="30851"/>
    <cellStyle name="Comma 25 2 2" xfId="30852"/>
    <cellStyle name="Comma 25 3" xfId="30853"/>
    <cellStyle name="Comma 25 4" xfId="30854"/>
    <cellStyle name="Comma 26" xfId="4895"/>
    <cellStyle name="Comma 26 2" xfId="4896"/>
    <cellStyle name="Comma 26 2 2" xfId="30855"/>
    <cellStyle name="Comma 26 2 2 2" xfId="30856"/>
    <cellStyle name="Comma 26 2 3" xfId="30857"/>
    <cellStyle name="Comma 26 3" xfId="30858"/>
    <cellStyle name="Comma 26 3 2" xfId="30859"/>
    <cellStyle name="Comma 26 3 2 2" xfId="30860"/>
    <cellStyle name="Comma 26 3 3" xfId="30861"/>
    <cellStyle name="Comma 26 4" xfId="30862"/>
    <cellStyle name="Comma 26 4 2" xfId="30863"/>
    <cellStyle name="Comma 26 5" xfId="30864"/>
    <cellStyle name="Comma 26 5 2" xfId="30865"/>
    <cellStyle name="Comma 26 6" xfId="30866"/>
    <cellStyle name="Comma 26 7" xfId="30867"/>
    <cellStyle name="Comma 27" xfId="4897"/>
    <cellStyle name="Comma 27 2" xfId="4898"/>
    <cellStyle name="Comma 27 2 2" xfId="30868"/>
    <cellStyle name="Comma 27 2 2 2" xfId="30869"/>
    <cellStyle name="Comma 27 2 3" xfId="30870"/>
    <cellStyle name="Comma 27 3" xfId="30871"/>
    <cellStyle name="Comma 27 3 2" xfId="30872"/>
    <cellStyle name="Comma 27 3 2 2" xfId="30873"/>
    <cellStyle name="Comma 27 3 3" xfId="30874"/>
    <cellStyle name="Comma 27 4" xfId="30875"/>
    <cellStyle name="Comma 27 4 2" xfId="30876"/>
    <cellStyle name="Comma 27 5" xfId="30877"/>
    <cellStyle name="Comma 27 5 2" xfId="30878"/>
    <cellStyle name="Comma 27 6" xfId="30879"/>
    <cellStyle name="Comma 27 7" xfId="30880"/>
    <cellStyle name="Comma 28" xfId="4899"/>
    <cellStyle name="Comma 28 2" xfId="4900"/>
    <cellStyle name="Comma 28 2 2" xfId="30881"/>
    <cellStyle name="Comma 28 2 2 2" xfId="30882"/>
    <cellStyle name="Comma 28 2 3" xfId="30883"/>
    <cellStyle name="Comma 28 3" xfId="30884"/>
    <cellStyle name="Comma 28 3 2" xfId="30885"/>
    <cellStyle name="Comma 28 3 2 2" xfId="30886"/>
    <cellStyle name="Comma 28 3 3" xfId="30887"/>
    <cellStyle name="Comma 28 4" xfId="30888"/>
    <cellStyle name="Comma 28 4 2" xfId="30889"/>
    <cellStyle name="Comma 28 5" xfId="30890"/>
    <cellStyle name="Comma 28 5 2" xfId="30891"/>
    <cellStyle name="Comma 28 6" xfId="30892"/>
    <cellStyle name="Comma 29" xfId="4901"/>
    <cellStyle name="Comma 29 2" xfId="30893"/>
    <cellStyle name="Comma 29 2 2" xfId="30894"/>
    <cellStyle name="Comma 29 2 3" xfId="30895"/>
    <cellStyle name="Comma 29 3" xfId="30896"/>
    <cellStyle name="Comma 29 4" xfId="30897"/>
    <cellStyle name="Comma 3" xfId="13"/>
    <cellStyle name="Comma 3 2" xfId="4902"/>
    <cellStyle name="Comma 3 2 2" xfId="4903"/>
    <cellStyle name="Comma 3 2 2 2" xfId="30898"/>
    <cellStyle name="Comma 3 2 2 2 2" xfId="30899"/>
    <cellStyle name="Comma 3 2 2 3" xfId="30900"/>
    <cellStyle name="Comma 3 2 2 4" xfId="30901"/>
    <cellStyle name="Comma 3 2 3" xfId="30902"/>
    <cellStyle name="Comma 3 2 3 2" xfId="30903"/>
    <cellStyle name="Comma 3 2 3 2 2" xfId="30904"/>
    <cellStyle name="Comma 3 2 3 3" xfId="30905"/>
    <cellStyle name="Comma 3 2 4" xfId="30906"/>
    <cellStyle name="Comma 3 2 4 2" xfId="30907"/>
    <cellStyle name="Comma 3 2 5" xfId="30908"/>
    <cellStyle name="Comma 3 2 5 2" xfId="30909"/>
    <cellStyle name="Comma 3 2 6" xfId="30910"/>
    <cellStyle name="Comma 3 3" xfId="4904"/>
    <cellStyle name="Comma 3 3 2" xfId="4905"/>
    <cellStyle name="Comma 3 3 2 2" xfId="30911"/>
    <cellStyle name="Comma 3 3 2 2 2" xfId="30912"/>
    <cellStyle name="Comma 3 3 2 3" xfId="30913"/>
    <cellStyle name="Comma 3 3 3" xfId="30914"/>
    <cellStyle name="Comma 3 3 3 2" xfId="30915"/>
    <cellStyle name="Comma 3 3 3 2 2" xfId="30916"/>
    <cellStyle name="Comma 3 3 3 3" xfId="30917"/>
    <cellStyle name="Comma 3 3 4" xfId="30918"/>
    <cellStyle name="Comma 3 3 4 2" xfId="30919"/>
    <cellStyle name="Comma 3 3 5" xfId="30920"/>
    <cellStyle name="Comma 3 3 5 2" xfId="30921"/>
    <cellStyle name="Comma 3 3 6" xfId="30922"/>
    <cellStyle name="Comma 3 4" xfId="4906"/>
    <cellStyle name="Comma 3 4 2" xfId="30923"/>
    <cellStyle name="Comma 3 4 2 2" xfId="30924"/>
    <cellStyle name="Comma 3 4 2 2 2" xfId="45410"/>
    <cellStyle name="Comma 3 4 2 2 3" xfId="45411"/>
    <cellStyle name="Comma 3 4 2 3" xfId="45412"/>
    <cellStyle name="Comma 3 4 2 4" xfId="45413"/>
    <cellStyle name="Comma 3 4 3" xfId="30925"/>
    <cellStyle name="Comma 3 4 3 2" xfId="45414"/>
    <cellStyle name="Comma 3 4 3 3" xfId="45415"/>
    <cellStyle name="Comma 3 4 4" xfId="30926"/>
    <cellStyle name="Comma 3 4 4 2" xfId="45416"/>
    <cellStyle name="Comma 3 4 4 3" xfId="45417"/>
    <cellStyle name="Comma 3 4 5" xfId="30927"/>
    <cellStyle name="Comma 3 4 6" xfId="45418"/>
    <cellStyle name="Comma 3 5" xfId="4907"/>
    <cellStyle name="Comma 3 5 2" xfId="30928"/>
    <cellStyle name="Comma 3 5 2 2" xfId="30929"/>
    <cellStyle name="Comma 3 5 3" xfId="30930"/>
    <cellStyle name="Comma 3 5 4" xfId="30931"/>
    <cellStyle name="Comma 3 6" xfId="30932"/>
    <cellStyle name="Comma 3 6 2" xfId="30933"/>
    <cellStyle name="Comma 3 7" xfId="30934"/>
    <cellStyle name="Comma 3 7 2" xfId="30935"/>
    <cellStyle name="Comma 3 8" xfId="30936"/>
    <cellStyle name="Comma 3 8 2" xfId="30937"/>
    <cellStyle name="Comma 3 8 3" xfId="30938"/>
    <cellStyle name="Comma 3 9" xfId="30939"/>
    <cellStyle name="Comma 30" xfId="4908"/>
    <cellStyle name="Comma 30 2" xfId="30940"/>
    <cellStyle name="Comma 30 2 2" xfId="30941"/>
    <cellStyle name="Comma 30 2 2 2" xfId="30942"/>
    <cellStyle name="Comma 30 2 3" xfId="30943"/>
    <cellStyle name="Comma 30 3" xfId="30944"/>
    <cellStyle name="Comma 30 3 2" xfId="30945"/>
    <cellStyle name="Comma 30 4" xfId="30946"/>
    <cellStyle name="Comma 31" xfId="4909"/>
    <cellStyle name="Comma 31 2" xfId="30947"/>
    <cellStyle name="Comma 31 2 2" xfId="30948"/>
    <cellStyle name="Comma 31 3" xfId="30949"/>
    <cellStyle name="Comma 31 4" xfId="42390"/>
    <cellStyle name="Comma 32" xfId="4910"/>
    <cellStyle name="Comma 32 2" xfId="30950"/>
    <cellStyle name="Comma 32 2 2" xfId="30951"/>
    <cellStyle name="Comma 33" xfId="4911"/>
    <cellStyle name="Comma 33 2" xfId="30952"/>
    <cellStyle name="Comma 34" xfId="4912"/>
    <cellStyle name="Comma 34 2" xfId="30953"/>
    <cellStyle name="Comma 34 3" xfId="30954"/>
    <cellStyle name="Comma 35" xfId="4913"/>
    <cellStyle name="Comma 35 2" xfId="30955"/>
    <cellStyle name="Comma 35 3" xfId="30956"/>
    <cellStyle name="Comma 35 4" xfId="30957"/>
    <cellStyle name="Comma 35 5" xfId="30958"/>
    <cellStyle name="Comma 35 6" xfId="30959"/>
    <cellStyle name="Comma 36" xfId="4914"/>
    <cellStyle name="Comma 36 2" xfId="30960"/>
    <cellStyle name="Comma 36 3" xfId="30961"/>
    <cellStyle name="Comma 36 4" xfId="30962"/>
    <cellStyle name="Comma 36 5" xfId="30963"/>
    <cellStyle name="Comma 36 6" xfId="30964"/>
    <cellStyle name="Comma 37" xfId="4915"/>
    <cellStyle name="Comma 37 2" xfId="30965"/>
    <cellStyle name="Comma 37 3" xfId="30966"/>
    <cellStyle name="Comma 37 4" xfId="30967"/>
    <cellStyle name="Comma 37 5" xfId="30968"/>
    <cellStyle name="Comma 37 6" xfId="30969"/>
    <cellStyle name="Comma 38" xfId="4916"/>
    <cellStyle name="Comma 38 2" xfId="30970"/>
    <cellStyle name="Comma 38 3" xfId="30971"/>
    <cellStyle name="Comma 38 4" xfId="30972"/>
    <cellStyle name="Comma 38 5" xfId="30973"/>
    <cellStyle name="Comma 38 6" xfId="30974"/>
    <cellStyle name="Comma 39" xfId="4917"/>
    <cellStyle name="Comma 39 2" xfId="30975"/>
    <cellStyle name="Comma 39 3" xfId="30976"/>
    <cellStyle name="Comma 39 4" xfId="30977"/>
    <cellStyle name="Comma 39 5" xfId="30978"/>
    <cellStyle name="Comma 39 6" xfId="30979"/>
    <cellStyle name="Comma 4" xfId="28"/>
    <cellStyle name="Comma 4 2" xfId="4918"/>
    <cellStyle name="Comma 4 2 2" xfId="4919"/>
    <cellStyle name="Comma 4 2 2 2" xfId="4920"/>
    <cellStyle name="Comma 4 2 2 2 2" xfId="30980"/>
    <cellStyle name="Comma 4 2 2 3" xfId="30981"/>
    <cellStyle name="Comma 4 2 2 3 2" xfId="30982"/>
    <cellStyle name="Comma 4 2 2 4" xfId="30983"/>
    <cellStyle name="Comma 4 2 3" xfId="4921"/>
    <cellStyle name="Comma 4 2 3 2" xfId="30984"/>
    <cellStyle name="Comma 4 2 3 2 2" xfId="30985"/>
    <cellStyle name="Comma 4 2 3 3" xfId="30986"/>
    <cellStyle name="Comma 4 2 4" xfId="30987"/>
    <cellStyle name="Comma 4 2 4 2" xfId="30988"/>
    <cellStyle name="Comma 4 2 5" xfId="30989"/>
    <cellStyle name="Comma 4 2 5 2" xfId="30990"/>
    <cellStyle name="Comma 4 2 6" xfId="30991"/>
    <cellStyle name="Comma 4 3" xfId="4922"/>
    <cellStyle name="Comma 4 3 2" xfId="30992"/>
    <cellStyle name="Comma 4 3 2 2" xfId="30993"/>
    <cellStyle name="Comma 4 3 2 2 2" xfId="30994"/>
    <cellStyle name="Comma 4 3 2 2 3" xfId="45419"/>
    <cellStyle name="Comma 4 3 2 3" xfId="30995"/>
    <cellStyle name="Comma 4 3 2 4" xfId="45420"/>
    <cellStyle name="Comma 4 3 3" xfId="30996"/>
    <cellStyle name="Comma 4 3 3 2" xfId="30997"/>
    <cellStyle name="Comma 4 3 3 3" xfId="45421"/>
    <cellStyle name="Comma 4 3 4" xfId="30998"/>
    <cellStyle name="Comma 4 3 4 2" xfId="30999"/>
    <cellStyle name="Comma 4 3 4 3" xfId="45422"/>
    <cellStyle name="Comma 4 3 5" xfId="31000"/>
    <cellStyle name="Comma 4 3 6" xfId="45423"/>
    <cellStyle name="Comma 4 4" xfId="31001"/>
    <cellStyle name="Comma 4 4 2" xfId="31002"/>
    <cellStyle name="Comma 4 4 2 2" xfId="31003"/>
    <cellStyle name="Comma 4 4 3" xfId="31004"/>
    <cellStyle name="Comma 4 4 4" xfId="31005"/>
    <cellStyle name="Comma 4 5" xfId="31006"/>
    <cellStyle name="Comma 4 5 2" xfId="31007"/>
    <cellStyle name="Comma 4 5 2 2" xfId="31008"/>
    <cellStyle name="Comma 4 5 3" xfId="31009"/>
    <cellStyle name="Comma 4 6" xfId="31010"/>
    <cellStyle name="Comma 4 6 2" xfId="31011"/>
    <cellStyle name="Comma 4 7" xfId="31012"/>
    <cellStyle name="Comma 4 7 2" xfId="31013"/>
    <cellStyle name="Comma 4 8" xfId="31014"/>
    <cellStyle name="Comma 40" xfId="4923"/>
    <cellStyle name="Comma 40 2" xfId="31015"/>
    <cellStyle name="Comma 40 3" xfId="31016"/>
    <cellStyle name="Comma 40 4" xfId="31017"/>
    <cellStyle name="Comma 40 5" xfId="31018"/>
    <cellStyle name="Comma 41" xfId="4924"/>
    <cellStyle name="Comma 41 2" xfId="31019"/>
    <cellStyle name="Comma 41 2 2" xfId="31020"/>
    <cellStyle name="Comma 41 3" xfId="31021"/>
    <cellStyle name="Comma 41 4" xfId="31022"/>
    <cellStyle name="Comma 41 5" xfId="31023"/>
    <cellStyle name="Comma 42" xfId="4925"/>
    <cellStyle name="Comma 42 2" xfId="31024"/>
    <cellStyle name="Comma 42 3" xfId="31025"/>
    <cellStyle name="Comma 42 4" xfId="31026"/>
    <cellStyle name="Comma 43" xfId="4926"/>
    <cellStyle name="Comma 43 2" xfId="31027"/>
    <cellStyle name="Comma 43 3" xfId="31028"/>
    <cellStyle name="Comma 44" xfId="4927"/>
    <cellStyle name="Comma 44 2" xfId="31029"/>
    <cellStyle name="Comma 44 3" xfId="31030"/>
    <cellStyle name="Comma 45" xfId="4928"/>
    <cellStyle name="Comma 46" xfId="4929"/>
    <cellStyle name="Comma 47" xfId="4930"/>
    <cellStyle name="Comma 47 2" xfId="4931"/>
    <cellStyle name="Comma 47 3" xfId="31031"/>
    <cellStyle name="Comma 48" xfId="4932"/>
    <cellStyle name="Comma 48 2" xfId="4933"/>
    <cellStyle name="Comma 49" xfId="4934"/>
    <cellStyle name="Comma 5" xfId="4935"/>
    <cellStyle name="Comma 5 2" xfId="4936"/>
    <cellStyle name="Comma 5 2 2" xfId="6553"/>
    <cellStyle name="Comma 5 2 2 2" xfId="6554"/>
    <cellStyle name="Comma 5 2 2 2 2" xfId="31032"/>
    <cellStyle name="Comma 5 2 2 3" xfId="31033"/>
    <cellStyle name="Comma 5 2 2 4" xfId="31034"/>
    <cellStyle name="Comma 5 2 3" xfId="31035"/>
    <cellStyle name="Comma 5 2 3 2" xfId="31036"/>
    <cellStyle name="Comma 5 2 3 2 2" xfId="31037"/>
    <cellStyle name="Comma 5 2 3 3" xfId="31038"/>
    <cellStyle name="Comma 5 2 4" xfId="31039"/>
    <cellStyle name="Comma 5 2 4 2" xfId="31040"/>
    <cellStyle name="Comma 5 2 5" xfId="31041"/>
    <cellStyle name="Comma 5 2 6" xfId="31042"/>
    <cellStyle name="Comma 5 2 7" xfId="31043"/>
    <cellStyle name="Comma 5 3" xfId="31044"/>
    <cellStyle name="Comma 5 3 2" xfId="31045"/>
    <cellStyle name="Comma 5 3 2 2" xfId="31046"/>
    <cellStyle name="Comma 5 3 2 2 2" xfId="45424"/>
    <cellStyle name="Comma 5 3 2 2 3" xfId="45425"/>
    <cellStyle name="Comma 5 3 2 3" xfId="45426"/>
    <cellStyle name="Comma 5 3 2 4" xfId="45427"/>
    <cellStyle name="Comma 5 3 3" xfId="31047"/>
    <cellStyle name="Comma 5 3 3 2" xfId="45428"/>
    <cellStyle name="Comma 5 3 3 3" xfId="45429"/>
    <cellStyle name="Comma 5 3 4" xfId="31048"/>
    <cellStyle name="Comma 5 3 4 2" xfId="45430"/>
    <cellStyle name="Comma 5 3 4 3" xfId="45431"/>
    <cellStyle name="Comma 5 3 5" xfId="45432"/>
    <cellStyle name="Comma 5 3 6" xfId="45433"/>
    <cellStyle name="Comma 5 4" xfId="31049"/>
    <cellStyle name="Comma 5 4 2" xfId="31050"/>
    <cellStyle name="Comma 5 4 2 2" xfId="31051"/>
    <cellStyle name="Comma 5 4 3" xfId="31052"/>
    <cellStyle name="Comma 5 5" xfId="31053"/>
    <cellStyle name="Comma 5 5 2" xfId="31054"/>
    <cellStyle name="Comma 5 6" xfId="31055"/>
    <cellStyle name="Comma 5 6 2" xfId="31056"/>
    <cellStyle name="Comma 5 7" xfId="31057"/>
    <cellStyle name="Comma 50" xfId="4937"/>
    <cellStyle name="Comma 51" xfId="4938"/>
    <cellStyle name="Comma 52" xfId="4939"/>
    <cellStyle name="Comma 53" xfId="31058"/>
    <cellStyle name="Comma 54" xfId="31059"/>
    <cellStyle name="Comma 6" xfId="4940"/>
    <cellStyle name="Comma 6 2" xfId="4941"/>
    <cellStyle name="Comma 6 2 2" xfId="31060"/>
    <cellStyle name="Comma 6 2 2 2" xfId="31061"/>
    <cellStyle name="Comma 6 2 2 2 2" xfId="31062"/>
    <cellStyle name="Comma 6 2 2 3" xfId="31063"/>
    <cellStyle name="Comma 6 2 2 4" xfId="31064"/>
    <cellStyle name="Comma 6 2 2 5" xfId="31065"/>
    <cellStyle name="Comma 6 2 3" xfId="31066"/>
    <cellStyle name="Comma 6 2 3 2" xfId="31067"/>
    <cellStyle name="Comma 6 2 3 2 2" xfId="31068"/>
    <cellStyle name="Comma 6 2 3 3" xfId="31069"/>
    <cellStyle name="Comma 6 2 3 4" xfId="31070"/>
    <cellStyle name="Comma 6 2 4" xfId="31071"/>
    <cellStyle name="Comma 6 2 4 2" xfId="31072"/>
    <cellStyle name="Comma 6 2 5" xfId="31073"/>
    <cellStyle name="Comma 6 2 6" xfId="31074"/>
    <cellStyle name="Comma 6 3" xfId="4942"/>
    <cellStyle name="Comma 6 3 2" xfId="31075"/>
    <cellStyle name="Comma 6 3 2 2" xfId="31076"/>
    <cellStyle name="Comma 6 3 2 2 2" xfId="45434"/>
    <cellStyle name="Comma 6 3 2 2 3" xfId="45435"/>
    <cellStyle name="Comma 6 3 2 3" xfId="45436"/>
    <cellStyle name="Comma 6 3 2 4" xfId="45437"/>
    <cellStyle name="Comma 6 3 3" xfId="31077"/>
    <cellStyle name="Comma 6 3 3 2" xfId="45438"/>
    <cellStyle name="Comma 6 3 3 3" xfId="45439"/>
    <cellStyle name="Comma 6 3 4" xfId="31078"/>
    <cellStyle name="Comma 6 3 4 2" xfId="45440"/>
    <cellStyle name="Comma 6 3 4 3" xfId="45441"/>
    <cellStyle name="Comma 6 3 5" xfId="31079"/>
    <cellStyle name="Comma 6 3 6" xfId="45442"/>
    <cellStyle name="Comma 6 4" xfId="4943"/>
    <cellStyle name="Comma 6 4 2" xfId="31080"/>
    <cellStyle name="Comma 6 4 2 2" xfId="31081"/>
    <cellStyle name="Comma 6 4 3" xfId="31082"/>
    <cellStyle name="Comma 6 5" xfId="31083"/>
    <cellStyle name="Comma 6 5 2" xfId="31084"/>
    <cellStyle name="Comma 6 6" xfId="31085"/>
    <cellStyle name="Comma 6 6 2" xfId="31086"/>
    <cellStyle name="Comma 6 7" xfId="31087"/>
    <cellStyle name="Comma 7" xfId="4944"/>
    <cellStyle name="Comma 7 2" xfId="4945"/>
    <cellStyle name="Comma 7 2 2" xfId="31088"/>
    <cellStyle name="Comma 7 2 2 2" xfId="31089"/>
    <cellStyle name="Comma 7 2 2 2 2" xfId="31090"/>
    <cellStyle name="Comma 7 2 2 3" xfId="31091"/>
    <cellStyle name="Comma 7 2 3" xfId="31092"/>
    <cellStyle name="Comma 7 2 3 2" xfId="31093"/>
    <cellStyle name="Comma 7 2 4" xfId="31094"/>
    <cellStyle name="Comma 7 2 4 2" xfId="31095"/>
    <cellStyle name="Comma 7 2 5" xfId="31096"/>
    <cellStyle name="Comma 7 3" xfId="31097"/>
    <cellStyle name="Comma 7 3 2" xfId="31098"/>
    <cellStyle name="Comma 7 3 2 2" xfId="31099"/>
    <cellStyle name="Comma 7 3 3" xfId="31100"/>
    <cellStyle name="Comma 7 3 4" xfId="31101"/>
    <cellStyle name="Comma 7 4" xfId="31102"/>
    <cellStyle name="Comma 7 4 2" xfId="31103"/>
    <cellStyle name="Comma 7 4 2 2" xfId="31104"/>
    <cellStyle name="Comma 7 4 3" xfId="31105"/>
    <cellStyle name="Comma 7 5" xfId="31106"/>
    <cellStyle name="Comma 7 5 2" xfId="31107"/>
    <cellStyle name="Comma 7 6" xfId="31108"/>
    <cellStyle name="Comma 7 6 2" xfId="31109"/>
    <cellStyle name="Comma 7 7" xfId="31110"/>
    <cellStyle name="Comma 8" xfId="4946"/>
    <cellStyle name="Comma 8 2" xfId="4947"/>
    <cellStyle name="Comma 8 2 2" xfId="31111"/>
    <cellStyle name="Comma 8 2 2 2" xfId="31112"/>
    <cellStyle name="Comma 8 2 2 2 2" xfId="31113"/>
    <cellStyle name="Comma 8 2 2 3" xfId="31114"/>
    <cellStyle name="Comma 8 2 2 4" xfId="31115"/>
    <cellStyle name="Comma 8 2 3" xfId="31116"/>
    <cellStyle name="Comma 8 2 3 2" xfId="31117"/>
    <cellStyle name="Comma 8 2 4" xfId="31118"/>
    <cellStyle name="Comma 8 2 4 2" xfId="31119"/>
    <cellStyle name="Comma 8 2 5" xfId="31120"/>
    <cellStyle name="Comma 8 3" xfId="31121"/>
    <cellStyle name="Comma 8 3 2" xfId="31122"/>
    <cellStyle name="Comma 8 3 2 2" xfId="31123"/>
    <cellStyle name="Comma 8 3 3" xfId="31124"/>
    <cellStyle name="Comma 8 3 4" xfId="31125"/>
    <cellStyle name="Comma 8 4" xfId="31126"/>
    <cellStyle name="Comma 8 4 2" xfId="31127"/>
    <cellStyle name="Comma 8 4 2 2" xfId="31128"/>
    <cellStyle name="Comma 8 4 3" xfId="31129"/>
    <cellStyle name="Comma 8 5" xfId="31130"/>
    <cellStyle name="Comma 8 5 2" xfId="31131"/>
    <cellStyle name="Comma 8 6" xfId="31132"/>
    <cellStyle name="Comma 8 6 2" xfId="31133"/>
    <cellStyle name="Comma 8 7" xfId="31134"/>
    <cellStyle name="Comma 9" xfId="4948"/>
    <cellStyle name="Comma 9 10" xfId="31135"/>
    <cellStyle name="Comma 9 11" xfId="31136"/>
    <cellStyle name="Comma 9 2" xfId="4949"/>
    <cellStyle name="Comma 9 2 2" xfId="31137"/>
    <cellStyle name="Comma 9 2 2 2" xfId="31138"/>
    <cellStyle name="Comma 9 2 2 2 2" xfId="31139"/>
    <cellStyle name="Comma 9 2 2 3" xfId="31140"/>
    <cellStyle name="Comma 9 2 2 4" xfId="31141"/>
    <cellStyle name="Comma 9 2 3" xfId="31142"/>
    <cellStyle name="Comma 9 2 3 2" xfId="31143"/>
    <cellStyle name="Comma 9 2 4" xfId="31144"/>
    <cellStyle name="Comma 9 2 4 2" xfId="31145"/>
    <cellStyle name="Comma 9 2 5" xfId="31146"/>
    <cellStyle name="Comma 9 3" xfId="31147"/>
    <cellStyle name="Comma 9 3 2" xfId="31148"/>
    <cellStyle name="Comma 9 3 2 2" xfId="31149"/>
    <cellStyle name="Comma 9 3 3" xfId="31150"/>
    <cellStyle name="Comma 9 3 3 2" xfId="31151"/>
    <cellStyle name="Comma 9 3 4" xfId="31152"/>
    <cellStyle name="Comma 9 3 4 2" xfId="31153"/>
    <cellStyle name="Comma 9 3 5" xfId="31154"/>
    <cellStyle name="Comma 9 3 6" xfId="31155"/>
    <cellStyle name="Comma 9 4" xfId="31156"/>
    <cellStyle name="Comma 9 4 2" xfId="31157"/>
    <cellStyle name="Comma 9 4 2 2" xfId="31158"/>
    <cellStyle name="Comma 9 4 3" xfId="31159"/>
    <cellStyle name="Comma 9 5" xfId="31160"/>
    <cellStyle name="Comma 9 5 2" xfId="31161"/>
    <cellStyle name="Comma 9 5 2 2" xfId="31162"/>
    <cellStyle name="Comma 9 5 3" xfId="31163"/>
    <cellStyle name="Comma 9 6" xfId="31164"/>
    <cellStyle name="Comma 9 6 2" xfId="31165"/>
    <cellStyle name="Comma 9 7" xfId="31166"/>
    <cellStyle name="Comma 9 7 2" xfId="31167"/>
    <cellStyle name="Comma 9 8" xfId="31168"/>
    <cellStyle name="Comma 9 8 2" xfId="31169"/>
    <cellStyle name="Comma 9 9" xfId="31170"/>
    <cellStyle name="Comma_Book2" xfId="42395"/>
    <cellStyle name="Comma_Book3" xfId="42397"/>
    <cellStyle name="Comma0" xfId="4950"/>
    <cellStyle name="Comma0 - Style2" xfId="4951"/>
    <cellStyle name="Comma0 - Style2 2" xfId="31171"/>
    <cellStyle name="Comma0 - Style2 2 2" xfId="31172"/>
    <cellStyle name="Comma0 - Style2 2 2 2" xfId="31173"/>
    <cellStyle name="Comma0 - Style2 2 3" xfId="31174"/>
    <cellStyle name="Comma0 - Style2 3" xfId="31175"/>
    <cellStyle name="Comma0 - Style2 3 2" xfId="31176"/>
    <cellStyle name="Comma0 - Style2 4" xfId="31177"/>
    <cellStyle name="Comma0 - Style2 4 2" xfId="31178"/>
    <cellStyle name="Comma0 - Style2 5" xfId="31179"/>
    <cellStyle name="Comma0 - Style4" xfId="4952"/>
    <cellStyle name="Comma0 - Style4 2" xfId="31180"/>
    <cellStyle name="Comma0 - Style4 2 2" xfId="31181"/>
    <cellStyle name="Comma0 - Style4 2 2 2" xfId="31182"/>
    <cellStyle name="Comma0 - Style4 2 3" xfId="31183"/>
    <cellStyle name="Comma0 - Style4 3" xfId="31184"/>
    <cellStyle name="Comma0 - Style4 3 2" xfId="31185"/>
    <cellStyle name="Comma0 - Style4 4" xfId="31186"/>
    <cellStyle name="Comma0 - Style4 4 2" xfId="31187"/>
    <cellStyle name="Comma0 - Style4 5" xfId="31188"/>
    <cellStyle name="Comma0 - Style5" xfId="4953"/>
    <cellStyle name="Comma0 - Style5 2" xfId="4954"/>
    <cellStyle name="Comma0 - Style5 2 2" xfId="31189"/>
    <cellStyle name="Comma0 - Style5 2 2 2" xfId="31190"/>
    <cellStyle name="Comma0 - Style5 2 3" xfId="31191"/>
    <cellStyle name="Comma0 - Style5 2 4" xfId="31192"/>
    <cellStyle name="Comma0 - Style5 3" xfId="31193"/>
    <cellStyle name="Comma0 - Style5 3 2" xfId="31194"/>
    <cellStyle name="Comma0 - Style5 3 2 2" xfId="31195"/>
    <cellStyle name="Comma0 - Style5 3 3" xfId="31196"/>
    <cellStyle name="Comma0 - Style5 4" xfId="31197"/>
    <cellStyle name="Comma0 - Style5 4 2" xfId="31198"/>
    <cellStyle name="Comma0 - Style5 5" xfId="31199"/>
    <cellStyle name="Comma0 - Style5 6" xfId="31200"/>
    <cellStyle name="Comma0 - Style5_Electric Rev Req Model (2009 GRC) Rebuttal" xfId="31201"/>
    <cellStyle name="Comma0 10" xfId="31202"/>
    <cellStyle name="Comma0 10 2" xfId="31203"/>
    <cellStyle name="Comma0 10 2 2" xfId="31204"/>
    <cellStyle name="Comma0 10 3" xfId="31205"/>
    <cellStyle name="Comma0 11" xfId="31206"/>
    <cellStyle name="Comma0 11 2" xfId="31207"/>
    <cellStyle name="Comma0 11 2 2" xfId="31208"/>
    <cellStyle name="Comma0 11 3" xfId="31209"/>
    <cellStyle name="Comma0 12" xfId="31210"/>
    <cellStyle name="Comma0 12 2" xfId="31211"/>
    <cellStyle name="Comma0 12 2 2" xfId="31212"/>
    <cellStyle name="Comma0 12 3" xfId="31213"/>
    <cellStyle name="Comma0 13" xfId="31214"/>
    <cellStyle name="Comma0 13 2" xfId="31215"/>
    <cellStyle name="Comma0 13 2 2" xfId="31216"/>
    <cellStyle name="Comma0 13 3" xfId="31217"/>
    <cellStyle name="Comma0 14" xfId="31218"/>
    <cellStyle name="Comma0 14 2" xfId="31219"/>
    <cellStyle name="Comma0 14 2 2" xfId="31220"/>
    <cellStyle name="Comma0 14 3" xfId="31221"/>
    <cellStyle name="Comma0 15" xfId="31222"/>
    <cellStyle name="Comma0 15 2" xfId="31223"/>
    <cellStyle name="Comma0 15 2 2" xfId="31224"/>
    <cellStyle name="Comma0 15 3" xfId="31225"/>
    <cellStyle name="Comma0 16" xfId="31226"/>
    <cellStyle name="Comma0 16 2" xfId="31227"/>
    <cellStyle name="Comma0 16 2 2" xfId="31228"/>
    <cellStyle name="Comma0 16 3" xfId="31229"/>
    <cellStyle name="Comma0 17" xfId="31230"/>
    <cellStyle name="Comma0 17 2" xfId="31231"/>
    <cellStyle name="Comma0 18" xfId="31232"/>
    <cellStyle name="Comma0 18 2" xfId="31233"/>
    <cellStyle name="Comma0 19" xfId="31234"/>
    <cellStyle name="Comma0 19 2" xfId="31235"/>
    <cellStyle name="Comma0 2" xfId="4955"/>
    <cellStyle name="Comma0 2 2" xfId="31236"/>
    <cellStyle name="Comma0 2 2 2" xfId="31237"/>
    <cellStyle name="Comma0 2 2 2 2" xfId="31238"/>
    <cellStyle name="Comma0 2 2 3" xfId="31239"/>
    <cellStyle name="Comma0 2 3" xfId="31240"/>
    <cellStyle name="Comma0 2 3 2" xfId="31241"/>
    <cellStyle name="Comma0 2 4" xfId="31242"/>
    <cellStyle name="Comma0 2 4 2" xfId="31243"/>
    <cellStyle name="Comma0 2 5" xfId="31244"/>
    <cellStyle name="Comma0 20" xfId="31245"/>
    <cellStyle name="Comma0 20 2" xfId="31246"/>
    <cellStyle name="Comma0 21" xfId="31247"/>
    <cellStyle name="Comma0 21 2" xfId="31248"/>
    <cellStyle name="Comma0 22" xfId="31249"/>
    <cellStyle name="Comma0 22 2" xfId="31250"/>
    <cellStyle name="Comma0 23" xfId="31251"/>
    <cellStyle name="Comma0 23 2" xfId="31252"/>
    <cellStyle name="Comma0 24" xfId="31253"/>
    <cellStyle name="Comma0 24 2" xfId="31254"/>
    <cellStyle name="Comma0 25" xfId="31255"/>
    <cellStyle name="Comma0 25 2" xfId="31256"/>
    <cellStyle name="Comma0 26" xfId="31257"/>
    <cellStyle name="Comma0 26 2" xfId="31258"/>
    <cellStyle name="Comma0 27" xfId="31259"/>
    <cellStyle name="Comma0 27 2" xfId="31260"/>
    <cellStyle name="Comma0 28" xfId="31261"/>
    <cellStyle name="Comma0 28 2" xfId="31262"/>
    <cellStyle name="Comma0 29" xfId="31263"/>
    <cellStyle name="Comma0 29 2" xfId="31264"/>
    <cellStyle name="Comma0 3" xfId="4956"/>
    <cellStyle name="Comma0 3 2" xfId="31265"/>
    <cellStyle name="Comma0 3 2 2" xfId="31266"/>
    <cellStyle name="Comma0 3 2 2 2" xfId="31267"/>
    <cellStyle name="Comma0 3 2 3" xfId="31268"/>
    <cellStyle name="Comma0 3 3" xfId="31269"/>
    <cellStyle name="Comma0 3 3 2" xfId="31270"/>
    <cellStyle name="Comma0 3 4" xfId="31271"/>
    <cellStyle name="Comma0 3 4 2" xfId="31272"/>
    <cellStyle name="Comma0 3 5" xfId="31273"/>
    <cellStyle name="Comma0 30" xfId="31274"/>
    <cellStyle name="Comma0 30 2" xfId="31275"/>
    <cellStyle name="Comma0 31" xfId="31276"/>
    <cellStyle name="Comma0 31 2" xfId="31277"/>
    <cellStyle name="Comma0 32" xfId="31278"/>
    <cellStyle name="Comma0 32 2" xfId="31279"/>
    <cellStyle name="Comma0 33" xfId="31280"/>
    <cellStyle name="Comma0 33 2" xfId="31281"/>
    <cellStyle name="Comma0 34" xfId="31282"/>
    <cellStyle name="Comma0 34 2" xfId="31283"/>
    <cellStyle name="Comma0 35" xfId="31284"/>
    <cellStyle name="Comma0 35 2" xfId="31285"/>
    <cellStyle name="Comma0 36" xfId="31286"/>
    <cellStyle name="Comma0 36 2" xfId="31287"/>
    <cellStyle name="Comma0 37" xfId="31288"/>
    <cellStyle name="Comma0 4" xfId="4957"/>
    <cellStyle name="Comma0 4 2" xfId="31289"/>
    <cellStyle name="Comma0 4 2 2" xfId="31290"/>
    <cellStyle name="Comma0 4 2 2 2" xfId="31291"/>
    <cellStyle name="Comma0 4 2 3" xfId="31292"/>
    <cellStyle name="Comma0 4 3" xfId="31293"/>
    <cellStyle name="Comma0 4 3 2" xfId="31294"/>
    <cellStyle name="Comma0 4 4" xfId="31295"/>
    <cellStyle name="Comma0 4 4 2" xfId="31296"/>
    <cellStyle name="Comma0 4 5" xfId="31297"/>
    <cellStyle name="Comma0 5" xfId="4958"/>
    <cellStyle name="Comma0 5 2" xfId="4959"/>
    <cellStyle name="Comma0 5 2 2" xfId="31298"/>
    <cellStyle name="Comma0 5 2 3" xfId="31299"/>
    <cellStyle name="Comma0 5 2 4" xfId="31300"/>
    <cellStyle name="Comma0 5 3" xfId="31301"/>
    <cellStyle name="Comma0 5 4" xfId="31302"/>
    <cellStyle name="Comma0 5 5" xfId="31303"/>
    <cellStyle name="Comma0 6" xfId="31304"/>
    <cellStyle name="Comma0 6 2" xfId="31305"/>
    <cellStyle name="Comma0 6 2 2" xfId="31306"/>
    <cellStyle name="Comma0 6 3" xfId="31307"/>
    <cellStyle name="Comma0 7" xfId="31308"/>
    <cellStyle name="Comma0 7 2" xfId="31309"/>
    <cellStyle name="Comma0 7 2 2" xfId="31310"/>
    <cellStyle name="Comma0 7 3" xfId="31311"/>
    <cellStyle name="Comma0 8" xfId="31312"/>
    <cellStyle name="Comma0 8 2" xfId="31313"/>
    <cellStyle name="Comma0 8 2 2" xfId="31314"/>
    <cellStyle name="Comma0 8 3" xfId="31315"/>
    <cellStyle name="Comma0 9" xfId="31316"/>
    <cellStyle name="Comma0 9 2" xfId="31317"/>
    <cellStyle name="Comma0 9 2 2" xfId="31318"/>
    <cellStyle name="Comma0 9 3" xfId="31319"/>
    <cellStyle name="Comma0_00COS Ind Allocators" xfId="4960"/>
    <cellStyle name="Comma1 - Style1" xfId="4961"/>
    <cellStyle name="Comma1 - Style1 2" xfId="4962"/>
    <cellStyle name="Comma1 - Style1 2 2" xfId="31320"/>
    <cellStyle name="Comma1 - Style1 2 2 2" xfId="31321"/>
    <cellStyle name="Comma1 - Style1 2 3" xfId="31322"/>
    <cellStyle name="Comma1 - Style1 2 4" xfId="31323"/>
    <cellStyle name="Comma1 - Style1 3" xfId="31324"/>
    <cellStyle name="Comma1 - Style1 3 2" xfId="31325"/>
    <cellStyle name="Comma1 - Style1 3 2 2" xfId="31326"/>
    <cellStyle name="Comma1 - Style1 3 3" xfId="31327"/>
    <cellStyle name="Comma1 - Style1 4" xfId="31328"/>
    <cellStyle name="Comma1 - Style1 4 2" xfId="31329"/>
    <cellStyle name="Comma1 - Style1 5" xfId="31330"/>
    <cellStyle name="Comma1 - Style1 6" xfId="31331"/>
    <cellStyle name="Comma1 - Style1_Electric Rev Req Model (2009 GRC) Rebuttal" xfId="31332"/>
    <cellStyle name="Comment" xfId="4963"/>
    <cellStyle name="Copied" xfId="4964"/>
    <cellStyle name="Copied 2" xfId="4965"/>
    <cellStyle name="Copied 2 2" xfId="4966"/>
    <cellStyle name="Copied 2 2 2" xfId="31333"/>
    <cellStyle name="Copied 2 2 3" xfId="31334"/>
    <cellStyle name="Copied 2 2 4" xfId="31335"/>
    <cellStyle name="Copied 2 3" xfId="31336"/>
    <cellStyle name="Copied 2 4" xfId="31337"/>
    <cellStyle name="Copied 2 5" xfId="31338"/>
    <cellStyle name="Copied 3" xfId="31339"/>
    <cellStyle name="Copied 3 2" xfId="31340"/>
    <cellStyle name="Copied 4" xfId="31341"/>
    <cellStyle name="Copied 4 2" xfId="31342"/>
    <cellStyle name="Copied 5" xfId="31343"/>
    <cellStyle name="Copied 6" xfId="31344"/>
    <cellStyle name="COST1" xfId="4967"/>
    <cellStyle name="COST1 2" xfId="4968"/>
    <cellStyle name="COST1 2 2" xfId="4969"/>
    <cellStyle name="COST1 2 2 2" xfId="31345"/>
    <cellStyle name="COST1 2 2 3" xfId="31346"/>
    <cellStyle name="COST1 2 2 4" xfId="31347"/>
    <cellStyle name="COST1 2 3" xfId="31348"/>
    <cellStyle name="COST1 2 4" xfId="31349"/>
    <cellStyle name="COST1 2 5" xfId="31350"/>
    <cellStyle name="COST1 3" xfId="31351"/>
    <cellStyle name="COST1 3 2" xfId="31352"/>
    <cellStyle name="COST1 4" xfId="31353"/>
    <cellStyle name="COST1 4 2" xfId="31354"/>
    <cellStyle name="COST1 5" xfId="31355"/>
    <cellStyle name="COST1 6" xfId="31356"/>
    <cellStyle name="CountryTitle" xfId="4970"/>
    <cellStyle name="Curren - Style1" xfId="4971"/>
    <cellStyle name="Curren - Style1 2" xfId="31357"/>
    <cellStyle name="Curren - Style1 2 2" xfId="31358"/>
    <cellStyle name="Curren - Style1 2 2 2" xfId="31359"/>
    <cellStyle name="Curren - Style1 2 3" xfId="31360"/>
    <cellStyle name="Curren - Style1 3" xfId="31361"/>
    <cellStyle name="Curren - Style1 3 2" xfId="31362"/>
    <cellStyle name="Curren - Style1 4" xfId="31363"/>
    <cellStyle name="Curren - Style1 4 2" xfId="31364"/>
    <cellStyle name="Curren - Style1 5" xfId="31365"/>
    <cellStyle name="Curren - Style2" xfId="4972"/>
    <cellStyle name="Curren - Style2 2" xfId="4973"/>
    <cellStyle name="Curren - Style2 2 2" xfId="31366"/>
    <cellStyle name="Curren - Style2 2 2 2" xfId="31367"/>
    <cellStyle name="Curren - Style2 2 3" xfId="31368"/>
    <cellStyle name="Curren - Style2 2 4" xfId="31369"/>
    <cellStyle name="Curren - Style2 3" xfId="31370"/>
    <cellStyle name="Curren - Style2 3 2" xfId="31371"/>
    <cellStyle name="Curren - Style2 3 2 2" xfId="31372"/>
    <cellStyle name="Curren - Style2 3 3" xfId="31373"/>
    <cellStyle name="Curren - Style2 4" xfId="31374"/>
    <cellStyle name="Curren - Style2 4 2" xfId="31375"/>
    <cellStyle name="Curren - Style2 5" xfId="31376"/>
    <cellStyle name="Curren - Style2 6" xfId="31377"/>
    <cellStyle name="Curren - Style2_Electric Rev Req Model (2009 GRC) Rebuttal" xfId="31378"/>
    <cellStyle name="Curren - Style5" xfId="4974"/>
    <cellStyle name="Curren - Style5 2" xfId="31379"/>
    <cellStyle name="Curren - Style5 2 2" xfId="31380"/>
    <cellStyle name="Curren - Style5 2 2 2" xfId="31381"/>
    <cellStyle name="Curren - Style5 2 3" xfId="31382"/>
    <cellStyle name="Curren - Style5 3" xfId="31383"/>
    <cellStyle name="Curren - Style5 3 2" xfId="31384"/>
    <cellStyle name="Curren - Style5 4" xfId="31385"/>
    <cellStyle name="Curren - Style5 4 2" xfId="31386"/>
    <cellStyle name="Curren - Style5 5" xfId="31387"/>
    <cellStyle name="Curren - Style6" xfId="4975"/>
    <cellStyle name="Curren - Style6 2" xfId="4976"/>
    <cellStyle name="Curren - Style6 2 2" xfId="31388"/>
    <cellStyle name="Curren - Style6 2 2 2" xfId="31389"/>
    <cellStyle name="Curren - Style6 2 3" xfId="31390"/>
    <cellStyle name="Curren - Style6 2 4" xfId="31391"/>
    <cellStyle name="Curren - Style6 3" xfId="31392"/>
    <cellStyle name="Curren - Style6 3 2" xfId="31393"/>
    <cellStyle name="Curren - Style6 3 2 2" xfId="31394"/>
    <cellStyle name="Curren - Style6 3 3" xfId="31395"/>
    <cellStyle name="Curren - Style6 4" xfId="31396"/>
    <cellStyle name="Curren - Style6 4 2" xfId="31397"/>
    <cellStyle name="Curren - Style6 5" xfId="31398"/>
    <cellStyle name="Curren - Style6 6" xfId="31399"/>
    <cellStyle name="Curren - Style6_Electric Rev Req Model (2009 GRC) Rebuttal" xfId="31400"/>
    <cellStyle name="Currency [0] 2" xfId="4977"/>
    <cellStyle name="Currency 10" xfId="4978"/>
    <cellStyle name="Currency 10 2" xfId="4979"/>
    <cellStyle name="Currency 10 2 2" xfId="31401"/>
    <cellStyle name="Currency 10 2 2 2" xfId="31402"/>
    <cellStyle name="Currency 10 2 3" xfId="31403"/>
    <cellStyle name="Currency 10 3" xfId="31404"/>
    <cellStyle name="Currency 10 3 2" xfId="31405"/>
    <cellStyle name="Currency 10 3 2 2" xfId="31406"/>
    <cellStyle name="Currency 10 3 3" xfId="31407"/>
    <cellStyle name="Currency 10 3 4" xfId="31408"/>
    <cellStyle name="Currency 10 4" xfId="31409"/>
    <cellStyle name="Currency 10 4 2" xfId="31410"/>
    <cellStyle name="Currency 10 4 2 2" xfId="31411"/>
    <cellStyle name="Currency 10 4 3" xfId="31412"/>
    <cellStyle name="Currency 10 5" xfId="31413"/>
    <cellStyle name="Currency 10 5 2" xfId="31414"/>
    <cellStyle name="Currency 10 6" xfId="31415"/>
    <cellStyle name="Currency 10 6 2" xfId="31416"/>
    <cellStyle name="Currency 10 7" xfId="31417"/>
    <cellStyle name="Currency 11" xfId="4980"/>
    <cellStyle name="Currency 11 2" xfId="4981"/>
    <cellStyle name="Currency 11 2 2" xfId="31418"/>
    <cellStyle name="Currency 11 2 2 2" xfId="31419"/>
    <cellStyle name="Currency 11 2 2 2 2" xfId="31420"/>
    <cellStyle name="Currency 11 2 2 3" xfId="31421"/>
    <cellStyle name="Currency 11 2 3" xfId="31422"/>
    <cellStyle name="Currency 11 2 3 2" xfId="31423"/>
    <cellStyle name="Currency 11 2 4" xfId="31424"/>
    <cellStyle name="Currency 11 2 4 2" xfId="31425"/>
    <cellStyle name="Currency 11 2 5" xfId="31426"/>
    <cellStyle name="Currency 11 3" xfId="31427"/>
    <cellStyle name="Currency 11 3 2" xfId="31428"/>
    <cellStyle name="Currency 11 3 2 2" xfId="31429"/>
    <cellStyle name="Currency 11 3 3" xfId="31430"/>
    <cellStyle name="Currency 11 3 4" xfId="31431"/>
    <cellStyle name="Currency 11 4" xfId="31432"/>
    <cellStyle name="Currency 11 4 2" xfId="31433"/>
    <cellStyle name="Currency 11 4 2 2" xfId="31434"/>
    <cellStyle name="Currency 11 4 3" xfId="31435"/>
    <cellStyle name="Currency 11 5" xfId="31436"/>
    <cellStyle name="Currency 11 5 2" xfId="31437"/>
    <cellStyle name="Currency 11 6" xfId="31438"/>
    <cellStyle name="Currency 11 6 2" xfId="31439"/>
    <cellStyle name="Currency 11 7" xfId="31440"/>
    <cellStyle name="Currency 12" xfId="4982"/>
    <cellStyle name="Currency 12 2" xfId="4983"/>
    <cellStyle name="Currency 12 2 2" xfId="4984"/>
    <cellStyle name="Currency 12 2 2 2" xfId="31441"/>
    <cellStyle name="Currency 12 2 2 2 2" xfId="31442"/>
    <cellStyle name="Currency 12 2 2 3" xfId="31443"/>
    <cellStyle name="Currency 12 2 3" xfId="31444"/>
    <cellStyle name="Currency 12 2 3 2" xfId="31445"/>
    <cellStyle name="Currency 12 2 3 2 2" xfId="31446"/>
    <cellStyle name="Currency 12 2 3 3" xfId="31447"/>
    <cellStyle name="Currency 12 2 4" xfId="31448"/>
    <cellStyle name="Currency 12 2 4 2" xfId="31449"/>
    <cellStyle name="Currency 12 2 5" xfId="31450"/>
    <cellStyle name="Currency 12 2 5 2" xfId="31451"/>
    <cellStyle name="Currency 12 2 6" xfId="31452"/>
    <cellStyle name="Currency 12 3" xfId="4985"/>
    <cellStyle name="Currency 12 3 2" xfId="4986"/>
    <cellStyle name="Currency 12 3 2 2" xfId="31453"/>
    <cellStyle name="Currency 12 3 2 2 2" xfId="31454"/>
    <cellStyle name="Currency 12 3 2 3" xfId="31455"/>
    <cellStyle name="Currency 12 3 3" xfId="31456"/>
    <cellStyle name="Currency 12 3 3 2" xfId="31457"/>
    <cellStyle name="Currency 12 3 3 2 2" xfId="31458"/>
    <cellStyle name="Currency 12 3 3 3" xfId="31459"/>
    <cellStyle name="Currency 12 3 4" xfId="31460"/>
    <cellStyle name="Currency 12 3 4 2" xfId="31461"/>
    <cellStyle name="Currency 12 3 5" xfId="31462"/>
    <cellStyle name="Currency 12 3 5 2" xfId="31463"/>
    <cellStyle name="Currency 12 3 6" xfId="31464"/>
    <cellStyle name="Currency 12 4" xfId="4987"/>
    <cellStyle name="Currency 12 4 2" xfId="4988"/>
    <cellStyle name="Currency 12 4 2 2" xfId="31465"/>
    <cellStyle name="Currency 12 4 2 2 2" xfId="31466"/>
    <cellStyle name="Currency 12 4 2 3" xfId="31467"/>
    <cellStyle name="Currency 12 4 3" xfId="31468"/>
    <cellStyle name="Currency 12 4 3 2" xfId="31469"/>
    <cellStyle name="Currency 12 4 3 2 2" xfId="31470"/>
    <cellStyle name="Currency 12 4 3 3" xfId="31471"/>
    <cellStyle name="Currency 12 4 4" xfId="31472"/>
    <cellStyle name="Currency 12 4 4 2" xfId="31473"/>
    <cellStyle name="Currency 12 4 5" xfId="31474"/>
    <cellStyle name="Currency 12 4 5 2" xfId="31475"/>
    <cellStyle name="Currency 12 4 6" xfId="31476"/>
    <cellStyle name="Currency 12 5" xfId="4989"/>
    <cellStyle name="Currency 12 5 2" xfId="31477"/>
    <cellStyle name="Currency 12 5 2 2" xfId="31478"/>
    <cellStyle name="Currency 12 5 3" xfId="31479"/>
    <cellStyle name="Currency 12 6" xfId="31480"/>
    <cellStyle name="Currency 12 6 2" xfId="31481"/>
    <cellStyle name="Currency 12 6 2 2" xfId="31482"/>
    <cellStyle name="Currency 12 6 3" xfId="31483"/>
    <cellStyle name="Currency 12 7" xfId="31484"/>
    <cellStyle name="Currency 12 7 2" xfId="31485"/>
    <cellStyle name="Currency 12 8" xfId="31486"/>
    <cellStyle name="Currency 12 8 2" xfId="31487"/>
    <cellStyle name="Currency 12 9" xfId="31488"/>
    <cellStyle name="Currency 13" xfId="4990"/>
    <cellStyle name="Currency 13 2" xfId="4991"/>
    <cellStyle name="Currency 13 2 2" xfId="31489"/>
    <cellStyle name="Currency 13 2 2 2" xfId="31490"/>
    <cellStyle name="Currency 13 2 2 2 2" xfId="31491"/>
    <cellStyle name="Currency 13 2 2 3" xfId="31492"/>
    <cellStyle name="Currency 13 2 3" xfId="31493"/>
    <cellStyle name="Currency 13 2 3 2" xfId="31494"/>
    <cellStyle name="Currency 13 2 3 2 2" xfId="31495"/>
    <cellStyle name="Currency 13 2 3 3" xfId="31496"/>
    <cellStyle name="Currency 13 2 4" xfId="31497"/>
    <cellStyle name="Currency 13 2 4 2" xfId="31498"/>
    <cellStyle name="Currency 13 2 5" xfId="31499"/>
    <cellStyle name="Currency 13 2 6" xfId="31500"/>
    <cellStyle name="Currency 13 3" xfId="4992"/>
    <cellStyle name="Currency 13 3 2" xfId="31501"/>
    <cellStyle name="Currency 13 3 2 2" xfId="31502"/>
    <cellStyle name="Currency 13 3 2 3" xfId="31503"/>
    <cellStyle name="Currency 13 3 3" xfId="31504"/>
    <cellStyle name="Currency 13 3 3 2" xfId="31505"/>
    <cellStyle name="Currency 13 3 4" xfId="31506"/>
    <cellStyle name="Currency 13 3 5" xfId="31507"/>
    <cellStyle name="Currency 13 4" xfId="31508"/>
    <cellStyle name="Currency 13 4 2" xfId="31509"/>
    <cellStyle name="Currency 13 4 2 2" xfId="31510"/>
    <cellStyle name="Currency 13 4 3" xfId="31511"/>
    <cellStyle name="Currency 13 4 4" xfId="31512"/>
    <cellStyle name="Currency 13 5" xfId="31513"/>
    <cellStyle name="Currency 13 5 2" xfId="31514"/>
    <cellStyle name="Currency 13 5 2 2" xfId="31515"/>
    <cellStyle name="Currency 13 5 3" xfId="31516"/>
    <cellStyle name="Currency 13 6" xfId="31517"/>
    <cellStyle name="Currency 13 6 2" xfId="31518"/>
    <cellStyle name="Currency 13 7" xfId="31519"/>
    <cellStyle name="Currency 13 8" xfId="31520"/>
    <cellStyle name="Currency 13 9" xfId="31521"/>
    <cellStyle name="Currency 14" xfId="4993"/>
    <cellStyle name="Currency 14 2" xfId="4994"/>
    <cellStyle name="Currency 14 2 2" xfId="31522"/>
    <cellStyle name="Currency 14 2 2 2" xfId="31523"/>
    <cellStyle name="Currency 14 2 2 2 2" xfId="31524"/>
    <cellStyle name="Currency 14 2 3" xfId="31525"/>
    <cellStyle name="Currency 14 2 3 2" xfId="31526"/>
    <cellStyle name="Currency 14 2 4" xfId="31527"/>
    <cellStyle name="Currency 14 2 4 2" xfId="31528"/>
    <cellStyle name="Currency 14 2 5" xfId="31529"/>
    <cellStyle name="Currency 14 3" xfId="31530"/>
    <cellStyle name="Currency 14 3 2" xfId="31531"/>
    <cellStyle name="Currency 14 3 2 2" xfId="31532"/>
    <cellStyle name="Currency 14 3 3" xfId="31533"/>
    <cellStyle name="Currency 14 4" xfId="31534"/>
    <cellStyle name="Currency 14 4 2" xfId="31535"/>
    <cellStyle name="Currency 14 4 2 2" xfId="31536"/>
    <cellStyle name="Currency 14 4 3" xfId="31537"/>
    <cellStyle name="Currency 14 5" xfId="31538"/>
    <cellStyle name="Currency 14 5 2" xfId="31539"/>
    <cellStyle name="Currency 14 6" xfId="31540"/>
    <cellStyle name="Currency 15" xfId="4995"/>
    <cellStyle name="Currency 15 2" xfId="4996"/>
    <cellStyle name="Currency 15 2 2" xfId="31541"/>
    <cellStyle name="Currency 15 2 2 2" xfId="31542"/>
    <cellStyle name="Currency 15 3" xfId="31543"/>
    <cellStyle name="Currency 15 3 2" xfId="31544"/>
    <cellStyle name="Currency 15 3 2 2" xfId="31545"/>
    <cellStyle name="Currency 15 3 3" xfId="31546"/>
    <cellStyle name="Currency 15 3 4" xfId="31547"/>
    <cellStyle name="Currency 15 3 5" xfId="31548"/>
    <cellStyle name="Currency 15 4" xfId="31549"/>
    <cellStyle name="Currency 15 4 2" xfId="31550"/>
    <cellStyle name="Currency 15 5" xfId="31551"/>
    <cellStyle name="Currency 15 6" xfId="31552"/>
    <cellStyle name="Currency 15 7" xfId="31553"/>
    <cellStyle name="Currency 16" xfId="4997"/>
    <cellStyle name="Currency 16 2" xfId="4998"/>
    <cellStyle name="Currency 16 2 2" xfId="31554"/>
    <cellStyle name="Currency 16 2 2 2" xfId="31555"/>
    <cellStyle name="Currency 16 2 3" xfId="31556"/>
    <cellStyle name="Currency 16 3" xfId="31557"/>
    <cellStyle name="Currency 16 3 2" xfId="31558"/>
    <cellStyle name="Currency 16 4" xfId="31559"/>
    <cellStyle name="Currency 17" xfId="4999"/>
    <cellStyle name="Currency 17 2" xfId="31560"/>
    <cellStyle name="Currency 17 2 2" xfId="31561"/>
    <cellStyle name="Currency 17 3" xfId="31562"/>
    <cellStyle name="Currency 17 4" xfId="31563"/>
    <cellStyle name="Currency 18" xfId="5000"/>
    <cellStyle name="Currency 18 2" xfId="31564"/>
    <cellStyle name="Currency 18 2 2" xfId="31565"/>
    <cellStyle name="Currency 18 2 2 2" xfId="31566"/>
    <cellStyle name="Currency 18 2 3" xfId="31567"/>
    <cellStyle name="Currency 18 2 4" xfId="31568"/>
    <cellStyle name="Currency 18 3" xfId="31569"/>
    <cellStyle name="Currency 18 3 2" xfId="31570"/>
    <cellStyle name="Currency 18 4" xfId="31571"/>
    <cellStyle name="Currency 18 5" xfId="31572"/>
    <cellStyle name="Currency 19" xfId="5001"/>
    <cellStyle name="Currency 19 2" xfId="31573"/>
    <cellStyle name="Currency 19 2 2" xfId="31574"/>
    <cellStyle name="Currency 19 3" xfId="31575"/>
    <cellStyle name="Currency 19 4" xfId="31576"/>
    <cellStyle name="Currency 19 5" xfId="31577"/>
    <cellStyle name="Currency 2" xfId="11"/>
    <cellStyle name="Currency 2 10" xfId="5002"/>
    <cellStyle name="Currency 2 10 2" xfId="31578"/>
    <cellStyle name="Currency 2 10 2 2" xfId="31579"/>
    <cellStyle name="Currency 2 10 3" xfId="31580"/>
    <cellStyle name="Currency 2 11" xfId="31581"/>
    <cellStyle name="Currency 2 11 2" xfId="31582"/>
    <cellStyle name="Currency 2 12" xfId="31583"/>
    <cellStyle name="Currency 2 12 2" xfId="31584"/>
    <cellStyle name="Currency 2 13" xfId="31585"/>
    <cellStyle name="Currency 2 13 2" xfId="31586"/>
    <cellStyle name="Currency 2 14" xfId="31587"/>
    <cellStyle name="Currency 2 2" xfId="5003"/>
    <cellStyle name="Currency 2 2 2" xfId="5004"/>
    <cellStyle name="Currency 2 2 2 2" xfId="31588"/>
    <cellStyle name="Currency 2 2 2 2 2" xfId="31589"/>
    <cellStyle name="Currency 2 2 2 2 2 2" xfId="31590"/>
    <cellStyle name="Currency 2 2 2 2 3" xfId="31591"/>
    <cellStyle name="Currency 2 2 2 3" xfId="31592"/>
    <cellStyle name="Currency 2 2 2 3 2" xfId="31593"/>
    <cellStyle name="Currency 2 2 2 4" xfId="31594"/>
    <cellStyle name="Currency 2 2 2 4 2" xfId="31595"/>
    <cellStyle name="Currency 2 2 2 5" xfId="31596"/>
    <cellStyle name="Currency 2 2 3" xfId="31597"/>
    <cellStyle name="Currency 2 2 3 2" xfId="31598"/>
    <cellStyle name="Currency 2 2 3 2 2" xfId="31599"/>
    <cellStyle name="Currency 2 2 3 3" xfId="31600"/>
    <cellStyle name="Currency 2 2 3 4" xfId="31601"/>
    <cellStyle name="Currency 2 2 4" xfId="31602"/>
    <cellStyle name="Currency 2 2 4 2" xfId="31603"/>
    <cellStyle name="Currency 2 2 4 2 2" xfId="31604"/>
    <cellStyle name="Currency 2 2 4 3" xfId="31605"/>
    <cellStyle name="Currency 2 2 5" xfId="31606"/>
    <cellStyle name="Currency 2 2 5 2" xfId="31607"/>
    <cellStyle name="Currency 2 2 6" xfId="31608"/>
    <cellStyle name="Currency 2 2 6 2" xfId="31609"/>
    <cellStyle name="Currency 2 2 7" xfId="31610"/>
    <cellStyle name="Currency 2 3" xfId="34"/>
    <cellStyle name="Currency 2 3 2" xfId="5005"/>
    <cellStyle name="Currency 2 3 2 2" xfId="31611"/>
    <cellStyle name="Currency 2 3 2 2 2" xfId="31612"/>
    <cellStyle name="Currency 2 3 2 3" xfId="31613"/>
    <cellStyle name="Currency 2 3 2 4" xfId="31614"/>
    <cellStyle name="Currency 2 3 3" xfId="31615"/>
    <cellStyle name="Currency 2 3 3 2" xfId="31616"/>
    <cellStyle name="Currency 2 3 3 2 2" xfId="31617"/>
    <cellStyle name="Currency 2 3 3 3" xfId="31618"/>
    <cellStyle name="Currency 2 3 4" xfId="31619"/>
    <cellStyle name="Currency 2 3 4 2" xfId="31620"/>
    <cellStyle name="Currency 2 3 5" xfId="31621"/>
    <cellStyle name="Currency 2 3 5 2" xfId="31622"/>
    <cellStyle name="Currency 2 3 6" xfId="31623"/>
    <cellStyle name="Currency 2 4" xfId="5006"/>
    <cellStyle name="Currency 2 4 2" xfId="5007"/>
    <cellStyle name="Currency 2 4 2 2" xfId="31624"/>
    <cellStyle name="Currency 2 4 2 2 2" xfId="31625"/>
    <cellStyle name="Currency 2 4 2 3" xfId="31626"/>
    <cellStyle name="Currency 2 4 3" xfId="31627"/>
    <cellStyle name="Currency 2 4 3 2" xfId="31628"/>
    <cellStyle name="Currency 2 4 3 2 2" xfId="31629"/>
    <cellStyle name="Currency 2 4 3 3" xfId="31630"/>
    <cellStyle name="Currency 2 4 4" xfId="31631"/>
    <cellStyle name="Currency 2 4 4 2" xfId="31632"/>
    <cellStyle name="Currency 2 4 5" xfId="31633"/>
    <cellStyle name="Currency 2 4 5 2" xfId="31634"/>
    <cellStyle name="Currency 2 4 6" xfId="31635"/>
    <cellStyle name="Currency 2 5" xfId="5008"/>
    <cellStyle name="Currency 2 5 2" xfId="5009"/>
    <cellStyle name="Currency 2 5 2 2" xfId="31636"/>
    <cellStyle name="Currency 2 5 2 2 2" xfId="31637"/>
    <cellStyle name="Currency 2 5 2 3" xfId="31638"/>
    <cellStyle name="Currency 2 5 3" xfId="31639"/>
    <cellStyle name="Currency 2 5 3 2" xfId="31640"/>
    <cellStyle name="Currency 2 5 3 2 2" xfId="31641"/>
    <cellStyle name="Currency 2 5 3 3" xfId="31642"/>
    <cellStyle name="Currency 2 5 4" xfId="31643"/>
    <cellStyle name="Currency 2 5 4 2" xfId="31644"/>
    <cellStyle name="Currency 2 5 5" xfId="31645"/>
    <cellStyle name="Currency 2 5 5 2" xfId="31646"/>
    <cellStyle name="Currency 2 5 6" xfId="31647"/>
    <cellStyle name="Currency 2 6" xfId="5010"/>
    <cellStyle name="Currency 2 6 2" xfId="5011"/>
    <cellStyle name="Currency 2 6 2 2" xfId="31648"/>
    <cellStyle name="Currency 2 6 2 2 2" xfId="31649"/>
    <cellStyle name="Currency 2 6 2 3" xfId="31650"/>
    <cellStyle name="Currency 2 6 3" xfId="31651"/>
    <cellStyle name="Currency 2 6 3 2" xfId="31652"/>
    <cellStyle name="Currency 2 6 3 2 2" xfId="31653"/>
    <cellStyle name="Currency 2 6 3 3" xfId="31654"/>
    <cellStyle name="Currency 2 6 4" xfId="31655"/>
    <cellStyle name="Currency 2 6 4 2" xfId="31656"/>
    <cellStyle name="Currency 2 6 5" xfId="31657"/>
    <cellStyle name="Currency 2 6 5 2" xfId="31658"/>
    <cellStyle name="Currency 2 6 6" xfId="31659"/>
    <cellStyle name="Currency 2 7" xfId="5012"/>
    <cellStyle name="Currency 2 7 2" xfId="5013"/>
    <cellStyle name="Currency 2 7 2 2" xfId="31660"/>
    <cellStyle name="Currency 2 7 2 2 2" xfId="31661"/>
    <cellStyle name="Currency 2 7 2 3" xfId="31662"/>
    <cellStyle name="Currency 2 7 3" xfId="31663"/>
    <cellStyle name="Currency 2 7 3 2" xfId="31664"/>
    <cellStyle name="Currency 2 7 3 2 2" xfId="31665"/>
    <cellStyle name="Currency 2 7 3 3" xfId="31666"/>
    <cellStyle name="Currency 2 7 4" xfId="31667"/>
    <cellStyle name="Currency 2 7 4 2" xfId="31668"/>
    <cellStyle name="Currency 2 7 5" xfId="31669"/>
    <cellStyle name="Currency 2 7 5 2" xfId="31670"/>
    <cellStyle name="Currency 2 7 6" xfId="31671"/>
    <cellStyle name="Currency 2 8" xfId="5014"/>
    <cellStyle name="Currency 2 8 2" xfId="5015"/>
    <cellStyle name="Currency 2 8 2 2" xfId="31672"/>
    <cellStyle name="Currency 2 8 2 2 2" xfId="31673"/>
    <cellStyle name="Currency 2 8 2 3" xfId="31674"/>
    <cellStyle name="Currency 2 8 3" xfId="31675"/>
    <cellStyle name="Currency 2 8 3 2" xfId="31676"/>
    <cellStyle name="Currency 2 8 3 2 2" xfId="31677"/>
    <cellStyle name="Currency 2 8 3 3" xfId="31678"/>
    <cellStyle name="Currency 2 8 4" xfId="31679"/>
    <cellStyle name="Currency 2 8 4 2" xfId="31680"/>
    <cellStyle name="Currency 2 8 5" xfId="31681"/>
    <cellStyle name="Currency 2 8 5 2" xfId="31682"/>
    <cellStyle name="Currency 2 8 6" xfId="31683"/>
    <cellStyle name="Currency 2 9" xfId="5016"/>
    <cellStyle name="Currency 2 9 2" xfId="31684"/>
    <cellStyle name="Currency 2 9 2 2" xfId="31685"/>
    <cellStyle name="Currency 2 9 3" xfId="31686"/>
    <cellStyle name="Currency 20" xfId="5017"/>
    <cellStyle name="Currency 20 2" xfId="31687"/>
    <cellStyle name="Currency 20 2 2" xfId="31688"/>
    <cellStyle name="Currency 20 2 3" xfId="31689"/>
    <cellStyle name="Currency 20 2 4" xfId="31690"/>
    <cellStyle name="Currency 20 2 5" xfId="31691"/>
    <cellStyle name="Currency 20 3" xfId="31692"/>
    <cellStyle name="Currency 20 4" xfId="31693"/>
    <cellStyle name="Currency 20 5" xfId="31694"/>
    <cellStyle name="Currency 21" xfId="5018"/>
    <cellStyle name="Currency 21 2" xfId="31695"/>
    <cellStyle name="Currency 21 2 2" xfId="31696"/>
    <cellStyle name="Currency 21 2 3" xfId="31697"/>
    <cellStyle name="Currency 21 3" xfId="31698"/>
    <cellStyle name="Currency 21 4" xfId="31699"/>
    <cellStyle name="Currency 21 5" xfId="31700"/>
    <cellStyle name="Currency 22" xfId="31701"/>
    <cellStyle name="Currency 22 2" xfId="31702"/>
    <cellStyle name="Currency 22 3" xfId="31703"/>
    <cellStyle name="Currency 23" xfId="31704"/>
    <cellStyle name="Currency 24" xfId="31705"/>
    <cellStyle name="Currency 25" xfId="31706"/>
    <cellStyle name="Currency 26" xfId="31707"/>
    <cellStyle name="Currency 27" xfId="31708"/>
    <cellStyle name="Currency 3" xfId="16"/>
    <cellStyle name="Currency 3 2" xfId="5019"/>
    <cellStyle name="Currency 3 2 2" xfId="5020"/>
    <cellStyle name="Currency 3 2 2 2" xfId="31709"/>
    <cellStyle name="Currency 3 2 2 2 2" xfId="31710"/>
    <cellStyle name="Currency 3 2 2 3" xfId="31711"/>
    <cellStyle name="Currency 3 2 2 4" xfId="31712"/>
    <cellStyle name="Currency 3 2 3" xfId="31713"/>
    <cellStyle name="Currency 3 2 3 2" xfId="31714"/>
    <cellStyle name="Currency 3 2 3 2 2" xfId="31715"/>
    <cellStyle name="Currency 3 2 3 3" xfId="31716"/>
    <cellStyle name="Currency 3 2 4" xfId="31717"/>
    <cellStyle name="Currency 3 2 4 2" xfId="31718"/>
    <cellStyle name="Currency 3 2 5" xfId="31719"/>
    <cellStyle name="Currency 3 2 5 2" xfId="31720"/>
    <cellStyle name="Currency 3 2 6" xfId="31721"/>
    <cellStyle name="Currency 3 3" xfId="5021"/>
    <cellStyle name="Currency 3 3 2" xfId="5022"/>
    <cellStyle name="Currency 3 3 2 2" xfId="31722"/>
    <cellStyle name="Currency 3 3 2 2 2" xfId="31723"/>
    <cellStyle name="Currency 3 3 2 3" xfId="31724"/>
    <cellStyle name="Currency 3 3 3" xfId="31725"/>
    <cellStyle name="Currency 3 3 3 2" xfId="31726"/>
    <cellStyle name="Currency 3 3 3 2 2" xfId="31727"/>
    <cellStyle name="Currency 3 3 3 3" xfId="31728"/>
    <cellStyle name="Currency 3 3 4" xfId="31729"/>
    <cellStyle name="Currency 3 3 4 2" xfId="31730"/>
    <cellStyle name="Currency 3 3 5" xfId="31731"/>
    <cellStyle name="Currency 3 3 5 2" xfId="31732"/>
    <cellStyle name="Currency 3 3 6" xfId="31733"/>
    <cellStyle name="Currency 3 4" xfId="5023"/>
    <cellStyle name="Currency 3 4 2" xfId="31734"/>
    <cellStyle name="Currency 3 4 2 2" xfId="31735"/>
    <cellStyle name="Currency 3 4 3" xfId="31736"/>
    <cellStyle name="Currency 3 4 4" xfId="31737"/>
    <cellStyle name="Currency 3 4 5" xfId="31738"/>
    <cellStyle name="Currency 3 5" xfId="31739"/>
    <cellStyle name="Currency 3 5 2" xfId="31740"/>
    <cellStyle name="Currency 3 5 2 2" xfId="31741"/>
    <cellStyle name="Currency 3 5 3" xfId="31742"/>
    <cellStyle name="Currency 3 6" xfId="31743"/>
    <cellStyle name="Currency 3 6 2" xfId="31744"/>
    <cellStyle name="Currency 3 7" xfId="31745"/>
    <cellStyle name="Currency 3 7 2" xfId="31746"/>
    <cellStyle name="Currency 3 8" xfId="31747"/>
    <cellStyle name="Currency 3 8 2" xfId="31748"/>
    <cellStyle name="Currency 3 8 3" xfId="31749"/>
    <cellStyle name="Currency 3 9" xfId="31750"/>
    <cellStyle name="Currency 4" xfId="5024"/>
    <cellStyle name="Currency 4 2" xfId="5025"/>
    <cellStyle name="Currency 4 2 2" xfId="5026"/>
    <cellStyle name="Currency 4 2 2 2" xfId="31751"/>
    <cellStyle name="Currency 4 2 2 2 2" xfId="31752"/>
    <cellStyle name="Currency 4 2 2 2 2 2" xfId="31753"/>
    <cellStyle name="Currency 4 2 2 2 3" xfId="31754"/>
    <cellStyle name="Currency 4 2 2 3" xfId="31755"/>
    <cellStyle name="Currency 4 2 2 3 2" xfId="31756"/>
    <cellStyle name="Currency 4 2 2 4" xfId="31757"/>
    <cellStyle name="Currency 4 2 2 4 2" xfId="31758"/>
    <cellStyle name="Currency 4 2 2 5" xfId="31759"/>
    <cellStyle name="Currency 4 2 3" xfId="31760"/>
    <cellStyle name="Currency 4 2 3 2" xfId="31761"/>
    <cellStyle name="Currency 4 2 3 2 2" xfId="31762"/>
    <cellStyle name="Currency 4 2 3 3" xfId="31763"/>
    <cellStyle name="Currency 4 2 3 4" xfId="31764"/>
    <cellStyle name="Currency 4 2 4" xfId="31765"/>
    <cellStyle name="Currency 4 2 4 2" xfId="31766"/>
    <cellStyle name="Currency 4 2 4 2 2" xfId="31767"/>
    <cellStyle name="Currency 4 2 4 3" xfId="31768"/>
    <cellStyle name="Currency 4 2 5" xfId="31769"/>
    <cellStyle name="Currency 4 2 5 2" xfId="31770"/>
    <cellStyle name="Currency 4 2 6" xfId="31771"/>
    <cellStyle name="Currency 4 2 6 2" xfId="31772"/>
    <cellStyle name="Currency 4 2 7" xfId="31773"/>
    <cellStyle name="Currency 4 3" xfId="5027"/>
    <cellStyle name="Currency 4 3 2" xfId="31774"/>
    <cellStyle name="Currency 4 3 2 2" xfId="31775"/>
    <cellStyle name="Currency 4 3 2 2 2" xfId="31776"/>
    <cellStyle name="Currency 4 3 2 3" xfId="31777"/>
    <cellStyle name="Currency 4 3 3" xfId="31778"/>
    <cellStyle name="Currency 4 3 3 2" xfId="31779"/>
    <cellStyle name="Currency 4 3 3 2 2" xfId="31780"/>
    <cellStyle name="Currency 4 3 3 3" xfId="31781"/>
    <cellStyle name="Currency 4 3 4" xfId="31782"/>
    <cellStyle name="Currency 4 3 4 2" xfId="31783"/>
    <cellStyle name="Currency 4 3 4 2 2" xfId="31784"/>
    <cellStyle name="Currency 4 3 4 3" xfId="31785"/>
    <cellStyle name="Currency 4 3 5" xfId="31786"/>
    <cellStyle name="Currency 4 3 6" xfId="31787"/>
    <cellStyle name="Currency 4 4" xfId="31788"/>
    <cellStyle name="Currency 4 4 2" xfId="31789"/>
    <cellStyle name="Currency 4 4 2 2" xfId="31790"/>
    <cellStyle name="Currency 4 4 3" xfId="31791"/>
    <cellStyle name="Currency 4 4 4" xfId="31792"/>
    <cellStyle name="Currency 4 5" xfId="31793"/>
    <cellStyle name="Currency 4 5 2" xfId="31794"/>
    <cellStyle name="Currency 4 5 2 2" xfId="31795"/>
    <cellStyle name="Currency 4 5 3" xfId="31796"/>
    <cellStyle name="Currency 4 6" xfId="31797"/>
    <cellStyle name="Currency 4 6 2" xfId="31798"/>
    <cellStyle name="Currency 4 7" xfId="31799"/>
    <cellStyle name="Currency 4_2009 GRC Compliance Filing (Electric) for Exh A-1" xfId="31800"/>
    <cellStyle name="Currency 5" xfId="5028"/>
    <cellStyle name="Currency 5 2" xfId="5029"/>
    <cellStyle name="Currency 5 2 2" xfId="31801"/>
    <cellStyle name="Currency 5 2 2 2" xfId="31802"/>
    <cellStyle name="Currency 5 2 2 2 2" xfId="31803"/>
    <cellStyle name="Currency 5 2 2 3" xfId="31804"/>
    <cellStyle name="Currency 5 2 3" xfId="31805"/>
    <cellStyle name="Currency 5 2 3 2" xfId="31806"/>
    <cellStyle name="Currency 5 2 4" xfId="31807"/>
    <cellStyle name="Currency 5 2 4 2" xfId="31808"/>
    <cellStyle name="Currency 5 2 5" xfId="31809"/>
    <cellStyle name="Currency 5 3" xfId="5030"/>
    <cellStyle name="Currency 5 3 2" xfId="31810"/>
    <cellStyle name="Currency 5 3 2 2" xfId="31811"/>
    <cellStyle name="Currency 5 3 3" xfId="31812"/>
    <cellStyle name="Currency 5 3 4" xfId="31813"/>
    <cellStyle name="Currency 5 4" xfId="31814"/>
    <cellStyle name="Currency 5 4 2" xfId="31815"/>
    <cellStyle name="Currency 5 4 2 2" xfId="31816"/>
    <cellStyle name="Currency 5 4 3" xfId="31817"/>
    <cellStyle name="Currency 5 5" xfId="31818"/>
    <cellStyle name="Currency 5 5 2" xfId="31819"/>
    <cellStyle name="Currency 5 6" xfId="31820"/>
    <cellStyle name="Currency 5 6 2" xfId="31821"/>
    <cellStyle name="Currency 5 7" xfId="31822"/>
    <cellStyle name="Currency 6" xfId="5031"/>
    <cellStyle name="Currency 6 2" xfId="5032"/>
    <cellStyle name="Currency 6 2 2" xfId="31823"/>
    <cellStyle name="Currency 6 2 2 2" xfId="31824"/>
    <cellStyle name="Currency 6 2 2 2 2" xfId="31825"/>
    <cellStyle name="Currency 6 2 2 3" xfId="31826"/>
    <cellStyle name="Currency 6 2 3" xfId="31827"/>
    <cellStyle name="Currency 6 2 3 2" xfId="31828"/>
    <cellStyle name="Currency 6 2 4" xfId="31829"/>
    <cellStyle name="Currency 6 2 4 2" xfId="31830"/>
    <cellStyle name="Currency 6 2 5" xfId="31831"/>
    <cellStyle name="Currency 6 3" xfId="31832"/>
    <cellStyle name="Currency 6 3 2" xfId="31833"/>
    <cellStyle name="Currency 6 3 2 2" xfId="31834"/>
    <cellStyle name="Currency 6 3 3" xfId="31835"/>
    <cellStyle name="Currency 6 3 4" xfId="31836"/>
    <cellStyle name="Currency 6 4" xfId="31837"/>
    <cellStyle name="Currency 6 4 2" xfId="31838"/>
    <cellStyle name="Currency 6 4 2 2" xfId="31839"/>
    <cellStyle name="Currency 6 4 3" xfId="31840"/>
    <cellStyle name="Currency 6 5" xfId="31841"/>
    <cellStyle name="Currency 6 5 2" xfId="31842"/>
    <cellStyle name="Currency 6 6" xfId="31843"/>
    <cellStyle name="Currency 6 6 2" xfId="31844"/>
    <cellStyle name="Currency 6 7" xfId="31845"/>
    <cellStyle name="Currency 7" xfId="5033"/>
    <cellStyle name="Currency 7 2" xfId="5034"/>
    <cellStyle name="Currency 7 2 2" xfId="31846"/>
    <cellStyle name="Currency 7 2 2 2" xfId="31847"/>
    <cellStyle name="Currency 7 2 2 2 2" xfId="31848"/>
    <cellStyle name="Currency 7 2 2 3" xfId="31849"/>
    <cellStyle name="Currency 7 2 3" xfId="31850"/>
    <cellStyle name="Currency 7 2 3 2" xfId="31851"/>
    <cellStyle name="Currency 7 2 4" xfId="31852"/>
    <cellStyle name="Currency 7 2 4 2" xfId="31853"/>
    <cellStyle name="Currency 7 2 5" xfId="31854"/>
    <cellStyle name="Currency 7 3" xfId="31855"/>
    <cellStyle name="Currency 7 3 2" xfId="31856"/>
    <cellStyle name="Currency 7 3 2 2" xfId="31857"/>
    <cellStyle name="Currency 7 3 3" xfId="31858"/>
    <cellStyle name="Currency 7 3 4" xfId="31859"/>
    <cellStyle name="Currency 7 4" xfId="31860"/>
    <cellStyle name="Currency 7 4 2" xfId="31861"/>
    <cellStyle name="Currency 7 4 2 2" xfId="31862"/>
    <cellStyle name="Currency 7 4 3" xfId="31863"/>
    <cellStyle name="Currency 7 5" xfId="31864"/>
    <cellStyle name="Currency 7 5 2" xfId="31865"/>
    <cellStyle name="Currency 7 6" xfId="31866"/>
    <cellStyle name="Currency 7 6 2" xfId="31867"/>
    <cellStyle name="Currency 7 7" xfId="31868"/>
    <cellStyle name="Currency 8" xfId="5035"/>
    <cellStyle name="Currency 8 2" xfId="5036"/>
    <cellStyle name="Currency 8 2 2" xfId="31869"/>
    <cellStyle name="Currency 8 2 2 2" xfId="31870"/>
    <cellStyle name="Currency 8 2 2 2 2" xfId="31871"/>
    <cellStyle name="Currency 8 2 2 3" xfId="31872"/>
    <cellStyle name="Currency 8 2 2 3 2" xfId="31873"/>
    <cellStyle name="Currency 8 2 2 4" xfId="31874"/>
    <cellStyle name="Currency 8 2 2 4 2" xfId="31875"/>
    <cellStyle name="Currency 8 2 2 5" xfId="31876"/>
    <cellStyle name="Currency 8 2 2 6" xfId="31877"/>
    <cellStyle name="Currency 8 2 3" xfId="31878"/>
    <cellStyle name="Currency 8 2 3 2" xfId="31879"/>
    <cellStyle name="Currency 8 2 3 2 2" xfId="31880"/>
    <cellStyle name="Currency 8 2 3 3" xfId="31881"/>
    <cellStyle name="Currency 8 2 4" xfId="31882"/>
    <cellStyle name="Currency 8 2 4 2" xfId="31883"/>
    <cellStyle name="Currency 8 2 5" xfId="31884"/>
    <cellStyle name="Currency 8 2 5 2" xfId="31885"/>
    <cellStyle name="Currency 8 2 6" xfId="31886"/>
    <cellStyle name="Currency 8 2 6 2" xfId="31887"/>
    <cellStyle name="Currency 8 2 7" xfId="31888"/>
    <cellStyle name="Currency 8 2 8" xfId="31889"/>
    <cellStyle name="Currency 8 3" xfId="31890"/>
    <cellStyle name="Currency 8 3 2" xfId="31891"/>
    <cellStyle name="Currency 8 3 2 2" xfId="31892"/>
    <cellStyle name="Currency 8 3 3" xfId="31893"/>
    <cellStyle name="Currency 8 3 4" xfId="31894"/>
    <cellStyle name="Currency 8 4" xfId="31895"/>
    <cellStyle name="Currency 8 4 2" xfId="31896"/>
    <cellStyle name="Currency 8 4 2 2" xfId="31897"/>
    <cellStyle name="Currency 8 4 3" xfId="31898"/>
    <cellStyle name="Currency 8 5" xfId="31899"/>
    <cellStyle name="Currency 8 5 2" xfId="31900"/>
    <cellStyle name="Currency 8 6" xfId="31901"/>
    <cellStyle name="Currency 8 6 2" xfId="31902"/>
    <cellStyle name="Currency 8 7" xfId="31903"/>
    <cellStyle name="Currency 9" xfId="5037"/>
    <cellStyle name="Currency 9 10" xfId="31904"/>
    <cellStyle name="Currency 9 2" xfId="5038"/>
    <cellStyle name="Currency 9 2 2" xfId="31905"/>
    <cellStyle name="Currency 9 2 2 2" xfId="31906"/>
    <cellStyle name="Currency 9 2 2 2 2" xfId="31907"/>
    <cellStyle name="Currency 9 2 2 3" xfId="31908"/>
    <cellStyle name="Currency 9 2 2 4" xfId="31909"/>
    <cellStyle name="Currency 9 2 3" xfId="31910"/>
    <cellStyle name="Currency 9 2 3 2" xfId="31911"/>
    <cellStyle name="Currency 9 2 4" xfId="31912"/>
    <cellStyle name="Currency 9 2 4 2" xfId="31913"/>
    <cellStyle name="Currency 9 2 5" xfId="31914"/>
    <cellStyle name="Currency 9 3" xfId="31915"/>
    <cellStyle name="Currency 9 3 2" xfId="31916"/>
    <cellStyle name="Currency 9 3 2 2" xfId="31917"/>
    <cellStyle name="Currency 9 3 3" xfId="31918"/>
    <cellStyle name="Currency 9 3 3 2" xfId="31919"/>
    <cellStyle name="Currency 9 3 4" xfId="31920"/>
    <cellStyle name="Currency 9 3 4 2" xfId="31921"/>
    <cellStyle name="Currency 9 3 5" xfId="31922"/>
    <cellStyle name="Currency 9 3 6" xfId="31923"/>
    <cellStyle name="Currency 9 4" xfId="31924"/>
    <cellStyle name="Currency 9 4 2" xfId="31925"/>
    <cellStyle name="Currency 9 4 2 2" xfId="31926"/>
    <cellStyle name="Currency 9 4 3" xfId="31927"/>
    <cellStyle name="Currency 9 5" xfId="31928"/>
    <cellStyle name="Currency 9 5 2" xfId="31929"/>
    <cellStyle name="Currency 9 5 2 2" xfId="31930"/>
    <cellStyle name="Currency 9 5 3" xfId="31931"/>
    <cellStyle name="Currency 9 6" xfId="31932"/>
    <cellStyle name="Currency 9 6 2" xfId="31933"/>
    <cellStyle name="Currency 9 7" xfId="31934"/>
    <cellStyle name="Currency 9 7 2" xfId="31935"/>
    <cellStyle name="Currency 9 8" xfId="31936"/>
    <cellStyle name="Currency 9 8 2" xfId="31937"/>
    <cellStyle name="Currency 9 9" xfId="31938"/>
    <cellStyle name="Currency0" xfId="5039"/>
    <cellStyle name="Currency0 10" xfId="31939"/>
    <cellStyle name="Currency0 10 2" xfId="31940"/>
    <cellStyle name="Currency0 10 2 2" xfId="31941"/>
    <cellStyle name="Currency0 10 2 2 2" xfId="31942"/>
    <cellStyle name="Currency0 10 2 3" xfId="31943"/>
    <cellStyle name="Currency0 10 3" xfId="31944"/>
    <cellStyle name="Currency0 10 3 2" xfId="31945"/>
    <cellStyle name="Currency0 10 4" xfId="31946"/>
    <cellStyle name="Currency0 11" xfId="31947"/>
    <cellStyle name="Currency0 11 2" xfId="31948"/>
    <cellStyle name="Currency0 12" xfId="31949"/>
    <cellStyle name="Currency0 12 2" xfId="31950"/>
    <cellStyle name="Currency0 13" xfId="31951"/>
    <cellStyle name="Currency0 13 2" xfId="31952"/>
    <cellStyle name="Currency0 13 3" xfId="31953"/>
    <cellStyle name="Currency0 14" xfId="31954"/>
    <cellStyle name="Currency0 15" xfId="31955"/>
    <cellStyle name="Currency0 2" xfId="5040"/>
    <cellStyle name="Currency0 2 2" xfId="5041"/>
    <cellStyle name="Currency0 2 2 2" xfId="31956"/>
    <cellStyle name="Currency0 2 2 2 2" xfId="31957"/>
    <cellStyle name="Currency0 2 2 2 2 2" xfId="31958"/>
    <cellStyle name="Currency0 2 2 2 3" xfId="31959"/>
    <cellStyle name="Currency0 2 2 2 4" xfId="31960"/>
    <cellStyle name="Currency0 2 2 3" xfId="31961"/>
    <cellStyle name="Currency0 2 2 3 2" xfId="31962"/>
    <cellStyle name="Currency0 2 2 4" xfId="31963"/>
    <cellStyle name="Currency0 2 2 4 2" xfId="31964"/>
    <cellStyle name="Currency0 2 2 5" xfId="31965"/>
    <cellStyle name="Currency0 2 2 6" xfId="31966"/>
    <cellStyle name="Currency0 2 3" xfId="5042"/>
    <cellStyle name="Currency0 2 3 2" xfId="31967"/>
    <cellStyle name="Currency0 2 3 2 2" xfId="31968"/>
    <cellStyle name="Currency0 2 3 3" xfId="31969"/>
    <cellStyle name="Currency0 2 3 4" xfId="31970"/>
    <cellStyle name="Currency0 2 4" xfId="31971"/>
    <cellStyle name="Currency0 2 4 2" xfId="31972"/>
    <cellStyle name="Currency0 2 4 2 2" xfId="31973"/>
    <cellStyle name="Currency0 2 4 3" xfId="31974"/>
    <cellStyle name="Currency0 2 5" xfId="31975"/>
    <cellStyle name="Currency0 2 5 2" xfId="31976"/>
    <cellStyle name="Currency0 2 6" xfId="31977"/>
    <cellStyle name="Currency0 2 6 2" xfId="31978"/>
    <cellStyle name="Currency0 2 7" xfId="31979"/>
    <cellStyle name="Currency0 2 8" xfId="31980"/>
    <cellStyle name="Currency0 3" xfId="5043"/>
    <cellStyle name="Currency0 3 2" xfId="5044"/>
    <cellStyle name="Currency0 3 2 2" xfId="31981"/>
    <cellStyle name="Currency0 3 2 2 2" xfId="31982"/>
    <cellStyle name="Currency0 3 2 3" xfId="31983"/>
    <cellStyle name="Currency0 3 2 4" xfId="31984"/>
    <cellStyle name="Currency0 3 3" xfId="31985"/>
    <cellStyle name="Currency0 3 3 2" xfId="31986"/>
    <cellStyle name="Currency0 3 3 2 2" xfId="31987"/>
    <cellStyle name="Currency0 3 3 3" xfId="31988"/>
    <cellStyle name="Currency0 3 3 4" xfId="31989"/>
    <cellStyle name="Currency0 3 4" xfId="31990"/>
    <cellStyle name="Currency0 3 4 2" xfId="31991"/>
    <cellStyle name="Currency0 3 5" xfId="31992"/>
    <cellStyle name="Currency0 3 5 2" xfId="31993"/>
    <cellStyle name="Currency0 3 6" xfId="31994"/>
    <cellStyle name="Currency0 3 7" xfId="31995"/>
    <cellStyle name="Currency0 4" xfId="5045"/>
    <cellStyle name="Currency0 4 2" xfId="5046"/>
    <cellStyle name="Currency0 4 2 2" xfId="31996"/>
    <cellStyle name="Currency0 4 2 2 2" xfId="31997"/>
    <cellStyle name="Currency0 4 2 2 2 2" xfId="31998"/>
    <cellStyle name="Currency0 4 2 3" xfId="31999"/>
    <cellStyle name="Currency0 4 2 3 2" xfId="32000"/>
    <cellStyle name="Currency0 4 2 4" xfId="32001"/>
    <cellStyle name="Currency0 4 2 4 2" xfId="32002"/>
    <cellStyle name="Currency0 4 2 5" xfId="32003"/>
    <cellStyle name="Currency0 4 3" xfId="32004"/>
    <cellStyle name="Currency0 4 3 2" xfId="32005"/>
    <cellStyle name="Currency0 4 3 2 2" xfId="32006"/>
    <cellStyle name="Currency0 4 3 3" xfId="32007"/>
    <cellStyle name="Currency0 4 4" xfId="32008"/>
    <cellStyle name="Currency0 4 4 2" xfId="32009"/>
    <cellStyle name="Currency0 4 4 2 2" xfId="32010"/>
    <cellStyle name="Currency0 4 4 3" xfId="32011"/>
    <cellStyle name="Currency0 4 4 4" xfId="32012"/>
    <cellStyle name="Currency0 4 5" xfId="32013"/>
    <cellStyle name="Currency0 4 5 2" xfId="32014"/>
    <cellStyle name="Currency0 4 6" xfId="32015"/>
    <cellStyle name="Currency0 4 6 2" xfId="32016"/>
    <cellStyle name="Currency0 4 7" xfId="32017"/>
    <cellStyle name="Currency0 4 8" xfId="32018"/>
    <cellStyle name="Currency0 5" xfId="5047"/>
    <cellStyle name="Currency0 5 2" xfId="5048"/>
    <cellStyle name="Currency0 5 2 2" xfId="32019"/>
    <cellStyle name="Currency0 5 2 2 2" xfId="32020"/>
    <cellStyle name="Currency0 5 2 2 2 2" xfId="32021"/>
    <cellStyle name="Currency0 5 2 3" xfId="32022"/>
    <cellStyle name="Currency0 5 2 3 2" xfId="32023"/>
    <cellStyle name="Currency0 5 2 4" xfId="32024"/>
    <cellStyle name="Currency0 5 2 4 2" xfId="32025"/>
    <cellStyle name="Currency0 5 3" xfId="32026"/>
    <cellStyle name="Currency0 5 3 2" xfId="32027"/>
    <cellStyle name="Currency0 5 3 2 2" xfId="32028"/>
    <cellStyle name="Currency0 5 3 3" xfId="32029"/>
    <cellStyle name="Currency0 5 4" xfId="32030"/>
    <cellStyle name="Currency0 5 4 2" xfId="32031"/>
    <cellStyle name="Currency0 5 4 2 2" xfId="32032"/>
    <cellStyle name="Currency0 5 4 3" xfId="32033"/>
    <cellStyle name="Currency0 5 5" xfId="32034"/>
    <cellStyle name="Currency0 5 5 2" xfId="32035"/>
    <cellStyle name="Currency0 5 6" xfId="32036"/>
    <cellStyle name="Currency0 5 6 2" xfId="32037"/>
    <cellStyle name="Currency0 6" xfId="5049"/>
    <cellStyle name="Currency0 6 2" xfId="32038"/>
    <cellStyle name="Currency0 6 2 2" xfId="32039"/>
    <cellStyle name="Currency0 6 2 2 2" xfId="32040"/>
    <cellStyle name="Currency0 6 2 2 2 2" xfId="32041"/>
    <cellStyle name="Currency0 6 2 3" xfId="32042"/>
    <cellStyle name="Currency0 6 2 3 2" xfId="32043"/>
    <cellStyle name="Currency0 6 2 4" xfId="32044"/>
    <cellStyle name="Currency0 6 2 4 2" xfId="32045"/>
    <cellStyle name="Currency0 6 3" xfId="32046"/>
    <cellStyle name="Currency0 6 3 2" xfId="32047"/>
    <cellStyle name="Currency0 6 3 2 2" xfId="32048"/>
    <cellStyle name="Currency0 6 4" xfId="32049"/>
    <cellStyle name="Currency0 6 4 2" xfId="32050"/>
    <cellStyle name="Currency0 6 5" xfId="32051"/>
    <cellStyle name="Currency0 6 5 2" xfId="32052"/>
    <cellStyle name="Currency0 6 6" xfId="32053"/>
    <cellStyle name="Currency0 7" xfId="5050"/>
    <cellStyle name="Currency0 7 2" xfId="5051"/>
    <cellStyle name="Currency0 7 2 2" xfId="32054"/>
    <cellStyle name="Currency0 7 2 2 2" xfId="32055"/>
    <cellStyle name="Currency0 7 2 3" xfId="32056"/>
    <cellStyle name="Currency0 7 2 4" xfId="32057"/>
    <cellStyle name="Currency0 7 3" xfId="32058"/>
    <cellStyle name="Currency0 7 3 2" xfId="32059"/>
    <cellStyle name="Currency0 7 4" xfId="32060"/>
    <cellStyle name="Currency0 7 4 2" xfId="32061"/>
    <cellStyle name="Currency0 7 5" xfId="32062"/>
    <cellStyle name="Currency0 8" xfId="5052"/>
    <cellStyle name="Currency0 8 2" xfId="5053"/>
    <cellStyle name="Currency0 8 2 2" xfId="32063"/>
    <cellStyle name="Currency0 8 2 3" xfId="32064"/>
    <cellStyle name="Currency0 8 2 4" xfId="32065"/>
    <cellStyle name="Currency0 8 3" xfId="32066"/>
    <cellStyle name="Currency0 8 4" xfId="32067"/>
    <cellStyle name="Currency0 8 5" xfId="32068"/>
    <cellStyle name="Currency0 9" xfId="5054"/>
    <cellStyle name="Currency0 9 2" xfId="32069"/>
    <cellStyle name="Currency0 9 2 2" xfId="32070"/>
    <cellStyle name="Currency0 9 3" xfId="32071"/>
    <cellStyle name="Date" xfId="5055"/>
    <cellStyle name="Date 2" xfId="5056"/>
    <cellStyle name="Date 2 2" xfId="32072"/>
    <cellStyle name="Date 2 2 2" xfId="32073"/>
    <cellStyle name="Date 2 2 2 2" xfId="32074"/>
    <cellStyle name="Date 2 2 3" xfId="32075"/>
    <cellStyle name="Date 2 3" xfId="32076"/>
    <cellStyle name="Date 2 3 2" xfId="32077"/>
    <cellStyle name="Date 2 4" xfId="32078"/>
    <cellStyle name="Date 2 4 2" xfId="32079"/>
    <cellStyle name="Date 2 5" xfId="32080"/>
    <cellStyle name="Date 3" xfId="5057"/>
    <cellStyle name="Date 3 2" xfId="32081"/>
    <cellStyle name="Date 3 2 2" xfId="32082"/>
    <cellStyle name="Date 3 2 2 2" xfId="32083"/>
    <cellStyle name="Date 3 2 3" xfId="32084"/>
    <cellStyle name="Date 3 3" xfId="32085"/>
    <cellStyle name="Date 3 3 2" xfId="32086"/>
    <cellStyle name="Date 3 4" xfId="32087"/>
    <cellStyle name="Date 3 4 2" xfId="32088"/>
    <cellStyle name="Date 3 5" xfId="32089"/>
    <cellStyle name="Date 4" xfId="5058"/>
    <cellStyle name="Date 4 2" xfId="32090"/>
    <cellStyle name="Date 4 2 2" xfId="32091"/>
    <cellStyle name="Date 4 2 2 2" xfId="32092"/>
    <cellStyle name="Date 4 2 3" xfId="32093"/>
    <cellStyle name="Date 4 3" xfId="32094"/>
    <cellStyle name="Date 4 3 2" xfId="32095"/>
    <cellStyle name="Date 4 4" xfId="32096"/>
    <cellStyle name="Date 4 4 2" xfId="32097"/>
    <cellStyle name="Date 4 5" xfId="32098"/>
    <cellStyle name="Date 5" xfId="5059"/>
    <cellStyle name="Date 5 2" xfId="5060"/>
    <cellStyle name="Date 5 2 2" xfId="32099"/>
    <cellStyle name="Date 5 2 3" xfId="32100"/>
    <cellStyle name="Date 5 2 4" xfId="32101"/>
    <cellStyle name="Date 5 3" xfId="32102"/>
    <cellStyle name="Date 5 4" xfId="32103"/>
    <cellStyle name="Date 5 5" xfId="32104"/>
    <cellStyle name="Date 6" xfId="32105"/>
    <cellStyle name="Date 6 2" xfId="32106"/>
    <cellStyle name="Date 7" xfId="32107"/>
    <cellStyle name="Date 7 2" xfId="32108"/>
    <cellStyle name="Date 8" xfId="32109"/>
    <cellStyle name="Date 8 2" xfId="32110"/>
    <cellStyle name="Date 9" xfId="32111"/>
    <cellStyle name="Date_903 SAP 2-6-09" xfId="32112"/>
    <cellStyle name="DateTime" xfId="5061"/>
    <cellStyle name="DateTime 2" xfId="5062"/>
    <cellStyle name="drp-sh - Style2" xfId="5063"/>
    <cellStyle name="Emphasis 1" xfId="5064"/>
    <cellStyle name="Emphasis 1 2" xfId="32113"/>
    <cellStyle name="Emphasis 1 3" xfId="32114"/>
    <cellStyle name="Emphasis 2" xfId="5065"/>
    <cellStyle name="Emphasis 2 2" xfId="32115"/>
    <cellStyle name="Emphasis 2 3" xfId="32116"/>
    <cellStyle name="Emphasis 3" xfId="5066"/>
    <cellStyle name="Emphasis 3 2" xfId="32117"/>
    <cellStyle name="Emphasis 3 3" xfId="32118"/>
    <cellStyle name="Entered" xfId="5067"/>
    <cellStyle name="Entered 10" xfId="32119"/>
    <cellStyle name="Entered 10 2" xfId="32120"/>
    <cellStyle name="Entered 10 2 2" xfId="32121"/>
    <cellStyle name="Entered 10 2 2 2" xfId="32122"/>
    <cellStyle name="Entered 10 2 3" xfId="32123"/>
    <cellStyle name="Entered 10 3" xfId="32124"/>
    <cellStyle name="Entered 10 3 2" xfId="32125"/>
    <cellStyle name="Entered 10 4" xfId="32126"/>
    <cellStyle name="Entered 11" xfId="32127"/>
    <cellStyle name="Entered 11 2" xfId="32128"/>
    <cellStyle name="Entered 12" xfId="32129"/>
    <cellStyle name="Entered 12 2" xfId="32130"/>
    <cellStyle name="Entered 13" xfId="32131"/>
    <cellStyle name="Entered 13 2" xfId="32132"/>
    <cellStyle name="Entered 14" xfId="32133"/>
    <cellStyle name="Entered 2" xfId="5068"/>
    <cellStyle name="Entered 2 2" xfId="5069"/>
    <cellStyle name="Entered 2 2 2" xfId="32134"/>
    <cellStyle name="Entered 2 2 2 2" xfId="32135"/>
    <cellStyle name="Entered 2 2 2 2 2" xfId="32136"/>
    <cellStyle name="Entered 2 2 2 3" xfId="32137"/>
    <cellStyle name="Entered 2 2 3" xfId="32138"/>
    <cellStyle name="Entered 2 2 3 2" xfId="32139"/>
    <cellStyle name="Entered 2 2 4" xfId="32140"/>
    <cellStyle name="Entered 2 2 4 2" xfId="32141"/>
    <cellStyle name="Entered 2 2 5" xfId="32142"/>
    <cellStyle name="Entered 2 3" xfId="32143"/>
    <cellStyle name="Entered 2 3 2" xfId="32144"/>
    <cellStyle name="Entered 2 3 2 2" xfId="32145"/>
    <cellStyle name="Entered 2 3 3" xfId="32146"/>
    <cellStyle name="Entered 2 3 4" xfId="32147"/>
    <cellStyle name="Entered 2 4" xfId="32148"/>
    <cellStyle name="Entered 2 4 2" xfId="32149"/>
    <cellStyle name="Entered 2 4 2 2" xfId="32150"/>
    <cellStyle name="Entered 2 4 3" xfId="32151"/>
    <cellStyle name="Entered 2 5" xfId="32152"/>
    <cellStyle name="Entered 2 5 2" xfId="32153"/>
    <cellStyle name="Entered 2 6" xfId="32154"/>
    <cellStyle name="Entered 2 6 2" xfId="32155"/>
    <cellStyle name="Entered 2 7" xfId="32156"/>
    <cellStyle name="Entered 3" xfId="5070"/>
    <cellStyle name="Entered 3 2" xfId="32157"/>
    <cellStyle name="Entered 3 2 2" xfId="32158"/>
    <cellStyle name="Entered 3 2 2 2" xfId="32159"/>
    <cellStyle name="Entered 3 2 3" xfId="32160"/>
    <cellStyle name="Entered 3 2 4" xfId="32161"/>
    <cellStyle name="Entered 3 3" xfId="32162"/>
    <cellStyle name="Entered 3 3 2" xfId="32163"/>
    <cellStyle name="Entered 3 3 2 2" xfId="32164"/>
    <cellStyle name="Entered 3 3 3" xfId="32165"/>
    <cellStyle name="Entered 3 4" xfId="32166"/>
    <cellStyle name="Entered 3 4 2" xfId="32167"/>
    <cellStyle name="Entered 3 4 2 2" xfId="32168"/>
    <cellStyle name="Entered 3 4 3" xfId="32169"/>
    <cellStyle name="Entered 3 5" xfId="32170"/>
    <cellStyle name="Entered 3 5 2" xfId="32171"/>
    <cellStyle name="Entered 3 6" xfId="32172"/>
    <cellStyle name="Entered 4" xfId="5071"/>
    <cellStyle name="Entered 4 2" xfId="5072"/>
    <cellStyle name="Entered 4 2 2" xfId="32173"/>
    <cellStyle name="Entered 4 2 2 2" xfId="32174"/>
    <cellStyle name="Entered 4 2 2 2 2" xfId="32175"/>
    <cellStyle name="Entered 4 2 3" xfId="32176"/>
    <cellStyle name="Entered 4 2 3 2" xfId="32177"/>
    <cellStyle name="Entered 4 2 4" xfId="32178"/>
    <cellStyle name="Entered 4 2 4 2" xfId="32179"/>
    <cellStyle name="Entered 4 2 5" xfId="32180"/>
    <cellStyle name="Entered 4 3" xfId="32181"/>
    <cellStyle name="Entered 4 3 2" xfId="32182"/>
    <cellStyle name="Entered 4 3 2 2" xfId="32183"/>
    <cellStyle name="Entered 4 3 3" xfId="32184"/>
    <cellStyle name="Entered 4 4" xfId="32185"/>
    <cellStyle name="Entered 4 4 2" xfId="32186"/>
    <cellStyle name="Entered 4 4 2 2" xfId="32187"/>
    <cellStyle name="Entered 4 4 3" xfId="32188"/>
    <cellStyle name="Entered 4 5" xfId="32189"/>
    <cellStyle name="Entered 4 5 2" xfId="32190"/>
    <cellStyle name="Entered 4 6" xfId="32191"/>
    <cellStyle name="Entered 4 6 2" xfId="32192"/>
    <cellStyle name="Entered 4 7" xfId="32193"/>
    <cellStyle name="Entered 5" xfId="5073"/>
    <cellStyle name="Entered 5 2" xfId="5074"/>
    <cellStyle name="Entered 5 2 2" xfId="32194"/>
    <cellStyle name="Entered 5 2 2 2" xfId="32195"/>
    <cellStyle name="Entered 5 2 2 2 2" xfId="32196"/>
    <cellStyle name="Entered 5 2 3" xfId="32197"/>
    <cellStyle name="Entered 5 2 3 2" xfId="32198"/>
    <cellStyle name="Entered 5 2 4" xfId="32199"/>
    <cellStyle name="Entered 5 2 4 2" xfId="32200"/>
    <cellStyle name="Entered 5 2 5" xfId="32201"/>
    <cellStyle name="Entered 5 3" xfId="32202"/>
    <cellStyle name="Entered 5 3 2" xfId="32203"/>
    <cellStyle name="Entered 5 3 2 2" xfId="32204"/>
    <cellStyle name="Entered 5 3 3" xfId="32205"/>
    <cellStyle name="Entered 5 4" xfId="32206"/>
    <cellStyle name="Entered 5 4 2" xfId="32207"/>
    <cellStyle name="Entered 5 5" xfId="32208"/>
    <cellStyle name="Entered 5 5 2" xfId="32209"/>
    <cellStyle name="Entered 6" xfId="5075"/>
    <cellStyle name="Entered 6 2" xfId="32210"/>
    <cellStyle name="Entered 6 2 2" xfId="32211"/>
    <cellStyle name="Entered 6 2 2 2" xfId="32212"/>
    <cellStyle name="Entered 6 2 2 2 2" xfId="32213"/>
    <cellStyle name="Entered 6 2 3" xfId="32214"/>
    <cellStyle name="Entered 6 2 3 2" xfId="32215"/>
    <cellStyle name="Entered 6 2 4" xfId="32216"/>
    <cellStyle name="Entered 6 2 4 2" xfId="32217"/>
    <cellStyle name="Entered 6 2 5" xfId="32218"/>
    <cellStyle name="Entered 6 3" xfId="32219"/>
    <cellStyle name="Entered 6 3 2" xfId="32220"/>
    <cellStyle name="Entered 6 3 2 2" xfId="32221"/>
    <cellStyle name="Entered 6 4" xfId="32222"/>
    <cellStyle name="Entered 6 4 2" xfId="32223"/>
    <cellStyle name="Entered 6 5" xfId="32224"/>
    <cellStyle name="Entered 6 5 2" xfId="32225"/>
    <cellStyle name="Entered 7" xfId="5076"/>
    <cellStyle name="Entered 7 2" xfId="5077"/>
    <cellStyle name="Entered 7 2 2" xfId="32226"/>
    <cellStyle name="Entered 7 2 2 2" xfId="32227"/>
    <cellStyle name="Entered 7 2 3" xfId="32228"/>
    <cellStyle name="Entered 7 3" xfId="32229"/>
    <cellStyle name="Entered 7 3 2" xfId="32230"/>
    <cellStyle name="Entered 7 4" xfId="32231"/>
    <cellStyle name="Entered 7 4 2" xfId="32232"/>
    <cellStyle name="Entered 8" xfId="5078"/>
    <cellStyle name="Entered 8 2" xfId="5079"/>
    <cellStyle name="Entered 8 2 2" xfId="32233"/>
    <cellStyle name="Entered 8 2 3" xfId="32234"/>
    <cellStyle name="Entered 8 3" xfId="32235"/>
    <cellStyle name="Entered 8 4" xfId="32236"/>
    <cellStyle name="Entered 9" xfId="32237"/>
    <cellStyle name="Entered 9 2" xfId="32238"/>
    <cellStyle name="Entered 9 2 2" xfId="32239"/>
    <cellStyle name="Entered 9 3" xfId="32240"/>
    <cellStyle name="Entered_AURORA Total New" xfId="5080"/>
    <cellStyle name="Euro" xfId="5081"/>
    <cellStyle name="Euro 10" xfId="32241"/>
    <cellStyle name="Euro 10 2" xfId="32242"/>
    <cellStyle name="Euro 10 2 2" xfId="32243"/>
    <cellStyle name="Euro 10 2 2 2" xfId="32244"/>
    <cellStyle name="Euro 10 2 3" xfId="32245"/>
    <cellStyle name="Euro 10 3" xfId="32246"/>
    <cellStyle name="Euro 10 3 2" xfId="32247"/>
    <cellStyle name="Euro 10 4" xfId="32248"/>
    <cellStyle name="Euro 11" xfId="32249"/>
    <cellStyle name="Euro 11 2" xfId="32250"/>
    <cellStyle name="Euro 12" xfId="32251"/>
    <cellStyle name="Euro 12 2" xfId="32252"/>
    <cellStyle name="Euro 12 3" xfId="32253"/>
    <cellStyle name="Euro 13" xfId="32254"/>
    <cellStyle name="Euro 2" xfId="5082"/>
    <cellStyle name="Euro 2 2" xfId="5083"/>
    <cellStyle name="Euro 2 2 2" xfId="32255"/>
    <cellStyle name="Euro 2 2 2 2" xfId="32256"/>
    <cellStyle name="Euro 2 2 2 2 2" xfId="32257"/>
    <cellStyle name="Euro 2 2 2 3" xfId="32258"/>
    <cellStyle name="Euro 2 2 3" xfId="32259"/>
    <cellStyle name="Euro 2 2 3 2" xfId="32260"/>
    <cellStyle name="Euro 2 2 4" xfId="32261"/>
    <cellStyle name="Euro 2 2 4 2" xfId="32262"/>
    <cellStyle name="Euro 2 2 5" xfId="32263"/>
    <cellStyle name="Euro 2 3" xfId="32264"/>
    <cellStyle name="Euro 2 3 2" xfId="32265"/>
    <cellStyle name="Euro 2 3 2 2" xfId="32266"/>
    <cellStyle name="Euro 2 3 3" xfId="32267"/>
    <cellStyle name="Euro 2 3 4" xfId="32268"/>
    <cellStyle name="Euro 2 4" xfId="32269"/>
    <cellStyle name="Euro 2 4 2" xfId="32270"/>
    <cellStyle name="Euro 2 4 2 2" xfId="32271"/>
    <cellStyle name="Euro 2 4 3" xfId="32272"/>
    <cellStyle name="Euro 2 5" xfId="32273"/>
    <cellStyle name="Euro 2 5 2" xfId="32274"/>
    <cellStyle name="Euro 2 6" xfId="32275"/>
    <cellStyle name="Euro 2 6 2" xfId="32276"/>
    <cellStyle name="Euro 2 7" xfId="32277"/>
    <cellStyle name="Euro 3" xfId="5084"/>
    <cellStyle name="Euro 3 2" xfId="32278"/>
    <cellStyle name="Euro 3 2 2" xfId="32279"/>
    <cellStyle name="Euro 3 2 2 2" xfId="32280"/>
    <cellStyle name="Euro 3 2 3" xfId="32281"/>
    <cellStyle name="Euro 3 2 4" xfId="32282"/>
    <cellStyle name="Euro 3 3" xfId="32283"/>
    <cellStyle name="Euro 3 3 2" xfId="32284"/>
    <cellStyle name="Euro 3 3 2 2" xfId="32285"/>
    <cellStyle name="Euro 3 3 3" xfId="32286"/>
    <cellStyle name="Euro 3 4" xfId="32287"/>
    <cellStyle name="Euro 3 4 2" xfId="32288"/>
    <cellStyle name="Euro 3 5" xfId="32289"/>
    <cellStyle name="Euro 3 5 2" xfId="32290"/>
    <cellStyle name="Euro 3 6" xfId="32291"/>
    <cellStyle name="Euro 4" xfId="5085"/>
    <cellStyle name="Euro 4 2" xfId="5086"/>
    <cellStyle name="Euro 4 2 2" xfId="32292"/>
    <cellStyle name="Euro 4 2 2 2" xfId="32293"/>
    <cellStyle name="Euro 4 2 2 2 2" xfId="32294"/>
    <cellStyle name="Euro 4 2 3" xfId="32295"/>
    <cellStyle name="Euro 4 2 3 2" xfId="32296"/>
    <cellStyle name="Euro 4 2 4" xfId="32297"/>
    <cellStyle name="Euro 4 2 4 2" xfId="32298"/>
    <cellStyle name="Euro 4 3" xfId="32299"/>
    <cellStyle name="Euro 4 3 2" xfId="32300"/>
    <cellStyle name="Euro 4 3 2 2" xfId="32301"/>
    <cellStyle name="Euro 4 4" xfId="32302"/>
    <cellStyle name="Euro 4 4 2" xfId="32303"/>
    <cellStyle name="Euro 4 4 2 2" xfId="32304"/>
    <cellStyle name="Euro 4 4 3" xfId="32305"/>
    <cellStyle name="Euro 4 5" xfId="32306"/>
    <cellStyle name="Euro 4 5 2" xfId="32307"/>
    <cellStyle name="Euro 4 6" xfId="32308"/>
    <cellStyle name="Euro 4 6 2" xfId="32309"/>
    <cellStyle name="Euro 4 7" xfId="32310"/>
    <cellStyle name="Euro 5" xfId="5087"/>
    <cellStyle name="Euro 5 2" xfId="5088"/>
    <cellStyle name="Euro 5 2 2" xfId="32311"/>
    <cellStyle name="Euro 5 2 2 2" xfId="32312"/>
    <cellStyle name="Euro 5 2 2 2 2" xfId="32313"/>
    <cellStyle name="Euro 5 2 3" xfId="32314"/>
    <cellStyle name="Euro 5 2 3 2" xfId="32315"/>
    <cellStyle name="Euro 5 2 4" xfId="32316"/>
    <cellStyle name="Euro 5 2 4 2" xfId="32317"/>
    <cellStyle name="Euro 5 3" xfId="32318"/>
    <cellStyle name="Euro 5 3 2" xfId="32319"/>
    <cellStyle name="Euro 5 3 2 2" xfId="32320"/>
    <cellStyle name="Euro 5 3 3" xfId="32321"/>
    <cellStyle name="Euro 5 4" xfId="32322"/>
    <cellStyle name="Euro 5 4 2" xfId="32323"/>
    <cellStyle name="Euro 5 4 2 2" xfId="32324"/>
    <cellStyle name="Euro 5 4 3" xfId="32325"/>
    <cellStyle name="Euro 5 5" xfId="32326"/>
    <cellStyle name="Euro 5 5 2" xfId="32327"/>
    <cellStyle name="Euro 5 6" xfId="32328"/>
    <cellStyle name="Euro 5 6 2" xfId="32329"/>
    <cellStyle name="Euro 5 7" xfId="32330"/>
    <cellStyle name="Euro 6" xfId="5089"/>
    <cellStyle name="Euro 6 2" xfId="32331"/>
    <cellStyle name="Euro 6 2 2" xfId="32332"/>
    <cellStyle name="Euro 6 2 2 2" xfId="32333"/>
    <cellStyle name="Euro 6 2 2 2 2" xfId="32334"/>
    <cellStyle name="Euro 6 2 3" xfId="32335"/>
    <cellStyle name="Euro 6 2 3 2" xfId="32336"/>
    <cellStyle name="Euro 6 2 4" xfId="32337"/>
    <cellStyle name="Euro 6 2 4 2" xfId="32338"/>
    <cellStyle name="Euro 6 2 5" xfId="32339"/>
    <cellStyle name="Euro 6 3" xfId="32340"/>
    <cellStyle name="Euro 6 3 2" xfId="32341"/>
    <cellStyle name="Euro 6 3 2 2" xfId="32342"/>
    <cellStyle name="Euro 6 4" xfId="32343"/>
    <cellStyle name="Euro 6 4 2" xfId="32344"/>
    <cellStyle name="Euro 6 5" xfId="32345"/>
    <cellStyle name="Euro 6 5 2" xfId="32346"/>
    <cellStyle name="Euro 7" xfId="5090"/>
    <cellStyle name="Euro 7 2" xfId="5091"/>
    <cellStyle name="Euro 7 2 2" xfId="32347"/>
    <cellStyle name="Euro 7 2 2 2" xfId="32348"/>
    <cellStyle name="Euro 7 2 3" xfId="32349"/>
    <cellStyle name="Euro 7 3" xfId="32350"/>
    <cellStyle name="Euro 7 3 2" xfId="32351"/>
    <cellStyle name="Euro 7 4" xfId="32352"/>
    <cellStyle name="Euro 7 4 2" xfId="32353"/>
    <cellStyle name="Euro 8" xfId="5092"/>
    <cellStyle name="Euro 8 2" xfId="5093"/>
    <cellStyle name="Euro 8 2 2" xfId="32354"/>
    <cellStyle name="Euro 8 2 3" xfId="32355"/>
    <cellStyle name="Euro 8 3" xfId="32356"/>
    <cellStyle name="Euro 8 4" xfId="32357"/>
    <cellStyle name="Euro 9" xfId="32358"/>
    <cellStyle name="Euro 9 2" xfId="32359"/>
    <cellStyle name="Euro 9 2 2" xfId="32360"/>
    <cellStyle name="Euro 9 3" xfId="32361"/>
    <cellStyle name="Explanatory Text 10" xfId="32362"/>
    <cellStyle name="Explanatory Text 2" xfId="5094"/>
    <cellStyle name="Explanatory Text 2 2" xfId="5095"/>
    <cellStyle name="Explanatory Text 2 2 2" xfId="5096"/>
    <cellStyle name="Explanatory Text 2 2 2 2" xfId="32363"/>
    <cellStyle name="Explanatory Text 2 2 2 2 2" xfId="32364"/>
    <cellStyle name="Explanatory Text 2 2 2 3" xfId="32365"/>
    <cellStyle name="Explanatory Text 2 2 2 4" xfId="32366"/>
    <cellStyle name="Explanatory Text 2 2 3" xfId="32367"/>
    <cellStyle name="Explanatory Text 2 2 3 2" xfId="32368"/>
    <cellStyle name="Explanatory Text 2 2 4" xfId="32369"/>
    <cellStyle name="Explanatory Text 2 2 4 2" xfId="32370"/>
    <cellStyle name="Explanatory Text 2 2 5" xfId="32371"/>
    <cellStyle name="Explanatory Text 2 3" xfId="5097"/>
    <cellStyle name="Explanatory Text 2 3 2" xfId="32372"/>
    <cellStyle name="Explanatory Text 2 3 2 2" xfId="32373"/>
    <cellStyle name="Explanatory Text 2 3 2 2 2" xfId="32374"/>
    <cellStyle name="Explanatory Text 2 3 2 3" xfId="32375"/>
    <cellStyle name="Explanatory Text 2 3 2 4" xfId="32376"/>
    <cellStyle name="Explanatory Text 2 3 3" xfId="32377"/>
    <cellStyle name="Explanatory Text 2 3 3 2" xfId="32378"/>
    <cellStyle name="Explanatory Text 2 3 4" xfId="32379"/>
    <cellStyle name="Explanatory Text 2 3 4 2" xfId="32380"/>
    <cellStyle name="Explanatory Text 2 3 5" xfId="32381"/>
    <cellStyle name="Explanatory Text 2 3 6" xfId="32382"/>
    <cellStyle name="Explanatory Text 2 4" xfId="5098"/>
    <cellStyle name="Explanatory Text 2 4 2" xfId="32383"/>
    <cellStyle name="Explanatory Text 2 4 2 2" xfId="32384"/>
    <cellStyle name="Explanatory Text 2 4 3" xfId="32385"/>
    <cellStyle name="Explanatory Text 2 4 4" xfId="32386"/>
    <cellStyle name="Explanatory Text 2 5" xfId="32387"/>
    <cellStyle name="Explanatory Text 2 5 2" xfId="32388"/>
    <cellStyle name="Explanatory Text 2 6" xfId="32389"/>
    <cellStyle name="Explanatory Text 2 6 2" xfId="32390"/>
    <cellStyle name="Explanatory Text 2 7" xfId="32391"/>
    <cellStyle name="Explanatory Text 3" xfId="5099"/>
    <cellStyle name="Explanatory Text 3 2" xfId="5100"/>
    <cellStyle name="Explanatory Text 3 2 2" xfId="32392"/>
    <cellStyle name="Explanatory Text 3 2 2 2" xfId="32393"/>
    <cellStyle name="Explanatory Text 3 2 3" xfId="32394"/>
    <cellStyle name="Explanatory Text 3 3" xfId="5101"/>
    <cellStyle name="Explanatory Text 3 3 2" xfId="32395"/>
    <cellStyle name="Explanatory Text 3 4" xfId="32396"/>
    <cellStyle name="Explanatory Text 3 4 2" xfId="32397"/>
    <cellStyle name="Explanatory Text 3 5" xfId="32398"/>
    <cellStyle name="Explanatory Text 4" xfId="5102"/>
    <cellStyle name="Explanatory Text 4 2" xfId="32399"/>
    <cellStyle name="Explanatory Text 4 2 2" xfId="32400"/>
    <cellStyle name="Explanatory Text 4 2 2 2" xfId="32401"/>
    <cellStyle name="Explanatory Text 4 2 3" xfId="32402"/>
    <cellStyle name="Explanatory Text 4 2 4" xfId="32403"/>
    <cellStyle name="Explanatory Text 4 3" xfId="32404"/>
    <cellStyle name="Explanatory Text 4 3 2" xfId="32405"/>
    <cellStyle name="Explanatory Text 4 4" xfId="32406"/>
    <cellStyle name="Explanatory Text 4 4 2" xfId="32407"/>
    <cellStyle name="Explanatory Text 5" xfId="5103"/>
    <cellStyle name="Explanatory Text 5 2" xfId="32408"/>
    <cellStyle name="Explanatory Text 5 2 2" xfId="32409"/>
    <cellStyle name="Explanatory Text 5 3" xfId="32410"/>
    <cellStyle name="Explanatory Text 6" xfId="5104"/>
    <cellStyle name="Explanatory Text 6 2" xfId="32411"/>
    <cellStyle name="Explanatory Text 6 2 2" xfId="32412"/>
    <cellStyle name="Explanatory Text 6 3" xfId="32413"/>
    <cellStyle name="Explanatory Text 6 4" xfId="32414"/>
    <cellStyle name="Explanatory Text 6 5" xfId="32415"/>
    <cellStyle name="Explanatory Text 7" xfId="5105"/>
    <cellStyle name="Explanatory Text 7 2" xfId="32416"/>
    <cellStyle name="Explanatory Text 8" xfId="32417"/>
    <cellStyle name="Explanatory Text 9" xfId="32418"/>
    <cellStyle name="FieldName" xfId="5106"/>
    <cellStyle name="Fixed" xfId="5107"/>
    <cellStyle name="Fixed 2" xfId="5108"/>
    <cellStyle name="Fixed 2 2" xfId="5109"/>
    <cellStyle name="Fixed 2 2 2" xfId="32419"/>
    <cellStyle name="Fixed 2 2 3" xfId="32420"/>
    <cellStyle name="Fixed 2 2 4" xfId="32421"/>
    <cellStyle name="Fixed 2 3" xfId="32422"/>
    <cellStyle name="Fixed 2 4" xfId="32423"/>
    <cellStyle name="Fixed 2 5" xfId="32424"/>
    <cellStyle name="Fixed 3" xfId="32425"/>
    <cellStyle name="Fixed 3 2" xfId="32426"/>
    <cellStyle name="Fixed 4" xfId="32427"/>
    <cellStyle name="Fixed 4 2" xfId="32428"/>
    <cellStyle name="Fixed 5" xfId="32429"/>
    <cellStyle name="Fixed 5 2" xfId="32430"/>
    <cellStyle name="Fixed 6" xfId="32431"/>
    <cellStyle name="Fixed 7" xfId="32432"/>
    <cellStyle name="Fixed3 - Style3" xfId="5110"/>
    <cellStyle name="Fixed3 - Style3 2" xfId="32433"/>
    <cellStyle name="Fixed3 - Style3 2 2" xfId="32434"/>
    <cellStyle name="Fixed3 - Style3 2 2 2" xfId="32435"/>
    <cellStyle name="Fixed3 - Style3 2 3" xfId="32436"/>
    <cellStyle name="Fixed3 - Style3 3" xfId="32437"/>
    <cellStyle name="Fixed3 - Style3 3 2" xfId="32438"/>
    <cellStyle name="Fixed3 - Style3 4" xfId="32439"/>
    <cellStyle name="Fixed3 - Style3 4 2" xfId="32440"/>
    <cellStyle name="Fixed3 - Style3 5" xfId="32441"/>
    <cellStyle name="Followed Hyperlink 2" xfId="5111"/>
    <cellStyle name="Footnote" xfId="5112"/>
    <cellStyle name="G01_2001 figures 1 decimal a" xfId="5113"/>
    <cellStyle name="G03_Text" xfId="5114"/>
    <cellStyle name="G05_Superiors" xfId="5115"/>
    <cellStyle name="G07_Bold_2002_figs_Green" xfId="5116"/>
    <cellStyle name="G08_2001_figs" xfId="5117"/>
    <cellStyle name="Good 10" xfId="32442"/>
    <cellStyle name="Good 11" xfId="45443"/>
    <cellStyle name="Good 2" xfId="5118"/>
    <cellStyle name="Good 2 2" xfId="5119"/>
    <cellStyle name="Good 2 2 2" xfId="5120"/>
    <cellStyle name="Good 2 2 2 2" xfId="32443"/>
    <cellStyle name="Good 2 2 2 2 2" xfId="32444"/>
    <cellStyle name="Good 2 2 2 3" xfId="32445"/>
    <cellStyle name="Good 2 2 2 4" xfId="32446"/>
    <cellStyle name="Good 2 2 3" xfId="32447"/>
    <cellStyle name="Good 2 2 3 2" xfId="32448"/>
    <cellStyle name="Good 2 2 4" xfId="32449"/>
    <cellStyle name="Good 2 2 4 2" xfId="32450"/>
    <cellStyle name="Good 2 2 5" xfId="32451"/>
    <cellStyle name="Good 2 3" xfId="5121"/>
    <cellStyle name="Good 2 3 2" xfId="32452"/>
    <cellStyle name="Good 2 3 2 2" xfId="32453"/>
    <cellStyle name="Good 2 3 2 2 2" xfId="32454"/>
    <cellStyle name="Good 2 3 2 3" xfId="32455"/>
    <cellStyle name="Good 2 3 2 4" xfId="32456"/>
    <cellStyle name="Good 2 3 3" xfId="32457"/>
    <cellStyle name="Good 2 3 3 2" xfId="32458"/>
    <cellStyle name="Good 2 3 3 3" xfId="32459"/>
    <cellStyle name="Good 2 3 4" xfId="32460"/>
    <cellStyle name="Good 2 3 4 2" xfId="32461"/>
    <cellStyle name="Good 2 3 5" xfId="32462"/>
    <cellStyle name="Good 2 3 6" xfId="32463"/>
    <cellStyle name="Good 2 4" xfId="5122"/>
    <cellStyle name="Good 2 4 2" xfId="32464"/>
    <cellStyle name="Good 2 4 2 2" xfId="32465"/>
    <cellStyle name="Good 2 4 3" xfId="32466"/>
    <cellStyle name="Good 2 4 4" xfId="32467"/>
    <cellStyle name="Good 2 4 5" xfId="32468"/>
    <cellStyle name="Good 2 5" xfId="32469"/>
    <cellStyle name="Good 2 5 2" xfId="32470"/>
    <cellStyle name="Good 2 6" xfId="32471"/>
    <cellStyle name="Good 2 6 2" xfId="32472"/>
    <cellStyle name="Good 2 7" xfId="32473"/>
    <cellStyle name="Good 3" xfId="5123"/>
    <cellStyle name="Good 3 2" xfId="5124"/>
    <cellStyle name="Good 3 2 2" xfId="32474"/>
    <cellStyle name="Good 3 2 2 2" xfId="32475"/>
    <cellStyle name="Good 3 2 3" xfId="32476"/>
    <cellStyle name="Good 3 3" xfId="5125"/>
    <cellStyle name="Good 3 3 2" xfId="32477"/>
    <cellStyle name="Good 3 4" xfId="32478"/>
    <cellStyle name="Good 3 4 2" xfId="32479"/>
    <cellStyle name="Good 3 5" xfId="32480"/>
    <cellStyle name="Good 3 6" xfId="32481"/>
    <cellStyle name="Good 4" xfId="5126"/>
    <cellStyle name="Good 4 2" xfId="32482"/>
    <cellStyle name="Good 4 2 2" xfId="32483"/>
    <cellStyle name="Good 4 2 2 2" xfId="32484"/>
    <cellStyle name="Good 4 2 3" xfId="32485"/>
    <cellStyle name="Good 4 2 4" xfId="32486"/>
    <cellStyle name="Good 4 3" xfId="32487"/>
    <cellStyle name="Good 4 3 2" xfId="32488"/>
    <cellStyle name="Good 4 4" xfId="32489"/>
    <cellStyle name="Good 4 4 2" xfId="32490"/>
    <cellStyle name="Good 5" xfId="5127"/>
    <cellStyle name="Good 5 2" xfId="32491"/>
    <cellStyle name="Good 5 2 2" xfId="32492"/>
    <cellStyle name="Good 5 2 3" xfId="32493"/>
    <cellStyle name="Good 5 3" xfId="32494"/>
    <cellStyle name="Good 6" xfId="5128"/>
    <cellStyle name="Good 6 2" xfId="32495"/>
    <cellStyle name="Good 6 2 2" xfId="32496"/>
    <cellStyle name="Good 6 3" xfId="32497"/>
    <cellStyle name="Good 6 4" xfId="32498"/>
    <cellStyle name="Good 6 5" xfId="32499"/>
    <cellStyle name="Good 7" xfId="5129"/>
    <cellStyle name="Good 7 2" xfId="32500"/>
    <cellStyle name="Good 7 3" xfId="32501"/>
    <cellStyle name="Good 8" xfId="5130"/>
    <cellStyle name="Good 9" xfId="32502"/>
    <cellStyle name="Grey" xfId="17"/>
    <cellStyle name="Grey 10" xfId="32503"/>
    <cellStyle name="Grey 2" xfId="5131"/>
    <cellStyle name="Grey 2 2" xfId="5132"/>
    <cellStyle name="Grey 2 2 2" xfId="5133"/>
    <cellStyle name="Grey 2 2 2 2" xfId="32504"/>
    <cellStyle name="Grey 2 2 2 2 2" xfId="32505"/>
    <cellStyle name="Grey 2 2 2 3" xfId="32506"/>
    <cellStyle name="Grey 2 2 2 4" xfId="32507"/>
    <cellStyle name="Grey 2 2 3" xfId="32508"/>
    <cellStyle name="Grey 2 2 3 2" xfId="32509"/>
    <cellStyle name="Grey 2 2 3 2 2" xfId="32510"/>
    <cellStyle name="Grey 2 2 3 3" xfId="32511"/>
    <cellStyle name="Grey 2 2 4" xfId="32512"/>
    <cellStyle name="Grey 2 2 4 2" xfId="32513"/>
    <cellStyle name="Grey 2 2 5" xfId="32514"/>
    <cellStyle name="Grey 2 2 5 2" xfId="32515"/>
    <cellStyle name="Grey 2 2 6" xfId="32516"/>
    <cellStyle name="Grey 2 2 7" xfId="32517"/>
    <cellStyle name="Grey 2 3" xfId="5134"/>
    <cellStyle name="Grey 2 3 2" xfId="32518"/>
    <cellStyle name="Grey 2 3 2 2" xfId="32519"/>
    <cellStyle name="Grey 2 3 3" xfId="32520"/>
    <cellStyle name="Grey 2 3 4" xfId="32521"/>
    <cellStyle name="Grey 2 4" xfId="32522"/>
    <cellStyle name="Grey 2 4 2" xfId="32523"/>
    <cellStyle name="Grey 2 5" xfId="32524"/>
    <cellStyle name="Grey 2 5 2" xfId="32525"/>
    <cellStyle name="Grey 2 6" xfId="32526"/>
    <cellStyle name="Grey 3" xfId="5135"/>
    <cellStyle name="Grey 3 2" xfId="5136"/>
    <cellStyle name="Grey 3 2 2" xfId="5137"/>
    <cellStyle name="Grey 3 2 2 2" xfId="32527"/>
    <cellStyle name="Grey 3 2 2 2 2" xfId="32528"/>
    <cellStyle name="Grey 3 2 2 3" xfId="32529"/>
    <cellStyle name="Grey 3 2 2 4" xfId="32530"/>
    <cellStyle name="Grey 3 2 3" xfId="32531"/>
    <cellStyle name="Grey 3 2 3 2" xfId="32532"/>
    <cellStyle name="Grey 3 2 3 2 2" xfId="32533"/>
    <cellStyle name="Grey 3 2 3 3" xfId="32534"/>
    <cellStyle name="Grey 3 2 4" xfId="32535"/>
    <cellStyle name="Grey 3 2 4 2" xfId="32536"/>
    <cellStyle name="Grey 3 2 5" xfId="32537"/>
    <cellStyle name="Grey 3 2 5 2" xfId="32538"/>
    <cellStyle name="Grey 3 2 6" xfId="32539"/>
    <cellStyle name="Grey 3 2 7" xfId="32540"/>
    <cellStyle name="Grey 3 3" xfId="5138"/>
    <cellStyle name="Grey 3 3 2" xfId="32541"/>
    <cellStyle name="Grey 3 3 2 2" xfId="32542"/>
    <cellStyle name="Grey 3 3 3" xfId="32543"/>
    <cellStyle name="Grey 3 3 4" xfId="32544"/>
    <cellStyle name="Grey 3 4" xfId="32545"/>
    <cellStyle name="Grey 3 4 2" xfId="32546"/>
    <cellStyle name="Grey 3 5" xfId="32547"/>
    <cellStyle name="Grey 3 5 2" xfId="32548"/>
    <cellStyle name="Grey 3 6" xfId="32549"/>
    <cellStyle name="Grey 4" xfId="5139"/>
    <cellStyle name="Grey 4 2" xfId="5140"/>
    <cellStyle name="Grey 4 2 2" xfId="32550"/>
    <cellStyle name="Grey 4 2 2 2" xfId="32551"/>
    <cellStyle name="Grey 4 2 3" xfId="32552"/>
    <cellStyle name="Grey 4 2 4" xfId="32553"/>
    <cellStyle name="Grey 4 2 5" xfId="32554"/>
    <cellStyle name="Grey 4 3" xfId="32555"/>
    <cellStyle name="Grey 4 3 2" xfId="32556"/>
    <cellStyle name="Grey 4 4" xfId="32557"/>
    <cellStyle name="Grey 4 4 2" xfId="32558"/>
    <cellStyle name="Grey 4 5" xfId="32559"/>
    <cellStyle name="Grey 5" xfId="5141"/>
    <cellStyle name="Grey 5 2" xfId="5142"/>
    <cellStyle name="Grey 5 2 2" xfId="32560"/>
    <cellStyle name="Grey 5 2 2 2" xfId="32561"/>
    <cellStyle name="Grey 5 2 2 2 2" xfId="32562"/>
    <cellStyle name="Grey 5 2 2 3" xfId="32563"/>
    <cellStyle name="Grey 5 2 3" xfId="32564"/>
    <cellStyle name="Grey 5 2 3 2" xfId="32565"/>
    <cellStyle name="Grey 5 2 4" xfId="32566"/>
    <cellStyle name="Grey 5 2 4 2" xfId="32567"/>
    <cellStyle name="Grey 5 2 5" xfId="32568"/>
    <cellStyle name="Grey 5 3" xfId="32569"/>
    <cellStyle name="Grey 5 3 2" xfId="32570"/>
    <cellStyle name="Grey 5 3 2 2" xfId="32571"/>
    <cellStyle name="Grey 5 3 3" xfId="32572"/>
    <cellStyle name="Grey 5 4" xfId="32573"/>
    <cellStyle name="Grey 5 4 2" xfId="32574"/>
    <cellStyle name="Grey 5 4 2 2" xfId="32575"/>
    <cellStyle name="Grey 5 4 3" xfId="32576"/>
    <cellStyle name="Grey 5 5" xfId="32577"/>
    <cellStyle name="Grey 5 5 2" xfId="32578"/>
    <cellStyle name="Grey 5 6" xfId="32579"/>
    <cellStyle name="Grey 5 6 2" xfId="32580"/>
    <cellStyle name="Grey 5 7" xfId="32581"/>
    <cellStyle name="Grey 6" xfId="5143"/>
    <cellStyle name="Grey 6 2" xfId="32582"/>
    <cellStyle name="Grey 6 2 2" xfId="32583"/>
    <cellStyle name="Grey 6 2 3" xfId="32584"/>
    <cellStyle name="Grey 6 3" xfId="32585"/>
    <cellStyle name="Grey 6 4" xfId="32586"/>
    <cellStyle name="Grey 6 5" xfId="32587"/>
    <cellStyle name="Grey 7" xfId="32588"/>
    <cellStyle name="Grey 7 2" xfId="32589"/>
    <cellStyle name="Grey 8" xfId="32590"/>
    <cellStyle name="Grey 8 2" xfId="32591"/>
    <cellStyle name="Grey 9" xfId="32592"/>
    <cellStyle name="Grey 9 2" xfId="32593"/>
    <cellStyle name="Grey_(C) WHE Proforma with ITC cash grant 10 Yr Amort_for deferral_102809" xfId="5144"/>
    <cellStyle name="g-tota - Style7" xfId="5145"/>
    <cellStyle name="HEAD" xfId="18"/>
    <cellStyle name="HEAD1" xfId="19"/>
    <cellStyle name="HEAD2" xfId="20"/>
    <cellStyle name="Header" xfId="32594"/>
    <cellStyle name="Header1" xfId="5146"/>
    <cellStyle name="Header1 2" xfId="5147"/>
    <cellStyle name="Header1 2 2" xfId="32595"/>
    <cellStyle name="Header1 2 2 2" xfId="32596"/>
    <cellStyle name="Header1 2 2 2 2" xfId="32597"/>
    <cellStyle name="Header1 2 2 3" xfId="32598"/>
    <cellStyle name="Header1 2 3" xfId="32599"/>
    <cellStyle name="Header1 2 3 2" xfId="32600"/>
    <cellStyle name="Header1 2 4" xfId="32601"/>
    <cellStyle name="Header1 2 4 2" xfId="32602"/>
    <cellStyle name="Header1 2 5" xfId="32603"/>
    <cellStyle name="Header1 3" xfId="5148"/>
    <cellStyle name="Header1 3 2" xfId="5149"/>
    <cellStyle name="Header1 3 2 2" xfId="32604"/>
    <cellStyle name="Header1 3 2 3" xfId="32605"/>
    <cellStyle name="Header1 3 2 4" xfId="32606"/>
    <cellStyle name="Header1 3 3" xfId="32607"/>
    <cellStyle name="Header1 3 4" xfId="32608"/>
    <cellStyle name="Header1 3 5" xfId="32609"/>
    <cellStyle name="Header1 4" xfId="32610"/>
    <cellStyle name="Header1 4 2" xfId="32611"/>
    <cellStyle name="Header1 5" xfId="32612"/>
    <cellStyle name="Header1 5 2" xfId="32613"/>
    <cellStyle name="Header1 6" xfId="32614"/>
    <cellStyle name="Header1_AURORA Total New" xfId="5150"/>
    <cellStyle name="Header2" xfId="5151"/>
    <cellStyle name="Header2 2" xfId="5152"/>
    <cellStyle name="Header2 2 2" xfId="32615"/>
    <cellStyle name="Header2 2 2 2" xfId="32616"/>
    <cellStyle name="Header2 2 2 2 2" xfId="32617"/>
    <cellStyle name="Header2 2 2 3" xfId="32618"/>
    <cellStyle name="Header2 2 3" xfId="32619"/>
    <cellStyle name="Header2 2 3 2" xfId="32620"/>
    <cellStyle name="Header2 2 4" xfId="32621"/>
    <cellStyle name="Header2 2 4 2" xfId="32622"/>
    <cellStyle name="Header2 2 5" xfId="32623"/>
    <cellStyle name="Header2 2 6" xfId="32624"/>
    <cellStyle name="Header2 2 7" xfId="32625"/>
    <cellStyle name="Header2 3" xfId="5153"/>
    <cellStyle name="Header2 3 2" xfId="5154"/>
    <cellStyle name="Header2 3 2 2" xfId="32626"/>
    <cellStyle name="Header2 3 2 3" xfId="32627"/>
    <cellStyle name="Header2 3 2 4" xfId="32628"/>
    <cellStyle name="Header2 3 2 5" xfId="32629"/>
    <cellStyle name="Header2 3 2 6" xfId="32630"/>
    <cellStyle name="Header2 3 2 7" xfId="32631"/>
    <cellStyle name="Header2 3 2 8" xfId="32632"/>
    <cellStyle name="Header2 3 3" xfId="32633"/>
    <cellStyle name="Header2 3 4" xfId="32634"/>
    <cellStyle name="Header2 3 5" xfId="32635"/>
    <cellStyle name="Header2 4" xfId="32636"/>
    <cellStyle name="Header2 4 2" xfId="32637"/>
    <cellStyle name="Header2 4 3" xfId="32638"/>
    <cellStyle name="Header2 4 4" xfId="32639"/>
    <cellStyle name="Header2 4 5" xfId="32640"/>
    <cellStyle name="Header2 4 6" xfId="32641"/>
    <cellStyle name="Header2 4 7" xfId="32642"/>
    <cellStyle name="Header2 5" xfId="32643"/>
    <cellStyle name="Header2 5 2" xfId="32644"/>
    <cellStyle name="Header2 6" xfId="32645"/>
    <cellStyle name="Header2 7" xfId="32646"/>
    <cellStyle name="Header2_AURORA Total New" xfId="5155"/>
    <cellStyle name="Heading" xfId="5156"/>
    <cellStyle name="Heading 1 10" xfId="32647"/>
    <cellStyle name="Heading 1 11" xfId="45444"/>
    <cellStyle name="Heading 1 2" xfId="5157"/>
    <cellStyle name="Heading 1 2 2" xfId="5158"/>
    <cellStyle name="Heading 1 2 2 2" xfId="5159"/>
    <cellStyle name="Heading 1 2 2 2 2" xfId="32648"/>
    <cellStyle name="Heading 1 2 2 2 2 2" xfId="32649"/>
    <cellStyle name="Heading 1 2 2 2 3" xfId="32650"/>
    <cellStyle name="Heading 1 2 2 2 4" xfId="32651"/>
    <cellStyle name="Heading 1 2 2 3" xfId="32652"/>
    <cellStyle name="Heading 1 2 2 3 2" xfId="32653"/>
    <cellStyle name="Heading 1 2 2 4" xfId="32654"/>
    <cellStyle name="Heading 1 2 2 4 2" xfId="32655"/>
    <cellStyle name="Heading 1 2 2 5" xfId="32656"/>
    <cellStyle name="Heading 1 2 3" xfId="5160"/>
    <cellStyle name="Heading 1 2 3 2" xfId="32657"/>
    <cellStyle name="Heading 1 2 3 2 2" xfId="32658"/>
    <cellStyle name="Heading 1 2 3 2 2 2" xfId="32659"/>
    <cellStyle name="Heading 1 2 3 2 3" xfId="32660"/>
    <cellStyle name="Heading 1 2 3 2 4" xfId="32661"/>
    <cellStyle name="Heading 1 2 3 3" xfId="32662"/>
    <cellStyle name="Heading 1 2 3 3 2" xfId="32663"/>
    <cellStyle name="Heading 1 2 3 3 3" xfId="32664"/>
    <cellStyle name="Heading 1 2 3 4" xfId="32665"/>
    <cellStyle name="Heading 1 2 3 4 2" xfId="32666"/>
    <cellStyle name="Heading 1 2 3 5" xfId="32667"/>
    <cellStyle name="Heading 1 2 3 6" xfId="32668"/>
    <cellStyle name="Heading 1 2 4" xfId="5161"/>
    <cellStyle name="Heading 1 2 4 2" xfId="32669"/>
    <cellStyle name="Heading 1 2 4 2 2" xfId="32670"/>
    <cellStyle name="Heading 1 2 4 3" xfId="32671"/>
    <cellStyle name="Heading 1 2 4 4" xfId="32672"/>
    <cellStyle name="Heading 1 2 4 5" xfId="32673"/>
    <cellStyle name="Heading 1 2 5" xfId="32674"/>
    <cellStyle name="Heading 1 2 5 2" xfId="32675"/>
    <cellStyle name="Heading 1 2 5 2 2" xfId="32676"/>
    <cellStyle name="Heading 1 2 5 3" xfId="32677"/>
    <cellStyle name="Heading 1 2 5 4" xfId="32678"/>
    <cellStyle name="Heading 1 2 6" xfId="32679"/>
    <cellStyle name="Heading 1 2 6 2" xfId="32680"/>
    <cellStyle name="Heading 1 2 7" xfId="32681"/>
    <cellStyle name="Heading 1 2 8" xfId="32682"/>
    <cellStyle name="Heading 1 3" xfId="5162"/>
    <cellStyle name="Heading 1 3 2" xfId="5163"/>
    <cellStyle name="Heading 1 3 2 2" xfId="32683"/>
    <cellStyle name="Heading 1 3 2 2 2" xfId="32684"/>
    <cellStyle name="Heading 1 3 2 3" xfId="32685"/>
    <cellStyle name="Heading 1 3 2 4" xfId="32686"/>
    <cellStyle name="Heading 1 3 2 5" xfId="32687"/>
    <cellStyle name="Heading 1 3 3" xfId="5164"/>
    <cellStyle name="Heading 1 3 3 2" xfId="32688"/>
    <cellStyle name="Heading 1 3 3 2 2" xfId="32689"/>
    <cellStyle name="Heading 1 3 3 3" xfId="32690"/>
    <cellStyle name="Heading 1 3 4" xfId="32691"/>
    <cellStyle name="Heading 1 3 4 2" xfId="32692"/>
    <cellStyle name="Heading 1 3 5" xfId="32693"/>
    <cellStyle name="Heading 1 3 6" xfId="32694"/>
    <cellStyle name="Heading 1 4" xfId="5165"/>
    <cellStyle name="Heading 1 4 2" xfId="5166"/>
    <cellStyle name="Heading 1 4 2 2" xfId="32695"/>
    <cellStyle name="Heading 1 4 2 3" xfId="32696"/>
    <cellStyle name="Heading 1 4 3" xfId="32697"/>
    <cellStyle name="Heading 1 4 4" xfId="32698"/>
    <cellStyle name="Heading 1 5" xfId="5167"/>
    <cellStyle name="Heading 1 5 2" xfId="32699"/>
    <cellStyle name="Heading 1 5 2 2" xfId="32700"/>
    <cellStyle name="Heading 1 5 3" xfId="32701"/>
    <cellStyle name="Heading 1 5 4" xfId="32702"/>
    <cellStyle name="Heading 1 6" xfId="5168"/>
    <cellStyle name="Heading 1 6 2" xfId="32703"/>
    <cellStyle name="Heading 1 6 3" xfId="32704"/>
    <cellStyle name="Heading 1 7" xfId="5169"/>
    <cellStyle name="Heading 1 8" xfId="32705"/>
    <cellStyle name="Heading 1 9" xfId="32706"/>
    <cellStyle name="Heading 1 9 2" xfId="32707"/>
    <cellStyle name="Heading 2 10" xfId="32708"/>
    <cellStyle name="Heading 2 11" xfId="45445"/>
    <cellStyle name="Heading 2 2" xfId="5170"/>
    <cellStyle name="Heading 2 2 2" xfId="5171"/>
    <cellStyle name="Heading 2 2 2 2" xfId="5172"/>
    <cellStyle name="Heading 2 2 2 2 2" xfId="32709"/>
    <cellStyle name="Heading 2 2 2 2 2 2" xfId="32710"/>
    <cellStyle name="Heading 2 2 2 2 3" xfId="32711"/>
    <cellStyle name="Heading 2 2 2 2 4" xfId="32712"/>
    <cellStyle name="Heading 2 2 2 3" xfId="32713"/>
    <cellStyle name="Heading 2 2 2 3 2" xfId="32714"/>
    <cellStyle name="Heading 2 2 2 4" xfId="32715"/>
    <cellStyle name="Heading 2 2 2 4 2" xfId="32716"/>
    <cellStyle name="Heading 2 2 2 5" xfId="32717"/>
    <cellStyle name="Heading 2 2 3" xfId="5173"/>
    <cellStyle name="Heading 2 2 3 2" xfId="32718"/>
    <cellStyle name="Heading 2 2 3 2 2" xfId="32719"/>
    <cellStyle name="Heading 2 2 3 2 2 2" xfId="32720"/>
    <cellStyle name="Heading 2 2 3 2 3" xfId="32721"/>
    <cellStyle name="Heading 2 2 3 2 4" xfId="32722"/>
    <cellStyle name="Heading 2 2 3 3" xfId="32723"/>
    <cellStyle name="Heading 2 2 3 3 2" xfId="32724"/>
    <cellStyle name="Heading 2 2 3 3 3" xfId="32725"/>
    <cellStyle name="Heading 2 2 3 4" xfId="32726"/>
    <cellStyle name="Heading 2 2 3 4 2" xfId="32727"/>
    <cellStyle name="Heading 2 2 3 5" xfId="32728"/>
    <cellStyle name="Heading 2 2 3 6" xfId="32729"/>
    <cellStyle name="Heading 2 2 4" xfId="5174"/>
    <cellStyle name="Heading 2 2 4 2" xfId="32730"/>
    <cellStyle name="Heading 2 2 4 2 2" xfId="32731"/>
    <cellStyle name="Heading 2 2 4 3" xfId="32732"/>
    <cellStyle name="Heading 2 2 4 4" xfId="32733"/>
    <cellStyle name="Heading 2 2 4 5" xfId="32734"/>
    <cellStyle name="Heading 2 2 5" xfId="32735"/>
    <cellStyle name="Heading 2 2 5 2" xfId="32736"/>
    <cellStyle name="Heading 2 2 5 2 2" xfId="32737"/>
    <cellStyle name="Heading 2 2 5 3" xfId="32738"/>
    <cellStyle name="Heading 2 2 5 4" xfId="32739"/>
    <cellStyle name="Heading 2 2 6" xfId="32740"/>
    <cellStyle name="Heading 2 2 6 2" xfId="32741"/>
    <cellStyle name="Heading 2 2 7" xfId="32742"/>
    <cellStyle name="Heading 2 2 8" xfId="32743"/>
    <cellStyle name="Heading 2 3" xfId="5175"/>
    <cellStyle name="Heading 2 3 2" xfId="5176"/>
    <cellStyle name="Heading 2 3 2 2" xfId="32744"/>
    <cellStyle name="Heading 2 3 2 2 2" xfId="32745"/>
    <cellStyle name="Heading 2 3 2 3" xfId="32746"/>
    <cellStyle name="Heading 2 3 2 4" xfId="32747"/>
    <cellStyle name="Heading 2 3 2 5" xfId="32748"/>
    <cellStyle name="Heading 2 3 3" xfId="5177"/>
    <cellStyle name="Heading 2 3 3 2" xfId="32749"/>
    <cellStyle name="Heading 2 3 3 2 2" xfId="32750"/>
    <cellStyle name="Heading 2 3 3 3" xfId="32751"/>
    <cellStyle name="Heading 2 3 4" xfId="32752"/>
    <cellStyle name="Heading 2 3 4 2" xfId="32753"/>
    <cellStyle name="Heading 2 3 5" xfId="32754"/>
    <cellStyle name="Heading 2 3 6" xfId="32755"/>
    <cellStyle name="Heading 2 4" xfId="5178"/>
    <cellStyle name="Heading 2 4 2" xfId="5179"/>
    <cellStyle name="Heading 2 4 2 2" xfId="32756"/>
    <cellStyle name="Heading 2 4 2 3" xfId="32757"/>
    <cellStyle name="Heading 2 4 3" xfId="32758"/>
    <cellStyle name="Heading 2 4 4" xfId="32759"/>
    <cellStyle name="Heading 2 5" xfId="5180"/>
    <cellStyle name="Heading 2 5 2" xfId="32760"/>
    <cellStyle name="Heading 2 5 2 2" xfId="32761"/>
    <cellStyle name="Heading 2 5 3" xfId="32762"/>
    <cellStyle name="Heading 2 5 4" xfId="32763"/>
    <cellStyle name="Heading 2 6" xfId="5181"/>
    <cellStyle name="Heading 2 6 2" xfId="32764"/>
    <cellStyle name="Heading 2 6 3" xfId="32765"/>
    <cellStyle name="Heading 2 7" xfId="5182"/>
    <cellStyle name="Heading 2 8" xfId="32766"/>
    <cellStyle name="Heading 2 9" xfId="32767"/>
    <cellStyle name="Heading 2 9 2" xfId="32768"/>
    <cellStyle name="Heading 3 10" xfId="32769"/>
    <cellStyle name="Heading 3 11" xfId="45446"/>
    <cellStyle name="Heading 3 2" xfId="5183"/>
    <cellStyle name="Heading 3 2 2" xfId="5184"/>
    <cellStyle name="Heading 3 2 2 2" xfId="5185"/>
    <cellStyle name="Heading 3 2 2 2 2" xfId="32770"/>
    <cellStyle name="Heading 3 2 2 2 2 2" xfId="32771"/>
    <cellStyle name="Heading 3 2 2 2 3" xfId="32772"/>
    <cellStyle name="Heading 3 2 2 2 4" xfId="32773"/>
    <cellStyle name="Heading 3 2 2 3" xfId="32774"/>
    <cellStyle name="Heading 3 2 2 3 2" xfId="32775"/>
    <cellStyle name="Heading 3 2 2 4" xfId="32776"/>
    <cellStyle name="Heading 3 2 2 4 2" xfId="32777"/>
    <cellStyle name="Heading 3 2 2 5" xfId="32778"/>
    <cellStyle name="Heading 3 2 3" xfId="5186"/>
    <cellStyle name="Heading 3 2 3 2" xfId="32779"/>
    <cellStyle name="Heading 3 2 3 2 2" xfId="32780"/>
    <cellStyle name="Heading 3 2 3 2 2 2" xfId="32781"/>
    <cellStyle name="Heading 3 2 3 2 3" xfId="32782"/>
    <cellStyle name="Heading 3 2 3 2 4" xfId="32783"/>
    <cellStyle name="Heading 3 2 3 3" xfId="32784"/>
    <cellStyle name="Heading 3 2 3 3 2" xfId="32785"/>
    <cellStyle name="Heading 3 2 3 3 3" xfId="32786"/>
    <cellStyle name="Heading 3 2 3 4" xfId="32787"/>
    <cellStyle name="Heading 3 2 3 4 2" xfId="32788"/>
    <cellStyle name="Heading 3 2 3 4 3" xfId="32789"/>
    <cellStyle name="Heading 3 2 3 5" xfId="32790"/>
    <cellStyle name="Heading 3 2 3 6" xfId="32791"/>
    <cellStyle name="Heading 3 2 4" xfId="5187"/>
    <cellStyle name="Heading 3 2 4 2" xfId="32792"/>
    <cellStyle name="Heading 3 2 4 2 2" xfId="32793"/>
    <cellStyle name="Heading 3 2 4 3" xfId="32794"/>
    <cellStyle name="Heading 3 2 4 4" xfId="32795"/>
    <cellStyle name="Heading 3 2 4 5" xfId="32796"/>
    <cellStyle name="Heading 3 2 5" xfId="32797"/>
    <cellStyle name="Heading 3 2 5 2" xfId="32798"/>
    <cellStyle name="Heading 3 2 5 3" xfId="32799"/>
    <cellStyle name="Heading 3 2 6" xfId="32800"/>
    <cellStyle name="Heading 3 2 6 2" xfId="32801"/>
    <cellStyle name="Heading 3 2 7" xfId="32802"/>
    <cellStyle name="Heading 3 3" xfId="5188"/>
    <cellStyle name="Heading 3 3 2" xfId="5189"/>
    <cellStyle name="Heading 3 3 2 2" xfId="32803"/>
    <cellStyle name="Heading 3 3 2 2 2" xfId="32804"/>
    <cellStyle name="Heading 3 3 2 3" xfId="32805"/>
    <cellStyle name="Heading 3 3 3" xfId="5190"/>
    <cellStyle name="Heading 3 3 3 2" xfId="32806"/>
    <cellStyle name="Heading 3 3 4" xfId="32807"/>
    <cellStyle name="Heading 3 3 4 2" xfId="32808"/>
    <cellStyle name="Heading 3 3 5" xfId="32809"/>
    <cellStyle name="Heading 3 3 6" xfId="32810"/>
    <cellStyle name="Heading 3 4" xfId="5191"/>
    <cellStyle name="Heading 3 4 2" xfId="32811"/>
    <cellStyle name="Heading 3 4 2 2" xfId="32812"/>
    <cellStyle name="Heading 3 4 2 2 2" xfId="32813"/>
    <cellStyle name="Heading 3 4 2 3" xfId="32814"/>
    <cellStyle name="Heading 3 4 2 4" xfId="32815"/>
    <cellStyle name="Heading 3 4 3" xfId="32816"/>
    <cellStyle name="Heading 3 4 3 2" xfId="32817"/>
    <cellStyle name="Heading 3 4 4" xfId="32818"/>
    <cellStyle name="Heading 3 4 4 2" xfId="32819"/>
    <cellStyle name="Heading 3 5" xfId="5192"/>
    <cellStyle name="Heading 3 5 2" xfId="32820"/>
    <cellStyle name="Heading 3 5 2 2" xfId="32821"/>
    <cellStyle name="Heading 3 5 2 3" xfId="32822"/>
    <cellStyle name="Heading 3 5 3" xfId="32823"/>
    <cellStyle name="Heading 3 6" xfId="5193"/>
    <cellStyle name="Heading 3 6 2" xfId="32824"/>
    <cellStyle name="Heading 3 6 2 2" xfId="32825"/>
    <cellStyle name="Heading 3 6 3" xfId="32826"/>
    <cellStyle name="Heading 3 6 4" xfId="32827"/>
    <cellStyle name="Heading 3 6 5" xfId="32828"/>
    <cellStyle name="Heading 3 7" xfId="5194"/>
    <cellStyle name="Heading 3 7 2" xfId="32829"/>
    <cellStyle name="Heading 3 7 3" xfId="32830"/>
    <cellStyle name="Heading 3 8" xfId="5195"/>
    <cellStyle name="Heading 3 9" xfId="32831"/>
    <cellStyle name="Heading 4 10" xfId="32832"/>
    <cellStyle name="Heading 4 2" xfId="5196"/>
    <cellStyle name="Heading 4 2 2" xfId="5197"/>
    <cellStyle name="Heading 4 2 2 2" xfId="5198"/>
    <cellStyle name="Heading 4 2 2 2 2" xfId="32833"/>
    <cellStyle name="Heading 4 2 2 2 2 2" xfId="32834"/>
    <cellStyle name="Heading 4 2 2 2 3" xfId="32835"/>
    <cellStyle name="Heading 4 2 2 2 4" xfId="32836"/>
    <cellStyle name="Heading 4 2 2 3" xfId="32837"/>
    <cellStyle name="Heading 4 2 2 3 2" xfId="32838"/>
    <cellStyle name="Heading 4 2 2 4" xfId="32839"/>
    <cellStyle name="Heading 4 2 2 4 2" xfId="32840"/>
    <cellStyle name="Heading 4 2 2 5" xfId="32841"/>
    <cellStyle name="Heading 4 2 3" xfId="5199"/>
    <cellStyle name="Heading 4 2 3 2" xfId="32842"/>
    <cellStyle name="Heading 4 2 3 2 2" xfId="32843"/>
    <cellStyle name="Heading 4 2 3 2 2 2" xfId="32844"/>
    <cellStyle name="Heading 4 2 3 2 3" xfId="32845"/>
    <cellStyle name="Heading 4 2 3 2 4" xfId="32846"/>
    <cellStyle name="Heading 4 2 3 3" xfId="32847"/>
    <cellStyle name="Heading 4 2 3 3 2" xfId="32848"/>
    <cellStyle name="Heading 4 2 3 3 3" xfId="32849"/>
    <cellStyle name="Heading 4 2 3 4" xfId="32850"/>
    <cellStyle name="Heading 4 2 3 4 2" xfId="32851"/>
    <cellStyle name="Heading 4 2 3 5" xfId="32852"/>
    <cellStyle name="Heading 4 2 4" xfId="5200"/>
    <cellStyle name="Heading 4 2 4 2" xfId="32853"/>
    <cellStyle name="Heading 4 2 4 2 2" xfId="32854"/>
    <cellStyle name="Heading 4 2 4 3" xfId="32855"/>
    <cellStyle name="Heading 4 2 4 4" xfId="32856"/>
    <cellStyle name="Heading 4 2 4 5" xfId="32857"/>
    <cellStyle name="Heading 4 2 5" xfId="32858"/>
    <cellStyle name="Heading 4 2 5 2" xfId="32859"/>
    <cellStyle name="Heading 4 2 5 3" xfId="32860"/>
    <cellStyle name="Heading 4 2 6" xfId="32861"/>
    <cellStyle name="Heading 4 2 6 2" xfId="32862"/>
    <cellStyle name="Heading 4 2 7" xfId="32863"/>
    <cellStyle name="Heading 4 3" xfId="5201"/>
    <cellStyle name="Heading 4 3 2" xfId="5202"/>
    <cellStyle name="Heading 4 3 2 2" xfId="32864"/>
    <cellStyle name="Heading 4 3 2 2 2" xfId="32865"/>
    <cellStyle name="Heading 4 3 2 3" xfId="32866"/>
    <cellStyle name="Heading 4 3 3" xfId="5203"/>
    <cellStyle name="Heading 4 3 3 2" xfId="32867"/>
    <cellStyle name="Heading 4 3 4" xfId="32868"/>
    <cellStyle name="Heading 4 3 4 2" xfId="32869"/>
    <cellStyle name="Heading 4 3 5" xfId="32870"/>
    <cellStyle name="Heading 4 3 6" xfId="32871"/>
    <cellStyle name="Heading 4 4" xfId="5204"/>
    <cellStyle name="Heading 4 4 2" xfId="32872"/>
    <cellStyle name="Heading 4 4 2 2" xfId="32873"/>
    <cellStyle name="Heading 4 4 2 2 2" xfId="32874"/>
    <cellStyle name="Heading 4 4 2 3" xfId="32875"/>
    <cellStyle name="Heading 4 4 2 4" xfId="32876"/>
    <cellStyle name="Heading 4 4 3" xfId="32877"/>
    <cellStyle name="Heading 4 4 3 2" xfId="32878"/>
    <cellStyle name="Heading 4 4 4" xfId="32879"/>
    <cellStyle name="Heading 4 4 4 2" xfId="32880"/>
    <cellStyle name="Heading 4 5" xfId="5205"/>
    <cellStyle name="Heading 4 5 2" xfId="32881"/>
    <cellStyle name="Heading 4 5 2 2" xfId="32882"/>
    <cellStyle name="Heading 4 5 2 3" xfId="32883"/>
    <cellStyle name="Heading 4 5 3" xfId="32884"/>
    <cellStyle name="Heading 4 6" xfId="5206"/>
    <cellStyle name="Heading 4 6 2" xfId="32885"/>
    <cellStyle name="Heading 4 6 2 2" xfId="32886"/>
    <cellStyle name="Heading 4 6 3" xfId="32887"/>
    <cellStyle name="Heading 4 6 4" xfId="32888"/>
    <cellStyle name="Heading 4 6 5" xfId="32889"/>
    <cellStyle name="Heading 4 7" xfId="5207"/>
    <cellStyle name="Heading 4 7 2" xfId="32890"/>
    <cellStyle name="Heading 4 7 3" xfId="32891"/>
    <cellStyle name="Heading 4 8" xfId="5208"/>
    <cellStyle name="Heading 4 9" xfId="32892"/>
    <cellStyle name="Heading 5" xfId="32893"/>
    <cellStyle name="Heading1" xfId="5209"/>
    <cellStyle name="Heading1 2" xfId="5210"/>
    <cellStyle name="Heading1 2 2" xfId="32894"/>
    <cellStyle name="Heading1 2 2 2" xfId="32895"/>
    <cellStyle name="Heading1 2 3" xfId="32896"/>
    <cellStyle name="Heading1 2 3 2" xfId="32897"/>
    <cellStyle name="Heading1 2 4" xfId="32898"/>
    <cellStyle name="Heading1 3" xfId="5211"/>
    <cellStyle name="Heading1 3 2" xfId="5212"/>
    <cellStyle name="Heading1 3 2 2" xfId="32899"/>
    <cellStyle name="Heading1 3 2 3" xfId="32900"/>
    <cellStyle name="Heading1 3 2 4" xfId="32901"/>
    <cellStyle name="Heading1 3 3" xfId="32902"/>
    <cellStyle name="Heading1 3 4" xfId="32903"/>
    <cellStyle name="Heading1 3 5" xfId="32904"/>
    <cellStyle name="Heading1 4" xfId="32905"/>
    <cellStyle name="Heading1 4 2" xfId="32906"/>
    <cellStyle name="Heading1 5" xfId="32907"/>
    <cellStyle name="Heading1 5 2" xfId="32908"/>
    <cellStyle name="Heading1 6" xfId="32909"/>
    <cellStyle name="Heading1 6 2" xfId="32910"/>
    <cellStyle name="Heading1 7" xfId="32911"/>
    <cellStyle name="Heading2" xfId="5213"/>
    <cellStyle name="Heading2 2" xfId="5214"/>
    <cellStyle name="Heading2 2 2" xfId="32912"/>
    <cellStyle name="Heading2 2 2 2" xfId="32913"/>
    <cellStyle name="Heading2 2 3" xfId="32914"/>
    <cellStyle name="Heading2 2 3 2" xfId="32915"/>
    <cellStyle name="Heading2 2 4" xfId="32916"/>
    <cellStyle name="Heading2 3" xfId="5215"/>
    <cellStyle name="Heading2 3 2" xfId="5216"/>
    <cellStyle name="Heading2 3 2 2" xfId="32917"/>
    <cellStyle name="Heading2 3 2 3" xfId="32918"/>
    <cellStyle name="Heading2 3 2 4" xfId="32919"/>
    <cellStyle name="Heading2 3 3" xfId="32920"/>
    <cellStyle name="Heading2 3 4" xfId="32921"/>
    <cellStyle name="Heading2 3 5" xfId="32922"/>
    <cellStyle name="Heading2 4" xfId="32923"/>
    <cellStyle name="Heading2 4 2" xfId="32924"/>
    <cellStyle name="Heading2 5" xfId="32925"/>
    <cellStyle name="Heading2 5 2" xfId="32926"/>
    <cellStyle name="Heading2 6" xfId="32927"/>
    <cellStyle name="Heading2 6 2" xfId="32928"/>
    <cellStyle name="Heading2 7" xfId="32929"/>
    <cellStyle name="HeadlineStyle" xfId="5217"/>
    <cellStyle name="HeadlineStyle 2" xfId="5218"/>
    <cellStyle name="HeadlineStyle 2 2" xfId="32930"/>
    <cellStyle name="HeadlineStyle 2 2 2" xfId="32931"/>
    <cellStyle name="HeadlineStyle 2 2 2 2" xfId="32932"/>
    <cellStyle name="HeadlineStyle 2 3" xfId="32933"/>
    <cellStyle name="HeadlineStyle 2 3 2" xfId="32934"/>
    <cellStyle name="HeadlineStyle 2 4" xfId="32935"/>
    <cellStyle name="HeadlineStyle 2 4 2" xfId="32936"/>
    <cellStyle name="HeadlineStyle 3" xfId="32937"/>
    <cellStyle name="HeadlineStyle 3 2" xfId="32938"/>
    <cellStyle name="HeadlineStyle 3 2 2" xfId="32939"/>
    <cellStyle name="HeadlineStyle 4" xfId="32940"/>
    <cellStyle name="HeadlineStyle 4 2" xfId="32941"/>
    <cellStyle name="HeadlineStyle 4 2 2" xfId="32942"/>
    <cellStyle name="HeadlineStyle 4 3" xfId="32943"/>
    <cellStyle name="HeadlineStyle 5" xfId="32944"/>
    <cellStyle name="HeadlineStyle 5 2" xfId="32945"/>
    <cellStyle name="HeadlineStyle 6" xfId="32946"/>
    <cellStyle name="HeadlineStyle 6 2" xfId="32947"/>
    <cellStyle name="HeadlineStyleJustified" xfId="5219"/>
    <cellStyle name="HeadlineStyleJustified 2" xfId="5220"/>
    <cellStyle name="HeadlineStyleJustified 2 2" xfId="32948"/>
    <cellStyle name="HeadlineStyleJustified 2 2 2" xfId="32949"/>
    <cellStyle name="HeadlineStyleJustified 2 2 2 2" xfId="32950"/>
    <cellStyle name="HeadlineStyleJustified 2 3" xfId="32951"/>
    <cellStyle name="HeadlineStyleJustified 2 3 2" xfId="32952"/>
    <cellStyle name="HeadlineStyleJustified 2 4" xfId="32953"/>
    <cellStyle name="HeadlineStyleJustified 2 4 2" xfId="32954"/>
    <cellStyle name="HeadlineStyleJustified 3" xfId="32955"/>
    <cellStyle name="HeadlineStyleJustified 3 2" xfId="32956"/>
    <cellStyle name="HeadlineStyleJustified 3 2 2" xfId="32957"/>
    <cellStyle name="HeadlineStyleJustified 4" xfId="32958"/>
    <cellStyle name="HeadlineStyleJustified 4 2" xfId="32959"/>
    <cellStyle name="HeadlineStyleJustified 4 2 2" xfId="32960"/>
    <cellStyle name="HeadlineStyleJustified 4 3" xfId="32961"/>
    <cellStyle name="HeadlineStyleJustified 5" xfId="32962"/>
    <cellStyle name="HeadlineStyleJustified 5 2" xfId="32963"/>
    <cellStyle name="HeadlineStyleJustified 6" xfId="32964"/>
    <cellStyle name="HeadlineStyleJustified 6 2" xfId="32965"/>
    <cellStyle name="Hyperlink 2" xfId="5221"/>
    <cellStyle name="Hyperlink 2 2" xfId="32966"/>
    <cellStyle name="Hyperlink 2 2 2" xfId="32967"/>
    <cellStyle name="Hyperlink 2 2 2 2" xfId="32968"/>
    <cellStyle name="Hyperlink 2 2 3" xfId="32969"/>
    <cellStyle name="Hyperlink 2 3" xfId="32970"/>
    <cellStyle name="Hyperlink 2 3 2" xfId="32971"/>
    <cellStyle name="Hyperlink 2 4" xfId="32972"/>
    <cellStyle name="Hyperlink 2 4 2" xfId="32973"/>
    <cellStyle name="Hyperlink 2 5" xfId="32974"/>
    <cellStyle name="Hyperlink 3" xfId="32975"/>
    <cellStyle name="Hyperlink 3 2" xfId="32976"/>
    <cellStyle name="Input [yellow]" xfId="21"/>
    <cellStyle name="Input [yellow] 10" xfId="32977"/>
    <cellStyle name="Input [yellow] 2" xfId="5222"/>
    <cellStyle name="Input [yellow] 2 2" xfId="5223"/>
    <cellStyle name="Input [yellow] 2 2 2" xfId="5224"/>
    <cellStyle name="Input [yellow] 2 2 2 2" xfId="32978"/>
    <cellStyle name="Input [yellow] 2 2 2 2 2" xfId="32979"/>
    <cellStyle name="Input [yellow] 2 2 2 3" xfId="32980"/>
    <cellStyle name="Input [yellow] 2 2 2 4" xfId="32981"/>
    <cellStyle name="Input [yellow] 2 2 3" xfId="32982"/>
    <cellStyle name="Input [yellow] 2 2 3 2" xfId="32983"/>
    <cellStyle name="Input [yellow] 2 2 3 2 2" xfId="32984"/>
    <cellStyle name="Input [yellow] 2 2 3 3" xfId="32985"/>
    <cellStyle name="Input [yellow] 2 2 4" xfId="32986"/>
    <cellStyle name="Input [yellow] 2 2 4 2" xfId="32987"/>
    <cellStyle name="Input [yellow] 2 2 5" xfId="32988"/>
    <cellStyle name="Input [yellow] 2 2 5 2" xfId="32989"/>
    <cellStyle name="Input [yellow] 2 2 6" xfId="32990"/>
    <cellStyle name="Input [yellow] 2 2 7" xfId="32991"/>
    <cellStyle name="Input [yellow] 2 2 8" xfId="32992"/>
    <cellStyle name="Input [yellow] 2 3" xfId="5225"/>
    <cellStyle name="Input [yellow] 2 3 2" xfId="32993"/>
    <cellStyle name="Input [yellow] 2 3 2 2" xfId="32994"/>
    <cellStyle name="Input [yellow] 2 3 3" xfId="32995"/>
    <cellStyle name="Input [yellow] 2 3 4" xfId="32996"/>
    <cellStyle name="Input [yellow] 2 3 5" xfId="32997"/>
    <cellStyle name="Input [yellow] 2 3 6" xfId="32998"/>
    <cellStyle name="Input [yellow] 2 3 7" xfId="32999"/>
    <cellStyle name="Input [yellow] 2 4" xfId="33000"/>
    <cellStyle name="Input [yellow] 2 4 2" xfId="33001"/>
    <cellStyle name="Input [yellow] 2 5" xfId="33002"/>
    <cellStyle name="Input [yellow] 2 5 2" xfId="33003"/>
    <cellStyle name="Input [yellow] 2 6" xfId="33004"/>
    <cellStyle name="Input [yellow] 3" xfId="5226"/>
    <cellStyle name="Input [yellow] 3 2" xfId="5227"/>
    <cellStyle name="Input [yellow] 3 2 2" xfId="5228"/>
    <cellStyle name="Input [yellow] 3 2 2 2" xfId="33005"/>
    <cellStyle name="Input [yellow] 3 2 2 2 2" xfId="33006"/>
    <cellStyle name="Input [yellow] 3 2 2 3" xfId="33007"/>
    <cellStyle name="Input [yellow] 3 2 2 4" xfId="33008"/>
    <cellStyle name="Input [yellow] 3 2 3" xfId="33009"/>
    <cellStyle name="Input [yellow] 3 2 3 2" xfId="33010"/>
    <cellStyle name="Input [yellow] 3 2 3 2 2" xfId="33011"/>
    <cellStyle name="Input [yellow] 3 2 3 3" xfId="33012"/>
    <cellStyle name="Input [yellow] 3 2 4" xfId="33013"/>
    <cellStyle name="Input [yellow] 3 2 4 2" xfId="33014"/>
    <cellStyle name="Input [yellow] 3 2 5" xfId="33015"/>
    <cellStyle name="Input [yellow] 3 2 5 2" xfId="33016"/>
    <cellStyle name="Input [yellow] 3 2 6" xfId="33017"/>
    <cellStyle name="Input [yellow] 3 2 7" xfId="33018"/>
    <cellStyle name="Input [yellow] 3 2 8" xfId="33019"/>
    <cellStyle name="Input [yellow] 3 3" xfId="5229"/>
    <cellStyle name="Input [yellow] 3 3 2" xfId="33020"/>
    <cellStyle name="Input [yellow] 3 3 2 2" xfId="33021"/>
    <cellStyle name="Input [yellow] 3 3 3" xfId="33022"/>
    <cellStyle name="Input [yellow] 3 3 4" xfId="33023"/>
    <cellStyle name="Input [yellow] 3 3 5" xfId="33024"/>
    <cellStyle name="Input [yellow] 3 3 6" xfId="33025"/>
    <cellStyle name="Input [yellow] 3 3 7" xfId="33026"/>
    <cellStyle name="Input [yellow] 3 4" xfId="33027"/>
    <cellStyle name="Input [yellow] 3 4 2" xfId="33028"/>
    <cellStyle name="Input [yellow] 3 5" xfId="33029"/>
    <cellStyle name="Input [yellow] 3 5 2" xfId="33030"/>
    <cellStyle name="Input [yellow] 3 6" xfId="33031"/>
    <cellStyle name="Input [yellow] 4" xfId="5230"/>
    <cellStyle name="Input [yellow] 4 2" xfId="5231"/>
    <cellStyle name="Input [yellow] 4 2 2" xfId="33032"/>
    <cellStyle name="Input [yellow] 4 2 2 2" xfId="33033"/>
    <cellStyle name="Input [yellow] 4 2 3" xfId="33034"/>
    <cellStyle name="Input [yellow] 4 2 4" xfId="33035"/>
    <cellStyle name="Input [yellow] 4 2 5" xfId="33036"/>
    <cellStyle name="Input [yellow] 4 2 6" xfId="33037"/>
    <cellStyle name="Input [yellow] 4 2 7" xfId="33038"/>
    <cellStyle name="Input [yellow] 4 3" xfId="33039"/>
    <cellStyle name="Input [yellow] 4 3 2" xfId="33040"/>
    <cellStyle name="Input [yellow] 4 3 3" xfId="33041"/>
    <cellStyle name="Input [yellow] 4 3 4" xfId="33042"/>
    <cellStyle name="Input [yellow] 4 3 5" xfId="33043"/>
    <cellStyle name="Input [yellow] 4 3 6" xfId="33044"/>
    <cellStyle name="Input [yellow] 4 3 7" xfId="33045"/>
    <cellStyle name="Input [yellow] 4 4" xfId="33046"/>
    <cellStyle name="Input [yellow] 4 4 2" xfId="33047"/>
    <cellStyle name="Input [yellow] 4 5" xfId="33048"/>
    <cellStyle name="Input [yellow] 5" xfId="5232"/>
    <cellStyle name="Input [yellow] 5 2" xfId="5233"/>
    <cellStyle name="Input [yellow] 5 2 2" xfId="33049"/>
    <cellStyle name="Input [yellow] 5 2 2 2" xfId="33050"/>
    <cellStyle name="Input [yellow] 5 2 2 2 2" xfId="33051"/>
    <cellStyle name="Input [yellow] 5 2 2 3" xfId="33052"/>
    <cellStyle name="Input [yellow] 5 2 3" xfId="33053"/>
    <cellStyle name="Input [yellow] 5 2 3 2" xfId="33054"/>
    <cellStyle name="Input [yellow] 5 2 4" xfId="33055"/>
    <cellStyle name="Input [yellow] 5 2 4 2" xfId="33056"/>
    <cellStyle name="Input [yellow] 5 2 5" xfId="33057"/>
    <cellStyle name="Input [yellow] 5 2 6" xfId="33058"/>
    <cellStyle name="Input [yellow] 5 2 7" xfId="33059"/>
    <cellStyle name="Input [yellow] 5 2 8" xfId="33060"/>
    <cellStyle name="Input [yellow] 5 3" xfId="33061"/>
    <cellStyle name="Input [yellow] 5 3 2" xfId="33062"/>
    <cellStyle name="Input [yellow] 5 3 2 2" xfId="33063"/>
    <cellStyle name="Input [yellow] 5 3 3" xfId="33064"/>
    <cellStyle name="Input [yellow] 5 4" xfId="33065"/>
    <cellStyle name="Input [yellow] 5 4 2" xfId="33066"/>
    <cellStyle name="Input [yellow] 5 4 2 2" xfId="33067"/>
    <cellStyle name="Input [yellow] 5 4 3" xfId="33068"/>
    <cellStyle name="Input [yellow] 5 5" xfId="33069"/>
    <cellStyle name="Input [yellow] 5 5 2" xfId="33070"/>
    <cellStyle name="Input [yellow] 5 6" xfId="33071"/>
    <cellStyle name="Input [yellow] 5 6 2" xfId="33072"/>
    <cellStyle name="Input [yellow] 5 7" xfId="33073"/>
    <cellStyle name="Input [yellow] 6" xfId="5234"/>
    <cellStyle name="Input [yellow] 6 2" xfId="33074"/>
    <cellStyle name="Input [yellow] 6 2 2" xfId="33075"/>
    <cellStyle name="Input [yellow] 6 2 3" xfId="33076"/>
    <cellStyle name="Input [yellow] 6 3" xfId="33077"/>
    <cellStyle name="Input [yellow] 6 4" xfId="33078"/>
    <cellStyle name="Input [yellow] 6 5" xfId="33079"/>
    <cellStyle name="Input [yellow] 6 6" xfId="33080"/>
    <cellStyle name="Input [yellow] 6 7" xfId="33081"/>
    <cellStyle name="Input [yellow] 6 8" xfId="33082"/>
    <cellStyle name="Input [yellow] 7" xfId="33083"/>
    <cellStyle name="Input [yellow] 7 2" xfId="33084"/>
    <cellStyle name="Input [yellow] 8" xfId="33085"/>
    <cellStyle name="Input [yellow] 8 2" xfId="33086"/>
    <cellStyle name="Input [yellow] 9" xfId="33087"/>
    <cellStyle name="Input [yellow] 9 2" xfId="33088"/>
    <cellStyle name="Input [yellow]_(C) WHE Proforma with ITC cash grant 10 Yr Amort_for deferral_102809" xfId="5235"/>
    <cellStyle name="Input 10" xfId="5236"/>
    <cellStyle name="Input 10 2" xfId="33089"/>
    <cellStyle name="Input 10 2 2" xfId="33090"/>
    <cellStyle name="Input 10 2 2 2" xfId="33091"/>
    <cellStyle name="Input 10 2 3" xfId="33092"/>
    <cellStyle name="Input 10 3" xfId="33093"/>
    <cellStyle name="Input 10 3 2" xfId="33094"/>
    <cellStyle name="Input 10 4" xfId="33095"/>
    <cellStyle name="Input 10 4 2" xfId="33096"/>
    <cellStyle name="Input 10 5" xfId="33097"/>
    <cellStyle name="Input 10 6" xfId="33098"/>
    <cellStyle name="Input 10 7" xfId="33099"/>
    <cellStyle name="Input 10 8" xfId="33100"/>
    <cellStyle name="Input 11" xfId="5237"/>
    <cellStyle name="Input 11 2" xfId="33101"/>
    <cellStyle name="Input 11 2 2" xfId="33102"/>
    <cellStyle name="Input 11 2 2 2" xfId="33103"/>
    <cellStyle name="Input 11 2 3" xfId="33104"/>
    <cellStyle name="Input 11 3" xfId="33105"/>
    <cellStyle name="Input 11 3 2" xfId="33106"/>
    <cellStyle name="Input 11 4" xfId="33107"/>
    <cellStyle name="Input 11 4 2" xfId="33108"/>
    <cellStyle name="Input 11 5" xfId="33109"/>
    <cellStyle name="Input 11 6" xfId="33110"/>
    <cellStyle name="Input 12" xfId="5238"/>
    <cellStyle name="Input 12 2" xfId="33111"/>
    <cellStyle name="Input 12 2 2" xfId="33112"/>
    <cellStyle name="Input 12 2 2 2" xfId="33113"/>
    <cellStyle name="Input 12 2 3" xfId="33114"/>
    <cellStyle name="Input 12 3" xfId="33115"/>
    <cellStyle name="Input 12 3 2" xfId="33116"/>
    <cellStyle name="Input 12 4" xfId="33117"/>
    <cellStyle name="Input 12 4 2" xfId="33118"/>
    <cellStyle name="Input 12 5" xfId="33119"/>
    <cellStyle name="Input 12 6" xfId="33120"/>
    <cellStyle name="Input 13" xfId="5239"/>
    <cellStyle name="Input 13 2" xfId="33121"/>
    <cellStyle name="Input 13 2 2" xfId="33122"/>
    <cellStyle name="Input 13 2 2 2" xfId="33123"/>
    <cellStyle name="Input 13 2 3" xfId="33124"/>
    <cellStyle name="Input 13 3" xfId="33125"/>
    <cellStyle name="Input 13 3 2" xfId="33126"/>
    <cellStyle name="Input 13 4" xfId="33127"/>
    <cellStyle name="Input 13 4 2" xfId="33128"/>
    <cellStyle name="Input 13 5" xfId="33129"/>
    <cellStyle name="Input 13 6" xfId="33130"/>
    <cellStyle name="Input 13 7" xfId="33131"/>
    <cellStyle name="Input 13 8" xfId="33132"/>
    <cellStyle name="Input 14" xfId="5240"/>
    <cellStyle name="Input 14 2" xfId="33133"/>
    <cellStyle name="Input 14 2 2" xfId="33134"/>
    <cellStyle name="Input 14 2 2 2" xfId="33135"/>
    <cellStyle name="Input 14 2 3" xfId="33136"/>
    <cellStyle name="Input 14 3" xfId="33137"/>
    <cellStyle name="Input 14 3 2" xfId="33138"/>
    <cellStyle name="Input 14 4" xfId="33139"/>
    <cellStyle name="Input 14 4 2" xfId="33140"/>
    <cellStyle name="Input 14 5" xfId="33141"/>
    <cellStyle name="Input 14 6" xfId="33142"/>
    <cellStyle name="Input 14 7" xfId="33143"/>
    <cellStyle name="Input 14 8" xfId="33144"/>
    <cellStyle name="Input 15" xfId="5241"/>
    <cellStyle name="Input 15 2" xfId="33145"/>
    <cellStyle name="Input 15 2 2" xfId="33146"/>
    <cellStyle name="Input 15 2 2 2" xfId="33147"/>
    <cellStyle name="Input 15 2 3" xfId="33148"/>
    <cellStyle name="Input 15 3" xfId="33149"/>
    <cellStyle name="Input 15 3 2" xfId="33150"/>
    <cellStyle name="Input 15 4" xfId="33151"/>
    <cellStyle name="Input 15 4 2" xfId="33152"/>
    <cellStyle name="Input 15 5" xfId="33153"/>
    <cellStyle name="Input 15 6" xfId="33154"/>
    <cellStyle name="Input 16" xfId="5242"/>
    <cellStyle name="Input 16 2" xfId="33155"/>
    <cellStyle name="Input 16 2 2" xfId="33156"/>
    <cellStyle name="Input 16 2 2 2" xfId="33157"/>
    <cellStyle name="Input 16 2 3" xfId="33158"/>
    <cellStyle name="Input 16 3" xfId="33159"/>
    <cellStyle name="Input 16 3 2" xfId="33160"/>
    <cellStyle name="Input 16 4" xfId="33161"/>
    <cellStyle name="Input 16 4 2" xfId="33162"/>
    <cellStyle name="Input 16 5" xfId="33163"/>
    <cellStyle name="Input 16 6" xfId="33164"/>
    <cellStyle name="Input 17" xfId="5243"/>
    <cellStyle name="Input 17 2" xfId="33165"/>
    <cellStyle name="Input 17 2 2" xfId="33166"/>
    <cellStyle name="Input 17 2 2 2" xfId="33167"/>
    <cellStyle name="Input 17 2 3" xfId="33168"/>
    <cellStyle name="Input 17 3" xfId="33169"/>
    <cellStyle name="Input 17 3 2" xfId="33170"/>
    <cellStyle name="Input 17 4" xfId="33171"/>
    <cellStyle name="Input 17 4 2" xfId="33172"/>
    <cellStyle name="Input 17 5" xfId="33173"/>
    <cellStyle name="Input 17 6" xfId="33174"/>
    <cellStyle name="Input 18" xfId="5244"/>
    <cellStyle name="Input 18 2" xfId="33175"/>
    <cellStyle name="Input 18 2 2" xfId="33176"/>
    <cellStyle name="Input 18 2 2 2" xfId="33177"/>
    <cellStyle name="Input 18 2 3" xfId="33178"/>
    <cellStyle name="Input 18 2 4" xfId="33179"/>
    <cellStyle name="Input 18 3" xfId="33180"/>
    <cellStyle name="Input 18 3 2" xfId="33181"/>
    <cellStyle name="Input 18 4" xfId="33182"/>
    <cellStyle name="Input 18 4 2" xfId="33183"/>
    <cellStyle name="Input 18 5" xfId="33184"/>
    <cellStyle name="Input 19" xfId="5245"/>
    <cellStyle name="Input 19 2" xfId="33185"/>
    <cellStyle name="Input 19 2 2" xfId="33186"/>
    <cellStyle name="Input 19 2 2 2" xfId="33187"/>
    <cellStyle name="Input 19 2 3" xfId="33188"/>
    <cellStyle name="Input 19 2 4" xfId="33189"/>
    <cellStyle name="Input 19 3" xfId="33190"/>
    <cellStyle name="Input 19 3 2" xfId="33191"/>
    <cellStyle name="Input 19 4" xfId="33192"/>
    <cellStyle name="Input 19 4 2" xfId="33193"/>
    <cellStyle name="Input 19 5" xfId="33194"/>
    <cellStyle name="Input 2" xfId="22"/>
    <cellStyle name="Input 2 10" xfId="33195"/>
    <cellStyle name="Input 2 2" xfId="5246"/>
    <cellStyle name="Input 2 2 2" xfId="5247"/>
    <cellStyle name="Input 2 2 2 2" xfId="33196"/>
    <cellStyle name="Input 2 2 2 2 2" xfId="33197"/>
    <cellStyle name="Input 2 2 2 3" xfId="33198"/>
    <cellStyle name="Input 2 2 2 4" xfId="33199"/>
    <cellStyle name="Input 2 2 2 5" xfId="33200"/>
    <cellStyle name="Input 2 2 2 6" xfId="33201"/>
    <cellStyle name="Input 2 2 2 7" xfId="33202"/>
    <cellStyle name="Input 2 2 2 8" xfId="33203"/>
    <cellStyle name="Input 2 2 3" xfId="33204"/>
    <cellStyle name="Input 2 2 3 2" xfId="33205"/>
    <cellStyle name="Input 2 2 4" xfId="33206"/>
    <cellStyle name="Input 2 2 4 2" xfId="33207"/>
    <cellStyle name="Input 2 2 5" xfId="33208"/>
    <cellStyle name="Input 2 3" xfId="5248"/>
    <cellStyle name="Input 2 3 2" xfId="33209"/>
    <cellStyle name="Input 2 3 2 2" xfId="33210"/>
    <cellStyle name="Input 2 3 2 2 2" xfId="33211"/>
    <cellStyle name="Input 2 3 2 3" xfId="33212"/>
    <cellStyle name="Input 2 3 2 4" xfId="33213"/>
    <cellStyle name="Input 2 3 3" xfId="33214"/>
    <cellStyle name="Input 2 3 3 2" xfId="33215"/>
    <cellStyle name="Input 2 3 3 3" xfId="33216"/>
    <cellStyle name="Input 2 3 4" xfId="33217"/>
    <cellStyle name="Input 2 3 4 2" xfId="33218"/>
    <cellStyle name="Input 2 3 5" xfId="33219"/>
    <cellStyle name="Input 2 3 6" xfId="33220"/>
    <cellStyle name="Input 2 4" xfId="5249"/>
    <cellStyle name="Input 2 4 2" xfId="33221"/>
    <cellStyle name="Input 2 4 2 2" xfId="33222"/>
    <cellStyle name="Input 2 4 3" xfId="33223"/>
    <cellStyle name="Input 2 4 4" xfId="33224"/>
    <cellStyle name="Input 2 4 5" xfId="33225"/>
    <cellStyle name="Input 2 5" xfId="33226"/>
    <cellStyle name="Input 2 5 2" xfId="33227"/>
    <cellStyle name="Input 2 6" xfId="33228"/>
    <cellStyle name="Input 2 6 2" xfId="33229"/>
    <cellStyle name="Input 2 7" xfId="33230"/>
    <cellStyle name="Input 2 8" xfId="33231"/>
    <cellStyle name="Input 2 9" xfId="33232"/>
    <cellStyle name="Input 20" xfId="5250"/>
    <cellStyle name="Input 20 2" xfId="33233"/>
    <cellStyle name="Input 20 2 2" xfId="33234"/>
    <cellStyle name="Input 20 2 2 2" xfId="33235"/>
    <cellStyle name="Input 20 2 3" xfId="33236"/>
    <cellStyle name="Input 20 2 4" xfId="33237"/>
    <cellStyle name="Input 20 3" xfId="33238"/>
    <cellStyle name="Input 20 3 2" xfId="33239"/>
    <cellStyle name="Input 20 4" xfId="33240"/>
    <cellStyle name="Input 20 4 2" xfId="33241"/>
    <cellStyle name="Input 20 5" xfId="33242"/>
    <cellStyle name="Input 21" xfId="5251"/>
    <cellStyle name="Input 21 2" xfId="33243"/>
    <cellStyle name="Input 21 2 2" xfId="33244"/>
    <cellStyle name="Input 21 2 3" xfId="33245"/>
    <cellStyle name="Input 21 3" xfId="33246"/>
    <cellStyle name="Input 21 4" xfId="33247"/>
    <cellStyle name="Input 22" xfId="5252"/>
    <cellStyle name="Input 22 2" xfId="33248"/>
    <cellStyle name="Input 22 2 2" xfId="33249"/>
    <cellStyle name="Input 22 3" xfId="33250"/>
    <cellStyle name="Input 22 4" xfId="33251"/>
    <cellStyle name="Input 23" xfId="5253"/>
    <cellStyle name="Input 23 2" xfId="33252"/>
    <cellStyle name="Input 23 2 2" xfId="33253"/>
    <cellStyle name="Input 23 3" xfId="33254"/>
    <cellStyle name="Input 23 4" xfId="33255"/>
    <cellStyle name="Input 24" xfId="5254"/>
    <cellStyle name="Input 24 2" xfId="33256"/>
    <cellStyle name="Input 24 2 2" xfId="33257"/>
    <cellStyle name="Input 24 2 3" xfId="33258"/>
    <cellStyle name="Input 24 3" xfId="33259"/>
    <cellStyle name="Input 25" xfId="5255"/>
    <cellStyle name="Input 25 2" xfId="33260"/>
    <cellStyle name="Input 25 2 2" xfId="33261"/>
    <cellStyle name="Input 25 3" xfId="33262"/>
    <cellStyle name="Input 26" xfId="5256"/>
    <cellStyle name="Input 26 2" xfId="33263"/>
    <cellStyle name="Input 26 2 2" xfId="33264"/>
    <cellStyle name="Input 26 3" xfId="33265"/>
    <cellStyle name="Input 27" xfId="5257"/>
    <cellStyle name="Input 27 2" xfId="33266"/>
    <cellStyle name="Input 27 2 2" xfId="33267"/>
    <cellStyle name="Input 27 3" xfId="33268"/>
    <cellStyle name="Input 28" xfId="5258"/>
    <cellStyle name="Input 28 2" xfId="33269"/>
    <cellStyle name="Input 28 2 2" xfId="33270"/>
    <cellStyle name="Input 28 3" xfId="33271"/>
    <cellStyle name="Input 29" xfId="5259"/>
    <cellStyle name="Input 29 2" xfId="33272"/>
    <cellStyle name="Input 29 2 2" xfId="33273"/>
    <cellStyle name="Input 29 3" xfId="33274"/>
    <cellStyle name="Input 3" xfId="5260"/>
    <cellStyle name="Input 3 10" xfId="33275"/>
    <cellStyle name="Input 3 11" xfId="33276"/>
    <cellStyle name="Input 3 2" xfId="5261"/>
    <cellStyle name="Input 3 2 2" xfId="33277"/>
    <cellStyle name="Input 3 2 2 2" xfId="33278"/>
    <cellStyle name="Input 3 2 2 2 2" xfId="33279"/>
    <cellStyle name="Input 3 2 2 3" xfId="33280"/>
    <cellStyle name="Input 3 2 2 4" xfId="33281"/>
    <cellStyle name="Input 3 2 3" xfId="33282"/>
    <cellStyle name="Input 3 2 3 2" xfId="33283"/>
    <cellStyle name="Input 3 2 3 3" xfId="33284"/>
    <cellStyle name="Input 3 2 4" xfId="33285"/>
    <cellStyle name="Input 3 2 4 2" xfId="33286"/>
    <cellStyle name="Input 3 2 5" xfId="33287"/>
    <cellStyle name="Input 3 2 6" xfId="33288"/>
    <cellStyle name="Input 3 3" xfId="5262"/>
    <cellStyle name="Input 3 3 2" xfId="33289"/>
    <cellStyle name="Input 3 3 2 2" xfId="33290"/>
    <cellStyle name="Input 3 3 3" xfId="33291"/>
    <cellStyle name="Input 3 3 4" xfId="33292"/>
    <cellStyle name="Input 3 3 5" xfId="33293"/>
    <cellStyle name="Input 3 4" xfId="5263"/>
    <cellStyle name="Input 3 4 2" xfId="33294"/>
    <cellStyle name="Input 3 5" xfId="33295"/>
    <cellStyle name="Input 3 5 2" xfId="33296"/>
    <cellStyle name="Input 3 6" xfId="33297"/>
    <cellStyle name="Input 3 7" xfId="33298"/>
    <cellStyle name="Input 3 8" xfId="33299"/>
    <cellStyle name="Input 3 9" xfId="33300"/>
    <cellStyle name="Input 30" xfId="33301"/>
    <cellStyle name="Input 30 2" xfId="33302"/>
    <cellStyle name="Input 30 2 2" xfId="33303"/>
    <cellStyle name="Input 30 3" xfId="33304"/>
    <cellStyle name="Input 31" xfId="33305"/>
    <cellStyle name="Input 31 2" xfId="33306"/>
    <cellStyle name="Input 31 2 2" xfId="33307"/>
    <cellStyle name="Input 31 3" xfId="33308"/>
    <cellStyle name="Input 32" xfId="33309"/>
    <cellStyle name="Input 32 2" xfId="33310"/>
    <cellStyle name="Input 32 2 2" xfId="33311"/>
    <cellStyle name="Input 32 3" xfId="33312"/>
    <cellStyle name="Input 33" xfId="33313"/>
    <cellStyle name="Input 33 2" xfId="33314"/>
    <cellStyle name="Input 33 2 2" xfId="33315"/>
    <cellStyle name="Input 33 3" xfId="33316"/>
    <cellStyle name="Input 34" xfId="33317"/>
    <cellStyle name="Input 34 2" xfId="33318"/>
    <cellStyle name="Input 34 2 2" xfId="33319"/>
    <cellStyle name="Input 34 3" xfId="33320"/>
    <cellStyle name="Input 35" xfId="33321"/>
    <cellStyle name="Input 35 2" xfId="33322"/>
    <cellStyle name="Input 35 2 2" xfId="33323"/>
    <cellStyle name="Input 35 3" xfId="33324"/>
    <cellStyle name="Input 36" xfId="33325"/>
    <cellStyle name="Input 36 2" xfId="33326"/>
    <cellStyle name="Input 36 2 2" xfId="33327"/>
    <cellStyle name="Input 37" xfId="33328"/>
    <cellStyle name="Input 37 2" xfId="33329"/>
    <cellStyle name="Input 37 2 2" xfId="33330"/>
    <cellStyle name="Input 38" xfId="33331"/>
    <cellStyle name="Input 38 2" xfId="33332"/>
    <cellStyle name="Input 38 2 2" xfId="33333"/>
    <cellStyle name="Input 39" xfId="33334"/>
    <cellStyle name="Input 39 2" xfId="33335"/>
    <cellStyle name="Input 39 2 2" xfId="33336"/>
    <cellStyle name="Input 4" xfId="5264"/>
    <cellStyle name="Input 4 2" xfId="5265"/>
    <cellStyle name="Input 4 2 2" xfId="33337"/>
    <cellStyle name="Input 4 2 2 2" xfId="33338"/>
    <cellStyle name="Input 4 2 3" xfId="33339"/>
    <cellStyle name="Input 4 2 4" xfId="33340"/>
    <cellStyle name="Input 4 2 5" xfId="33341"/>
    <cellStyle name="Input 4 3" xfId="33342"/>
    <cellStyle name="Input 4 3 2" xfId="33343"/>
    <cellStyle name="Input 4 4" xfId="33344"/>
    <cellStyle name="Input 4 4 2" xfId="33345"/>
    <cellStyle name="Input 4 5" xfId="33346"/>
    <cellStyle name="Input 4 6" xfId="33347"/>
    <cellStyle name="Input 40" xfId="33348"/>
    <cellStyle name="Input 40 2" xfId="33349"/>
    <cellStyle name="Input 40 2 2" xfId="33350"/>
    <cellStyle name="Input 41" xfId="33351"/>
    <cellStyle name="Input 41 2" xfId="33352"/>
    <cellStyle name="Input 41 2 2" xfId="33353"/>
    <cellStyle name="Input 42" xfId="33354"/>
    <cellStyle name="Input 42 2" xfId="33355"/>
    <cellStyle name="Input 42 2 2" xfId="33356"/>
    <cellStyle name="Input 43" xfId="33357"/>
    <cellStyle name="Input 43 2" xfId="33358"/>
    <cellStyle name="Input 43 2 2" xfId="33359"/>
    <cellStyle name="Input 44" xfId="33360"/>
    <cellStyle name="Input 44 2" xfId="33361"/>
    <cellStyle name="Input 44 2 2" xfId="33362"/>
    <cellStyle name="Input 45" xfId="33363"/>
    <cellStyle name="Input 45 2" xfId="33364"/>
    <cellStyle name="Input 45 2 2" xfId="33365"/>
    <cellStyle name="Input 46" xfId="33366"/>
    <cellStyle name="Input 46 2" xfId="33367"/>
    <cellStyle name="Input 46 2 2" xfId="33368"/>
    <cellStyle name="Input 47" xfId="33369"/>
    <cellStyle name="Input 47 2" xfId="33370"/>
    <cellStyle name="Input 47 2 2" xfId="33371"/>
    <cellStyle name="Input 48" xfId="33372"/>
    <cellStyle name="Input 48 2" xfId="33373"/>
    <cellStyle name="Input 48 2 2" xfId="33374"/>
    <cellStyle name="Input 49" xfId="33375"/>
    <cellStyle name="Input 49 2" xfId="33376"/>
    <cellStyle name="Input 49 2 2" xfId="33377"/>
    <cellStyle name="Input 5" xfId="5266"/>
    <cellStyle name="Input 5 2" xfId="5267"/>
    <cellStyle name="Input 5 2 2" xfId="33378"/>
    <cellStyle name="Input 5 2 2 2" xfId="33379"/>
    <cellStyle name="Input 5 2 3" xfId="33380"/>
    <cellStyle name="Input 5 2 4" xfId="33381"/>
    <cellStyle name="Input 5 2 5" xfId="33382"/>
    <cellStyle name="Input 5 3" xfId="33383"/>
    <cellStyle name="Input 5 3 2" xfId="33384"/>
    <cellStyle name="Input 5 4" xfId="33385"/>
    <cellStyle name="Input 5 4 2" xfId="33386"/>
    <cellStyle name="Input 5 5" xfId="33387"/>
    <cellStyle name="Input 5 6" xfId="33388"/>
    <cellStyle name="Input 50" xfId="33389"/>
    <cellStyle name="Input 50 2" xfId="33390"/>
    <cellStyle name="Input 50 2 2" xfId="33391"/>
    <cellStyle name="Input 51" xfId="33392"/>
    <cellStyle name="Input 51 2" xfId="33393"/>
    <cellStyle name="Input 51 2 2" xfId="33394"/>
    <cellStyle name="Input 52" xfId="33395"/>
    <cellStyle name="Input 52 2" xfId="33396"/>
    <cellStyle name="Input 52 2 2" xfId="33397"/>
    <cellStyle name="Input 53" xfId="33398"/>
    <cellStyle name="Input 53 2" xfId="33399"/>
    <cellStyle name="Input 53 2 2" xfId="33400"/>
    <cellStyle name="Input 54" xfId="33401"/>
    <cellStyle name="Input 54 2" xfId="33402"/>
    <cellStyle name="Input 54 2 2" xfId="33403"/>
    <cellStyle name="Input 55" xfId="33404"/>
    <cellStyle name="Input 55 2" xfId="33405"/>
    <cellStyle name="Input 55 2 2" xfId="33406"/>
    <cellStyle name="Input 56" xfId="33407"/>
    <cellStyle name="Input 56 2" xfId="33408"/>
    <cellStyle name="Input 56 2 2" xfId="33409"/>
    <cellStyle name="Input 57" xfId="33410"/>
    <cellStyle name="Input 57 2" xfId="33411"/>
    <cellStyle name="Input 57 2 2" xfId="33412"/>
    <cellStyle name="Input 58" xfId="33413"/>
    <cellStyle name="Input 58 2" xfId="33414"/>
    <cellStyle name="Input 58 2 2" xfId="33415"/>
    <cellStyle name="Input 59" xfId="33416"/>
    <cellStyle name="Input 59 2" xfId="33417"/>
    <cellStyle name="Input 59 2 2" xfId="33418"/>
    <cellStyle name="Input 6" xfId="5268"/>
    <cellStyle name="Input 6 2" xfId="5269"/>
    <cellStyle name="Input 6 2 2" xfId="33419"/>
    <cellStyle name="Input 6 2 2 2" xfId="33420"/>
    <cellStyle name="Input 6 2 3" xfId="33421"/>
    <cellStyle name="Input 6 2 4" xfId="33422"/>
    <cellStyle name="Input 6 2 5" xfId="33423"/>
    <cellStyle name="Input 6 3" xfId="33424"/>
    <cellStyle name="Input 6 3 2" xfId="33425"/>
    <cellStyle name="Input 6 4" xfId="33426"/>
    <cellStyle name="Input 6 4 2" xfId="33427"/>
    <cellStyle name="Input 6 5" xfId="33428"/>
    <cellStyle name="Input 6 6" xfId="33429"/>
    <cellStyle name="Input 60" xfId="33430"/>
    <cellStyle name="Input 60 2" xfId="33431"/>
    <cellStyle name="Input 60 2 2" xfId="33432"/>
    <cellStyle name="Input 61" xfId="33433"/>
    <cellStyle name="Input 61 2" xfId="33434"/>
    <cellStyle name="Input 61 2 2" xfId="33435"/>
    <cellStyle name="Input 62" xfId="33436"/>
    <cellStyle name="Input 62 2" xfId="33437"/>
    <cellStyle name="Input 62 2 2" xfId="33438"/>
    <cellStyle name="Input 63" xfId="33439"/>
    <cellStyle name="Input 63 2" xfId="33440"/>
    <cellStyle name="Input 63 2 2" xfId="33441"/>
    <cellStyle name="Input 64" xfId="33442"/>
    <cellStyle name="Input 64 2" xfId="33443"/>
    <cellStyle name="Input 64 2 2" xfId="33444"/>
    <cellStyle name="Input 65" xfId="33445"/>
    <cellStyle name="Input 65 2" xfId="33446"/>
    <cellStyle name="Input 65 2 2" xfId="33447"/>
    <cellStyle name="Input 66" xfId="33448"/>
    <cellStyle name="Input 66 2" xfId="33449"/>
    <cellStyle name="Input 66 2 2" xfId="33450"/>
    <cellStyle name="Input 67" xfId="33451"/>
    <cellStyle name="Input 67 2" xfId="33452"/>
    <cellStyle name="Input 67 2 2" xfId="33453"/>
    <cellStyle name="Input 68" xfId="33454"/>
    <cellStyle name="Input 68 2" xfId="33455"/>
    <cellStyle name="Input 68 2 2" xfId="33456"/>
    <cellStyle name="Input 68 3" xfId="33457"/>
    <cellStyle name="Input 69" xfId="33458"/>
    <cellStyle name="Input 69 2" xfId="33459"/>
    <cellStyle name="Input 69 2 2" xfId="33460"/>
    <cellStyle name="Input 69 3" xfId="33461"/>
    <cellStyle name="Input 7" xfId="5270"/>
    <cellStyle name="Input 7 2" xfId="5271"/>
    <cellStyle name="Input 7 2 2" xfId="33462"/>
    <cellStyle name="Input 7 2 2 2" xfId="33463"/>
    <cellStyle name="Input 7 2 3" xfId="33464"/>
    <cellStyle name="Input 7 2 4" xfId="33465"/>
    <cellStyle name="Input 7 3" xfId="33466"/>
    <cellStyle name="Input 7 3 2" xfId="33467"/>
    <cellStyle name="Input 7 4" xfId="33468"/>
    <cellStyle name="Input 7 4 2" xfId="33469"/>
    <cellStyle name="Input 7 5" xfId="33470"/>
    <cellStyle name="Input 7 6" xfId="33471"/>
    <cellStyle name="Input 70" xfId="33472"/>
    <cellStyle name="Input 70 2" xfId="33473"/>
    <cellStyle name="Input 70 2 2" xfId="33474"/>
    <cellStyle name="Input 70 3" xfId="33475"/>
    <cellStyle name="Input 71" xfId="33476"/>
    <cellStyle name="Input 71 2" xfId="33477"/>
    <cellStyle name="Input 71 2 2" xfId="33478"/>
    <cellStyle name="Input 71 3" xfId="33479"/>
    <cellStyle name="Input 72" xfId="33480"/>
    <cellStyle name="Input 72 2" xfId="33481"/>
    <cellStyle name="Input 72 2 2" xfId="33482"/>
    <cellStyle name="Input 72 3" xfId="33483"/>
    <cellStyle name="Input 73" xfId="33484"/>
    <cellStyle name="Input 73 2" xfId="33485"/>
    <cellStyle name="Input 73 2 2" xfId="33486"/>
    <cellStyle name="Input 73 3" xfId="33487"/>
    <cellStyle name="Input 74" xfId="33488"/>
    <cellStyle name="Input 74 2" xfId="33489"/>
    <cellStyle name="Input 74 2 2" xfId="33490"/>
    <cellStyle name="Input 74 3" xfId="33491"/>
    <cellStyle name="Input 75" xfId="33492"/>
    <cellStyle name="Input 75 2" xfId="33493"/>
    <cellStyle name="Input 75 2 2" xfId="33494"/>
    <cellStyle name="Input 75 3" xfId="33495"/>
    <cellStyle name="Input 76" xfId="33496"/>
    <cellStyle name="Input 76 2" xfId="33497"/>
    <cellStyle name="Input 76 2 2" xfId="33498"/>
    <cellStyle name="Input 76 3" xfId="33499"/>
    <cellStyle name="Input 77" xfId="33500"/>
    <cellStyle name="Input 77 2" xfId="33501"/>
    <cellStyle name="Input 77 2 2" xfId="33502"/>
    <cellStyle name="Input 77 3" xfId="33503"/>
    <cellStyle name="Input 78" xfId="33504"/>
    <cellStyle name="Input 78 2" xfId="33505"/>
    <cellStyle name="Input 78 2 2" xfId="33506"/>
    <cellStyle name="Input 78 3" xfId="33507"/>
    <cellStyle name="Input 79" xfId="33508"/>
    <cellStyle name="Input 79 2" xfId="33509"/>
    <cellStyle name="Input 79 2 2" xfId="33510"/>
    <cellStyle name="Input 79 3" xfId="33511"/>
    <cellStyle name="Input 8" xfId="5272"/>
    <cellStyle name="Input 8 2" xfId="5273"/>
    <cellStyle name="Input 8 2 2" xfId="33512"/>
    <cellStyle name="Input 8 2 2 2" xfId="33513"/>
    <cellStyle name="Input 8 2 3" xfId="33514"/>
    <cellStyle name="Input 8 2 4" xfId="33515"/>
    <cellStyle name="Input 8 3" xfId="33516"/>
    <cellStyle name="Input 8 3 2" xfId="33517"/>
    <cellStyle name="Input 8 4" xfId="33518"/>
    <cellStyle name="Input 8 4 2" xfId="33519"/>
    <cellStyle name="Input 8 5" xfId="33520"/>
    <cellStyle name="Input 8 6" xfId="33521"/>
    <cellStyle name="Input 80" xfId="33522"/>
    <cellStyle name="Input 80 2" xfId="33523"/>
    <cellStyle name="Input 81" xfId="33524"/>
    <cellStyle name="Input 81 2" xfId="33525"/>
    <cellStyle name="Input 82" xfId="33526"/>
    <cellStyle name="Input 82 2" xfId="33527"/>
    <cellStyle name="Input 83" xfId="33528"/>
    <cellStyle name="Input 83 2" xfId="33529"/>
    <cellStyle name="Input 84" xfId="33530"/>
    <cellStyle name="Input 84 2" xfId="33531"/>
    <cellStyle name="Input 85" xfId="33532"/>
    <cellStyle name="Input 85 2" xfId="33533"/>
    <cellStyle name="Input 86" xfId="33534"/>
    <cellStyle name="Input 86 2" xfId="33535"/>
    <cellStyle name="Input 87" xfId="33536"/>
    <cellStyle name="Input 87 2" xfId="33537"/>
    <cellStyle name="Input 88" xfId="33538"/>
    <cellStyle name="Input 88 2" xfId="33539"/>
    <cellStyle name="Input 89" xfId="33540"/>
    <cellStyle name="Input 89 2" xfId="33541"/>
    <cellStyle name="Input 9" xfId="5274"/>
    <cellStyle name="Input 9 2" xfId="33542"/>
    <cellStyle name="Input 9 2 2" xfId="33543"/>
    <cellStyle name="Input 9 2 2 2" xfId="33544"/>
    <cellStyle name="Input 9 2 3" xfId="33545"/>
    <cellStyle name="Input 9 3" xfId="33546"/>
    <cellStyle name="Input 9 3 2" xfId="33547"/>
    <cellStyle name="Input 9 4" xfId="33548"/>
    <cellStyle name="Input 9 4 2" xfId="33549"/>
    <cellStyle name="Input 9 5" xfId="33550"/>
    <cellStyle name="Input 9 6" xfId="33551"/>
    <cellStyle name="Input 90" xfId="33552"/>
    <cellStyle name="Input 90 2" xfId="33553"/>
    <cellStyle name="Input 91" xfId="33554"/>
    <cellStyle name="Input 91 2" xfId="33555"/>
    <cellStyle name="Input 92" xfId="33556"/>
    <cellStyle name="Input 93" xfId="33557"/>
    <cellStyle name="Input 94" xfId="33558"/>
    <cellStyle name="Input 95" xfId="33559"/>
    <cellStyle name="Input 96" xfId="33560"/>
    <cellStyle name="Input 97" xfId="33561"/>
    <cellStyle name="Input Cells" xfId="5275"/>
    <cellStyle name="Input Cells 2" xfId="5276"/>
    <cellStyle name="Input Cells 2 2" xfId="33562"/>
    <cellStyle name="Input Cells 2 2 2" xfId="33563"/>
    <cellStyle name="Input Cells 2 2 2 2" xfId="33564"/>
    <cellStyle name="Input Cells 2 2 3" xfId="33565"/>
    <cellStyle name="Input Cells 2 3" xfId="33566"/>
    <cellStyle name="Input Cells 2 3 2" xfId="33567"/>
    <cellStyle name="Input Cells 2 4" xfId="33568"/>
    <cellStyle name="Input Cells 2 4 2" xfId="33569"/>
    <cellStyle name="Input Cells 2 5" xfId="33570"/>
    <cellStyle name="Input Cells 3" xfId="33571"/>
    <cellStyle name="Input Cells 3 2" xfId="33572"/>
    <cellStyle name="Input Cells 3 2 2" xfId="33573"/>
    <cellStyle name="Input Cells 3 3" xfId="33574"/>
    <cellStyle name="Input Cells 4" xfId="33575"/>
    <cellStyle name="Input Cells 4 2" xfId="33576"/>
    <cellStyle name="Input Cells 5" xfId="33577"/>
    <cellStyle name="Input Cells 5 2" xfId="33578"/>
    <cellStyle name="Input Cells 6" xfId="33579"/>
    <cellStyle name="Input Cells Percent" xfId="5277"/>
    <cellStyle name="Input Cells Percent 2" xfId="5278"/>
    <cellStyle name="Input Cells Percent 2 2" xfId="33580"/>
    <cellStyle name="Input Cells Percent 2 2 2" xfId="33581"/>
    <cellStyle name="Input Cells Percent 2 2 2 2" xfId="33582"/>
    <cellStyle name="Input Cells Percent 2 2 3" xfId="33583"/>
    <cellStyle name="Input Cells Percent 2 3" xfId="33584"/>
    <cellStyle name="Input Cells Percent 2 3 2" xfId="33585"/>
    <cellStyle name="Input Cells Percent 2 4" xfId="33586"/>
    <cellStyle name="Input Cells Percent 2 4 2" xfId="33587"/>
    <cellStyle name="Input Cells Percent 2 5" xfId="33588"/>
    <cellStyle name="Input Cells Percent 3" xfId="33589"/>
    <cellStyle name="Input Cells Percent 3 2" xfId="33590"/>
    <cellStyle name="Input Cells Percent 3 2 2" xfId="33591"/>
    <cellStyle name="Input Cells Percent 3 3" xfId="33592"/>
    <cellStyle name="Input Cells Percent 4" xfId="33593"/>
    <cellStyle name="Input Cells Percent 4 2" xfId="33594"/>
    <cellStyle name="Input Cells Percent 5" xfId="33595"/>
    <cellStyle name="Input Cells Percent 5 2" xfId="33596"/>
    <cellStyle name="Input Cells Percent 6" xfId="33597"/>
    <cellStyle name="Input Cells Percent_AURORA Total New" xfId="5279"/>
    <cellStyle name="Input Cells_3.05 Allocation Method 2010 GRC" xfId="45447"/>
    <cellStyle name="line b - Style6" xfId="5280"/>
    <cellStyle name="Lines" xfId="5281"/>
    <cellStyle name="Lines 2" xfId="5282"/>
    <cellStyle name="Lines 2 2" xfId="33598"/>
    <cellStyle name="Lines 2 2 2" xfId="33599"/>
    <cellStyle name="Lines 2 2 2 2" xfId="33600"/>
    <cellStyle name="Lines 2 2 3" xfId="33601"/>
    <cellStyle name="Lines 2 3" xfId="33602"/>
    <cellStyle name="Lines 2 3 2" xfId="33603"/>
    <cellStyle name="Lines 2 4" xfId="33604"/>
    <cellStyle name="Lines 2 4 2" xfId="33605"/>
    <cellStyle name="Lines 2 5" xfId="33606"/>
    <cellStyle name="Lines 3" xfId="5283"/>
    <cellStyle name="Lines 3 2" xfId="33607"/>
    <cellStyle name="Lines 3 2 2" xfId="33608"/>
    <cellStyle name="Lines 3 2 2 2" xfId="33609"/>
    <cellStyle name="Lines 3 2 3" xfId="33610"/>
    <cellStyle name="Lines 3 3" xfId="33611"/>
    <cellStyle name="Lines 3 3 2" xfId="33612"/>
    <cellStyle name="Lines 3 4" xfId="33613"/>
    <cellStyle name="Lines 3 4 2" xfId="33614"/>
    <cellStyle name="Lines 4" xfId="33615"/>
    <cellStyle name="Lines 4 2" xfId="33616"/>
    <cellStyle name="Lines 4 2 2" xfId="33617"/>
    <cellStyle name="Lines 4 3" xfId="33618"/>
    <cellStyle name="Lines 4 3 2" xfId="33619"/>
    <cellStyle name="Lines 5" xfId="33620"/>
    <cellStyle name="Lines 5 2" xfId="33621"/>
    <cellStyle name="Lines 5 2 2" xfId="33622"/>
    <cellStyle name="Lines 5 3" xfId="33623"/>
    <cellStyle name="Lines 6" xfId="33624"/>
    <cellStyle name="Lines 6 2" xfId="33625"/>
    <cellStyle name="Lines 7" xfId="33626"/>
    <cellStyle name="Lines 7 2" xfId="33627"/>
    <cellStyle name="Lines 8" xfId="33628"/>
    <cellStyle name="Lines_Electric Rev Req Model (2009 GRC) Rebuttal" xfId="33629"/>
    <cellStyle name="LINKED" xfId="5284"/>
    <cellStyle name="LINKED 2" xfId="5285"/>
    <cellStyle name="LINKED 2 2" xfId="5286"/>
    <cellStyle name="LINKED 2 2 2" xfId="33630"/>
    <cellStyle name="LINKED 2 2 3" xfId="33631"/>
    <cellStyle name="LINKED 2 2 4" xfId="33632"/>
    <cellStyle name="LINKED 2 3" xfId="33633"/>
    <cellStyle name="LINKED 2 4" xfId="33634"/>
    <cellStyle name="LINKED 2 5" xfId="33635"/>
    <cellStyle name="LINKED 3" xfId="33636"/>
    <cellStyle name="LINKED 3 2" xfId="33637"/>
    <cellStyle name="LINKED 4" xfId="33638"/>
    <cellStyle name="LINKED 4 2" xfId="33639"/>
    <cellStyle name="LINKED 5" xfId="33640"/>
    <cellStyle name="Linked Cell 10" xfId="33641"/>
    <cellStyle name="Linked Cell 11" xfId="45448"/>
    <cellStyle name="Linked Cell 2" xfId="5287"/>
    <cellStyle name="Linked Cell 2 2" xfId="5288"/>
    <cellStyle name="Linked Cell 2 2 2" xfId="5289"/>
    <cellStyle name="Linked Cell 2 2 2 2" xfId="33642"/>
    <cellStyle name="Linked Cell 2 2 2 2 2" xfId="33643"/>
    <cellStyle name="Linked Cell 2 2 2 3" xfId="33644"/>
    <cellStyle name="Linked Cell 2 2 2 4" xfId="33645"/>
    <cellStyle name="Linked Cell 2 2 3" xfId="33646"/>
    <cellStyle name="Linked Cell 2 2 3 2" xfId="33647"/>
    <cellStyle name="Linked Cell 2 2 4" xfId="33648"/>
    <cellStyle name="Linked Cell 2 2 4 2" xfId="33649"/>
    <cellStyle name="Linked Cell 2 2 5" xfId="33650"/>
    <cellStyle name="Linked Cell 2 3" xfId="5290"/>
    <cellStyle name="Linked Cell 2 3 2" xfId="33651"/>
    <cellStyle name="Linked Cell 2 3 2 2" xfId="33652"/>
    <cellStyle name="Linked Cell 2 3 2 2 2" xfId="33653"/>
    <cellStyle name="Linked Cell 2 3 2 3" xfId="33654"/>
    <cellStyle name="Linked Cell 2 3 2 4" xfId="33655"/>
    <cellStyle name="Linked Cell 2 3 3" xfId="33656"/>
    <cellStyle name="Linked Cell 2 3 3 2" xfId="33657"/>
    <cellStyle name="Linked Cell 2 3 3 3" xfId="33658"/>
    <cellStyle name="Linked Cell 2 3 4" xfId="33659"/>
    <cellStyle name="Linked Cell 2 3 4 2" xfId="33660"/>
    <cellStyle name="Linked Cell 2 3 4 3" xfId="33661"/>
    <cellStyle name="Linked Cell 2 3 5" xfId="33662"/>
    <cellStyle name="Linked Cell 2 3 6" xfId="33663"/>
    <cellStyle name="Linked Cell 2 4" xfId="5291"/>
    <cellStyle name="Linked Cell 2 4 2" xfId="33664"/>
    <cellStyle name="Linked Cell 2 4 2 2" xfId="33665"/>
    <cellStyle name="Linked Cell 2 4 3" xfId="33666"/>
    <cellStyle name="Linked Cell 2 4 4" xfId="33667"/>
    <cellStyle name="Linked Cell 2 4 5" xfId="33668"/>
    <cellStyle name="Linked Cell 2 5" xfId="33669"/>
    <cellStyle name="Linked Cell 2 5 2" xfId="33670"/>
    <cellStyle name="Linked Cell 2 5 3" xfId="33671"/>
    <cellStyle name="Linked Cell 2 6" xfId="33672"/>
    <cellStyle name="Linked Cell 2 6 2" xfId="33673"/>
    <cellStyle name="Linked Cell 2 7" xfId="33674"/>
    <cellStyle name="Linked Cell 3" xfId="5292"/>
    <cellStyle name="Linked Cell 3 2" xfId="5293"/>
    <cellStyle name="Linked Cell 3 2 2" xfId="33675"/>
    <cellStyle name="Linked Cell 3 2 2 2" xfId="33676"/>
    <cellStyle name="Linked Cell 3 2 3" xfId="33677"/>
    <cellStyle name="Linked Cell 3 3" xfId="5294"/>
    <cellStyle name="Linked Cell 3 3 2" xfId="33678"/>
    <cellStyle name="Linked Cell 3 4" xfId="33679"/>
    <cellStyle name="Linked Cell 3 4 2" xfId="33680"/>
    <cellStyle name="Linked Cell 3 5" xfId="33681"/>
    <cellStyle name="Linked Cell 3 6" xfId="33682"/>
    <cellStyle name="Linked Cell 4" xfId="5295"/>
    <cellStyle name="Linked Cell 4 2" xfId="33683"/>
    <cellStyle name="Linked Cell 4 2 2" xfId="33684"/>
    <cellStyle name="Linked Cell 4 2 2 2" xfId="33685"/>
    <cellStyle name="Linked Cell 4 2 3" xfId="33686"/>
    <cellStyle name="Linked Cell 4 2 4" xfId="33687"/>
    <cellStyle name="Linked Cell 4 3" xfId="33688"/>
    <cellStyle name="Linked Cell 4 3 2" xfId="33689"/>
    <cellStyle name="Linked Cell 4 4" xfId="33690"/>
    <cellStyle name="Linked Cell 4 4 2" xfId="33691"/>
    <cellStyle name="Linked Cell 5" xfId="5296"/>
    <cellStyle name="Linked Cell 5 2" xfId="33692"/>
    <cellStyle name="Linked Cell 5 2 2" xfId="33693"/>
    <cellStyle name="Linked Cell 5 2 3" xfId="33694"/>
    <cellStyle name="Linked Cell 5 3" xfId="33695"/>
    <cellStyle name="Linked Cell 6" xfId="5297"/>
    <cellStyle name="Linked Cell 6 2" xfId="33696"/>
    <cellStyle name="Linked Cell 6 2 2" xfId="33697"/>
    <cellStyle name="Linked Cell 6 3" xfId="33698"/>
    <cellStyle name="Linked Cell 6 4" xfId="33699"/>
    <cellStyle name="Linked Cell 6 5" xfId="33700"/>
    <cellStyle name="Linked Cell 7" xfId="5298"/>
    <cellStyle name="Linked Cell 7 2" xfId="33701"/>
    <cellStyle name="Linked Cell 7 3" xfId="33702"/>
    <cellStyle name="Linked Cell 8" xfId="5299"/>
    <cellStyle name="Linked Cell 9" xfId="33703"/>
    <cellStyle name="Millares [0]_2AV_M_M " xfId="5300"/>
    <cellStyle name="Millares_2AV_M_M " xfId="5301"/>
    <cellStyle name="modified border" xfId="5302"/>
    <cellStyle name="modified border 2" xfId="5303"/>
    <cellStyle name="modified border 2 2" xfId="5304"/>
    <cellStyle name="modified border 2 2 2" xfId="33704"/>
    <cellStyle name="modified border 2 2 2 2" xfId="33705"/>
    <cellStyle name="modified border 2 2 3" xfId="33706"/>
    <cellStyle name="modified border 2 2 4" xfId="33707"/>
    <cellStyle name="modified border 2 3" xfId="33708"/>
    <cellStyle name="modified border 2 3 2" xfId="33709"/>
    <cellStyle name="modified border 2 4" xfId="33710"/>
    <cellStyle name="modified border 2 4 2" xfId="33711"/>
    <cellStyle name="modified border 2 5" xfId="33712"/>
    <cellStyle name="modified border 3" xfId="5305"/>
    <cellStyle name="modified border 3 2" xfId="5306"/>
    <cellStyle name="modified border 3 2 2" xfId="33713"/>
    <cellStyle name="modified border 3 2 2 2" xfId="33714"/>
    <cellStyle name="modified border 3 2 3" xfId="33715"/>
    <cellStyle name="modified border 3 2 4" xfId="33716"/>
    <cellStyle name="modified border 3 3" xfId="33717"/>
    <cellStyle name="modified border 3 3 2" xfId="33718"/>
    <cellStyle name="modified border 3 4" xfId="33719"/>
    <cellStyle name="modified border 3 4 2" xfId="33720"/>
    <cellStyle name="modified border 3 5" xfId="33721"/>
    <cellStyle name="modified border 4" xfId="5307"/>
    <cellStyle name="modified border 4 2" xfId="5308"/>
    <cellStyle name="modified border 4 2 2" xfId="33722"/>
    <cellStyle name="modified border 4 2 2 2" xfId="33723"/>
    <cellStyle name="modified border 4 2 3" xfId="33724"/>
    <cellStyle name="modified border 4 2 4" xfId="33725"/>
    <cellStyle name="modified border 4 3" xfId="33726"/>
    <cellStyle name="modified border 4 3 2" xfId="33727"/>
    <cellStyle name="modified border 4 4" xfId="33728"/>
    <cellStyle name="modified border 4 4 2" xfId="33729"/>
    <cellStyle name="modified border 4 5" xfId="33730"/>
    <cellStyle name="modified border 5" xfId="5309"/>
    <cellStyle name="modified border 5 2" xfId="5310"/>
    <cellStyle name="modified border 5 2 2" xfId="33731"/>
    <cellStyle name="modified border 5 2 3" xfId="33732"/>
    <cellStyle name="modified border 5 2 4" xfId="33733"/>
    <cellStyle name="modified border 5 3" xfId="33734"/>
    <cellStyle name="modified border 5 4" xfId="33735"/>
    <cellStyle name="modified border 5 5" xfId="33736"/>
    <cellStyle name="modified border 6" xfId="33737"/>
    <cellStyle name="modified border 6 2" xfId="33738"/>
    <cellStyle name="modified border 7" xfId="33739"/>
    <cellStyle name="modified border 7 2" xfId="33740"/>
    <cellStyle name="modified border 8" xfId="33741"/>
    <cellStyle name="modified border 8 2" xfId="33742"/>
    <cellStyle name="modified border 9" xfId="33743"/>
    <cellStyle name="modified border_4.34E Mint Farm Deferral" xfId="5311"/>
    <cellStyle name="modified border1" xfId="5312"/>
    <cellStyle name="modified border1 2" xfId="5313"/>
    <cellStyle name="modified border1 2 2" xfId="5314"/>
    <cellStyle name="modified border1 2 2 2" xfId="33744"/>
    <cellStyle name="modified border1 2 2 2 2" xfId="33745"/>
    <cellStyle name="modified border1 2 2 3" xfId="33746"/>
    <cellStyle name="modified border1 2 2 4" xfId="33747"/>
    <cellStyle name="modified border1 2 3" xfId="33748"/>
    <cellStyle name="modified border1 2 3 2" xfId="33749"/>
    <cellStyle name="modified border1 2 4" xfId="33750"/>
    <cellStyle name="modified border1 2 4 2" xfId="33751"/>
    <cellStyle name="modified border1 2 5" xfId="33752"/>
    <cellStyle name="modified border1 3" xfId="5315"/>
    <cellStyle name="modified border1 3 2" xfId="5316"/>
    <cellStyle name="modified border1 3 2 2" xfId="33753"/>
    <cellStyle name="modified border1 3 2 2 2" xfId="33754"/>
    <cellStyle name="modified border1 3 2 3" xfId="33755"/>
    <cellStyle name="modified border1 3 2 4" xfId="33756"/>
    <cellStyle name="modified border1 3 3" xfId="33757"/>
    <cellStyle name="modified border1 3 3 2" xfId="33758"/>
    <cellStyle name="modified border1 3 4" xfId="33759"/>
    <cellStyle name="modified border1 3 4 2" xfId="33760"/>
    <cellStyle name="modified border1 3 5" xfId="33761"/>
    <cellStyle name="modified border1 4" xfId="5317"/>
    <cellStyle name="modified border1 4 2" xfId="5318"/>
    <cellStyle name="modified border1 4 2 2" xfId="33762"/>
    <cellStyle name="modified border1 4 2 2 2" xfId="33763"/>
    <cellStyle name="modified border1 4 2 3" xfId="33764"/>
    <cellStyle name="modified border1 4 2 4" xfId="33765"/>
    <cellStyle name="modified border1 4 3" xfId="33766"/>
    <cellStyle name="modified border1 4 3 2" xfId="33767"/>
    <cellStyle name="modified border1 4 4" xfId="33768"/>
    <cellStyle name="modified border1 4 4 2" xfId="33769"/>
    <cellStyle name="modified border1 4 5" xfId="33770"/>
    <cellStyle name="modified border1 5" xfId="5319"/>
    <cellStyle name="modified border1 5 2" xfId="5320"/>
    <cellStyle name="modified border1 5 2 2" xfId="33771"/>
    <cellStyle name="modified border1 5 2 3" xfId="33772"/>
    <cellStyle name="modified border1 5 2 4" xfId="33773"/>
    <cellStyle name="modified border1 5 3" xfId="33774"/>
    <cellStyle name="modified border1 5 4" xfId="33775"/>
    <cellStyle name="modified border1 5 5" xfId="33776"/>
    <cellStyle name="modified border1 6" xfId="33777"/>
    <cellStyle name="modified border1 6 2" xfId="33778"/>
    <cellStyle name="modified border1 7" xfId="33779"/>
    <cellStyle name="modified border1 7 2" xfId="33780"/>
    <cellStyle name="modified border1 8" xfId="33781"/>
    <cellStyle name="modified border1 8 2" xfId="33782"/>
    <cellStyle name="modified border1 9" xfId="33783"/>
    <cellStyle name="modified border1_4.34E Mint Farm Deferral" xfId="5321"/>
    <cellStyle name="Moneda [0]_2AV_M_M " xfId="5322"/>
    <cellStyle name="Moneda_2AV_M_M " xfId="5323"/>
    <cellStyle name="MonthYears" xfId="5324"/>
    <cellStyle name="Neutral 10" xfId="33784"/>
    <cellStyle name="Neutral 11" xfId="45449"/>
    <cellStyle name="Neutral 2" xfId="5325"/>
    <cellStyle name="Neutral 2 2" xfId="5326"/>
    <cellStyle name="Neutral 2 2 2" xfId="5327"/>
    <cellStyle name="Neutral 2 2 2 2" xfId="33785"/>
    <cellStyle name="Neutral 2 2 2 2 2" xfId="33786"/>
    <cellStyle name="Neutral 2 2 2 3" xfId="33787"/>
    <cellStyle name="Neutral 2 2 2 4" xfId="33788"/>
    <cellStyle name="Neutral 2 2 3" xfId="33789"/>
    <cellStyle name="Neutral 2 2 3 2" xfId="33790"/>
    <cellStyle name="Neutral 2 2 4" xfId="33791"/>
    <cellStyle name="Neutral 2 2 4 2" xfId="33792"/>
    <cellStyle name="Neutral 2 2 5" xfId="33793"/>
    <cellStyle name="Neutral 2 3" xfId="5328"/>
    <cellStyle name="Neutral 2 3 2" xfId="33794"/>
    <cellStyle name="Neutral 2 3 2 2" xfId="33795"/>
    <cellStyle name="Neutral 2 3 2 2 2" xfId="33796"/>
    <cellStyle name="Neutral 2 3 2 3" xfId="33797"/>
    <cellStyle name="Neutral 2 3 2 4" xfId="33798"/>
    <cellStyle name="Neutral 2 3 3" xfId="33799"/>
    <cellStyle name="Neutral 2 3 3 2" xfId="33800"/>
    <cellStyle name="Neutral 2 3 3 3" xfId="33801"/>
    <cellStyle name="Neutral 2 3 4" xfId="33802"/>
    <cellStyle name="Neutral 2 3 4 2" xfId="33803"/>
    <cellStyle name="Neutral 2 3 5" xfId="33804"/>
    <cellStyle name="Neutral 2 3 6" xfId="33805"/>
    <cellStyle name="Neutral 2 4" xfId="5329"/>
    <cellStyle name="Neutral 2 4 2" xfId="33806"/>
    <cellStyle name="Neutral 2 4 2 2" xfId="33807"/>
    <cellStyle name="Neutral 2 4 3" xfId="33808"/>
    <cellStyle name="Neutral 2 4 4" xfId="33809"/>
    <cellStyle name="Neutral 2 4 5" xfId="33810"/>
    <cellStyle name="Neutral 2 5" xfId="33811"/>
    <cellStyle name="Neutral 2 5 2" xfId="33812"/>
    <cellStyle name="Neutral 2 6" xfId="33813"/>
    <cellStyle name="Neutral 2 6 2" xfId="33814"/>
    <cellStyle name="Neutral 2 7" xfId="33815"/>
    <cellStyle name="Neutral 3" xfId="5330"/>
    <cellStyle name="Neutral 3 2" xfId="5331"/>
    <cellStyle name="Neutral 3 2 2" xfId="33816"/>
    <cellStyle name="Neutral 3 2 2 2" xfId="33817"/>
    <cellStyle name="Neutral 3 2 3" xfId="33818"/>
    <cellStyle name="Neutral 3 3" xfId="5332"/>
    <cellStyle name="Neutral 3 3 2" xfId="33819"/>
    <cellStyle name="Neutral 3 4" xfId="33820"/>
    <cellStyle name="Neutral 3 4 2" xfId="33821"/>
    <cellStyle name="Neutral 3 5" xfId="33822"/>
    <cellStyle name="Neutral 3 6" xfId="33823"/>
    <cellStyle name="Neutral 4" xfId="5333"/>
    <cellStyle name="Neutral 4 2" xfId="33824"/>
    <cellStyle name="Neutral 4 2 2" xfId="33825"/>
    <cellStyle name="Neutral 4 2 2 2" xfId="33826"/>
    <cellStyle name="Neutral 4 2 3" xfId="33827"/>
    <cellStyle name="Neutral 4 2 4" xfId="33828"/>
    <cellStyle name="Neutral 4 3" xfId="33829"/>
    <cellStyle name="Neutral 4 3 2" xfId="33830"/>
    <cellStyle name="Neutral 4 4" xfId="33831"/>
    <cellStyle name="Neutral 4 4 2" xfId="33832"/>
    <cellStyle name="Neutral 5" xfId="5334"/>
    <cellStyle name="Neutral 5 2" xfId="33833"/>
    <cellStyle name="Neutral 5 2 2" xfId="33834"/>
    <cellStyle name="Neutral 5 2 3" xfId="33835"/>
    <cellStyle name="Neutral 5 3" xfId="33836"/>
    <cellStyle name="Neutral 6" xfId="5335"/>
    <cellStyle name="Neutral 6 2" xfId="33837"/>
    <cellStyle name="Neutral 6 2 2" xfId="33838"/>
    <cellStyle name="Neutral 6 3" xfId="33839"/>
    <cellStyle name="Neutral 6 4" xfId="33840"/>
    <cellStyle name="Neutral 6 5" xfId="33841"/>
    <cellStyle name="Neutral 7" xfId="5336"/>
    <cellStyle name="Neutral 7 2" xfId="33842"/>
    <cellStyle name="Neutral 7 3" xfId="33843"/>
    <cellStyle name="Neutral 8" xfId="5337"/>
    <cellStyle name="Neutral 9" xfId="33844"/>
    <cellStyle name="no dec" xfId="5338"/>
    <cellStyle name="no dec 2" xfId="5339"/>
    <cellStyle name="no dec 2 2" xfId="5340"/>
    <cellStyle name="no dec 2 2 2" xfId="33845"/>
    <cellStyle name="no dec 2 2 3" xfId="33846"/>
    <cellStyle name="no dec 2 2 4" xfId="33847"/>
    <cellStyle name="no dec 2 3" xfId="33848"/>
    <cellStyle name="no dec 2 4" xfId="33849"/>
    <cellStyle name="no dec 2 5" xfId="33850"/>
    <cellStyle name="no dec 3" xfId="33851"/>
    <cellStyle name="no dec 3 2" xfId="33852"/>
    <cellStyle name="no dec 4" xfId="33853"/>
    <cellStyle name="no dec 4 2" xfId="33854"/>
    <cellStyle name="no dec 5" xfId="33855"/>
    <cellStyle name="no dec 6" xfId="33856"/>
    <cellStyle name="Normal" xfId="0" builtinId="0"/>
    <cellStyle name="Normal - Style1" xfId="23"/>
    <cellStyle name="Normal - Style1 10" xfId="33857"/>
    <cellStyle name="Normal - Style1 10 2" xfId="33858"/>
    <cellStyle name="Normal - Style1 10 3" xfId="33859"/>
    <cellStyle name="Normal - Style1 11" xfId="33860"/>
    <cellStyle name="Normal - Style1 11 2" xfId="33861"/>
    <cellStyle name="Normal - Style1 11 3" xfId="33862"/>
    <cellStyle name="Normal - Style1 12" xfId="33863"/>
    <cellStyle name="Normal - Style1 12 2" xfId="33864"/>
    <cellStyle name="Normal - Style1 13" xfId="33865"/>
    <cellStyle name="Normal - Style1 2" xfId="5341"/>
    <cellStyle name="Normal - Style1 2 2" xfId="5342"/>
    <cellStyle name="Normal - Style1 2 2 2" xfId="5343"/>
    <cellStyle name="Normal - Style1 2 2 2 2" xfId="33866"/>
    <cellStyle name="Normal - Style1 2 2 2 2 2" xfId="33867"/>
    <cellStyle name="Normal - Style1 2 2 2 3" xfId="33868"/>
    <cellStyle name="Normal - Style1 2 2 3" xfId="5344"/>
    <cellStyle name="Normal - Style1 2 2 3 2" xfId="33869"/>
    <cellStyle name="Normal - Style1 2 2 3 2 2" xfId="33870"/>
    <cellStyle name="Normal - Style1 2 2 3 3" xfId="33871"/>
    <cellStyle name="Normal - Style1 2 2 3 4" xfId="33872"/>
    <cellStyle name="Normal - Style1 2 2 4" xfId="33873"/>
    <cellStyle name="Normal - Style1 2 2 4 2" xfId="33874"/>
    <cellStyle name="Normal - Style1 2 2 4 3" xfId="33875"/>
    <cellStyle name="Normal - Style1 2 2 5" xfId="33876"/>
    <cellStyle name="Normal - Style1 2 2 5 2" xfId="33877"/>
    <cellStyle name="Normal - Style1 2 2 6" xfId="33878"/>
    <cellStyle name="Normal - Style1 2 3" xfId="5345"/>
    <cellStyle name="Normal - Style1 2 3 2" xfId="33879"/>
    <cellStyle name="Normal - Style1 2 3 2 2" xfId="33880"/>
    <cellStyle name="Normal - Style1 2 3 2 3" xfId="33881"/>
    <cellStyle name="Normal - Style1 2 3 3" xfId="33882"/>
    <cellStyle name="Normal - Style1 2 3 4" xfId="33883"/>
    <cellStyle name="Normal - Style1 2 4" xfId="33884"/>
    <cellStyle name="Normal - Style1 2 4 2" xfId="33885"/>
    <cellStyle name="Normal - Style1 2 4 2 2" xfId="33886"/>
    <cellStyle name="Normal - Style1 2 4 3" xfId="33887"/>
    <cellStyle name="Normal - Style1 2 4 4" xfId="33888"/>
    <cellStyle name="Normal - Style1 2 5" xfId="33889"/>
    <cellStyle name="Normal - Style1 2 5 2" xfId="33890"/>
    <cellStyle name="Normal - Style1 2 6" xfId="33891"/>
    <cellStyle name="Normal - Style1 2 6 2" xfId="33892"/>
    <cellStyle name="Normal - Style1 2 7" xfId="33893"/>
    <cellStyle name="Normal - Style1 3" xfId="5346"/>
    <cellStyle name="Normal - Style1 3 2" xfId="5347"/>
    <cellStyle name="Normal - Style1 3 2 2" xfId="5348"/>
    <cellStyle name="Normal - Style1 3 2 2 2" xfId="33894"/>
    <cellStyle name="Normal - Style1 3 2 2 2 2" xfId="33895"/>
    <cellStyle name="Normal - Style1 3 2 2 3" xfId="33896"/>
    <cellStyle name="Normal - Style1 3 2 3" xfId="33897"/>
    <cellStyle name="Normal - Style1 3 2 3 2" xfId="33898"/>
    <cellStyle name="Normal - Style1 3 2 3 2 2" xfId="33899"/>
    <cellStyle name="Normal - Style1 3 2 3 3" xfId="33900"/>
    <cellStyle name="Normal - Style1 3 2 3 4" xfId="33901"/>
    <cellStyle name="Normal - Style1 3 2 4" xfId="33902"/>
    <cellStyle name="Normal - Style1 3 2 4 2" xfId="33903"/>
    <cellStyle name="Normal - Style1 3 2 5" xfId="33904"/>
    <cellStyle name="Normal - Style1 3 2 5 2" xfId="33905"/>
    <cellStyle name="Normal - Style1 3 2 6" xfId="33906"/>
    <cellStyle name="Normal - Style1 3 3" xfId="5349"/>
    <cellStyle name="Normal - Style1 3 3 2" xfId="33907"/>
    <cellStyle name="Normal - Style1 3 3 2 2" xfId="33908"/>
    <cellStyle name="Normal - Style1 3 3 2 3" xfId="33909"/>
    <cellStyle name="Normal - Style1 3 3 3" xfId="33910"/>
    <cellStyle name="Normal - Style1 3 3 4" xfId="33911"/>
    <cellStyle name="Normal - Style1 3 4" xfId="5350"/>
    <cellStyle name="Normal - Style1 3 4 2" xfId="33912"/>
    <cellStyle name="Normal - Style1 3 4 2 2" xfId="33913"/>
    <cellStyle name="Normal - Style1 3 4 3" xfId="33914"/>
    <cellStyle name="Normal - Style1 3 4 4" xfId="33915"/>
    <cellStyle name="Normal - Style1 3 4 5" xfId="33916"/>
    <cellStyle name="Normal - Style1 3 5" xfId="33917"/>
    <cellStyle name="Normal - Style1 3 5 2" xfId="33918"/>
    <cellStyle name="Normal - Style1 3 6" xfId="33919"/>
    <cellStyle name="Normal - Style1 3 6 2" xfId="33920"/>
    <cellStyle name="Normal - Style1 3 7" xfId="33921"/>
    <cellStyle name="Normal - Style1 4" xfId="5351"/>
    <cellStyle name="Normal - Style1 4 2" xfId="5352"/>
    <cellStyle name="Normal - Style1 4 2 2" xfId="5353"/>
    <cellStyle name="Normal - Style1 4 2 2 2" xfId="33922"/>
    <cellStyle name="Normal - Style1 4 2 2 2 2" xfId="33923"/>
    <cellStyle name="Normal - Style1 4 2 2 3" xfId="33924"/>
    <cellStyle name="Normal - Style1 4 2 3" xfId="33925"/>
    <cellStyle name="Normal - Style1 4 2 3 2" xfId="33926"/>
    <cellStyle name="Normal - Style1 4 2 3 3" xfId="33927"/>
    <cellStyle name="Normal - Style1 4 2 4" xfId="33928"/>
    <cellStyle name="Normal - Style1 4 2 4 2" xfId="33929"/>
    <cellStyle name="Normal - Style1 4 2 5" xfId="33930"/>
    <cellStyle name="Normal - Style1 4 3" xfId="5354"/>
    <cellStyle name="Normal - Style1 4 3 2" xfId="33931"/>
    <cellStyle name="Normal - Style1 4 3 2 2" xfId="33932"/>
    <cellStyle name="Normal - Style1 4 3 3" xfId="33933"/>
    <cellStyle name="Normal - Style1 4 4" xfId="33934"/>
    <cellStyle name="Normal - Style1 4 4 2" xfId="33935"/>
    <cellStyle name="Normal - Style1 4 4 2 2" xfId="33936"/>
    <cellStyle name="Normal - Style1 4 4 3" xfId="33937"/>
    <cellStyle name="Normal - Style1 4 4 4" xfId="33938"/>
    <cellStyle name="Normal - Style1 4 5" xfId="33939"/>
    <cellStyle name="Normal - Style1 4 5 2" xfId="33940"/>
    <cellStyle name="Normal - Style1 4 5 3" xfId="33941"/>
    <cellStyle name="Normal - Style1 4 6" xfId="33942"/>
    <cellStyle name="Normal - Style1 4 6 2" xfId="33943"/>
    <cellStyle name="Normal - Style1 4 7" xfId="33944"/>
    <cellStyle name="Normal - Style1 5" xfId="5355"/>
    <cellStyle name="Normal - Style1 5 2" xfId="5356"/>
    <cellStyle name="Normal - Style1 5 2 2" xfId="5357"/>
    <cellStyle name="Normal - Style1 5 2 2 2" xfId="33945"/>
    <cellStyle name="Normal - Style1 5 2 2 2 2" xfId="33946"/>
    <cellStyle name="Normal - Style1 5 2 2 3" xfId="33947"/>
    <cellStyle name="Normal - Style1 5 2 3" xfId="5358"/>
    <cellStyle name="Normal - Style1 5 2 3 2" xfId="33948"/>
    <cellStyle name="Normal - Style1 5 2 3 3" xfId="33949"/>
    <cellStyle name="Normal - Style1 5 2 4" xfId="33950"/>
    <cellStyle name="Normal - Style1 5 2 4 2" xfId="33951"/>
    <cellStyle name="Normal - Style1 5 2 5" xfId="33952"/>
    <cellStyle name="Normal - Style1 5 3" xfId="5359"/>
    <cellStyle name="Normal - Style1 5 3 2" xfId="33953"/>
    <cellStyle name="Normal - Style1 5 3 2 2" xfId="33954"/>
    <cellStyle name="Normal - Style1 5 4" xfId="5360"/>
    <cellStyle name="Normal - Style1 5 4 2" xfId="33955"/>
    <cellStyle name="Normal - Style1 5 4 3" xfId="33956"/>
    <cellStyle name="Normal - Style1 5 5" xfId="5361"/>
    <cellStyle name="Normal - Style1 5 5 2" xfId="33957"/>
    <cellStyle name="Normal - Style1 5 6" xfId="33958"/>
    <cellStyle name="Normal - Style1 5 7" xfId="42391"/>
    <cellStyle name="Normal - Style1 6" xfId="5362"/>
    <cellStyle name="Normal - Style1 6 2" xfId="5363"/>
    <cellStyle name="Normal - Style1 6 2 2" xfId="5364"/>
    <cellStyle name="Normal - Style1 6 2 2 2" xfId="33959"/>
    <cellStyle name="Normal - Style1 6 2 2 2 2" xfId="33960"/>
    <cellStyle name="Normal - Style1 6 2 3" xfId="33961"/>
    <cellStyle name="Normal - Style1 6 2 3 2" xfId="33962"/>
    <cellStyle name="Normal - Style1 6 2 4" xfId="33963"/>
    <cellStyle name="Normal - Style1 6 2 4 2" xfId="33964"/>
    <cellStyle name="Normal - Style1 6 2 5" xfId="33965"/>
    <cellStyle name="Normal - Style1 6 2 6" xfId="33966"/>
    <cellStyle name="Normal - Style1 6 3" xfId="5365"/>
    <cellStyle name="Normal - Style1 6 3 2" xfId="33967"/>
    <cellStyle name="Normal - Style1 6 3 2 2" xfId="33968"/>
    <cellStyle name="Normal - Style1 6 4" xfId="5366"/>
    <cellStyle name="Normal - Style1 6 4 2" xfId="33969"/>
    <cellStyle name="Normal - Style1 6 4 2 2" xfId="33970"/>
    <cellStyle name="Normal - Style1 6 4 3" xfId="33971"/>
    <cellStyle name="Normal - Style1 6 4 4" xfId="33972"/>
    <cellStyle name="Normal - Style1 6 5" xfId="33973"/>
    <cellStyle name="Normal - Style1 6 5 2" xfId="33974"/>
    <cellStyle name="Normal - Style1 6 5 3" xfId="33975"/>
    <cellStyle name="Normal - Style1 6 6" xfId="33976"/>
    <cellStyle name="Normal - Style1 6 6 2" xfId="33977"/>
    <cellStyle name="Normal - Style1 6 7" xfId="33978"/>
    <cellStyle name="Normal - Style1 6 8" xfId="33979"/>
    <cellStyle name="Normal - Style1 7" xfId="5367"/>
    <cellStyle name="Normal - Style1 7 2" xfId="5368"/>
    <cellStyle name="Normal - Style1 7 2 2" xfId="5369"/>
    <cellStyle name="Normal - Style1 7 2 2 2" xfId="33980"/>
    <cellStyle name="Normal - Style1 7 2 2 2 2" xfId="33981"/>
    <cellStyle name="Normal - Style1 7 2 3" xfId="33982"/>
    <cellStyle name="Normal - Style1 7 2 3 2" xfId="33983"/>
    <cellStyle name="Normal - Style1 7 2 4" xfId="33984"/>
    <cellStyle name="Normal - Style1 7 2 4 2" xfId="33985"/>
    <cellStyle name="Normal - Style1 7 2 5" xfId="33986"/>
    <cellStyle name="Normal - Style1 7 3" xfId="5370"/>
    <cellStyle name="Normal - Style1 7 3 2" xfId="33987"/>
    <cellStyle name="Normal - Style1 7 3 2 2" xfId="33988"/>
    <cellStyle name="Normal - Style1 7 4" xfId="33989"/>
    <cellStyle name="Normal - Style1 7 4 2" xfId="33990"/>
    <cellStyle name="Normal - Style1 7 5" xfId="33991"/>
    <cellStyle name="Normal - Style1 7 5 2" xfId="33992"/>
    <cellStyle name="Normal - Style1 7 6" xfId="33993"/>
    <cellStyle name="Normal - Style1 8" xfId="5371"/>
    <cellStyle name="Normal - Style1 8 2" xfId="33994"/>
    <cellStyle name="Normal - Style1 8 2 2" xfId="33995"/>
    <cellStyle name="Normal - Style1 8 3" xfId="33996"/>
    <cellStyle name="Normal - Style1 8 4" xfId="33997"/>
    <cellStyle name="Normal - Style1 9" xfId="5372"/>
    <cellStyle name="Normal - Style1 9 2" xfId="33998"/>
    <cellStyle name="Normal - Style1 9 2 2" xfId="33999"/>
    <cellStyle name="Normal - Style1 9 3" xfId="34000"/>
    <cellStyle name="Normal - Style1 9 4" xfId="34001"/>
    <cellStyle name="Normal - Style1_(C) WHE Proforma with ITC cash grant 10 Yr Amort_for deferral_102809" xfId="5373"/>
    <cellStyle name="Normal [0]" xfId="5374"/>
    <cellStyle name="Normal [2]" xfId="5375"/>
    <cellStyle name="Normal 1" xfId="5376"/>
    <cellStyle name="Normal 1 2" xfId="5377"/>
    <cellStyle name="Normal 1 2 2" xfId="5378"/>
    <cellStyle name="Normal 1 2 2 2" xfId="34002"/>
    <cellStyle name="Normal 1 2 2 2 2" xfId="34003"/>
    <cellStyle name="Normal 1 2 2 2 2 2" xfId="34004"/>
    <cellStyle name="Normal 1 2 2 3" xfId="34005"/>
    <cellStyle name="Normal 1 2 2 3 2" xfId="34006"/>
    <cellStyle name="Normal 1 2 2 4" xfId="34007"/>
    <cellStyle name="Normal 1 2 2 4 2" xfId="34008"/>
    <cellStyle name="Normal 1 2 2 5" xfId="34009"/>
    <cellStyle name="Normal 1 2 3" xfId="34010"/>
    <cellStyle name="Normal 1 2 3 2" xfId="34011"/>
    <cellStyle name="Normal 1 2 3 2 2" xfId="34012"/>
    <cellStyle name="Normal 1 2 4" xfId="34013"/>
    <cellStyle name="Normal 1 2 4 2" xfId="34014"/>
    <cellStyle name="Normal 1 2 5" xfId="34015"/>
    <cellStyle name="Normal 1 2 5 2" xfId="34016"/>
    <cellStyle name="Normal 1 2 6" xfId="34017"/>
    <cellStyle name="Normal 1 3" xfId="5379"/>
    <cellStyle name="Normal 1 3 2" xfId="5380"/>
    <cellStyle name="Normal 1 3 2 2" xfId="34018"/>
    <cellStyle name="Normal 1 3 2 2 2" xfId="34019"/>
    <cellStyle name="Normal 1 3 3" xfId="34020"/>
    <cellStyle name="Normal 1 3 3 2" xfId="34021"/>
    <cellStyle name="Normal 1 3 4" xfId="34022"/>
    <cellStyle name="Normal 1 3 4 2" xfId="34023"/>
    <cellStyle name="Normal 1 4" xfId="5381"/>
    <cellStyle name="Normal 1 4 2" xfId="34024"/>
    <cellStyle name="Normal 1 4 2 2" xfId="34025"/>
    <cellStyle name="Normal 1 5" xfId="34026"/>
    <cellStyle name="Normal 1 5 2" xfId="34027"/>
    <cellStyle name="Normal 1 5 2 2" xfId="34028"/>
    <cellStyle name="Normal 1 5 2 3" xfId="34029"/>
    <cellStyle name="Normal 1 5 3" xfId="34030"/>
    <cellStyle name="Normal 1 5 4" xfId="34031"/>
    <cellStyle name="Normal 1 5 5" xfId="34032"/>
    <cellStyle name="Normal 1 6" xfId="34033"/>
    <cellStyle name="Normal 1 6 2" xfId="34034"/>
    <cellStyle name="Normal 1 6 2 2" xfId="34035"/>
    <cellStyle name="Normal 1 6 2 2 2" xfId="34036"/>
    <cellStyle name="Normal 1 6 2 3" xfId="34037"/>
    <cellStyle name="Normal 1 6 2 4" xfId="34038"/>
    <cellStyle name="Normal 1 6 3" xfId="34039"/>
    <cellStyle name="Normal 1 6 3 2" xfId="34040"/>
    <cellStyle name="Normal 1 6 4" xfId="34041"/>
    <cellStyle name="Normal 1 6 5" xfId="34042"/>
    <cellStyle name="Normal 1 7" xfId="34043"/>
    <cellStyle name="Normal 1 7 2" xfId="34044"/>
    <cellStyle name="Normal 1 8" xfId="34045"/>
    <cellStyle name="Normal 1 8 2" xfId="34046"/>
    <cellStyle name="Normal 1 9" xfId="34047"/>
    <cellStyle name="Normal 10" xfId="5382"/>
    <cellStyle name="Normal 10 2" xfId="5383"/>
    <cellStyle name="Normal 10 2 2" xfId="5384"/>
    <cellStyle name="Normal 10 2 2 2" xfId="5385"/>
    <cellStyle name="Normal 10 2 2 2 2" xfId="34048"/>
    <cellStyle name="Normal 10 2 2 2 2 2" xfId="34049"/>
    <cellStyle name="Normal 10 2 2 3" xfId="34050"/>
    <cellStyle name="Normal 10 2 2 3 2" xfId="34051"/>
    <cellStyle name="Normal 10 2 2 3 3" xfId="34052"/>
    <cellStyle name="Normal 10 2 2 4" xfId="34053"/>
    <cellStyle name="Normal 10 2 2 4 2" xfId="34054"/>
    <cellStyle name="Normal 10 2 3" xfId="5386"/>
    <cellStyle name="Normal 10 2 3 2" xfId="34055"/>
    <cellStyle name="Normal 10 2 3 2 2" xfId="34056"/>
    <cellStyle name="Normal 10 2 4" xfId="34057"/>
    <cellStyle name="Normal 10 2 4 2" xfId="34058"/>
    <cellStyle name="Normal 10 2 4 3" xfId="34059"/>
    <cellStyle name="Normal 10 2 5" xfId="34060"/>
    <cellStyle name="Normal 10 2 5 2" xfId="34061"/>
    <cellStyle name="Normal 10 3" xfId="5387"/>
    <cellStyle name="Normal 10 3 2" xfId="5388"/>
    <cellStyle name="Normal 10 3 2 2" xfId="5389"/>
    <cellStyle name="Normal 10 3 2 2 2" xfId="34062"/>
    <cellStyle name="Normal 10 3 2 2 2 2" xfId="34063"/>
    <cellStyle name="Normal 10 3 2 2 3" xfId="45450"/>
    <cellStyle name="Normal 10 3 2 3" xfId="34064"/>
    <cellStyle name="Normal 10 3 2 3 2" xfId="34065"/>
    <cellStyle name="Normal 10 3 2 3 3" xfId="34066"/>
    <cellStyle name="Normal 10 3 2 4" xfId="34067"/>
    <cellStyle name="Normal 10 3 2 4 2" xfId="34068"/>
    <cellStyle name="Normal 10 3 3" xfId="5390"/>
    <cellStyle name="Normal 10 3 3 2" xfId="34069"/>
    <cellStyle name="Normal 10 3 3 2 2" xfId="34070"/>
    <cellStyle name="Normal 10 3 3 3" xfId="45451"/>
    <cellStyle name="Normal 10 3 4" xfId="34071"/>
    <cellStyle name="Normal 10 3 4 2" xfId="34072"/>
    <cellStyle name="Normal 10 3 4 3" xfId="34073"/>
    <cellStyle name="Normal 10 3 5" xfId="34074"/>
    <cellStyle name="Normal 10 3 5 2" xfId="34075"/>
    <cellStyle name="Normal 10 3 6" xfId="45452"/>
    <cellStyle name="Normal 10 4" xfId="5391"/>
    <cellStyle name="Normal 10 4 2" xfId="5392"/>
    <cellStyle name="Normal 10 4 2 2" xfId="34076"/>
    <cellStyle name="Normal 10 4 2 2 2" xfId="34077"/>
    <cellStyle name="Normal 10 4 2 3" xfId="34078"/>
    <cellStyle name="Normal 10 4 2 4" xfId="34079"/>
    <cellStyle name="Normal 10 4 3" xfId="34080"/>
    <cellStyle name="Normal 10 4 3 2" xfId="34081"/>
    <cellStyle name="Normal 10 4 3 2 2" xfId="34082"/>
    <cellStyle name="Normal 10 4 3 3" xfId="34083"/>
    <cellStyle name="Normal 10 4 3 4" xfId="34084"/>
    <cellStyle name="Normal 10 4 4" xfId="34085"/>
    <cellStyle name="Normal 10 4 4 2" xfId="34086"/>
    <cellStyle name="Normal 10 4 4 3" xfId="34087"/>
    <cellStyle name="Normal 10 4 5" xfId="34088"/>
    <cellStyle name="Normal 10 4 5 2" xfId="34089"/>
    <cellStyle name="Normal 10 4 6" xfId="34090"/>
    <cellStyle name="Normal 10 4 7" xfId="34091"/>
    <cellStyle name="Normal 10 5" xfId="5393"/>
    <cellStyle name="Normal 10 5 2" xfId="34092"/>
    <cellStyle name="Normal 10 5 2 2" xfId="34093"/>
    <cellStyle name="Normal 10 5 2 3" xfId="34094"/>
    <cellStyle name="Normal 10 5 3" xfId="34095"/>
    <cellStyle name="Normal 10 5 3 2" xfId="34096"/>
    <cellStyle name="Normal 10 5 4" xfId="34097"/>
    <cellStyle name="Normal 10 5 5" xfId="34098"/>
    <cellStyle name="Normal 10 6" xfId="5394"/>
    <cellStyle name="Normal 10 6 2" xfId="34099"/>
    <cellStyle name="Normal 10 6 2 2" xfId="34100"/>
    <cellStyle name="Normal 10 6 3" xfId="34101"/>
    <cellStyle name="Normal 10 6 4" xfId="34102"/>
    <cellStyle name="Normal 10 7" xfId="5395"/>
    <cellStyle name="Normal 10 7 2" xfId="34103"/>
    <cellStyle name="Normal 10 7 2 2" xfId="34104"/>
    <cellStyle name="Normal 10 7 3" xfId="34105"/>
    <cellStyle name="Normal 10 8" xfId="34106"/>
    <cellStyle name="Normal 10 8 2" xfId="34107"/>
    <cellStyle name="Normal 10 9" xfId="34108"/>
    <cellStyle name="Normal 10_ Price Inputs" xfId="5396"/>
    <cellStyle name="Normal 100" xfId="34109"/>
    <cellStyle name="Normal 100 2" xfId="34110"/>
    <cellStyle name="Normal 100 2 2" xfId="34111"/>
    <cellStyle name="Normal 100 3" xfId="34112"/>
    <cellStyle name="Normal 100 4" xfId="34113"/>
    <cellStyle name="Normal 100 5" xfId="34114"/>
    <cellStyle name="Normal 101" xfId="34115"/>
    <cellStyle name="Normal 101 2" xfId="34116"/>
    <cellStyle name="Normal 101 2 2" xfId="34117"/>
    <cellStyle name="Normal 101 3" xfId="34118"/>
    <cellStyle name="Normal 101 4" xfId="34119"/>
    <cellStyle name="Normal 102" xfId="34120"/>
    <cellStyle name="Normal 102 2" xfId="34121"/>
    <cellStyle name="Normal 102 2 2" xfId="34122"/>
    <cellStyle name="Normal 102 3" xfId="34123"/>
    <cellStyle name="Normal 102 4" xfId="34124"/>
    <cellStyle name="Normal 103" xfId="34125"/>
    <cellStyle name="Normal 103 2" xfId="34126"/>
    <cellStyle name="Normal 103 2 2" xfId="34127"/>
    <cellStyle name="Normal 103 3" xfId="34128"/>
    <cellStyle name="Normal 103 4" xfId="34129"/>
    <cellStyle name="Normal 104" xfId="34130"/>
    <cellStyle name="Normal 104 2" xfId="34131"/>
    <cellStyle name="Normal 104 2 2" xfId="34132"/>
    <cellStyle name="Normal 104 3" xfId="34133"/>
    <cellStyle name="Normal 104 4" xfId="34134"/>
    <cellStyle name="Normal 105" xfId="34135"/>
    <cellStyle name="Normal 105 2" xfId="34136"/>
    <cellStyle name="Normal 105 2 2" xfId="34137"/>
    <cellStyle name="Normal 105 3" xfId="34138"/>
    <cellStyle name="Normal 105 4" xfId="34139"/>
    <cellStyle name="Normal 106" xfId="34140"/>
    <cellStyle name="Normal 106 2" xfId="34141"/>
    <cellStyle name="Normal 106 2 2" xfId="34142"/>
    <cellStyle name="Normal 106 3" xfId="34143"/>
    <cellStyle name="Normal 106 4" xfId="34144"/>
    <cellStyle name="Normal 107" xfId="34145"/>
    <cellStyle name="Normal 107 2" xfId="34146"/>
    <cellStyle name="Normal 107 2 2" xfId="34147"/>
    <cellStyle name="Normal 107 3" xfId="34148"/>
    <cellStyle name="Normal 107 4" xfId="34149"/>
    <cellStyle name="Normal 108" xfId="34150"/>
    <cellStyle name="Normal 108 2" xfId="34151"/>
    <cellStyle name="Normal 108 2 2" xfId="34152"/>
    <cellStyle name="Normal 108 3" xfId="34153"/>
    <cellStyle name="Normal 109" xfId="34154"/>
    <cellStyle name="Normal 109 2" xfId="34155"/>
    <cellStyle name="Normal 109 2 2" xfId="34156"/>
    <cellStyle name="Normal 109 3" xfId="34157"/>
    <cellStyle name="Normal 11" xfId="5397"/>
    <cellStyle name="Normal 11 2" xfId="5398"/>
    <cellStyle name="Normal 11 2 2" xfId="5399"/>
    <cellStyle name="Normal 11 2 2 2" xfId="34158"/>
    <cellStyle name="Normal 11 2 2 2 2" xfId="34159"/>
    <cellStyle name="Normal 11 2 2 2 3" xfId="34160"/>
    <cellStyle name="Normal 11 2 2 2 4" xfId="34161"/>
    <cellStyle name="Normal 11 2 2 3" xfId="34162"/>
    <cellStyle name="Normal 11 2 2 4" xfId="34163"/>
    <cellStyle name="Normal 11 2 3" xfId="34164"/>
    <cellStyle name="Normal 11 2 3 2" xfId="34165"/>
    <cellStyle name="Normal 11 2 3 2 2" xfId="34166"/>
    <cellStyle name="Normal 11 2 3 3" xfId="34167"/>
    <cellStyle name="Normal 11 2 3 4" xfId="34168"/>
    <cellStyle name="Normal 11 2 3 5" xfId="34169"/>
    <cellStyle name="Normal 11 2 4" xfId="34170"/>
    <cellStyle name="Normal 11 2 4 2" xfId="34171"/>
    <cellStyle name="Normal 11 2 5" xfId="34172"/>
    <cellStyle name="Normal 11 2 6" xfId="34173"/>
    <cellStyle name="Normal 11 2 7" xfId="34174"/>
    <cellStyle name="Normal 11 3" xfId="30"/>
    <cellStyle name="Normal 11 3 2" xfId="34175"/>
    <cellStyle name="Normal 11 3 2 2" xfId="34176"/>
    <cellStyle name="Normal 11 3 2 2 2" xfId="45453"/>
    <cellStyle name="Normal 11 3 2 2 3" xfId="45454"/>
    <cellStyle name="Normal 11 3 2 3" xfId="34177"/>
    <cellStyle name="Normal 11 3 2 4" xfId="45455"/>
    <cellStyle name="Normal 11 3 3" xfId="34178"/>
    <cellStyle name="Normal 11 3 3 2" xfId="34179"/>
    <cellStyle name="Normal 11 3 3 3" xfId="45456"/>
    <cellStyle name="Normal 11 3 4" xfId="34180"/>
    <cellStyle name="Normal 11 3 4 2" xfId="45457"/>
    <cellStyle name="Normal 11 3 4 3" xfId="45458"/>
    <cellStyle name="Normal 11 3 5" xfId="45459"/>
    <cellStyle name="Normal 11 3 6" xfId="45460"/>
    <cellStyle name="Normal 11 4" xfId="5400"/>
    <cellStyle name="Normal 11 4 2" xfId="34181"/>
    <cellStyle name="Normal 11 4 2 2" xfId="34182"/>
    <cellStyle name="Normal 11 4 2 2 2" xfId="34183"/>
    <cellStyle name="Normal 11 4 2 3" xfId="34184"/>
    <cellStyle name="Normal 11 4 3" xfId="34185"/>
    <cellStyle name="Normal 11 4 3 2" xfId="34186"/>
    <cellStyle name="Normal 11 4 4" xfId="34187"/>
    <cellStyle name="Normal 11 4 5" xfId="34188"/>
    <cellStyle name="Normal 11 5" xfId="5401"/>
    <cellStyle name="Normal 11 5 2" xfId="34189"/>
    <cellStyle name="Normal 11 5 2 2" xfId="34190"/>
    <cellStyle name="Normal 11 5 3" xfId="34191"/>
    <cellStyle name="Normal 11 6" xfId="34192"/>
    <cellStyle name="Normal 11 6 2" xfId="34193"/>
    <cellStyle name="Normal 11 7" xfId="34194"/>
    <cellStyle name="Normal 11_16.37E Wild Horse Expansion DeferralRevwrkingfile SF" xfId="5402"/>
    <cellStyle name="Normal 110" xfId="34195"/>
    <cellStyle name="Normal 110 2" xfId="34196"/>
    <cellStyle name="Normal 110 2 2" xfId="34197"/>
    <cellStyle name="Normal 110 3" xfId="34198"/>
    <cellStyle name="Normal 111" xfId="34199"/>
    <cellStyle name="Normal 111 2" xfId="34200"/>
    <cellStyle name="Normal 111 2 2" xfId="34201"/>
    <cellStyle name="Normal 111 3" xfId="34202"/>
    <cellStyle name="Normal 112" xfId="34203"/>
    <cellStyle name="Normal 112 2" xfId="34204"/>
    <cellStyle name="Normal 112 2 2" xfId="34205"/>
    <cellStyle name="Normal 112 3" xfId="34206"/>
    <cellStyle name="Normal 113" xfId="34207"/>
    <cellStyle name="Normal 113 2" xfId="34208"/>
    <cellStyle name="Normal 114" xfId="34209"/>
    <cellStyle name="Normal 114 2" xfId="34210"/>
    <cellStyle name="Normal 115" xfId="34211"/>
    <cellStyle name="Normal 115 2" xfId="34212"/>
    <cellStyle name="Normal 116" xfId="34213"/>
    <cellStyle name="Normal 116 2" xfId="34214"/>
    <cellStyle name="Normal 116 3" xfId="42389"/>
    <cellStyle name="Normal 117" xfId="34215"/>
    <cellStyle name="Normal 117 2" xfId="34216"/>
    <cellStyle name="Normal 118" xfId="34217"/>
    <cellStyle name="Normal 118 2" xfId="34218"/>
    <cellStyle name="Normal 119" xfId="34219"/>
    <cellStyle name="Normal 119 2" xfId="34220"/>
    <cellStyle name="Normal 12" xfId="5403"/>
    <cellStyle name="Normal 12 2" xfId="5404"/>
    <cellStyle name="Normal 12 2 2" xfId="5405"/>
    <cellStyle name="Normal 12 2 2 2" xfId="34221"/>
    <cellStyle name="Normal 12 2 2 2 2" xfId="34222"/>
    <cellStyle name="Normal 12 2 2 3" xfId="34223"/>
    <cellStyle name="Normal 12 2 3" xfId="34224"/>
    <cellStyle name="Normal 12 2 3 2" xfId="34225"/>
    <cellStyle name="Normal 12 2 3 2 2" xfId="34226"/>
    <cellStyle name="Normal 12 2 3 3" xfId="34227"/>
    <cellStyle name="Normal 12 2 3 4" xfId="34228"/>
    <cellStyle name="Normal 12 2 4" xfId="34229"/>
    <cellStyle name="Normal 12 2 4 2" xfId="34230"/>
    <cellStyle name="Normal 12 2 5" xfId="34231"/>
    <cellStyle name="Normal 12 2 5 2" xfId="34232"/>
    <cellStyle name="Normal 12 3" xfId="5406"/>
    <cellStyle name="Normal 12 3 2" xfId="34233"/>
    <cellStyle name="Normal 12 3 2 2" xfId="34234"/>
    <cellStyle name="Normal 12 3 2 2 2" xfId="45461"/>
    <cellStyle name="Normal 12 3 2 2 3" xfId="45462"/>
    <cellStyle name="Normal 12 3 2 3" xfId="34235"/>
    <cellStyle name="Normal 12 3 2 4" xfId="34236"/>
    <cellStyle name="Normal 12 3 3" xfId="34237"/>
    <cellStyle name="Normal 12 3 3 2" xfId="34238"/>
    <cellStyle name="Normal 12 3 3 3" xfId="45463"/>
    <cellStyle name="Normal 12 3 4" xfId="34239"/>
    <cellStyle name="Normal 12 3 4 2" xfId="45464"/>
    <cellStyle name="Normal 12 3 4 3" xfId="45465"/>
    <cellStyle name="Normal 12 3 5" xfId="34240"/>
    <cellStyle name="Normal 12 3 6" xfId="45466"/>
    <cellStyle name="Normal 12 4" xfId="5407"/>
    <cellStyle name="Normal 12 4 2" xfId="34241"/>
    <cellStyle name="Normal 12 4 2 2" xfId="34242"/>
    <cellStyle name="Normal 12 4 3" xfId="34243"/>
    <cellStyle name="Normal 12 5" xfId="34244"/>
    <cellStyle name="Normal 12 5 2" xfId="34245"/>
    <cellStyle name="Normal 12 6" xfId="34246"/>
    <cellStyle name="Normal 12 6 2" xfId="34247"/>
    <cellStyle name="Normal 12 7" xfId="34248"/>
    <cellStyle name="Normal 120" xfId="34249"/>
    <cellStyle name="Normal 120 2" xfId="34250"/>
    <cellStyle name="Normal 121" xfId="34251"/>
    <cellStyle name="Normal 121 2" xfId="34252"/>
    <cellStyle name="Normal 122" xfId="34253"/>
    <cellStyle name="Normal 123" xfId="34254"/>
    <cellStyle name="Normal 124" xfId="34255"/>
    <cellStyle name="Normal 125" xfId="34256"/>
    <cellStyle name="Normal 125 2" xfId="34257"/>
    <cellStyle name="Normal 126" xfId="34258"/>
    <cellStyle name="Normal 127" xfId="34259"/>
    <cellStyle name="Normal 128" xfId="34260"/>
    <cellStyle name="Normal 129" xfId="34261"/>
    <cellStyle name="Normal 13" xfId="6"/>
    <cellStyle name="Normal 13 2" xfId="5409"/>
    <cellStyle name="Normal 13 2 2" xfId="5410"/>
    <cellStyle name="Normal 13 2 2 2" xfId="34262"/>
    <cellStyle name="Normal 13 2 2 2 2" xfId="34263"/>
    <cellStyle name="Normal 13 2 2 3" xfId="34264"/>
    <cellStyle name="Normal 13 2 2 4" xfId="34265"/>
    <cellStyle name="Normal 13 2 3" xfId="34266"/>
    <cellStyle name="Normal 13 2 3 2" xfId="34267"/>
    <cellStyle name="Normal 13 2 3 2 2" xfId="34268"/>
    <cellStyle name="Normal 13 2 3 3" xfId="34269"/>
    <cellStyle name="Normal 13 2 3 4" xfId="34270"/>
    <cellStyle name="Normal 13 2 4" xfId="34271"/>
    <cellStyle name="Normal 13 2 4 2" xfId="34272"/>
    <cellStyle name="Normal 13 2 5" xfId="34273"/>
    <cellStyle name="Normal 13 2 5 2" xfId="34274"/>
    <cellStyle name="Normal 13 2 6" xfId="34275"/>
    <cellStyle name="Normal 13 3" xfId="5411"/>
    <cellStyle name="Normal 13 3 2" xfId="34276"/>
    <cellStyle name="Normal 13 3 2 2" xfId="34277"/>
    <cellStyle name="Normal 13 3 2 2 2" xfId="45467"/>
    <cellStyle name="Normal 13 3 2 2 3" xfId="45468"/>
    <cellStyle name="Normal 13 3 2 3" xfId="45469"/>
    <cellStyle name="Normal 13 3 2 4" xfId="45470"/>
    <cellStyle name="Normal 13 3 3" xfId="34278"/>
    <cellStyle name="Normal 13 3 3 2" xfId="34279"/>
    <cellStyle name="Normal 13 3 3 3" xfId="45471"/>
    <cellStyle name="Normal 13 3 4" xfId="34280"/>
    <cellStyle name="Normal 13 3 4 2" xfId="45472"/>
    <cellStyle name="Normal 13 3 4 3" xfId="45473"/>
    <cellStyle name="Normal 13 3 5" xfId="45474"/>
    <cellStyle name="Normal 13 3 6" xfId="45475"/>
    <cellStyle name="Normal 13 4" xfId="5412"/>
    <cellStyle name="Normal 13 4 2" xfId="34281"/>
    <cellStyle name="Normal 13 4 2 2" xfId="34282"/>
    <cellStyle name="Normal 13 4 3" xfId="34283"/>
    <cellStyle name="Normal 13 5" xfId="34284"/>
    <cellStyle name="Normal 13 5 2" xfId="34285"/>
    <cellStyle name="Normal 13 5 2 2" xfId="34286"/>
    <cellStyle name="Normal 13 5 3" xfId="34287"/>
    <cellStyle name="Normal 13 6" xfId="34288"/>
    <cellStyle name="Normal 13 6 2" xfId="34289"/>
    <cellStyle name="Normal 13 7" xfId="34290"/>
    <cellStyle name="Normal 13 8" xfId="34291"/>
    <cellStyle name="Normal 13 9" xfId="5408"/>
    <cellStyle name="Normal 130" xfId="34292"/>
    <cellStyle name="Normal 131" xfId="34293"/>
    <cellStyle name="Normal 132" xfId="34294"/>
    <cellStyle name="Normal 133" xfId="34295"/>
    <cellStyle name="Normal 134" xfId="34296"/>
    <cellStyle name="Normal 14" xfId="5413"/>
    <cellStyle name="Normal 14 2" xfId="5414"/>
    <cellStyle name="Normal 14 2 2" xfId="5415"/>
    <cellStyle name="Normal 14 2 2 2" xfId="34297"/>
    <cellStyle name="Normal 14 2 2 2 2" xfId="45476"/>
    <cellStyle name="Normal 14 2 2 2 3" xfId="45477"/>
    <cellStyle name="Normal 14 2 2 3" xfId="45478"/>
    <cellStyle name="Normal 14 2 2 4" xfId="45479"/>
    <cellStyle name="Normal 14 2 3" xfId="34298"/>
    <cellStyle name="Normal 14 2 3 2" xfId="34299"/>
    <cellStyle name="Normal 14 2 3 3" xfId="45480"/>
    <cellStyle name="Normal 14 2 4" xfId="34300"/>
    <cellStyle name="Normal 14 2 4 2" xfId="45481"/>
    <cellStyle name="Normal 14 2 4 3" xfId="45482"/>
    <cellStyle name="Normal 14 2 5" xfId="45483"/>
    <cellStyle name="Normal 14 2 6" xfId="45484"/>
    <cellStyle name="Normal 14 3" xfId="5416"/>
    <cellStyle name="Normal 14 3 2" xfId="34301"/>
    <cellStyle name="Normal 14 3 2 2" xfId="34302"/>
    <cellStyle name="Normal 14 3 3" xfId="34303"/>
    <cellStyle name="Normal 14 4" xfId="5417"/>
    <cellStyle name="Normal 14 4 2" xfId="34304"/>
    <cellStyle name="Normal 14 4 2 2" xfId="34305"/>
    <cellStyle name="Normal 14 4 3" xfId="34306"/>
    <cellStyle name="Normal 14 4 4" xfId="34307"/>
    <cellStyle name="Normal 14 5" xfId="34308"/>
    <cellStyle name="Normal 15" xfId="5418"/>
    <cellStyle name="Normal 15 2" xfId="5419"/>
    <cellStyle name="Normal 15 2 2" xfId="5420"/>
    <cellStyle name="Normal 15 2 2 2" xfId="34309"/>
    <cellStyle name="Normal 15 2 2 2 2" xfId="45485"/>
    <cellStyle name="Normal 15 2 2 2 3" xfId="45486"/>
    <cellStyle name="Normal 15 2 2 3" xfId="34310"/>
    <cellStyle name="Normal 15 2 2 4" xfId="45487"/>
    <cellStyle name="Normal 15 2 3" xfId="34311"/>
    <cellStyle name="Normal 15 2 3 2" xfId="34312"/>
    <cellStyle name="Normal 15 2 3 3" xfId="45488"/>
    <cellStyle name="Normal 15 2 4" xfId="34313"/>
    <cellStyle name="Normal 15 2 4 2" xfId="45489"/>
    <cellStyle name="Normal 15 2 4 3" xfId="45490"/>
    <cellStyle name="Normal 15 2 5" xfId="45491"/>
    <cellStyle name="Normal 15 2 6" xfId="45492"/>
    <cellStyle name="Normal 15 3" xfId="5421"/>
    <cellStyle name="Normal 15 3 2" xfId="34314"/>
    <cellStyle name="Normal 15 3 2 2" xfId="34315"/>
    <cellStyle name="Normal 15 3 3" xfId="34316"/>
    <cellStyle name="Normal 15 3 3 2" xfId="34317"/>
    <cellStyle name="Normal 15 3 4" xfId="34318"/>
    <cellStyle name="Normal 15 4" xfId="5422"/>
    <cellStyle name="Normal 15 4 2" xfId="34319"/>
    <cellStyle name="Normal 15 4 2 2" xfId="34320"/>
    <cellStyle name="Normal 15 4 3" xfId="34321"/>
    <cellStyle name="Normal 15 4 4" xfId="34322"/>
    <cellStyle name="Normal 15 5" xfId="34323"/>
    <cellStyle name="Normal 15 5 2" xfId="34324"/>
    <cellStyle name="Normal 15 6" xfId="34325"/>
    <cellStyle name="Normal 15 6 2" xfId="34326"/>
    <cellStyle name="Normal 15 7" xfId="34327"/>
    <cellStyle name="Normal 16" xfId="5423"/>
    <cellStyle name="Normal 16 2" xfId="5424"/>
    <cellStyle name="Normal 16 2 2" xfId="5425"/>
    <cellStyle name="Normal 16 2 2 2" xfId="34328"/>
    <cellStyle name="Normal 16 2 2 2 2" xfId="34329"/>
    <cellStyle name="Normal 16 2 2 3" xfId="34330"/>
    <cellStyle name="Normal 16 2 3" xfId="34331"/>
    <cellStyle name="Normal 16 2 3 2" xfId="34332"/>
    <cellStyle name="Normal 16 2 3 2 2" xfId="34333"/>
    <cellStyle name="Normal 16 2 3 3" xfId="34334"/>
    <cellStyle name="Normal 16 2 3 4" xfId="34335"/>
    <cellStyle name="Normal 16 2 4" xfId="34336"/>
    <cellStyle name="Normal 16 2 4 2" xfId="34337"/>
    <cellStyle name="Normal 16 2 5" xfId="34338"/>
    <cellStyle name="Normal 16 2 5 2" xfId="34339"/>
    <cellStyle name="Normal 16 2 6" xfId="34340"/>
    <cellStyle name="Normal 16 3" xfId="5426"/>
    <cellStyle name="Normal 16 3 2" xfId="34341"/>
    <cellStyle name="Normal 16 3 2 2" xfId="34342"/>
    <cellStyle name="Normal 16 3 3" xfId="34343"/>
    <cellStyle name="Normal 16 3 3 2" xfId="34344"/>
    <cellStyle name="Normal 16 3 4" xfId="34345"/>
    <cellStyle name="Normal 16 4" xfId="5427"/>
    <cellStyle name="Normal 16 4 2" xfId="34346"/>
    <cellStyle name="Normal 16 4 2 2" xfId="34347"/>
    <cellStyle name="Normal 16 4 3" xfId="34348"/>
    <cellStyle name="Normal 16 5" xfId="34349"/>
    <cellStyle name="Normal 16 5 2" xfId="34350"/>
    <cellStyle name="Normal 16 6" xfId="34351"/>
    <cellStyle name="Normal 16 6 2" xfId="34352"/>
    <cellStyle name="Normal 16 7" xfId="34353"/>
    <cellStyle name="Normal 16 8" xfId="34354"/>
    <cellStyle name="Normal 17" xfId="5428"/>
    <cellStyle name="Normal 17 2" xfId="5429"/>
    <cellStyle name="Normal 17 2 2" xfId="5430"/>
    <cellStyle name="Normal 17 2 2 2" xfId="34355"/>
    <cellStyle name="Normal 17 2 2 2 2" xfId="34356"/>
    <cellStyle name="Normal 17 2 2 2 3" xfId="45493"/>
    <cellStyle name="Normal 17 2 2 3" xfId="34357"/>
    <cellStyle name="Normal 17 2 2 4" xfId="45494"/>
    <cellStyle name="Normal 17 2 3" xfId="34358"/>
    <cellStyle name="Normal 17 2 3 2" xfId="34359"/>
    <cellStyle name="Normal 17 2 3 2 2" xfId="34360"/>
    <cellStyle name="Normal 17 2 3 3" xfId="34361"/>
    <cellStyle name="Normal 17 2 3 4" xfId="34362"/>
    <cellStyle name="Normal 17 2 4" xfId="34363"/>
    <cellStyle name="Normal 17 2 4 2" xfId="34364"/>
    <cellStyle name="Normal 17 2 4 3" xfId="45495"/>
    <cellStyle name="Normal 17 2 5" xfId="34365"/>
    <cellStyle name="Normal 17 2 5 2" xfId="34366"/>
    <cellStyle name="Normal 17 2 6" xfId="34367"/>
    <cellStyle name="Normal 17 3" xfId="5431"/>
    <cellStyle name="Normal 17 3 2" xfId="34368"/>
    <cellStyle name="Normal 17 3 2 2" xfId="34369"/>
    <cellStyle name="Normal 17 3 2 3" xfId="45496"/>
    <cellStyle name="Normal 17 3 3" xfId="34370"/>
    <cellStyle name="Normal 17 3 4" xfId="45497"/>
    <cellStyle name="Normal 17 4" xfId="5432"/>
    <cellStyle name="Normal 17 4 2" xfId="34371"/>
    <cellStyle name="Normal 17 4 3" xfId="34372"/>
    <cellStyle name="Normal 17 5" xfId="34373"/>
    <cellStyle name="Normal 17 5 2" xfId="34374"/>
    <cellStyle name="Normal 17 5 3" xfId="45498"/>
    <cellStyle name="Normal 17 6" xfId="34375"/>
    <cellStyle name="Normal 17 7" xfId="45499"/>
    <cellStyle name="Normal 18" xfId="5433"/>
    <cellStyle name="Normal 18 2" xfId="5434"/>
    <cellStyle name="Normal 18 2 2" xfId="5435"/>
    <cellStyle name="Normal 18 2 2 2" xfId="34376"/>
    <cellStyle name="Normal 18 2 2 2 2" xfId="34377"/>
    <cellStyle name="Normal 18 2 2 2 3" xfId="45500"/>
    <cellStyle name="Normal 18 2 2 3" xfId="34378"/>
    <cellStyle name="Normal 18 2 2 4" xfId="45501"/>
    <cellStyle name="Normal 18 2 3" xfId="34379"/>
    <cellStyle name="Normal 18 2 3 2" xfId="34380"/>
    <cellStyle name="Normal 18 2 3 2 2" xfId="34381"/>
    <cellStyle name="Normal 18 2 3 3" xfId="34382"/>
    <cellStyle name="Normal 18 2 3 4" xfId="34383"/>
    <cellStyle name="Normal 18 2 4" xfId="34384"/>
    <cellStyle name="Normal 18 2 4 2" xfId="34385"/>
    <cellStyle name="Normal 18 2 4 3" xfId="45502"/>
    <cellStyle name="Normal 18 2 5" xfId="34386"/>
    <cellStyle name="Normal 18 2 5 2" xfId="34387"/>
    <cellStyle name="Normal 18 2 6" xfId="34388"/>
    <cellStyle name="Normal 18 3" xfId="5436"/>
    <cellStyle name="Normal 18 3 2" xfId="34389"/>
    <cellStyle name="Normal 18 3 2 2" xfId="34390"/>
    <cellStyle name="Normal 18 3 2 3" xfId="45503"/>
    <cellStyle name="Normal 18 3 3" xfId="34391"/>
    <cellStyle name="Normal 18 3 4" xfId="45504"/>
    <cellStyle name="Normal 18 4" xfId="5437"/>
    <cellStyle name="Normal 18 4 2" xfId="34392"/>
    <cellStyle name="Normal 18 4 3" xfId="34393"/>
    <cellStyle name="Normal 18 5" xfId="34394"/>
    <cellStyle name="Normal 18 5 2" xfId="34395"/>
    <cellStyle name="Normal 18 5 3" xfId="45505"/>
    <cellStyle name="Normal 18 6" xfId="34396"/>
    <cellStyle name="Normal 18 7" xfId="45506"/>
    <cellStyle name="Normal 19" xfId="5438"/>
    <cellStyle name="Normal 19 2" xfId="5439"/>
    <cellStyle name="Normal 19 2 2" xfId="5440"/>
    <cellStyle name="Normal 19 2 2 2" xfId="34397"/>
    <cellStyle name="Normal 19 2 2 2 2" xfId="34398"/>
    <cellStyle name="Normal 19 2 2 3" xfId="34399"/>
    <cellStyle name="Normal 19 2 3" xfId="34400"/>
    <cellStyle name="Normal 19 2 3 2" xfId="34401"/>
    <cellStyle name="Normal 19 2 3 2 2" xfId="34402"/>
    <cellStyle name="Normal 19 2 3 3" xfId="34403"/>
    <cellStyle name="Normal 19 2 3 4" xfId="34404"/>
    <cellStyle name="Normal 19 2 4" xfId="34405"/>
    <cellStyle name="Normal 19 2 4 2" xfId="34406"/>
    <cellStyle name="Normal 19 2 5" xfId="34407"/>
    <cellStyle name="Normal 19 2 5 2" xfId="34408"/>
    <cellStyle name="Normal 19 2 6" xfId="34409"/>
    <cellStyle name="Normal 19 3" xfId="5441"/>
    <cellStyle name="Normal 19 3 2" xfId="34410"/>
    <cellStyle name="Normal 19 3 2 2" xfId="34411"/>
    <cellStyle name="Normal 19 3 3" xfId="34412"/>
    <cellStyle name="Normal 19 4" xfId="5442"/>
    <cellStyle name="Normal 19 4 2" xfId="34413"/>
    <cellStyle name="Normal 19 4 3" xfId="34414"/>
    <cellStyle name="Normal 19 5" xfId="34415"/>
    <cellStyle name="Normal 19 5 2" xfId="34416"/>
    <cellStyle name="Normal 19 6" xfId="34417"/>
    <cellStyle name="Normal 2" xfId="3"/>
    <cellStyle name="Normal 2 10" xfId="5443"/>
    <cellStyle name="Normal 2 10 2" xfId="5444"/>
    <cellStyle name="Normal 2 10 2 2" xfId="34418"/>
    <cellStyle name="Normal 2 10 2 2 2" xfId="34419"/>
    <cellStyle name="Normal 2 10 2 3" xfId="34420"/>
    <cellStyle name="Normal 2 10 3" xfId="34421"/>
    <cellStyle name="Normal 2 10 3 2" xfId="34422"/>
    <cellStyle name="Normal 2 10 3 3" xfId="45507"/>
    <cellStyle name="Normal 2 10 4" xfId="34423"/>
    <cellStyle name="Normal 2 10 4 2" xfId="34424"/>
    <cellStyle name="Normal 2 10 5" xfId="45508"/>
    <cellStyle name="Normal 2 11" xfId="5445"/>
    <cellStyle name="Normal 2 11 2" xfId="5446"/>
    <cellStyle name="Normal 2 11 2 2" xfId="34425"/>
    <cellStyle name="Normal 2 11 2 2 2" xfId="34426"/>
    <cellStyle name="Normal 2 11 2 3" xfId="34427"/>
    <cellStyle name="Normal 2 11 3" xfId="34428"/>
    <cellStyle name="Normal 2 11 3 2" xfId="34429"/>
    <cellStyle name="Normal 2 11 4" xfId="34430"/>
    <cellStyle name="Normal 2 11 4 2" xfId="34431"/>
    <cellStyle name="Normal 2 12" xfId="5447"/>
    <cellStyle name="Normal 2 12 2" xfId="5448"/>
    <cellStyle name="Normal 2 12 2 2" xfId="34432"/>
    <cellStyle name="Normal 2 12 2 2 2" xfId="34433"/>
    <cellStyle name="Normal 2 12 2 3" xfId="34434"/>
    <cellStyle name="Normal 2 12 3" xfId="34435"/>
    <cellStyle name="Normal 2 12 3 2" xfId="34436"/>
    <cellStyle name="Normal 2 12 3 2 2" xfId="34437"/>
    <cellStyle name="Normal 2 12 3 3" xfId="34438"/>
    <cellStyle name="Normal 2 12 4" xfId="34439"/>
    <cellStyle name="Normal 2 12 4 2" xfId="34440"/>
    <cellStyle name="Normal 2 12 5" xfId="34441"/>
    <cellStyle name="Normal 2 12 5 2" xfId="34442"/>
    <cellStyle name="Normal 2 12 6" xfId="34443"/>
    <cellStyle name="Normal 2 13" xfId="5449"/>
    <cellStyle name="Normal 2 13 2" xfId="5450"/>
    <cellStyle name="Normal 2 13 2 2" xfId="34444"/>
    <cellStyle name="Normal 2 13 2 3" xfId="34445"/>
    <cellStyle name="Normal 2 13 3" xfId="34446"/>
    <cellStyle name="Normal 2 13 3 2" xfId="34447"/>
    <cellStyle name="Normal 2 13 4" xfId="34448"/>
    <cellStyle name="Normal 2 14" xfId="5451"/>
    <cellStyle name="Normal 2 14 2" xfId="34449"/>
    <cellStyle name="Normal 2 15" xfId="5452"/>
    <cellStyle name="Normal 2 15 2" xfId="34450"/>
    <cellStyle name="Normal 2 15 3" xfId="34451"/>
    <cellStyle name="Normal 2 16" xfId="34452"/>
    <cellStyle name="Normal 2 16 2" xfId="34453"/>
    <cellStyle name="Normal 2 17" xfId="34454"/>
    <cellStyle name="Normal 2 18" xfId="34455"/>
    <cellStyle name="Normal 2 2" xfId="7"/>
    <cellStyle name="Normal 2 2 10" xfId="34456"/>
    <cellStyle name="Normal 2 2 10 2" xfId="34457"/>
    <cellStyle name="Normal 2 2 10 3" xfId="34458"/>
    <cellStyle name="Normal 2 2 11" xfId="34459"/>
    <cellStyle name="Normal 2 2 11 2" xfId="34460"/>
    <cellStyle name="Normal 2 2 12" xfId="34461"/>
    <cellStyle name="Normal 2 2 13" xfId="5453"/>
    <cellStyle name="Normal 2 2 14" xfId="42393"/>
    <cellStyle name="Normal 2 2 2" xfId="5454"/>
    <cellStyle name="Normal 2 2 2 10" xfId="34462"/>
    <cellStyle name="Normal 2 2 2 11" xfId="34463"/>
    <cellStyle name="Normal 2 2 2 2" xfId="5455"/>
    <cellStyle name="Normal 2 2 2 2 2" xfId="5456"/>
    <cellStyle name="Normal 2 2 2 2 2 2" xfId="5457"/>
    <cellStyle name="Normal 2 2 2 2 2 2 2" xfId="34464"/>
    <cellStyle name="Normal 2 2 2 2 2 3" xfId="34465"/>
    <cellStyle name="Normal 2 2 2 2 3" xfId="5458"/>
    <cellStyle name="Normal 2 2 2 2 3 2" xfId="5459"/>
    <cellStyle name="Normal 2 2 2 2 3 2 2" xfId="34466"/>
    <cellStyle name="Normal 2 2 2 2 3 3" xfId="34467"/>
    <cellStyle name="Normal 2 2 2 2 4" xfId="5460"/>
    <cellStyle name="Normal 2 2 2 2 4 2" xfId="34468"/>
    <cellStyle name="Normal 2 2 2 2 5" xfId="34469"/>
    <cellStyle name="Normal 2 2 2 2 5 2" xfId="34470"/>
    <cellStyle name="Normal 2 2 2 2 6" xfId="34471"/>
    <cellStyle name="Normal 2 2 2 2 7" xfId="34472"/>
    <cellStyle name="Normal 2 2 2 3" xfId="5461"/>
    <cellStyle name="Normal 2 2 2 3 2" xfId="5462"/>
    <cellStyle name="Normal 2 2 2 3 2 2" xfId="5463"/>
    <cellStyle name="Normal 2 2 2 3 2 2 2" xfId="34473"/>
    <cellStyle name="Normal 2 2 2 3 2 3" xfId="34474"/>
    <cellStyle name="Normal 2 2 2 3 3" xfId="5464"/>
    <cellStyle name="Normal 2 2 2 3 3 2" xfId="5465"/>
    <cellStyle name="Normal 2 2 2 3 3 2 2" xfId="34475"/>
    <cellStyle name="Normal 2 2 2 3 3 3" xfId="34476"/>
    <cellStyle name="Normal 2 2 2 3 4" xfId="5466"/>
    <cellStyle name="Normal 2 2 2 3 4 2" xfId="34477"/>
    <cellStyle name="Normal 2 2 2 3 5" xfId="34478"/>
    <cellStyle name="Normal 2 2 2 4" xfId="5467"/>
    <cellStyle name="Normal 2 2 2 4 2" xfId="5468"/>
    <cellStyle name="Normal 2 2 2 4 2 2" xfId="34479"/>
    <cellStyle name="Normal 2 2 2 4 3" xfId="34480"/>
    <cellStyle name="Normal 2 2 2 5" xfId="5469"/>
    <cellStyle name="Normal 2 2 2 5 2" xfId="5470"/>
    <cellStyle name="Normal 2 2 2 5 2 2" xfId="34481"/>
    <cellStyle name="Normal 2 2 2 5 3" xfId="34482"/>
    <cellStyle name="Normal 2 2 2 6" xfId="5471"/>
    <cellStyle name="Normal 2 2 2 6 2" xfId="34483"/>
    <cellStyle name="Normal 2 2 2 7" xfId="34484"/>
    <cellStyle name="Normal 2 2 2 7 2" xfId="34485"/>
    <cellStyle name="Normal 2 2 2 8" xfId="34486"/>
    <cellStyle name="Normal 2 2 2 9" xfId="34487"/>
    <cellStyle name="Normal 2 2 2_12PCORC Wind Vestas and Royalties" xfId="34488"/>
    <cellStyle name="Normal 2 2 3" xfId="5472"/>
    <cellStyle name="Normal 2 2 3 2" xfId="5473"/>
    <cellStyle name="Normal 2 2 3 2 2" xfId="5474"/>
    <cellStyle name="Normal 2 2 3 2 2 2" xfId="34489"/>
    <cellStyle name="Normal 2 2 3 2 3" xfId="34490"/>
    <cellStyle name="Normal 2 2 3 2 3 2" xfId="34491"/>
    <cellStyle name="Normal 2 2 3 2 3 3" xfId="34492"/>
    <cellStyle name="Normal 2 2 3 2 4" xfId="34493"/>
    <cellStyle name="Normal 2 2 3 2 5" xfId="34494"/>
    <cellStyle name="Normal 2 2 3 3" xfId="5475"/>
    <cellStyle name="Normal 2 2 3 3 2" xfId="5476"/>
    <cellStyle name="Normal 2 2 3 3 2 2" xfId="34495"/>
    <cellStyle name="Normal 2 2 3 3 3" xfId="34496"/>
    <cellStyle name="Normal 2 2 3 4" xfId="5477"/>
    <cellStyle name="Normal 2 2 3 4 2" xfId="34497"/>
    <cellStyle name="Normal 2 2 3 5" xfId="34498"/>
    <cellStyle name="Normal 2 2 3 5 2" xfId="34499"/>
    <cellStyle name="Normal 2 2 3 5 3" xfId="34500"/>
    <cellStyle name="Normal 2 2 3 6" xfId="34501"/>
    <cellStyle name="Normal 2 2 3 7" xfId="34502"/>
    <cellStyle name="Normal 2 2 4" xfId="5478"/>
    <cellStyle name="Normal 2 2 4 2" xfId="5479"/>
    <cellStyle name="Normal 2 2 4 2 2" xfId="34503"/>
    <cellStyle name="Normal 2 2 4 2 2 2" xfId="34504"/>
    <cellStyle name="Normal 2 2 4 2 3" xfId="45509"/>
    <cellStyle name="Normal 2 2 4 3" xfId="34505"/>
    <cellStyle name="Normal 2 2 4 3 2" xfId="34506"/>
    <cellStyle name="Normal 2 2 4 3 3" xfId="34507"/>
    <cellStyle name="Normal 2 2 4 4" xfId="34508"/>
    <cellStyle name="Normal 2 2 4 4 2" xfId="34509"/>
    <cellStyle name="Normal 2 2 5" xfId="5480"/>
    <cellStyle name="Normal 2 2 5 2" xfId="34510"/>
    <cellStyle name="Normal 2 2 5 2 2" xfId="34511"/>
    <cellStyle name="Normal 2 2 5 3" xfId="34512"/>
    <cellStyle name="Normal 2 2 6" xfId="5481"/>
    <cellStyle name="Normal 2 2 6 2" xfId="34513"/>
    <cellStyle name="Normal 2 2 6 2 2" xfId="34514"/>
    <cellStyle name="Normal 2 2 6 3" xfId="34515"/>
    <cellStyle name="Normal 2 2 7" xfId="5482"/>
    <cellStyle name="Normal 2 2 7 2" xfId="34516"/>
    <cellStyle name="Normal 2 2 7 2 2" xfId="34517"/>
    <cellStyle name="Normal 2 2 7 3" xfId="34518"/>
    <cellStyle name="Normal 2 2 7 4" xfId="34519"/>
    <cellStyle name="Normal 2 2 8" xfId="34520"/>
    <cellStyle name="Normal 2 2 8 2" xfId="34521"/>
    <cellStyle name="Normal 2 2 8 2 2" xfId="34522"/>
    <cellStyle name="Normal 2 2 8 3" xfId="34523"/>
    <cellStyle name="Normal 2 2 9" xfId="34524"/>
    <cellStyle name="Normal 2 2 9 2" xfId="34525"/>
    <cellStyle name="Normal 2 2 9 3" xfId="34526"/>
    <cellStyle name="Normal 2 2_ Price Inputs" xfId="5483"/>
    <cellStyle name="Normal 2 3" xfId="5484"/>
    <cellStyle name="Normal 2 3 2" xfId="5485"/>
    <cellStyle name="Normal 2 3 2 2" xfId="5486"/>
    <cellStyle name="Normal 2 3 2 2 2" xfId="34527"/>
    <cellStyle name="Normal 2 3 2 2 2 2" xfId="34528"/>
    <cellStyle name="Normal 2 3 2 2 3" xfId="34529"/>
    <cellStyle name="Normal 2 3 2 3" xfId="34530"/>
    <cellStyle name="Normal 2 3 2 3 2" xfId="34531"/>
    <cellStyle name="Normal 2 3 2 3 3" xfId="34532"/>
    <cellStyle name="Normal 2 3 2 4" xfId="34533"/>
    <cellStyle name="Normal 2 3 2 4 2" xfId="34534"/>
    <cellStyle name="Normal 2 3 2 5" xfId="34535"/>
    <cellStyle name="Normal 2 3 3" xfId="5487"/>
    <cellStyle name="Normal 2 3 3 2" xfId="5488"/>
    <cellStyle name="Normal 2 3 3 2 2" xfId="34536"/>
    <cellStyle name="Normal 2 3 3 2 3" xfId="34537"/>
    <cellStyle name="Normal 2 3 3 3" xfId="34538"/>
    <cellStyle name="Normal 2 3 3 3 2" xfId="34539"/>
    <cellStyle name="Normal 2 3 3 4" xfId="34540"/>
    <cellStyle name="Normal 2 3 4" xfId="5489"/>
    <cellStyle name="Normal 2 3 4 2" xfId="34541"/>
    <cellStyle name="Normal 2 3 5" xfId="34542"/>
    <cellStyle name="Normal 2 3 5 2" xfId="34543"/>
    <cellStyle name="Normal 2 3 5 3" xfId="34544"/>
    <cellStyle name="Normal 2 3 6" xfId="34545"/>
    <cellStyle name="Normal 2 4" xfId="5490"/>
    <cellStyle name="Normal 2 4 2" xfId="5491"/>
    <cellStyle name="Normal 2 4 2 2" xfId="5492"/>
    <cellStyle name="Normal 2 4 2 2 2" xfId="34546"/>
    <cellStyle name="Normal 2 4 2 2 2 2" xfId="34547"/>
    <cellStyle name="Normal 2 4 2 2 3" xfId="34548"/>
    <cellStyle name="Normal 2 4 2 3" xfId="34549"/>
    <cellStyle name="Normal 2 4 2 3 2" xfId="34550"/>
    <cellStyle name="Normal 2 4 2 3 3" xfId="34551"/>
    <cellStyle name="Normal 2 4 2 4" xfId="34552"/>
    <cellStyle name="Normal 2 4 2 4 2" xfId="34553"/>
    <cellStyle name="Normal 2 4 2 5" xfId="34554"/>
    <cellStyle name="Normal 2 4 3" xfId="5493"/>
    <cellStyle name="Normal 2 4 3 2" xfId="5494"/>
    <cellStyle name="Normal 2 4 3 2 2" xfId="34555"/>
    <cellStyle name="Normal 2 4 3 3" xfId="34556"/>
    <cellStyle name="Normal 2 4 4" xfId="5495"/>
    <cellStyle name="Normal 2 4 4 2" xfId="34557"/>
    <cellStyle name="Normal 2 4 5" xfId="34558"/>
    <cellStyle name="Normal 2 4 5 2" xfId="34559"/>
    <cellStyle name="Normal 2 4 5 3" xfId="34560"/>
    <cellStyle name="Normal 2 4 6" xfId="34561"/>
    <cellStyle name="Normal 2 4 7" xfId="34562"/>
    <cellStyle name="Normal 2 5" xfId="5496"/>
    <cellStyle name="Normal 2 5 2" xfId="5497"/>
    <cellStyle name="Normal 2 5 2 2" xfId="5498"/>
    <cellStyle name="Normal 2 5 2 2 2" xfId="34563"/>
    <cellStyle name="Normal 2 5 2 2 2 2" xfId="34564"/>
    <cellStyle name="Normal 2 5 2 2 3" xfId="34565"/>
    <cellStyle name="Normal 2 5 2 3" xfId="34566"/>
    <cellStyle name="Normal 2 5 2 3 2" xfId="34567"/>
    <cellStyle name="Normal 2 5 2 3 3" xfId="34568"/>
    <cellStyle name="Normal 2 5 2 4" xfId="34569"/>
    <cellStyle name="Normal 2 5 2 4 2" xfId="34570"/>
    <cellStyle name="Normal 2 5 2 5" xfId="34571"/>
    <cellStyle name="Normal 2 5 3" xfId="5499"/>
    <cellStyle name="Normal 2 5 3 2" xfId="5500"/>
    <cellStyle name="Normal 2 5 3 2 2" xfId="34572"/>
    <cellStyle name="Normal 2 5 3 3" xfId="34573"/>
    <cellStyle name="Normal 2 5 4" xfId="5501"/>
    <cellStyle name="Normal 2 5 4 2" xfId="34574"/>
    <cellStyle name="Normal 2 5 5" xfId="34575"/>
    <cellStyle name="Normal 2 5 5 2" xfId="34576"/>
    <cellStyle name="Normal 2 5 5 3" xfId="34577"/>
    <cellStyle name="Normal 2 5 6" xfId="34578"/>
    <cellStyle name="Normal 2 5 7" xfId="34579"/>
    <cellStyle name="Normal 2 6" xfId="5502"/>
    <cellStyle name="Normal 2 6 2" xfId="5503"/>
    <cellStyle name="Normal 2 6 2 2" xfId="5504"/>
    <cellStyle name="Normal 2 6 2 2 2" xfId="34580"/>
    <cellStyle name="Normal 2 6 2 2 2 2" xfId="34581"/>
    <cellStyle name="Normal 2 6 2 3" xfId="34582"/>
    <cellStyle name="Normal 2 6 2 3 2" xfId="34583"/>
    <cellStyle name="Normal 2 6 2 3 3" xfId="34584"/>
    <cellStyle name="Normal 2 6 2 4" xfId="34585"/>
    <cellStyle name="Normal 2 6 2 4 2" xfId="34586"/>
    <cellStyle name="Normal 2 6 3" xfId="5505"/>
    <cellStyle name="Normal 2 6 3 2" xfId="34587"/>
    <cellStyle name="Normal 2 6 3 2 2" xfId="34588"/>
    <cellStyle name="Normal 2 6 4" xfId="34589"/>
    <cellStyle name="Normal 2 6 4 2" xfId="34590"/>
    <cellStyle name="Normal 2 6 4 3" xfId="34591"/>
    <cellStyle name="Normal 2 6 5" xfId="34592"/>
    <cellStyle name="Normal 2 6 5 2" xfId="34593"/>
    <cellStyle name="Normal 2 7" xfId="5506"/>
    <cellStyle name="Normal 2 7 2" xfId="5507"/>
    <cellStyle name="Normal 2 7 2 2" xfId="34594"/>
    <cellStyle name="Normal 2 7 2 2 2" xfId="34595"/>
    <cellStyle name="Normal 2 7 2 2 3" xfId="34596"/>
    <cellStyle name="Normal 2 7 2 3" xfId="34597"/>
    <cellStyle name="Normal 2 7 2 4" xfId="34598"/>
    <cellStyle name="Normal 2 7 3" xfId="34599"/>
    <cellStyle name="Normal 2 7 3 2" xfId="34600"/>
    <cellStyle name="Normal 2 7 3 3" xfId="34601"/>
    <cellStyle name="Normal 2 7 4" xfId="34602"/>
    <cellStyle name="Normal 2 7 4 2" xfId="34603"/>
    <cellStyle name="Normal 2 7 5" xfId="34604"/>
    <cellStyle name="Normal 2 8" xfId="5508"/>
    <cellStyle name="Normal 2 8 2" xfId="5509"/>
    <cellStyle name="Normal 2 8 2 2" xfId="34605"/>
    <cellStyle name="Normal 2 8 2 2 2" xfId="34606"/>
    <cellStyle name="Normal 2 8 2 2 2 2" xfId="34607"/>
    <cellStyle name="Normal 2 8 2 2 2 3" xfId="45510"/>
    <cellStyle name="Normal 2 8 2 2 3" xfId="34608"/>
    <cellStyle name="Normal 2 8 2 2 4" xfId="45511"/>
    <cellStyle name="Normal 2 8 2 3" xfId="34609"/>
    <cellStyle name="Normal 2 8 2 3 2" xfId="34610"/>
    <cellStyle name="Normal 2 8 2 3 3" xfId="45512"/>
    <cellStyle name="Normal 2 8 2 4" xfId="34611"/>
    <cellStyle name="Normal 2 8 2 4 2" xfId="45513"/>
    <cellStyle name="Normal 2 8 2 4 3" xfId="45514"/>
    <cellStyle name="Normal 2 8 2 5" xfId="34612"/>
    <cellStyle name="Normal 2 8 2 6" xfId="45515"/>
    <cellStyle name="Normal 2 8 3" xfId="34613"/>
    <cellStyle name="Normal 2 8 3 2" xfId="34614"/>
    <cellStyle name="Normal 2 8 3 2 2" xfId="34615"/>
    <cellStyle name="Normal 2 8 3 2 3" xfId="45516"/>
    <cellStyle name="Normal 2 8 3 3" xfId="34616"/>
    <cellStyle name="Normal 2 8 3 4" xfId="34617"/>
    <cellStyle name="Normal 2 8 4" xfId="34618"/>
    <cellStyle name="Normal 2 8 4 2" xfId="34619"/>
    <cellStyle name="Normal 2 8 4 3" xfId="45517"/>
    <cellStyle name="Normal 2 8 5" xfId="34620"/>
    <cellStyle name="Normal 2 8 5 2" xfId="45518"/>
    <cellStyle name="Normal 2 8 5 3" xfId="45519"/>
    <cellStyle name="Normal 2 8 6" xfId="34621"/>
    <cellStyle name="Normal 2 8 7" xfId="45520"/>
    <cellStyle name="Normal 2 9" xfId="5510"/>
    <cellStyle name="Normal 2 9 2" xfId="5511"/>
    <cellStyle name="Normal 2 9 2 2" xfId="34622"/>
    <cellStyle name="Normal 2 9 2 2 2" xfId="34623"/>
    <cellStyle name="Normal 2 9 2 2 3" xfId="45521"/>
    <cellStyle name="Normal 2 9 2 3" xfId="34624"/>
    <cellStyle name="Normal 2 9 2 4" xfId="45522"/>
    <cellStyle name="Normal 2 9 3" xfId="34625"/>
    <cellStyle name="Normal 2 9 3 2" xfId="34626"/>
    <cellStyle name="Normal 2 9 3 3" xfId="45523"/>
    <cellStyle name="Normal 2 9 4" xfId="34627"/>
    <cellStyle name="Normal 2 9 4 2" xfId="34628"/>
    <cellStyle name="Normal 2 9 4 3" xfId="45524"/>
    <cellStyle name="Normal 2 9 5" xfId="45525"/>
    <cellStyle name="Normal 2 9 6" xfId="45526"/>
    <cellStyle name="Normal 2_16.37E Wild Horse Expansion DeferralRevwrkingfile SF" xfId="5512"/>
    <cellStyle name="Normal 20" xfId="5513"/>
    <cellStyle name="Normal 20 2" xfId="5514"/>
    <cellStyle name="Normal 20 2 2" xfId="5515"/>
    <cellStyle name="Normal 20 2 2 2" xfId="34629"/>
    <cellStyle name="Normal 20 2 2 2 2" xfId="34630"/>
    <cellStyle name="Normal 20 2 2 3" xfId="34631"/>
    <cellStyle name="Normal 20 2 3" xfId="34632"/>
    <cellStyle name="Normal 20 2 3 2" xfId="34633"/>
    <cellStyle name="Normal 20 2 3 3" xfId="34634"/>
    <cellStyle name="Normal 20 2 4" xfId="34635"/>
    <cellStyle name="Normal 20 2 4 2" xfId="34636"/>
    <cellStyle name="Normal 20 2 5" xfId="34637"/>
    <cellStyle name="Normal 20 3" xfId="5516"/>
    <cellStyle name="Normal 20 3 2" xfId="5517"/>
    <cellStyle name="Normal 20 3 2 2" xfId="34638"/>
    <cellStyle name="Normal 20 3 2 2 2" xfId="34639"/>
    <cellStyle name="Normal 20 3 2 2 3" xfId="34640"/>
    <cellStyle name="Normal 20 3 2 3" xfId="34641"/>
    <cellStyle name="Normal 20 3 2 4" xfId="34642"/>
    <cellStyle name="Normal 20 3 3" xfId="5518"/>
    <cellStyle name="Normal 20 3 3 2" xfId="5519"/>
    <cellStyle name="Normal 20 3 3 2 2" xfId="34643"/>
    <cellStyle name="Normal 20 3 3 2 2 2" xfId="34644"/>
    <cellStyle name="Normal 20 3 3 2 3" xfId="34645"/>
    <cellStyle name="Normal 20 3 3 3" xfId="34646"/>
    <cellStyle name="Normal 20 3 3 3 2" xfId="34647"/>
    <cellStyle name="Normal 20 3 3 4" xfId="34648"/>
    <cellStyle name="Normal 20 3 3 5" xfId="34649"/>
    <cellStyle name="Normal 20 3 4" xfId="5520"/>
    <cellStyle name="Normal 20 3 4 2" xfId="34650"/>
    <cellStyle name="Normal 20 3 4 2 2" xfId="34651"/>
    <cellStyle name="Normal 20 3 4 3" xfId="34652"/>
    <cellStyle name="Normal 20 3 5" xfId="34653"/>
    <cellStyle name="Normal 20 3 5 2" xfId="34654"/>
    <cellStyle name="Normal 20 3 6" xfId="34655"/>
    <cellStyle name="Normal 20 3 7" xfId="34656"/>
    <cellStyle name="Normal 20 4" xfId="5521"/>
    <cellStyle name="Normal 20 4 2" xfId="34657"/>
    <cellStyle name="Normal 20 4 2 2" xfId="34658"/>
    <cellStyle name="Normal 20 4 3" xfId="34659"/>
    <cellStyle name="Normal 20 4 4" xfId="34660"/>
    <cellStyle name="Normal 20 4 5" xfId="34661"/>
    <cellStyle name="Normal 20 5" xfId="34662"/>
    <cellStyle name="Normal 20 5 2" xfId="34663"/>
    <cellStyle name="Normal 20 6" xfId="34664"/>
    <cellStyle name="Normal 20 6 2" xfId="34665"/>
    <cellStyle name="Normal 20 7" xfId="34666"/>
    <cellStyle name="Normal 21" xfId="5522"/>
    <cellStyle name="Normal 21 2" xfId="5523"/>
    <cellStyle name="Normal 21 2 2" xfId="5524"/>
    <cellStyle name="Normal 21 2 2 2" xfId="34667"/>
    <cellStyle name="Normal 21 2 2 2 2" xfId="34668"/>
    <cellStyle name="Normal 21 2 2 2 3" xfId="34669"/>
    <cellStyle name="Normal 21 2 2 2 4" xfId="34670"/>
    <cellStyle name="Normal 21 2 2 3" xfId="34671"/>
    <cellStyle name="Normal 21 2 2 4" xfId="34672"/>
    <cellStyle name="Normal 21 2 3" xfId="6552"/>
    <cellStyle name="Normal 21 2 3 2" xfId="34673"/>
    <cellStyle name="Normal 21 2 3 2 2" xfId="34674"/>
    <cellStyle name="Normal 21 2 3 3" xfId="34675"/>
    <cellStyle name="Normal 21 2 3 4" xfId="34676"/>
    <cellStyle name="Normal 21 2 4" xfId="34677"/>
    <cellStyle name="Normal 21 2 4 2" xfId="34678"/>
    <cellStyle name="Normal 21 2 5" xfId="34679"/>
    <cellStyle name="Normal 21 2 5 2" xfId="34680"/>
    <cellStyle name="Normal 21 2 6" xfId="34681"/>
    <cellStyle name="Normal 21 2 7" xfId="34682"/>
    <cellStyle name="Normal 21 3" xfId="5525"/>
    <cellStyle name="Normal 21 3 2" xfId="5526"/>
    <cellStyle name="Normal 21 3 2 2" xfId="34683"/>
    <cellStyle name="Normal 21 3 3" xfId="34684"/>
    <cellStyle name="Normal 21 4" xfId="5527"/>
    <cellStyle name="Normal 21 4 2" xfId="34685"/>
    <cellStyle name="Normal 21 4 2 2" xfId="34686"/>
    <cellStyle name="Normal 21 4 3" xfId="34687"/>
    <cellStyle name="Normal 21 4 4" xfId="34688"/>
    <cellStyle name="Normal 21 5" xfId="5528"/>
    <cellStyle name="Normal 21 5 2" xfId="34689"/>
    <cellStyle name="Normal 21 5 2 2" xfId="34690"/>
    <cellStyle name="Normal 21 5 3" xfId="34691"/>
    <cellStyle name="Normal 21 5 4" xfId="34692"/>
    <cellStyle name="Normal 21 6" xfId="5529"/>
    <cellStyle name="Normal 21 6 2" xfId="34693"/>
    <cellStyle name="Normal 21 7" xfId="6556"/>
    <cellStyle name="Normal 21 8" xfId="34694"/>
    <cellStyle name="Normal 21 9" xfId="34695"/>
    <cellStyle name="Normal 21_4 31E Reg Asset  Liab and EXH D" xfId="5530"/>
    <cellStyle name="Normal 22" xfId="5531"/>
    <cellStyle name="Normal 22 2" xfId="5532"/>
    <cellStyle name="Normal 22 2 2" xfId="5533"/>
    <cellStyle name="Normal 22 2 2 2" xfId="34696"/>
    <cellStyle name="Normal 22 2 2 2 2" xfId="34697"/>
    <cellStyle name="Normal 22 2 2 2 3" xfId="34698"/>
    <cellStyle name="Normal 22 2 2 3" xfId="34699"/>
    <cellStyle name="Normal 22 2 2 4" xfId="34700"/>
    <cellStyle name="Normal 22 2 3" xfId="34701"/>
    <cellStyle name="Normal 22 2 3 2" xfId="34702"/>
    <cellStyle name="Normal 22 2 3 3" xfId="34703"/>
    <cellStyle name="Normal 22 2 4" xfId="34704"/>
    <cellStyle name="Normal 22 2 5" xfId="34705"/>
    <cellStyle name="Normal 22 3" xfId="5534"/>
    <cellStyle name="Normal 22 3 2" xfId="5535"/>
    <cellStyle name="Normal 22 3 2 2" xfId="34706"/>
    <cellStyle name="Normal 22 3 2 3" xfId="34707"/>
    <cellStyle name="Normal 22 3 3" xfId="34708"/>
    <cellStyle name="Normal 22 3 4" xfId="34709"/>
    <cellStyle name="Normal 22 4" xfId="5536"/>
    <cellStyle name="Normal 22 4 2" xfId="34710"/>
    <cellStyle name="Normal 22 4 3" xfId="34711"/>
    <cellStyle name="Normal 22 5" xfId="5537"/>
    <cellStyle name="Normal 22 5 2" xfId="34712"/>
    <cellStyle name="Normal 22 6" xfId="5538"/>
    <cellStyle name="Normal 22 6 2" xfId="34713"/>
    <cellStyle name="Normal 22 7" xfId="34714"/>
    <cellStyle name="Normal 22 8" xfId="34715"/>
    <cellStyle name="Normal 23" xfId="5539"/>
    <cellStyle name="Normal 23 2" xfId="5540"/>
    <cellStyle name="Normal 23 2 2" xfId="34716"/>
    <cellStyle name="Normal 23 2 2 2" xfId="34717"/>
    <cellStyle name="Normal 23 2 2 2 2" xfId="34718"/>
    <cellStyle name="Normal 23 2 2 2 3" xfId="34719"/>
    <cellStyle name="Normal 23 2 2 3" xfId="34720"/>
    <cellStyle name="Normal 23 2 2 4" xfId="34721"/>
    <cellStyle name="Normal 23 2 3" xfId="34722"/>
    <cellStyle name="Normal 23 2 3 2" xfId="34723"/>
    <cellStyle name="Normal 23 2 3 3" xfId="34724"/>
    <cellStyle name="Normal 23 2 4" xfId="34725"/>
    <cellStyle name="Normal 23 2 5" xfId="34726"/>
    <cellStyle name="Normal 23 3" xfId="5541"/>
    <cellStyle name="Normal 23 3 2" xfId="34727"/>
    <cellStyle name="Normal 23 3 2 2" xfId="34728"/>
    <cellStyle name="Normal 23 3 2 3" xfId="34729"/>
    <cellStyle name="Normal 23 3 3" xfId="34730"/>
    <cellStyle name="Normal 23 3 4" xfId="34731"/>
    <cellStyle name="Normal 23 4" xfId="34732"/>
    <cellStyle name="Normal 23 4 2" xfId="34733"/>
    <cellStyle name="Normal 23 4 3" xfId="34734"/>
    <cellStyle name="Normal 23 4 4" xfId="34735"/>
    <cellStyle name="Normal 23 5" xfId="34736"/>
    <cellStyle name="Normal 23 5 2" xfId="34737"/>
    <cellStyle name="Normal 23 6" xfId="34738"/>
    <cellStyle name="Normal 23 7" xfId="34739"/>
    <cellStyle name="Normal 24" xfId="5542"/>
    <cellStyle name="Normal 24 2" xfId="5543"/>
    <cellStyle name="Normal 24 2 2" xfId="5544"/>
    <cellStyle name="Normal 24 2 2 2" xfId="34740"/>
    <cellStyle name="Normal 24 2 2 2 2" xfId="34741"/>
    <cellStyle name="Normal 24 2 2 2 3" xfId="34742"/>
    <cellStyle name="Normal 24 2 2 3" xfId="34743"/>
    <cellStyle name="Normal 24 2 3" xfId="5545"/>
    <cellStyle name="Normal 24 2 3 2" xfId="34744"/>
    <cellStyle name="Normal 24 2 4" xfId="34745"/>
    <cellStyle name="Normal 24 2 4 2" xfId="34746"/>
    <cellStyle name="Normal 24 2 5" xfId="34747"/>
    <cellStyle name="Normal 24 2 5 2" xfId="34748"/>
    <cellStyle name="Normal 24 2 6" xfId="34749"/>
    <cellStyle name="Normal 24 2 7" xfId="34750"/>
    <cellStyle name="Normal 24 3" xfId="5546"/>
    <cellStyle name="Normal 24 3 2" xfId="34751"/>
    <cellStyle name="Normal 24 3 2 2" xfId="34752"/>
    <cellStyle name="Normal 24 3 2 3" xfId="34753"/>
    <cellStyle name="Normal 24 3 3" xfId="34754"/>
    <cellStyle name="Normal 24 3 3 2" xfId="34755"/>
    <cellStyle name="Normal 24 3 4" xfId="34756"/>
    <cellStyle name="Normal 24 4" xfId="34757"/>
    <cellStyle name="Normal 24 4 2" xfId="34758"/>
    <cellStyle name="Normal 24 4 2 2" xfId="34759"/>
    <cellStyle name="Normal 24 4 2 3" xfId="34760"/>
    <cellStyle name="Normal 24 4 3" xfId="34761"/>
    <cellStyle name="Normal 24 4 4" xfId="34762"/>
    <cellStyle name="Normal 24 5" xfId="34763"/>
    <cellStyle name="Normal 24 5 2" xfId="34764"/>
    <cellStyle name="Normal 24 5 3" xfId="34765"/>
    <cellStyle name="Normal 24 6" xfId="34766"/>
    <cellStyle name="Normal 24_PCA 11 -  Exhibit D Jan 2012 fr A Kellogg" xfId="34767"/>
    <cellStyle name="Normal 25" xfId="5547"/>
    <cellStyle name="Normal 25 2" xfId="5548"/>
    <cellStyle name="Normal 25 2 2" xfId="34768"/>
    <cellStyle name="Normal 25 2 2 2" xfId="34769"/>
    <cellStyle name="Normal 25 2 2 2 2" xfId="34770"/>
    <cellStyle name="Normal 25 2 2 2 3" xfId="34771"/>
    <cellStyle name="Normal 25 2 2 3" xfId="34772"/>
    <cellStyle name="Normal 25 2 2 4" xfId="34773"/>
    <cellStyle name="Normal 25 2 3" xfId="34774"/>
    <cellStyle name="Normal 25 2 3 2" xfId="34775"/>
    <cellStyle name="Normal 25 2 3 3" xfId="34776"/>
    <cellStyle name="Normal 25 2 4" xfId="34777"/>
    <cellStyle name="Normal 25 2 4 2" xfId="34778"/>
    <cellStyle name="Normal 25 2 5" xfId="34779"/>
    <cellStyle name="Normal 25 2 6" xfId="34780"/>
    <cellStyle name="Normal 25 3" xfId="5549"/>
    <cellStyle name="Normal 25 3 2" xfId="34781"/>
    <cellStyle name="Normal 25 3 2 2" xfId="34782"/>
    <cellStyle name="Normal 25 3 2 3" xfId="34783"/>
    <cellStyle name="Normal 25 3 3" xfId="34784"/>
    <cellStyle name="Normal 25 3 4" xfId="34785"/>
    <cellStyle name="Normal 25 3 5" xfId="34786"/>
    <cellStyle name="Normal 25 4" xfId="34787"/>
    <cellStyle name="Normal 25 4 2" xfId="34788"/>
    <cellStyle name="Normal 25 4 3" xfId="34789"/>
    <cellStyle name="Normal 25 4 4" xfId="34790"/>
    <cellStyle name="Normal 25 5" xfId="34791"/>
    <cellStyle name="Normal 25 5 2" xfId="34792"/>
    <cellStyle name="Normal 25 6" xfId="34793"/>
    <cellStyle name="Normal 25 7" xfId="34794"/>
    <cellStyle name="Normal 26" xfId="5550"/>
    <cellStyle name="Normal 26 2" xfId="5551"/>
    <cellStyle name="Normal 26 2 2" xfId="34795"/>
    <cellStyle name="Normal 26 2 2 2" xfId="34796"/>
    <cellStyle name="Normal 26 2 2 2 2" xfId="34797"/>
    <cellStyle name="Normal 26 2 2 3" xfId="34798"/>
    <cellStyle name="Normal 26 2 2 4" xfId="34799"/>
    <cellStyle name="Normal 26 2 3" xfId="34800"/>
    <cellStyle name="Normal 26 2 3 2" xfId="34801"/>
    <cellStyle name="Normal 26 2 4" xfId="34802"/>
    <cellStyle name="Normal 26 2 5" xfId="34803"/>
    <cellStyle name="Normal 26 3" xfId="5552"/>
    <cellStyle name="Normal 26 3 2" xfId="34804"/>
    <cellStyle name="Normal 26 3 2 2" xfId="34805"/>
    <cellStyle name="Normal 26 3 3" xfId="34806"/>
    <cellStyle name="Normal 26 3 4" xfId="34807"/>
    <cellStyle name="Normal 26 4" xfId="5553"/>
    <cellStyle name="Normal 26 4 2" xfId="34808"/>
    <cellStyle name="Normal 26 4 2 2" xfId="34809"/>
    <cellStyle name="Normal 26 4 3" xfId="34810"/>
    <cellStyle name="Normal 26 4 4" xfId="34811"/>
    <cellStyle name="Normal 26 4 5" xfId="34812"/>
    <cellStyle name="Normal 26 5" xfId="34813"/>
    <cellStyle name="Normal 26 5 2" xfId="34814"/>
    <cellStyle name="Normal 26 5 3" xfId="34815"/>
    <cellStyle name="Normal 26 6" xfId="34816"/>
    <cellStyle name="Normal 26 7" xfId="34817"/>
    <cellStyle name="Normal 26 8" xfId="34818"/>
    <cellStyle name="Normal 27" xfId="5554"/>
    <cellStyle name="Normal 27 2" xfId="5555"/>
    <cellStyle name="Normal 27 2 2" xfId="34819"/>
    <cellStyle name="Normal 27 2 2 2" xfId="34820"/>
    <cellStyle name="Normal 27 2 2 2 2" xfId="34821"/>
    <cellStyle name="Normal 27 2 2 3" xfId="34822"/>
    <cellStyle name="Normal 27 2 2 4" xfId="34823"/>
    <cellStyle name="Normal 27 2 3" xfId="34824"/>
    <cellStyle name="Normal 27 2 3 2" xfId="34825"/>
    <cellStyle name="Normal 27 2 4" xfId="34826"/>
    <cellStyle name="Normal 27 2 5" xfId="34827"/>
    <cellStyle name="Normal 27 3" xfId="5556"/>
    <cellStyle name="Normal 27 3 2" xfId="34828"/>
    <cellStyle name="Normal 27 3 2 2" xfId="34829"/>
    <cellStyle name="Normal 27 3 3" xfId="34830"/>
    <cellStyle name="Normal 27 3 4" xfId="34831"/>
    <cellStyle name="Normal 27 4" xfId="34832"/>
    <cellStyle name="Normal 27 4 2" xfId="34833"/>
    <cellStyle name="Normal 27 4 3" xfId="45527"/>
    <cellStyle name="Normal 27 5" xfId="34834"/>
    <cellStyle name="Normal 27 5 2" xfId="34835"/>
    <cellStyle name="Normal 27 6" xfId="34836"/>
    <cellStyle name="Normal 27 7" xfId="34837"/>
    <cellStyle name="Normal 28" xfId="5557"/>
    <cellStyle name="Normal 28 2" xfId="5558"/>
    <cellStyle name="Normal 28 2 2" xfId="5559"/>
    <cellStyle name="Normal 28 2 2 2" xfId="34838"/>
    <cellStyle name="Normal 28 2 2 2 2" xfId="34839"/>
    <cellStyle name="Normal 28 2 2 3" xfId="34840"/>
    <cellStyle name="Normal 28 2 2 4" xfId="34841"/>
    <cellStyle name="Normal 28 2 3" xfId="34842"/>
    <cellStyle name="Normal 28 2 3 2" xfId="34843"/>
    <cellStyle name="Normal 28 2 4" xfId="34844"/>
    <cellStyle name="Normal 28 2 5" xfId="34845"/>
    <cellStyle name="Normal 28 3" xfId="5560"/>
    <cellStyle name="Normal 28 3 2" xfId="34846"/>
    <cellStyle name="Normal 28 3 2 2" xfId="34847"/>
    <cellStyle name="Normal 28 3 3" xfId="34848"/>
    <cellStyle name="Normal 28 3 4" xfId="34849"/>
    <cellStyle name="Normal 28 3 5" xfId="34850"/>
    <cellStyle name="Normal 28 4" xfId="34851"/>
    <cellStyle name="Normal 28 4 2" xfId="34852"/>
    <cellStyle name="Normal 28 4 3" xfId="45528"/>
    <cellStyle name="Normal 28 5" xfId="34853"/>
    <cellStyle name="Normal 28 5 2" xfId="34854"/>
    <cellStyle name="Normal 28 6" xfId="34855"/>
    <cellStyle name="Normal 28 7" xfId="34856"/>
    <cellStyle name="Normal 29" xfId="5561"/>
    <cellStyle name="Normal 29 2" xfId="5562"/>
    <cellStyle name="Normal 29 2 2" xfId="34857"/>
    <cellStyle name="Normal 29 2 2 2" xfId="34858"/>
    <cellStyle name="Normal 29 2 2 2 2" xfId="34859"/>
    <cellStyle name="Normal 29 2 2 3" xfId="34860"/>
    <cellStyle name="Normal 29 2 2 4" xfId="34861"/>
    <cellStyle name="Normal 29 2 3" xfId="34862"/>
    <cellStyle name="Normal 29 2 3 2" xfId="34863"/>
    <cellStyle name="Normal 29 2 4" xfId="34864"/>
    <cellStyle name="Normal 29 2 5" xfId="34865"/>
    <cellStyle name="Normal 29 3" xfId="34866"/>
    <cellStyle name="Normal 29 3 2" xfId="34867"/>
    <cellStyle name="Normal 29 3 2 2" xfId="34868"/>
    <cellStyle name="Normal 29 3 3" xfId="34869"/>
    <cellStyle name="Normal 29 3 4" xfId="34870"/>
    <cellStyle name="Normal 29 3 5" xfId="34871"/>
    <cellStyle name="Normal 29 4" xfId="34872"/>
    <cellStyle name="Normal 29 4 2" xfId="34873"/>
    <cellStyle name="Normal 29 4 3" xfId="45529"/>
    <cellStyle name="Normal 29 5" xfId="34874"/>
    <cellStyle name="Normal 29 5 2" xfId="34875"/>
    <cellStyle name="Normal 29 6" xfId="34876"/>
    <cellStyle name="Normal 29 7" xfId="34877"/>
    <cellStyle name="Normal 29 8" xfId="34878"/>
    <cellStyle name="Normal 3" xfId="8"/>
    <cellStyle name="Normal 3 10" xfId="5563"/>
    <cellStyle name="Normal 3 10 2" xfId="5564"/>
    <cellStyle name="Normal 3 10 2 2" xfId="34879"/>
    <cellStyle name="Normal 3 10 3" xfId="34880"/>
    <cellStyle name="Normal 3 10 4" xfId="34881"/>
    <cellStyle name="Normal 3 11" xfId="5565"/>
    <cellStyle name="Normal 3 11 2" xfId="5566"/>
    <cellStyle name="Normal 3 11 2 2" xfId="34882"/>
    <cellStyle name="Normal 3 11 3" xfId="34883"/>
    <cellStyle name="Normal 3 12" xfId="5567"/>
    <cellStyle name="Normal 3 12 2" xfId="34884"/>
    <cellStyle name="Normal 3 13" xfId="5568"/>
    <cellStyle name="Normal 3 13 2" xfId="34885"/>
    <cellStyle name="Normal 3 14" xfId="34886"/>
    <cellStyle name="Normal 3 14 2" xfId="34887"/>
    <cellStyle name="Normal 3 15" xfId="34888"/>
    <cellStyle name="Normal 3 2" xfId="12"/>
    <cellStyle name="Normal 3 2 2" xfId="5569"/>
    <cellStyle name="Normal 3 2 2 2" xfId="5570"/>
    <cellStyle name="Normal 3 2 2 2 2" xfId="5571"/>
    <cellStyle name="Normal 3 2 2 2 2 2" xfId="34889"/>
    <cellStyle name="Normal 3 2 2 3" xfId="34890"/>
    <cellStyle name="Normal 3 2 2 3 2" xfId="34891"/>
    <cellStyle name="Normal 3 2 2 3 3" xfId="34892"/>
    <cellStyle name="Normal 3 2 2 4" xfId="34893"/>
    <cellStyle name="Normal 3 2 2 4 2" xfId="34894"/>
    <cellStyle name="Normal 3 2 3" xfId="5572"/>
    <cellStyle name="Normal 3 2 3 2" xfId="5573"/>
    <cellStyle name="Normal 3 2 3 2 2" xfId="5574"/>
    <cellStyle name="Normal 3 2 3 2 2 2" xfId="34895"/>
    <cellStyle name="Normal 3 2 3 3" xfId="34896"/>
    <cellStyle name="Normal 3 2 3 3 2" xfId="34897"/>
    <cellStyle name="Normal 3 2 3 4" xfId="34898"/>
    <cellStyle name="Normal 3 2 3 4 2" xfId="34899"/>
    <cellStyle name="Normal 3 2 4" xfId="5575"/>
    <cellStyle name="Normal 3 2 4 2" xfId="5576"/>
    <cellStyle name="Normal 3 2 4 2 2" xfId="34900"/>
    <cellStyle name="Normal 3 2 5" xfId="34901"/>
    <cellStyle name="Normal 3 2 5 2" xfId="34902"/>
    <cellStyle name="Normal 3 2 5 3" xfId="34903"/>
    <cellStyle name="Normal 3 2 6" xfId="34904"/>
    <cellStyle name="Normal 3 2 6 2" xfId="34905"/>
    <cellStyle name="Normal 3 2_Chelan PUD Power Costs (8-10)" xfId="5577"/>
    <cellStyle name="Normal 3 3" xfId="5578"/>
    <cellStyle name="Normal 3 3 2" xfId="5579"/>
    <cellStyle name="Normal 3 3 2 2" xfId="5580"/>
    <cellStyle name="Normal 3 3 2 2 2" xfId="34906"/>
    <cellStyle name="Normal 3 3 2 2 2 2" xfId="34907"/>
    <cellStyle name="Normal 3 3 2 3" xfId="34908"/>
    <cellStyle name="Normal 3 3 2 3 2" xfId="34909"/>
    <cellStyle name="Normal 3 3 2 3 3" xfId="34910"/>
    <cellStyle name="Normal 3 3 2 4" xfId="34911"/>
    <cellStyle name="Normal 3 3 2 4 2" xfId="34912"/>
    <cellStyle name="Normal 3 3 3" xfId="5581"/>
    <cellStyle name="Normal 3 3 3 2" xfId="34913"/>
    <cellStyle name="Normal 3 3 3 2 2" xfId="34914"/>
    <cellStyle name="Normal 3 3 4" xfId="34915"/>
    <cellStyle name="Normal 3 3 4 2" xfId="34916"/>
    <cellStyle name="Normal 3 3 4 3" xfId="34917"/>
    <cellStyle name="Normal 3 3 5" xfId="34918"/>
    <cellStyle name="Normal 3 3 5 2" xfId="34919"/>
    <cellStyle name="Normal 3 4" xfId="5582"/>
    <cellStyle name="Normal 3 4 2" xfId="5583"/>
    <cellStyle name="Normal 3 4 2 2" xfId="5584"/>
    <cellStyle name="Normal 3 4 2 2 2" xfId="34920"/>
    <cellStyle name="Normal 3 4 2 2 3" xfId="34921"/>
    <cellStyle name="Normal 3 4 2 2 4" xfId="34922"/>
    <cellStyle name="Normal 3 4 2 3" xfId="34923"/>
    <cellStyle name="Normal 3 4 2 4" xfId="34924"/>
    <cellStyle name="Normal 3 4 2 5" xfId="34925"/>
    <cellStyle name="Normal 3 4 3" xfId="5585"/>
    <cellStyle name="Normal 3 4 3 2" xfId="34926"/>
    <cellStyle name="Normal 3 4 3 2 2" xfId="34927"/>
    <cellStyle name="Normal 3 4 3 3" xfId="34928"/>
    <cellStyle name="Normal 3 4 3 4" xfId="34929"/>
    <cellStyle name="Normal 3 4 3 5" xfId="34930"/>
    <cellStyle name="Normal 3 4 4" xfId="34931"/>
    <cellStyle name="Normal 3 4 4 2" xfId="34932"/>
    <cellStyle name="Normal 3 4 4 2 2" xfId="34933"/>
    <cellStyle name="Normal 3 4 4 3" xfId="34934"/>
    <cellStyle name="Normal 3 4 5" xfId="34935"/>
    <cellStyle name="Normal 3 4 5 2" xfId="34936"/>
    <cellStyle name="Normal 3 4 6" xfId="34937"/>
    <cellStyle name="Normal 3 4 7" xfId="34938"/>
    <cellStyle name="Normal 3 5" xfId="5586"/>
    <cellStyle name="Normal 3 5 2" xfId="5587"/>
    <cellStyle name="Normal 3 5 2 2" xfId="34939"/>
    <cellStyle name="Normal 3 5 2 2 2" xfId="34940"/>
    <cellStyle name="Normal 3 5 2 3" xfId="34941"/>
    <cellStyle name="Normal 3 5 2 4" xfId="34942"/>
    <cellStyle name="Normal 3 5 3" xfId="5588"/>
    <cellStyle name="Normal 3 5 3 2" xfId="34943"/>
    <cellStyle name="Normal 3 5 3 2 2" xfId="34944"/>
    <cellStyle name="Normal 3 5 3 3" xfId="34945"/>
    <cellStyle name="Normal 3 5 3 4" xfId="34946"/>
    <cellStyle name="Normal 3 5 4" xfId="34947"/>
    <cellStyle name="Normal 3 5 4 2" xfId="34948"/>
    <cellStyle name="Normal 3 5 5" xfId="34949"/>
    <cellStyle name="Normal 3 5 5 2" xfId="34950"/>
    <cellStyle name="Normal 3 5 6" xfId="34951"/>
    <cellStyle name="Normal 3 6" xfId="5589"/>
    <cellStyle name="Normal 3 6 2" xfId="5590"/>
    <cellStyle name="Normal 3 6 2 2" xfId="34952"/>
    <cellStyle name="Normal 3 6 2 2 2" xfId="34953"/>
    <cellStyle name="Normal 3 6 3" xfId="34954"/>
    <cellStyle name="Normal 3 6 3 2" xfId="34955"/>
    <cellStyle name="Normal 3 6 3 2 2" xfId="34956"/>
    <cellStyle name="Normal 3 6 3 3" xfId="34957"/>
    <cellStyle name="Normal 3 6 3 4" xfId="34958"/>
    <cellStyle name="Normal 3 6 4" xfId="34959"/>
    <cellStyle name="Normal 3 6 4 2" xfId="34960"/>
    <cellStyle name="Normal 3 6 5" xfId="34961"/>
    <cellStyle name="Normal 3 6 5 2" xfId="34962"/>
    <cellStyle name="Normal 3 6 6" xfId="34963"/>
    <cellStyle name="Normal 3 7" xfId="5591"/>
    <cellStyle name="Normal 3 7 2" xfId="5592"/>
    <cellStyle name="Normal 3 7 2 2" xfId="34964"/>
    <cellStyle name="Normal 3 7 2 2 2" xfId="34965"/>
    <cellStyle name="Normal 3 7 2 2 3" xfId="45530"/>
    <cellStyle name="Normal 3 7 2 3" xfId="45531"/>
    <cellStyle name="Normal 3 7 2 4" xfId="45532"/>
    <cellStyle name="Normal 3 7 3" xfId="34966"/>
    <cellStyle name="Normal 3 7 3 2" xfId="34967"/>
    <cellStyle name="Normal 3 7 3 2 2" xfId="34968"/>
    <cellStyle name="Normal 3 7 3 3" xfId="34969"/>
    <cellStyle name="Normal 3 7 4" xfId="34970"/>
    <cellStyle name="Normal 3 7 4 2" xfId="34971"/>
    <cellStyle name="Normal 3 7 4 3" xfId="45533"/>
    <cellStyle name="Normal 3 7 5" xfId="34972"/>
    <cellStyle name="Normal 3 7 5 2" xfId="34973"/>
    <cellStyle name="Normal 3 7 6" xfId="45534"/>
    <cellStyle name="Normal 3 8" xfId="5593"/>
    <cellStyle name="Normal 3 8 2" xfId="5594"/>
    <cellStyle name="Normal 3 8 2 2" xfId="34974"/>
    <cellStyle name="Normal 3 8 2 2 2" xfId="34975"/>
    <cellStyle name="Normal 3 8 3" xfId="34976"/>
    <cellStyle name="Normal 3 8 3 2" xfId="34977"/>
    <cellStyle name="Normal 3 8 3 2 2" xfId="34978"/>
    <cellStyle name="Normal 3 8 3 3" xfId="34979"/>
    <cellStyle name="Normal 3 8 4" xfId="34980"/>
    <cellStyle name="Normal 3 8 4 2" xfId="34981"/>
    <cellStyle name="Normal 3 8 5" xfId="34982"/>
    <cellStyle name="Normal 3 8 5 2" xfId="34983"/>
    <cellStyle name="Normal 3 9" xfId="5595"/>
    <cellStyle name="Normal 3 9 2" xfId="5596"/>
    <cellStyle name="Normal 3 9 2 2" xfId="34984"/>
    <cellStyle name="Normal 3 9 2 2 2" xfId="34985"/>
    <cellStyle name="Normal 3 9 3" xfId="34986"/>
    <cellStyle name="Normal 3 9 3 2" xfId="34987"/>
    <cellStyle name="Normal 3 9 3 2 2" xfId="34988"/>
    <cellStyle name="Normal 3 9 3 3" xfId="34989"/>
    <cellStyle name="Normal 3 9 4" xfId="34990"/>
    <cellStyle name="Normal 3 9 4 2" xfId="34991"/>
    <cellStyle name="Normal 3 9 5" xfId="34992"/>
    <cellStyle name="Normal 3 9 5 2" xfId="34993"/>
    <cellStyle name="Normal 3_ Price Inputs" xfId="5597"/>
    <cellStyle name="Normal 30" xfId="5598"/>
    <cellStyle name="Normal 30 2" xfId="5599"/>
    <cellStyle name="Normal 30 2 2" xfId="34994"/>
    <cellStyle name="Normal 30 2 2 2" xfId="34995"/>
    <cellStyle name="Normal 30 2 2 2 2" xfId="34996"/>
    <cellStyle name="Normal 30 2 2 3" xfId="34997"/>
    <cellStyle name="Normal 30 2 2 4" xfId="34998"/>
    <cellStyle name="Normal 30 2 3" xfId="34999"/>
    <cellStyle name="Normal 30 2 3 2" xfId="35000"/>
    <cellStyle name="Normal 30 2 4" xfId="35001"/>
    <cellStyle name="Normal 30 2 5" xfId="35002"/>
    <cellStyle name="Normal 30 3" xfId="35003"/>
    <cellStyle name="Normal 30 3 2" xfId="35004"/>
    <cellStyle name="Normal 30 3 2 2" xfId="35005"/>
    <cellStyle name="Normal 30 3 3" xfId="35006"/>
    <cellStyle name="Normal 30 3 4" xfId="35007"/>
    <cellStyle name="Normal 30 4" xfId="35008"/>
    <cellStyle name="Normal 30 4 2" xfId="35009"/>
    <cellStyle name="Normal 30 4 3" xfId="45535"/>
    <cellStyle name="Normal 30 5" xfId="35010"/>
    <cellStyle name="Normal 30 5 2" xfId="35011"/>
    <cellStyle name="Normal 30 6" xfId="35012"/>
    <cellStyle name="Normal 30 7" xfId="35013"/>
    <cellStyle name="Normal 31" xfId="5600"/>
    <cellStyle name="Normal 31 2" xfId="5601"/>
    <cellStyle name="Normal 31 2 2" xfId="5602"/>
    <cellStyle name="Normal 31 2 2 2" xfId="35014"/>
    <cellStyle name="Normal 31 2 2 2 2" xfId="35015"/>
    <cellStyle name="Normal 31 2 2 3" xfId="35016"/>
    <cellStyle name="Normal 31 2 2 4" xfId="35017"/>
    <cellStyle name="Normal 31 2 3" xfId="35018"/>
    <cellStyle name="Normal 31 2 3 2" xfId="35019"/>
    <cellStyle name="Normal 31 2 4" xfId="35020"/>
    <cellStyle name="Normal 31 2 5" xfId="35021"/>
    <cellStyle name="Normal 31 3" xfId="5603"/>
    <cellStyle name="Normal 31 3 2" xfId="35022"/>
    <cellStyle name="Normal 31 3 2 2" xfId="35023"/>
    <cellStyle name="Normal 31 3 3" xfId="35024"/>
    <cellStyle name="Normal 31 3 4" xfId="35025"/>
    <cellStyle name="Normal 31 4" xfId="35026"/>
    <cellStyle name="Normal 31 4 2" xfId="35027"/>
    <cellStyle name="Normal 31 4 3" xfId="45536"/>
    <cellStyle name="Normal 31 5" xfId="35028"/>
    <cellStyle name="Normal 31 5 2" xfId="35029"/>
    <cellStyle name="Normal 31 6" xfId="35030"/>
    <cellStyle name="Normal 31 7" xfId="35031"/>
    <cellStyle name="Normal 32" xfId="5604"/>
    <cellStyle name="Normal 32 2" xfId="5605"/>
    <cellStyle name="Normal 32 2 2" xfId="35032"/>
    <cellStyle name="Normal 32 2 2 2" xfId="35033"/>
    <cellStyle name="Normal 32 2 2 2 2" xfId="35034"/>
    <cellStyle name="Normal 32 2 2 2 3" xfId="45537"/>
    <cellStyle name="Normal 32 2 2 3" xfId="35035"/>
    <cellStyle name="Normal 32 2 2 4" xfId="35036"/>
    <cellStyle name="Normal 32 2 3" xfId="35037"/>
    <cellStyle name="Normal 32 2 3 2" xfId="35038"/>
    <cellStyle name="Normal 32 2 3 3" xfId="45538"/>
    <cellStyle name="Normal 32 2 4" xfId="35039"/>
    <cellStyle name="Normal 32 2 4 2" xfId="45539"/>
    <cellStyle name="Normal 32 2 4 3" xfId="45540"/>
    <cellStyle name="Normal 32 2 5" xfId="35040"/>
    <cellStyle name="Normal 32 2 6" xfId="45541"/>
    <cellStyle name="Normal 32 3" xfId="35041"/>
    <cellStyle name="Normal 32 3 2" xfId="35042"/>
    <cellStyle name="Normal 32 3 2 2" xfId="35043"/>
    <cellStyle name="Normal 32 3 2 3" xfId="45542"/>
    <cellStyle name="Normal 32 3 3" xfId="35044"/>
    <cellStyle name="Normal 32 3 4" xfId="35045"/>
    <cellStyle name="Normal 32 4" xfId="35046"/>
    <cellStyle name="Normal 32 4 2" xfId="35047"/>
    <cellStyle name="Normal 32 4 3" xfId="45543"/>
    <cellStyle name="Normal 32 5" xfId="35048"/>
    <cellStyle name="Normal 32 5 2" xfId="35049"/>
    <cellStyle name="Normal 32 5 3" xfId="45544"/>
    <cellStyle name="Normal 32 6" xfId="35050"/>
    <cellStyle name="Normal 32 7" xfId="35051"/>
    <cellStyle name="Normal 33" xfId="5606"/>
    <cellStyle name="Normal 33 2" xfId="5607"/>
    <cellStyle name="Normal 33 2 2" xfId="35052"/>
    <cellStyle name="Normal 33 2 2 2" xfId="35053"/>
    <cellStyle name="Normal 33 2 2 2 2" xfId="35054"/>
    <cellStyle name="Normal 33 2 2 3" xfId="35055"/>
    <cellStyle name="Normal 33 2 2 4" xfId="35056"/>
    <cellStyle name="Normal 33 2 3" xfId="35057"/>
    <cellStyle name="Normal 33 2 3 2" xfId="35058"/>
    <cellStyle name="Normal 33 2 4" xfId="35059"/>
    <cellStyle name="Normal 33 2 5" xfId="35060"/>
    <cellStyle name="Normal 33 3" xfId="35061"/>
    <cellStyle name="Normal 33 3 2" xfId="35062"/>
    <cellStyle name="Normal 33 3 2 2" xfId="35063"/>
    <cellStyle name="Normal 33 3 3" xfId="35064"/>
    <cellStyle name="Normal 33 3 4" xfId="35065"/>
    <cellStyle name="Normal 33 4" xfId="35066"/>
    <cellStyle name="Normal 33 4 2" xfId="35067"/>
    <cellStyle name="Normal 33 4 3" xfId="45545"/>
    <cellStyle name="Normal 33 5" xfId="35068"/>
    <cellStyle name="Normal 33 5 2" xfId="35069"/>
    <cellStyle name="Normal 33 6" xfId="35070"/>
    <cellStyle name="Normal 33 7" xfId="35071"/>
    <cellStyle name="Normal 34" xfId="5608"/>
    <cellStyle name="Normal 34 2" xfId="5609"/>
    <cellStyle name="Normal 34 2 2" xfId="35072"/>
    <cellStyle name="Normal 34 2 2 2" xfId="35073"/>
    <cellStyle name="Normal 34 2 2 2 2" xfId="35074"/>
    <cellStyle name="Normal 34 2 2 3" xfId="35075"/>
    <cellStyle name="Normal 34 2 2 4" xfId="35076"/>
    <cellStyle name="Normal 34 2 3" xfId="35077"/>
    <cellStyle name="Normal 34 2 3 2" xfId="35078"/>
    <cellStyle name="Normal 34 2 4" xfId="35079"/>
    <cellStyle name="Normal 34 2 5" xfId="35080"/>
    <cellStyle name="Normal 34 3" xfId="35081"/>
    <cellStyle name="Normal 34 3 2" xfId="35082"/>
    <cellStyle name="Normal 34 3 2 2" xfId="35083"/>
    <cellStyle name="Normal 34 3 3" xfId="35084"/>
    <cellStyle name="Normal 34 3 4" xfId="35085"/>
    <cellStyle name="Normal 34 4" xfId="35086"/>
    <cellStyle name="Normal 34 4 2" xfId="35087"/>
    <cellStyle name="Normal 34 4 3" xfId="45546"/>
    <cellStyle name="Normal 34 5" xfId="35088"/>
    <cellStyle name="Normal 34 5 2" xfId="35089"/>
    <cellStyle name="Normal 34 6" xfId="35090"/>
    <cellStyle name="Normal 34 7" xfId="35091"/>
    <cellStyle name="Normal 35" xfId="5610"/>
    <cellStyle name="Normal 35 2" xfId="5611"/>
    <cellStyle name="Normal 35 2 2" xfId="35092"/>
    <cellStyle name="Normal 35 2 2 2" xfId="35093"/>
    <cellStyle name="Normal 35 2 2 2 2" xfId="35094"/>
    <cellStyle name="Normal 35 2 2 3" xfId="35095"/>
    <cellStyle name="Normal 35 2 2 4" xfId="35096"/>
    <cellStyle name="Normal 35 2 3" xfId="35097"/>
    <cellStyle name="Normal 35 2 3 2" xfId="35098"/>
    <cellStyle name="Normal 35 2 4" xfId="35099"/>
    <cellStyle name="Normal 35 2 5" xfId="35100"/>
    <cellStyle name="Normal 35 3" xfId="35101"/>
    <cellStyle name="Normal 35 3 2" xfId="35102"/>
    <cellStyle name="Normal 35 3 2 2" xfId="35103"/>
    <cellStyle name="Normal 35 3 3" xfId="35104"/>
    <cellStyle name="Normal 35 3 4" xfId="35105"/>
    <cellStyle name="Normal 35 4" xfId="35106"/>
    <cellStyle name="Normal 35 4 2" xfId="35107"/>
    <cellStyle name="Normal 35 4 3" xfId="45547"/>
    <cellStyle name="Normal 35 5" xfId="35108"/>
    <cellStyle name="Normal 35 5 2" xfId="35109"/>
    <cellStyle name="Normal 35 6" xfId="35110"/>
    <cellStyle name="Normal 35 7" xfId="35111"/>
    <cellStyle name="Normal 36" xfId="5612"/>
    <cellStyle name="Normal 36 2" xfId="5613"/>
    <cellStyle name="Normal 36 2 2" xfId="35112"/>
    <cellStyle name="Normal 36 2 2 2" xfId="35113"/>
    <cellStyle name="Normal 36 2 2 2 2" xfId="35114"/>
    <cellStyle name="Normal 36 2 2 3" xfId="35115"/>
    <cellStyle name="Normal 36 2 2 4" xfId="35116"/>
    <cellStyle name="Normal 36 2 3" xfId="35117"/>
    <cellStyle name="Normal 36 2 3 2" xfId="35118"/>
    <cellStyle name="Normal 36 2 4" xfId="35119"/>
    <cellStyle name="Normal 36 2 5" xfId="35120"/>
    <cellStyle name="Normal 36 3" xfId="35121"/>
    <cellStyle name="Normal 36 3 2" xfId="35122"/>
    <cellStyle name="Normal 36 3 2 2" xfId="35123"/>
    <cellStyle name="Normal 36 3 3" xfId="35124"/>
    <cellStyle name="Normal 36 3 4" xfId="35125"/>
    <cellStyle name="Normal 36 4" xfId="35126"/>
    <cellStyle name="Normal 36 4 2" xfId="35127"/>
    <cellStyle name="Normal 36 4 3" xfId="45548"/>
    <cellStyle name="Normal 36 5" xfId="35128"/>
    <cellStyle name="Normal 36 5 2" xfId="35129"/>
    <cellStyle name="Normal 36 6" xfId="35130"/>
    <cellStyle name="Normal 36 7" xfId="35131"/>
    <cellStyle name="Normal 37" xfId="5614"/>
    <cellStyle name="Normal 37 2" xfId="5615"/>
    <cellStyle name="Normal 37 2 2" xfId="35132"/>
    <cellStyle name="Normal 37 2 2 2" xfId="35133"/>
    <cellStyle name="Normal 37 2 2 2 2" xfId="35134"/>
    <cellStyle name="Normal 37 2 2 3" xfId="35135"/>
    <cellStyle name="Normal 37 2 2 4" xfId="35136"/>
    <cellStyle name="Normal 37 2 3" xfId="35137"/>
    <cellStyle name="Normal 37 2 3 2" xfId="35138"/>
    <cellStyle name="Normal 37 2 4" xfId="35139"/>
    <cellStyle name="Normal 37 2 5" xfId="35140"/>
    <cellStyle name="Normal 37 3" xfId="35141"/>
    <cellStyle name="Normal 37 3 2" xfId="35142"/>
    <cellStyle name="Normal 37 3 2 2" xfId="35143"/>
    <cellStyle name="Normal 37 3 3" xfId="35144"/>
    <cellStyle name="Normal 37 3 4" xfId="35145"/>
    <cellStyle name="Normal 37 4" xfId="35146"/>
    <cellStyle name="Normal 37 4 2" xfId="35147"/>
    <cellStyle name="Normal 37 4 3" xfId="45549"/>
    <cellStyle name="Normal 37 5" xfId="35148"/>
    <cellStyle name="Normal 37 5 2" xfId="35149"/>
    <cellStyle name="Normal 37 6" xfId="35150"/>
    <cellStyle name="Normal 37 7" xfId="35151"/>
    <cellStyle name="Normal 38" xfId="5616"/>
    <cellStyle name="Normal 38 2" xfId="5617"/>
    <cellStyle name="Normal 38 2 2" xfId="35152"/>
    <cellStyle name="Normal 38 2 2 2" xfId="35153"/>
    <cellStyle name="Normal 38 2 2 2 2" xfId="35154"/>
    <cellStyle name="Normal 38 2 2 3" xfId="35155"/>
    <cellStyle name="Normal 38 2 2 4" xfId="35156"/>
    <cellStyle name="Normal 38 2 3" xfId="35157"/>
    <cellStyle name="Normal 38 2 3 2" xfId="35158"/>
    <cellStyle name="Normal 38 2 4" xfId="35159"/>
    <cellStyle name="Normal 38 2 5" xfId="35160"/>
    <cellStyle name="Normal 38 3" xfId="35161"/>
    <cellStyle name="Normal 38 3 2" xfId="35162"/>
    <cellStyle name="Normal 38 3 2 2" xfId="35163"/>
    <cellStyle name="Normal 38 3 3" xfId="35164"/>
    <cellStyle name="Normal 38 3 4" xfId="35165"/>
    <cellStyle name="Normal 38 4" xfId="35166"/>
    <cellStyle name="Normal 38 4 2" xfId="35167"/>
    <cellStyle name="Normal 38 4 3" xfId="45550"/>
    <cellStyle name="Normal 38 5" xfId="35168"/>
    <cellStyle name="Normal 38 5 2" xfId="35169"/>
    <cellStyle name="Normal 38 6" xfId="35170"/>
    <cellStyle name="Normal 38 7" xfId="35171"/>
    <cellStyle name="Normal 39" xfId="5618"/>
    <cellStyle name="Normal 39 2" xfId="5619"/>
    <cellStyle name="Normal 39 2 2" xfId="35172"/>
    <cellStyle name="Normal 39 2 2 2" xfId="35173"/>
    <cellStyle name="Normal 39 2 2 2 2" xfId="35174"/>
    <cellStyle name="Normal 39 2 2 3" xfId="35175"/>
    <cellStyle name="Normal 39 2 2 4" xfId="35176"/>
    <cellStyle name="Normal 39 2 3" xfId="35177"/>
    <cellStyle name="Normal 39 2 3 2" xfId="35178"/>
    <cellStyle name="Normal 39 2 4" xfId="35179"/>
    <cellStyle name="Normal 39 2 5" xfId="35180"/>
    <cellStyle name="Normal 39 3" xfId="35181"/>
    <cellStyle name="Normal 39 3 2" xfId="35182"/>
    <cellStyle name="Normal 39 3 2 2" xfId="35183"/>
    <cellStyle name="Normal 39 3 3" xfId="35184"/>
    <cellStyle name="Normal 39 3 4" xfId="35185"/>
    <cellStyle name="Normal 39 4" xfId="35186"/>
    <cellStyle name="Normal 39 4 2" xfId="35187"/>
    <cellStyle name="Normal 39 4 3" xfId="45551"/>
    <cellStyle name="Normal 39 5" xfId="35188"/>
    <cellStyle name="Normal 39 5 2" xfId="35189"/>
    <cellStyle name="Normal 39 6" xfId="35190"/>
    <cellStyle name="Normal 39 7" xfId="35191"/>
    <cellStyle name="Normal 4" xfId="4"/>
    <cellStyle name="Normal 4 2" xfId="5620"/>
    <cellStyle name="Normal 4 2 2" xfId="5621"/>
    <cellStyle name="Normal 4 2 2 2" xfId="5622"/>
    <cellStyle name="Normal 4 2 2 2 2" xfId="35192"/>
    <cellStyle name="Normal 4 2 2 2 2 2" xfId="35193"/>
    <cellStyle name="Normal 4 2 2 3" xfId="35194"/>
    <cellStyle name="Normal 4 2 2 3 2" xfId="35195"/>
    <cellStyle name="Normal 4 2 2 3 3" xfId="35196"/>
    <cellStyle name="Normal 4 2 2 4" xfId="35197"/>
    <cellStyle name="Normal 4 2 2 4 2" xfId="35198"/>
    <cellStyle name="Normal 4 2 3" xfId="5623"/>
    <cellStyle name="Normal 4 2 3 2" xfId="5624"/>
    <cellStyle name="Normal 4 2 3 2 2" xfId="35199"/>
    <cellStyle name="Normal 4 2 3 2 3" xfId="35200"/>
    <cellStyle name="Normal 4 2 3 3" xfId="35201"/>
    <cellStyle name="Normal 4 2 3 4" xfId="35202"/>
    <cellStyle name="Normal 4 2 3 5" xfId="35203"/>
    <cellStyle name="Normal 4 2 4" xfId="5625"/>
    <cellStyle name="Normal 4 2 4 2" xfId="5626"/>
    <cellStyle name="Normal 4 2 4 2 2" xfId="35204"/>
    <cellStyle name="Normal 4 2 4 3" xfId="35205"/>
    <cellStyle name="Normal 4 2 4 4" xfId="35206"/>
    <cellStyle name="Normal 4 2 5" xfId="5627"/>
    <cellStyle name="Normal 4 2 5 2" xfId="35207"/>
    <cellStyle name="Normal 4 2 6" xfId="35208"/>
    <cellStyle name="Normal 4 2 6 2" xfId="35209"/>
    <cellStyle name="Normal 4 2 7" xfId="35210"/>
    <cellStyle name="Normal 4 2 7 2" xfId="35211"/>
    <cellStyle name="Normal 4 2 8" xfId="35212"/>
    <cellStyle name="Normal 4 3" xfId="5628"/>
    <cellStyle name="Normal 4 3 2" xfId="5629"/>
    <cellStyle name="Normal 4 3 2 2" xfId="5630"/>
    <cellStyle name="Normal 4 3 2 2 2" xfId="35213"/>
    <cellStyle name="Normal 4 3 3" xfId="35214"/>
    <cellStyle name="Normal 4 3 3 2" xfId="35215"/>
    <cellStyle name="Normal 4 3 3 2 2" xfId="35216"/>
    <cellStyle name="Normal 4 3 3 3" xfId="35217"/>
    <cellStyle name="Normal 4 3 3 4" xfId="35218"/>
    <cellStyle name="Normal 4 3 4" xfId="35219"/>
    <cellStyle name="Normal 4 3 4 2" xfId="35220"/>
    <cellStyle name="Normal 4 3 4 3" xfId="35221"/>
    <cellStyle name="Normal 4 3 5" xfId="35222"/>
    <cellStyle name="Normal 4 3 5 2" xfId="35223"/>
    <cellStyle name="Normal 4 3 6" xfId="35224"/>
    <cellStyle name="Normal 4 4" xfId="5631"/>
    <cellStyle name="Normal 4 4 2" xfId="5632"/>
    <cellStyle name="Normal 4 4 2 2" xfId="35225"/>
    <cellStyle name="Normal 4 4 2 2 2" xfId="35226"/>
    <cellStyle name="Normal 4 4 2 2 3" xfId="45552"/>
    <cellStyle name="Normal 4 4 2 3" xfId="35227"/>
    <cellStyle name="Normal 4 4 2 4" xfId="45553"/>
    <cellStyle name="Normal 4 4 3" xfId="35228"/>
    <cellStyle name="Normal 4 4 3 2" xfId="35229"/>
    <cellStyle name="Normal 4 4 3 3" xfId="35230"/>
    <cellStyle name="Normal 4 4 4" xfId="35231"/>
    <cellStyle name="Normal 4 4 4 2" xfId="35232"/>
    <cellStyle name="Normal 4 4 4 3" xfId="45554"/>
    <cellStyle name="Normal 4 4 5" xfId="35233"/>
    <cellStyle name="Normal 4 4 6" xfId="45555"/>
    <cellStyle name="Normal 4 5" xfId="5633"/>
    <cellStyle name="Normal 4 5 2" xfId="35234"/>
    <cellStyle name="Normal 4 5 2 2" xfId="35235"/>
    <cellStyle name="Normal 4 5 2 2 2" xfId="45556"/>
    <cellStyle name="Normal 4 5 2 2 3" xfId="45557"/>
    <cellStyle name="Normal 4 5 2 3" xfId="45558"/>
    <cellStyle name="Normal 4 5 2 4" xfId="45559"/>
    <cellStyle name="Normal 4 5 3" xfId="35236"/>
    <cellStyle name="Normal 4 5 3 2" xfId="45560"/>
    <cellStyle name="Normal 4 5 3 3" xfId="45561"/>
    <cellStyle name="Normal 4 5 4" xfId="35237"/>
    <cellStyle name="Normal 4 5 4 2" xfId="45562"/>
    <cellStyle name="Normal 4 5 4 3" xfId="45563"/>
    <cellStyle name="Normal 4 5 5" xfId="45564"/>
    <cellStyle name="Normal 4 5 6" xfId="45565"/>
    <cellStyle name="Normal 4 6" xfId="5634"/>
    <cellStyle name="Normal 4 6 2" xfId="35238"/>
    <cellStyle name="Normal 4 6 3" xfId="35239"/>
    <cellStyle name="Normal 4 7" xfId="5635"/>
    <cellStyle name="Normal 4 7 2" xfId="45566"/>
    <cellStyle name="Normal 4 7 2 2" xfId="45567"/>
    <cellStyle name="Normal 4 7 2 2 2" xfId="45568"/>
    <cellStyle name="Normal 4 7 2 2 3" xfId="45569"/>
    <cellStyle name="Normal 4 7 2 3" xfId="45570"/>
    <cellStyle name="Normal 4 7 2 4" xfId="45571"/>
    <cellStyle name="Normal 4 7 3" xfId="45572"/>
    <cellStyle name="Normal 4 7 3 2" xfId="45573"/>
    <cellStyle name="Normal 4 7 3 3" xfId="45574"/>
    <cellStyle name="Normal 4 7 4" xfId="45575"/>
    <cellStyle name="Normal 4 7 4 2" xfId="45576"/>
    <cellStyle name="Normal 4 7 4 3" xfId="45577"/>
    <cellStyle name="Normal 4 7 5" xfId="45578"/>
    <cellStyle name="Normal 4 7 6" xfId="45579"/>
    <cellStyle name="Normal 4 8" xfId="35240"/>
    <cellStyle name="Normal 4 9" xfId="24"/>
    <cellStyle name="Normal 4_ Price Inputs" xfId="5636"/>
    <cellStyle name="Normal 40" xfId="5637"/>
    <cellStyle name="Normal 40 2" xfId="5638"/>
    <cellStyle name="Normal 40 2 2" xfId="35241"/>
    <cellStyle name="Normal 40 2 2 2" xfId="35242"/>
    <cellStyle name="Normal 40 2 2 2 2" xfId="35243"/>
    <cellStyle name="Normal 40 2 2 3" xfId="35244"/>
    <cellStyle name="Normal 40 2 2 4" xfId="35245"/>
    <cellStyle name="Normal 40 2 3" xfId="35246"/>
    <cellStyle name="Normal 40 2 3 2" xfId="35247"/>
    <cellStyle name="Normal 40 2 4" xfId="35248"/>
    <cellStyle name="Normal 40 2 5" xfId="35249"/>
    <cellStyle name="Normal 40 3" xfId="35250"/>
    <cellStyle name="Normal 40 3 2" xfId="35251"/>
    <cellStyle name="Normal 40 3 2 2" xfId="35252"/>
    <cellStyle name="Normal 40 3 3" xfId="35253"/>
    <cellStyle name="Normal 40 3 4" xfId="35254"/>
    <cellStyle name="Normal 40 4" xfId="35255"/>
    <cellStyle name="Normal 40 4 2" xfId="45580"/>
    <cellStyle name="Normal 40 4 3" xfId="45581"/>
    <cellStyle name="Normal 40 5" xfId="35256"/>
    <cellStyle name="Normal 40 6" xfId="45582"/>
    <cellStyle name="Normal 41" xfId="5639"/>
    <cellStyle name="Normal 41 2" xfId="5640"/>
    <cellStyle name="Normal 41 2 2" xfId="35257"/>
    <cellStyle name="Normal 41 2 2 2" xfId="35258"/>
    <cellStyle name="Normal 41 2 2 3" xfId="35259"/>
    <cellStyle name="Normal 41 2 3" xfId="35260"/>
    <cellStyle name="Normal 41 2 3 2" xfId="35261"/>
    <cellStyle name="Normal 41 2 4" xfId="35262"/>
    <cellStyle name="Normal 41 2 5" xfId="35263"/>
    <cellStyle name="Normal 41 3" xfId="35264"/>
    <cellStyle name="Normal 41 3 2" xfId="35265"/>
    <cellStyle name="Normal 41 3 2 2" xfId="35266"/>
    <cellStyle name="Normal 41 3 3" xfId="35267"/>
    <cellStyle name="Normal 41 3 4" xfId="35268"/>
    <cellStyle name="Normal 41 4" xfId="35269"/>
    <cellStyle name="Normal 41 4 2" xfId="35270"/>
    <cellStyle name="Normal 41 4 2 2" xfId="35271"/>
    <cellStyle name="Normal 41 4 3" xfId="35272"/>
    <cellStyle name="Normal 41 5" xfId="35273"/>
    <cellStyle name="Normal 41 6" xfId="35274"/>
    <cellStyle name="Normal 42" xfId="5641"/>
    <cellStyle name="Normal 42 2" xfId="5642"/>
    <cellStyle name="Normal 42 2 2" xfId="35275"/>
    <cellStyle name="Normal 42 2 2 2" xfId="35276"/>
    <cellStyle name="Normal 42 2 2 2 2" xfId="35277"/>
    <cellStyle name="Normal 42 2 2 2 3" xfId="35278"/>
    <cellStyle name="Normal 42 2 2 3" xfId="35279"/>
    <cellStyle name="Normal 42 2 2 4" xfId="35280"/>
    <cellStyle name="Normal 42 2 3" xfId="35281"/>
    <cellStyle name="Normal 42 2 3 2" xfId="35282"/>
    <cellStyle name="Normal 42 2 3 3" xfId="35283"/>
    <cellStyle name="Normal 42 2 4" xfId="35284"/>
    <cellStyle name="Normal 42 2 5" xfId="35285"/>
    <cellStyle name="Normal 42 3" xfId="35286"/>
    <cellStyle name="Normal 42 3 2" xfId="35287"/>
    <cellStyle name="Normal 42 3 2 2" xfId="35288"/>
    <cellStyle name="Normal 42 3 2 3" xfId="35289"/>
    <cellStyle name="Normal 42 3 3" xfId="35290"/>
    <cellStyle name="Normal 42 3 4" xfId="35291"/>
    <cellStyle name="Normal 42 4" xfId="35292"/>
    <cellStyle name="Normal 42 4 2" xfId="35293"/>
    <cellStyle name="Normal 42 4 2 2" xfId="35294"/>
    <cellStyle name="Normal 42 4 3" xfId="35295"/>
    <cellStyle name="Normal 42 4 4" xfId="35296"/>
    <cellStyle name="Normal 42 5" xfId="35297"/>
    <cellStyle name="Normal 42 5 2" xfId="35298"/>
    <cellStyle name="Normal 42 5 2 2" xfId="35299"/>
    <cellStyle name="Normal 42 5 3" xfId="35300"/>
    <cellStyle name="Normal 42 6" xfId="35301"/>
    <cellStyle name="Normal 42 7" xfId="35302"/>
    <cellStyle name="Normal 43" xfId="5643"/>
    <cellStyle name="Normal 43 2" xfId="5644"/>
    <cellStyle name="Normal 43 2 2" xfId="35303"/>
    <cellStyle name="Normal 43 2 2 2" xfId="35304"/>
    <cellStyle name="Normal 43 2 2 3" xfId="35305"/>
    <cellStyle name="Normal 43 2 3" xfId="35306"/>
    <cellStyle name="Normal 43 2 3 2" xfId="35307"/>
    <cellStyle name="Normal 43 2 4" xfId="35308"/>
    <cellStyle name="Normal 43 3" xfId="35309"/>
    <cellStyle name="Normal 43 3 2" xfId="35310"/>
    <cellStyle name="Normal 43 3 2 2" xfId="35311"/>
    <cellStyle name="Normal 43 3 3" xfId="35312"/>
    <cellStyle name="Normal 43 4" xfId="35313"/>
    <cellStyle name="Normal 43 4 2" xfId="35314"/>
    <cellStyle name="Normal 43 5" xfId="35315"/>
    <cellStyle name="Normal 44" xfId="5645"/>
    <cellStyle name="Normal 44 2" xfId="5646"/>
    <cellStyle name="Normal 44 2 2" xfId="35316"/>
    <cellStyle name="Normal 44 2 2 2" xfId="35317"/>
    <cellStyle name="Normal 44 2 2 2 2" xfId="35318"/>
    <cellStyle name="Normal 44 2 2 3" xfId="35319"/>
    <cellStyle name="Normal 44 2 3" xfId="35320"/>
    <cellStyle name="Normal 44 2 3 2" xfId="35321"/>
    <cellStyle name="Normal 44 2 4" xfId="35322"/>
    <cellStyle name="Normal 44 2 4 2" xfId="35323"/>
    <cellStyle name="Normal 44 2 5" xfId="35324"/>
    <cellStyle name="Normal 44 3" xfId="35325"/>
    <cellStyle name="Normal 44 3 2" xfId="35326"/>
    <cellStyle name="Normal 44 3 2 2" xfId="35327"/>
    <cellStyle name="Normal 44 3 3" xfId="35328"/>
    <cellStyle name="Normal 44 3 3 2" xfId="35329"/>
    <cellStyle name="Normal 44 3 4" xfId="35330"/>
    <cellStyle name="Normal 44 4" xfId="35331"/>
    <cellStyle name="Normal 44 4 2" xfId="35332"/>
    <cellStyle name="Normal 44 4 2 2" xfId="35333"/>
    <cellStyle name="Normal 44 4 3" xfId="35334"/>
    <cellStyle name="Normal 44 5" xfId="35335"/>
    <cellStyle name="Normal 44 5 2" xfId="35336"/>
    <cellStyle name="Normal 44 5 2 2" xfId="35337"/>
    <cellStyle name="Normal 44 5 3" xfId="35338"/>
    <cellStyle name="Normal 44 6" xfId="35339"/>
    <cellStyle name="Normal 44 7" xfId="35340"/>
    <cellStyle name="Normal 44 8" xfId="35341"/>
    <cellStyle name="Normal 45" xfId="5647"/>
    <cellStyle name="Normal 45 2" xfId="5648"/>
    <cellStyle name="Normal 45 2 2" xfId="35342"/>
    <cellStyle name="Normal 45 2 2 2" xfId="35343"/>
    <cellStyle name="Normal 45 2 2 3" xfId="35344"/>
    <cellStyle name="Normal 45 2 3" xfId="35345"/>
    <cellStyle name="Normal 45 2 3 2" xfId="35346"/>
    <cellStyle name="Normal 45 2 4" xfId="35347"/>
    <cellStyle name="Normal 45 2 5" xfId="35348"/>
    <cellStyle name="Normal 45 3" xfId="35349"/>
    <cellStyle name="Normal 45 3 2" xfId="35350"/>
    <cellStyle name="Normal 45 3 3" xfId="35351"/>
    <cellStyle name="Normal 45 4" xfId="35352"/>
    <cellStyle name="Normal 45 4 2" xfId="35353"/>
    <cellStyle name="Normal 45 5" xfId="35354"/>
    <cellStyle name="Normal 45 5 2" xfId="35355"/>
    <cellStyle name="Normal 45 6" xfId="35356"/>
    <cellStyle name="Normal 45 7" xfId="35357"/>
    <cellStyle name="Normal 45 8" xfId="35358"/>
    <cellStyle name="Normal 46" xfId="5649"/>
    <cellStyle name="Normal 46 2" xfId="5650"/>
    <cellStyle name="Normal 46 2 2" xfId="35359"/>
    <cellStyle name="Normal 46 2 2 2" xfId="35360"/>
    <cellStyle name="Normal 46 2 2 2 2" xfId="35361"/>
    <cellStyle name="Normal 46 2 2 3" xfId="35362"/>
    <cellStyle name="Normal 46 2 3" xfId="35363"/>
    <cellStyle name="Normal 46 2 3 2" xfId="35364"/>
    <cellStyle name="Normal 46 2 3 3" xfId="35365"/>
    <cellStyle name="Normal 46 2 4" xfId="35366"/>
    <cellStyle name="Normal 46 2 5" xfId="35367"/>
    <cellStyle name="Normal 46 2 6" xfId="35368"/>
    <cellStyle name="Normal 46 3" xfId="35369"/>
    <cellStyle name="Normal 46 3 2" xfId="35370"/>
    <cellStyle name="Normal 46 3 2 2" xfId="35371"/>
    <cellStyle name="Normal 46 3 3" xfId="35372"/>
    <cellStyle name="Normal 46 4" xfId="35373"/>
    <cellStyle name="Normal 46 4 2" xfId="35374"/>
    <cellStyle name="Normal 46 4 2 2" xfId="35375"/>
    <cellStyle name="Normal 46 4 3" xfId="35376"/>
    <cellStyle name="Normal 46 5" xfId="35377"/>
    <cellStyle name="Normal 46 5 2" xfId="35378"/>
    <cellStyle name="Normal 46 5 3" xfId="35379"/>
    <cellStyle name="Normal 46 6" xfId="35380"/>
    <cellStyle name="Normal 46 7" xfId="35381"/>
    <cellStyle name="Normal 47" xfId="5651"/>
    <cellStyle name="Normal 47 2" xfId="5652"/>
    <cellStyle name="Normal 47 2 2" xfId="35382"/>
    <cellStyle name="Normal 47 2 2 2" xfId="35383"/>
    <cellStyle name="Normal 47 2 3" xfId="35384"/>
    <cellStyle name="Normal 47 2 3 2" xfId="35385"/>
    <cellStyle name="Normal 47 2 4" xfId="35386"/>
    <cellStyle name="Normal 47 2 5" xfId="35387"/>
    <cellStyle name="Normal 47 3" xfId="35388"/>
    <cellStyle name="Normal 47 3 2" xfId="35389"/>
    <cellStyle name="Normal 47 3 2 2" xfId="35390"/>
    <cellStyle name="Normal 47 3 3" xfId="35391"/>
    <cellStyle name="Normal 47 3 4" xfId="35392"/>
    <cellStyle name="Normal 47 4" xfId="35393"/>
    <cellStyle name="Normal 47 4 2" xfId="35394"/>
    <cellStyle name="Normal 47 4 2 2" xfId="35395"/>
    <cellStyle name="Normal 47 4 3" xfId="35396"/>
    <cellStyle name="Normal 47 5" xfId="35397"/>
    <cellStyle name="Normal 47 5 2" xfId="35398"/>
    <cellStyle name="Normal 47 6" xfId="35399"/>
    <cellStyle name="Normal 47 7" xfId="35400"/>
    <cellStyle name="Normal 48" xfId="5653"/>
    <cellStyle name="Normal 48 2" xfId="5654"/>
    <cellStyle name="Normal 48 2 2" xfId="35401"/>
    <cellStyle name="Normal 48 2 2 2" xfId="35402"/>
    <cellStyle name="Normal 48 2 3" xfId="35403"/>
    <cellStyle name="Normal 48 2 3 2" xfId="35404"/>
    <cellStyle name="Normal 48 2 4" xfId="35405"/>
    <cellStyle name="Normal 48 2 5" xfId="35406"/>
    <cellStyle name="Normal 48 3" xfId="35407"/>
    <cellStyle name="Normal 48 3 2" xfId="35408"/>
    <cellStyle name="Normal 48 3 2 2" xfId="35409"/>
    <cellStyle name="Normal 48 3 3" xfId="35410"/>
    <cellStyle name="Normal 48 4" xfId="35411"/>
    <cellStyle name="Normal 48 4 2" xfId="35412"/>
    <cellStyle name="Normal 48 4 2 2" xfId="35413"/>
    <cellStyle name="Normal 48 4 3" xfId="35414"/>
    <cellStyle name="Normal 48 5" xfId="35415"/>
    <cellStyle name="Normal 48 6" xfId="35416"/>
    <cellStyle name="Normal 49" xfId="5655"/>
    <cellStyle name="Normal 49 2" xfId="5656"/>
    <cellStyle name="Normal 49 2 2" xfId="35417"/>
    <cellStyle name="Normal 49 2 2 2" xfId="35418"/>
    <cellStyle name="Normal 49 2 3" xfId="35419"/>
    <cellStyle name="Normal 49 3" xfId="35420"/>
    <cellStyle name="Normal 49 3 2" xfId="35421"/>
    <cellStyle name="Normal 49 3 2 2" xfId="35422"/>
    <cellStyle name="Normal 49 3 3" xfId="35423"/>
    <cellStyle name="Normal 49 4" xfId="35424"/>
    <cellStyle name="Normal 49 4 2" xfId="35425"/>
    <cellStyle name="Normal 49 4 2 2" xfId="35426"/>
    <cellStyle name="Normal 49 4 3" xfId="35427"/>
    <cellStyle name="Normal 49 5" xfId="35428"/>
    <cellStyle name="Normal 49 5 2" xfId="35429"/>
    <cellStyle name="Normal 49 6" xfId="35430"/>
    <cellStyle name="Normal 49 7" xfId="35431"/>
    <cellStyle name="Normal 5" xfId="31"/>
    <cellStyle name="Normal 5 10" xfId="45583"/>
    <cellStyle name="Normal 5 11" xfId="45584"/>
    <cellStyle name="Normal 5 12" xfId="45585"/>
    <cellStyle name="Normal 5 2" xfId="5657"/>
    <cellStyle name="Normal 5 2 2" xfId="5658"/>
    <cellStyle name="Normal 5 2 2 2" xfId="35432"/>
    <cellStyle name="Normal 5 2 2 2 2" xfId="35433"/>
    <cellStyle name="Normal 5 2 2 2 3" xfId="45586"/>
    <cellStyle name="Normal 5 2 2 3" xfId="35434"/>
    <cellStyle name="Normal 5 2 2 4" xfId="45587"/>
    <cellStyle name="Normal 5 2 3" xfId="35435"/>
    <cellStyle name="Normal 5 2 3 2" xfId="35436"/>
    <cellStyle name="Normal 5 2 3 2 2" xfId="35437"/>
    <cellStyle name="Normal 5 2 3 3" xfId="35438"/>
    <cellStyle name="Normal 5 2 3 4" xfId="35439"/>
    <cellStyle name="Normal 5 2 4" xfId="35440"/>
    <cellStyle name="Normal 5 2 4 2" xfId="35441"/>
    <cellStyle name="Normal 5 2 4 3" xfId="45588"/>
    <cellStyle name="Normal 5 2 5" xfId="35442"/>
    <cellStyle name="Normal 5 2 5 2" xfId="35443"/>
    <cellStyle name="Normal 5 2 6" xfId="35444"/>
    <cellStyle name="Normal 5 3" xfId="5659"/>
    <cellStyle name="Normal 5 3 2" xfId="35445"/>
    <cellStyle name="Normal 5 3 2 2" xfId="35446"/>
    <cellStyle name="Normal 5 3 2 2 2" xfId="45589"/>
    <cellStyle name="Normal 5 3 2 2 3" xfId="45590"/>
    <cellStyle name="Normal 5 3 2 3" xfId="35447"/>
    <cellStyle name="Normal 5 3 2 4" xfId="35448"/>
    <cellStyle name="Normal 5 3 3" xfId="35449"/>
    <cellStyle name="Normal 5 3 3 2" xfId="45591"/>
    <cellStyle name="Normal 5 3 3 3" xfId="45592"/>
    <cellStyle name="Normal 5 3 4" xfId="35450"/>
    <cellStyle name="Normal 5 3 4 2" xfId="45593"/>
    <cellStyle name="Normal 5 3 4 3" xfId="45594"/>
    <cellStyle name="Normal 5 3 5" xfId="45595"/>
    <cellStyle name="Normal 5 3 6" xfId="45596"/>
    <cellStyle name="Normal 5 4" xfId="5660"/>
    <cellStyle name="Normal 5 4 2" xfId="35451"/>
    <cellStyle name="Normal 5 4 2 2" xfId="45597"/>
    <cellStyle name="Normal 5 4 2 2 2" xfId="45598"/>
    <cellStyle name="Normal 5 4 2 2 3" xfId="45599"/>
    <cellStyle name="Normal 5 4 2 3" xfId="45600"/>
    <cellStyle name="Normal 5 4 2 4" xfId="45601"/>
    <cellStyle name="Normal 5 4 3" xfId="35452"/>
    <cellStyle name="Normal 5 4 3 2" xfId="45602"/>
    <cellStyle name="Normal 5 4 3 3" xfId="45603"/>
    <cellStyle name="Normal 5 4 4" xfId="35453"/>
    <cellStyle name="Normal 5 4 4 2" xfId="45604"/>
    <cellStyle name="Normal 5 4 4 3" xfId="45605"/>
    <cellStyle name="Normal 5 4 5" xfId="45606"/>
    <cellStyle name="Normal 5 4 6" xfId="45607"/>
    <cellStyle name="Normal 5 5" xfId="5661"/>
    <cellStyle name="Normal 5 5 2" xfId="35454"/>
    <cellStyle name="Normal 5 5 2 2" xfId="45608"/>
    <cellStyle name="Normal 5 5 2 2 2" xfId="45609"/>
    <cellStyle name="Normal 5 5 2 2 3" xfId="45610"/>
    <cellStyle name="Normal 5 5 2 3" xfId="45611"/>
    <cellStyle name="Normal 5 5 2 4" xfId="45612"/>
    <cellStyle name="Normal 5 5 3" xfId="45613"/>
    <cellStyle name="Normal 5 5 3 2" xfId="45614"/>
    <cellStyle name="Normal 5 5 3 3" xfId="45615"/>
    <cellStyle name="Normal 5 5 4" xfId="45616"/>
    <cellStyle name="Normal 5 5 4 2" xfId="45617"/>
    <cellStyle name="Normal 5 5 4 3" xfId="45618"/>
    <cellStyle name="Normal 5 5 5" xfId="45619"/>
    <cellStyle name="Normal 5 5 6" xfId="45620"/>
    <cellStyle name="Normal 5 6" xfId="5662"/>
    <cellStyle name="Normal 5 6 2" xfId="45621"/>
    <cellStyle name="Normal 5 6 2 2" xfId="45622"/>
    <cellStyle name="Normal 5 6 2 2 2" xfId="45623"/>
    <cellStyle name="Normal 5 6 2 2 3" xfId="45624"/>
    <cellStyle name="Normal 5 6 2 3" xfId="45625"/>
    <cellStyle name="Normal 5 6 2 4" xfId="45626"/>
    <cellStyle name="Normal 5 6 3" xfId="45627"/>
    <cellStyle name="Normal 5 6 3 2" xfId="45628"/>
    <cellStyle name="Normal 5 6 3 3" xfId="45629"/>
    <cellStyle name="Normal 5 6 4" xfId="45630"/>
    <cellStyle name="Normal 5 6 4 2" xfId="45631"/>
    <cellStyle name="Normal 5 6 4 3" xfId="45632"/>
    <cellStyle name="Normal 5 6 5" xfId="45633"/>
    <cellStyle name="Normal 5 6 6" xfId="45634"/>
    <cellStyle name="Normal 5 7" xfId="45635"/>
    <cellStyle name="Normal 5 7 2" xfId="45636"/>
    <cellStyle name="Normal 5 7 2 2" xfId="45637"/>
    <cellStyle name="Normal 5 7 2 3" xfId="45638"/>
    <cellStyle name="Normal 5 7 3" xfId="45639"/>
    <cellStyle name="Normal 5 7 4" xfId="45640"/>
    <cellStyle name="Normal 5 8" xfId="45641"/>
    <cellStyle name="Normal 5 8 2" xfId="45642"/>
    <cellStyle name="Normal 5 8 3" xfId="45643"/>
    <cellStyle name="Normal 5 9" xfId="45644"/>
    <cellStyle name="Normal 5 9 2" xfId="45645"/>
    <cellStyle name="Normal 5 9 3" xfId="45646"/>
    <cellStyle name="Normal 50" xfId="5663"/>
    <cellStyle name="Normal 50 2" xfId="5664"/>
    <cellStyle name="Normal 50 2 2" xfId="35455"/>
    <cellStyle name="Normal 50 2 2 2" xfId="35456"/>
    <cellStyle name="Normal 50 2 3" xfId="35457"/>
    <cellStyle name="Normal 50 2 4" xfId="45647"/>
    <cellStyle name="Normal 50 3" xfId="35458"/>
    <cellStyle name="Normal 50 3 2" xfId="35459"/>
    <cellStyle name="Normal 50 3 2 2" xfId="35460"/>
    <cellStyle name="Normal 50 3 3" xfId="35461"/>
    <cellStyle name="Normal 50 4" xfId="35462"/>
    <cellStyle name="Normal 50 4 2" xfId="35463"/>
    <cellStyle name="Normal 50 4 2 2" xfId="35464"/>
    <cellStyle name="Normal 50 4 3" xfId="35465"/>
    <cellStyle name="Normal 50 5" xfId="35466"/>
    <cellStyle name="Normal 50 5 2" xfId="35467"/>
    <cellStyle name="Normal 50 6" xfId="35468"/>
    <cellStyle name="Normal 50 7" xfId="35469"/>
    <cellStyle name="Normal 51" xfId="5665"/>
    <cellStyle name="Normal 51 2" xfId="35470"/>
    <cellStyle name="Normal 51 2 2" xfId="35471"/>
    <cellStyle name="Normal 51 2 2 2" xfId="35472"/>
    <cellStyle name="Normal 51 2 3" xfId="35473"/>
    <cellStyle name="Normal 51 2 3 2" xfId="35474"/>
    <cellStyle name="Normal 51 2 4" xfId="35475"/>
    <cellStyle name="Normal 51 3" xfId="35476"/>
    <cellStyle name="Normal 51 3 2" xfId="35477"/>
    <cellStyle name="Normal 51 4" xfId="35478"/>
    <cellStyle name="Normal 51 4 2" xfId="35479"/>
    <cellStyle name="Normal 51 5" xfId="35480"/>
    <cellStyle name="Normal 51 5 2" xfId="35481"/>
    <cellStyle name="Normal 51 6" xfId="35482"/>
    <cellStyle name="Normal 51 7" xfId="35483"/>
    <cellStyle name="Normal 51 8" xfId="35484"/>
    <cellStyle name="Normal 52" xfId="5666"/>
    <cellStyle name="Normal 52 2" xfId="35485"/>
    <cellStyle name="Normal 52 2 2" xfId="35486"/>
    <cellStyle name="Normal 52 2 2 2" xfId="35487"/>
    <cellStyle name="Normal 52 2 3" xfId="35488"/>
    <cellStyle name="Normal 52 3" xfId="35489"/>
    <cellStyle name="Normal 52 3 2" xfId="35490"/>
    <cellStyle name="Normal 52 4" xfId="35491"/>
    <cellStyle name="Normal 52 4 2" xfId="35492"/>
    <cellStyle name="Normal 52 5" xfId="35493"/>
    <cellStyle name="Normal 52 6" xfId="35494"/>
    <cellStyle name="Normal 53" xfId="5667"/>
    <cellStyle name="Normal 53 2" xfId="35495"/>
    <cellStyle name="Normal 53 2 2" xfId="35496"/>
    <cellStyle name="Normal 53 2 2 2" xfId="35497"/>
    <cellStyle name="Normal 53 2 3" xfId="35498"/>
    <cellStyle name="Normal 53 2 4" xfId="35499"/>
    <cellStyle name="Normal 53 3" xfId="35500"/>
    <cellStyle name="Normal 53 3 2" xfId="35501"/>
    <cellStyle name="Normal 53 3 2 2" xfId="35502"/>
    <cellStyle name="Normal 53 3 3" xfId="35503"/>
    <cellStyle name="Normal 53 4" xfId="35504"/>
    <cellStyle name="Normal 53 4 2" xfId="35505"/>
    <cellStyle name="Normal 53 5" xfId="35506"/>
    <cellStyle name="Normal 54" xfId="5668"/>
    <cellStyle name="Normal 54 2" xfId="35507"/>
    <cellStyle name="Normal 54 2 2" xfId="35508"/>
    <cellStyle name="Normal 54 2 2 2" xfId="35509"/>
    <cellStyle name="Normal 54 2 3" xfId="35510"/>
    <cellStyle name="Normal 54 2 4" xfId="35511"/>
    <cellStyle name="Normal 54 3" xfId="35512"/>
    <cellStyle name="Normal 54 3 2" xfId="35513"/>
    <cellStyle name="Normal 54 3 2 2" xfId="35514"/>
    <cellStyle name="Normal 54 3 3" xfId="35515"/>
    <cellStyle name="Normal 54 4" xfId="35516"/>
    <cellStyle name="Normal 54 4 2" xfId="35517"/>
    <cellStyle name="Normal 54 5" xfId="35518"/>
    <cellStyle name="Normal 54 6" xfId="35519"/>
    <cellStyle name="Normal 55" xfId="5669"/>
    <cellStyle name="Normal 55 2" xfId="35520"/>
    <cellStyle name="Normal 55 2 2" xfId="35521"/>
    <cellStyle name="Normal 55 2 2 2" xfId="35522"/>
    <cellStyle name="Normal 55 2 3" xfId="35523"/>
    <cellStyle name="Normal 55 2 4" xfId="35524"/>
    <cellStyle name="Normal 55 3" xfId="35525"/>
    <cellStyle name="Normal 55 3 2" xfId="35526"/>
    <cellStyle name="Normal 55 4" xfId="35527"/>
    <cellStyle name="Normal 55 4 2" xfId="35528"/>
    <cellStyle name="Normal 55 5" xfId="35529"/>
    <cellStyle name="Normal 56" xfId="5670"/>
    <cellStyle name="Normal 56 2" xfId="35530"/>
    <cellStyle name="Normal 56 2 2" xfId="35531"/>
    <cellStyle name="Normal 56 2 2 2" xfId="35532"/>
    <cellStyle name="Normal 56 2 3" xfId="35533"/>
    <cellStyle name="Normal 56 2 4" xfId="35534"/>
    <cellStyle name="Normal 56 3" xfId="35535"/>
    <cellStyle name="Normal 56 3 2" xfId="35536"/>
    <cellStyle name="Normal 56 4" xfId="35537"/>
    <cellStyle name="Normal 56 4 2" xfId="35538"/>
    <cellStyle name="Normal 56 5" xfId="35539"/>
    <cellStyle name="Normal 57" xfId="5671"/>
    <cellStyle name="Normal 57 2" xfId="35540"/>
    <cellStyle name="Normal 57 2 2" xfId="35541"/>
    <cellStyle name="Normal 57 2 2 2" xfId="35542"/>
    <cellStyle name="Normal 57 2 3" xfId="35543"/>
    <cellStyle name="Normal 57 2 4" xfId="35544"/>
    <cellStyle name="Normal 57 3" xfId="35545"/>
    <cellStyle name="Normal 57 3 2" xfId="35546"/>
    <cellStyle name="Normal 57 4" xfId="35547"/>
    <cellStyle name="Normal 57 4 2" xfId="35548"/>
    <cellStyle name="Normal 57 5" xfId="35549"/>
    <cellStyle name="Normal 58" xfId="5672"/>
    <cellStyle name="Normal 58 2" xfId="6555"/>
    <cellStyle name="Normal 58 2 2" xfId="35550"/>
    <cellStyle name="Normal 58 2 2 2" xfId="35551"/>
    <cellStyle name="Normal 58 2 3" xfId="35552"/>
    <cellStyle name="Normal 58 2 4" xfId="35553"/>
    <cellStyle name="Normal 58 3" xfId="35554"/>
    <cellStyle name="Normal 58 3 2" xfId="35555"/>
    <cellStyle name="Normal 58 4" xfId="35556"/>
    <cellStyle name="Normal 58 4 2" xfId="35557"/>
    <cellStyle name="Normal 58 5" xfId="35558"/>
    <cellStyle name="Normal 59" xfId="5673"/>
    <cellStyle name="Normal 59 2" xfId="35559"/>
    <cellStyle name="Normal 59 2 2" xfId="35560"/>
    <cellStyle name="Normal 59 2 2 2" xfId="35561"/>
    <cellStyle name="Normal 59 2 3" xfId="35562"/>
    <cellStyle name="Normal 59 3" xfId="35563"/>
    <cellStyle name="Normal 59 3 2" xfId="35564"/>
    <cellStyle name="Normal 59 4" xfId="35565"/>
    <cellStyle name="Normal 59 4 2" xfId="35566"/>
    <cellStyle name="Normal 59 5" xfId="35567"/>
    <cellStyle name="Normal 6" xfId="5674"/>
    <cellStyle name="Normal 6 2" xfId="5675"/>
    <cellStyle name="Normal 6 2 2" xfId="5676"/>
    <cellStyle name="Normal 6 2 2 2" xfId="35568"/>
    <cellStyle name="Normal 6 2 2 2 2" xfId="35569"/>
    <cellStyle name="Normal 6 2 2 3" xfId="35570"/>
    <cellStyle name="Normal 6 2 2 4" xfId="35571"/>
    <cellStyle name="Normal 6 2 3" xfId="35572"/>
    <cellStyle name="Normal 6 2 3 2" xfId="35573"/>
    <cellStyle name="Normal 6 2 3 2 2" xfId="35574"/>
    <cellStyle name="Normal 6 2 3 3" xfId="35575"/>
    <cellStyle name="Normal 6 2 3 4" xfId="35576"/>
    <cellStyle name="Normal 6 2 4" xfId="35577"/>
    <cellStyle name="Normal 6 2 4 2" xfId="35578"/>
    <cellStyle name="Normal 6 2 5" xfId="35579"/>
    <cellStyle name="Normal 6 2 6" xfId="35580"/>
    <cellStyle name="Normal 6 3" xfId="5677"/>
    <cellStyle name="Normal 6 3 2" xfId="5678"/>
    <cellStyle name="Normal 6 3 2 2" xfId="35581"/>
    <cellStyle name="Normal 6 3 2 2 2" xfId="35582"/>
    <cellStyle name="Normal 6 3 2 2 3" xfId="45648"/>
    <cellStyle name="Normal 6 3 2 3" xfId="35583"/>
    <cellStyle name="Normal 6 3 2 4" xfId="45649"/>
    <cellStyle name="Normal 6 3 3" xfId="35584"/>
    <cellStyle name="Normal 6 3 3 2" xfId="35585"/>
    <cellStyle name="Normal 6 3 3 3" xfId="35586"/>
    <cellStyle name="Normal 6 3 4" xfId="35587"/>
    <cellStyle name="Normal 6 3 4 2" xfId="35588"/>
    <cellStyle name="Normal 6 3 4 3" xfId="45650"/>
    <cellStyle name="Normal 6 3 5" xfId="35589"/>
    <cellStyle name="Normal 6 3 6" xfId="45651"/>
    <cellStyle name="Normal 6 4" xfId="5679"/>
    <cellStyle name="Normal 6 4 2" xfId="35590"/>
    <cellStyle name="Normal 6 4 2 2" xfId="35591"/>
    <cellStyle name="Normal 6 4 3" xfId="35592"/>
    <cellStyle name="Normal 6 5" xfId="5680"/>
    <cellStyle name="Normal 6 5 2" xfId="35593"/>
    <cellStyle name="Normal 6 5 3" xfId="35594"/>
    <cellStyle name="Normal 6 6" xfId="5681"/>
    <cellStyle name="Normal 6 6 2" xfId="35595"/>
    <cellStyle name="Normal 6 6 2 2" xfId="35596"/>
    <cellStyle name="Normal 6 6 3" xfId="35597"/>
    <cellStyle name="Normal 6 7" xfId="35598"/>
    <cellStyle name="Normal 6 8" xfId="35599"/>
    <cellStyle name="Normal 6 9" xfId="35600"/>
    <cellStyle name="Normal 6_Scenario 1 REC vs PTC Offset" xfId="35601"/>
    <cellStyle name="Normal 60" xfId="5682"/>
    <cellStyle name="Normal 60 2" xfId="35602"/>
    <cellStyle name="Normal 60 2 2" xfId="35603"/>
    <cellStyle name="Normal 60 2 2 2" xfId="35604"/>
    <cellStyle name="Normal 60 2 3" xfId="35605"/>
    <cellStyle name="Normal 60 3" xfId="35606"/>
    <cellStyle name="Normal 60 3 2" xfId="35607"/>
    <cellStyle name="Normal 60 4" xfId="35608"/>
    <cellStyle name="Normal 60 4 2" xfId="35609"/>
    <cellStyle name="Normal 60 5" xfId="35610"/>
    <cellStyle name="Normal 61" xfId="5683"/>
    <cellStyle name="Normal 61 2" xfId="35611"/>
    <cellStyle name="Normal 61 2 2" xfId="35612"/>
    <cellStyle name="Normal 61 2 2 2" xfId="35613"/>
    <cellStyle name="Normal 61 2 3" xfId="35614"/>
    <cellStyle name="Normal 61 3" xfId="35615"/>
    <cellStyle name="Normal 61 3 2" xfId="35616"/>
    <cellStyle name="Normal 61 4" xfId="35617"/>
    <cellStyle name="Normal 62" xfId="6551"/>
    <cellStyle name="Normal 62 2" xfId="35618"/>
    <cellStyle name="Normal 62 2 2" xfId="35619"/>
    <cellStyle name="Normal 62 3" xfId="35620"/>
    <cellStyle name="Normal 63" xfId="35621"/>
    <cellStyle name="Normal 63 2" xfId="35622"/>
    <cellStyle name="Normal 63 2 2" xfId="35623"/>
    <cellStyle name="Normal 63 2 3" xfId="35624"/>
    <cellStyle name="Normal 63 3" xfId="35625"/>
    <cellStyle name="Normal 63 3 2" xfId="35626"/>
    <cellStyle name="Normal 63 4" xfId="35627"/>
    <cellStyle name="Normal 64" xfId="35628"/>
    <cellStyle name="Normal 64 2" xfId="35629"/>
    <cellStyle name="Normal 64 2 2" xfId="35630"/>
    <cellStyle name="Normal 64 2 3" xfId="35631"/>
    <cellStyle name="Normal 64 3" xfId="35632"/>
    <cellStyle name="Normal 64 3 2" xfId="35633"/>
    <cellStyle name="Normal 64 4" xfId="35634"/>
    <cellStyle name="Normal 65" xfId="35635"/>
    <cellStyle name="Normal 65 2" xfId="35636"/>
    <cellStyle name="Normal 65 2 2" xfId="35637"/>
    <cellStyle name="Normal 65 2 3" xfId="35638"/>
    <cellStyle name="Normal 65 3" xfId="35639"/>
    <cellStyle name="Normal 65 3 2" xfId="35640"/>
    <cellStyle name="Normal 65 4" xfId="35641"/>
    <cellStyle name="Normal 66" xfId="35642"/>
    <cellStyle name="Normal 66 2" xfId="35643"/>
    <cellStyle name="Normal 66 2 2" xfId="35644"/>
    <cellStyle name="Normal 66 2 3" xfId="35645"/>
    <cellStyle name="Normal 66 3" xfId="35646"/>
    <cellStyle name="Normal 66 3 2" xfId="35647"/>
    <cellStyle name="Normal 66 4" xfId="35648"/>
    <cellStyle name="Normal 66 5" xfId="35649"/>
    <cellStyle name="Normal 67" xfId="35650"/>
    <cellStyle name="Normal 67 2" xfId="35651"/>
    <cellStyle name="Normal 67 2 2" xfId="35652"/>
    <cellStyle name="Normal 67 2 3" xfId="35653"/>
    <cellStyle name="Normal 67 3" xfId="35654"/>
    <cellStyle name="Normal 67 3 2" xfId="35655"/>
    <cellStyle name="Normal 67 4" xfId="35656"/>
    <cellStyle name="Normal 68" xfId="35657"/>
    <cellStyle name="Normal 68 2" xfId="35658"/>
    <cellStyle name="Normal 68 2 2" xfId="35659"/>
    <cellStyle name="Normal 68 2 3" xfId="35660"/>
    <cellStyle name="Normal 68 3" xfId="35661"/>
    <cellStyle name="Normal 68 3 2" xfId="35662"/>
    <cellStyle name="Normal 68 4" xfId="35663"/>
    <cellStyle name="Normal 69" xfId="35664"/>
    <cellStyle name="Normal 69 2" xfId="35665"/>
    <cellStyle name="Normal 69 2 2" xfId="35666"/>
    <cellStyle name="Normal 69 2 3" xfId="35667"/>
    <cellStyle name="Normal 69 3" xfId="35668"/>
    <cellStyle name="Normal 69 3 2" xfId="35669"/>
    <cellStyle name="Normal 69 4" xfId="35670"/>
    <cellStyle name="Normal 7" xfId="5684"/>
    <cellStyle name="Normal 7 2" xfId="5685"/>
    <cellStyle name="Normal 7 2 2" xfId="5686"/>
    <cellStyle name="Normal 7 2 2 2" xfId="35671"/>
    <cellStyle name="Normal 7 2 2 2 2" xfId="35672"/>
    <cellStyle name="Normal 7 2 2 2 3" xfId="35673"/>
    <cellStyle name="Normal 7 2 2 3" xfId="35674"/>
    <cellStyle name="Normal 7 2 2 4" xfId="35675"/>
    <cellStyle name="Normal 7 2 3" xfId="35676"/>
    <cellStyle name="Normal 7 2 3 2" xfId="35677"/>
    <cellStyle name="Normal 7 2 3 2 2" xfId="35678"/>
    <cellStyle name="Normal 7 2 3 3" xfId="35679"/>
    <cellStyle name="Normal 7 2 3 4" xfId="35680"/>
    <cellStyle name="Normal 7 2 4" xfId="35681"/>
    <cellStyle name="Normal 7 2 4 2" xfId="35682"/>
    <cellStyle name="Normal 7 2 5" xfId="35683"/>
    <cellStyle name="Normal 7 2 6" xfId="35684"/>
    <cellStyle name="Normal 7 2 7" xfId="35685"/>
    <cellStyle name="Normal 7 3" xfId="5687"/>
    <cellStyle name="Normal 7 3 2" xfId="35686"/>
    <cellStyle name="Normal 7 3 2 2" xfId="35687"/>
    <cellStyle name="Normal 7 3 2 2 2" xfId="45652"/>
    <cellStyle name="Normal 7 3 2 2 3" xfId="45653"/>
    <cellStyle name="Normal 7 3 2 3" xfId="35688"/>
    <cellStyle name="Normal 7 3 2 4" xfId="35689"/>
    <cellStyle name="Normal 7 3 3" xfId="35690"/>
    <cellStyle name="Normal 7 3 3 2" xfId="45654"/>
    <cellStyle name="Normal 7 3 3 3" xfId="45655"/>
    <cellStyle name="Normal 7 3 4" xfId="45656"/>
    <cellStyle name="Normal 7 3 4 2" xfId="45657"/>
    <cellStyle name="Normal 7 3 4 3" xfId="45658"/>
    <cellStyle name="Normal 7 3 5" xfId="45659"/>
    <cellStyle name="Normal 7 3 6" xfId="45660"/>
    <cellStyle name="Normal 7 4" xfId="5688"/>
    <cellStyle name="Normal 7 4 2" xfId="35691"/>
    <cellStyle name="Normal 7 4 3" xfId="35692"/>
    <cellStyle name="Normal 7 4 4" xfId="35693"/>
    <cellStyle name="Normal 7 4 5" xfId="35694"/>
    <cellStyle name="Normal 7 5" xfId="5689"/>
    <cellStyle name="Normal 7 5 2" xfId="35695"/>
    <cellStyle name="Normal 7 5 2 2" xfId="35696"/>
    <cellStyle name="Normal 7 5 3" xfId="35697"/>
    <cellStyle name="Normal 7 6" xfId="35698"/>
    <cellStyle name="Normal 7 7" xfId="35699"/>
    <cellStyle name="Normal 7 8" xfId="35700"/>
    <cellStyle name="Normal 70" xfId="35701"/>
    <cellStyle name="Normal 70 2" xfId="35702"/>
    <cellStyle name="Normal 70 2 2" xfId="35703"/>
    <cellStyle name="Normal 70 2 3" xfId="35704"/>
    <cellStyle name="Normal 70 3" xfId="35705"/>
    <cellStyle name="Normal 71" xfId="35706"/>
    <cellStyle name="Normal 71 2" xfId="35707"/>
    <cellStyle name="Normal 71 2 2" xfId="35708"/>
    <cellStyle name="Normal 71 3" xfId="35709"/>
    <cellStyle name="Normal 72" xfId="35710"/>
    <cellStyle name="Normal 72 2" xfId="35711"/>
    <cellStyle name="Normal 72 2 2" xfId="35712"/>
    <cellStyle name="Normal 72 2 3" xfId="35713"/>
    <cellStyle name="Normal 72 3" xfId="35714"/>
    <cellStyle name="Normal 72 4" xfId="35715"/>
    <cellStyle name="Normal 73" xfId="35716"/>
    <cellStyle name="Normal 73 2" xfId="35717"/>
    <cellStyle name="Normal 73 2 2" xfId="35718"/>
    <cellStyle name="Normal 73 3" xfId="35719"/>
    <cellStyle name="Normal 73 3 2" xfId="35720"/>
    <cellStyle name="Normal 73 4" xfId="35721"/>
    <cellStyle name="Normal 74" xfId="35722"/>
    <cellStyle name="Normal 74 2" xfId="35723"/>
    <cellStyle name="Normal 74 2 2" xfId="35724"/>
    <cellStyle name="Normal 74 3" xfId="35725"/>
    <cellStyle name="Normal 74 3 2" xfId="35726"/>
    <cellStyle name="Normal 74 4" xfId="35727"/>
    <cellStyle name="Normal 75" xfId="35728"/>
    <cellStyle name="Normal 75 2" xfId="35729"/>
    <cellStyle name="Normal 75 2 2" xfId="35730"/>
    <cellStyle name="Normal 75 3" xfId="35731"/>
    <cellStyle name="Normal 75 3 2" xfId="35732"/>
    <cellStyle name="Normal 75 4" xfId="35733"/>
    <cellStyle name="Normal 76" xfId="35734"/>
    <cellStyle name="Normal 76 2" xfId="35735"/>
    <cellStyle name="Normal 76 2 2" xfId="35736"/>
    <cellStyle name="Normal 76 3" xfId="35737"/>
    <cellStyle name="Normal 76 3 2" xfId="35738"/>
    <cellStyle name="Normal 76 4" xfId="35739"/>
    <cellStyle name="Normal 77" xfId="35740"/>
    <cellStyle name="Normal 77 2" xfId="35741"/>
    <cellStyle name="Normal 77 2 2" xfId="35742"/>
    <cellStyle name="Normal 77 3" xfId="35743"/>
    <cellStyle name="Normal 77 3 2" xfId="35744"/>
    <cellStyle name="Normal 77 4" xfId="35745"/>
    <cellStyle name="Normal 78" xfId="35746"/>
    <cellStyle name="Normal 78 2" xfId="35747"/>
    <cellStyle name="Normal 78 2 2" xfId="35748"/>
    <cellStyle name="Normal 78 3" xfId="35749"/>
    <cellStyle name="Normal 78 3 2" xfId="35750"/>
    <cellStyle name="Normal 78 4" xfId="35751"/>
    <cellStyle name="Normal 79" xfId="35752"/>
    <cellStyle name="Normal 79 2" xfId="35753"/>
    <cellStyle name="Normal 79 2 2" xfId="35754"/>
    <cellStyle name="Normal 79 3" xfId="35755"/>
    <cellStyle name="Normal 79 3 2" xfId="35756"/>
    <cellStyle name="Normal 79 4" xfId="35757"/>
    <cellStyle name="Normal 8" xfId="5690"/>
    <cellStyle name="Normal 8 2" xfId="5691"/>
    <cellStyle name="Normal 8 2 2" xfId="5692"/>
    <cellStyle name="Normal 8 2 2 2" xfId="35758"/>
    <cellStyle name="Normal 8 2 2 2 2" xfId="35759"/>
    <cellStyle name="Normal 8 2 2 3" xfId="35760"/>
    <cellStyle name="Normal 8 2 3" xfId="35761"/>
    <cellStyle name="Normal 8 2 3 2" xfId="35762"/>
    <cellStyle name="Normal 8 2 3 2 2" xfId="35763"/>
    <cellStyle name="Normal 8 2 3 3" xfId="35764"/>
    <cellStyle name="Normal 8 2 3 4" xfId="35765"/>
    <cellStyle name="Normal 8 2 4" xfId="35766"/>
    <cellStyle name="Normal 8 2 4 2" xfId="35767"/>
    <cellStyle name="Normal 8 2 5" xfId="35768"/>
    <cellStyle name="Normal 8 2 5 2" xfId="35769"/>
    <cellStyle name="Normal 8 2 6" xfId="35770"/>
    <cellStyle name="Normal 8 3" xfId="5693"/>
    <cellStyle name="Normal 8 3 2" xfId="35771"/>
    <cellStyle name="Normal 8 3 2 2" xfId="35772"/>
    <cellStyle name="Normal 8 3 2 2 2" xfId="45661"/>
    <cellStyle name="Normal 8 3 2 2 3" xfId="45662"/>
    <cellStyle name="Normal 8 3 2 3" xfId="35773"/>
    <cellStyle name="Normal 8 3 2 4" xfId="35774"/>
    <cellStyle name="Normal 8 3 3" xfId="35775"/>
    <cellStyle name="Normal 8 3 3 2" xfId="45663"/>
    <cellStyle name="Normal 8 3 3 3" xfId="45664"/>
    <cellStyle name="Normal 8 3 4" xfId="35776"/>
    <cellStyle name="Normal 8 3 4 2" xfId="45665"/>
    <cellStyle name="Normal 8 3 4 3" xfId="45666"/>
    <cellStyle name="Normal 8 3 5" xfId="45667"/>
    <cellStyle name="Normal 8 3 6" xfId="45668"/>
    <cellStyle name="Normal 8 4" xfId="5694"/>
    <cellStyle name="Normal 8 4 2" xfId="35777"/>
    <cellStyle name="Normal 8 4 3" xfId="35778"/>
    <cellStyle name="Normal 8 4 4" xfId="35779"/>
    <cellStyle name="Normal 8 5" xfId="5695"/>
    <cellStyle name="Normal 8 5 2" xfId="35780"/>
    <cellStyle name="Normal 8 6" xfId="35781"/>
    <cellStyle name="Normal 8 7" xfId="35782"/>
    <cellStyle name="Normal 80" xfId="35783"/>
    <cellStyle name="Normal 80 2" xfId="35784"/>
    <cellStyle name="Normal 80 2 2" xfId="35785"/>
    <cellStyle name="Normal 80 3" xfId="35786"/>
    <cellStyle name="Normal 80 3 2" xfId="35787"/>
    <cellStyle name="Normal 80 4" xfId="35788"/>
    <cellStyle name="Normal 81" xfId="35789"/>
    <cellStyle name="Normal 81 2" xfId="35790"/>
    <cellStyle name="Normal 81 2 2" xfId="35791"/>
    <cellStyle name="Normal 81 3" xfId="35792"/>
    <cellStyle name="Normal 81 3 2" xfId="35793"/>
    <cellStyle name="Normal 81 4" xfId="35794"/>
    <cellStyle name="Normal 82" xfId="35795"/>
    <cellStyle name="Normal 82 2" xfId="35796"/>
    <cellStyle name="Normal 82 2 2" xfId="35797"/>
    <cellStyle name="Normal 82 3" xfId="35798"/>
    <cellStyle name="Normal 82 3 2" xfId="35799"/>
    <cellStyle name="Normal 82 4" xfId="35800"/>
    <cellStyle name="Normal 83" xfId="35801"/>
    <cellStyle name="Normal 83 2" xfId="35802"/>
    <cellStyle name="Normal 83 2 2" xfId="35803"/>
    <cellStyle name="Normal 83 2 3" xfId="35804"/>
    <cellStyle name="Normal 83 3" xfId="35805"/>
    <cellStyle name="Normal 83 3 2" xfId="35806"/>
    <cellStyle name="Normal 83 4" xfId="35807"/>
    <cellStyle name="Normal 84" xfId="35808"/>
    <cellStyle name="Normal 84 2" xfId="35809"/>
    <cellStyle name="Normal 84 2 2" xfId="35810"/>
    <cellStyle name="Normal 84 2 3" xfId="35811"/>
    <cellStyle name="Normal 84 3" xfId="35812"/>
    <cellStyle name="Normal 84 3 2" xfId="35813"/>
    <cellStyle name="Normal 84 4" xfId="35814"/>
    <cellStyle name="Normal 85" xfId="35815"/>
    <cellStyle name="Normal 85 2" xfId="35816"/>
    <cellStyle name="Normal 85 2 2" xfId="35817"/>
    <cellStyle name="Normal 85 2 3" xfId="35818"/>
    <cellStyle name="Normal 85 3" xfId="35819"/>
    <cellStyle name="Normal 85 3 2" xfId="35820"/>
    <cellStyle name="Normal 85 4" xfId="35821"/>
    <cellStyle name="Normal 86" xfId="35822"/>
    <cellStyle name="Normal 86 2" xfId="35823"/>
    <cellStyle name="Normal 86 2 2" xfId="35824"/>
    <cellStyle name="Normal 86 2 3" xfId="35825"/>
    <cellStyle name="Normal 86 3" xfId="35826"/>
    <cellStyle name="Normal 86 4" xfId="35827"/>
    <cellStyle name="Normal 87" xfId="35828"/>
    <cellStyle name="Normal 87 2" xfId="35829"/>
    <cellStyle name="Normal 87 2 2" xfId="35830"/>
    <cellStyle name="Normal 87 3" xfId="35831"/>
    <cellStyle name="Normal 88" xfId="35832"/>
    <cellStyle name="Normal 88 2" xfId="35833"/>
    <cellStyle name="Normal 88 2 2" xfId="35834"/>
    <cellStyle name="Normal 88 3" xfId="35835"/>
    <cellStyle name="Normal 89" xfId="35836"/>
    <cellStyle name="Normal 89 2" xfId="35837"/>
    <cellStyle name="Normal 89 2 2" xfId="35838"/>
    <cellStyle name="Normal 89 3" xfId="35839"/>
    <cellStyle name="Normal 9" xfId="5696"/>
    <cellStyle name="Normal 9 2" xfId="5697"/>
    <cellStyle name="Normal 9 2 2" xfId="5698"/>
    <cellStyle name="Normal 9 2 2 2" xfId="35840"/>
    <cellStyle name="Normal 9 2 2 2 2" xfId="35841"/>
    <cellStyle name="Normal 9 2 2 3" xfId="35842"/>
    <cellStyle name="Normal 9 2 2 4" xfId="35843"/>
    <cellStyle name="Normal 9 2 3" xfId="35844"/>
    <cellStyle name="Normal 9 2 3 2" xfId="35845"/>
    <cellStyle name="Normal 9 2 3 2 2" xfId="35846"/>
    <cellStyle name="Normal 9 2 3 3" xfId="35847"/>
    <cellStyle name="Normal 9 2 3 4" xfId="35848"/>
    <cellStyle name="Normal 9 2 4" xfId="35849"/>
    <cellStyle name="Normal 9 2 4 2" xfId="35850"/>
    <cellStyle name="Normal 9 2 5" xfId="35851"/>
    <cellStyle name="Normal 9 2 5 2" xfId="35852"/>
    <cellStyle name="Normal 9 2 6" xfId="35853"/>
    <cellStyle name="Normal 9 2 7" xfId="35854"/>
    <cellStyle name="Normal 9 3" xfId="5699"/>
    <cellStyle name="Normal 9 3 2" xfId="35855"/>
    <cellStyle name="Normal 9 3 2 2" xfId="35856"/>
    <cellStyle name="Normal 9 3 2 2 2" xfId="45669"/>
    <cellStyle name="Normal 9 3 2 2 3" xfId="45670"/>
    <cellStyle name="Normal 9 3 2 3" xfId="45671"/>
    <cellStyle name="Normal 9 3 2 4" xfId="45672"/>
    <cellStyle name="Normal 9 3 3" xfId="35857"/>
    <cellStyle name="Normal 9 3 3 2" xfId="45673"/>
    <cellStyle name="Normal 9 3 3 3" xfId="45674"/>
    <cellStyle name="Normal 9 3 4" xfId="45675"/>
    <cellStyle name="Normal 9 3 4 2" xfId="45676"/>
    <cellStyle name="Normal 9 3 4 3" xfId="45677"/>
    <cellStyle name="Normal 9 3 5" xfId="45678"/>
    <cellStyle name="Normal 9 3 6" xfId="45679"/>
    <cellStyle name="Normal 9 4" xfId="5700"/>
    <cellStyle name="Normal 9 4 2" xfId="35858"/>
    <cellStyle name="Normal 9 4 3" xfId="35859"/>
    <cellStyle name="Normal 9 4 4" xfId="35860"/>
    <cellStyle name="Normal 9 5" xfId="5701"/>
    <cellStyle name="Normal 9 5 2" xfId="35861"/>
    <cellStyle name="Normal 9 5 2 2" xfId="35862"/>
    <cellStyle name="Normal 9 5 3" xfId="35863"/>
    <cellStyle name="Normal 9 6" xfId="35864"/>
    <cellStyle name="Normal 9 7" xfId="35865"/>
    <cellStyle name="Normal 9_NOL Analysis(For Ann Kellog and  Pete Winne)" xfId="35866"/>
    <cellStyle name="Normal 90" xfId="35867"/>
    <cellStyle name="Normal 90 2" xfId="35868"/>
    <cellStyle name="Normal 90 2 2" xfId="35869"/>
    <cellStyle name="Normal 90 3" xfId="35870"/>
    <cellStyle name="Normal 91" xfId="35871"/>
    <cellStyle name="Normal 91 2" xfId="35872"/>
    <cellStyle name="Normal 91 2 2" xfId="35873"/>
    <cellStyle name="Normal 91 3" xfId="35874"/>
    <cellStyle name="Normal 92" xfId="35875"/>
    <cellStyle name="Normal 92 2" xfId="35876"/>
    <cellStyle name="Normal 92 2 2" xfId="35877"/>
    <cellStyle name="Normal 92 3" xfId="35878"/>
    <cellStyle name="Normal 93" xfId="35879"/>
    <cellStyle name="Normal 93 2" xfId="35880"/>
    <cellStyle name="Normal 93 2 2" xfId="35881"/>
    <cellStyle name="Normal 93 3" xfId="35882"/>
    <cellStyle name="Normal 94" xfId="5702"/>
    <cellStyle name="Normal 94 2" xfId="35883"/>
    <cellStyle name="Normal 94 2 2" xfId="35884"/>
    <cellStyle name="Normal 94 3" xfId="35885"/>
    <cellStyle name="Normal 94 3 2" xfId="35886"/>
    <cellStyle name="Normal 94 4" xfId="35887"/>
    <cellStyle name="Normal 95" xfId="35888"/>
    <cellStyle name="Normal 95 2" xfId="35889"/>
    <cellStyle name="Normal 95 2 2" xfId="35890"/>
    <cellStyle name="Normal 95 2 3" xfId="35891"/>
    <cellStyle name="Normal 95 3" xfId="35892"/>
    <cellStyle name="Normal 95 4" xfId="35893"/>
    <cellStyle name="Normal 95 5" xfId="35894"/>
    <cellStyle name="Normal 96" xfId="5703"/>
    <cellStyle name="Normal 96 2" xfId="35895"/>
    <cellStyle name="Normal 96 2 2" xfId="35896"/>
    <cellStyle name="Normal 96 3" xfId="35897"/>
    <cellStyle name="Normal 96 3 2" xfId="35898"/>
    <cellStyle name="Normal 96 4" xfId="35899"/>
    <cellStyle name="Normal 97" xfId="35900"/>
    <cellStyle name="Normal 97 2" xfId="35901"/>
    <cellStyle name="Normal 97 2 2" xfId="35902"/>
    <cellStyle name="Normal 97 3" xfId="35903"/>
    <cellStyle name="Normal 97 4" xfId="35904"/>
    <cellStyle name="Normal 98" xfId="35905"/>
    <cellStyle name="Normal 98 2" xfId="35906"/>
    <cellStyle name="Normal 98 2 2" xfId="35907"/>
    <cellStyle name="Normal 98 3" xfId="35908"/>
    <cellStyle name="Normal 98 4" xfId="35909"/>
    <cellStyle name="Normal 98 5" xfId="35910"/>
    <cellStyle name="Normal 99" xfId="35911"/>
    <cellStyle name="Normal 99 2" xfId="35912"/>
    <cellStyle name="Normal 99 2 2" xfId="35913"/>
    <cellStyle name="Normal 99 3" xfId="35914"/>
    <cellStyle name="Normal 99 4" xfId="35915"/>
    <cellStyle name="Normal 99 5" xfId="35916"/>
    <cellStyle name="Normal_Book2" xfId="42396"/>
    <cellStyle name="Normal_Book3" xfId="42394"/>
    <cellStyle name="Note 10" xfId="5704"/>
    <cellStyle name="Note 10 2" xfId="5705"/>
    <cellStyle name="Note 10 2 2" xfId="5706"/>
    <cellStyle name="Note 10 2 2 2" xfId="35917"/>
    <cellStyle name="Note 10 2 3" xfId="35918"/>
    <cellStyle name="Note 10 2 4" xfId="35919"/>
    <cellStyle name="Note 10 2 5" xfId="35920"/>
    <cellStyle name="Note 10 3" xfId="5707"/>
    <cellStyle name="Note 10 3 2" xfId="5708"/>
    <cellStyle name="Note 10 3 2 2" xfId="35921"/>
    <cellStyle name="Note 10 3 2 2 2" xfId="45680"/>
    <cellStyle name="Note 10 3 2 2 3" xfId="45681"/>
    <cellStyle name="Note 10 3 2 3" xfId="45682"/>
    <cellStyle name="Note 10 3 2 4" xfId="45683"/>
    <cellStyle name="Note 10 3 3" xfId="35922"/>
    <cellStyle name="Note 10 3 3 2" xfId="45684"/>
    <cellStyle name="Note 10 3 3 3" xfId="45685"/>
    <cellStyle name="Note 10 3 4" xfId="45686"/>
    <cellStyle name="Note 10 3 4 2" xfId="45687"/>
    <cellStyle name="Note 10 3 4 3" xfId="45688"/>
    <cellStyle name="Note 10 3 5" xfId="45689"/>
    <cellStyle name="Note 10 3 6" xfId="45690"/>
    <cellStyle name="Note 10 4" xfId="5709"/>
    <cellStyle name="Note 10 4 2" xfId="35923"/>
    <cellStyle name="Note 10 5" xfId="35924"/>
    <cellStyle name="Note 10 5 2" xfId="35925"/>
    <cellStyle name="Note 10 6" xfId="35926"/>
    <cellStyle name="Note 10 6 2" xfId="35927"/>
    <cellStyle name="Note 10 7" xfId="35928"/>
    <cellStyle name="Note 10 7 2" xfId="35929"/>
    <cellStyle name="Note 10 8" xfId="35930"/>
    <cellStyle name="Note 10 9" xfId="35931"/>
    <cellStyle name="Note 11" xfId="5710"/>
    <cellStyle name="Note 11 2" xfId="5711"/>
    <cellStyle name="Note 11 2 2" xfId="35932"/>
    <cellStyle name="Note 11 2 2 2" xfId="35933"/>
    <cellStyle name="Note 11 2 3" xfId="35934"/>
    <cellStyle name="Note 11 2 4" xfId="35935"/>
    <cellStyle name="Note 11 2 5" xfId="35936"/>
    <cellStyle name="Note 11 3" xfId="5712"/>
    <cellStyle name="Note 11 3 2" xfId="35937"/>
    <cellStyle name="Note 11 3 2 2" xfId="35938"/>
    <cellStyle name="Note 11 3 2 2 2" xfId="45691"/>
    <cellStyle name="Note 11 3 2 2 3" xfId="45692"/>
    <cellStyle name="Note 11 3 2 3" xfId="45693"/>
    <cellStyle name="Note 11 3 2 4" xfId="45694"/>
    <cellStyle name="Note 11 3 3" xfId="35939"/>
    <cellStyle name="Note 11 3 3 2" xfId="45695"/>
    <cellStyle name="Note 11 3 3 3" xfId="45696"/>
    <cellStyle name="Note 11 3 4" xfId="35940"/>
    <cellStyle name="Note 11 3 4 2" xfId="45697"/>
    <cellStyle name="Note 11 3 4 3" xfId="45698"/>
    <cellStyle name="Note 11 3 5" xfId="35941"/>
    <cellStyle name="Note 11 3 6" xfId="45699"/>
    <cellStyle name="Note 11 4" xfId="35942"/>
    <cellStyle name="Note 11 4 2" xfId="35943"/>
    <cellStyle name="Note 11 4 3" xfId="35944"/>
    <cellStyle name="Note 11 5" xfId="35945"/>
    <cellStyle name="Note 11 6" xfId="35946"/>
    <cellStyle name="Note 11 7" xfId="35947"/>
    <cellStyle name="Note 12" xfId="5713"/>
    <cellStyle name="Note 12 2" xfId="5714"/>
    <cellStyle name="Note 12 2 2" xfId="5715"/>
    <cellStyle name="Note 12 2 2 2" xfId="35948"/>
    <cellStyle name="Note 12 2 2 2 2" xfId="35949"/>
    <cellStyle name="Note 12 2 3" xfId="35950"/>
    <cellStyle name="Note 12 2 3 2" xfId="35951"/>
    <cellStyle name="Note 12 2 3 3" xfId="35952"/>
    <cellStyle name="Note 12 2 4" xfId="35953"/>
    <cellStyle name="Note 12 2 4 2" xfId="35954"/>
    <cellStyle name="Note 12 2 5" xfId="35955"/>
    <cellStyle name="Note 12 2 6" xfId="35956"/>
    <cellStyle name="Note 12 3" xfId="5716"/>
    <cellStyle name="Note 12 3 2" xfId="35957"/>
    <cellStyle name="Note 12 3 2 2" xfId="35958"/>
    <cellStyle name="Note 12 3 2 2 2" xfId="45700"/>
    <cellStyle name="Note 12 3 2 2 3" xfId="45701"/>
    <cellStyle name="Note 12 3 2 3" xfId="35959"/>
    <cellStyle name="Note 12 3 2 4" xfId="35960"/>
    <cellStyle name="Note 12 3 2 5" xfId="35961"/>
    <cellStyle name="Note 12 3 2 6" xfId="35962"/>
    <cellStyle name="Note 12 3 2 7" xfId="35963"/>
    <cellStyle name="Note 12 3 3" xfId="35964"/>
    <cellStyle name="Note 12 3 3 2" xfId="45702"/>
    <cellStyle name="Note 12 3 3 3" xfId="45703"/>
    <cellStyle name="Note 12 3 4" xfId="35965"/>
    <cellStyle name="Note 12 3 4 2" xfId="45704"/>
    <cellStyle name="Note 12 3 4 3" xfId="45705"/>
    <cellStyle name="Note 12 3 5" xfId="35966"/>
    <cellStyle name="Note 12 3 6" xfId="35967"/>
    <cellStyle name="Note 12 3 7" xfId="35968"/>
    <cellStyle name="Note 12 3 8" xfId="35969"/>
    <cellStyle name="Note 12 4" xfId="5717"/>
    <cellStyle name="Note 12 4 2" xfId="35970"/>
    <cellStyle name="Note 12 4 2 2" xfId="35971"/>
    <cellStyle name="Note 12 4 3" xfId="35972"/>
    <cellStyle name="Note 12 4 4" xfId="35973"/>
    <cellStyle name="Note 12 4 5" xfId="35974"/>
    <cellStyle name="Note 12 4 6" xfId="35975"/>
    <cellStyle name="Note 12 4 7" xfId="35976"/>
    <cellStyle name="Note 12 5" xfId="35977"/>
    <cellStyle name="Note 12 5 2" xfId="35978"/>
    <cellStyle name="Note 12 5 2 2" xfId="35979"/>
    <cellStyle name="Note 12 5 3" xfId="35980"/>
    <cellStyle name="Note 12 6" xfId="35981"/>
    <cellStyle name="Note 12 6 2" xfId="35982"/>
    <cellStyle name="Note 12 7" xfId="35983"/>
    <cellStyle name="Note 12 8" xfId="35984"/>
    <cellStyle name="Note 12 9" xfId="35985"/>
    <cellStyle name="Note 13" xfId="5718"/>
    <cellStyle name="Note 13 2" xfId="5719"/>
    <cellStyle name="Note 13 2 2" xfId="35986"/>
    <cellStyle name="Note 13 2 2 2" xfId="45706"/>
    <cellStyle name="Note 13 2 2 2 2" xfId="45707"/>
    <cellStyle name="Note 13 2 2 2 3" xfId="45708"/>
    <cellStyle name="Note 13 2 2 3" xfId="45709"/>
    <cellStyle name="Note 13 2 2 4" xfId="45710"/>
    <cellStyle name="Note 13 2 3" xfId="35987"/>
    <cellStyle name="Note 13 2 3 2" xfId="45711"/>
    <cellStyle name="Note 13 2 3 3" xfId="45712"/>
    <cellStyle name="Note 13 2 4" xfId="45713"/>
    <cellStyle name="Note 13 2 4 2" xfId="45714"/>
    <cellStyle name="Note 13 2 4 3" xfId="45715"/>
    <cellStyle name="Note 13 2 5" xfId="45716"/>
    <cellStyle name="Note 13 2 6" xfId="45717"/>
    <cellStyle name="Note 13 3" xfId="5720"/>
    <cellStyle name="Note 13 3 2" xfId="45718"/>
    <cellStyle name="Note 13 3 2 2" xfId="45719"/>
    <cellStyle name="Note 13 3 2 3" xfId="45720"/>
    <cellStyle name="Note 13 3 3" xfId="45721"/>
    <cellStyle name="Note 13 3 4" xfId="45722"/>
    <cellStyle name="Note 13 4" xfId="45723"/>
    <cellStyle name="Note 13 4 2" xfId="45724"/>
    <cellStyle name="Note 13 4 3" xfId="45725"/>
    <cellStyle name="Note 13 5" xfId="45726"/>
    <cellStyle name="Note 13 5 2" xfId="45727"/>
    <cellStyle name="Note 13 5 3" xfId="45728"/>
    <cellStyle name="Note 13 6" xfId="45729"/>
    <cellStyle name="Note 13 7" xfId="45730"/>
    <cellStyle name="Note 14" xfId="5721"/>
    <cellStyle name="Note 14 2" xfId="35988"/>
    <cellStyle name="Note 14 2 2" xfId="35989"/>
    <cellStyle name="Note 14 2 2 2" xfId="45731"/>
    <cellStyle name="Note 14 2 2 3" xfId="45732"/>
    <cellStyle name="Note 14 2 3" xfId="35990"/>
    <cellStyle name="Note 14 2 4" xfId="45733"/>
    <cellStyle name="Note 14 3" xfId="35991"/>
    <cellStyle name="Note 14 3 2" xfId="35992"/>
    <cellStyle name="Note 14 3 3" xfId="45734"/>
    <cellStyle name="Note 14 4" xfId="35993"/>
    <cellStyle name="Note 14 4 2" xfId="45735"/>
    <cellStyle name="Note 14 4 3" xfId="45736"/>
    <cellStyle name="Note 14 5" xfId="45737"/>
    <cellStyle name="Note 14 6" xfId="45738"/>
    <cellStyle name="Note 15" xfId="5722"/>
    <cellStyle name="Note 15 2" xfId="35994"/>
    <cellStyle name="Note 15 2 2" xfId="35995"/>
    <cellStyle name="Note 15 2 2 2" xfId="45739"/>
    <cellStyle name="Note 15 2 2 3" xfId="45740"/>
    <cellStyle name="Note 15 2 3" xfId="35996"/>
    <cellStyle name="Note 15 2 4" xfId="45741"/>
    <cellStyle name="Note 15 3" xfId="35997"/>
    <cellStyle name="Note 15 3 2" xfId="45742"/>
    <cellStyle name="Note 15 3 3" xfId="45743"/>
    <cellStyle name="Note 15 4" xfId="35998"/>
    <cellStyle name="Note 15 4 2" xfId="45744"/>
    <cellStyle name="Note 15 4 3" xfId="45745"/>
    <cellStyle name="Note 15 5" xfId="35999"/>
    <cellStyle name="Note 15 6" xfId="45746"/>
    <cellStyle name="Note 16" xfId="5723"/>
    <cellStyle name="Note 16 2" xfId="36000"/>
    <cellStyle name="Note 16 2 2" xfId="36001"/>
    <cellStyle name="Note 16 2 2 2" xfId="45747"/>
    <cellStyle name="Note 16 2 2 3" xfId="45748"/>
    <cellStyle name="Note 16 2 3" xfId="45749"/>
    <cellStyle name="Note 16 2 4" xfId="45750"/>
    <cellStyle name="Note 16 3" xfId="36002"/>
    <cellStyle name="Note 16 3 2" xfId="45751"/>
    <cellStyle name="Note 16 3 3" xfId="45752"/>
    <cellStyle name="Note 16 4" xfId="45753"/>
    <cellStyle name="Note 16 4 2" xfId="45754"/>
    <cellStyle name="Note 16 4 3" xfId="45755"/>
    <cellStyle name="Note 16 5" xfId="45756"/>
    <cellStyle name="Note 16 6" xfId="45757"/>
    <cellStyle name="Note 17" xfId="36003"/>
    <cellStyle name="Note 17 2" xfId="36004"/>
    <cellStyle name="Note 17 2 2" xfId="45758"/>
    <cellStyle name="Note 17 2 2 2" xfId="45759"/>
    <cellStyle name="Note 17 2 2 3" xfId="45760"/>
    <cellStyle name="Note 17 2 3" xfId="45761"/>
    <cellStyle name="Note 17 2 4" xfId="45762"/>
    <cellStyle name="Note 17 3" xfId="45763"/>
    <cellStyle name="Note 17 3 2" xfId="45764"/>
    <cellStyle name="Note 17 3 3" xfId="45765"/>
    <cellStyle name="Note 17 4" xfId="45766"/>
    <cellStyle name="Note 17 4 2" xfId="45767"/>
    <cellStyle name="Note 17 4 3" xfId="45768"/>
    <cellStyle name="Note 17 5" xfId="45769"/>
    <cellStyle name="Note 17 6" xfId="45770"/>
    <cellStyle name="Note 18" xfId="36005"/>
    <cellStyle name="Note 18 2" xfId="45771"/>
    <cellStyle name="Note 18 2 2" xfId="45772"/>
    <cellStyle name="Note 18 2 2 2" xfId="45773"/>
    <cellStyle name="Note 18 2 2 3" xfId="45774"/>
    <cellStyle name="Note 18 2 3" xfId="45775"/>
    <cellStyle name="Note 18 2 4" xfId="45776"/>
    <cellStyle name="Note 18 3" xfId="45777"/>
    <cellStyle name="Note 18 3 2" xfId="45778"/>
    <cellStyle name="Note 18 3 3" xfId="45779"/>
    <cellStyle name="Note 18 4" xfId="45780"/>
    <cellStyle name="Note 18 4 2" xfId="45781"/>
    <cellStyle name="Note 18 4 3" xfId="45782"/>
    <cellStyle name="Note 18 5" xfId="45783"/>
    <cellStyle name="Note 18 6" xfId="45784"/>
    <cellStyle name="Note 19" xfId="45785"/>
    <cellStyle name="Note 19 2" xfId="45786"/>
    <cellStyle name="Note 19 2 2" xfId="45787"/>
    <cellStyle name="Note 19 2 2 2" xfId="45788"/>
    <cellStyle name="Note 19 2 2 3" xfId="45789"/>
    <cellStyle name="Note 19 2 3" xfId="45790"/>
    <cellStyle name="Note 19 2 4" xfId="45791"/>
    <cellStyle name="Note 19 3" xfId="45792"/>
    <cellStyle name="Note 19 3 2" xfId="45793"/>
    <cellStyle name="Note 19 3 3" xfId="45794"/>
    <cellStyle name="Note 19 4" xfId="45795"/>
    <cellStyle name="Note 19 4 2" xfId="45796"/>
    <cellStyle name="Note 19 4 3" xfId="45797"/>
    <cellStyle name="Note 19 5" xfId="45798"/>
    <cellStyle name="Note 19 6" xfId="45799"/>
    <cellStyle name="Note 2" xfId="5724"/>
    <cellStyle name="Note 2 2" xfId="5725"/>
    <cellStyle name="Note 2 2 2" xfId="5726"/>
    <cellStyle name="Note 2 2 2 2" xfId="5727"/>
    <cellStyle name="Note 2 2 2 2 2" xfId="36006"/>
    <cellStyle name="Note 2 2 2 3" xfId="5728"/>
    <cellStyle name="Note 2 2 2 3 2" xfId="36007"/>
    <cellStyle name="Note 2 2 2 4" xfId="36008"/>
    <cellStyle name="Note 2 2 2 5" xfId="36009"/>
    <cellStyle name="Note 2 2 2 6" xfId="36010"/>
    <cellStyle name="Note 2 2 2 7" xfId="36011"/>
    <cellStyle name="Note 2 2 2 8" xfId="36012"/>
    <cellStyle name="Note 2 2 3" xfId="5729"/>
    <cellStyle name="Note 2 2 3 2" xfId="5730"/>
    <cellStyle name="Note 2 2 3 2 2" xfId="36013"/>
    <cellStyle name="Note 2 2 3 3" xfId="36014"/>
    <cellStyle name="Note 2 2 3 4" xfId="36015"/>
    <cellStyle name="Note 2 2 3 5" xfId="36016"/>
    <cellStyle name="Note 2 2 3 6" xfId="36017"/>
    <cellStyle name="Note 2 2 3 7" xfId="36018"/>
    <cellStyle name="Note 2 2 4" xfId="5731"/>
    <cellStyle name="Note 2 2 4 2" xfId="36019"/>
    <cellStyle name="Note 2 2 5" xfId="5732"/>
    <cellStyle name="Note 2 2 5 2" xfId="36020"/>
    <cellStyle name="Note 2 2 6" xfId="5733"/>
    <cellStyle name="Note 2 2 6 2" xfId="36021"/>
    <cellStyle name="Note 2 2 7" xfId="36022"/>
    <cellStyle name="Note 2 2 8" xfId="36023"/>
    <cellStyle name="Note 2 3" xfId="5734"/>
    <cellStyle name="Note 2 3 2" xfId="5735"/>
    <cellStyle name="Note 2 3 2 2" xfId="5736"/>
    <cellStyle name="Note 2 3 2 2 2" xfId="36024"/>
    <cellStyle name="Note 2 3 2 2 3" xfId="45800"/>
    <cellStyle name="Note 2 3 2 3" xfId="5737"/>
    <cellStyle name="Note 2 3 2 4" xfId="45801"/>
    <cellStyle name="Note 2 3 3" xfId="5738"/>
    <cellStyle name="Note 2 3 3 2" xfId="5739"/>
    <cellStyle name="Note 2 3 3 2 2" xfId="36025"/>
    <cellStyle name="Note 2 3 3 3" xfId="36026"/>
    <cellStyle name="Note 2 3 4" xfId="5740"/>
    <cellStyle name="Note 2 3 4 2" xfId="36027"/>
    <cellStyle name="Note 2 3 4 3" xfId="45802"/>
    <cellStyle name="Note 2 3 5" xfId="5741"/>
    <cellStyle name="Note 2 3 5 2" xfId="36028"/>
    <cellStyle name="Note 2 3 6" xfId="36029"/>
    <cellStyle name="Note 2 3 7" xfId="36030"/>
    <cellStyle name="Note 2 3 8" xfId="36031"/>
    <cellStyle name="Note 2 4" xfId="5742"/>
    <cellStyle name="Note 2 4 2" xfId="5743"/>
    <cellStyle name="Note 2 4 2 2" xfId="36032"/>
    <cellStyle name="Note 2 4 2 2 2" xfId="36033"/>
    <cellStyle name="Note 2 4 2 3" xfId="36034"/>
    <cellStyle name="Note 2 4 2 4" xfId="36035"/>
    <cellStyle name="Note 2 4 3" xfId="5744"/>
    <cellStyle name="Note 2 4 3 2" xfId="36036"/>
    <cellStyle name="Note 2 4 3 3" xfId="36037"/>
    <cellStyle name="Note 2 4 4" xfId="36038"/>
    <cellStyle name="Note 2 4 4 2" xfId="36039"/>
    <cellStyle name="Note 2 4 4 3" xfId="36040"/>
    <cellStyle name="Note 2 4 5" xfId="36041"/>
    <cellStyle name="Note 2 4 6" xfId="36042"/>
    <cellStyle name="Note 2 4 7" xfId="36043"/>
    <cellStyle name="Note 2 4 8" xfId="36044"/>
    <cellStyle name="Note 2 5" xfId="5745"/>
    <cellStyle name="Note 2 5 2" xfId="5746"/>
    <cellStyle name="Note 2 5 2 2" xfId="36045"/>
    <cellStyle name="Note 2 5 3" xfId="36046"/>
    <cellStyle name="Note 2 6" xfId="5747"/>
    <cellStyle name="Note 2 6 2" xfId="36047"/>
    <cellStyle name="Note 2 6 2 2" xfId="36048"/>
    <cellStyle name="Note 2 6 3" xfId="36049"/>
    <cellStyle name="Note 2 7" xfId="5748"/>
    <cellStyle name="Note 2 7 2" xfId="36050"/>
    <cellStyle name="Note 2 8" xfId="5749"/>
    <cellStyle name="Note 2 9" xfId="36051"/>
    <cellStyle name="Note 2_AURORA Total New" xfId="5750"/>
    <cellStyle name="Note 20" xfId="45803"/>
    <cellStyle name="Note 20 2" xfId="45804"/>
    <cellStyle name="Note 20 2 2" xfId="45805"/>
    <cellStyle name="Note 20 2 2 2" xfId="45806"/>
    <cellStyle name="Note 20 2 2 3" xfId="45807"/>
    <cellStyle name="Note 20 2 3" xfId="45808"/>
    <cellStyle name="Note 20 2 4" xfId="45809"/>
    <cellStyle name="Note 20 3" xfId="45810"/>
    <cellStyle name="Note 20 3 2" xfId="45811"/>
    <cellStyle name="Note 20 3 3" xfId="45812"/>
    <cellStyle name="Note 20 4" xfId="45813"/>
    <cellStyle name="Note 20 4 2" xfId="45814"/>
    <cellStyle name="Note 20 4 3" xfId="45815"/>
    <cellStyle name="Note 20 5" xfId="45816"/>
    <cellStyle name="Note 20 6" xfId="45817"/>
    <cellStyle name="Note 21" xfId="45818"/>
    <cellStyle name="Note 22" xfId="45819"/>
    <cellStyle name="Note 22 2" xfId="45820"/>
    <cellStyle name="Note 22 2 2" xfId="45821"/>
    <cellStyle name="Note 22 2 2 2" xfId="45822"/>
    <cellStyle name="Note 22 2 2 3" xfId="45823"/>
    <cellStyle name="Note 22 2 3" xfId="45824"/>
    <cellStyle name="Note 22 2 4" xfId="45825"/>
    <cellStyle name="Note 22 3" xfId="45826"/>
    <cellStyle name="Note 22 3 2" xfId="45827"/>
    <cellStyle name="Note 22 3 3" xfId="45828"/>
    <cellStyle name="Note 22 4" xfId="45829"/>
    <cellStyle name="Note 22 4 2" xfId="45830"/>
    <cellStyle name="Note 22 4 3" xfId="45831"/>
    <cellStyle name="Note 22 5" xfId="45832"/>
    <cellStyle name="Note 22 6" xfId="45833"/>
    <cellStyle name="Note 23" xfId="45834"/>
    <cellStyle name="Note 23 2" xfId="45835"/>
    <cellStyle name="Note 23 2 2" xfId="45836"/>
    <cellStyle name="Note 23 2 3" xfId="45837"/>
    <cellStyle name="Note 23 3" xfId="45838"/>
    <cellStyle name="Note 23 4" xfId="45839"/>
    <cellStyle name="Note 3" xfId="5751"/>
    <cellStyle name="Note 3 2" xfId="5752"/>
    <cellStyle name="Note 3 2 2" xfId="5753"/>
    <cellStyle name="Note 3 2 2 2" xfId="36052"/>
    <cellStyle name="Note 3 2 2 2 2" xfId="36053"/>
    <cellStyle name="Note 3 2 2 3" xfId="36054"/>
    <cellStyle name="Note 3 2 3" xfId="36055"/>
    <cellStyle name="Note 3 2 3 2" xfId="36056"/>
    <cellStyle name="Note 3 2 3 3" xfId="36057"/>
    <cellStyle name="Note 3 2 4" xfId="36058"/>
    <cellStyle name="Note 3 2 4 2" xfId="36059"/>
    <cellStyle name="Note 3 2 4 3" xfId="36060"/>
    <cellStyle name="Note 3 2 5" xfId="36061"/>
    <cellStyle name="Note 3 2 6" xfId="36062"/>
    <cellStyle name="Note 3 2 7" xfId="36063"/>
    <cellStyle name="Note 3 2 8" xfId="36064"/>
    <cellStyle name="Note 3 3" xfId="5754"/>
    <cellStyle name="Note 3 3 2" xfId="5755"/>
    <cellStyle name="Note 3 3 2 2" xfId="36065"/>
    <cellStyle name="Note 3 3 2 2 2" xfId="45840"/>
    <cellStyle name="Note 3 3 2 2 3" xfId="45841"/>
    <cellStyle name="Note 3 3 2 3" xfId="45842"/>
    <cellStyle name="Note 3 3 2 4" xfId="45843"/>
    <cellStyle name="Note 3 3 3" xfId="36066"/>
    <cellStyle name="Note 3 3 3 2" xfId="36067"/>
    <cellStyle name="Note 3 3 3 3" xfId="45844"/>
    <cellStyle name="Note 3 3 4" xfId="36068"/>
    <cellStyle name="Note 3 3 4 2" xfId="45845"/>
    <cellStyle name="Note 3 3 4 3" xfId="45846"/>
    <cellStyle name="Note 3 3 5" xfId="36069"/>
    <cellStyle name="Note 3 3 6" xfId="36070"/>
    <cellStyle name="Note 3 3 7" xfId="36071"/>
    <cellStyle name="Note 3 3 8" xfId="36072"/>
    <cellStyle name="Note 3 4" xfId="5756"/>
    <cellStyle name="Note 3 4 2" xfId="36073"/>
    <cellStyle name="Note 3 4 2 2" xfId="36074"/>
    <cellStyle name="Note 3 4 3" xfId="36075"/>
    <cellStyle name="Note 3 5" xfId="5757"/>
    <cellStyle name="Note 3 5 2" xfId="36076"/>
    <cellStyle name="Note 3 6" xfId="5758"/>
    <cellStyle name="Note 3 7" xfId="36077"/>
    <cellStyle name="Note 3 8" xfId="36078"/>
    <cellStyle name="Note 4" xfId="5759"/>
    <cellStyle name="Note 4 2" xfId="5760"/>
    <cellStyle name="Note 4 2 2" xfId="5761"/>
    <cellStyle name="Note 4 2 2 2" xfId="36079"/>
    <cellStyle name="Note 4 2 3" xfId="36080"/>
    <cellStyle name="Note 4 2 3 2" xfId="36081"/>
    <cellStyle name="Note 4 2 4" xfId="36082"/>
    <cellStyle name="Note 4 2 5" xfId="36083"/>
    <cellStyle name="Note 4 2 6" xfId="36084"/>
    <cellStyle name="Note 4 2 7" xfId="36085"/>
    <cellStyle name="Note 4 2 8" xfId="36086"/>
    <cellStyle name="Note 4 3" xfId="5762"/>
    <cellStyle name="Note 4 3 2" xfId="5763"/>
    <cellStyle name="Note 4 3 2 2" xfId="36087"/>
    <cellStyle name="Note 4 3 2 2 2" xfId="45847"/>
    <cellStyle name="Note 4 3 2 2 3" xfId="45848"/>
    <cellStyle name="Note 4 3 2 3" xfId="45849"/>
    <cellStyle name="Note 4 3 2 4" xfId="45850"/>
    <cellStyle name="Note 4 3 3" xfId="36088"/>
    <cellStyle name="Note 4 3 3 2" xfId="45851"/>
    <cellStyle name="Note 4 3 3 3" xfId="45852"/>
    <cellStyle name="Note 4 3 4" xfId="36089"/>
    <cellStyle name="Note 4 3 4 2" xfId="45853"/>
    <cellStyle name="Note 4 3 4 3" xfId="45854"/>
    <cellStyle name="Note 4 3 5" xfId="36090"/>
    <cellStyle name="Note 4 3 6" xfId="36091"/>
    <cellStyle name="Note 4 3 7" xfId="36092"/>
    <cellStyle name="Note 4 4" xfId="5764"/>
    <cellStyle name="Note 4 4 2" xfId="36093"/>
    <cellStyle name="Note 4 4 2 2" xfId="36094"/>
    <cellStyle name="Note 4 4 3" xfId="36095"/>
    <cellStyle name="Note 4 5" xfId="36096"/>
    <cellStyle name="Note 4 5 2" xfId="36097"/>
    <cellStyle name="Note 4 6" xfId="36098"/>
    <cellStyle name="Note 4 6 2" xfId="36099"/>
    <cellStyle name="Note 4 7" xfId="36100"/>
    <cellStyle name="Note 4 8" xfId="36101"/>
    <cellStyle name="Note 5" xfId="5765"/>
    <cellStyle name="Note 5 2" xfId="5766"/>
    <cellStyle name="Note 5 2 2" xfId="5767"/>
    <cellStyle name="Note 5 2 2 2" xfId="36102"/>
    <cellStyle name="Note 5 2 3" xfId="36103"/>
    <cellStyle name="Note 5 2 3 2" xfId="36104"/>
    <cellStyle name="Note 5 2 4" xfId="36105"/>
    <cellStyle name="Note 5 2 5" xfId="36106"/>
    <cellStyle name="Note 5 2 6" xfId="36107"/>
    <cellStyle name="Note 5 2 7" xfId="36108"/>
    <cellStyle name="Note 5 2 8" xfId="36109"/>
    <cellStyle name="Note 5 3" xfId="5768"/>
    <cellStyle name="Note 5 3 2" xfId="5769"/>
    <cellStyle name="Note 5 3 2 2" xfId="36110"/>
    <cellStyle name="Note 5 3 2 2 2" xfId="45855"/>
    <cellStyle name="Note 5 3 2 2 3" xfId="45856"/>
    <cellStyle name="Note 5 3 2 3" xfId="45857"/>
    <cellStyle name="Note 5 3 2 4" xfId="45858"/>
    <cellStyle name="Note 5 3 3" xfId="36111"/>
    <cellStyle name="Note 5 3 3 2" xfId="45859"/>
    <cellStyle name="Note 5 3 3 3" xfId="45860"/>
    <cellStyle name="Note 5 3 4" xfId="36112"/>
    <cellStyle name="Note 5 3 4 2" xfId="45861"/>
    <cellStyle name="Note 5 3 4 3" xfId="45862"/>
    <cellStyle name="Note 5 3 5" xfId="36113"/>
    <cellStyle name="Note 5 3 6" xfId="36114"/>
    <cellStyle name="Note 5 3 7" xfId="36115"/>
    <cellStyle name="Note 5 4" xfId="5770"/>
    <cellStyle name="Note 5 4 2" xfId="36116"/>
    <cellStyle name="Note 5 4 2 2" xfId="36117"/>
    <cellStyle name="Note 5 4 3" xfId="36118"/>
    <cellStyle name="Note 5 5" xfId="36119"/>
    <cellStyle name="Note 5 5 2" xfId="36120"/>
    <cellStyle name="Note 5 6" xfId="36121"/>
    <cellStyle name="Note 5 6 2" xfId="36122"/>
    <cellStyle name="Note 5 7" xfId="36123"/>
    <cellStyle name="Note 5 8" xfId="36124"/>
    <cellStyle name="Note 6" xfId="5771"/>
    <cellStyle name="Note 6 2" xfId="5772"/>
    <cellStyle name="Note 6 2 2" xfId="36125"/>
    <cellStyle name="Note 6 2 2 2" xfId="36126"/>
    <cellStyle name="Note 6 2 2 3" xfId="36127"/>
    <cellStyle name="Note 6 2 3" xfId="36128"/>
    <cellStyle name="Note 6 2 3 2" xfId="36129"/>
    <cellStyle name="Note 6 2 4" xfId="36130"/>
    <cellStyle name="Note 6 2 5" xfId="36131"/>
    <cellStyle name="Note 6 2 6" xfId="36132"/>
    <cellStyle name="Note 6 2 7" xfId="36133"/>
    <cellStyle name="Note 6 2 8" xfId="36134"/>
    <cellStyle name="Note 6 3" xfId="5773"/>
    <cellStyle name="Note 6 3 2" xfId="5774"/>
    <cellStyle name="Note 6 3 2 2" xfId="36135"/>
    <cellStyle name="Note 6 3 2 2 2" xfId="45863"/>
    <cellStyle name="Note 6 3 2 2 3" xfId="45864"/>
    <cellStyle name="Note 6 3 2 3" xfId="45865"/>
    <cellStyle name="Note 6 3 2 4" xfId="45866"/>
    <cellStyle name="Note 6 3 3" xfId="36136"/>
    <cellStyle name="Note 6 3 3 2" xfId="45867"/>
    <cellStyle name="Note 6 3 3 3" xfId="45868"/>
    <cellStyle name="Note 6 3 4" xfId="36137"/>
    <cellStyle name="Note 6 3 4 2" xfId="45869"/>
    <cellStyle name="Note 6 3 4 3" xfId="45870"/>
    <cellStyle name="Note 6 3 5" xfId="36138"/>
    <cellStyle name="Note 6 3 6" xfId="36139"/>
    <cellStyle name="Note 6 3 7" xfId="36140"/>
    <cellStyle name="Note 6 4" xfId="36141"/>
    <cellStyle name="Note 6 4 2" xfId="36142"/>
    <cellStyle name="Note 6 4 2 2" xfId="36143"/>
    <cellStyle name="Note 6 4 3" xfId="36144"/>
    <cellStyle name="Note 6 4 4" xfId="36145"/>
    <cellStyle name="Note 6 5" xfId="36146"/>
    <cellStyle name="Note 6 5 2" xfId="36147"/>
    <cellStyle name="Note 6 6" xfId="36148"/>
    <cellStyle name="Note 6 7" xfId="36149"/>
    <cellStyle name="Note 7" xfId="5775"/>
    <cellStyle name="Note 7 2" xfId="5776"/>
    <cellStyle name="Note 7 2 2" xfId="36150"/>
    <cellStyle name="Note 7 2 2 2" xfId="36151"/>
    <cellStyle name="Note 7 2 2 3" xfId="36152"/>
    <cellStyle name="Note 7 2 3" xfId="36153"/>
    <cellStyle name="Note 7 2 3 2" xfId="36154"/>
    <cellStyle name="Note 7 2 4" xfId="36155"/>
    <cellStyle name="Note 7 2 5" xfId="36156"/>
    <cellStyle name="Note 7 2 6" xfId="36157"/>
    <cellStyle name="Note 7 2 7" xfId="36158"/>
    <cellStyle name="Note 7 2 8" xfId="36159"/>
    <cellStyle name="Note 7 3" xfId="5777"/>
    <cellStyle name="Note 7 3 2" xfId="5778"/>
    <cellStyle name="Note 7 3 2 2" xfId="36160"/>
    <cellStyle name="Note 7 3 2 2 2" xfId="45871"/>
    <cellStyle name="Note 7 3 2 2 3" xfId="45872"/>
    <cellStyle name="Note 7 3 2 3" xfId="45873"/>
    <cellStyle name="Note 7 3 2 4" xfId="45874"/>
    <cellStyle name="Note 7 3 3" xfId="36161"/>
    <cellStyle name="Note 7 3 3 2" xfId="45875"/>
    <cellStyle name="Note 7 3 3 3" xfId="45876"/>
    <cellStyle name="Note 7 3 4" xfId="36162"/>
    <cellStyle name="Note 7 3 4 2" xfId="45877"/>
    <cellStyle name="Note 7 3 4 3" xfId="45878"/>
    <cellStyle name="Note 7 3 5" xfId="36163"/>
    <cellStyle name="Note 7 3 6" xfId="36164"/>
    <cellStyle name="Note 7 3 7" xfId="36165"/>
    <cellStyle name="Note 7 4" xfId="36166"/>
    <cellStyle name="Note 7 4 2" xfId="36167"/>
    <cellStyle name="Note 7 4 2 2" xfId="36168"/>
    <cellStyle name="Note 7 4 3" xfId="36169"/>
    <cellStyle name="Note 7 4 4" xfId="36170"/>
    <cellStyle name="Note 7 5" xfId="36171"/>
    <cellStyle name="Note 7 5 2" xfId="36172"/>
    <cellStyle name="Note 7 6" xfId="36173"/>
    <cellStyle name="Note 7 7" xfId="36174"/>
    <cellStyle name="Note 8" xfId="5779"/>
    <cellStyle name="Note 8 2" xfId="5780"/>
    <cellStyle name="Note 8 2 2" xfId="36175"/>
    <cellStyle name="Note 8 2 2 2" xfId="36176"/>
    <cellStyle name="Note 8 2 2 3" xfId="36177"/>
    <cellStyle name="Note 8 2 3" xfId="36178"/>
    <cellStyle name="Note 8 2 3 2" xfId="36179"/>
    <cellStyle name="Note 8 2 4" xfId="36180"/>
    <cellStyle name="Note 8 2 5" xfId="36181"/>
    <cellStyle name="Note 8 2 6" xfId="36182"/>
    <cellStyle name="Note 8 2 7" xfId="36183"/>
    <cellStyle name="Note 8 2 8" xfId="36184"/>
    <cellStyle name="Note 8 3" xfId="5781"/>
    <cellStyle name="Note 8 3 2" xfId="5782"/>
    <cellStyle name="Note 8 3 2 2" xfId="36185"/>
    <cellStyle name="Note 8 3 2 2 2" xfId="45879"/>
    <cellStyle name="Note 8 3 2 2 3" xfId="45880"/>
    <cellStyle name="Note 8 3 2 3" xfId="45881"/>
    <cellStyle name="Note 8 3 2 4" xfId="45882"/>
    <cellStyle name="Note 8 3 3" xfId="36186"/>
    <cellStyle name="Note 8 3 3 2" xfId="45883"/>
    <cellStyle name="Note 8 3 3 3" xfId="45884"/>
    <cellStyle name="Note 8 3 4" xfId="36187"/>
    <cellStyle name="Note 8 3 4 2" xfId="45885"/>
    <cellStyle name="Note 8 3 4 3" xfId="45886"/>
    <cellStyle name="Note 8 3 5" xfId="36188"/>
    <cellStyle name="Note 8 3 6" xfId="36189"/>
    <cellStyle name="Note 8 3 7" xfId="36190"/>
    <cellStyle name="Note 8 4" xfId="36191"/>
    <cellStyle name="Note 8 4 2" xfId="36192"/>
    <cellStyle name="Note 8 4 2 2" xfId="36193"/>
    <cellStyle name="Note 8 4 3" xfId="36194"/>
    <cellStyle name="Note 8 4 4" xfId="36195"/>
    <cellStyle name="Note 8 5" xfId="36196"/>
    <cellStyle name="Note 8 5 2" xfId="36197"/>
    <cellStyle name="Note 8 6" xfId="36198"/>
    <cellStyle name="Note 8 7" xfId="36199"/>
    <cellStyle name="Note 9" xfId="5783"/>
    <cellStyle name="Note 9 2" xfId="5784"/>
    <cellStyle name="Note 9 2 2" xfId="36200"/>
    <cellStyle name="Note 9 2 2 2" xfId="36201"/>
    <cellStyle name="Note 9 2 2 3" xfId="36202"/>
    <cellStyle name="Note 9 2 3" xfId="36203"/>
    <cellStyle name="Note 9 2 3 2" xfId="36204"/>
    <cellStyle name="Note 9 2 4" xfId="36205"/>
    <cellStyle name="Note 9 2 5" xfId="36206"/>
    <cellStyle name="Note 9 2 6" xfId="36207"/>
    <cellStyle name="Note 9 2 7" xfId="36208"/>
    <cellStyle name="Note 9 2 8" xfId="36209"/>
    <cellStyle name="Note 9 3" xfId="5785"/>
    <cellStyle name="Note 9 3 2" xfId="5786"/>
    <cellStyle name="Note 9 3 2 2" xfId="36210"/>
    <cellStyle name="Note 9 3 2 2 2" xfId="45887"/>
    <cellStyle name="Note 9 3 2 2 3" xfId="45888"/>
    <cellStyle name="Note 9 3 2 3" xfId="45889"/>
    <cellStyle name="Note 9 3 2 4" xfId="45890"/>
    <cellStyle name="Note 9 3 3" xfId="36211"/>
    <cellStyle name="Note 9 3 3 2" xfId="45891"/>
    <cellStyle name="Note 9 3 3 3" xfId="45892"/>
    <cellStyle name="Note 9 3 4" xfId="36212"/>
    <cellStyle name="Note 9 3 4 2" xfId="45893"/>
    <cellStyle name="Note 9 3 4 3" xfId="45894"/>
    <cellStyle name="Note 9 3 5" xfId="36213"/>
    <cellStyle name="Note 9 3 6" xfId="36214"/>
    <cellStyle name="Note 9 3 7" xfId="36215"/>
    <cellStyle name="Note 9 4" xfId="36216"/>
    <cellStyle name="Note 9 4 2" xfId="36217"/>
    <cellStyle name="Note 9 4 2 2" xfId="36218"/>
    <cellStyle name="Note 9 4 3" xfId="36219"/>
    <cellStyle name="Note 9 4 4" xfId="36220"/>
    <cellStyle name="Note 9 5" xfId="36221"/>
    <cellStyle name="Note 9 5 2" xfId="36222"/>
    <cellStyle name="Note 9 6" xfId="36223"/>
    <cellStyle name="Note 9 7" xfId="36224"/>
    <cellStyle name="OPTIONS" xfId="25"/>
    <cellStyle name="Output 10" xfId="36225"/>
    <cellStyle name="Output 11" xfId="45895"/>
    <cellStyle name="Output 2" xfId="5787"/>
    <cellStyle name="Output 2 10" xfId="36226"/>
    <cellStyle name="Output 2 2" xfId="5788"/>
    <cellStyle name="Output 2 2 2" xfId="5789"/>
    <cellStyle name="Output 2 2 2 2" xfId="36227"/>
    <cellStyle name="Output 2 2 2 2 2" xfId="36228"/>
    <cellStyle name="Output 2 2 2 3" xfId="36229"/>
    <cellStyle name="Output 2 2 2 4" xfId="36230"/>
    <cellStyle name="Output 2 2 2 5" xfId="36231"/>
    <cellStyle name="Output 2 2 2 6" xfId="36232"/>
    <cellStyle name="Output 2 2 2 7" xfId="36233"/>
    <cellStyle name="Output 2 2 2 8" xfId="36234"/>
    <cellStyle name="Output 2 2 3" xfId="5790"/>
    <cellStyle name="Output 2 2 3 2" xfId="5791"/>
    <cellStyle name="Output 2 2 3 2 2" xfId="36235"/>
    <cellStyle name="Output 2 2 3 3" xfId="36236"/>
    <cellStyle name="Output 2 2 4" xfId="36237"/>
    <cellStyle name="Output 2 2 4 2" xfId="36238"/>
    <cellStyle name="Output 2 2 5" xfId="36239"/>
    <cellStyle name="Output 2 2 6" xfId="36240"/>
    <cellStyle name="Output 2 3" xfId="5792"/>
    <cellStyle name="Output 2 3 2" xfId="36241"/>
    <cellStyle name="Output 2 3 2 2" xfId="36242"/>
    <cellStyle name="Output 2 3 2 2 2" xfId="36243"/>
    <cellStyle name="Output 2 3 2 3" xfId="36244"/>
    <cellStyle name="Output 2 3 2 4" xfId="36245"/>
    <cellStyle name="Output 2 3 3" xfId="36246"/>
    <cellStyle name="Output 2 3 3 2" xfId="36247"/>
    <cellStyle name="Output 2 3 4" xfId="36248"/>
    <cellStyle name="Output 2 3 4 2" xfId="36249"/>
    <cellStyle name="Output 2 3 5" xfId="36250"/>
    <cellStyle name="Output 2 4" xfId="5793"/>
    <cellStyle name="Output 2 4 2" xfId="5794"/>
    <cellStyle name="Output 2 4 2 2" xfId="36251"/>
    <cellStyle name="Output 2 4 3" xfId="36252"/>
    <cellStyle name="Output 2 4 4" xfId="36253"/>
    <cellStyle name="Output 2 5" xfId="5795"/>
    <cellStyle name="Output 2 5 2" xfId="36254"/>
    <cellStyle name="Output 2 5 3" xfId="36255"/>
    <cellStyle name="Output 2 6" xfId="36256"/>
    <cellStyle name="Output 2 6 2" xfId="36257"/>
    <cellStyle name="Output 2 7" xfId="36258"/>
    <cellStyle name="Output 2 8" xfId="36259"/>
    <cellStyle name="Output 2 9" xfId="36260"/>
    <cellStyle name="Output 3" xfId="5796"/>
    <cellStyle name="Output 3 10" xfId="36261"/>
    <cellStyle name="Output 3 11" xfId="36262"/>
    <cellStyle name="Output 3 2" xfId="5797"/>
    <cellStyle name="Output 3 2 2" xfId="36263"/>
    <cellStyle name="Output 3 2 2 2" xfId="36264"/>
    <cellStyle name="Output 3 2 3" xfId="36265"/>
    <cellStyle name="Output 3 2 4" xfId="36266"/>
    <cellStyle name="Output 3 3" xfId="5798"/>
    <cellStyle name="Output 3 3 2" xfId="5799"/>
    <cellStyle name="Output 3 3 2 2" xfId="36267"/>
    <cellStyle name="Output 3 3 3" xfId="36268"/>
    <cellStyle name="Output 3 4" xfId="5800"/>
    <cellStyle name="Output 3 4 2" xfId="36269"/>
    <cellStyle name="Output 3 5" xfId="5801"/>
    <cellStyle name="Output 3 6" xfId="36270"/>
    <cellStyle name="Output 3 7" xfId="36271"/>
    <cellStyle name="Output 3 8" xfId="36272"/>
    <cellStyle name="Output 3 9" xfId="36273"/>
    <cellStyle name="Output 4" xfId="5802"/>
    <cellStyle name="Output 4 2" xfId="5803"/>
    <cellStyle name="Output 4 2 2" xfId="36274"/>
    <cellStyle name="Output 4 2 2 2" xfId="36275"/>
    <cellStyle name="Output 4 2 3" xfId="36276"/>
    <cellStyle name="Output 4 2 4" xfId="36277"/>
    <cellStyle name="Output 4 3" xfId="36278"/>
    <cellStyle name="Output 4 3 2" xfId="36279"/>
    <cellStyle name="Output 4 3 3" xfId="36280"/>
    <cellStyle name="Output 4 4" xfId="36281"/>
    <cellStyle name="Output 4 4 2" xfId="36282"/>
    <cellStyle name="Output 5" xfId="5804"/>
    <cellStyle name="Output 5 2" xfId="36283"/>
    <cellStyle name="Output 5 2 2" xfId="36284"/>
    <cellStyle name="Output 5 2 3" xfId="36285"/>
    <cellStyle name="Output 5 3" xfId="36286"/>
    <cellStyle name="Output 5 3 2" xfId="36287"/>
    <cellStyle name="Output 5 4" xfId="36288"/>
    <cellStyle name="Output 6" xfId="5805"/>
    <cellStyle name="Output 6 2" xfId="5806"/>
    <cellStyle name="Output 6 2 2" xfId="36289"/>
    <cellStyle name="Output 6 3" xfId="36290"/>
    <cellStyle name="Output 6 4" xfId="36291"/>
    <cellStyle name="Output 7" xfId="5807"/>
    <cellStyle name="Output 7 2" xfId="36292"/>
    <cellStyle name="Output 8" xfId="5808"/>
    <cellStyle name="Output 8 2" xfId="36293"/>
    <cellStyle name="Output 9" xfId="5809"/>
    <cellStyle name="Percen - Style1" xfId="5810"/>
    <cellStyle name="Percen - Style1 2" xfId="5811"/>
    <cellStyle name="Percen - Style1 2 2" xfId="5812"/>
    <cellStyle name="Percen - Style1 2 2 2" xfId="36294"/>
    <cellStyle name="Percen - Style1 2 3" xfId="36295"/>
    <cellStyle name="Percen - Style1 3" xfId="5813"/>
    <cellStyle name="Percen - Style1 3 2" xfId="36296"/>
    <cellStyle name="Percen - Style1 3 3" xfId="36297"/>
    <cellStyle name="Percen - Style1 4" xfId="36298"/>
    <cellStyle name="Percen - Style1 4 2" xfId="36299"/>
    <cellStyle name="Percen - Style1 5" xfId="36300"/>
    <cellStyle name="Percen - Style2" xfId="5814"/>
    <cellStyle name="Percen - Style2 2" xfId="5815"/>
    <cellStyle name="Percen - Style2 2 2" xfId="5816"/>
    <cellStyle name="Percen - Style2 2 2 2" xfId="36301"/>
    <cellStyle name="Percen - Style2 2 3" xfId="36302"/>
    <cellStyle name="Percen - Style2 3" xfId="5817"/>
    <cellStyle name="Percen - Style2 3 2" xfId="36303"/>
    <cellStyle name="Percen - Style2 3 3" xfId="36304"/>
    <cellStyle name="Percen - Style2 4" xfId="36305"/>
    <cellStyle name="Percen - Style2 4 2" xfId="36306"/>
    <cellStyle name="Percen - Style2 5" xfId="36307"/>
    <cellStyle name="Percen - Style3" xfId="5818"/>
    <cellStyle name="Percen - Style3 2" xfId="5819"/>
    <cellStyle name="Percen - Style3 2 2" xfId="5820"/>
    <cellStyle name="Percen - Style3 2 2 2" xfId="36308"/>
    <cellStyle name="Percen - Style3 2 3" xfId="36309"/>
    <cellStyle name="Percen - Style3 2 4" xfId="36310"/>
    <cellStyle name="Percen - Style3 3" xfId="5821"/>
    <cellStyle name="Percen - Style3 3 2" xfId="36311"/>
    <cellStyle name="Percen - Style3 3 2 2" xfId="36312"/>
    <cellStyle name="Percen - Style3 3 3" xfId="36313"/>
    <cellStyle name="Percen - Style3 3 4" xfId="36314"/>
    <cellStyle name="Percen - Style3 4" xfId="36315"/>
    <cellStyle name="Percen - Style3 4 2" xfId="36316"/>
    <cellStyle name="Percen - Style3 5" xfId="36317"/>
    <cellStyle name="Percen - Style3 6" xfId="36318"/>
    <cellStyle name="Percen - Style3_Electric Rev Req Model (2009 GRC) Rebuttal" xfId="36319"/>
    <cellStyle name="Percent" xfId="2" builtinId="5"/>
    <cellStyle name="Percent (0)" xfId="36320"/>
    <cellStyle name="Percent (0) 2" xfId="36321"/>
    <cellStyle name="Percent (0) 3" xfId="36322"/>
    <cellStyle name="Percent [2]" xfId="26"/>
    <cellStyle name="Percent [2] 10" xfId="36323"/>
    <cellStyle name="Percent [2] 10 2" xfId="36324"/>
    <cellStyle name="Percent [2] 11" xfId="36325"/>
    <cellStyle name="Percent [2] 11 2" xfId="36326"/>
    <cellStyle name="Percent [2] 12" xfId="36327"/>
    <cellStyle name="Percent [2] 12 2" xfId="36328"/>
    <cellStyle name="Percent [2] 12 3" xfId="36329"/>
    <cellStyle name="Percent [2] 13" xfId="36330"/>
    <cellStyle name="Percent [2] 2" xfId="5822"/>
    <cellStyle name="Percent [2] 2 2" xfId="5823"/>
    <cellStyle name="Percent [2] 2 2 2" xfId="5824"/>
    <cellStyle name="Percent [2] 2 2 2 2" xfId="36331"/>
    <cellStyle name="Percent [2] 2 2 2 2 2" xfId="36332"/>
    <cellStyle name="Percent [2] 2 2 2 3" xfId="36333"/>
    <cellStyle name="Percent [2] 2 2 2 4" xfId="36334"/>
    <cellStyle name="Percent [2] 2 2 3" xfId="36335"/>
    <cellStyle name="Percent [2] 2 2 3 2" xfId="36336"/>
    <cellStyle name="Percent [2] 2 2 4" xfId="36337"/>
    <cellStyle name="Percent [2] 2 2 4 2" xfId="36338"/>
    <cellStyle name="Percent [2] 2 2 5" xfId="36339"/>
    <cellStyle name="Percent [2] 2 3" xfId="5825"/>
    <cellStyle name="Percent [2] 2 3 2" xfId="36340"/>
    <cellStyle name="Percent [2] 2 3 2 2" xfId="36341"/>
    <cellStyle name="Percent [2] 2 3 2 3" xfId="36342"/>
    <cellStyle name="Percent [2] 2 3 3" xfId="36343"/>
    <cellStyle name="Percent [2] 2 3 4" xfId="36344"/>
    <cellStyle name="Percent [2] 2 4" xfId="36345"/>
    <cellStyle name="Percent [2] 2 4 2" xfId="36346"/>
    <cellStyle name="Percent [2] 2 4 2 2" xfId="36347"/>
    <cellStyle name="Percent [2] 2 4 3" xfId="36348"/>
    <cellStyle name="Percent [2] 2 5" xfId="36349"/>
    <cellStyle name="Percent [2] 2 5 2" xfId="36350"/>
    <cellStyle name="Percent [2] 2 6" xfId="36351"/>
    <cellStyle name="Percent [2] 2 6 2" xfId="36352"/>
    <cellStyle name="Percent [2] 2 7" xfId="36353"/>
    <cellStyle name="Percent [2] 3" xfId="5826"/>
    <cellStyle name="Percent [2] 3 2" xfId="5827"/>
    <cellStyle name="Percent [2] 3 2 2" xfId="36354"/>
    <cellStyle name="Percent [2] 3 2 2 2" xfId="36355"/>
    <cellStyle name="Percent [2] 3 2 3" xfId="36356"/>
    <cellStyle name="Percent [2] 3 2 4" xfId="36357"/>
    <cellStyle name="Percent [2] 3 2 5" xfId="36358"/>
    <cellStyle name="Percent [2] 3 3" xfId="36359"/>
    <cellStyle name="Percent [2] 3 3 2" xfId="36360"/>
    <cellStyle name="Percent [2] 3 3 2 2" xfId="36361"/>
    <cellStyle name="Percent [2] 3 3 3" xfId="36362"/>
    <cellStyle name="Percent [2] 3 4" xfId="36363"/>
    <cellStyle name="Percent [2] 3 4 2" xfId="36364"/>
    <cellStyle name="Percent [2] 3 4 2 2" xfId="36365"/>
    <cellStyle name="Percent [2] 3 4 3" xfId="36366"/>
    <cellStyle name="Percent [2] 3 5" xfId="36367"/>
    <cellStyle name="Percent [2] 3 5 2" xfId="36368"/>
    <cellStyle name="Percent [2] 3 6" xfId="36369"/>
    <cellStyle name="Percent [2] 4" xfId="5828"/>
    <cellStyle name="Percent [2] 4 2" xfId="5829"/>
    <cellStyle name="Percent [2] 4 2 2" xfId="36370"/>
    <cellStyle name="Percent [2] 4 2 2 2" xfId="36371"/>
    <cellStyle name="Percent [2] 4 2 2 2 2" xfId="36372"/>
    <cellStyle name="Percent [2] 4 2 2 3" xfId="36373"/>
    <cellStyle name="Percent [2] 4 2 2 4" xfId="36374"/>
    <cellStyle name="Percent [2] 4 2 3" xfId="36375"/>
    <cellStyle name="Percent [2] 4 2 3 2" xfId="36376"/>
    <cellStyle name="Percent [2] 4 2 4" xfId="36377"/>
    <cellStyle name="Percent [2] 4 2 4 2" xfId="36378"/>
    <cellStyle name="Percent [2] 4 2 5" xfId="36379"/>
    <cellStyle name="Percent [2] 4 3" xfId="36380"/>
    <cellStyle name="Percent [2] 4 3 2" xfId="36381"/>
    <cellStyle name="Percent [2] 4 3 2 2" xfId="36382"/>
    <cellStyle name="Percent [2] 4 3 3" xfId="36383"/>
    <cellStyle name="Percent [2] 4 3 4" xfId="36384"/>
    <cellStyle name="Percent [2] 4 3 5" xfId="36385"/>
    <cellStyle name="Percent [2] 4 4" xfId="36386"/>
    <cellStyle name="Percent [2] 4 4 2" xfId="36387"/>
    <cellStyle name="Percent [2] 4 4 2 2" xfId="36388"/>
    <cellStyle name="Percent [2] 4 4 3" xfId="36389"/>
    <cellStyle name="Percent [2] 4 5" xfId="36390"/>
    <cellStyle name="Percent [2] 4 5 2" xfId="36391"/>
    <cellStyle name="Percent [2] 4 6" xfId="36392"/>
    <cellStyle name="Percent [2] 4 6 2" xfId="36393"/>
    <cellStyle name="Percent [2] 4 7" xfId="36394"/>
    <cellStyle name="Percent [2] 5" xfId="5830"/>
    <cellStyle name="Percent [2] 5 2" xfId="36395"/>
    <cellStyle name="Percent [2] 5 2 2" xfId="36396"/>
    <cellStyle name="Percent [2] 5 2 2 2" xfId="36397"/>
    <cellStyle name="Percent [2] 5 2 2 2 2" xfId="36398"/>
    <cellStyle name="Percent [2] 5 2 3" xfId="36399"/>
    <cellStyle name="Percent [2] 5 2 3 2" xfId="36400"/>
    <cellStyle name="Percent [2] 5 2 4" xfId="36401"/>
    <cellStyle name="Percent [2] 5 2 4 2" xfId="36402"/>
    <cellStyle name="Percent [2] 5 2 5" xfId="36403"/>
    <cellStyle name="Percent [2] 5 3" xfId="36404"/>
    <cellStyle name="Percent [2] 5 3 2" xfId="36405"/>
    <cellStyle name="Percent [2] 5 3 2 2" xfId="36406"/>
    <cellStyle name="Percent [2] 5 4" xfId="36407"/>
    <cellStyle name="Percent [2] 5 4 2" xfId="36408"/>
    <cellStyle name="Percent [2] 5 5" xfId="36409"/>
    <cellStyle name="Percent [2] 5 5 2" xfId="36410"/>
    <cellStyle name="Percent [2] 6" xfId="5831"/>
    <cellStyle name="Percent [2] 6 2" xfId="5832"/>
    <cellStyle name="Percent [2] 6 2 2" xfId="36411"/>
    <cellStyle name="Percent [2] 6 2 2 2" xfId="36412"/>
    <cellStyle name="Percent [2] 6 3" xfId="36413"/>
    <cellStyle name="Percent [2] 6 3 2" xfId="36414"/>
    <cellStyle name="Percent [2] 6 4" xfId="36415"/>
    <cellStyle name="Percent [2] 6 4 2" xfId="36416"/>
    <cellStyle name="Percent [2] 7" xfId="5833"/>
    <cellStyle name="Percent [2] 7 2" xfId="5834"/>
    <cellStyle name="Percent [2] 7 2 2" xfId="36417"/>
    <cellStyle name="Percent [2] 7 3" xfId="36418"/>
    <cellStyle name="Percent [2] 8" xfId="5835"/>
    <cellStyle name="Percent [2] 8 2" xfId="36419"/>
    <cellStyle name="Percent [2] 8 2 2" xfId="36420"/>
    <cellStyle name="Percent [2] 8 3" xfId="36421"/>
    <cellStyle name="Percent [2] 8 4" xfId="36422"/>
    <cellStyle name="Percent [2] 9" xfId="36423"/>
    <cellStyle name="Percent [2] 9 2" xfId="36424"/>
    <cellStyle name="Percent [2] 9 2 2" xfId="36425"/>
    <cellStyle name="Percent [2] 9 2 2 2" xfId="36426"/>
    <cellStyle name="Percent [2] 9 2 3" xfId="36427"/>
    <cellStyle name="Percent [2] 9 3" xfId="36428"/>
    <cellStyle name="Percent [2] 9 3 2" xfId="36429"/>
    <cellStyle name="Percent [2] 9 4" xfId="36430"/>
    <cellStyle name="Percent 10" xfId="5836"/>
    <cellStyle name="Percent 10 2" xfId="5837"/>
    <cellStyle name="Percent 10 2 2" xfId="36431"/>
    <cellStyle name="Percent 10 2 2 2" xfId="36432"/>
    <cellStyle name="Percent 10 2 2 2 2" xfId="36433"/>
    <cellStyle name="Percent 10 2 2 3" xfId="36434"/>
    <cellStyle name="Percent 10 2 2 4" xfId="36435"/>
    <cellStyle name="Percent 10 2 3" xfId="36436"/>
    <cellStyle name="Percent 10 2 3 2" xfId="36437"/>
    <cellStyle name="Percent 10 2 4" xfId="36438"/>
    <cellStyle name="Percent 10 2 4 2" xfId="36439"/>
    <cellStyle name="Percent 10 2 5" xfId="36440"/>
    <cellStyle name="Percent 10 3" xfId="5838"/>
    <cellStyle name="Percent 10 3 2" xfId="5839"/>
    <cellStyle name="Percent 10 3 2 2" xfId="36441"/>
    <cellStyle name="Percent 10 3 3" xfId="36442"/>
    <cellStyle name="Percent 10 3 3 2" xfId="36443"/>
    <cellStyle name="Percent 10 3 4" xfId="36444"/>
    <cellStyle name="Percent 10 3 5" xfId="36445"/>
    <cellStyle name="Percent 10 4" xfId="5840"/>
    <cellStyle name="Percent 10 4 2" xfId="36446"/>
    <cellStyle name="Percent 10 4 2 2" xfId="36447"/>
    <cellStyle name="Percent 10 4 3" xfId="36448"/>
    <cellStyle name="Percent 10 4 4" xfId="36449"/>
    <cellStyle name="Percent 10 5" xfId="36450"/>
    <cellStyle name="Percent 10 5 2" xfId="36451"/>
    <cellStyle name="Percent 10 5 2 2" xfId="36452"/>
    <cellStyle name="Percent 10 5 3" xfId="36453"/>
    <cellStyle name="Percent 10 6" xfId="36454"/>
    <cellStyle name="Percent 10 6 2" xfId="36455"/>
    <cellStyle name="Percent 10 7" xfId="36456"/>
    <cellStyle name="Percent 10 8" xfId="36457"/>
    <cellStyle name="Percent 100" xfId="36458"/>
    <cellStyle name="Percent 101" xfId="36459"/>
    <cellStyle name="Percent 102" xfId="36460"/>
    <cellStyle name="Percent 103" xfId="36461"/>
    <cellStyle name="Percent 104" xfId="36462"/>
    <cellStyle name="Percent 105" xfId="36463"/>
    <cellStyle name="Percent 106" xfId="36464"/>
    <cellStyle name="Percent 107" xfId="36465"/>
    <cellStyle name="Percent 108" xfId="36466"/>
    <cellStyle name="Percent 109" xfId="36467"/>
    <cellStyle name="Percent 11" xfId="32"/>
    <cellStyle name="Percent 11 2" xfId="5841"/>
    <cellStyle name="Percent 11 2 2" xfId="36468"/>
    <cellStyle name="Percent 11 2 2 2" xfId="36469"/>
    <cellStyle name="Percent 11 2 2 2 2" xfId="36470"/>
    <cellStyle name="Percent 11 2 2 3" xfId="36471"/>
    <cellStyle name="Percent 11 2 2 4" xfId="36472"/>
    <cellStyle name="Percent 11 2 3" xfId="36473"/>
    <cellStyle name="Percent 11 2 3 2" xfId="36474"/>
    <cellStyle name="Percent 11 2 4" xfId="36475"/>
    <cellStyle name="Percent 11 2 4 2" xfId="36476"/>
    <cellStyle name="Percent 11 2 5" xfId="36477"/>
    <cellStyle name="Percent 11 3" xfId="5842"/>
    <cellStyle name="Percent 11 3 2" xfId="36478"/>
    <cellStyle name="Percent 11 3 2 2" xfId="36479"/>
    <cellStyle name="Percent 11 3 2 3" xfId="36480"/>
    <cellStyle name="Percent 11 3 3" xfId="36481"/>
    <cellStyle name="Percent 11 3 4" xfId="36482"/>
    <cellStyle name="Percent 11 4" xfId="36483"/>
    <cellStyle name="Percent 11 4 2" xfId="36484"/>
    <cellStyle name="Percent 11 4 2 2" xfId="36485"/>
    <cellStyle name="Percent 11 4 3" xfId="36486"/>
    <cellStyle name="Percent 11 5" xfId="36487"/>
    <cellStyle name="Percent 11 5 2" xfId="36488"/>
    <cellStyle name="Percent 11 6" xfId="36489"/>
    <cellStyle name="Percent 11 6 2" xfId="36490"/>
    <cellStyle name="Percent 11 7" xfId="36491"/>
    <cellStyle name="Percent 12" xfId="5843"/>
    <cellStyle name="Percent 12 2" xfId="5844"/>
    <cellStyle name="Percent 12 2 2" xfId="36492"/>
    <cellStyle name="Percent 12 2 2 2" xfId="36493"/>
    <cellStyle name="Percent 12 2 2 2 2" xfId="36494"/>
    <cellStyle name="Percent 12 2 2 3" xfId="36495"/>
    <cellStyle name="Percent 12 2 2 4" xfId="36496"/>
    <cellStyle name="Percent 12 2 3" xfId="36497"/>
    <cellStyle name="Percent 12 2 3 2" xfId="36498"/>
    <cellStyle name="Percent 12 2 4" xfId="36499"/>
    <cellStyle name="Percent 12 2 4 2" xfId="36500"/>
    <cellStyle name="Percent 12 2 5" xfId="36501"/>
    <cellStyle name="Percent 12 3" xfId="5845"/>
    <cellStyle name="Percent 12 3 2" xfId="36502"/>
    <cellStyle name="Percent 12 3 2 2" xfId="36503"/>
    <cellStyle name="Percent 12 3 3" xfId="36504"/>
    <cellStyle name="Percent 12 3 4" xfId="36505"/>
    <cellStyle name="Percent 12 4" xfId="36506"/>
    <cellStyle name="Percent 12 4 2" xfId="36507"/>
    <cellStyle name="Percent 12 4 2 2" xfId="36508"/>
    <cellStyle name="Percent 12 4 3" xfId="36509"/>
    <cellStyle name="Percent 12 5" xfId="36510"/>
    <cellStyle name="Percent 12 5 2" xfId="36511"/>
    <cellStyle name="Percent 12 5 2 2" xfId="36512"/>
    <cellStyle name="Percent 12 5 3" xfId="36513"/>
    <cellStyle name="Percent 12 6" xfId="36514"/>
    <cellStyle name="Percent 12 6 2" xfId="36515"/>
    <cellStyle name="Percent 12 7" xfId="36516"/>
    <cellStyle name="Percent 13" xfId="5846"/>
    <cellStyle name="Percent 13 2" xfId="5847"/>
    <cellStyle name="Percent 13 2 2" xfId="36517"/>
    <cellStyle name="Percent 13 2 2 2" xfId="36518"/>
    <cellStyle name="Percent 13 2 2 2 2" xfId="36519"/>
    <cellStyle name="Percent 13 2 2 3" xfId="36520"/>
    <cellStyle name="Percent 13 2 2 4" xfId="36521"/>
    <cellStyle name="Percent 13 2 3" xfId="36522"/>
    <cellStyle name="Percent 13 2 3 2" xfId="36523"/>
    <cellStyle name="Percent 13 2 4" xfId="36524"/>
    <cellStyle name="Percent 13 2 4 2" xfId="36525"/>
    <cellStyle name="Percent 13 2 5" xfId="36526"/>
    <cellStyle name="Percent 13 3" xfId="5848"/>
    <cellStyle name="Percent 13 3 2" xfId="36527"/>
    <cellStyle name="Percent 13 3 2 2" xfId="36528"/>
    <cellStyle name="Percent 13 3 3" xfId="36529"/>
    <cellStyle name="Percent 13 3 4" xfId="36530"/>
    <cellStyle name="Percent 13 4" xfId="36531"/>
    <cellStyle name="Percent 13 4 2" xfId="36532"/>
    <cellStyle name="Percent 13 4 2 2" xfId="36533"/>
    <cellStyle name="Percent 13 4 3" xfId="36534"/>
    <cellStyle name="Percent 13 5" xfId="36535"/>
    <cellStyle name="Percent 13 5 2" xfId="36536"/>
    <cellStyle name="Percent 13 6" xfId="36537"/>
    <cellStyle name="Percent 13 6 2" xfId="36538"/>
    <cellStyle name="Percent 13 7" xfId="36539"/>
    <cellStyle name="Percent 13 8" xfId="36540"/>
    <cellStyle name="Percent 14" xfId="5849"/>
    <cellStyle name="Percent 14 2" xfId="5850"/>
    <cellStyle name="Percent 14 2 2" xfId="36541"/>
    <cellStyle name="Percent 14 2 2 2" xfId="36542"/>
    <cellStyle name="Percent 14 2 2 2 2" xfId="36543"/>
    <cellStyle name="Percent 14 2 2 3" xfId="36544"/>
    <cellStyle name="Percent 14 2 2 4" xfId="36545"/>
    <cellStyle name="Percent 14 2 3" xfId="36546"/>
    <cellStyle name="Percent 14 2 3 2" xfId="36547"/>
    <cellStyle name="Percent 14 2 4" xfId="36548"/>
    <cellStyle name="Percent 14 2 4 2" xfId="36549"/>
    <cellStyle name="Percent 14 2 5" xfId="36550"/>
    <cellStyle name="Percent 14 3" xfId="5851"/>
    <cellStyle name="Percent 14 3 2" xfId="36551"/>
    <cellStyle name="Percent 14 3 2 2" xfId="36552"/>
    <cellStyle name="Percent 14 3 3" xfId="36553"/>
    <cellStyle name="Percent 14 3 4" xfId="36554"/>
    <cellStyle name="Percent 14 4" xfId="36555"/>
    <cellStyle name="Percent 14 4 2" xfId="36556"/>
    <cellStyle name="Percent 14 4 2 2" xfId="36557"/>
    <cellStyle name="Percent 14 4 3" xfId="36558"/>
    <cellStyle name="Percent 14 5" xfId="36559"/>
    <cellStyle name="Percent 14 5 2" xfId="36560"/>
    <cellStyle name="Percent 14 6" xfId="36561"/>
    <cellStyle name="Percent 14 6 2" xfId="36562"/>
    <cellStyle name="Percent 14 7" xfId="36563"/>
    <cellStyle name="Percent 15" xfId="5852"/>
    <cellStyle name="Percent 15 2" xfId="5853"/>
    <cellStyle name="Percent 15 2 2" xfId="36564"/>
    <cellStyle name="Percent 15 2 2 2" xfId="36565"/>
    <cellStyle name="Percent 15 2 2 2 2" xfId="36566"/>
    <cellStyle name="Percent 15 2 2 3" xfId="36567"/>
    <cellStyle name="Percent 15 2 2 4" xfId="36568"/>
    <cellStyle name="Percent 15 2 3" xfId="36569"/>
    <cellStyle name="Percent 15 2 3 2" xfId="36570"/>
    <cellStyle name="Percent 15 2 4" xfId="36571"/>
    <cellStyle name="Percent 15 2 4 2" xfId="36572"/>
    <cellStyle name="Percent 15 2 5" xfId="36573"/>
    <cellStyle name="Percent 15 2 6" xfId="36574"/>
    <cellStyle name="Percent 15 3" xfId="5854"/>
    <cellStyle name="Percent 15 3 2" xfId="36575"/>
    <cellStyle name="Percent 15 3 2 2" xfId="36576"/>
    <cellStyle name="Percent 15 3 3" xfId="36577"/>
    <cellStyle name="Percent 15 3 4" xfId="36578"/>
    <cellStyle name="Percent 15 4" xfId="36579"/>
    <cellStyle name="Percent 15 4 2" xfId="36580"/>
    <cellStyle name="Percent 15 4 2 2" xfId="36581"/>
    <cellStyle name="Percent 15 4 3" xfId="36582"/>
    <cellStyle name="Percent 15 5" xfId="36583"/>
    <cellStyle name="Percent 15 5 2" xfId="36584"/>
    <cellStyle name="Percent 15 6" xfId="36585"/>
    <cellStyle name="Percent 15 6 2" xfId="36586"/>
    <cellStyle name="Percent 15 7" xfId="36587"/>
    <cellStyle name="Percent 15 8" xfId="36588"/>
    <cellStyle name="Percent 16" xfId="5855"/>
    <cellStyle name="Percent 16 2" xfId="5856"/>
    <cellStyle name="Percent 16 2 2" xfId="36589"/>
    <cellStyle name="Percent 16 2 2 2" xfId="36590"/>
    <cellStyle name="Percent 16 2 2 2 2" xfId="36591"/>
    <cellStyle name="Percent 16 2 2 3" xfId="36592"/>
    <cellStyle name="Percent 16 2 2 4" xfId="36593"/>
    <cellStyle name="Percent 16 2 3" xfId="36594"/>
    <cellStyle name="Percent 16 2 3 2" xfId="36595"/>
    <cellStyle name="Percent 16 2 4" xfId="36596"/>
    <cellStyle name="Percent 16 2 4 2" xfId="36597"/>
    <cellStyle name="Percent 16 2 5" xfId="36598"/>
    <cellStyle name="Percent 16 3" xfId="5857"/>
    <cellStyle name="Percent 16 3 2" xfId="36599"/>
    <cellStyle name="Percent 16 3 2 2" xfId="36600"/>
    <cellStyle name="Percent 16 3 3" xfId="36601"/>
    <cellStyle name="Percent 16 3 4" xfId="36602"/>
    <cellStyle name="Percent 16 4" xfId="36603"/>
    <cellStyle name="Percent 16 4 2" xfId="36604"/>
    <cellStyle name="Percent 16 4 2 2" xfId="36605"/>
    <cellStyle name="Percent 16 4 3" xfId="36606"/>
    <cellStyle name="Percent 16 5" xfId="36607"/>
    <cellStyle name="Percent 16 5 2" xfId="36608"/>
    <cellStyle name="Percent 16 6" xfId="36609"/>
    <cellStyle name="Percent 17" xfId="5858"/>
    <cellStyle name="Percent 17 2" xfId="5859"/>
    <cellStyle name="Percent 17 2 2" xfId="36610"/>
    <cellStyle name="Percent 17 2 2 2" xfId="36611"/>
    <cellStyle name="Percent 17 2 2 2 2" xfId="36612"/>
    <cellStyle name="Percent 17 2 2 3" xfId="36613"/>
    <cellStyle name="Percent 17 2 2 4" xfId="36614"/>
    <cellStyle name="Percent 17 2 3" xfId="36615"/>
    <cellStyle name="Percent 17 2 3 2" xfId="36616"/>
    <cellStyle name="Percent 17 2 4" xfId="36617"/>
    <cellStyle name="Percent 17 2 4 2" xfId="36618"/>
    <cellStyle name="Percent 17 2 5" xfId="36619"/>
    <cellStyle name="Percent 17 3" xfId="5860"/>
    <cellStyle name="Percent 17 3 2" xfId="36620"/>
    <cellStyle name="Percent 17 3 2 2" xfId="36621"/>
    <cellStyle name="Percent 17 3 3" xfId="36622"/>
    <cellStyle name="Percent 17 3 4" xfId="36623"/>
    <cellStyle name="Percent 17 3 5" xfId="36624"/>
    <cellStyle name="Percent 17 4" xfId="36625"/>
    <cellStyle name="Percent 17 4 2" xfId="36626"/>
    <cellStyle name="Percent 17 4 2 2" xfId="36627"/>
    <cellStyle name="Percent 17 4 3" xfId="36628"/>
    <cellStyle name="Percent 17 5" xfId="36629"/>
    <cellStyle name="Percent 17 5 2" xfId="36630"/>
    <cellStyle name="Percent 17 6" xfId="36631"/>
    <cellStyle name="Percent 18" xfId="5861"/>
    <cellStyle name="Percent 18 2" xfId="5862"/>
    <cellStyle name="Percent 18 2 2" xfId="36632"/>
    <cellStyle name="Percent 18 2 2 2" xfId="36633"/>
    <cellStyle name="Percent 18 2 2 2 2" xfId="36634"/>
    <cellStyle name="Percent 18 2 2 3" xfId="36635"/>
    <cellStyle name="Percent 18 2 2 4" xfId="36636"/>
    <cellStyle name="Percent 18 2 3" xfId="36637"/>
    <cellStyle name="Percent 18 2 3 2" xfId="36638"/>
    <cellStyle name="Percent 18 2 4" xfId="36639"/>
    <cellStyle name="Percent 18 2 4 2" xfId="36640"/>
    <cellStyle name="Percent 18 2 5" xfId="36641"/>
    <cellStyle name="Percent 18 3" xfId="5863"/>
    <cellStyle name="Percent 18 3 2" xfId="36642"/>
    <cellStyle name="Percent 18 3 2 2" xfId="36643"/>
    <cellStyle name="Percent 18 3 3" xfId="36644"/>
    <cellStyle name="Percent 18 3 4" xfId="36645"/>
    <cellStyle name="Percent 18 3 5" xfId="36646"/>
    <cellStyle name="Percent 18 4" xfId="36647"/>
    <cellStyle name="Percent 18 4 2" xfId="36648"/>
    <cellStyle name="Percent 18 4 2 2" xfId="36649"/>
    <cellStyle name="Percent 18 4 3" xfId="36650"/>
    <cellStyle name="Percent 18 5" xfId="36651"/>
    <cellStyle name="Percent 18 5 2" xfId="36652"/>
    <cellStyle name="Percent 18 6" xfId="36653"/>
    <cellStyle name="Percent 19" xfId="5864"/>
    <cellStyle name="Percent 19 2" xfId="5865"/>
    <cellStyle name="Percent 19 2 2" xfId="36654"/>
    <cellStyle name="Percent 19 2 2 2" xfId="36655"/>
    <cellStyle name="Percent 19 2 2 2 2" xfId="36656"/>
    <cellStyle name="Percent 19 2 2 3" xfId="36657"/>
    <cellStyle name="Percent 19 2 2 4" xfId="36658"/>
    <cellStyle name="Percent 19 2 3" xfId="36659"/>
    <cellStyle name="Percent 19 2 3 2" xfId="36660"/>
    <cellStyle name="Percent 19 2 4" xfId="36661"/>
    <cellStyle name="Percent 19 2 4 2" xfId="36662"/>
    <cellStyle name="Percent 19 2 5" xfId="36663"/>
    <cellStyle name="Percent 19 3" xfId="5866"/>
    <cellStyle name="Percent 19 3 2" xfId="36664"/>
    <cellStyle name="Percent 19 3 2 2" xfId="36665"/>
    <cellStyle name="Percent 19 3 3" xfId="36666"/>
    <cellStyle name="Percent 19 3 4" xfId="36667"/>
    <cellStyle name="Percent 19 4" xfId="36668"/>
    <cellStyle name="Percent 19 4 2" xfId="36669"/>
    <cellStyle name="Percent 19 4 2 2" xfId="36670"/>
    <cellStyle name="Percent 19 4 3" xfId="36671"/>
    <cellStyle name="Percent 19 5" xfId="36672"/>
    <cellStyle name="Percent 19 5 2" xfId="36673"/>
    <cellStyle name="Percent 19 6" xfId="36674"/>
    <cellStyle name="Percent 2" xfId="5"/>
    <cellStyle name="Percent 2 2" xfId="14"/>
    <cellStyle name="Percent 2 2 2" xfId="5867"/>
    <cellStyle name="Percent 2 2 2 2" xfId="5868"/>
    <cellStyle name="Percent 2 2 2 2 2" xfId="5869"/>
    <cellStyle name="Percent 2 2 2 2 2 2" xfId="36675"/>
    <cellStyle name="Percent 2 2 2 2 3" xfId="36676"/>
    <cellStyle name="Percent 2 2 2 2 4" xfId="36677"/>
    <cellStyle name="Percent 2 2 2 3" xfId="36678"/>
    <cellStyle name="Percent 2 2 2 3 2" xfId="36679"/>
    <cellStyle name="Percent 2 2 2 3 2 2" xfId="36680"/>
    <cellStyle name="Percent 2 2 2 3 3" xfId="36681"/>
    <cellStyle name="Percent 2 2 2 3 4" xfId="36682"/>
    <cellStyle name="Percent 2 2 2 4" xfId="36683"/>
    <cellStyle name="Percent 2 2 2 4 2" xfId="36684"/>
    <cellStyle name="Percent 2 2 2 5" xfId="36685"/>
    <cellStyle name="Percent 2 2 2 5 2" xfId="36686"/>
    <cellStyle name="Percent 2 2 2 6" xfId="36687"/>
    <cellStyle name="Percent 2 2 3" xfId="5870"/>
    <cellStyle name="Percent 2 2 3 2" xfId="5871"/>
    <cellStyle name="Percent 2 2 3 2 2" xfId="5872"/>
    <cellStyle name="Percent 2 2 3 2 2 2" xfId="36688"/>
    <cellStyle name="Percent 2 2 3 2 3" xfId="36689"/>
    <cellStyle name="Percent 2 2 3 3" xfId="36690"/>
    <cellStyle name="Percent 2 2 3 3 2" xfId="36691"/>
    <cellStyle name="Percent 2 2 3 3 2 2" xfId="36692"/>
    <cellStyle name="Percent 2 2 3 3 3" xfId="36693"/>
    <cellStyle name="Percent 2 2 3 4" xfId="36694"/>
    <cellStyle name="Percent 2 2 3 4 2" xfId="36695"/>
    <cellStyle name="Percent 2 2 3 5" xfId="36696"/>
    <cellStyle name="Percent 2 2 3 5 2" xfId="36697"/>
    <cellStyle name="Percent 2 2 3 6" xfId="36698"/>
    <cellStyle name="Percent 2 2 4" xfId="5873"/>
    <cellStyle name="Percent 2 2 4 2" xfId="5874"/>
    <cellStyle name="Percent 2 2 4 2 2" xfId="36699"/>
    <cellStyle name="Percent 2 2 4 3" xfId="36700"/>
    <cellStyle name="Percent 2 2 5" xfId="36"/>
    <cellStyle name="Percent 2 2 5 2" xfId="36701"/>
    <cellStyle name="Percent 2 2 5 2 2" xfId="36702"/>
    <cellStyle name="Percent 2 2 5 3" xfId="36703"/>
    <cellStyle name="Percent 2 2 5 4" xfId="36704"/>
    <cellStyle name="Percent 2 2 5 5" xfId="36705"/>
    <cellStyle name="Percent 2 2 6" xfId="36706"/>
    <cellStyle name="Percent 2 2 6 2" xfId="36707"/>
    <cellStyle name="Percent 2 2 7" xfId="36708"/>
    <cellStyle name="Percent 2 2 7 2" xfId="36709"/>
    <cellStyle name="Percent 2 2 8" xfId="36710"/>
    <cellStyle name="Percent 2 3" xfId="5875"/>
    <cellStyle name="Percent 2 3 2" xfId="5876"/>
    <cellStyle name="Percent 2 3 2 2" xfId="5877"/>
    <cellStyle name="Percent 2 3 2 2 2" xfId="36711"/>
    <cellStyle name="Percent 2 3 2 2 3" xfId="36712"/>
    <cellStyle name="Percent 2 3 2 3" xfId="36713"/>
    <cellStyle name="Percent 2 3 2 4" xfId="36714"/>
    <cellStyle name="Percent 2 3 2 5" xfId="36715"/>
    <cellStyle name="Percent 2 3 3" xfId="36716"/>
    <cellStyle name="Percent 2 3 3 2" xfId="36717"/>
    <cellStyle name="Percent 2 3 3 3" xfId="36718"/>
    <cellStyle name="Percent 2 3 4" xfId="36719"/>
    <cellStyle name="Percent 2 3 4 2" xfId="36720"/>
    <cellStyle name="Percent 2 3 5" xfId="36721"/>
    <cellStyle name="Percent 2 4" xfId="5878"/>
    <cellStyle name="Percent 2 4 2" xfId="5879"/>
    <cellStyle name="Percent 2 4 2 2" xfId="36722"/>
    <cellStyle name="Percent 2 4 3" xfId="36723"/>
    <cellStyle name="Percent 2 4 3 2" xfId="36724"/>
    <cellStyle name="Percent 2 4 4" xfId="36725"/>
    <cellStyle name="Percent 2 4 5" xfId="36726"/>
    <cellStyle name="Percent 2 5" xfId="5880"/>
    <cellStyle name="Percent 2 5 2" xfId="36727"/>
    <cellStyle name="Percent 2 5 3" xfId="36728"/>
    <cellStyle name="Percent 2 6" xfId="36729"/>
    <cellStyle name="Percent 2 6 2" xfId="36730"/>
    <cellStyle name="Percent 2 7" xfId="36731"/>
    <cellStyle name="Percent 2 7 2" xfId="36732"/>
    <cellStyle name="Percent 2 8" xfId="36733"/>
    <cellStyle name="Percent 2 9" xfId="9"/>
    <cellStyle name="Percent 20" xfId="5881"/>
    <cellStyle name="Percent 20 2" xfId="5882"/>
    <cellStyle name="Percent 20 2 2" xfId="36734"/>
    <cellStyle name="Percent 20 2 2 2" xfId="36735"/>
    <cellStyle name="Percent 20 2 2 2 2" xfId="36736"/>
    <cellStyle name="Percent 20 2 2 3" xfId="36737"/>
    <cellStyle name="Percent 20 2 2 4" xfId="36738"/>
    <cellStyle name="Percent 20 2 3" xfId="36739"/>
    <cellStyle name="Percent 20 2 3 2" xfId="36740"/>
    <cellStyle name="Percent 20 2 4" xfId="36741"/>
    <cellStyle name="Percent 20 2 4 2" xfId="36742"/>
    <cellStyle name="Percent 20 2 5" xfId="36743"/>
    <cellStyle name="Percent 20 2 6" xfId="36744"/>
    <cellStyle name="Percent 20 3" xfId="5883"/>
    <cellStyle name="Percent 20 3 2" xfId="36745"/>
    <cellStyle name="Percent 20 3 2 2" xfId="36746"/>
    <cellStyle name="Percent 20 3 3" xfId="36747"/>
    <cellStyle name="Percent 20 3 4" xfId="36748"/>
    <cellStyle name="Percent 20 4" xfId="36749"/>
    <cellStyle name="Percent 20 4 2" xfId="36750"/>
    <cellStyle name="Percent 20 5" xfId="36751"/>
    <cellStyle name="Percent 20 5 2" xfId="36752"/>
    <cellStyle name="Percent 20 6" xfId="36753"/>
    <cellStyle name="Percent 20 7" xfId="36754"/>
    <cellStyle name="Percent 21" xfId="5884"/>
    <cellStyle name="Percent 21 2" xfId="5885"/>
    <cellStyle name="Percent 21 2 2" xfId="36755"/>
    <cellStyle name="Percent 21 2 2 2" xfId="36756"/>
    <cellStyle name="Percent 21 2 3" xfId="36757"/>
    <cellStyle name="Percent 21 2 3 2" xfId="36758"/>
    <cellStyle name="Percent 21 2 4" xfId="36759"/>
    <cellStyle name="Percent 21 3" xfId="36760"/>
    <cellStyle name="Percent 21 3 2" xfId="36761"/>
    <cellStyle name="Percent 21 3 2 2" xfId="36762"/>
    <cellStyle name="Percent 21 3 3" xfId="36763"/>
    <cellStyle name="Percent 21 4" xfId="36764"/>
    <cellStyle name="Percent 21 4 2" xfId="36765"/>
    <cellStyle name="Percent 21 4 3" xfId="36766"/>
    <cellStyle name="Percent 21 5" xfId="36767"/>
    <cellStyle name="Percent 21 5 2" xfId="36768"/>
    <cellStyle name="Percent 21 6" xfId="36769"/>
    <cellStyle name="Percent 22" xfId="5886"/>
    <cellStyle name="Percent 22 2" xfId="5887"/>
    <cellStyle name="Percent 22 2 2" xfId="36770"/>
    <cellStyle name="Percent 22 2 2 2" xfId="36771"/>
    <cellStyle name="Percent 22 2 2 3" xfId="36772"/>
    <cellStyle name="Percent 22 2 3" xfId="36773"/>
    <cellStyle name="Percent 22 2 4" xfId="36774"/>
    <cellStyle name="Percent 22 3" xfId="36775"/>
    <cellStyle name="Percent 22 3 2" xfId="36776"/>
    <cellStyle name="Percent 22 3 2 2" xfId="36777"/>
    <cellStyle name="Percent 22 3 3" xfId="36778"/>
    <cellStyle name="Percent 22 3 4" xfId="36779"/>
    <cellStyle name="Percent 22 4" xfId="36780"/>
    <cellStyle name="Percent 22 4 2" xfId="36781"/>
    <cellStyle name="Percent 22 5" xfId="36782"/>
    <cellStyle name="Percent 22 6" xfId="36783"/>
    <cellStyle name="Percent 23" xfId="5888"/>
    <cellStyle name="Percent 23 2" xfId="5889"/>
    <cellStyle name="Percent 23 2 2" xfId="36784"/>
    <cellStyle name="Percent 23 2 2 2" xfId="36785"/>
    <cellStyle name="Percent 23 2 2 3" xfId="36786"/>
    <cellStyle name="Percent 23 2 3" xfId="36787"/>
    <cellStyle name="Percent 23 2 4" xfId="36788"/>
    <cellStyle name="Percent 23 3" xfId="36789"/>
    <cellStyle name="Percent 23 3 2" xfId="36790"/>
    <cellStyle name="Percent 23 3 2 2" xfId="36791"/>
    <cellStyle name="Percent 23 3 3" xfId="36792"/>
    <cellStyle name="Percent 23 3 4" xfId="36793"/>
    <cellStyle name="Percent 23 4" xfId="36794"/>
    <cellStyle name="Percent 23 4 2" xfId="36795"/>
    <cellStyle name="Percent 23 5" xfId="36796"/>
    <cellStyle name="Percent 23 6" xfId="36797"/>
    <cellStyle name="Percent 24" xfId="5890"/>
    <cellStyle name="Percent 24 2" xfId="5891"/>
    <cellStyle name="Percent 24 2 2" xfId="36798"/>
    <cellStyle name="Percent 24 2 2 2" xfId="36799"/>
    <cellStyle name="Percent 24 2 2 3" xfId="36800"/>
    <cellStyle name="Percent 24 2 3" xfId="36801"/>
    <cellStyle name="Percent 24 2 4" xfId="36802"/>
    <cellStyle name="Percent 24 3" xfId="5892"/>
    <cellStyle name="Percent 24 3 2" xfId="36803"/>
    <cellStyle name="Percent 24 3 2 2" xfId="36804"/>
    <cellStyle name="Percent 24 3 3" xfId="36805"/>
    <cellStyle name="Percent 24 3 4" xfId="36806"/>
    <cellStyle name="Percent 24 4" xfId="36807"/>
    <cellStyle name="Percent 24 4 2" xfId="36808"/>
    <cellStyle name="Percent 24 4 2 2" xfId="36809"/>
    <cellStyle name="Percent 24 4 3" xfId="36810"/>
    <cellStyle name="Percent 24 5" xfId="36811"/>
    <cellStyle name="Percent 24 5 2" xfId="36812"/>
    <cellStyle name="Percent 24 6" xfId="36813"/>
    <cellStyle name="Percent 24 7" xfId="36814"/>
    <cellStyle name="Percent 25" xfId="5893"/>
    <cellStyle name="Percent 25 2" xfId="5894"/>
    <cellStyle name="Percent 25 2 2" xfId="36815"/>
    <cellStyle name="Percent 25 2 2 2" xfId="36816"/>
    <cellStyle name="Percent 25 2 3" xfId="36817"/>
    <cellStyle name="Percent 25 3" xfId="5895"/>
    <cellStyle name="Percent 25 3 2" xfId="36818"/>
    <cellStyle name="Percent 25 3 3" xfId="36819"/>
    <cellStyle name="Percent 25 4" xfId="36820"/>
    <cellStyle name="Percent 25 4 2" xfId="36821"/>
    <cellStyle name="Percent 25 4 3" xfId="36822"/>
    <cellStyle name="Percent 25 5" xfId="36823"/>
    <cellStyle name="Percent 25 6" xfId="36824"/>
    <cellStyle name="Percent 25 7" xfId="36825"/>
    <cellStyle name="Percent 25 8" xfId="36826"/>
    <cellStyle name="Percent 26" xfId="5896"/>
    <cellStyle name="Percent 26 2" xfId="5897"/>
    <cellStyle name="Percent 26 2 2" xfId="36827"/>
    <cellStyle name="Percent 26 2 2 2" xfId="36828"/>
    <cellStyle name="Percent 26 3" xfId="36829"/>
    <cellStyle name="Percent 26 3 2" xfId="36830"/>
    <cellStyle name="Percent 26 4" xfId="36831"/>
    <cellStyle name="Percent 26 4 2" xfId="36832"/>
    <cellStyle name="Percent 26 5" xfId="36833"/>
    <cellStyle name="Percent 26 6" xfId="36834"/>
    <cellStyle name="Percent 27" xfId="5898"/>
    <cellStyle name="Percent 27 2" xfId="5899"/>
    <cellStyle name="Percent 27 2 2" xfId="36835"/>
    <cellStyle name="Percent 27 3" xfId="36836"/>
    <cellStyle name="Percent 28" xfId="5900"/>
    <cellStyle name="Percent 28 2" xfId="5901"/>
    <cellStyle name="Percent 28 2 2" xfId="36837"/>
    <cellStyle name="Percent 28 2 3" xfId="36838"/>
    <cellStyle name="Percent 28 3" xfId="36839"/>
    <cellStyle name="Percent 29" xfId="5902"/>
    <cellStyle name="Percent 29 2" xfId="36840"/>
    <cellStyle name="Percent 29 2 2" xfId="36841"/>
    <cellStyle name="Percent 29 2 3" xfId="36842"/>
    <cellStyle name="Percent 29 3" xfId="36843"/>
    <cellStyle name="Percent 3" xfId="27"/>
    <cellStyle name="Percent 3 10" xfId="36844"/>
    <cellStyle name="Percent 3 2" xfId="5903"/>
    <cellStyle name="Percent 3 2 2" xfId="5904"/>
    <cellStyle name="Percent 3 2 2 2" xfId="5905"/>
    <cellStyle name="Percent 3 2 2 2 2" xfId="5906"/>
    <cellStyle name="Percent 3 2 2 3" xfId="5907"/>
    <cellStyle name="Percent 3 2 2 4" xfId="36845"/>
    <cellStyle name="Percent 3 2 3" xfId="5908"/>
    <cellStyle name="Percent 3 2 3 2" xfId="5909"/>
    <cellStyle name="Percent 3 2 3 2 2" xfId="36846"/>
    <cellStyle name="Percent 3 2 3 3" xfId="36847"/>
    <cellStyle name="Percent 3 2 3 4" xfId="36848"/>
    <cellStyle name="Percent 3 2 4" xfId="5910"/>
    <cellStyle name="Percent 3 2 4 2" xfId="36849"/>
    <cellStyle name="Percent 3 2 5" xfId="5911"/>
    <cellStyle name="Percent 3 2 5 2" xfId="36850"/>
    <cellStyle name="Percent 3 2 6" xfId="36851"/>
    <cellStyle name="Percent 3 3" xfId="5912"/>
    <cellStyle name="Percent 3 3 2" xfId="5913"/>
    <cellStyle name="Percent 3 3 2 2" xfId="5914"/>
    <cellStyle name="Percent 3 3 2 2 2" xfId="36852"/>
    <cellStyle name="Percent 3 3 2 3" xfId="5915"/>
    <cellStyle name="Percent 3 3 3" xfId="5916"/>
    <cellStyle name="Percent 3 3 3 2" xfId="36853"/>
    <cellStyle name="Percent 3 3 3 2 2" xfId="36854"/>
    <cellStyle name="Percent 3 3 3 3" xfId="36855"/>
    <cellStyle name="Percent 3 3 3 4" xfId="36856"/>
    <cellStyle name="Percent 3 3 4" xfId="36857"/>
    <cellStyle name="Percent 3 3 4 2" xfId="36858"/>
    <cellStyle name="Percent 3 3 4 2 2" xfId="36859"/>
    <cellStyle name="Percent 3 3 4 3" xfId="36860"/>
    <cellStyle name="Percent 3 3 5" xfId="36861"/>
    <cellStyle name="Percent 3 3 5 2" xfId="36862"/>
    <cellStyle name="Percent 3 3 6" xfId="36863"/>
    <cellStyle name="Percent 3 3 7" xfId="36864"/>
    <cellStyle name="Percent 3 4" xfId="5917"/>
    <cellStyle name="Percent 3 4 2" xfId="5918"/>
    <cellStyle name="Percent 3 4 2 2" xfId="36865"/>
    <cellStyle name="Percent 3 4 2 2 2" xfId="36866"/>
    <cellStyle name="Percent 3 4 2 3" xfId="36867"/>
    <cellStyle name="Percent 3 4 2 4" xfId="36868"/>
    <cellStyle name="Percent 3 4 3" xfId="5919"/>
    <cellStyle name="Percent 3 4 3 2" xfId="36869"/>
    <cellStyle name="Percent 3 4 3 3" xfId="36870"/>
    <cellStyle name="Percent 3 4 4" xfId="36871"/>
    <cellStyle name="Percent 3 4 4 2" xfId="36872"/>
    <cellStyle name="Percent 3 4 5" xfId="36873"/>
    <cellStyle name="Percent 3 5" xfId="5920"/>
    <cellStyle name="Percent 3 5 2" xfId="5921"/>
    <cellStyle name="Percent 3 5 2 2" xfId="36874"/>
    <cellStyle name="Percent 3 5 3" xfId="5922"/>
    <cellStyle name="Percent 3 6" xfId="5923"/>
    <cellStyle name="Percent 3 6 2" xfId="5924"/>
    <cellStyle name="Percent 3 6 2 2" xfId="36875"/>
    <cellStyle name="Percent 3 6 3" xfId="36876"/>
    <cellStyle name="Percent 3 7" xfId="5925"/>
    <cellStyle name="Percent 3 7 2" xfId="36877"/>
    <cellStyle name="Percent 3 7 3" xfId="36878"/>
    <cellStyle name="Percent 3 8" xfId="5926"/>
    <cellStyle name="Percent 3 8 2" xfId="36879"/>
    <cellStyle name="Percent 3 9" xfId="36880"/>
    <cellStyle name="Percent 3 9 2" xfId="36881"/>
    <cellStyle name="Percent 30" xfId="5927"/>
    <cellStyle name="Percent 30 2" xfId="36882"/>
    <cellStyle name="Percent 30 2 2" xfId="36883"/>
    <cellStyle name="Percent 30 2 3" xfId="36884"/>
    <cellStyle name="Percent 30 3" xfId="36885"/>
    <cellStyle name="Percent 31" xfId="5928"/>
    <cellStyle name="Percent 31 2" xfId="36886"/>
    <cellStyle name="Percent 31 2 2" xfId="36887"/>
    <cellStyle name="Percent 31 2 3" xfId="36888"/>
    <cellStyle name="Percent 31 3" xfId="36889"/>
    <cellStyle name="Percent 32" xfId="5929"/>
    <cellStyle name="Percent 32 2" xfId="36890"/>
    <cellStyle name="Percent 32 2 2" xfId="36891"/>
    <cellStyle name="Percent 32 3" xfId="36892"/>
    <cellStyle name="Percent 32 4" xfId="36893"/>
    <cellStyle name="Percent 33" xfId="5930"/>
    <cellStyle name="Percent 33 2" xfId="36894"/>
    <cellStyle name="Percent 33 2 2" xfId="36895"/>
    <cellStyle name="Percent 33 2 3" xfId="36896"/>
    <cellStyle name="Percent 33 3" xfId="36897"/>
    <cellStyle name="Percent 33 4" xfId="36898"/>
    <cellStyle name="Percent 34" xfId="5931"/>
    <cellStyle name="Percent 34 2" xfId="36899"/>
    <cellStyle name="Percent 34 2 2" xfId="36900"/>
    <cellStyle name="Percent 34 3" xfId="36901"/>
    <cellStyle name="Percent 35" xfId="5932"/>
    <cellStyle name="Percent 35 2" xfId="36902"/>
    <cellStyle name="Percent 35 2 2" xfId="36903"/>
    <cellStyle name="Percent 35 3" xfId="36904"/>
    <cellStyle name="Percent 36" xfId="5933"/>
    <cellStyle name="Percent 36 2" xfId="36905"/>
    <cellStyle name="Percent 36 2 2" xfId="36906"/>
    <cellStyle name="Percent 36 3" xfId="36907"/>
    <cellStyle name="Percent 37" xfId="36908"/>
    <cellStyle name="Percent 37 2" xfId="36909"/>
    <cellStyle name="Percent 37 2 2" xfId="36910"/>
    <cellStyle name="Percent 37 3" xfId="36911"/>
    <cellStyle name="Percent 38" xfId="36912"/>
    <cellStyle name="Percent 38 2" xfId="36913"/>
    <cellStyle name="Percent 38 2 2" xfId="36914"/>
    <cellStyle name="Percent 38 3" xfId="36915"/>
    <cellStyle name="Percent 39" xfId="36916"/>
    <cellStyle name="Percent 39 2" xfId="36917"/>
    <cellStyle name="Percent 39 2 2" xfId="36918"/>
    <cellStyle name="Percent 39 3" xfId="36919"/>
    <cellStyle name="Percent 4" xfId="29"/>
    <cellStyle name="Percent 4 2" xfId="5934"/>
    <cellStyle name="Percent 4 2 2" xfId="5935"/>
    <cellStyle name="Percent 4 2 2 2" xfId="36920"/>
    <cellStyle name="Percent 4 2 2 2 2" xfId="36921"/>
    <cellStyle name="Percent 4 2 2 2 3" xfId="36922"/>
    <cellStyle name="Percent 4 2 2 3" xfId="36923"/>
    <cellStyle name="Percent 4 2 2 3 2" xfId="36924"/>
    <cellStyle name="Percent 4 2 2 4" xfId="36925"/>
    <cellStyle name="Percent 4 2 3" xfId="5936"/>
    <cellStyle name="Percent 4 2 3 2" xfId="5937"/>
    <cellStyle name="Percent 4 2 3 2 2" xfId="36926"/>
    <cellStyle name="Percent 4 2 3 3" xfId="36927"/>
    <cellStyle name="Percent 4 2 4" xfId="36928"/>
    <cellStyle name="Percent 4 2 4 2" xfId="36929"/>
    <cellStyle name="Percent 4 2 4 3" xfId="36930"/>
    <cellStyle name="Percent 4 2 5" xfId="36931"/>
    <cellStyle name="Percent 4 2 5 2" xfId="36932"/>
    <cellStyle name="Percent 4 2 6" xfId="36933"/>
    <cellStyle name="Percent 4 3" xfId="5938"/>
    <cellStyle name="Percent 4 3 2" xfId="36934"/>
    <cellStyle name="Percent 4 3 2 2" xfId="36935"/>
    <cellStyle name="Percent 4 3 2 2 2" xfId="36936"/>
    <cellStyle name="Percent 4 3 2 3" xfId="36937"/>
    <cellStyle name="Percent 4 3 2 4" xfId="36938"/>
    <cellStyle name="Percent 4 3 3" xfId="36939"/>
    <cellStyle name="Percent 4 3 3 2" xfId="36940"/>
    <cellStyle name="Percent 4 3 4" xfId="36941"/>
    <cellStyle name="Percent 4 3 4 2" xfId="36942"/>
    <cellStyle name="Percent 4 3 5" xfId="36943"/>
    <cellStyle name="Percent 4 3 6" xfId="36944"/>
    <cellStyle name="Percent 4 3 7" xfId="36945"/>
    <cellStyle name="Percent 4 4" xfId="5939"/>
    <cellStyle name="Percent 4 4 2" xfId="5940"/>
    <cellStyle name="Percent 4 4 2 2" xfId="36946"/>
    <cellStyle name="Percent 4 4 3" xfId="36947"/>
    <cellStyle name="Percent 4 4 4" xfId="36948"/>
    <cellStyle name="Percent 4 5" xfId="5941"/>
    <cellStyle name="Percent 4 5 2" xfId="36949"/>
    <cellStyle name="Percent 4 5 2 2" xfId="36950"/>
    <cellStyle name="Percent 4 5 3" xfId="36951"/>
    <cellStyle name="Percent 4 5 4" xfId="36952"/>
    <cellStyle name="Percent 4 6" xfId="5942"/>
    <cellStyle name="Percent 4 6 2" xfId="36953"/>
    <cellStyle name="Percent 4 7" xfId="36954"/>
    <cellStyle name="Percent 4 7 2" xfId="36955"/>
    <cellStyle name="Percent 4 8" xfId="36956"/>
    <cellStyle name="Percent 40" xfId="36957"/>
    <cellStyle name="Percent 40 2" xfId="36958"/>
    <cellStyle name="Percent 40 2 2" xfId="36959"/>
    <cellStyle name="Percent 40 3" xfId="36960"/>
    <cellStyle name="Percent 41" xfId="36961"/>
    <cellStyle name="Percent 41 2" xfId="36962"/>
    <cellStyle name="Percent 41 2 2" xfId="36963"/>
    <cellStyle name="Percent 41 3" xfId="36964"/>
    <cellStyle name="Percent 41 4" xfId="36965"/>
    <cellStyle name="Percent 42" xfId="36966"/>
    <cellStyle name="Percent 42 2" xfId="36967"/>
    <cellStyle name="Percent 42 2 2" xfId="36968"/>
    <cellStyle name="Percent 42 3" xfId="36969"/>
    <cellStyle name="Percent 43" xfId="36970"/>
    <cellStyle name="Percent 43 2" xfId="36971"/>
    <cellStyle name="Percent 43 2 2" xfId="36972"/>
    <cellStyle name="Percent 43 3" xfId="36973"/>
    <cellStyle name="Percent 44" xfId="36974"/>
    <cellStyle name="Percent 44 2" xfId="36975"/>
    <cellStyle name="Percent 44 2 2" xfId="36976"/>
    <cellStyle name="Percent 44 3" xfId="36977"/>
    <cellStyle name="Percent 45" xfId="36978"/>
    <cellStyle name="Percent 45 2" xfId="36979"/>
    <cellStyle name="Percent 45 2 2" xfId="36980"/>
    <cellStyle name="Percent 45 3" xfId="36981"/>
    <cellStyle name="Percent 46" xfId="36982"/>
    <cellStyle name="Percent 46 2" xfId="36983"/>
    <cellStyle name="Percent 46 2 2" xfId="36984"/>
    <cellStyle name="Percent 47" xfId="36985"/>
    <cellStyle name="Percent 47 2" xfId="36986"/>
    <cellStyle name="Percent 47 2 2" xfId="36987"/>
    <cellStyle name="Percent 48" xfId="36988"/>
    <cellStyle name="Percent 48 2" xfId="36989"/>
    <cellStyle name="Percent 48 2 2" xfId="36990"/>
    <cellStyle name="Percent 49" xfId="36991"/>
    <cellStyle name="Percent 49 2" xfId="36992"/>
    <cellStyle name="Percent 49 2 2" xfId="36993"/>
    <cellStyle name="Percent 5" xfId="37"/>
    <cellStyle name="Percent 5 2" xfId="5943"/>
    <cellStyle name="Percent 5 2 2" xfId="36994"/>
    <cellStyle name="Percent 5 2 2 2" xfId="36995"/>
    <cellStyle name="Percent 5 2 2 2 2" xfId="36996"/>
    <cellStyle name="Percent 5 2 2 3" xfId="36997"/>
    <cellStyle name="Percent 5 2 2 4" xfId="36998"/>
    <cellStyle name="Percent 5 2 3" xfId="36999"/>
    <cellStyle name="Percent 5 2 3 2" xfId="37000"/>
    <cellStyle name="Percent 5 2 4" xfId="37001"/>
    <cellStyle name="Percent 5 2 4 2" xfId="37002"/>
    <cellStyle name="Percent 5 2 5" xfId="37003"/>
    <cellStyle name="Percent 5 3" xfId="5944"/>
    <cellStyle name="Percent 5 3 2" xfId="5945"/>
    <cellStyle name="Percent 5 3 2 2" xfId="37004"/>
    <cellStyle name="Percent 5 3 3" xfId="37005"/>
    <cellStyle name="Percent 5 3 4" xfId="37006"/>
    <cellStyle name="Percent 5 4" xfId="5946"/>
    <cellStyle name="Percent 5 4 2" xfId="37007"/>
    <cellStyle name="Percent 5 4 2 2" xfId="37008"/>
    <cellStyle name="Percent 5 4 3" xfId="37009"/>
    <cellStyle name="Percent 5 4 4" xfId="37010"/>
    <cellStyle name="Percent 5 5" xfId="37011"/>
    <cellStyle name="Percent 5 5 2" xfId="37012"/>
    <cellStyle name="Percent 5 6" xfId="37013"/>
    <cellStyle name="Percent 5 6 2" xfId="37014"/>
    <cellStyle name="Percent 5 7" xfId="37015"/>
    <cellStyle name="Percent 50" xfId="37016"/>
    <cellStyle name="Percent 50 2" xfId="37017"/>
    <cellStyle name="Percent 50 2 2" xfId="37018"/>
    <cellStyle name="Percent 51" xfId="37019"/>
    <cellStyle name="Percent 51 2" xfId="37020"/>
    <cellStyle name="Percent 51 2 2" xfId="37021"/>
    <cellStyle name="Percent 52" xfId="37022"/>
    <cellStyle name="Percent 52 2" xfId="37023"/>
    <cellStyle name="Percent 52 2 2" xfId="37024"/>
    <cellStyle name="Percent 53" xfId="37025"/>
    <cellStyle name="Percent 53 2" xfId="37026"/>
    <cellStyle name="Percent 53 2 2" xfId="37027"/>
    <cellStyle name="Percent 54" xfId="37028"/>
    <cellStyle name="Percent 54 2" xfId="37029"/>
    <cellStyle name="Percent 54 2 2" xfId="37030"/>
    <cellStyle name="Percent 55" xfId="37031"/>
    <cellStyle name="Percent 55 2" xfId="37032"/>
    <cellStyle name="Percent 55 2 2" xfId="37033"/>
    <cellStyle name="Percent 56" xfId="37034"/>
    <cellStyle name="Percent 56 2" xfId="37035"/>
    <cellStyle name="Percent 56 2 2" xfId="37036"/>
    <cellStyle name="Percent 57" xfId="37037"/>
    <cellStyle name="Percent 57 2" xfId="37038"/>
    <cellStyle name="Percent 57 2 2" xfId="37039"/>
    <cellStyle name="Percent 58" xfId="37040"/>
    <cellStyle name="Percent 58 2" xfId="37041"/>
    <cellStyle name="Percent 58 2 2" xfId="37042"/>
    <cellStyle name="Percent 59" xfId="37043"/>
    <cellStyle name="Percent 59 2" xfId="37044"/>
    <cellStyle name="Percent 59 2 2" xfId="37045"/>
    <cellStyle name="Percent 6" xfId="5947"/>
    <cellStyle name="Percent 6 2" xfId="5948"/>
    <cellStyle name="Percent 6 2 2" xfId="37046"/>
    <cellStyle name="Percent 6 2 2 2" xfId="37047"/>
    <cellStyle name="Percent 6 2 2 2 2" xfId="37048"/>
    <cellStyle name="Percent 6 2 2 2 3" xfId="37049"/>
    <cellStyle name="Percent 6 2 2 3" xfId="37050"/>
    <cellStyle name="Percent 6 2 2 4" xfId="37051"/>
    <cellStyle name="Percent 6 2 3" xfId="37052"/>
    <cellStyle name="Percent 6 2 3 2" xfId="37053"/>
    <cellStyle name="Percent 6 2 3 2 2" xfId="37054"/>
    <cellStyle name="Percent 6 2 3 3" xfId="37055"/>
    <cellStyle name="Percent 6 2 4" xfId="37056"/>
    <cellStyle name="Percent 6 2 4 2" xfId="37057"/>
    <cellStyle name="Percent 6 2 5" xfId="37058"/>
    <cellStyle name="Percent 6 2 6" xfId="37059"/>
    <cellStyle name="Percent 6 3" xfId="5949"/>
    <cellStyle name="Percent 6 3 2" xfId="5950"/>
    <cellStyle name="Percent 6 3 2 2" xfId="37060"/>
    <cellStyle name="Percent 6 3 3" xfId="37061"/>
    <cellStyle name="Percent 6 3 4" xfId="37062"/>
    <cellStyle name="Percent 6 4" xfId="5951"/>
    <cellStyle name="Percent 6 4 2" xfId="37063"/>
    <cellStyle name="Percent 6 4 2 2" xfId="37064"/>
    <cellStyle name="Percent 6 4 3" xfId="37065"/>
    <cellStyle name="Percent 6 4 4" xfId="37066"/>
    <cellStyle name="Percent 6 5" xfId="37067"/>
    <cellStyle name="Percent 6 5 2" xfId="37068"/>
    <cellStyle name="Percent 6 6" xfId="37069"/>
    <cellStyle name="Percent 6 6 2" xfId="37070"/>
    <cellStyle name="Percent 6 7" xfId="37071"/>
    <cellStyle name="Percent 60" xfId="37072"/>
    <cellStyle name="Percent 60 2" xfId="37073"/>
    <cellStyle name="Percent 60 2 2" xfId="37074"/>
    <cellStyle name="Percent 61" xfId="37075"/>
    <cellStyle name="Percent 61 2" xfId="37076"/>
    <cellStyle name="Percent 61 2 2" xfId="37077"/>
    <cellStyle name="Percent 62" xfId="37078"/>
    <cellStyle name="Percent 62 2" xfId="37079"/>
    <cellStyle name="Percent 62 2 2" xfId="37080"/>
    <cellStyle name="Percent 63" xfId="37081"/>
    <cellStyle name="Percent 63 2" xfId="37082"/>
    <cellStyle name="Percent 63 2 2" xfId="37083"/>
    <cellStyle name="Percent 64" xfId="37084"/>
    <cellStyle name="Percent 64 2" xfId="37085"/>
    <cellStyle name="Percent 64 2 2" xfId="37086"/>
    <cellStyle name="Percent 64 3" xfId="37087"/>
    <cellStyle name="Percent 65" xfId="37088"/>
    <cellStyle name="Percent 65 2" xfId="37089"/>
    <cellStyle name="Percent 65 2 2" xfId="37090"/>
    <cellStyle name="Percent 65 2 2 2" xfId="37091"/>
    <cellStyle name="Percent 65 2 3" xfId="37092"/>
    <cellStyle name="Percent 65 3" xfId="37093"/>
    <cellStyle name="Percent 65 3 2" xfId="37094"/>
    <cellStyle name="Percent 65 4" xfId="37095"/>
    <cellStyle name="Percent 66" xfId="37096"/>
    <cellStyle name="Percent 66 2" xfId="37097"/>
    <cellStyle name="Percent 66 2 2" xfId="37098"/>
    <cellStyle name="Percent 66 3" xfId="37099"/>
    <cellStyle name="Percent 67" xfId="37100"/>
    <cellStyle name="Percent 67 2" xfId="37101"/>
    <cellStyle name="Percent 67 2 2" xfId="37102"/>
    <cellStyle name="Percent 67 3" xfId="37103"/>
    <cellStyle name="Percent 68" xfId="37104"/>
    <cellStyle name="Percent 68 2" xfId="37105"/>
    <cellStyle name="Percent 68 2 2" xfId="37106"/>
    <cellStyle name="Percent 68 3" xfId="37107"/>
    <cellStyle name="Percent 69" xfId="37108"/>
    <cellStyle name="Percent 69 2" xfId="37109"/>
    <cellStyle name="Percent 69 2 2" xfId="37110"/>
    <cellStyle name="Percent 69 3" xfId="37111"/>
    <cellStyle name="Percent 7" xfId="5952"/>
    <cellStyle name="Percent 7 10" xfId="37112"/>
    <cellStyle name="Percent 7 2" xfId="5953"/>
    <cellStyle name="Percent 7 2 2" xfId="5954"/>
    <cellStyle name="Percent 7 2 2 2" xfId="37113"/>
    <cellStyle name="Percent 7 2 2 3" xfId="37114"/>
    <cellStyle name="Percent 7 2 3" xfId="37115"/>
    <cellStyle name="Percent 7 2 3 2" xfId="37116"/>
    <cellStyle name="Percent 7 2 4" xfId="37117"/>
    <cellStyle name="Percent 7 2 5" xfId="37118"/>
    <cellStyle name="Percent 7 3" xfId="5955"/>
    <cellStyle name="Percent 7 3 2" xfId="37119"/>
    <cellStyle name="Percent 7 3 2 2" xfId="37120"/>
    <cellStyle name="Percent 7 3 3" xfId="37121"/>
    <cellStyle name="Percent 7 3 3 2" xfId="37122"/>
    <cellStyle name="Percent 7 3 4" xfId="37123"/>
    <cellStyle name="Percent 7 3 4 2" xfId="37124"/>
    <cellStyle name="Percent 7 3 5" xfId="37125"/>
    <cellStyle name="Percent 7 4" xfId="37126"/>
    <cellStyle name="Percent 7 4 2" xfId="37127"/>
    <cellStyle name="Percent 7 4 2 2" xfId="37128"/>
    <cellStyle name="Percent 7 4 3" xfId="37129"/>
    <cellStyle name="Percent 7 5" xfId="37130"/>
    <cellStyle name="Percent 7 5 2" xfId="37131"/>
    <cellStyle name="Percent 7 5 2 2" xfId="37132"/>
    <cellStyle name="Percent 7 5 3" xfId="37133"/>
    <cellStyle name="Percent 7 6" xfId="37134"/>
    <cellStyle name="Percent 7 6 2" xfId="37135"/>
    <cellStyle name="Percent 7 7" xfId="37136"/>
    <cellStyle name="Percent 7 7 2" xfId="37137"/>
    <cellStyle name="Percent 7 8" xfId="37138"/>
    <cellStyle name="Percent 7 8 2" xfId="37139"/>
    <cellStyle name="Percent 7 9" xfId="37140"/>
    <cellStyle name="Percent 70" xfId="37141"/>
    <cellStyle name="Percent 70 2" xfId="37142"/>
    <cellStyle name="Percent 70 2 2" xfId="37143"/>
    <cellStyle name="Percent 70 3" xfId="37144"/>
    <cellStyle name="Percent 71" xfId="37145"/>
    <cellStyle name="Percent 71 2" xfId="37146"/>
    <cellStyle name="Percent 71 2 2" xfId="37147"/>
    <cellStyle name="Percent 71 3" xfId="37148"/>
    <cellStyle name="Percent 72" xfId="37149"/>
    <cellStyle name="Percent 72 2" xfId="37150"/>
    <cellStyle name="Percent 72 2 2" xfId="37151"/>
    <cellStyle name="Percent 72 3" xfId="37152"/>
    <cellStyle name="Percent 73" xfId="37153"/>
    <cellStyle name="Percent 73 2" xfId="37154"/>
    <cellStyle name="Percent 73 2 2" xfId="37155"/>
    <cellStyle name="Percent 73 3" xfId="37156"/>
    <cellStyle name="Percent 74" xfId="37157"/>
    <cellStyle name="Percent 74 2" xfId="37158"/>
    <cellStyle name="Percent 74 2 2" xfId="37159"/>
    <cellStyle name="Percent 74 3" xfId="37160"/>
    <cellStyle name="Percent 75" xfId="37161"/>
    <cellStyle name="Percent 75 2" xfId="37162"/>
    <cellStyle name="Percent 75 2 2" xfId="37163"/>
    <cellStyle name="Percent 75 3" xfId="37164"/>
    <cellStyle name="Percent 76" xfId="37165"/>
    <cellStyle name="Percent 76 2" xfId="37166"/>
    <cellStyle name="Percent 76 2 2" xfId="37167"/>
    <cellStyle name="Percent 76 3" xfId="37168"/>
    <cellStyle name="Percent 77" xfId="37169"/>
    <cellStyle name="Percent 77 2" xfId="37170"/>
    <cellStyle name="Percent 78" xfId="37171"/>
    <cellStyle name="Percent 78 2" xfId="37172"/>
    <cellStyle name="Percent 79" xfId="37173"/>
    <cellStyle name="Percent 79 2" xfId="37174"/>
    <cellStyle name="Percent 79 3" xfId="37175"/>
    <cellStyle name="Percent 79 4" xfId="37176"/>
    <cellStyle name="Percent 8" xfId="5956"/>
    <cellStyle name="Percent 8 2" xfId="5957"/>
    <cellStyle name="Percent 8 2 2" xfId="5958"/>
    <cellStyle name="Percent 8 2 2 2" xfId="37177"/>
    <cellStyle name="Percent 8 2 2 2 2" xfId="37178"/>
    <cellStyle name="Percent 8 2 2 2 3" xfId="37179"/>
    <cellStyle name="Percent 8 2 2 2 4" xfId="37180"/>
    <cellStyle name="Percent 8 2 2 3" xfId="37181"/>
    <cellStyle name="Percent 8 2 2 4" xfId="37182"/>
    <cellStyle name="Percent 8 2 2 5" xfId="37183"/>
    <cellStyle name="Percent 8 2 3" xfId="37184"/>
    <cellStyle name="Percent 8 2 3 2" xfId="37185"/>
    <cellStyle name="Percent 8 2 3 2 2" xfId="37186"/>
    <cellStyle name="Percent 8 2 3 3" xfId="37187"/>
    <cellStyle name="Percent 8 2 4" xfId="37188"/>
    <cellStyle name="Percent 8 2 4 2" xfId="37189"/>
    <cellStyle name="Percent 8 2 5" xfId="37190"/>
    <cellStyle name="Percent 8 2 6" xfId="37191"/>
    <cellStyle name="Percent 8 3" xfId="5959"/>
    <cellStyle name="Percent 8 3 2" xfId="5960"/>
    <cellStyle name="Percent 8 3 2 2" xfId="37192"/>
    <cellStyle name="Percent 8 3 2 3" xfId="37193"/>
    <cellStyle name="Percent 8 3 3" xfId="37194"/>
    <cellStyle name="Percent 8 3 4" xfId="37195"/>
    <cellStyle name="Percent 8 4" xfId="5961"/>
    <cellStyle name="Percent 8 4 2" xfId="37196"/>
    <cellStyle name="Percent 8 4 2 2" xfId="37197"/>
    <cellStyle name="Percent 8 4 3" xfId="37198"/>
    <cellStyle name="Percent 8 4 4" xfId="37199"/>
    <cellStyle name="Percent 8 5" xfId="37200"/>
    <cellStyle name="Percent 8 5 2" xfId="37201"/>
    <cellStyle name="Percent 8 5 2 2" xfId="37202"/>
    <cellStyle name="Percent 8 5 3" xfId="37203"/>
    <cellStyle name="Percent 8 6" xfId="37204"/>
    <cellStyle name="Percent 8 6 2" xfId="37205"/>
    <cellStyle name="Percent 8 7" xfId="37206"/>
    <cellStyle name="Percent 8 8" xfId="37207"/>
    <cellStyle name="Percent 80" xfId="37208"/>
    <cellStyle name="Percent 80 2" xfId="37209"/>
    <cellStyle name="Percent 80 3" xfId="37210"/>
    <cellStyle name="Percent 80 4" xfId="37211"/>
    <cellStyle name="Percent 81" xfId="37212"/>
    <cellStyle name="Percent 81 2" xfId="37213"/>
    <cellStyle name="Percent 81 3" xfId="37214"/>
    <cellStyle name="Percent 81 4" xfId="37215"/>
    <cellStyle name="Percent 82" xfId="37216"/>
    <cellStyle name="Percent 82 2" xfId="37217"/>
    <cellStyle name="Percent 82 3" xfId="37218"/>
    <cellStyle name="Percent 82 4" xfId="37219"/>
    <cellStyle name="Percent 83" xfId="37220"/>
    <cellStyle name="Percent 83 2" xfId="37221"/>
    <cellStyle name="Percent 83 3" xfId="37222"/>
    <cellStyle name="Percent 83 4" xfId="37223"/>
    <cellStyle name="Percent 84" xfId="37224"/>
    <cellStyle name="Percent 84 2" xfId="37225"/>
    <cellStyle name="Percent 84 3" xfId="37226"/>
    <cellStyle name="Percent 84 4" xfId="37227"/>
    <cellStyle name="Percent 85" xfId="37228"/>
    <cellStyle name="Percent 85 2" xfId="37229"/>
    <cellStyle name="Percent 85 3" xfId="37230"/>
    <cellStyle name="Percent 85 4" xfId="37231"/>
    <cellStyle name="Percent 86" xfId="37232"/>
    <cellStyle name="Percent 86 2" xfId="37233"/>
    <cellStyle name="Percent 87" xfId="37234"/>
    <cellStyle name="Percent 87 2" xfId="37235"/>
    <cellStyle name="Percent 87 3" xfId="37236"/>
    <cellStyle name="Percent 88" xfId="37237"/>
    <cellStyle name="Percent 88 2" xfId="37238"/>
    <cellStyle name="Percent 88 3" xfId="37239"/>
    <cellStyle name="Percent 89" xfId="37240"/>
    <cellStyle name="Percent 89 2" xfId="37241"/>
    <cellStyle name="Percent 89 3" xfId="37242"/>
    <cellStyle name="Percent 9" xfId="5962"/>
    <cellStyle name="Percent 9 2" xfId="5963"/>
    <cellStyle name="Percent 9 2 2" xfId="37243"/>
    <cellStyle name="Percent 9 2 2 2" xfId="37244"/>
    <cellStyle name="Percent 9 2 2 2 2" xfId="37245"/>
    <cellStyle name="Percent 9 2 2 2 3" xfId="37246"/>
    <cellStyle name="Percent 9 2 2 3" xfId="37247"/>
    <cellStyle name="Percent 9 2 2 4" xfId="37248"/>
    <cellStyle name="Percent 9 2 3" xfId="37249"/>
    <cellStyle name="Percent 9 2 3 2" xfId="37250"/>
    <cellStyle name="Percent 9 2 3 2 2" xfId="37251"/>
    <cellStyle name="Percent 9 2 3 3" xfId="37252"/>
    <cellStyle name="Percent 9 2 4" xfId="37253"/>
    <cellStyle name="Percent 9 2 4 2" xfId="37254"/>
    <cellStyle name="Percent 9 2 5" xfId="37255"/>
    <cellStyle name="Percent 9 2 6" xfId="37256"/>
    <cellStyle name="Percent 9 3" xfId="5964"/>
    <cellStyle name="Percent 9 3 2" xfId="37257"/>
    <cellStyle name="Percent 9 3 2 2" xfId="37258"/>
    <cellStyle name="Percent 9 3 2 3" xfId="37259"/>
    <cellStyle name="Percent 9 3 3" xfId="37260"/>
    <cellStyle name="Percent 9 3 4" xfId="37261"/>
    <cellStyle name="Percent 9 4" xfId="37262"/>
    <cellStyle name="Percent 9 4 2" xfId="37263"/>
    <cellStyle name="Percent 9 4 2 2" xfId="37264"/>
    <cellStyle name="Percent 9 4 3" xfId="37265"/>
    <cellStyle name="Percent 9 5" xfId="37266"/>
    <cellStyle name="Percent 9 5 2" xfId="37267"/>
    <cellStyle name="Percent 9 5 2 2" xfId="37268"/>
    <cellStyle name="Percent 9 5 3" xfId="37269"/>
    <cellStyle name="Percent 9 6" xfId="37270"/>
    <cellStyle name="Percent 9 6 2" xfId="37271"/>
    <cellStyle name="Percent 9 7" xfId="37272"/>
    <cellStyle name="Percent 9 8" xfId="37273"/>
    <cellStyle name="Percent 90" xfId="37274"/>
    <cellStyle name="Percent 90 2" xfId="37275"/>
    <cellStyle name="Percent 91" xfId="37276"/>
    <cellStyle name="Percent 91 2" xfId="37277"/>
    <cellStyle name="Percent 92" xfId="37278"/>
    <cellStyle name="Percent 92 2" xfId="37279"/>
    <cellStyle name="Percent 93" xfId="37280"/>
    <cellStyle name="Percent 93 2" xfId="37281"/>
    <cellStyle name="Percent 94" xfId="37282"/>
    <cellStyle name="Percent 94 2" xfId="37283"/>
    <cellStyle name="Percent 95" xfId="37284"/>
    <cellStyle name="Percent 95 2" xfId="37285"/>
    <cellStyle name="Percent 96" xfId="37286"/>
    <cellStyle name="Percent 96 2" xfId="37287"/>
    <cellStyle name="Percent 97" xfId="37288"/>
    <cellStyle name="Percent 97 2" xfId="37289"/>
    <cellStyle name="Percent 98" xfId="37290"/>
    <cellStyle name="Percent 99" xfId="37291"/>
    <cellStyle name="Processing" xfId="5965"/>
    <cellStyle name="Processing 2" xfId="5966"/>
    <cellStyle name="Processing 2 2" xfId="5967"/>
    <cellStyle name="Processing 2 2 2" xfId="37292"/>
    <cellStyle name="Processing 2 2 2 2" xfId="37293"/>
    <cellStyle name="Processing 2 2 2 2 2" xfId="37294"/>
    <cellStyle name="Processing 2 2 2 3" xfId="37295"/>
    <cellStyle name="Processing 2 2 2 4" xfId="37296"/>
    <cellStyle name="Processing 2 2 3" xfId="37297"/>
    <cellStyle name="Processing 2 2 3 2" xfId="37298"/>
    <cellStyle name="Processing 2 2 4" xfId="37299"/>
    <cellStyle name="Processing 2 2 4 2" xfId="37300"/>
    <cellStyle name="Processing 2 2 5" xfId="37301"/>
    <cellStyle name="Processing 2 3" xfId="5968"/>
    <cellStyle name="Processing 2 3 2" xfId="37302"/>
    <cellStyle name="Processing 2 3 2 2" xfId="37303"/>
    <cellStyle name="Processing 2 3 3" xfId="37304"/>
    <cellStyle name="Processing 2 3 4" xfId="37305"/>
    <cellStyle name="Processing 2 4" xfId="37306"/>
    <cellStyle name="Processing 2 4 2" xfId="37307"/>
    <cellStyle name="Processing 2 4 2 2" xfId="37308"/>
    <cellStyle name="Processing 2 4 3" xfId="37309"/>
    <cellStyle name="Processing 2 5" xfId="37310"/>
    <cellStyle name="Processing 2 5 2" xfId="37311"/>
    <cellStyle name="Processing 2 6" xfId="37312"/>
    <cellStyle name="Processing 2 6 2" xfId="37313"/>
    <cellStyle name="Processing 2 7" xfId="37314"/>
    <cellStyle name="Processing 3" xfId="5969"/>
    <cellStyle name="Processing 3 2" xfId="37315"/>
    <cellStyle name="Processing 3 2 2" xfId="37316"/>
    <cellStyle name="Processing 3 2 2 2" xfId="37317"/>
    <cellStyle name="Processing 3 2 3" xfId="37318"/>
    <cellStyle name="Processing 3 2 4" xfId="37319"/>
    <cellStyle name="Processing 3 3" xfId="37320"/>
    <cellStyle name="Processing 3 3 2" xfId="37321"/>
    <cellStyle name="Processing 3 4" xfId="37322"/>
    <cellStyle name="Processing 3 4 2" xfId="37323"/>
    <cellStyle name="Processing 3 5" xfId="37324"/>
    <cellStyle name="Processing 4" xfId="5970"/>
    <cellStyle name="Processing 4 2" xfId="5971"/>
    <cellStyle name="Processing 4 2 2" xfId="37325"/>
    <cellStyle name="Processing 4 3" xfId="37326"/>
    <cellStyle name="Processing 4 4" xfId="37327"/>
    <cellStyle name="Processing 5" xfId="5972"/>
    <cellStyle name="Processing 5 2" xfId="37328"/>
    <cellStyle name="Processing 5 2 2" xfId="37329"/>
    <cellStyle name="Processing 5 3" xfId="37330"/>
    <cellStyle name="Processing 5 4" xfId="37331"/>
    <cellStyle name="Processing 6" xfId="37332"/>
    <cellStyle name="Processing 6 2" xfId="37333"/>
    <cellStyle name="Processing 7" xfId="37334"/>
    <cellStyle name="Processing 7 2" xfId="37335"/>
    <cellStyle name="Processing 8" xfId="37336"/>
    <cellStyle name="Processing_AURORA Total New" xfId="5973"/>
    <cellStyle name="Protected" xfId="5974"/>
    <cellStyle name="ProtectedDates" xfId="5975"/>
    <cellStyle name="PSChar" xfId="5976"/>
    <cellStyle name="PSChar 2" xfId="5977"/>
    <cellStyle name="PSChar 2 2" xfId="5978"/>
    <cellStyle name="PSChar 2 2 2" xfId="37337"/>
    <cellStyle name="PSChar 2 2 3" xfId="37338"/>
    <cellStyle name="PSChar 2 3" xfId="37339"/>
    <cellStyle name="PSChar 2 3 2" xfId="37340"/>
    <cellStyle name="PSChar 2 4" xfId="37341"/>
    <cellStyle name="PSChar 2 5" xfId="37342"/>
    <cellStyle name="PSChar 3" xfId="5979"/>
    <cellStyle name="PSChar 3 2" xfId="37343"/>
    <cellStyle name="PSChar 3 3" xfId="37344"/>
    <cellStyle name="PSChar 4" xfId="37345"/>
    <cellStyle name="PSChar 4 2" xfId="37346"/>
    <cellStyle name="PSChar 5" xfId="37347"/>
    <cellStyle name="PSChar 6" xfId="37348"/>
    <cellStyle name="PSDate" xfId="5980"/>
    <cellStyle name="PSDate 2" xfId="5981"/>
    <cellStyle name="PSDate 2 2" xfId="5982"/>
    <cellStyle name="PSDate 2 2 2" xfId="37349"/>
    <cellStyle name="PSDate 2 2 3" xfId="37350"/>
    <cellStyle name="PSDate 2 3" xfId="37351"/>
    <cellStyle name="PSDate 2 3 2" xfId="37352"/>
    <cellStyle name="PSDate 2 4" xfId="37353"/>
    <cellStyle name="PSDate 2 5" xfId="37354"/>
    <cellStyle name="PSDate 3" xfId="5983"/>
    <cellStyle name="PSDate 3 2" xfId="37355"/>
    <cellStyle name="PSDate 3 3" xfId="37356"/>
    <cellStyle name="PSDate 4" xfId="37357"/>
    <cellStyle name="PSDate 4 2" xfId="37358"/>
    <cellStyle name="PSDate 5" xfId="37359"/>
    <cellStyle name="PSDate 6" xfId="37360"/>
    <cellStyle name="PSDec" xfId="5984"/>
    <cellStyle name="PSDec 2" xfId="5985"/>
    <cellStyle name="PSDec 2 2" xfId="5986"/>
    <cellStyle name="PSDec 2 2 2" xfId="37361"/>
    <cellStyle name="PSDec 2 2 3" xfId="37362"/>
    <cellStyle name="PSDec 2 3" xfId="37363"/>
    <cellStyle name="PSDec 2 3 2" xfId="37364"/>
    <cellStyle name="PSDec 2 4" xfId="37365"/>
    <cellStyle name="PSDec 2 5" xfId="37366"/>
    <cellStyle name="PSDec 3" xfId="5987"/>
    <cellStyle name="PSDec 3 2" xfId="37367"/>
    <cellStyle name="PSDec 3 3" xfId="37368"/>
    <cellStyle name="PSDec 4" xfId="37369"/>
    <cellStyle name="PSDec 4 2" xfId="37370"/>
    <cellStyle name="PSDec 5" xfId="37371"/>
    <cellStyle name="PSDec 6" xfId="37372"/>
    <cellStyle name="PSHeading" xfId="5988"/>
    <cellStyle name="PSHeading 2" xfId="5989"/>
    <cellStyle name="PSHeading 2 2" xfId="5990"/>
    <cellStyle name="PSHeading 2 2 2" xfId="37373"/>
    <cellStyle name="PSHeading 2 2 3" xfId="37374"/>
    <cellStyle name="PSHeading 2 2 4" xfId="37375"/>
    <cellStyle name="PSHeading 2 3" xfId="37376"/>
    <cellStyle name="PSHeading 2 3 2" xfId="37377"/>
    <cellStyle name="PSHeading 2 4" xfId="37378"/>
    <cellStyle name="PSHeading 2 5" xfId="37379"/>
    <cellStyle name="PSHeading 3" xfId="5991"/>
    <cellStyle name="PSHeading 3 2" xfId="37380"/>
    <cellStyle name="PSHeading 3 3" xfId="37381"/>
    <cellStyle name="PSHeading 4" xfId="37382"/>
    <cellStyle name="PSHeading 4 2" xfId="37383"/>
    <cellStyle name="PSHeading 5" xfId="37384"/>
    <cellStyle name="PSHeading 6" xfId="37385"/>
    <cellStyle name="PSInt" xfId="5992"/>
    <cellStyle name="PSInt 2" xfId="5993"/>
    <cellStyle name="PSInt 2 2" xfId="5994"/>
    <cellStyle name="PSInt 2 2 2" xfId="37386"/>
    <cellStyle name="PSInt 2 2 3" xfId="37387"/>
    <cellStyle name="PSInt 2 3" xfId="37388"/>
    <cellStyle name="PSInt 2 3 2" xfId="37389"/>
    <cellStyle name="PSInt 2 4" xfId="37390"/>
    <cellStyle name="PSInt 2 5" xfId="37391"/>
    <cellStyle name="PSInt 3" xfId="5995"/>
    <cellStyle name="PSInt 3 2" xfId="37392"/>
    <cellStyle name="PSInt 3 3" xfId="37393"/>
    <cellStyle name="PSInt 4" xfId="37394"/>
    <cellStyle name="PSInt 4 2" xfId="37395"/>
    <cellStyle name="PSInt 5" xfId="37396"/>
    <cellStyle name="PSInt 6" xfId="37397"/>
    <cellStyle name="PSSpacer" xfId="5996"/>
    <cellStyle name="PSSpacer 2" xfId="5997"/>
    <cellStyle name="PSSpacer 2 2" xfId="5998"/>
    <cellStyle name="PSSpacer 2 2 2" xfId="37398"/>
    <cellStyle name="PSSpacer 2 2 3" xfId="37399"/>
    <cellStyle name="PSSpacer 2 3" xfId="37400"/>
    <cellStyle name="PSSpacer 2 3 2" xfId="37401"/>
    <cellStyle name="PSSpacer 2 4" xfId="37402"/>
    <cellStyle name="PSSpacer 2 5" xfId="37403"/>
    <cellStyle name="PSSpacer 3" xfId="5999"/>
    <cellStyle name="PSSpacer 3 2" xfId="37404"/>
    <cellStyle name="PSSpacer 3 3" xfId="37405"/>
    <cellStyle name="PSSpacer 4" xfId="37406"/>
    <cellStyle name="PSSpacer 4 2" xfId="37407"/>
    <cellStyle name="PSSpacer 5" xfId="37408"/>
    <cellStyle name="PSSpacer 6" xfId="37409"/>
    <cellStyle name="purple - Style8" xfId="6000"/>
    <cellStyle name="purple - Style8 2" xfId="6001"/>
    <cellStyle name="purple - Style8 2 2" xfId="6002"/>
    <cellStyle name="purple - Style8 2 2 2" xfId="37410"/>
    <cellStyle name="purple - Style8 2 3" xfId="37411"/>
    <cellStyle name="purple - Style8 2 4" xfId="37412"/>
    <cellStyle name="purple - Style8 3" xfId="6003"/>
    <cellStyle name="purple - Style8 3 2" xfId="37413"/>
    <cellStyle name="purple - Style8 3 2 2" xfId="37414"/>
    <cellStyle name="purple - Style8 3 3" xfId="37415"/>
    <cellStyle name="purple - Style8 3 4" xfId="37416"/>
    <cellStyle name="purple - Style8 4" xfId="37417"/>
    <cellStyle name="purple - Style8 4 2" xfId="37418"/>
    <cellStyle name="purple - Style8 5" xfId="37419"/>
    <cellStyle name="purple - Style8 6" xfId="37420"/>
    <cellStyle name="purple - Style8_Electric Rev Req Model (2009 GRC) Rebuttal" xfId="37421"/>
    <cellStyle name="RED" xfId="6004"/>
    <cellStyle name="Red - Style7" xfId="6005"/>
    <cellStyle name="Red - Style7 2" xfId="6006"/>
    <cellStyle name="Red - Style7 2 2" xfId="6007"/>
    <cellStyle name="Red - Style7 2 2 2" xfId="37422"/>
    <cellStyle name="Red - Style7 2 3" xfId="37423"/>
    <cellStyle name="Red - Style7 2 4" xfId="37424"/>
    <cellStyle name="Red - Style7 3" xfId="6008"/>
    <cellStyle name="Red - Style7 3 2" xfId="37425"/>
    <cellStyle name="Red - Style7 3 2 2" xfId="37426"/>
    <cellStyle name="Red - Style7 3 3" xfId="37427"/>
    <cellStyle name="Red - Style7 3 4" xfId="37428"/>
    <cellStyle name="Red - Style7 4" xfId="37429"/>
    <cellStyle name="Red - Style7 4 2" xfId="37430"/>
    <cellStyle name="Red - Style7 5" xfId="37431"/>
    <cellStyle name="Red - Style7 6" xfId="37432"/>
    <cellStyle name="Red - Style7_Electric Rev Req Model (2009 GRC) Rebuttal" xfId="37433"/>
    <cellStyle name="RED 10" xfId="37434"/>
    <cellStyle name="RED 10 2" xfId="37435"/>
    <cellStyle name="RED 10 2 2" xfId="37436"/>
    <cellStyle name="RED 10 3" xfId="37437"/>
    <cellStyle name="RED 11" xfId="37438"/>
    <cellStyle name="RED 11 2" xfId="37439"/>
    <cellStyle name="RED 11 2 2" xfId="37440"/>
    <cellStyle name="RED 11 3" xfId="37441"/>
    <cellStyle name="RED 12" xfId="37442"/>
    <cellStyle name="RED 12 2" xfId="37443"/>
    <cellStyle name="RED 12 2 2" xfId="37444"/>
    <cellStyle name="RED 12 3" xfId="37445"/>
    <cellStyle name="RED 13" xfId="37446"/>
    <cellStyle name="RED 13 2" xfId="37447"/>
    <cellStyle name="RED 13 2 2" xfId="37448"/>
    <cellStyle name="RED 13 3" xfId="37449"/>
    <cellStyle name="RED 14" xfId="37450"/>
    <cellStyle name="RED 14 2" xfId="37451"/>
    <cellStyle name="RED 15" xfId="37452"/>
    <cellStyle name="RED 15 2" xfId="37453"/>
    <cellStyle name="RED 16" xfId="37454"/>
    <cellStyle name="RED 16 2" xfId="37455"/>
    <cellStyle name="RED 17" xfId="37456"/>
    <cellStyle name="RED 17 2" xfId="37457"/>
    <cellStyle name="RED 18" xfId="37458"/>
    <cellStyle name="RED 18 2" xfId="37459"/>
    <cellStyle name="RED 19" xfId="37460"/>
    <cellStyle name="RED 19 2" xfId="37461"/>
    <cellStyle name="RED 2" xfId="6009"/>
    <cellStyle name="RED 2 2" xfId="6010"/>
    <cellStyle name="RED 2 2 2" xfId="37462"/>
    <cellStyle name="RED 2 2 3" xfId="37463"/>
    <cellStyle name="RED 2 3" xfId="37464"/>
    <cellStyle name="RED 2 3 2" xfId="37465"/>
    <cellStyle name="RED 2 4" xfId="37466"/>
    <cellStyle name="RED 2 5" xfId="37467"/>
    <cellStyle name="RED 20" xfId="37468"/>
    <cellStyle name="RED 20 2" xfId="37469"/>
    <cellStyle name="RED 21" xfId="37470"/>
    <cellStyle name="RED 21 2" xfId="37471"/>
    <cellStyle name="RED 22" xfId="37472"/>
    <cellStyle name="RED 22 2" xfId="37473"/>
    <cellStyle name="RED 23" xfId="37474"/>
    <cellStyle name="RED 23 2" xfId="37475"/>
    <cellStyle name="RED 24" xfId="37476"/>
    <cellStyle name="RED 24 2" xfId="37477"/>
    <cellStyle name="RED 25" xfId="37478"/>
    <cellStyle name="RED 25 2" xfId="37479"/>
    <cellStyle name="RED 26" xfId="37480"/>
    <cellStyle name="RED 26 2" xfId="37481"/>
    <cellStyle name="RED 27" xfId="37482"/>
    <cellStyle name="RED 28" xfId="37483"/>
    <cellStyle name="RED 29" xfId="37484"/>
    <cellStyle name="RED 3" xfId="6011"/>
    <cellStyle name="RED 3 2" xfId="6012"/>
    <cellStyle name="RED 3 2 2" xfId="37485"/>
    <cellStyle name="RED 3 3" xfId="37486"/>
    <cellStyle name="RED 30" xfId="37487"/>
    <cellStyle name="RED 31" xfId="37488"/>
    <cellStyle name="RED 4" xfId="6013"/>
    <cellStyle name="RED 4 2" xfId="6014"/>
    <cellStyle name="RED 4 2 2" xfId="37489"/>
    <cellStyle name="RED 4 3" xfId="37490"/>
    <cellStyle name="RED 5" xfId="6015"/>
    <cellStyle name="RED 5 2" xfId="6016"/>
    <cellStyle name="RED 5 2 2" xfId="37491"/>
    <cellStyle name="RED 5 3" xfId="37492"/>
    <cellStyle name="RED 6" xfId="6017"/>
    <cellStyle name="RED 6 2" xfId="6018"/>
    <cellStyle name="RED 6 2 2" xfId="37493"/>
    <cellStyle name="RED 6 3" xfId="37494"/>
    <cellStyle name="RED 7" xfId="6019"/>
    <cellStyle name="RED 7 2" xfId="37495"/>
    <cellStyle name="RED 7 2 2" xfId="37496"/>
    <cellStyle name="RED 7 3" xfId="37497"/>
    <cellStyle name="RED 7 4" xfId="37498"/>
    <cellStyle name="RED 8" xfId="37499"/>
    <cellStyle name="RED 8 2" xfId="37500"/>
    <cellStyle name="RED 8 2 2" xfId="37501"/>
    <cellStyle name="RED 8 3" xfId="37502"/>
    <cellStyle name="RED 9" xfId="37503"/>
    <cellStyle name="RED 9 2" xfId="37504"/>
    <cellStyle name="RED 9 2 2" xfId="37505"/>
    <cellStyle name="RED 9 3" xfId="37506"/>
    <cellStyle name="RED_04 07E Wild Horse Wind Expansion (C) (2)" xfId="6020"/>
    <cellStyle name="Report" xfId="6021"/>
    <cellStyle name="Report - Style5" xfId="37507"/>
    <cellStyle name="Report - Style5 2" xfId="37508"/>
    <cellStyle name="Report - Style6" xfId="37509"/>
    <cellStyle name="Report - Style6 2" xfId="37510"/>
    <cellStyle name="Report - Style7" xfId="37511"/>
    <cellStyle name="Report - Style7 2" xfId="37512"/>
    <cellStyle name="Report - Style7 3" xfId="37513"/>
    <cellStyle name="Report - Style7 4" xfId="37514"/>
    <cellStyle name="Report - Style7 5" xfId="37515"/>
    <cellStyle name="Report - Style7 6" xfId="37516"/>
    <cellStyle name="Report - Style7 7" xfId="37517"/>
    <cellStyle name="Report - Style8" xfId="37518"/>
    <cellStyle name="Report - Style8 2" xfId="37519"/>
    <cellStyle name="Report - Style8 3" xfId="37520"/>
    <cellStyle name="Report - Style8 4" xfId="37521"/>
    <cellStyle name="Report - Style8 5" xfId="37522"/>
    <cellStyle name="Report - Style8 6" xfId="37523"/>
    <cellStyle name="Report - Style8 7" xfId="37524"/>
    <cellStyle name="Report 2" xfId="6022"/>
    <cellStyle name="Report 2 2" xfId="6023"/>
    <cellStyle name="Report 2 2 2" xfId="37525"/>
    <cellStyle name="Report 2 2 2 2" xfId="37526"/>
    <cellStyle name="Report 2 2 2 2 2" xfId="37527"/>
    <cellStyle name="Report 2 2 2 3" xfId="37528"/>
    <cellStyle name="Report 2 2 2 4" xfId="37529"/>
    <cellStyle name="Report 2 2 3" xfId="37530"/>
    <cellStyle name="Report 2 2 3 2" xfId="37531"/>
    <cellStyle name="Report 2 2 4" xfId="37532"/>
    <cellStyle name="Report 2 2 4 2" xfId="37533"/>
    <cellStyle name="Report 2 2 5" xfId="37534"/>
    <cellStyle name="Report 2 3" xfId="6024"/>
    <cellStyle name="Report 2 3 2" xfId="37535"/>
    <cellStyle name="Report 2 3 2 2" xfId="37536"/>
    <cellStyle name="Report 2 3 3" xfId="37537"/>
    <cellStyle name="Report 2 3 4" xfId="37538"/>
    <cellStyle name="Report 2 4" xfId="37539"/>
    <cellStyle name="Report 2 4 2" xfId="37540"/>
    <cellStyle name="Report 2 4 2 2" xfId="37541"/>
    <cellStyle name="Report 2 4 3" xfId="37542"/>
    <cellStyle name="Report 2 5" xfId="37543"/>
    <cellStyle name="Report 2 5 2" xfId="37544"/>
    <cellStyle name="Report 2 6" xfId="37545"/>
    <cellStyle name="Report 2 6 2" xfId="37546"/>
    <cellStyle name="Report 2 7" xfId="37547"/>
    <cellStyle name="Report 3" xfId="6025"/>
    <cellStyle name="Report 3 2" xfId="37548"/>
    <cellStyle name="Report 3 2 2" xfId="37549"/>
    <cellStyle name="Report 3 2 2 2" xfId="37550"/>
    <cellStyle name="Report 3 2 3" xfId="37551"/>
    <cellStyle name="Report 3 2 4" xfId="37552"/>
    <cellStyle name="Report 3 3" xfId="37553"/>
    <cellStyle name="Report 3 3 2" xfId="37554"/>
    <cellStyle name="Report 3 4" xfId="37555"/>
    <cellStyle name="Report 3 4 2" xfId="37556"/>
    <cellStyle name="Report 3 5" xfId="37557"/>
    <cellStyle name="Report 4" xfId="6026"/>
    <cellStyle name="Report 4 2" xfId="6027"/>
    <cellStyle name="Report 4 2 2" xfId="37558"/>
    <cellStyle name="Report 4 3" xfId="37559"/>
    <cellStyle name="Report 4 4" xfId="37560"/>
    <cellStyle name="Report 5" xfId="6028"/>
    <cellStyle name="Report 5 2" xfId="37561"/>
    <cellStyle name="Report 5 2 2" xfId="37562"/>
    <cellStyle name="Report 5 3" xfId="37563"/>
    <cellStyle name="Report 5 4" xfId="37564"/>
    <cellStyle name="Report 6" xfId="37565"/>
    <cellStyle name="Report 6 2" xfId="37566"/>
    <cellStyle name="Report 7" xfId="37567"/>
    <cellStyle name="Report 7 2" xfId="37568"/>
    <cellStyle name="Report 8" xfId="37569"/>
    <cellStyle name="Report Bar" xfId="6029"/>
    <cellStyle name="Report Bar 2" xfId="6030"/>
    <cellStyle name="Report Bar 2 2" xfId="6031"/>
    <cellStyle name="Report Bar 2 2 2" xfId="37570"/>
    <cellStyle name="Report Bar 2 2 2 2" xfId="37571"/>
    <cellStyle name="Report Bar 2 2 2 2 2" xfId="37572"/>
    <cellStyle name="Report Bar 2 2 2 3" xfId="37573"/>
    <cellStyle name="Report Bar 2 2 2 4" xfId="37574"/>
    <cellStyle name="Report Bar 2 2 3" xfId="37575"/>
    <cellStyle name="Report Bar 2 2 3 2" xfId="37576"/>
    <cellStyle name="Report Bar 2 2 4" xfId="37577"/>
    <cellStyle name="Report Bar 2 2 4 2" xfId="37578"/>
    <cellStyle name="Report Bar 2 2 5" xfId="37579"/>
    <cellStyle name="Report Bar 2 2 6" xfId="37580"/>
    <cellStyle name="Report Bar 2 2 7" xfId="37581"/>
    <cellStyle name="Report Bar 2 3" xfId="6032"/>
    <cellStyle name="Report Bar 2 3 2" xfId="37582"/>
    <cellStyle name="Report Bar 2 3 2 2" xfId="37583"/>
    <cellStyle name="Report Bar 2 3 3" xfId="37584"/>
    <cellStyle name="Report Bar 2 3 4" xfId="37585"/>
    <cellStyle name="Report Bar 2 4" xfId="37586"/>
    <cellStyle name="Report Bar 2 4 2" xfId="37587"/>
    <cellStyle name="Report Bar 2 4 2 2" xfId="37588"/>
    <cellStyle name="Report Bar 2 4 3" xfId="37589"/>
    <cellStyle name="Report Bar 2 5" xfId="37590"/>
    <cellStyle name="Report Bar 2 5 2" xfId="37591"/>
    <cellStyle name="Report Bar 2 6" xfId="37592"/>
    <cellStyle name="Report Bar 2 6 2" xfId="37593"/>
    <cellStyle name="Report Bar 2 7" xfId="37594"/>
    <cellStyle name="Report Bar 2 8" xfId="37595"/>
    <cellStyle name="Report Bar 3" xfId="6033"/>
    <cellStyle name="Report Bar 3 2" xfId="37596"/>
    <cellStyle name="Report Bar 3 2 2" xfId="37597"/>
    <cellStyle name="Report Bar 3 2 2 2" xfId="37598"/>
    <cellStyle name="Report Bar 3 2 3" xfId="37599"/>
    <cellStyle name="Report Bar 3 2 4" xfId="37600"/>
    <cellStyle name="Report Bar 3 3" xfId="37601"/>
    <cellStyle name="Report Bar 3 3 2" xfId="37602"/>
    <cellStyle name="Report Bar 3 4" xfId="37603"/>
    <cellStyle name="Report Bar 3 4 2" xfId="37604"/>
    <cellStyle name="Report Bar 3 5" xfId="37605"/>
    <cellStyle name="Report Bar 3 6" xfId="37606"/>
    <cellStyle name="Report Bar 3 7" xfId="37607"/>
    <cellStyle name="Report Bar 4" xfId="6034"/>
    <cellStyle name="Report Bar 4 2" xfId="6035"/>
    <cellStyle name="Report Bar 4 2 2" xfId="37608"/>
    <cellStyle name="Report Bar 4 3" xfId="37609"/>
    <cellStyle name="Report Bar 4 4" xfId="37610"/>
    <cellStyle name="Report Bar 4 5" xfId="37611"/>
    <cellStyle name="Report Bar 4 6" xfId="37612"/>
    <cellStyle name="Report Bar 4 7" xfId="37613"/>
    <cellStyle name="Report Bar 4 8" xfId="37614"/>
    <cellStyle name="Report Bar 5" xfId="6036"/>
    <cellStyle name="Report Bar 5 2" xfId="37615"/>
    <cellStyle name="Report Bar 5 2 2" xfId="37616"/>
    <cellStyle name="Report Bar 5 3" xfId="37617"/>
    <cellStyle name="Report Bar 5 4" xfId="37618"/>
    <cellStyle name="Report Bar 6" xfId="37619"/>
    <cellStyle name="Report Bar 6 2" xfId="37620"/>
    <cellStyle name="Report Bar 7" xfId="37621"/>
    <cellStyle name="Report Bar 7 2" xfId="37622"/>
    <cellStyle name="Report Bar 8" xfId="37623"/>
    <cellStyle name="Report Bar_AURORA Total New" xfId="6037"/>
    <cellStyle name="Report Heading" xfId="6038"/>
    <cellStyle name="Report Heading 2" xfId="6039"/>
    <cellStyle name="Report Heading 2 2" xfId="6040"/>
    <cellStyle name="Report Heading 2 2 2" xfId="37624"/>
    <cellStyle name="Report Heading 2 2 2 2" xfId="37625"/>
    <cellStyle name="Report Heading 2 2 3" xfId="37626"/>
    <cellStyle name="Report Heading 2 3" xfId="37627"/>
    <cellStyle name="Report Heading 2 3 2" xfId="37628"/>
    <cellStyle name="Report Heading 2 4" xfId="37629"/>
    <cellStyle name="Report Heading 3" xfId="6041"/>
    <cellStyle name="Report Heading 3 2" xfId="37630"/>
    <cellStyle name="Report Heading 3 2 2" xfId="37631"/>
    <cellStyle name="Report Heading 3 3" xfId="37632"/>
    <cellStyle name="Report Heading 3 4" xfId="37633"/>
    <cellStyle name="Report Heading 4" xfId="37634"/>
    <cellStyle name="Report Heading 4 2" xfId="37635"/>
    <cellStyle name="Report Heading 5" xfId="37636"/>
    <cellStyle name="Report Heading 5 2" xfId="37637"/>
    <cellStyle name="Report Heading 6" xfId="37638"/>
    <cellStyle name="Report Heading_Electric Rev Req Model (2009 GRC) Rebuttal" xfId="37639"/>
    <cellStyle name="Report Percent" xfId="6042"/>
    <cellStyle name="Report Percent 10" xfId="37640"/>
    <cellStyle name="Report Percent 10 2" xfId="37641"/>
    <cellStyle name="Report Percent 11" xfId="37642"/>
    <cellStyle name="Report Percent 11 2" xfId="37643"/>
    <cellStyle name="Report Percent 11 3" xfId="37644"/>
    <cellStyle name="Report Percent 12" xfId="37645"/>
    <cellStyle name="Report Percent 2" xfId="6043"/>
    <cellStyle name="Report Percent 2 2" xfId="6044"/>
    <cellStyle name="Report Percent 2 2 2" xfId="6045"/>
    <cellStyle name="Report Percent 2 2 2 2" xfId="37646"/>
    <cellStyle name="Report Percent 2 2 2 2 2" xfId="37647"/>
    <cellStyle name="Report Percent 2 2 2 3" xfId="37648"/>
    <cellStyle name="Report Percent 2 2 2 4" xfId="37649"/>
    <cellStyle name="Report Percent 2 2 3" xfId="37650"/>
    <cellStyle name="Report Percent 2 2 3 2" xfId="37651"/>
    <cellStyle name="Report Percent 2 2 4" xfId="37652"/>
    <cellStyle name="Report Percent 2 2 4 2" xfId="37653"/>
    <cellStyle name="Report Percent 2 2 5" xfId="37654"/>
    <cellStyle name="Report Percent 2 3" xfId="6046"/>
    <cellStyle name="Report Percent 2 3 2" xfId="37655"/>
    <cellStyle name="Report Percent 2 3 2 2" xfId="37656"/>
    <cellStyle name="Report Percent 2 3 2 3" xfId="37657"/>
    <cellStyle name="Report Percent 2 3 3" xfId="37658"/>
    <cellStyle name="Report Percent 2 3 4" xfId="37659"/>
    <cellStyle name="Report Percent 2 4" xfId="37660"/>
    <cellStyle name="Report Percent 2 4 2" xfId="37661"/>
    <cellStyle name="Report Percent 2 4 2 2" xfId="37662"/>
    <cellStyle name="Report Percent 2 4 3" xfId="37663"/>
    <cellStyle name="Report Percent 2 5" xfId="37664"/>
    <cellStyle name="Report Percent 2 5 2" xfId="37665"/>
    <cellStyle name="Report Percent 2 6" xfId="37666"/>
    <cellStyle name="Report Percent 2 6 2" xfId="37667"/>
    <cellStyle name="Report Percent 2 7" xfId="37668"/>
    <cellStyle name="Report Percent 3" xfId="6047"/>
    <cellStyle name="Report Percent 3 2" xfId="6048"/>
    <cellStyle name="Report Percent 3 2 2" xfId="37669"/>
    <cellStyle name="Report Percent 3 2 2 2" xfId="37670"/>
    <cellStyle name="Report Percent 3 2 3" xfId="37671"/>
    <cellStyle name="Report Percent 3 2 4" xfId="37672"/>
    <cellStyle name="Report Percent 3 2 5" xfId="37673"/>
    <cellStyle name="Report Percent 3 3" xfId="37674"/>
    <cellStyle name="Report Percent 3 3 2" xfId="37675"/>
    <cellStyle name="Report Percent 3 3 2 2" xfId="37676"/>
    <cellStyle name="Report Percent 3 3 3" xfId="37677"/>
    <cellStyle name="Report Percent 3 4" xfId="37678"/>
    <cellStyle name="Report Percent 3 4 2" xfId="37679"/>
    <cellStyle name="Report Percent 3 4 2 2" xfId="37680"/>
    <cellStyle name="Report Percent 3 4 3" xfId="37681"/>
    <cellStyle name="Report Percent 3 5" xfId="37682"/>
    <cellStyle name="Report Percent 3 5 2" xfId="37683"/>
    <cellStyle name="Report Percent 3 6" xfId="37684"/>
    <cellStyle name="Report Percent 4" xfId="6049"/>
    <cellStyle name="Report Percent 4 2" xfId="6050"/>
    <cellStyle name="Report Percent 4 2 2" xfId="37685"/>
    <cellStyle name="Report Percent 4 2 2 2" xfId="37686"/>
    <cellStyle name="Report Percent 4 2 2 2 2" xfId="37687"/>
    <cellStyle name="Report Percent 4 2 2 3" xfId="37688"/>
    <cellStyle name="Report Percent 4 2 2 4" xfId="37689"/>
    <cellStyle name="Report Percent 4 2 3" xfId="37690"/>
    <cellStyle name="Report Percent 4 2 3 2" xfId="37691"/>
    <cellStyle name="Report Percent 4 2 4" xfId="37692"/>
    <cellStyle name="Report Percent 4 2 4 2" xfId="37693"/>
    <cellStyle name="Report Percent 4 2 5" xfId="37694"/>
    <cellStyle name="Report Percent 4 3" xfId="37695"/>
    <cellStyle name="Report Percent 4 3 2" xfId="37696"/>
    <cellStyle name="Report Percent 4 3 2 2" xfId="37697"/>
    <cellStyle name="Report Percent 4 3 3" xfId="37698"/>
    <cellStyle name="Report Percent 4 3 4" xfId="37699"/>
    <cellStyle name="Report Percent 4 3 5" xfId="37700"/>
    <cellStyle name="Report Percent 4 4" xfId="37701"/>
    <cellStyle name="Report Percent 4 4 2" xfId="37702"/>
    <cellStyle name="Report Percent 4 4 2 2" xfId="37703"/>
    <cellStyle name="Report Percent 4 4 3" xfId="37704"/>
    <cellStyle name="Report Percent 4 5" xfId="37705"/>
    <cellStyle name="Report Percent 4 5 2" xfId="37706"/>
    <cellStyle name="Report Percent 4 6" xfId="37707"/>
    <cellStyle name="Report Percent 4 6 2" xfId="37708"/>
    <cellStyle name="Report Percent 4 7" xfId="37709"/>
    <cellStyle name="Report Percent 5" xfId="6051"/>
    <cellStyle name="Report Percent 5 2" xfId="37710"/>
    <cellStyle name="Report Percent 5 2 2" xfId="37711"/>
    <cellStyle name="Report Percent 5 2 2 2" xfId="37712"/>
    <cellStyle name="Report Percent 5 2 2 2 2" xfId="37713"/>
    <cellStyle name="Report Percent 5 2 3" xfId="37714"/>
    <cellStyle name="Report Percent 5 2 3 2" xfId="37715"/>
    <cellStyle name="Report Percent 5 2 4" xfId="37716"/>
    <cellStyle name="Report Percent 5 2 4 2" xfId="37717"/>
    <cellStyle name="Report Percent 5 2 5" xfId="37718"/>
    <cellStyle name="Report Percent 5 3" xfId="37719"/>
    <cellStyle name="Report Percent 5 3 2" xfId="37720"/>
    <cellStyle name="Report Percent 5 3 2 2" xfId="37721"/>
    <cellStyle name="Report Percent 5 4" xfId="37722"/>
    <cellStyle name="Report Percent 5 4 2" xfId="37723"/>
    <cellStyle name="Report Percent 5 5" xfId="37724"/>
    <cellStyle name="Report Percent 5 5 2" xfId="37725"/>
    <cellStyle name="Report Percent 5 6" xfId="37726"/>
    <cellStyle name="Report Percent 6" xfId="6052"/>
    <cellStyle name="Report Percent 6 2" xfId="6053"/>
    <cellStyle name="Report Percent 6 2 2" xfId="37727"/>
    <cellStyle name="Report Percent 6 2 2 2" xfId="37728"/>
    <cellStyle name="Report Percent 6 3" xfId="37729"/>
    <cellStyle name="Report Percent 6 3 2" xfId="37730"/>
    <cellStyle name="Report Percent 6 4" xfId="37731"/>
    <cellStyle name="Report Percent 6 4 2" xfId="37732"/>
    <cellStyle name="Report Percent 7" xfId="6054"/>
    <cellStyle name="Report Percent 7 2" xfId="6055"/>
    <cellStyle name="Report Percent 7 2 2" xfId="37733"/>
    <cellStyle name="Report Percent 7 3" xfId="37734"/>
    <cellStyle name="Report Percent 8" xfId="6056"/>
    <cellStyle name="Report Percent 8 2" xfId="37735"/>
    <cellStyle name="Report Percent 8 2 2" xfId="37736"/>
    <cellStyle name="Report Percent 8 3" xfId="37737"/>
    <cellStyle name="Report Percent 8 4" xfId="37738"/>
    <cellStyle name="Report Percent 9" xfId="37739"/>
    <cellStyle name="Report Percent 9 2" xfId="37740"/>
    <cellStyle name="Report Percent 9 2 2" xfId="37741"/>
    <cellStyle name="Report Percent 9 2 2 2" xfId="37742"/>
    <cellStyle name="Report Percent 9 2 3" xfId="37743"/>
    <cellStyle name="Report Percent 9 3" xfId="37744"/>
    <cellStyle name="Report Percent 9 3 2" xfId="37745"/>
    <cellStyle name="Report Percent 9 4" xfId="37746"/>
    <cellStyle name="Report Percent_AURORA Total New" xfId="6057"/>
    <cellStyle name="Report Unit Cost" xfId="6058"/>
    <cellStyle name="Report Unit Cost 10" xfId="37747"/>
    <cellStyle name="Report Unit Cost 10 2" xfId="37748"/>
    <cellStyle name="Report Unit Cost 10 2 2" xfId="37749"/>
    <cellStyle name="Report Unit Cost 10 2 2 2" xfId="37750"/>
    <cellStyle name="Report Unit Cost 10 2 3" xfId="37751"/>
    <cellStyle name="Report Unit Cost 10 3" xfId="37752"/>
    <cellStyle name="Report Unit Cost 10 3 2" xfId="37753"/>
    <cellStyle name="Report Unit Cost 10 4" xfId="37754"/>
    <cellStyle name="Report Unit Cost 11" xfId="37755"/>
    <cellStyle name="Report Unit Cost 11 2" xfId="37756"/>
    <cellStyle name="Report Unit Cost 12" xfId="37757"/>
    <cellStyle name="Report Unit Cost 12 2" xfId="37758"/>
    <cellStyle name="Report Unit Cost 12 3" xfId="37759"/>
    <cellStyle name="Report Unit Cost 13" xfId="37760"/>
    <cellStyle name="Report Unit Cost 2" xfId="6059"/>
    <cellStyle name="Report Unit Cost 2 2" xfId="6060"/>
    <cellStyle name="Report Unit Cost 2 2 2" xfId="6061"/>
    <cellStyle name="Report Unit Cost 2 2 2 2" xfId="37761"/>
    <cellStyle name="Report Unit Cost 2 2 2 2 2" xfId="37762"/>
    <cellStyle name="Report Unit Cost 2 2 2 3" xfId="37763"/>
    <cellStyle name="Report Unit Cost 2 2 2 4" xfId="37764"/>
    <cellStyle name="Report Unit Cost 2 2 3" xfId="37765"/>
    <cellStyle name="Report Unit Cost 2 2 3 2" xfId="37766"/>
    <cellStyle name="Report Unit Cost 2 2 4" xfId="37767"/>
    <cellStyle name="Report Unit Cost 2 2 4 2" xfId="37768"/>
    <cellStyle name="Report Unit Cost 2 2 5" xfId="37769"/>
    <cellStyle name="Report Unit Cost 2 3" xfId="6062"/>
    <cellStyle name="Report Unit Cost 2 3 2" xfId="37770"/>
    <cellStyle name="Report Unit Cost 2 3 2 2" xfId="37771"/>
    <cellStyle name="Report Unit Cost 2 3 2 3" xfId="37772"/>
    <cellStyle name="Report Unit Cost 2 3 3" xfId="37773"/>
    <cellStyle name="Report Unit Cost 2 3 4" xfId="37774"/>
    <cellStyle name="Report Unit Cost 2 4" xfId="37775"/>
    <cellStyle name="Report Unit Cost 2 4 2" xfId="37776"/>
    <cellStyle name="Report Unit Cost 2 4 2 2" xfId="37777"/>
    <cellStyle name="Report Unit Cost 2 4 3" xfId="37778"/>
    <cellStyle name="Report Unit Cost 2 5" xfId="37779"/>
    <cellStyle name="Report Unit Cost 2 5 2" xfId="37780"/>
    <cellStyle name="Report Unit Cost 2 6" xfId="37781"/>
    <cellStyle name="Report Unit Cost 2 6 2" xfId="37782"/>
    <cellStyle name="Report Unit Cost 2 7" xfId="37783"/>
    <cellStyle name="Report Unit Cost 3" xfId="6063"/>
    <cellStyle name="Report Unit Cost 3 2" xfId="6064"/>
    <cellStyle name="Report Unit Cost 3 2 2" xfId="37784"/>
    <cellStyle name="Report Unit Cost 3 2 2 2" xfId="37785"/>
    <cellStyle name="Report Unit Cost 3 2 3" xfId="37786"/>
    <cellStyle name="Report Unit Cost 3 2 4" xfId="37787"/>
    <cellStyle name="Report Unit Cost 3 2 5" xfId="37788"/>
    <cellStyle name="Report Unit Cost 3 3" xfId="37789"/>
    <cellStyle name="Report Unit Cost 3 3 2" xfId="37790"/>
    <cellStyle name="Report Unit Cost 3 3 2 2" xfId="37791"/>
    <cellStyle name="Report Unit Cost 3 3 3" xfId="37792"/>
    <cellStyle name="Report Unit Cost 3 4" xfId="37793"/>
    <cellStyle name="Report Unit Cost 3 4 2" xfId="37794"/>
    <cellStyle name="Report Unit Cost 3 4 2 2" xfId="37795"/>
    <cellStyle name="Report Unit Cost 3 4 3" xfId="37796"/>
    <cellStyle name="Report Unit Cost 3 5" xfId="37797"/>
    <cellStyle name="Report Unit Cost 3 5 2" xfId="37798"/>
    <cellStyle name="Report Unit Cost 3 6" xfId="37799"/>
    <cellStyle name="Report Unit Cost 4" xfId="6065"/>
    <cellStyle name="Report Unit Cost 4 2" xfId="6066"/>
    <cellStyle name="Report Unit Cost 4 2 2" xfId="37800"/>
    <cellStyle name="Report Unit Cost 4 2 2 2" xfId="37801"/>
    <cellStyle name="Report Unit Cost 4 2 2 2 2" xfId="37802"/>
    <cellStyle name="Report Unit Cost 4 2 2 3" xfId="37803"/>
    <cellStyle name="Report Unit Cost 4 2 2 4" xfId="37804"/>
    <cellStyle name="Report Unit Cost 4 2 3" xfId="37805"/>
    <cellStyle name="Report Unit Cost 4 2 3 2" xfId="37806"/>
    <cellStyle name="Report Unit Cost 4 2 4" xfId="37807"/>
    <cellStyle name="Report Unit Cost 4 2 4 2" xfId="37808"/>
    <cellStyle name="Report Unit Cost 4 2 5" xfId="37809"/>
    <cellStyle name="Report Unit Cost 4 3" xfId="37810"/>
    <cellStyle name="Report Unit Cost 4 3 2" xfId="37811"/>
    <cellStyle name="Report Unit Cost 4 3 2 2" xfId="37812"/>
    <cellStyle name="Report Unit Cost 4 3 3" xfId="37813"/>
    <cellStyle name="Report Unit Cost 4 3 4" xfId="37814"/>
    <cellStyle name="Report Unit Cost 4 3 5" xfId="37815"/>
    <cellStyle name="Report Unit Cost 4 4" xfId="37816"/>
    <cellStyle name="Report Unit Cost 4 4 2" xfId="37817"/>
    <cellStyle name="Report Unit Cost 4 4 2 2" xfId="37818"/>
    <cellStyle name="Report Unit Cost 4 4 3" xfId="37819"/>
    <cellStyle name="Report Unit Cost 4 5" xfId="37820"/>
    <cellStyle name="Report Unit Cost 4 5 2" xfId="37821"/>
    <cellStyle name="Report Unit Cost 4 6" xfId="37822"/>
    <cellStyle name="Report Unit Cost 4 6 2" xfId="37823"/>
    <cellStyle name="Report Unit Cost 4 7" xfId="37824"/>
    <cellStyle name="Report Unit Cost 5" xfId="6067"/>
    <cellStyle name="Report Unit Cost 5 2" xfId="6068"/>
    <cellStyle name="Report Unit Cost 5 2 2" xfId="37825"/>
    <cellStyle name="Report Unit Cost 5 2 2 2" xfId="37826"/>
    <cellStyle name="Report Unit Cost 5 2 2 2 2" xfId="37827"/>
    <cellStyle name="Report Unit Cost 5 2 3" xfId="37828"/>
    <cellStyle name="Report Unit Cost 5 2 3 2" xfId="37829"/>
    <cellStyle name="Report Unit Cost 5 2 4" xfId="37830"/>
    <cellStyle name="Report Unit Cost 5 2 4 2" xfId="37831"/>
    <cellStyle name="Report Unit Cost 5 2 5" xfId="37832"/>
    <cellStyle name="Report Unit Cost 5 3" xfId="37833"/>
    <cellStyle name="Report Unit Cost 5 3 2" xfId="37834"/>
    <cellStyle name="Report Unit Cost 5 3 2 2" xfId="37835"/>
    <cellStyle name="Report Unit Cost 5 3 3" xfId="37836"/>
    <cellStyle name="Report Unit Cost 5 4" xfId="37837"/>
    <cellStyle name="Report Unit Cost 5 4 2" xfId="37838"/>
    <cellStyle name="Report Unit Cost 5 4 2 2" xfId="37839"/>
    <cellStyle name="Report Unit Cost 5 4 3" xfId="37840"/>
    <cellStyle name="Report Unit Cost 5 5" xfId="37841"/>
    <cellStyle name="Report Unit Cost 5 5 2" xfId="37842"/>
    <cellStyle name="Report Unit Cost 5 6" xfId="37843"/>
    <cellStyle name="Report Unit Cost 5 6 2" xfId="37844"/>
    <cellStyle name="Report Unit Cost 5 7" xfId="37845"/>
    <cellStyle name="Report Unit Cost 6" xfId="6069"/>
    <cellStyle name="Report Unit Cost 6 2" xfId="37846"/>
    <cellStyle name="Report Unit Cost 6 2 2" xfId="37847"/>
    <cellStyle name="Report Unit Cost 6 2 2 2" xfId="37848"/>
    <cellStyle name="Report Unit Cost 6 2 2 2 2" xfId="37849"/>
    <cellStyle name="Report Unit Cost 6 2 3" xfId="37850"/>
    <cellStyle name="Report Unit Cost 6 2 3 2" xfId="37851"/>
    <cellStyle name="Report Unit Cost 6 2 4" xfId="37852"/>
    <cellStyle name="Report Unit Cost 6 2 4 2" xfId="37853"/>
    <cellStyle name="Report Unit Cost 6 2 5" xfId="37854"/>
    <cellStyle name="Report Unit Cost 6 3" xfId="37855"/>
    <cellStyle name="Report Unit Cost 6 3 2" xfId="37856"/>
    <cellStyle name="Report Unit Cost 6 3 2 2" xfId="37857"/>
    <cellStyle name="Report Unit Cost 6 4" xfId="37858"/>
    <cellStyle name="Report Unit Cost 6 4 2" xfId="37859"/>
    <cellStyle name="Report Unit Cost 6 5" xfId="37860"/>
    <cellStyle name="Report Unit Cost 6 5 2" xfId="37861"/>
    <cellStyle name="Report Unit Cost 6 6" xfId="37862"/>
    <cellStyle name="Report Unit Cost 7" xfId="6070"/>
    <cellStyle name="Report Unit Cost 7 2" xfId="6071"/>
    <cellStyle name="Report Unit Cost 7 2 2" xfId="37863"/>
    <cellStyle name="Report Unit Cost 7 2 2 2" xfId="37864"/>
    <cellStyle name="Report Unit Cost 7 3" xfId="37865"/>
    <cellStyle name="Report Unit Cost 7 3 2" xfId="37866"/>
    <cellStyle name="Report Unit Cost 7 4" xfId="37867"/>
    <cellStyle name="Report Unit Cost 7 4 2" xfId="37868"/>
    <cellStyle name="Report Unit Cost 8" xfId="6072"/>
    <cellStyle name="Report Unit Cost 8 2" xfId="6073"/>
    <cellStyle name="Report Unit Cost 8 2 2" xfId="37869"/>
    <cellStyle name="Report Unit Cost 8 3" xfId="37870"/>
    <cellStyle name="Report Unit Cost 9" xfId="6074"/>
    <cellStyle name="Report Unit Cost 9 2" xfId="37871"/>
    <cellStyle name="Report Unit Cost 9 2 2" xfId="37872"/>
    <cellStyle name="Report Unit Cost 9 3" xfId="37873"/>
    <cellStyle name="Report Unit Cost 9 4" xfId="37874"/>
    <cellStyle name="Report Unit Cost_AURORA Total New" xfId="6075"/>
    <cellStyle name="Report_Adj Bench DR 3 for Initial Briefs (Electric)" xfId="6076"/>
    <cellStyle name="Reports" xfId="6077"/>
    <cellStyle name="Reports 2" xfId="6078"/>
    <cellStyle name="Reports 2 2" xfId="6079"/>
    <cellStyle name="Reports 2 2 2" xfId="37875"/>
    <cellStyle name="Reports 2 3" xfId="37876"/>
    <cellStyle name="Reports 2 4" xfId="37877"/>
    <cellStyle name="Reports 3" xfId="37878"/>
    <cellStyle name="Reports 3 2" xfId="37879"/>
    <cellStyle name="Reports 3 3" xfId="37880"/>
    <cellStyle name="Reports 4" xfId="37881"/>
    <cellStyle name="Reports 4 2" xfId="37882"/>
    <cellStyle name="Reports 5" xfId="37883"/>
    <cellStyle name="Reports Total" xfId="6080"/>
    <cellStyle name="Reports Total 2" xfId="6081"/>
    <cellStyle name="Reports Total 2 2" xfId="6082"/>
    <cellStyle name="Reports Total 2 2 2" xfId="37884"/>
    <cellStyle name="Reports Total 2 2 2 2" xfId="37885"/>
    <cellStyle name="Reports Total 2 2 2 2 2" xfId="37886"/>
    <cellStyle name="Reports Total 2 2 2 3" xfId="37887"/>
    <cellStyle name="Reports Total 2 2 2 4" xfId="37888"/>
    <cellStyle name="Reports Total 2 2 3" xfId="37889"/>
    <cellStyle name="Reports Total 2 2 3 2" xfId="37890"/>
    <cellStyle name="Reports Total 2 2 4" xfId="37891"/>
    <cellStyle name="Reports Total 2 2 4 2" xfId="37892"/>
    <cellStyle name="Reports Total 2 2 5" xfId="37893"/>
    <cellStyle name="Reports Total 2 2 6" xfId="37894"/>
    <cellStyle name="Reports Total 2 2 7" xfId="37895"/>
    <cellStyle name="Reports Total 2 2 8" xfId="37896"/>
    <cellStyle name="Reports Total 2 3" xfId="6083"/>
    <cellStyle name="Reports Total 2 3 2" xfId="37897"/>
    <cellStyle name="Reports Total 2 3 2 2" xfId="37898"/>
    <cellStyle name="Reports Total 2 3 3" xfId="37899"/>
    <cellStyle name="Reports Total 2 3 4" xfId="37900"/>
    <cellStyle name="Reports Total 2 4" xfId="37901"/>
    <cellStyle name="Reports Total 2 4 2" xfId="37902"/>
    <cellStyle name="Reports Total 2 4 2 2" xfId="37903"/>
    <cellStyle name="Reports Total 2 4 3" xfId="37904"/>
    <cellStyle name="Reports Total 2 5" xfId="37905"/>
    <cellStyle name="Reports Total 2 5 2" xfId="37906"/>
    <cellStyle name="Reports Total 2 6" xfId="37907"/>
    <cellStyle name="Reports Total 2 6 2" xfId="37908"/>
    <cellStyle name="Reports Total 2 7" xfId="37909"/>
    <cellStyle name="Reports Total 2 8" xfId="37910"/>
    <cellStyle name="Reports Total 2 9" xfId="37911"/>
    <cellStyle name="Reports Total 3" xfId="6084"/>
    <cellStyle name="Reports Total 3 2" xfId="37912"/>
    <cellStyle name="Reports Total 3 2 2" xfId="37913"/>
    <cellStyle name="Reports Total 3 2 2 2" xfId="37914"/>
    <cellStyle name="Reports Total 3 2 3" xfId="37915"/>
    <cellStyle name="Reports Total 3 2 4" xfId="37916"/>
    <cellStyle name="Reports Total 3 3" xfId="37917"/>
    <cellStyle name="Reports Total 3 3 2" xfId="37918"/>
    <cellStyle name="Reports Total 3 4" xfId="37919"/>
    <cellStyle name="Reports Total 3 4 2" xfId="37920"/>
    <cellStyle name="Reports Total 3 5" xfId="37921"/>
    <cellStyle name="Reports Total 3 6" xfId="37922"/>
    <cellStyle name="Reports Total 3 7" xfId="37923"/>
    <cellStyle name="Reports Total 3 8" xfId="37924"/>
    <cellStyle name="Reports Total 4" xfId="6085"/>
    <cellStyle name="Reports Total 4 2" xfId="6086"/>
    <cellStyle name="Reports Total 4 2 2" xfId="37925"/>
    <cellStyle name="Reports Total 4 3" xfId="37926"/>
    <cellStyle name="Reports Total 4 4" xfId="37927"/>
    <cellStyle name="Reports Total 4 5" xfId="37928"/>
    <cellStyle name="Reports Total 4 6" xfId="37929"/>
    <cellStyle name="Reports Total 4 7" xfId="37930"/>
    <cellStyle name="Reports Total 4 8" xfId="37931"/>
    <cellStyle name="Reports Total 5" xfId="6087"/>
    <cellStyle name="Reports Total 5 2" xfId="37932"/>
    <cellStyle name="Reports Total 5 2 2" xfId="37933"/>
    <cellStyle name="Reports Total 5 3" xfId="37934"/>
    <cellStyle name="Reports Total 5 4" xfId="37935"/>
    <cellStyle name="Reports Total 6" xfId="37936"/>
    <cellStyle name="Reports Total 6 2" xfId="37937"/>
    <cellStyle name="Reports Total 7" xfId="37938"/>
    <cellStyle name="Reports Total 7 2" xfId="37939"/>
    <cellStyle name="Reports Total 8" xfId="37940"/>
    <cellStyle name="Reports Total_AURORA Total New" xfId="6088"/>
    <cellStyle name="Reports Unit Cost Total" xfId="6089"/>
    <cellStyle name="Reports Unit Cost Total 2" xfId="6090"/>
    <cellStyle name="Reports Unit Cost Total 2 2" xfId="37941"/>
    <cellStyle name="Reports Unit Cost Total 2 2 2" xfId="37942"/>
    <cellStyle name="Reports Unit Cost Total 2 2 2 2" xfId="37943"/>
    <cellStyle name="Reports Unit Cost Total 2 2 3" xfId="37944"/>
    <cellStyle name="Reports Unit Cost Total 2 2 4" xfId="37945"/>
    <cellStyle name="Reports Unit Cost Total 2 3" xfId="37946"/>
    <cellStyle name="Reports Unit Cost Total 2 3 2" xfId="37947"/>
    <cellStyle name="Reports Unit Cost Total 2 4" xfId="37948"/>
    <cellStyle name="Reports Unit Cost Total 2 4 2" xfId="37949"/>
    <cellStyle name="Reports Unit Cost Total 2 5" xfId="37950"/>
    <cellStyle name="Reports Unit Cost Total 2 6" xfId="37951"/>
    <cellStyle name="Reports Unit Cost Total 2 7" xfId="37952"/>
    <cellStyle name="Reports Unit Cost Total 3" xfId="6091"/>
    <cellStyle name="Reports Unit Cost Total 3 2" xfId="6092"/>
    <cellStyle name="Reports Unit Cost Total 3 2 2" xfId="37953"/>
    <cellStyle name="Reports Unit Cost Total 3 3" xfId="37954"/>
    <cellStyle name="Reports Unit Cost Total 4" xfId="6093"/>
    <cellStyle name="Reports Unit Cost Total 4 2" xfId="37955"/>
    <cellStyle name="Reports Unit Cost Total 4 3" xfId="37956"/>
    <cellStyle name="Reports Unit Cost Total 5" xfId="37957"/>
    <cellStyle name="Reports Unit Cost Total 5 2" xfId="37958"/>
    <cellStyle name="Reports Unit Cost Total 6" xfId="37959"/>
    <cellStyle name="Reports_14.21G &amp; 16.28E Incentive Pay" xfId="6094"/>
    <cellStyle name="RevList" xfId="6095"/>
    <cellStyle name="RevList 2" xfId="6096"/>
    <cellStyle name="RevList 2 2" xfId="6097"/>
    <cellStyle name="RevList 2 2 2" xfId="37960"/>
    <cellStyle name="RevList 2 3" xfId="37961"/>
    <cellStyle name="RevList 3" xfId="6098"/>
    <cellStyle name="RevList 3 2" xfId="37962"/>
    <cellStyle name="RevList 3 3" xfId="37963"/>
    <cellStyle name="RevList 4" xfId="37964"/>
    <cellStyle name="RevList 4 2" xfId="37965"/>
    <cellStyle name="RevList 5" xfId="37966"/>
    <cellStyle name="round100" xfId="6099"/>
    <cellStyle name="round100 10" xfId="37967"/>
    <cellStyle name="round100 10 2" xfId="37968"/>
    <cellStyle name="round100 11" xfId="37969"/>
    <cellStyle name="round100 11 2" xfId="37970"/>
    <cellStyle name="round100 11 3" xfId="37971"/>
    <cellStyle name="round100 12" xfId="37972"/>
    <cellStyle name="round100 2" xfId="6100"/>
    <cellStyle name="round100 2 2" xfId="6101"/>
    <cellStyle name="round100 2 2 2" xfId="6102"/>
    <cellStyle name="round100 2 2 2 2" xfId="37973"/>
    <cellStyle name="round100 2 2 2 2 2" xfId="37974"/>
    <cellStyle name="round100 2 2 2 3" xfId="37975"/>
    <cellStyle name="round100 2 2 2 4" xfId="37976"/>
    <cellStyle name="round100 2 2 3" xfId="37977"/>
    <cellStyle name="round100 2 2 3 2" xfId="37978"/>
    <cellStyle name="round100 2 2 4" xfId="37979"/>
    <cellStyle name="round100 2 2 4 2" xfId="37980"/>
    <cellStyle name="round100 2 2 5" xfId="37981"/>
    <cellStyle name="round100 2 3" xfId="6103"/>
    <cellStyle name="round100 2 3 2" xfId="37982"/>
    <cellStyle name="round100 2 3 2 2" xfId="37983"/>
    <cellStyle name="round100 2 3 2 3" xfId="37984"/>
    <cellStyle name="round100 2 3 3" xfId="37985"/>
    <cellStyle name="round100 2 3 4" xfId="37986"/>
    <cellStyle name="round100 2 4" xfId="37987"/>
    <cellStyle name="round100 2 4 2" xfId="37988"/>
    <cellStyle name="round100 2 4 2 2" xfId="37989"/>
    <cellStyle name="round100 2 4 3" xfId="37990"/>
    <cellStyle name="round100 2 5" xfId="37991"/>
    <cellStyle name="round100 2 5 2" xfId="37992"/>
    <cellStyle name="round100 2 6" xfId="37993"/>
    <cellStyle name="round100 2 6 2" xfId="37994"/>
    <cellStyle name="round100 2 7" xfId="37995"/>
    <cellStyle name="round100 3" xfId="6104"/>
    <cellStyle name="round100 3 2" xfId="6105"/>
    <cellStyle name="round100 3 2 2" xfId="37996"/>
    <cellStyle name="round100 3 2 2 2" xfId="37997"/>
    <cellStyle name="round100 3 2 3" xfId="37998"/>
    <cellStyle name="round100 3 2 4" xfId="37999"/>
    <cellStyle name="round100 3 2 5" xfId="38000"/>
    <cellStyle name="round100 3 3" xfId="38001"/>
    <cellStyle name="round100 3 3 2" xfId="38002"/>
    <cellStyle name="round100 3 3 2 2" xfId="38003"/>
    <cellStyle name="round100 3 3 3" xfId="38004"/>
    <cellStyle name="round100 3 4" xfId="38005"/>
    <cellStyle name="round100 3 4 2" xfId="38006"/>
    <cellStyle name="round100 3 4 2 2" xfId="38007"/>
    <cellStyle name="round100 3 4 3" xfId="38008"/>
    <cellStyle name="round100 3 5" xfId="38009"/>
    <cellStyle name="round100 3 5 2" xfId="38010"/>
    <cellStyle name="round100 3 6" xfId="38011"/>
    <cellStyle name="round100 4" xfId="6106"/>
    <cellStyle name="round100 4 2" xfId="6107"/>
    <cellStyle name="round100 4 2 2" xfId="38012"/>
    <cellStyle name="round100 4 2 2 2" xfId="38013"/>
    <cellStyle name="round100 4 2 2 2 2" xfId="38014"/>
    <cellStyle name="round100 4 2 2 3" xfId="38015"/>
    <cellStyle name="round100 4 2 2 4" xfId="38016"/>
    <cellStyle name="round100 4 2 3" xfId="38017"/>
    <cellStyle name="round100 4 2 3 2" xfId="38018"/>
    <cellStyle name="round100 4 2 4" xfId="38019"/>
    <cellStyle name="round100 4 2 4 2" xfId="38020"/>
    <cellStyle name="round100 4 2 5" xfId="38021"/>
    <cellStyle name="round100 4 3" xfId="38022"/>
    <cellStyle name="round100 4 3 2" xfId="38023"/>
    <cellStyle name="round100 4 3 2 2" xfId="38024"/>
    <cellStyle name="round100 4 3 3" xfId="38025"/>
    <cellStyle name="round100 4 3 4" xfId="38026"/>
    <cellStyle name="round100 4 3 5" xfId="38027"/>
    <cellStyle name="round100 4 4" xfId="38028"/>
    <cellStyle name="round100 4 4 2" xfId="38029"/>
    <cellStyle name="round100 4 4 2 2" xfId="38030"/>
    <cellStyle name="round100 4 4 3" xfId="38031"/>
    <cellStyle name="round100 4 5" xfId="38032"/>
    <cellStyle name="round100 4 5 2" xfId="38033"/>
    <cellStyle name="round100 4 6" xfId="38034"/>
    <cellStyle name="round100 4 6 2" xfId="38035"/>
    <cellStyle name="round100 4 7" xfId="38036"/>
    <cellStyle name="round100 5" xfId="6108"/>
    <cellStyle name="round100 5 2" xfId="38037"/>
    <cellStyle name="round100 5 2 2" xfId="38038"/>
    <cellStyle name="round100 5 2 2 2" xfId="38039"/>
    <cellStyle name="round100 5 2 2 2 2" xfId="38040"/>
    <cellStyle name="round100 5 2 3" xfId="38041"/>
    <cellStyle name="round100 5 2 3 2" xfId="38042"/>
    <cellStyle name="round100 5 2 4" xfId="38043"/>
    <cellStyle name="round100 5 2 4 2" xfId="38044"/>
    <cellStyle name="round100 5 2 5" xfId="38045"/>
    <cellStyle name="round100 5 3" xfId="38046"/>
    <cellStyle name="round100 5 3 2" xfId="38047"/>
    <cellStyle name="round100 5 3 2 2" xfId="38048"/>
    <cellStyle name="round100 5 4" xfId="38049"/>
    <cellStyle name="round100 5 4 2" xfId="38050"/>
    <cellStyle name="round100 5 5" xfId="38051"/>
    <cellStyle name="round100 5 5 2" xfId="38052"/>
    <cellStyle name="round100 5 6" xfId="38053"/>
    <cellStyle name="round100 6" xfId="6109"/>
    <cellStyle name="round100 6 2" xfId="6110"/>
    <cellStyle name="round100 6 2 2" xfId="38054"/>
    <cellStyle name="round100 6 2 2 2" xfId="38055"/>
    <cellStyle name="round100 6 3" xfId="38056"/>
    <cellStyle name="round100 6 3 2" xfId="38057"/>
    <cellStyle name="round100 6 4" xfId="38058"/>
    <cellStyle name="round100 6 4 2" xfId="38059"/>
    <cellStyle name="round100 7" xfId="6111"/>
    <cellStyle name="round100 7 2" xfId="6112"/>
    <cellStyle name="round100 7 2 2" xfId="38060"/>
    <cellStyle name="round100 7 3" xfId="38061"/>
    <cellStyle name="round100 8" xfId="6113"/>
    <cellStyle name="round100 8 2" xfId="38062"/>
    <cellStyle name="round100 8 2 2" xfId="38063"/>
    <cellStyle name="round100 8 3" xfId="38064"/>
    <cellStyle name="round100 8 4" xfId="38065"/>
    <cellStyle name="round100 9" xfId="38066"/>
    <cellStyle name="round100 9 2" xfId="38067"/>
    <cellStyle name="round100 9 2 2" xfId="38068"/>
    <cellStyle name="round100 9 2 2 2" xfId="38069"/>
    <cellStyle name="round100 9 2 3" xfId="38070"/>
    <cellStyle name="round100 9 3" xfId="38071"/>
    <cellStyle name="round100 9 3 2" xfId="38072"/>
    <cellStyle name="round100 9 4" xfId="38073"/>
    <cellStyle name="RowHeading" xfId="6114"/>
    <cellStyle name="SAPBEXaggData" xfId="6115"/>
    <cellStyle name="SAPBEXaggData 2" xfId="6116"/>
    <cellStyle name="SAPBEXaggData 2 2" xfId="6117"/>
    <cellStyle name="SAPBEXaggData 2 2 2" xfId="38074"/>
    <cellStyle name="SAPBEXaggData 2 3" xfId="38075"/>
    <cellStyle name="SAPBEXaggData 2 4" xfId="38076"/>
    <cellStyle name="SAPBEXaggData 2 5" xfId="38077"/>
    <cellStyle name="SAPBEXaggData 2 6" xfId="38078"/>
    <cellStyle name="SAPBEXaggData 2 7" xfId="38079"/>
    <cellStyle name="SAPBEXaggData 3" xfId="6118"/>
    <cellStyle name="SAPBEXaggData 3 2" xfId="38080"/>
    <cellStyle name="SAPBEXaggData 4" xfId="38081"/>
    <cellStyle name="SAPBEXaggData 4 2" xfId="38082"/>
    <cellStyle name="SAPBEXaggData 5" xfId="38083"/>
    <cellStyle name="SAPBEXaggDataEmph" xfId="6119"/>
    <cellStyle name="SAPBEXaggDataEmph 2" xfId="6120"/>
    <cellStyle name="SAPBEXaggDataEmph 2 2" xfId="6121"/>
    <cellStyle name="SAPBEXaggDataEmph 2 2 2" xfId="38084"/>
    <cellStyle name="SAPBEXaggDataEmph 2 3" xfId="38085"/>
    <cellStyle name="SAPBEXaggDataEmph 2 4" xfId="38086"/>
    <cellStyle name="SAPBEXaggDataEmph 2 5" xfId="38087"/>
    <cellStyle name="SAPBEXaggDataEmph 2 6" xfId="38088"/>
    <cellStyle name="SAPBEXaggDataEmph 2 7" xfId="38089"/>
    <cellStyle name="SAPBEXaggDataEmph 3" xfId="6122"/>
    <cellStyle name="SAPBEXaggDataEmph 3 2" xfId="38090"/>
    <cellStyle name="SAPBEXaggDataEmph 4" xfId="38091"/>
    <cellStyle name="SAPBEXaggDataEmph 4 2" xfId="38092"/>
    <cellStyle name="SAPBEXaggDataEmph 5" xfId="38093"/>
    <cellStyle name="SAPBEXaggItem" xfId="6123"/>
    <cellStyle name="SAPBEXaggItem 2" xfId="6124"/>
    <cellStyle name="SAPBEXaggItem 2 2" xfId="6125"/>
    <cellStyle name="SAPBEXaggItem 2 2 2" xfId="38094"/>
    <cellStyle name="SAPBEXaggItem 2 3" xfId="38095"/>
    <cellStyle name="SAPBEXaggItem 2 4" xfId="38096"/>
    <cellStyle name="SAPBEXaggItem 2 5" xfId="38097"/>
    <cellStyle name="SAPBEXaggItem 2 6" xfId="38098"/>
    <cellStyle name="SAPBEXaggItem 2 7" xfId="38099"/>
    <cellStyle name="SAPBEXaggItem 3" xfId="6126"/>
    <cellStyle name="SAPBEXaggItem 3 2" xfId="38100"/>
    <cellStyle name="SAPBEXaggItem 4" xfId="38101"/>
    <cellStyle name="SAPBEXaggItem 4 2" xfId="38102"/>
    <cellStyle name="SAPBEXaggItem 5" xfId="38103"/>
    <cellStyle name="SAPBEXaggItemX" xfId="6127"/>
    <cellStyle name="SAPBEXaggItemX 2" xfId="6128"/>
    <cellStyle name="SAPBEXaggItemX 2 2" xfId="6129"/>
    <cellStyle name="SAPBEXaggItemX 2 2 2" xfId="38104"/>
    <cellStyle name="SAPBEXaggItemX 2 3" xfId="38105"/>
    <cellStyle name="SAPBEXaggItemX 2 4" xfId="38106"/>
    <cellStyle name="SAPBEXaggItemX 2 5" xfId="38107"/>
    <cellStyle name="SAPBEXaggItemX 2 6" xfId="38108"/>
    <cellStyle name="SAPBEXaggItemX 2 7" xfId="38109"/>
    <cellStyle name="SAPBEXaggItemX 3" xfId="6130"/>
    <cellStyle name="SAPBEXaggItemX 3 2" xfId="38110"/>
    <cellStyle name="SAPBEXaggItemX 4" xfId="38111"/>
    <cellStyle name="SAPBEXaggItemX 4 2" xfId="38112"/>
    <cellStyle name="SAPBEXaggItemX 5" xfId="38113"/>
    <cellStyle name="SAPBEXchaText" xfId="6131"/>
    <cellStyle name="SAPBEXchaText 2" xfId="6132"/>
    <cellStyle name="SAPBEXchaText 2 10" xfId="38114"/>
    <cellStyle name="SAPBEXchaText 2 2" xfId="6133"/>
    <cellStyle name="SAPBEXchaText 2 2 2" xfId="38115"/>
    <cellStyle name="SAPBEXchaText 2 2 2 2" xfId="38116"/>
    <cellStyle name="SAPBEXchaText 2 2 2 3" xfId="38117"/>
    <cellStyle name="SAPBEXchaText 2 2 2 4" xfId="38118"/>
    <cellStyle name="SAPBEXchaText 2 2 2 5" xfId="38119"/>
    <cellStyle name="SAPBEXchaText 2 2 2 6" xfId="38120"/>
    <cellStyle name="SAPBEXchaText 2 2 2 7" xfId="38121"/>
    <cellStyle name="SAPBEXchaText 2 2 3" xfId="38122"/>
    <cellStyle name="SAPBEXchaText 2 2 4" xfId="38123"/>
    <cellStyle name="SAPBEXchaText 2 2 5" xfId="38124"/>
    <cellStyle name="SAPBEXchaText 2 2 6" xfId="38125"/>
    <cellStyle name="SAPBEXchaText 2 2 7" xfId="38126"/>
    <cellStyle name="SAPBEXchaText 2 2 8" xfId="38127"/>
    <cellStyle name="SAPBEXchaText 2 3" xfId="38128"/>
    <cellStyle name="SAPBEXchaText 2 3 2" xfId="38129"/>
    <cellStyle name="SAPBEXchaText 2 3 3" xfId="38130"/>
    <cellStyle name="SAPBEXchaText 2 3 4" xfId="38131"/>
    <cellStyle name="SAPBEXchaText 2 3 5" xfId="38132"/>
    <cellStyle name="SAPBEXchaText 2 3 6" xfId="38133"/>
    <cellStyle name="SAPBEXchaText 2 3 7" xfId="38134"/>
    <cellStyle name="SAPBEXchaText 2 4" xfId="38135"/>
    <cellStyle name="SAPBEXchaText 2 5" xfId="38136"/>
    <cellStyle name="SAPBEXchaText 2 6" xfId="38137"/>
    <cellStyle name="SAPBEXchaText 2 7" xfId="38138"/>
    <cellStyle name="SAPBEXchaText 2 8" xfId="38139"/>
    <cellStyle name="SAPBEXchaText 2 9" xfId="38140"/>
    <cellStyle name="SAPBEXchaText 3" xfId="6134"/>
    <cellStyle name="SAPBEXchaText 3 10" xfId="38141"/>
    <cellStyle name="SAPBEXchaText 3 2" xfId="38142"/>
    <cellStyle name="SAPBEXchaText 3 2 2" xfId="38143"/>
    <cellStyle name="SAPBEXchaText 3 2 2 2" xfId="38144"/>
    <cellStyle name="SAPBEXchaText 3 2 2 3" xfId="38145"/>
    <cellStyle name="SAPBEXchaText 3 2 2 4" xfId="38146"/>
    <cellStyle name="SAPBEXchaText 3 2 2 5" xfId="38147"/>
    <cellStyle name="SAPBEXchaText 3 2 2 6" xfId="38148"/>
    <cellStyle name="SAPBEXchaText 3 2 2 7" xfId="38149"/>
    <cellStyle name="SAPBEXchaText 3 2 3" xfId="38150"/>
    <cellStyle name="SAPBEXchaText 3 2 4" xfId="38151"/>
    <cellStyle name="SAPBEXchaText 3 2 5" xfId="38152"/>
    <cellStyle name="SAPBEXchaText 3 2 6" xfId="38153"/>
    <cellStyle name="SAPBEXchaText 3 2 7" xfId="38154"/>
    <cellStyle name="SAPBEXchaText 3 2 8" xfId="38155"/>
    <cellStyle name="SAPBEXchaText 3 3" xfId="38156"/>
    <cellStyle name="SAPBEXchaText 3 3 2" xfId="38157"/>
    <cellStyle name="SAPBEXchaText 3 3 2 2" xfId="38158"/>
    <cellStyle name="SAPBEXchaText 3 3 2 3" xfId="38159"/>
    <cellStyle name="SAPBEXchaText 3 3 2 4" xfId="38160"/>
    <cellStyle name="SAPBEXchaText 3 3 2 5" xfId="38161"/>
    <cellStyle name="SAPBEXchaText 3 3 2 6" xfId="38162"/>
    <cellStyle name="SAPBEXchaText 3 3 2 7" xfId="38163"/>
    <cellStyle name="SAPBEXchaText 3 3 3" xfId="38164"/>
    <cellStyle name="SAPBEXchaText 3 3 4" xfId="38165"/>
    <cellStyle name="SAPBEXchaText 3 3 5" xfId="38166"/>
    <cellStyle name="SAPBEXchaText 3 3 6" xfId="38167"/>
    <cellStyle name="SAPBEXchaText 3 3 7" xfId="38168"/>
    <cellStyle name="SAPBEXchaText 3 3 8" xfId="38169"/>
    <cellStyle name="SAPBEXchaText 3 4" xfId="38170"/>
    <cellStyle name="SAPBEXchaText 3 4 2" xfId="38171"/>
    <cellStyle name="SAPBEXchaText 3 4 2 2" xfId="38172"/>
    <cellStyle name="SAPBEXchaText 3 4 2 3" xfId="38173"/>
    <cellStyle name="SAPBEXchaText 3 4 2 4" xfId="38174"/>
    <cellStyle name="SAPBEXchaText 3 4 2 5" xfId="38175"/>
    <cellStyle name="SAPBEXchaText 3 4 2 6" xfId="38176"/>
    <cellStyle name="SAPBEXchaText 3 4 2 7" xfId="38177"/>
    <cellStyle name="SAPBEXchaText 3 4 3" xfId="38178"/>
    <cellStyle name="SAPBEXchaText 3 4 4" xfId="38179"/>
    <cellStyle name="SAPBEXchaText 3 4 5" xfId="38180"/>
    <cellStyle name="SAPBEXchaText 3 4 6" xfId="38181"/>
    <cellStyle name="SAPBEXchaText 3 4 7" xfId="38182"/>
    <cellStyle name="SAPBEXchaText 3 4 8" xfId="38183"/>
    <cellStyle name="SAPBEXchaText 3 5" xfId="38184"/>
    <cellStyle name="SAPBEXchaText 3 6" xfId="38185"/>
    <cellStyle name="SAPBEXchaText 3 7" xfId="38186"/>
    <cellStyle name="SAPBEXchaText 3 8" xfId="38187"/>
    <cellStyle name="SAPBEXchaText 3 9" xfId="38188"/>
    <cellStyle name="SAPBEXchaText 4" xfId="38189"/>
    <cellStyle name="SAPBEXchaText 4 2" xfId="38190"/>
    <cellStyle name="SAPBEXchaText 4 2 2" xfId="38191"/>
    <cellStyle name="SAPBEXchaText 4 2 3" xfId="38192"/>
    <cellStyle name="SAPBEXchaText 4 2 4" xfId="38193"/>
    <cellStyle name="SAPBEXchaText 4 2 5" xfId="38194"/>
    <cellStyle name="SAPBEXchaText 4 2 6" xfId="38195"/>
    <cellStyle name="SAPBEXchaText 4 2 7" xfId="38196"/>
    <cellStyle name="SAPBEXchaText 4 3" xfId="38197"/>
    <cellStyle name="SAPBEXchaText 4 4" xfId="38198"/>
    <cellStyle name="SAPBEXchaText 4 5" xfId="38199"/>
    <cellStyle name="SAPBEXchaText 4 6" xfId="38200"/>
    <cellStyle name="SAPBEXchaText 4 7" xfId="38201"/>
    <cellStyle name="SAPBEXchaText 4 8" xfId="38202"/>
    <cellStyle name="SAPBEXchaText 5" xfId="38203"/>
    <cellStyle name="SAPBEXchaText 5 2" xfId="38204"/>
    <cellStyle name="SAPBEXchaText 5 3" xfId="38205"/>
    <cellStyle name="SAPBEXchaText 5 4" xfId="38206"/>
    <cellStyle name="SAPBEXchaText 5 5" xfId="38207"/>
    <cellStyle name="SAPBEXchaText 5 6" xfId="38208"/>
    <cellStyle name="SAPBEXchaText 5 7" xfId="38209"/>
    <cellStyle name="SAPBEXchaText 6" xfId="38210"/>
    <cellStyle name="SAPBEXchaText 7" xfId="38211"/>
    <cellStyle name="SAPBEXexcBad7" xfId="6135"/>
    <cellStyle name="SAPBEXexcBad7 2" xfId="6136"/>
    <cellStyle name="SAPBEXexcBad7 2 2" xfId="6137"/>
    <cellStyle name="SAPBEXexcBad7 2 2 2" xfId="38212"/>
    <cellStyle name="SAPBEXexcBad7 2 3" xfId="38213"/>
    <cellStyle name="SAPBEXexcBad7 2 4" xfId="38214"/>
    <cellStyle name="SAPBEXexcBad7 2 5" xfId="38215"/>
    <cellStyle name="SAPBEXexcBad7 2 6" xfId="38216"/>
    <cellStyle name="SAPBEXexcBad7 2 7" xfId="38217"/>
    <cellStyle name="SAPBEXexcBad7 3" xfId="6138"/>
    <cellStyle name="SAPBEXexcBad7 3 2" xfId="38218"/>
    <cellStyle name="SAPBEXexcBad7 4" xfId="38219"/>
    <cellStyle name="SAPBEXexcBad7 4 2" xfId="38220"/>
    <cellStyle name="SAPBEXexcBad7 5" xfId="38221"/>
    <cellStyle name="SAPBEXexcBad8" xfId="6139"/>
    <cellStyle name="SAPBEXexcBad8 2" xfId="6140"/>
    <cellStyle name="SAPBEXexcBad8 2 2" xfId="6141"/>
    <cellStyle name="SAPBEXexcBad8 2 2 2" xfId="38222"/>
    <cellStyle name="SAPBEXexcBad8 2 3" xfId="38223"/>
    <cellStyle name="SAPBEXexcBad8 2 4" xfId="38224"/>
    <cellStyle name="SAPBEXexcBad8 2 5" xfId="38225"/>
    <cellStyle name="SAPBEXexcBad8 2 6" xfId="38226"/>
    <cellStyle name="SAPBEXexcBad8 2 7" xfId="38227"/>
    <cellStyle name="SAPBEXexcBad8 3" xfId="6142"/>
    <cellStyle name="SAPBEXexcBad8 3 2" xfId="38228"/>
    <cellStyle name="SAPBEXexcBad8 4" xfId="38229"/>
    <cellStyle name="SAPBEXexcBad8 4 2" xfId="38230"/>
    <cellStyle name="SAPBEXexcBad8 5" xfId="38231"/>
    <cellStyle name="SAPBEXexcBad9" xfId="6143"/>
    <cellStyle name="SAPBEXexcBad9 2" xfId="6144"/>
    <cellStyle name="SAPBEXexcBad9 2 2" xfId="6145"/>
    <cellStyle name="SAPBEXexcBad9 2 2 2" xfId="38232"/>
    <cellStyle name="SAPBEXexcBad9 2 3" xfId="38233"/>
    <cellStyle name="SAPBEXexcBad9 2 4" xfId="38234"/>
    <cellStyle name="SAPBEXexcBad9 2 5" xfId="38235"/>
    <cellStyle name="SAPBEXexcBad9 2 6" xfId="38236"/>
    <cellStyle name="SAPBEXexcBad9 2 7" xfId="38237"/>
    <cellStyle name="SAPBEXexcBad9 3" xfId="6146"/>
    <cellStyle name="SAPBEXexcBad9 3 2" xfId="38238"/>
    <cellStyle name="SAPBEXexcBad9 4" xfId="38239"/>
    <cellStyle name="SAPBEXexcBad9 4 2" xfId="38240"/>
    <cellStyle name="SAPBEXexcBad9 5" xfId="38241"/>
    <cellStyle name="SAPBEXexcCritical4" xfId="6147"/>
    <cellStyle name="SAPBEXexcCritical4 2" xfId="6148"/>
    <cellStyle name="SAPBEXexcCritical4 2 2" xfId="6149"/>
    <cellStyle name="SAPBEXexcCritical4 2 2 2" xfId="38242"/>
    <cellStyle name="SAPBEXexcCritical4 2 3" xfId="38243"/>
    <cellStyle name="SAPBEXexcCritical4 2 4" xfId="38244"/>
    <cellStyle name="SAPBEXexcCritical4 2 5" xfId="38245"/>
    <cellStyle name="SAPBEXexcCritical4 2 6" xfId="38246"/>
    <cellStyle name="SAPBEXexcCritical4 2 7" xfId="38247"/>
    <cellStyle name="SAPBEXexcCritical4 3" xfId="6150"/>
    <cellStyle name="SAPBEXexcCritical4 3 2" xfId="38248"/>
    <cellStyle name="SAPBEXexcCritical4 4" xfId="38249"/>
    <cellStyle name="SAPBEXexcCritical4 4 2" xfId="38250"/>
    <cellStyle name="SAPBEXexcCritical4 5" xfId="38251"/>
    <cellStyle name="SAPBEXexcCritical5" xfId="6151"/>
    <cellStyle name="SAPBEXexcCritical5 2" xfId="6152"/>
    <cellStyle name="SAPBEXexcCritical5 2 2" xfId="6153"/>
    <cellStyle name="SAPBEXexcCritical5 2 2 2" xfId="38252"/>
    <cellStyle name="SAPBEXexcCritical5 2 3" xfId="38253"/>
    <cellStyle name="SAPBEXexcCritical5 2 4" xfId="38254"/>
    <cellStyle name="SAPBEXexcCritical5 2 5" xfId="38255"/>
    <cellStyle name="SAPBEXexcCritical5 2 6" xfId="38256"/>
    <cellStyle name="SAPBEXexcCritical5 2 7" xfId="38257"/>
    <cellStyle name="SAPBEXexcCritical5 3" xfId="6154"/>
    <cellStyle name="SAPBEXexcCritical5 3 2" xfId="38258"/>
    <cellStyle name="SAPBEXexcCritical5 4" xfId="38259"/>
    <cellStyle name="SAPBEXexcCritical5 4 2" xfId="38260"/>
    <cellStyle name="SAPBEXexcCritical5 5" xfId="38261"/>
    <cellStyle name="SAPBEXexcCritical6" xfId="6155"/>
    <cellStyle name="SAPBEXexcCritical6 2" xfId="6156"/>
    <cellStyle name="SAPBEXexcCritical6 2 2" xfId="6157"/>
    <cellStyle name="SAPBEXexcCritical6 2 2 2" xfId="38262"/>
    <cellStyle name="SAPBEXexcCritical6 2 3" xfId="38263"/>
    <cellStyle name="SAPBEXexcCritical6 2 4" xfId="38264"/>
    <cellStyle name="SAPBEXexcCritical6 2 5" xfId="38265"/>
    <cellStyle name="SAPBEXexcCritical6 2 6" xfId="38266"/>
    <cellStyle name="SAPBEXexcCritical6 2 7" xfId="38267"/>
    <cellStyle name="SAPBEXexcCritical6 3" xfId="6158"/>
    <cellStyle name="SAPBEXexcCritical6 3 2" xfId="38268"/>
    <cellStyle name="SAPBEXexcCritical6 4" xfId="38269"/>
    <cellStyle name="SAPBEXexcCritical6 4 2" xfId="38270"/>
    <cellStyle name="SAPBEXexcCritical6 5" xfId="38271"/>
    <cellStyle name="SAPBEXexcGood1" xfId="6159"/>
    <cellStyle name="SAPBEXexcGood1 2" xfId="6160"/>
    <cellStyle name="SAPBEXexcGood1 2 2" xfId="6161"/>
    <cellStyle name="SAPBEXexcGood1 2 2 2" xfId="38272"/>
    <cellStyle name="SAPBEXexcGood1 2 3" xfId="38273"/>
    <cellStyle name="SAPBEXexcGood1 2 4" xfId="38274"/>
    <cellStyle name="SAPBEXexcGood1 2 5" xfId="38275"/>
    <cellStyle name="SAPBEXexcGood1 2 6" xfId="38276"/>
    <cellStyle name="SAPBEXexcGood1 2 7" xfId="38277"/>
    <cellStyle name="SAPBEXexcGood1 3" xfId="6162"/>
    <cellStyle name="SAPBEXexcGood1 3 2" xfId="38278"/>
    <cellStyle name="SAPBEXexcGood1 4" xfId="38279"/>
    <cellStyle name="SAPBEXexcGood1 4 2" xfId="38280"/>
    <cellStyle name="SAPBEXexcGood1 5" xfId="38281"/>
    <cellStyle name="SAPBEXexcGood2" xfId="6163"/>
    <cellStyle name="SAPBEXexcGood2 2" xfId="6164"/>
    <cellStyle name="SAPBEXexcGood2 2 2" xfId="6165"/>
    <cellStyle name="SAPBEXexcGood2 2 2 2" xfId="38282"/>
    <cellStyle name="SAPBEXexcGood2 2 3" xfId="38283"/>
    <cellStyle name="SAPBEXexcGood2 2 4" xfId="38284"/>
    <cellStyle name="SAPBEXexcGood2 2 5" xfId="38285"/>
    <cellStyle name="SAPBEXexcGood2 2 6" xfId="38286"/>
    <cellStyle name="SAPBEXexcGood2 2 7" xfId="38287"/>
    <cellStyle name="SAPBEXexcGood2 3" xfId="6166"/>
    <cellStyle name="SAPBEXexcGood2 3 2" xfId="38288"/>
    <cellStyle name="SAPBEXexcGood2 4" xfId="38289"/>
    <cellStyle name="SAPBEXexcGood2 4 2" xfId="38290"/>
    <cellStyle name="SAPBEXexcGood2 5" xfId="38291"/>
    <cellStyle name="SAPBEXexcGood3" xfId="6167"/>
    <cellStyle name="SAPBEXexcGood3 2" xfId="6168"/>
    <cellStyle name="SAPBEXexcGood3 2 2" xfId="6169"/>
    <cellStyle name="SAPBEXexcGood3 2 2 2" xfId="38292"/>
    <cellStyle name="SAPBEXexcGood3 2 3" xfId="38293"/>
    <cellStyle name="SAPBEXexcGood3 2 4" xfId="38294"/>
    <cellStyle name="SAPBEXexcGood3 2 5" xfId="38295"/>
    <cellStyle name="SAPBEXexcGood3 2 6" xfId="38296"/>
    <cellStyle name="SAPBEXexcGood3 2 7" xfId="38297"/>
    <cellStyle name="SAPBEXexcGood3 3" xfId="6170"/>
    <cellStyle name="SAPBEXexcGood3 3 2" xfId="38298"/>
    <cellStyle name="SAPBEXexcGood3 4" xfId="38299"/>
    <cellStyle name="SAPBEXexcGood3 4 2" xfId="38300"/>
    <cellStyle name="SAPBEXexcGood3 5" xfId="38301"/>
    <cellStyle name="SAPBEXfilterDrill" xfId="6171"/>
    <cellStyle name="SAPBEXfilterDrill 2" xfId="6172"/>
    <cellStyle name="SAPBEXfilterDrill 2 2" xfId="6173"/>
    <cellStyle name="SAPBEXfilterDrill 2 2 2" xfId="38302"/>
    <cellStyle name="SAPBEXfilterDrill 2 3" xfId="38303"/>
    <cellStyle name="SAPBEXfilterDrill 2 4" xfId="38304"/>
    <cellStyle name="SAPBEXfilterDrill 2 5" xfId="38305"/>
    <cellStyle name="SAPBEXfilterDrill 2 6" xfId="38306"/>
    <cellStyle name="SAPBEXfilterDrill 2 7" xfId="38307"/>
    <cellStyle name="SAPBEXfilterDrill 3" xfId="6174"/>
    <cellStyle name="SAPBEXfilterDrill 3 2" xfId="38308"/>
    <cellStyle name="SAPBEXfilterDrill 4" xfId="38309"/>
    <cellStyle name="SAPBEXfilterDrill 4 2" xfId="38310"/>
    <cellStyle name="SAPBEXfilterDrill 5" xfId="38311"/>
    <cellStyle name="SAPBEXfilterItem" xfId="6175"/>
    <cellStyle name="SAPBEXfilterItem 2" xfId="6176"/>
    <cellStyle name="SAPBEXfilterItem 2 2" xfId="6177"/>
    <cellStyle name="SAPBEXfilterItem 2 2 2" xfId="38312"/>
    <cellStyle name="SAPBEXfilterItem 2 3" xfId="38313"/>
    <cellStyle name="SAPBEXfilterItem 2 4" xfId="38314"/>
    <cellStyle name="SAPBEXfilterItem 2 5" xfId="38315"/>
    <cellStyle name="SAPBEXfilterItem 2 6" xfId="38316"/>
    <cellStyle name="SAPBEXfilterItem 2 7" xfId="38317"/>
    <cellStyle name="SAPBEXfilterItem 3" xfId="6178"/>
    <cellStyle name="SAPBEXfilterItem 3 2" xfId="38318"/>
    <cellStyle name="SAPBEXfilterItem 4" xfId="38319"/>
    <cellStyle name="SAPBEXfilterItem 4 2" xfId="38320"/>
    <cellStyle name="SAPBEXfilterItem 5" xfId="38321"/>
    <cellStyle name="SAPBEXfilterText" xfId="6179"/>
    <cellStyle name="SAPBEXfilterText 2" xfId="6180"/>
    <cellStyle name="SAPBEXfilterText 2 2" xfId="6181"/>
    <cellStyle name="SAPBEXfilterText 2 2 2" xfId="38322"/>
    <cellStyle name="SAPBEXfilterText 2 3" xfId="38323"/>
    <cellStyle name="SAPBEXfilterText 3" xfId="6182"/>
    <cellStyle name="SAPBEXfilterText 3 2" xfId="38324"/>
    <cellStyle name="SAPBEXfilterText 4" xfId="38325"/>
    <cellStyle name="SAPBEXfilterText 4 2" xfId="38326"/>
    <cellStyle name="SAPBEXfilterText 5" xfId="38327"/>
    <cellStyle name="SAPBEXformats" xfId="6183"/>
    <cellStyle name="SAPBEXformats 2" xfId="6184"/>
    <cellStyle name="SAPBEXformats 2 2" xfId="6185"/>
    <cellStyle name="SAPBEXformats 2 2 2" xfId="38328"/>
    <cellStyle name="SAPBEXformats 2 2 3" xfId="38329"/>
    <cellStyle name="SAPBEXformats 2 2 4" xfId="38330"/>
    <cellStyle name="SAPBEXformats 2 2 5" xfId="38331"/>
    <cellStyle name="SAPBEXformats 2 2 6" xfId="38332"/>
    <cellStyle name="SAPBEXformats 2 2 7" xfId="38333"/>
    <cellStyle name="SAPBEXformats 2 3" xfId="38334"/>
    <cellStyle name="SAPBEXformats 2 4" xfId="38335"/>
    <cellStyle name="SAPBEXformats 2 5" xfId="38336"/>
    <cellStyle name="SAPBEXformats 2 6" xfId="38337"/>
    <cellStyle name="SAPBEXformats 2 7" xfId="38338"/>
    <cellStyle name="SAPBEXformats 2 8" xfId="38339"/>
    <cellStyle name="SAPBEXformats 2 9" xfId="38340"/>
    <cellStyle name="SAPBEXformats 3" xfId="6186"/>
    <cellStyle name="SAPBEXformats 3 2" xfId="38341"/>
    <cellStyle name="SAPBEXformats 3 2 2" xfId="38342"/>
    <cellStyle name="SAPBEXformats 3 3" xfId="38343"/>
    <cellStyle name="SAPBEXformats 3 4" xfId="38344"/>
    <cellStyle name="SAPBEXformats 3 5" xfId="38345"/>
    <cellStyle name="SAPBEXformats 3 6" xfId="38346"/>
    <cellStyle name="SAPBEXformats 3 7" xfId="38347"/>
    <cellStyle name="SAPBEXformats 4" xfId="38348"/>
    <cellStyle name="SAPBEXformats 4 2" xfId="38349"/>
    <cellStyle name="SAPBEXformats 5" xfId="38350"/>
    <cellStyle name="SAPBEXformats 5 2" xfId="38351"/>
    <cellStyle name="SAPBEXformats 6" xfId="38352"/>
    <cellStyle name="SAPBEXheaderItem" xfId="6187"/>
    <cellStyle name="SAPBEXheaderItem 2" xfId="6188"/>
    <cellStyle name="SAPBEXheaderItem 2 2" xfId="6189"/>
    <cellStyle name="SAPBEXheaderItem 2 2 2" xfId="38353"/>
    <cellStyle name="SAPBEXheaderItem 2 3" xfId="6190"/>
    <cellStyle name="SAPBEXheaderItem 2 4" xfId="38354"/>
    <cellStyle name="SAPBEXheaderItem 2 5" xfId="38355"/>
    <cellStyle name="SAPBEXheaderItem 2 6" xfId="38356"/>
    <cellStyle name="SAPBEXheaderItem 2 7" xfId="38357"/>
    <cellStyle name="SAPBEXheaderItem 3" xfId="6191"/>
    <cellStyle name="SAPBEXheaderItem 3 2" xfId="38358"/>
    <cellStyle name="SAPBEXheaderItem 4" xfId="38359"/>
    <cellStyle name="SAPBEXheaderItem 4 2" xfId="38360"/>
    <cellStyle name="SAPBEXheaderItem 5" xfId="38361"/>
    <cellStyle name="SAPBEXheaderText" xfId="6192"/>
    <cellStyle name="SAPBEXheaderText 2" xfId="6193"/>
    <cellStyle name="SAPBEXheaderText 2 2" xfId="6194"/>
    <cellStyle name="SAPBEXheaderText 2 2 2" xfId="38362"/>
    <cellStyle name="SAPBEXheaderText 2 3" xfId="6195"/>
    <cellStyle name="SAPBEXheaderText 2 4" xfId="38363"/>
    <cellStyle name="SAPBEXheaderText 2 5" xfId="38364"/>
    <cellStyle name="SAPBEXheaderText 2 6" xfId="38365"/>
    <cellStyle name="SAPBEXheaderText 2 7" xfId="38366"/>
    <cellStyle name="SAPBEXheaderText 3" xfId="6196"/>
    <cellStyle name="SAPBEXheaderText 3 2" xfId="38367"/>
    <cellStyle name="SAPBEXheaderText 4" xfId="38368"/>
    <cellStyle name="SAPBEXheaderText 4 2" xfId="38369"/>
    <cellStyle name="SAPBEXheaderText 5" xfId="38370"/>
    <cellStyle name="SAPBEXHLevel0" xfId="6197"/>
    <cellStyle name="SAPBEXHLevel0 2" xfId="6198"/>
    <cellStyle name="SAPBEXHLevel0 2 2" xfId="6199"/>
    <cellStyle name="SAPBEXHLevel0 2 2 2" xfId="38371"/>
    <cellStyle name="SAPBEXHLevel0 2 2 3" xfId="38372"/>
    <cellStyle name="SAPBEXHLevel0 2 2 4" xfId="38373"/>
    <cellStyle name="SAPBEXHLevel0 2 2 5" xfId="38374"/>
    <cellStyle name="SAPBEXHLevel0 2 2 6" xfId="38375"/>
    <cellStyle name="SAPBEXHLevel0 2 2 7" xfId="38376"/>
    <cellStyle name="SAPBEXHLevel0 2 3" xfId="38377"/>
    <cellStyle name="SAPBEXHLevel0 2 4" xfId="38378"/>
    <cellStyle name="SAPBEXHLevel0 2 5" xfId="38379"/>
    <cellStyle name="SAPBEXHLevel0 2 6" xfId="38380"/>
    <cellStyle name="SAPBEXHLevel0 2 7" xfId="38381"/>
    <cellStyle name="SAPBEXHLevel0 2 8" xfId="38382"/>
    <cellStyle name="SAPBEXHLevel0 2 9" xfId="38383"/>
    <cellStyle name="SAPBEXHLevel0 3" xfId="6200"/>
    <cellStyle name="SAPBEXHLevel0 3 2" xfId="38384"/>
    <cellStyle name="SAPBEXHLevel0 3 2 2" xfId="38385"/>
    <cellStyle name="SAPBEXHLevel0 3 3" xfId="38386"/>
    <cellStyle name="SAPBEXHLevel0 3 4" xfId="38387"/>
    <cellStyle name="SAPBEXHLevel0 3 5" xfId="38388"/>
    <cellStyle name="SAPBEXHLevel0 3 6" xfId="38389"/>
    <cellStyle name="SAPBEXHLevel0 3 7" xfId="38390"/>
    <cellStyle name="SAPBEXHLevel0 3 8" xfId="38391"/>
    <cellStyle name="SAPBEXHLevel0 4" xfId="38392"/>
    <cellStyle name="SAPBEXHLevel0 4 2" xfId="38393"/>
    <cellStyle name="SAPBEXHLevel0 5" xfId="38394"/>
    <cellStyle name="SAPBEXHLevel0 5 2" xfId="38395"/>
    <cellStyle name="SAPBEXHLevel0 6" xfId="38396"/>
    <cellStyle name="SAPBEXHLevel0_2012-04-19 PROJECTIONS-Costs Thru Mar 2012" xfId="38397"/>
    <cellStyle name="SAPBEXHLevel0X" xfId="6201"/>
    <cellStyle name="SAPBEXHLevel0X 2" xfId="6202"/>
    <cellStyle name="SAPBEXHLevel0X 2 10" xfId="38398"/>
    <cellStyle name="SAPBEXHLevel0X 2 2" xfId="6203"/>
    <cellStyle name="SAPBEXHLevel0X 2 2 2" xfId="38399"/>
    <cellStyle name="SAPBEXHLevel0X 2 2 2 2" xfId="38400"/>
    <cellStyle name="SAPBEXHLevel0X 2 2 2 3" xfId="38401"/>
    <cellStyle name="SAPBEXHLevel0X 2 2 2 4" xfId="38402"/>
    <cellStyle name="SAPBEXHLevel0X 2 2 2 5" xfId="38403"/>
    <cellStyle name="SAPBEXHLevel0X 2 2 2 6" xfId="38404"/>
    <cellStyle name="SAPBEXHLevel0X 2 2 2 7" xfId="38405"/>
    <cellStyle name="SAPBEXHLevel0X 2 2 3" xfId="38406"/>
    <cellStyle name="SAPBEXHLevel0X 2 2 4" xfId="38407"/>
    <cellStyle name="SAPBEXHLevel0X 2 2 5" xfId="38408"/>
    <cellStyle name="SAPBEXHLevel0X 2 2 6" xfId="38409"/>
    <cellStyle name="SAPBEXHLevel0X 2 2 7" xfId="38410"/>
    <cellStyle name="SAPBEXHLevel0X 2 2 8" xfId="38411"/>
    <cellStyle name="SAPBEXHLevel0X 2 3" xfId="38412"/>
    <cellStyle name="SAPBEXHLevel0X 2 3 2" xfId="38413"/>
    <cellStyle name="SAPBEXHLevel0X 2 3 3" xfId="38414"/>
    <cellStyle name="SAPBEXHLevel0X 2 3 4" xfId="38415"/>
    <cellStyle name="SAPBEXHLevel0X 2 3 5" xfId="38416"/>
    <cellStyle name="SAPBEXHLevel0X 2 3 6" xfId="38417"/>
    <cellStyle name="SAPBEXHLevel0X 2 3 7" xfId="38418"/>
    <cellStyle name="SAPBEXHLevel0X 2 4" xfId="38419"/>
    <cellStyle name="SAPBEXHLevel0X 2 5" xfId="38420"/>
    <cellStyle name="SAPBEXHLevel0X 2 6" xfId="38421"/>
    <cellStyle name="SAPBEXHLevel0X 2 7" xfId="38422"/>
    <cellStyle name="SAPBEXHLevel0X 2 8" xfId="38423"/>
    <cellStyle name="SAPBEXHLevel0X 2 9" xfId="38424"/>
    <cellStyle name="SAPBEXHLevel0X 3" xfId="6204"/>
    <cellStyle name="SAPBEXHLevel0X 3 10" xfId="38425"/>
    <cellStyle name="SAPBEXHLevel0X 3 11" xfId="38426"/>
    <cellStyle name="SAPBEXHLevel0X 3 2" xfId="38427"/>
    <cellStyle name="SAPBEXHLevel0X 3 2 2" xfId="38428"/>
    <cellStyle name="SAPBEXHLevel0X 3 2 2 2" xfId="38429"/>
    <cellStyle name="SAPBEXHLevel0X 3 2 2 3" xfId="38430"/>
    <cellStyle name="SAPBEXHLevel0X 3 2 2 4" xfId="38431"/>
    <cellStyle name="SAPBEXHLevel0X 3 2 2 5" xfId="38432"/>
    <cellStyle name="SAPBEXHLevel0X 3 2 2 6" xfId="38433"/>
    <cellStyle name="SAPBEXHLevel0X 3 2 2 7" xfId="38434"/>
    <cellStyle name="SAPBEXHLevel0X 3 2 3" xfId="38435"/>
    <cellStyle name="SAPBEXHLevel0X 3 2 4" xfId="38436"/>
    <cellStyle name="SAPBEXHLevel0X 3 2 5" xfId="38437"/>
    <cellStyle name="SAPBEXHLevel0X 3 2 6" xfId="38438"/>
    <cellStyle name="SAPBEXHLevel0X 3 2 7" xfId="38439"/>
    <cellStyle name="SAPBEXHLevel0X 3 2 8" xfId="38440"/>
    <cellStyle name="SAPBEXHLevel0X 3 3" xfId="38441"/>
    <cellStyle name="SAPBEXHLevel0X 3 3 2" xfId="38442"/>
    <cellStyle name="SAPBEXHLevel0X 3 3 2 2" xfId="38443"/>
    <cellStyle name="SAPBEXHLevel0X 3 3 2 3" xfId="38444"/>
    <cellStyle name="SAPBEXHLevel0X 3 3 2 4" xfId="38445"/>
    <cellStyle name="SAPBEXHLevel0X 3 3 2 5" xfId="38446"/>
    <cellStyle name="SAPBEXHLevel0X 3 3 2 6" xfId="38447"/>
    <cellStyle name="SAPBEXHLevel0X 3 3 2 7" xfId="38448"/>
    <cellStyle name="SAPBEXHLevel0X 3 3 3" xfId="38449"/>
    <cellStyle name="SAPBEXHLevel0X 3 3 4" xfId="38450"/>
    <cellStyle name="SAPBEXHLevel0X 3 3 5" xfId="38451"/>
    <cellStyle name="SAPBEXHLevel0X 3 3 6" xfId="38452"/>
    <cellStyle name="SAPBEXHLevel0X 3 3 7" xfId="38453"/>
    <cellStyle name="SAPBEXHLevel0X 3 3 8" xfId="38454"/>
    <cellStyle name="SAPBEXHLevel0X 3 4" xfId="38455"/>
    <cellStyle name="SAPBEXHLevel0X 3 4 2" xfId="38456"/>
    <cellStyle name="SAPBEXHLevel0X 3 4 2 2" xfId="38457"/>
    <cellStyle name="SAPBEXHLevel0X 3 4 2 3" xfId="38458"/>
    <cellStyle name="SAPBEXHLevel0X 3 4 2 4" xfId="38459"/>
    <cellStyle name="SAPBEXHLevel0X 3 4 2 5" xfId="38460"/>
    <cellStyle name="SAPBEXHLevel0X 3 4 2 6" xfId="38461"/>
    <cellStyle name="SAPBEXHLevel0X 3 4 2 7" xfId="38462"/>
    <cellStyle name="SAPBEXHLevel0X 3 4 3" xfId="38463"/>
    <cellStyle name="SAPBEXHLevel0X 3 4 4" xfId="38464"/>
    <cellStyle name="SAPBEXHLevel0X 3 4 5" xfId="38465"/>
    <cellStyle name="SAPBEXHLevel0X 3 4 6" xfId="38466"/>
    <cellStyle name="SAPBEXHLevel0X 3 4 7" xfId="38467"/>
    <cellStyle name="SAPBEXHLevel0X 3 4 8" xfId="38468"/>
    <cellStyle name="SAPBEXHLevel0X 3 5" xfId="38469"/>
    <cellStyle name="SAPBEXHLevel0X 3 6" xfId="38470"/>
    <cellStyle name="SAPBEXHLevel0X 3 7" xfId="38471"/>
    <cellStyle name="SAPBEXHLevel0X 3 8" xfId="38472"/>
    <cellStyle name="SAPBEXHLevel0X 3 9" xfId="38473"/>
    <cellStyle name="SAPBEXHLevel0X 4" xfId="38474"/>
    <cellStyle name="SAPBEXHLevel0X 4 2" xfId="38475"/>
    <cellStyle name="SAPBEXHLevel0X 4 2 2" xfId="38476"/>
    <cellStyle name="SAPBEXHLevel0X 4 2 3" xfId="38477"/>
    <cellStyle name="SAPBEXHLevel0X 4 2 4" xfId="38478"/>
    <cellStyle name="SAPBEXHLevel0X 4 2 5" xfId="38479"/>
    <cellStyle name="SAPBEXHLevel0X 4 2 6" xfId="38480"/>
    <cellStyle name="SAPBEXHLevel0X 4 2 7" xfId="38481"/>
    <cellStyle name="SAPBEXHLevel0X 4 3" xfId="38482"/>
    <cellStyle name="SAPBEXHLevel0X 4 4" xfId="38483"/>
    <cellStyle name="SAPBEXHLevel0X 4 5" xfId="38484"/>
    <cellStyle name="SAPBEXHLevel0X 4 6" xfId="38485"/>
    <cellStyle name="SAPBEXHLevel0X 4 7" xfId="38486"/>
    <cellStyle name="SAPBEXHLevel0X 4 8" xfId="38487"/>
    <cellStyle name="SAPBEXHLevel0X 5" xfId="38488"/>
    <cellStyle name="SAPBEXHLevel0X 5 2" xfId="38489"/>
    <cellStyle name="SAPBEXHLevel0X 5 3" xfId="38490"/>
    <cellStyle name="SAPBEXHLevel0X 5 4" xfId="38491"/>
    <cellStyle name="SAPBEXHLevel0X 5 5" xfId="38492"/>
    <cellStyle name="SAPBEXHLevel0X 5 6" xfId="38493"/>
    <cellStyle name="SAPBEXHLevel0X 5 7" xfId="38494"/>
    <cellStyle name="SAPBEXHLevel0X 6" xfId="38495"/>
    <cellStyle name="SAPBEXHLevel0X 7" xfId="38496"/>
    <cellStyle name="SAPBEXHLevel0X_2012-04-19 PROJECTIONS-Costs Thru Mar 2012" xfId="38497"/>
    <cellStyle name="SAPBEXHLevel1" xfId="6205"/>
    <cellStyle name="SAPBEXHLevel1 2" xfId="6206"/>
    <cellStyle name="SAPBEXHLevel1 2 2" xfId="6207"/>
    <cellStyle name="SAPBEXHLevel1 2 2 2" xfId="38498"/>
    <cellStyle name="SAPBEXHLevel1 2 2 3" xfId="38499"/>
    <cellStyle name="SAPBEXHLevel1 2 2 4" xfId="38500"/>
    <cellStyle name="SAPBEXHLevel1 2 2 5" xfId="38501"/>
    <cellStyle name="SAPBEXHLevel1 2 2 6" xfId="38502"/>
    <cellStyle name="SAPBEXHLevel1 2 2 7" xfId="38503"/>
    <cellStyle name="SAPBEXHLevel1 2 3" xfId="38504"/>
    <cellStyle name="SAPBEXHLevel1 2 4" xfId="38505"/>
    <cellStyle name="SAPBEXHLevel1 2 5" xfId="38506"/>
    <cellStyle name="SAPBEXHLevel1 2 6" xfId="38507"/>
    <cellStyle name="SAPBEXHLevel1 2 7" xfId="38508"/>
    <cellStyle name="SAPBEXHLevel1 2 8" xfId="38509"/>
    <cellStyle name="SAPBEXHLevel1 2 9" xfId="38510"/>
    <cellStyle name="SAPBEXHLevel1 3" xfId="6208"/>
    <cellStyle name="SAPBEXHLevel1 3 2" xfId="38511"/>
    <cellStyle name="SAPBEXHLevel1 3 2 2" xfId="38512"/>
    <cellStyle name="SAPBEXHLevel1 3 3" xfId="38513"/>
    <cellStyle name="SAPBEXHLevel1 3 4" xfId="38514"/>
    <cellStyle name="SAPBEXHLevel1 3 5" xfId="38515"/>
    <cellStyle name="SAPBEXHLevel1 3 6" xfId="38516"/>
    <cellStyle name="SAPBEXHLevel1 3 7" xfId="38517"/>
    <cellStyle name="SAPBEXHLevel1 3 8" xfId="38518"/>
    <cellStyle name="SAPBEXHLevel1 4" xfId="38519"/>
    <cellStyle name="SAPBEXHLevel1 4 2" xfId="38520"/>
    <cellStyle name="SAPBEXHLevel1 5" xfId="38521"/>
    <cellStyle name="SAPBEXHLevel1 5 2" xfId="38522"/>
    <cellStyle name="SAPBEXHLevel1 6" xfId="38523"/>
    <cellStyle name="SAPBEXHLevel1_2012-04-19 PROJECTIONS-Costs Thru Mar 2012" xfId="38524"/>
    <cellStyle name="SAPBEXHLevel1X" xfId="6209"/>
    <cellStyle name="SAPBEXHLevel1X 2" xfId="6210"/>
    <cellStyle name="SAPBEXHLevel1X 2 2" xfId="6211"/>
    <cellStyle name="SAPBEXHLevel1X 2 2 2" xfId="38525"/>
    <cellStyle name="SAPBEXHLevel1X 2 2 3" xfId="38526"/>
    <cellStyle name="SAPBEXHLevel1X 2 2 4" xfId="38527"/>
    <cellStyle name="SAPBEXHLevel1X 2 2 5" xfId="38528"/>
    <cellStyle name="SAPBEXHLevel1X 2 2 6" xfId="38529"/>
    <cellStyle name="SAPBEXHLevel1X 2 2 7" xfId="38530"/>
    <cellStyle name="SAPBEXHLevel1X 2 3" xfId="38531"/>
    <cellStyle name="SAPBEXHLevel1X 2 4" xfId="38532"/>
    <cellStyle name="SAPBEXHLevel1X 2 5" xfId="38533"/>
    <cellStyle name="SAPBEXHLevel1X 2 6" xfId="38534"/>
    <cellStyle name="SAPBEXHLevel1X 2 7" xfId="38535"/>
    <cellStyle name="SAPBEXHLevel1X 2 8" xfId="38536"/>
    <cellStyle name="SAPBEXHLevel1X 2 9" xfId="38537"/>
    <cellStyle name="SAPBEXHLevel1X 3" xfId="6212"/>
    <cellStyle name="SAPBEXHLevel1X 3 2" xfId="38538"/>
    <cellStyle name="SAPBEXHLevel1X 3 2 2" xfId="38539"/>
    <cellStyle name="SAPBEXHLevel1X 3 3" xfId="38540"/>
    <cellStyle name="SAPBEXHLevel1X 3 4" xfId="38541"/>
    <cellStyle name="SAPBEXHLevel1X 3 5" xfId="38542"/>
    <cellStyle name="SAPBEXHLevel1X 3 6" xfId="38543"/>
    <cellStyle name="SAPBEXHLevel1X 3 7" xfId="38544"/>
    <cellStyle name="SAPBEXHLevel1X 3 8" xfId="38545"/>
    <cellStyle name="SAPBEXHLevel1X 4" xfId="38546"/>
    <cellStyle name="SAPBEXHLevel1X 4 2" xfId="38547"/>
    <cellStyle name="SAPBEXHLevel1X 5" xfId="38548"/>
    <cellStyle name="SAPBEXHLevel1X 5 2" xfId="38549"/>
    <cellStyle name="SAPBEXHLevel1X 6" xfId="38550"/>
    <cellStyle name="SAPBEXHLevel1X_2012-04-19 PROJECTIONS-Costs Thru Mar 2012" xfId="38551"/>
    <cellStyle name="SAPBEXHLevel2" xfId="6213"/>
    <cellStyle name="SAPBEXHLevel2 2" xfId="6214"/>
    <cellStyle name="SAPBEXHLevel2 2 2" xfId="6215"/>
    <cellStyle name="SAPBEXHLevel2 2 2 2" xfId="38552"/>
    <cellStyle name="SAPBEXHLevel2 2 2 3" xfId="38553"/>
    <cellStyle name="SAPBEXHLevel2 2 2 4" xfId="38554"/>
    <cellStyle name="SAPBEXHLevel2 2 2 5" xfId="38555"/>
    <cellStyle name="SAPBEXHLevel2 2 2 6" xfId="38556"/>
    <cellStyle name="SAPBEXHLevel2 2 2 7" xfId="38557"/>
    <cellStyle name="SAPBEXHLevel2 2 3" xfId="38558"/>
    <cellStyle name="SAPBEXHLevel2 2 4" xfId="38559"/>
    <cellStyle name="SAPBEXHLevel2 2 5" xfId="38560"/>
    <cellStyle name="SAPBEXHLevel2 2 6" xfId="38561"/>
    <cellStyle name="SAPBEXHLevel2 2 7" xfId="38562"/>
    <cellStyle name="SAPBEXHLevel2 2 8" xfId="38563"/>
    <cellStyle name="SAPBEXHLevel2 2 9" xfId="38564"/>
    <cellStyle name="SAPBEXHLevel2 3" xfId="6216"/>
    <cellStyle name="SAPBEXHLevel2 3 2" xfId="38565"/>
    <cellStyle name="SAPBEXHLevel2 3 2 2" xfId="38566"/>
    <cellStyle name="SAPBEXHLevel2 3 3" xfId="38567"/>
    <cellStyle name="SAPBEXHLevel2 3 4" xfId="38568"/>
    <cellStyle name="SAPBEXHLevel2 3 5" xfId="38569"/>
    <cellStyle name="SAPBEXHLevel2 3 6" xfId="38570"/>
    <cellStyle name="SAPBEXHLevel2 3 7" xfId="38571"/>
    <cellStyle name="SAPBEXHLevel2 3 8" xfId="38572"/>
    <cellStyle name="SAPBEXHLevel2 4" xfId="38573"/>
    <cellStyle name="SAPBEXHLevel2 4 2" xfId="38574"/>
    <cellStyle name="SAPBEXHLevel2 5" xfId="38575"/>
    <cellStyle name="SAPBEXHLevel2 5 2" xfId="38576"/>
    <cellStyle name="SAPBEXHLevel2 6" xfId="38577"/>
    <cellStyle name="SAPBEXHLevel2_2012-04-19 PROJECTIONS-Costs Thru Mar 2012" xfId="38578"/>
    <cellStyle name="SAPBEXHLevel2X" xfId="6217"/>
    <cellStyle name="SAPBEXHLevel2X 2" xfId="6218"/>
    <cellStyle name="SAPBEXHLevel2X 2 2" xfId="6219"/>
    <cellStyle name="SAPBEXHLevel2X 2 2 2" xfId="38579"/>
    <cellStyle name="SAPBEXHLevel2X 2 2 3" xfId="38580"/>
    <cellStyle name="SAPBEXHLevel2X 2 2 4" xfId="38581"/>
    <cellStyle name="SAPBEXHLevel2X 2 2 5" xfId="38582"/>
    <cellStyle name="SAPBEXHLevel2X 2 2 6" xfId="38583"/>
    <cellStyle name="SAPBEXHLevel2X 2 2 7" xfId="38584"/>
    <cellStyle name="SAPBEXHLevel2X 2 3" xfId="38585"/>
    <cellStyle name="SAPBEXHLevel2X 2 4" xfId="38586"/>
    <cellStyle name="SAPBEXHLevel2X 2 5" xfId="38587"/>
    <cellStyle name="SAPBEXHLevel2X 2 6" xfId="38588"/>
    <cellStyle name="SAPBEXHLevel2X 2 7" xfId="38589"/>
    <cellStyle name="SAPBEXHLevel2X 2 8" xfId="38590"/>
    <cellStyle name="SAPBEXHLevel2X 2 9" xfId="38591"/>
    <cellStyle name="SAPBEXHLevel2X 3" xfId="6220"/>
    <cellStyle name="SAPBEXHLevel2X 3 2" xfId="38592"/>
    <cellStyle name="SAPBEXHLevel2X 3 2 2" xfId="38593"/>
    <cellStyle name="SAPBEXHLevel2X 3 3" xfId="38594"/>
    <cellStyle name="SAPBEXHLevel2X 3 4" xfId="38595"/>
    <cellStyle name="SAPBEXHLevel2X 3 5" xfId="38596"/>
    <cellStyle name="SAPBEXHLevel2X 3 6" xfId="38597"/>
    <cellStyle name="SAPBEXHLevel2X 3 7" xfId="38598"/>
    <cellStyle name="SAPBEXHLevel2X 3 8" xfId="38599"/>
    <cellStyle name="SAPBEXHLevel2X 4" xfId="38600"/>
    <cellStyle name="SAPBEXHLevel2X 4 2" xfId="38601"/>
    <cellStyle name="SAPBEXHLevel2X 5" xfId="38602"/>
    <cellStyle name="SAPBEXHLevel2X 5 2" xfId="38603"/>
    <cellStyle name="SAPBEXHLevel2X 6" xfId="38604"/>
    <cellStyle name="SAPBEXHLevel2X_2012-04-19 PROJECTIONS-Costs Thru Mar 2012" xfId="38605"/>
    <cellStyle name="SAPBEXHLevel3" xfId="6221"/>
    <cellStyle name="SAPBEXHLevel3 2" xfId="6222"/>
    <cellStyle name="SAPBEXHLevel3 2 2" xfId="6223"/>
    <cellStyle name="SAPBEXHLevel3 2 2 2" xfId="38606"/>
    <cellStyle name="SAPBEXHLevel3 2 2 3" xfId="38607"/>
    <cellStyle name="SAPBEXHLevel3 2 2 4" xfId="38608"/>
    <cellStyle name="SAPBEXHLevel3 2 2 5" xfId="38609"/>
    <cellStyle name="SAPBEXHLevel3 2 2 6" xfId="38610"/>
    <cellStyle name="SAPBEXHLevel3 2 2 7" xfId="38611"/>
    <cellStyle name="SAPBEXHLevel3 2 3" xfId="38612"/>
    <cellStyle name="SAPBEXHLevel3 2 4" xfId="38613"/>
    <cellStyle name="SAPBEXHLevel3 2 5" xfId="38614"/>
    <cellStyle name="SAPBEXHLevel3 2 6" xfId="38615"/>
    <cellStyle name="SAPBEXHLevel3 2 7" xfId="38616"/>
    <cellStyle name="SAPBEXHLevel3 2 8" xfId="38617"/>
    <cellStyle name="SAPBEXHLevel3 2 9" xfId="38618"/>
    <cellStyle name="SAPBEXHLevel3 3" xfId="6224"/>
    <cellStyle name="SAPBEXHLevel3 3 2" xfId="38619"/>
    <cellStyle name="SAPBEXHLevel3 3 2 2" xfId="38620"/>
    <cellStyle name="SAPBEXHLevel3 3 3" xfId="38621"/>
    <cellStyle name="SAPBEXHLevel3 3 4" xfId="38622"/>
    <cellStyle name="SAPBEXHLevel3 3 5" xfId="38623"/>
    <cellStyle name="SAPBEXHLevel3 3 6" xfId="38624"/>
    <cellStyle name="SAPBEXHLevel3 3 7" xfId="38625"/>
    <cellStyle name="SAPBEXHLevel3 3 8" xfId="38626"/>
    <cellStyle name="SAPBEXHLevel3 4" xfId="38627"/>
    <cellStyle name="SAPBEXHLevel3 4 2" xfId="38628"/>
    <cellStyle name="SAPBEXHLevel3 5" xfId="38629"/>
    <cellStyle name="SAPBEXHLevel3 5 2" xfId="38630"/>
    <cellStyle name="SAPBEXHLevel3 6" xfId="38631"/>
    <cellStyle name="SAPBEXHLevel3_2012-04-19 PROJECTIONS-Costs Thru Mar 2012" xfId="38632"/>
    <cellStyle name="SAPBEXHLevel3X" xfId="6225"/>
    <cellStyle name="SAPBEXHLevel3X 2" xfId="6226"/>
    <cellStyle name="SAPBEXHLevel3X 2 2" xfId="6227"/>
    <cellStyle name="SAPBEXHLevel3X 2 2 2" xfId="38633"/>
    <cellStyle name="SAPBEXHLevel3X 2 2 3" xfId="38634"/>
    <cellStyle name="SAPBEXHLevel3X 2 2 4" xfId="38635"/>
    <cellStyle name="SAPBEXHLevel3X 2 2 5" xfId="38636"/>
    <cellStyle name="SAPBEXHLevel3X 2 2 6" xfId="38637"/>
    <cellStyle name="SAPBEXHLevel3X 2 2 7" xfId="38638"/>
    <cellStyle name="SAPBEXHLevel3X 2 3" xfId="38639"/>
    <cellStyle name="SAPBEXHLevel3X 2 4" xfId="38640"/>
    <cellStyle name="SAPBEXHLevel3X 2 5" xfId="38641"/>
    <cellStyle name="SAPBEXHLevel3X 2 6" xfId="38642"/>
    <cellStyle name="SAPBEXHLevel3X 2 7" xfId="38643"/>
    <cellStyle name="SAPBEXHLevel3X 2 8" xfId="38644"/>
    <cellStyle name="SAPBEXHLevel3X 2 9" xfId="38645"/>
    <cellStyle name="SAPBEXHLevel3X 3" xfId="6228"/>
    <cellStyle name="SAPBEXHLevel3X 3 2" xfId="38646"/>
    <cellStyle name="SAPBEXHLevel3X 3 2 2" xfId="38647"/>
    <cellStyle name="SAPBEXHLevel3X 3 3" xfId="38648"/>
    <cellStyle name="SAPBEXHLevel3X 3 4" xfId="38649"/>
    <cellStyle name="SAPBEXHLevel3X 3 5" xfId="38650"/>
    <cellStyle name="SAPBEXHLevel3X 3 6" xfId="38651"/>
    <cellStyle name="SAPBEXHLevel3X 3 7" xfId="38652"/>
    <cellStyle name="SAPBEXHLevel3X 3 8" xfId="38653"/>
    <cellStyle name="SAPBEXHLevel3X 4" xfId="38654"/>
    <cellStyle name="SAPBEXHLevel3X 4 2" xfId="38655"/>
    <cellStyle name="SAPBEXHLevel3X 5" xfId="38656"/>
    <cellStyle name="SAPBEXHLevel3X 5 2" xfId="38657"/>
    <cellStyle name="SAPBEXHLevel3X 6" xfId="38658"/>
    <cellStyle name="SAPBEXHLevel3X_2012-04-19 PROJECTIONS-Costs Thru Mar 2012" xfId="38659"/>
    <cellStyle name="SAPBEXinputData" xfId="6229"/>
    <cellStyle name="SAPBEXinputData 2" xfId="6230"/>
    <cellStyle name="SAPBEXinputData 2 2" xfId="38660"/>
    <cellStyle name="SAPBEXinputData 2 2 2" xfId="38661"/>
    <cellStyle name="SAPBEXinputData 2 2 3" xfId="38662"/>
    <cellStyle name="SAPBEXinputData 2 2 4" xfId="38663"/>
    <cellStyle name="SAPBEXinputData 2 2 5" xfId="38664"/>
    <cellStyle name="SAPBEXinputData 2 2 6" xfId="38665"/>
    <cellStyle name="SAPBEXinputData 2 2 7" xfId="38666"/>
    <cellStyle name="SAPBEXinputData 2 3" xfId="38667"/>
    <cellStyle name="SAPBEXinputData 2 4" xfId="38668"/>
    <cellStyle name="SAPBEXinputData 2 5" xfId="38669"/>
    <cellStyle name="SAPBEXinputData 2 6" xfId="38670"/>
    <cellStyle name="SAPBEXinputData 2 7" xfId="38671"/>
    <cellStyle name="SAPBEXinputData 2 8" xfId="38672"/>
    <cellStyle name="SAPBEXinputData 2 9" xfId="38673"/>
    <cellStyle name="SAPBEXinputData 3" xfId="38674"/>
    <cellStyle name="SAPBEXinputData 3 2" xfId="38675"/>
    <cellStyle name="SAPBEXinputData 3 3" xfId="38676"/>
    <cellStyle name="SAPBEXinputData 3 4" xfId="38677"/>
    <cellStyle name="SAPBEXinputData 3 5" xfId="38678"/>
    <cellStyle name="SAPBEXinputData 3 6" xfId="38679"/>
    <cellStyle name="SAPBEXinputData 3 7" xfId="38680"/>
    <cellStyle name="SAPBEXinputData 4" xfId="38681"/>
    <cellStyle name="SAPBEXinputData 5" xfId="38682"/>
    <cellStyle name="SAPBEXItemHeader" xfId="6231"/>
    <cellStyle name="SAPBEXItemHeader 2" xfId="38683"/>
    <cellStyle name="SAPBEXresData" xfId="6232"/>
    <cellStyle name="SAPBEXresData 2" xfId="6233"/>
    <cellStyle name="SAPBEXresData 2 2" xfId="6234"/>
    <cellStyle name="SAPBEXresData 2 2 2" xfId="38684"/>
    <cellStyle name="SAPBEXresData 2 3" xfId="38685"/>
    <cellStyle name="SAPBEXresData 2 4" xfId="38686"/>
    <cellStyle name="SAPBEXresData 2 5" xfId="38687"/>
    <cellStyle name="SAPBEXresData 2 6" xfId="38688"/>
    <cellStyle name="SAPBEXresData 2 7" xfId="38689"/>
    <cellStyle name="SAPBEXresData 3" xfId="6235"/>
    <cellStyle name="SAPBEXresData 3 2" xfId="38690"/>
    <cellStyle name="SAPBEXresData 4" xfId="38691"/>
    <cellStyle name="SAPBEXresData 4 2" xfId="38692"/>
    <cellStyle name="SAPBEXresData 5" xfId="38693"/>
    <cellStyle name="SAPBEXresDataEmph" xfId="6236"/>
    <cellStyle name="SAPBEXresDataEmph 2" xfId="6237"/>
    <cellStyle name="SAPBEXresDataEmph 2 2" xfId="6238"/>
    <cellStyle name="SAPBEXresDataEmph 2 2 2" xfId="38694"/>
    <cellStyle name="SAPBEXresDataEmph 2 3" xfId="38695"/>
    <cellStyle name="SAPBEXresDataEmph 2 4" xfId="38696"/>
    <cellStyle name="SAPBEXresDataEmph 2 5" xfId="38697"/>
    <cellStyle name="SAPBEXresDataEmph 2 6" xfId="38698"/>
    <cellStyle name="SAPBEXresDataEmph 2 7" xfId="38699"/>
    <cellStyle name="SAPBEXresDataEmph 3" xfId="6239"/>
    <cellStyle name="SAPBEXresDataEmph 3 2" xfId="38700"/>
    <cellStyle name="SAPBEXresDataEmph 4" xfId="38701"/>
    <cellStyle name="SAPBEXresDataEmph 4 2" xfId="38702"/>
    <cellStyle name="SAPBEXresDataEmph 5" xfId="38703"/>
    <cellStyle name="SAPBEXresItem" xfId="6240"/>
    <cellStyle name="SAPBEXresItem 2" xfId="6241"/>
    <cellStyle name="SAPBEXresItem 2 2" xfId="6242"/>
    <cellStyle name="SAPBEXresItem 2 2 2" xfId="38704"/>
    <cellStyle name="SAPBEXresItem 2 3" xfId="38705"/>
    <cellStyle name="SAPBEXresItem 2 4" xfId="38706"/>
    <cellStyle name="SAPBEXresItem 2 5" xfId="38707"/>
    <cellStyle name="SAPBEXresItem 2 6" xfId="38708"/>
    <cellStyle name="SAPBEXresItem 2 7" xfId="38709"/>
    <cellStyle name="SAPBEXresItem 3" xfId="6243"/>
    <cellStyle name="SAPBEXresItem 3 2" xfId="38710"/>
    <cellStyle name="SAPBEXresItem 4" xfId="38711"/>
    <cellStyle name="SAPBEXresItem 4 2" xfId="38712"/>
    <cellStyle name="SAPBEXresItem 5" xfId="38713"/>
    <cellStyle name="SAPBEXresItemX" xfId="6244"/>
    <cellStyle name="SAPBEXresItemX 2" xfId="6245"/>
    <cellStyle name="SAPBEXresItemX 2 2" xfId="6246"/>
    <cellStyle name="SAPBEXresItemX 2 2 2" xfId="38714"/>
    <cellStyle name="SAPBEXresItemX 2 3" xfId="38715"/>
    <cellStyle name="SAPBEXresItemX 2 4" xfId="38716"/>
    <cellStyle name="SAPBEXresItemX 2 5" xfId="38717"/>
    <cellStyle name="SAPBEXresItemX 2 6" xfId="38718"/>
    <cellStyle name="SAPBEXresItemX 2 7" xfId="38719"/>
    <cellStyle name="SAPBEXresItemX 3" xfId="6247"/>
    <cellStyle name="SAPBEXresItemX 3 2" xfId="38720"/>
    <cellStyle name="SAPBEXresItemX 4" xfId="38721"/>
    <cellStyle name="SAPBEXresItemX 4 2" xfId="38722"/>
    <cellStyle name="SAPBEXresItemX 5" xfId="38723"/>
    <cellStyle name="SAPBEXstdData" xfId="6248"/>
    <cellStyle name="SAPBEXstdData 2" xfId="6249"/>
    <cellStyle name="SAPBEXstdData 2 2" xfId="6250"/>
    <cellStyle name="SAPBEXstdData 2 2 2" xfId="38724"/>
    <cellStyle name="SAPBEXstdData 2 2 3" xfId="38725"/>
    <cellStyle name="SAPBEXstdData 2 3" xfId="38726"/>
    <cellStyle name="SAPBEXstdData 2 3 2" xfId="38727"/>
    <cellStyle name="SAPBEXstdData 2 4" xfId="38728"/>
    <cellStyle name="SAPBEXstdData 2 5" xfId="38729"/>
    <cellStyle name="SAPBEXstdData 2 6" xfId="38730"/>
    <cellStyle name="SAPBEXstdData 2 7" xfId="38731"/>
    <cellStyle name="SAPBEXstdData 2 8" xfId="38732"/>
    <cellStyle name="SAPBEXstdData 3" xfId="6251"/>
    <cellStyle name="SAPBEXstdData 3 2" xfId="6252"/>
    <cellStyle name="SAPBEXstdData 3 2 2" xfId="38733"/>
    <cellStyle name="SAPBEXstdData 3 3" xfId="38734"/>
    <cellStyle name="SAPBEXstdData 3 4" xfId="38735"/>
    <cellStyle name="SAPBEXstdData 3 5" xfId="38736"/>
    <cellStyle name="SAPBEXstdData 3 6" xfId="38737"/>
    <cellStyle name="SAPBEXstdData 3 7" xfId="38738"/>
    <cellStyle name="SAPBEXstdData 4" xfId="6253"/>
    <cellStyle name="SAPBEXstdData 4 2" xfId="38739"/>
    <cellStyle name="SAPBEXstdData 4 3" xfId="38740"/>
    <cellStyle name="SAPBEXstdData 5" xfId="38741"/>
    <cellStyle name="SAPBEXstdData 5 2" xfId="38742"/>
    <cellStyle name="SAPBEXstdData 6" xfId="38743"/>
    <cellStyle name="SAPBEXstdDataEmph" xfId="6254"/>
    <cellStyle name="SAPBEXstdDataEmph 2" xfId="6255"/>
    <cellStyle name="SAPBEXstdDataEmph 2 2" xfId="6256"/>
    <cellStyle name="SAPBEXstdDataEmph 2 2 2" xfId="38744"/>
    <cellStyle name="SAPBEXstdDataEmph 2 3" xfId="38745"/>
    <cellStyle name="SAPBEXstdDataEmph 2 4" xfId="38746"/>
    <cellStyle name="SAPBEXstdDataEmph 2 5" xfId="38747"/>
    <cellStyle name="SAPBEXstdDataEmph 2 6" xfId="38748"/>
    <cellStyle name="SAPBEXstdDataEmph 2 7" xfId="38749"/>
    <cellStyle name="SAPBEXstdDataEmph 3" xfId="6257"/>
    <cellStyle name="SAPBEXstdDataEmph 3 2" xfId="38750"/>
    <cellStyle name="SAPBEXstdDataEmph 4" xfId="38751"/>
    <cellStyle name="SAPBEXstdDataEmph 4 2" xfId="38752"/>
    <cellStyle name="SAPBEXstdDataEmph 5" xfId="38753"/>
    <cellStyle name="SAPBEXstdItem" xfId="6258"/>
    <cellStyle name="SAPBEXstdItem 2" xfId="6259"/>
    <cellStyle name="SAPBEXstdItem 2 10" xfId="38754"/>
    <cellStyle name="SAPBEXstdItem 2 2" xfId="6260"/>
    <cellStyle name="SAPBEXstdItem 2 2 2" xfId="38755"/>
    <cellStyle name="SAPBEXstdItem 2 2 2 2" xfId="38756"/>
    <cellStyle name="SAPBEXstdItem 2 2 2 3" xfId="38757"/>
    <cellStyle name="SAPBEXstdItem 2 2 2 4" xfId="38758"/>
    <cellStyle name="SAPBEXstdItem 2 2 2 5" xfId="38759"/>
    <cellStyle name="SAPBEXstdItem 2 2 2 6" xfId="38760"/>
    <cellStyle name="SAPBEXstdItem 2 2 2 7" xfId="38761"/>
    <cellStyle name="SAPBEXstdItem 2 2 3" xfId="38762"/>
    <cellStyle name="SAPBEXstdItem 2 2 4" xfId="38763"/>
    <cellStyle name="SAPBEXstdItem 2 2 5" xfId="38764"/>
    <cellStyle name="SAPBEXstdItem 2 2 6" xfId="38765"/>
    <cellStyle name="SAPBEXstdItem 2 2 7" xfId="38766"/>
    <cellStyle name="SAPBEXstdItem 2 2 8" xfId="38767"/>
    <cellStyle name="SAPBEXstdItem 2 3" xfId="38768"/>
    <cellStyle name="SAPBEXstdItem 2 3 2" xfId="38769"/>
    <cellStyle name="SAPBEXstdItem 2 3 3" xfId="38770"/>
    <cellStyle name="SAPBEXstdItem 2 3 4" xfId="38771"/>
    <cellStyle name="SAPBEXstdItem 2 3 5" xfId="38772"/>
    <cellStyle name="SAPBEXstdItem 2 3 6" xfId="38773"/>
    <cellStyle name="SAPBEXstdItem 2 3 7" xfId="38774"/>
    <cellStyle name="SAPBEXstdItem 2 4" xfId="38775"/>
    <cellStyle name="SAPBEXstdItem 2 5" xfId="38776"/>
    <cellStyle name="SAPBEXstdItem 2 6" xfId="38777"/>
    <cellStyle name="SAPBEXstdItem 2 7" xfId="38778"/>
    <cellStyle name="SAPBEXstdItem 2 8" xfId="38779"/>
    <cellStyle name="SAPBEXstdItem 2 9" xfId="38780"/>
    <cellStyle name="SAPBEXstdItem 3" xfId="6261"/>
    <cellStyle name="SAPBEXstdItem 3 10" xfId="38781"/>
    <cellStyle name="SAPBEXstdItem 3 2" xfId="38782"/>
    <cellStyle name="SAPBEXstdItem 3 2 2" xfId="38783"/>
    <cellStyle name="SAPBEXstdItem 3 2 2 2" xfId="38784"/>
    <cellStyle name="SAPBEXstdItem 3 2 2 3" xfId="38785"/>
    <cellStyle name="SAPBEXstdItem 3 2 2 4" xfId="38786"/>
    <cellStyle name="SAPBEXstdItem 3 2 2 5" xfId="38787"/>
    <cellStyle name="SAPBEXstdItem 3 2 2 6" xfId="38788"/>
    <cellStyle name="SAPBEXstdItem 3 2 2 7" xfId="38789"/>
    <cellStyle name="SAPBEXstdItem 3 2 3" xfId="38790"/>
    <cellStyle name="SAPBEXstdItem 3 2 4" xfId="38791"/>
    <cellStyle name="SAPBEXstdItem 3 2 5" xfId="38792"/>
    <cellStyle name="SAPBEXstdItem 3 2 6" xfId="38793"/>
    <cellStyle name="SAPBEXstdItem 3 2 7" xfId="38794"/>
    <cellStyle name="SAPBEXstdItem 3 2 8" xfId="38795"/>
    <cellStyle name="SAPBEXstdItem 3 3" xfId="38796"/>
    <cellStyle name="SAPBEXstdItem 3 3 2" xfId="38797"/>
    <cellStyle name="SAPBEXstdItem 3 3 2 2" xfId="38798"/>
    <cellStyle name="SAPBEXstdItem 3 3 2 3" xfId="38799"/>
    <cellStyle name="SAPBEXstdItem 3 3 2 4" xfId="38800"/>
    <cellStyle name="SAPBEXstdItem 3 3 2 5" xfId="38801"/>
    <cellStyle name="SAPBEXstdItem 3 3 2 6" xfId="38802"/>
    <cellStyle name="SAPBEXstdItem 3 3 2 7" xfId="38803"/>
    <cellStyle name="SAPBEXstdItem 3 3 3" xfId="38804"/>
    <cellStyle name="SAPBEXstdItem 3 3 4" xfId="38805"/>
    <cellStyle name="SAPBEXstdItem 3 3 5" xfId="38806"/>
    <cellStyle name="SAPBEXstdItem 3 3 6" xfId="38807"/>
    <cellStyle name="SAPBEXstdItem 3 3 7" xfId="38808"/>
    <cellStyle name="SAPBEXstdItem 3 3 8" xfId="38809"/>
    <cellStyle name="SAPBEXstdItem 3 4" xfId="38810"/>
    <cellStyle name="SAPBEXstdItem 3 4 2" xfId="38811"/>
    <cellStyle name="SAPBEXstdItem 3 4 2 2" xfId="38812"/>
    <cellStyle name="SAPBEXstdItem 3 4 2 3" xfId="38813"/>
    <cellStyle name="SAPBEXstdItem 3 4 2 4" xfId="38814"/>
    <cellStyle name="SAPBEXstdItem 3 4 2 5" xfId="38815"/>
    <cellStyle name="SAPBEXstdItem 3 4 2 6" xfId="38816"/>
    <cellStyle name="SAPBEXstdItem 3 4 2 7" xfId="38817"/>
    <cellStyle name="SAPBEXstdItem 3 4 3" xfId="38818"/>
    <cellStyle name="SAPBEXstdItem 3 4 4" xfId="38819"/>
    <cellStyle name="SAPBEXstdItem 3 4 5" xfId="38820"/>
    <cellStyle name="SAPBEXstdItem 3 4 6" xfId="38821"/>
    <cellStyle name="SAPBEXstdItem 3 4 7" xfId="38822"/>
    <cellStyle name="SAPBEXstdItem 3 4 8" xfId="38823"/>
    <cellStyle name="SAPBEXstdItem 3 5" xfId="38824"/>
    <cellStyle name="SAPBEXstdItem 3 6" xfId="38825"/>
    <cellStyle name="SAPBEXstdItem 3 7" xfId="38826"/>
    <cellStyle name="SAPBEXstdItem 3 8" xfId="38827"/>
    <cellStyle name="SAPBEXstdItem 3 9" xfId="38828"/>
    <cellStyle name="SAPBEXstdItem 4" xfId="38829"/>
    <cellStyle name="SAPBEXstdItem 4 2" xfId="38830"/>
    <cellStyle name="SAPBEXstdItem 4 2 2" xfId="38831"/>
    <cellStyle name="SAPBEXstdItem 4 2 3" xfId="38832"/>
    <cellStyle name="SAPBEXstdItem 4 2 4" xfId="38833"/>
    <cellStyle name="SAPBEXstdItem 4 2 5" xfId="38834"/>
    <cellStyle name="SAPBEXstdItem 4 2 6" xfId="38835"/>
    <cellStyle name="SAPBEXstdItem 4 2 7" xfId="38836"/>
    <cellStyle name="SAPBEXstdItem 4 3" xfId="38837"/>
    <cellStyle name="SAPBEXstdItem 4 4" xfId="38838"/>
    <cellStyle name="SAPBEXstdItem 4 5" xfId="38839"/>
    <cellStyle name="SAPBEXstdItem 4 6" xfId="38840"/>
    <cellStyle name="SAPBEXstdItem 4 7" xfId="38841"/>
    <cellStyle name="SAPBEXstdItem 4 8" xfId="38842"/>
    <cellStyle name="SAPBEXstdItem 5" xfId="38843"/>
    <cellStyle name="SAPBEXstdItem 5 2" xfId="38844"/>
    <cellStyle name="SAPBEXstdItem 5 3" xfId="38845"/>
    <cellStyle name="SAPBEXstdItem 5 4" xfId="38846"/>
    <cellStyle name="SAPBEXstdItem 5 5" xfId="38847"/>
    <cellStyle name="SAPBEXstdItem 5 6" xfId="38848"/>
    <cellStyle name="SAPBEXstdItem 5 7" xfId="38849"/>
    <cellStyle name="SAPBEXstdItem 6" xfId="38850"/>
    <cellStyle name="SAPBEXstdItem 7" xfId="38851"/>
    <cellStyle name="SAPBEXstdItemX" xfId="6262"/>
    <cellStyle name="SAPBEXstdItemX 2" xfId="6263"/>
    <cellStyle name="SAPBEXstdItemX 2 10" xfId="38852"/>
    <cellStyle name="SAPBEXstdItemX 2 2" xfId="6264"/>
    <cellStyle name="SAPBEXstdItemX 2 2 2" xfId="38853"/>
    <cellStyle name="SAPBEXstdItemX 2 2 2 2" xfId="38854"/>
    <cellStyle name="SAPBEXstdItemX 2 2 2 3" xfId="38855"/>
    <cellStyle name="SAPBEXstdItemX 2 2 2 4" xfId="38856"/>
    <cellStyle name="SAPBEXstdItemX 2 2 2 5" xfId="38857"/>
    <cellStyle name="SAPBEXstdItemX 2 2 2 6" xfId="38858"/>
    <cellStyle name="SAPBEXstdItemX 2 2 2 7" xfId="38859"/>
    <cellStyle name="SAPBEXstdItemX 2 2 3" xfId="38860"/>
    <cellStyle name="SAPBEXstdItemX 2 2 4" xfId="38861"/>
    <cellStyle name="SAPBEXstdItemX 2 2 5" xfId="38862"/>
    <cellStyle name="SAPBEXstdItemX 2 2 6" xfId="38863"/>
    <cellStyle name="SAPBEXstdItemX 2 2 7" xfId="38864"/>
    <cellStyle name="SAPBEXstdItemX 2 2 8" xfId="38865"/>
    <cellStyle name="SAPBEXstdItemX 2 3" xfId="38866"/>
    <cellStyle name="SAPBEXstdItemX 2 3 2" xfId="38867"/>
    <cellStyle name="SAPBEXstdItemX 2 3 3" xfId="38868"/>
    <cellStyle name="SAPBEXstdItemX 2 3 4" xfId="38869"/>
    <cellStyle name="SAPBEXstdItemX 2 3 5" xfId="38870"/>
    <cellStyle name="SAPBEXstdItemX 2 3 6" xfId="38871"/>
    <cellStyle name="SAPBEXstdItemX 2 3 7" xfId="38872"/>
    <cellStyle name="SAPBEXstdItemX 2 4" xfId="38873"/>
    <cellStyle name="SAPBEXstdItemX 2 5" xfId="38874"/>
    <cellStyle name="SAPBEXstdItemX 2 6" xfId="38875"/>
    <cellStyle name="SAPBEXstdItemX 2 7" xfId="38876"/>
    <cellStyle name="SAPBEXstdItemX 2 8" xfId="38877"/>
    <cellStyle name="SAPBEXstdItemX 2 9" xfId="38878"/>
    <cellStyle name="SAPBEXstdItemX 3" xfId="6265"/>
    <cellStyle name="SAPBEXstdItemX 3 10" xfId="38879"/>
    <cellStyle name="SAPBEXstdItemX 3 2" xfId="38880"/>
    <cellStyle name="SAPBEXstdItemX 3 2 2" xfId="38881"/>
    <cellStyle name="SAPBEXstdItemX 3 2 2 2" xfId="38882"/>
    <cellStyle name="SAPBEXstdItemX 3 2 2 3" xfId="38883"/>
    <cellStyle name="SAPBEXstdItemX 3 2 2 4" xfId="38884"/>
    <cellStyle name="SAPBEXstdItemX 3 2 2 5" xfId="38885"/>
    <cellStyle name="SAPBEXstdItemX 3 2 2 6" xfId="38886"/>
    <cellStyle name="SAPBEXstdItemX 3 2 2 7" xfId="38887"/>
    <cellStyle name="SAPBEXstdItemX 3 2 3" xfId="38888"/>
    <cellStyle name="SAPBEXstdItemX 3 2 4" xfId="38889"/>
    <cellStyle name="SAPBEXstdItemX 3 2 5" xfId="38890"/>
    <cellStyle name="SAPBEXstdItemX 3 2 6" xfId="38891"/>
    <cellStyle name="SAPBEXstdItemX 3 2 7" xfId="38892"/>
    <cellStyle name="SAPBEXstdItemX 3 2 8" xfId="38893"/>
    <cellStyle name="SAPBEXstdItemX 3 3" xfId="38894"/>
    <cellStyle name="SAPBEXstdItemX 3 3 2" xfId="38895"/>
    <cellStyle name="SAPBEXstdItemX 3 3 2 2" xfId="38896"/>
    <cellStyle name="SAPBEXstdItemX 3 3 2 3" xfId="38897"/>
    <cellStyle name="SAPBEXstdItemX 3 3 2 4" xfId="38898"/>
    <cellStyle name="SAPBEXstdItemX 3 3 2 5" xfId="38899"/>
    <cellStyle name="SAPBEXstdItemX 3 3 2 6" xfId="38900"/>
    <cellStyle name="SAPBEXstdItemX 3 3 2 7" xfId="38901"/>
    <cellStyle name="SAPBEXstdItemX 3 3 3" xfId="38902"/>
    <cellStyle name="SAPBEXstdItemX 3 3 4" xfId="38903"/>
    <cellStyle name="SAPBEXstdItemX 3 3 5" xfId="38904"/>
    <cellStyle name="SAPBEXstdItemX 3 3 6" xfId="38905"/>
    <cellStyle name="SAPBEXstdItemX 3 3 7" xfId="38906"/>
    <cellStyle name="SAPBEXstdItemX 3 3 8" xfId="38907"/>
    <cellStyle name="SAPBEXstdItemX 3 4" xfId="38908"/>
    <cellStyle name="SAPBEXstdItemX 3 4 2" xfId="38909"/>
    <cellStyle name="SAPBEXstdItemX 3 4 2 2" xfId="38910"/>
    <cellStyle name="SAPBEXstdItemX 3 4 2 3" xfId="38911"/>
    <cellStyle name="SAPBEXstdItemX 3 4 2 4" xfId="38912"/>
    <cellStyle name="SAPBEXstdItemX 3 4 2 5" xfId="38913"/>
    <cellStyle name="SAPBEXstdItemX 3 4 2 6" xfId="38914"/>
    <cellStyle name="SAPBEXstdItemX 3 4 2 7" xfId="38915"/>
    <cellStyle name="SAPBEXstdItemX 3 4 3" xfId="38916"/>
    <cellStyle name="SAPBEXstdItemX 3 4 4" xfId="38917"/>
    <cellStyle name="SAPBEXstdItemX 3 4 5" xfId="38918"/>
    <cellStyle name="SAPBEXstdItemX 3 4 6" xfId="38919"/>
    <cellStyle name="SAPBEXstdItemX 3 4 7" xfId="38920"/>
    <cellStyle name="SAPBEXstdItemX 3 4 8" xfId="38921"/>
    <cellStyle name="SAPBEXstdItemX 3 5" xfId="38922"/>
    <cellStyle name="SAPBEXstdItemX 3 6" xfId="38923"/>
    <cellStyle name="SAPBEXstdItemX 3 7" xfId="38924"/>
    <cellStyle name="SAPBEXstdItemX 3 8" xfId="38925"/>
    <cellStyle name="SAPBEXstdItemX 3 9" xfId="38926"/>
    <cellStyle name="SAPBEXstdItemX 4" xfId="38927"/>
    <cellStyle name="SAPBEXstdItemX 4 2" xfId="38928"/>
    <cellStyle name="SAPBEXstdItemX 4 2 2" xfId="38929"/>
    <cellStyle name="SAPBEXstdItemX 4 2 3" xfId="38930"/>
    <cellStyle name="SAPBEXstdItemX 4 2 4" xfId="38931"/>
    <cellStyle name="SAPBEXstdItemX 4 2 5" xfId="38932"/>
    <cellStyle name="SAPBEXstdItemX 4 2 6" xfId="38933"/>
    <cellStyle name="SAPBEXstdItemX 4 2 7" xfId="38934"/>
    <cellStyle name="SAPBEXstdItemX 4 3" xfId="38935"/>
    <cellStyle name="SAPBEXstdItemX 4 4" xfId="38936"/>
    <cellStyle name="SAPBEXstdItemX 4 5" xfId="38937"/>
    <cellStyle name="SAPBEXstdItemX 4 6" xfId="38938"/>
    <cellStyle name="SAPBEXstdItemX 4 7" xfId="38939"/>
    <cellStyle name="SAPBEXstdItemX 4 8" xfId="38940"/>
    <cellStyle name="SAPBEXstdItemX 5" xfId="38941"/>
    <cellStyle name="SAPBEXstdItemX 5 2" xfId="38942"/>
    <cellStyle name="SAPBEXstdItemX 5 3" xfId="38943"/>
    <cellStyle name="SAPBEXstdItemX 5 4" xfId="38944"/>
    <cellStyle name="SAPBEXstdItemX 5 5" xfId="38945"/>
    <cellStyle name="SAPBEXstdItemX 5 6" xfId="38946"/>
    <cellStyle name="SAPBEXstdItemX 5 7" xfId="38947"/>
    <cellStyle name="SAPBEXstdItemX 6" xfId="38948"/>
    <cellStyle name="SAPBEXstdItemX 7" xfId="38949"/>
    <cellStyle name="SAPBEXtitle" xfId="6266"/>
    <cellStyle name="SAPBEXtitle 2" xfId="6267"/>
    <cellStyle name="SAPBEXtitle 2 2" xfId="6268"/>
    <cellStyle name="SAPBEXtitle 2 2 2" xfId="38950"/>
    <cellStyle name="SAPBEXtitle 2 3" xfId="38951"/>
    <cellStyle name="SAPBEXtitle 3" xfId="6269"/>
    <cellStyle name="SAPBEXtitle 3 2" xfId="38952"/>
    <cellStyle name="SAPBEXtitle 4" xfId="38953"/>
    <cellStyle name="SAPBEXtitle 4 2" xfId="38954"/>
    <cellStyle name="SAPBEXtitle 5" xfId="38955"/>
    <cellStyle name="SAPBEXunassignedItem" xfId="6270"/>
    <cellStyle name="SAPBEXunassignedItem 2" xfId="6271"/>
    <cellStyle name="SAPBEXundefined" xfId="6272"/>
    <cellStyle name="SAPBEXundefined 2" xfId="6273"/>
    <cellStyle name="SAPBEXundefined 2 2" xfId="6274"/>
    <cellStyle name="SAPBEXundefined 2 2 2" xfId="38956"/>
    <cellStyle name="SAPBEXundefined 2 3" xfId="38957"/>
    <cellStyle name="SAPBEXundefined 2 4" xfId="38958"/>
    <cellStyle name="SAPBEXundefined 2 5" xfId="38959"/>
    <cellStyle name="SAPBEXundefined 2 6" xfId="38960"/>
    <cellStyle name="SAPBEXundefined 2 7" xfId="38961"/>
    <cellStyle name="SAPBEXundefined 3" xfId="6275"/>
    <cellStyle name="SAPBEXundefined 3 2" xfId="38962"/>
    <cellStyle name="SAPBEXundefined 4" xfId="38963"/>
    <cellStyle name="SAPBEXundefined 4 2" xfId="38964"/>
    <cellStyle name="SAPBEXundefined 5" xfId="38965"/>
    <cellStyle name="shade" xfId="6276"/>
    <cellStyle name="shade 10" xfId="38966"/>
    <cellStyle name="shade 10 2" xfId="38967"/>
    <cellStyle name="shade 11" xfId="38968"/>
    <cellStyle name="shade 11 2" xfId="38969"/>
    <cellStyle name="shade 12" xfId="38970"/>
    <cellStyle name="shade 12 2" xfId="38971"/>
    <cellStyle name="shade 12 3" xfId="38972"/>
    <cellStyle name="shade 13" xfId="38973"/>
    <cellStyle name="shade 2" xfId="6277"/>
    <cellStyle name="shade 2 2" xfId="6278"/>
    <cellStyle name="shade 2 2 2" xfId="6279"/>
    <cellStyle name="shade 2 2 2 2" xfId="38974"/>
    <cellStyle name="shade 2 2 2 2 2" xfId="38975"/>
    <cellStyle name="shade 2 2 2 3" xfId="38976"/>
    <cellStyle name="shade 2 2 2 4" xfId="38977"/>
    <cellStyle name="shade 2 2 3" xfId="38978"/>
    <cellStyle name="shade 2 2 3 2" xfId="38979"/>
    <cellStyle name="shade 2 2 4" xfId="38980"/>
    <cellStyle name="shade 2 2 4 2" xfId="38981"/>
    <cellStyle name="shade 2 2 5" xfId="38982"/>
    <cellStyle name="shade 2 3" xfId="6280"/>
    <cellStyle name="shade 2 3 2" xfId="38983"/>
    <cellStyle name="shade 2 3 2 2" xfId="38984"/>
    <cellStyle name="shade 2 3 2 3" xfId="38985"/>
    <cellStyle name="shade 2 3 3" xfId="38986"/>
    <cellStyle name="shade 2 3 4" xfId="38987"/>
    <cellStyle name="shade 2 4" xfId="38988"/>
    <cellStyle name="shade 2 4 2" xfId="38989"/>
    <cellStyle name="shade 2 4 2 2" xfId="38990"/>
    <cellStyle name="shade 2 4 3" xfId="38991"/>
    <cellStyle name="shade 2 5" xfId="38992"/>
    <cellStyle name="shade 2 5 2" xfId="38993"/>
    <cellStyle name="shade 2 6" xfId="38994"/>
    <cellStyle name="shade 2 6 2" xfId="38995"/>
    <cellStyle name="shade 2 7" xfId="38996"/>
    <cellStyle name="shade 3" xfId="6281"/>
    <cellStyle name="shade 3 2" xfId="6282"/>
    <cellStyle name="shade 3 2 2" xfId="38997"/>
    <cellStyle name="shade 3 2 2 2" xfId="38998"/>
    <cellStyle name="shade 3 2 3" xfId="38999"/>
    <cellStyle name="shade 3 2 4" xfId="39000"/>
    <cellStyle name="shade 3 2 5" xfId="39001"/>
    <cellStyle name="shade 3 3" xfId="39002"/>
    <cellStyle name="shade 3 3 2" xfId="39003"/>
    <cellStyle name="shade 3 3 2 2" xfId="39004"/>
    <cellStyle name="shade 3 3 3" xfId="39005"/>
    <cellStyle name="shade 3 4" xfId="39006"/>
    <cellStyle name="shade 3 4 2" xfId="39007"/>
    <cellStyle name="shade 3 4 2 2" xfId="39008"/>
    <cellStyle name="shade 3 4 3" xfId="39009"/>
    <cellStyle name="shade 3 5" xfId="39010"/>
    <cellStyle name="shade 3 5 2" xfId="39011"/>
    <cellStyle name="shade 3 6" xfId="39012"/>
    <cellStyle name="shade 4" xfId="6283"/>
    <cellStyle name="shade 4 2" xfId="6284"/>
    <cellStyle name="shade 4 2 2" xfId="39013"/>
    <cellStyle name="shade 4 2 2 2" xfId="39014"/>
    <cellStyle name="shade 4 2 2 2 2" xfId="39015"/>
    <cellStyle name="shade 4 2 2 3" xfId="39016"/>
    <cellStyle name="shade 4 2 2 4" xfId="39017"/>
    <cellStyle name="shade 4 2 3" xfId="39018"/>
    <cellStyle name="shade 4 2 3 2" xfId="39019"/>
    <cellStyle name="shade 4 2 4" xfId="39020"/>
    <cellStyle name="shade 4 2 4 2" xfId="39021"/>
    <cellStyle name="shade 4 2 5" xfId="39022"/>
    <cellStyle name="shade 4 3" xfId="39023"/>
    <cellStyle name="shade 4 3 2" xfId="39024"/>
    <cellStyle name="shade 4 3 2 2" xfId="39025"/>
    <cellStyle name="shade 4 3 3" xfId="39026"/>
    <cellStyle name="shade 4 3 4" xfId="39027"/>
    <cellStyle name="shade 4 3 5" xfId="39028"/>
    <cellStyle name="shade 4 4" xfId="39029"/>
    <cellStyle name="shade 4 4 2" xfId="39030"/>
    <cellStyle name="shade 4 4 2 2" xfId="39031"/>
    <cellStyle name="shade 4 4 3" xfId="39032"/>
    <cellStyle name="shade 4 5" xfId="39033"/>
    <cellStyle name="shade 4 5 2" xfId="39034"/>
    <cellStyle name="shade 4 6" xfId="39035"/>
    <cellStyle name="shade 4 6 2" xfId="39036"/>
    <cellStyle name="shade 4 7" xfId="39037"/>
    <cellStyle name="shade 5" xfId="6285"/>
    <cellStyle name="shade 5 2" xfId="39038"/>
    <cellStyle name="shade 5 2 2" xfId="39039"/>
    <cellStyle name="shade 5 2 2 2" xfId="39040"/>
    <cellStyle name="shade 5 2 2 2 2" xfId="39041"/>
    <cellStyle name="shade 5 2 3" xfId="39042"/>
    <cellStyle name="shade 5 2 3 2" xfId="39043"/>
    <cellStyle name="shade 5 2 4" xfId="39044"/>
    <cellStyle name="shade 5 2 4 2" xfId="39045"/>
    <cellStyle name="shade 5 2 5" xfId="39046"/>
    <cellStyle name="shade 5 3" xfId="39047"/>
    <cellStyle name="shade 5 3 2" xfId="39048"/>
    <cellStyle name="shade 5 3 2 2" xfId="39049"/>
    <cellStyle name="shade 5 4" xfId="39050"/>
    <cellStyle name="shade 5 4 2" xfId="39051"/>
    <cellStyle name="shade 5 5" xfId="39052"/>
    <cellStyle name="shade 5 5 2" xfId="39053"/>
    <cellStyle name="shade 6" xfId="6286"/>
    <cellStyle name="shade 6 2" xfId="6287"/>
    <cellStyle name="shade 6 2 2" xfId="39054"/>
    <cellStyle name="shade 6 2 2 2" xfId="39055"/>
    <cellStyle name="shade 6 3" xfId="39056"/>
    <cellStyle name="shade 6 3 2" xfId="39057"/>
    <cellStyle name="shade 6 4" xfId="39058"/>
    <cellStyle name="shade 6 4 2" xfId="39059"/>
    <cellStyle name="shade 7" xfId="6288"/>
    <cellStyle name="shade 7 2" xfId="6289"/>
    <cellStyle name="shade 7 2 2" xfId="39060"/>
    <cellStyle name="shade 7 3" xfId="39061"/>
    <cellStyle name="shade 8" xfId="6290"/>
    <cellStyle name="shade 8 2" xfId="39062"/>
    <cellStyle name="shade 8 2 2" xfId="39063"/>
    <cellStyle name="shade 8 3" xfId="39064"/>
    <cellStyle name="shade 8 4" xfId="39065"/>
    <cellStyle name="shade 9" xfId="39066"/>
    <cellStyle name="shade 9 2" xfId="39067"/>
    <cellStyle name="shade 9 2 2" xfId="39068"/>
    <cellStyle name="shade 9 2 2 2" xfId="39069"/>
    <cellStyle name="shade 9 2 3" xfId="39070"/>
    <cellStyle name="shade 9 3" xfId="39071"/>
    <cellStyle name="shade 9 3 2" xfId="39072"/>
    <cellStyle name="shade 9 4" xfId="39073"/>
    <cellStyle name="shade_AURORA Total New" xfId="6291"/>
    <cellStyle name="Sheet Title" xfId="6292"/>
    <cellStyle name="Sheet Title 2" xfId="39074"/>
    <cellStyle name="Sheet Title 3" xfId="39075"/>
    <cellStyle name="StmtTtl1" xfId="6293"/>
    <cellStyle name="StmtTtl1 2" xfId="6294"/>
    <cellStyle name="StmtTtl1 2 2" xfId="6295"/>
    <cellStyle name="StmtTtl1 2 2 2" xfId="6296"/>
    <cellStyle name="StmtTtl1 2 2 2 2" xfId="39076"/>
    <cellStyle name="StmtTtl1 2 2 3" xfId="39077"/>
    <cellStyle name="StmtTtl1 2 3" xfId="39078"/>
    <cellStyle name="StmtTtl1 2 3 2" xfId="39079"/>
    <cellStyle name="StmtTtl1 2 3 3" xfId="39080"/>
    <cellStyle name="StmtTtl1 2 4" xfId="39081"/>
    <cellStyle name="StmtTtl1 2 4 2" xfId="39082"/>
    <cellStyle name="StmtTtl1 2 5" xfId="39083"/>
    <cellStyle name="StmtTtl1 3" xfId="6297"/>
    <cellStyle name="StmtTtl1 3 2" xfId="6298"/>
    <cellStyle name="StmtTtl1 3 2 2" xfId="6299"/>
    <cellStyle name="StmtTtl1 3 2 2 2" xfId="39084"/>
    <cellStyle name="StmtTtl1 3 2 3" xfId="39085"/>
    <cellStyle name="StmtTtl1 3 3" xfId="39086"/>
    <cellStyle name="StmtTtl1 3 3 2" xfId="39087"/>
    <cellStyle name="StmtTtl1 3 3 3" xfId="39088"/>
    <cellStyle name="StmtTtl1 3 4" xfId="39089"/>
    <cellStyle name="StmtTtl1 3 4 2" xfId="39090"/>
    <cellStyle name="StmtTtl1 3 5" xfId="39091"/>
    <cellStyle name="StmtTtl1 4" xfId="6300"/>
    <cellStyle name="StmtTtl1 4 2" xfId="6301"/>
    <cellStyle name="StmtTtl1 4 2 2" xfId="6302"/>
    <cellStyle name="StmtTtl1 4 2 2 2" xfId="39092"/>
    <cellStyle name="StmtTtl1 4 2 3" xfId="39093"/>
    <cellStyle name="StmtTtl1 4 3" xfId="39094"/>
    <cellStyle name="StmtTtl1 4 3 2" xfId="39095"/>
    <cellStyle name="StmtTtl1 4 3 3" xfId="39096"/>
    <cellStyle name="StmtTtl1 4 4" xfId="39097"/>
    <cellStyle name="StmtTtl1 4 4 2" xfId="39098"/>
    <cellStyle name="StmtTtl1 4 5" xfId="39099"/>
    <cellStyle name="StmtTtl1 5" xfId="6303"/>
    <cellStyle name="StmtTtl1 5 2" xfId="6304"/>
    <cellStyle name="StmtTtl1 5 2 2" xfId="39100"/>
    <cellStyle name="StmtTtl1 5 2 3" xfId="39101"/>
    <cellStyle name="StmtTtl1 5 3" xfId="39102"/>
    <cellStyle name="StmtTtl1 5 3 2" xfId="39103"/>
    <cellStyle name="StmtTtl1 5 4" xfId="39104"/>
    <cellStyle name="StmtTtl1 5 5" xfId="39105"/>
    <cellStyle name="StmtTtl1 6" xfId="6305"/>
    <cellStyle name="StmtTtl1 6 2" xfId="39106"/>
    <cellStyle name="StmtTtl1 6 3" xfId="39107"/>
    <cellStyle name="StmtTtl1 7" xfId="39108"/>
    <cellStyle name="StmtTtl1 7 2" xfId="39109"/>
    <cellStyle name="StmtTtl1 8" xfId="39110"/>
    <cellStyle name="StmtTtl1 8 2" xfId="39111"/>
    <cellStyle name="StmtTtl1 9" xfId="39112"/>
    <cellStyle name="StmtTtl1_(C) WHE Proforma with ITC cash grant 10 Yr Amort_for deferral_102809" xfId="6306"/>
    <cellStyle name="StmtTtl2" xfId="6307"/>
    <cellStyle name="StmtTtl2 2" xfId="6308"/>
    <cellStyle name="StmtTtl2 2 2" xfId="39113"/>
    <cellStyle name="StmtTtl2 2 2 2" xfId="39114"/>
    <cellStyle name="StmtTtl2 2 2 3" xfId="39115"/>
    <cellStyle name="StmtTtl2 2 3" xfId="39116"/>
    <cellStyle name="StmtTtl2 2 3 2" xfId="39117"/>
    <cellStyle name="StmtTtl2 2 4" xfId="39118"/>
    <cellStyle name="StmtTtl2 2 5" xfId="39119"/>
    <cellStyle name="StmtTtl2 2 6" xfId="39120"/>
    <cellStyle name="StmtTtl2 2 7" xfId="39121"/>
    <cellStyle name="StmtTtl2 2 8" xfId="39122"/>
    <cellStyle name="StmtTtl2 3" xfId="6309"/>
    <cellStyle name="StmtTtl2 3 2" xfId="6310"/>
    <cellStyle name="StmtTtl2 3 2 2" xfId="39123"/>
    <cellStyle name="StmtTtl2 3 2 3" xfId="39124"/>
    <cellStyle name="StmtTtl2 3 2 4" xfId="39125"/>
    <cellStyle name="StmtTtl2 3 2 5" xfId="39126"/>
    <cellStyle name="StmtTtl2 3 2 6" xfId="39127"/>
    <cellStyle name="StmtTtl2 3 2 7" xfId="39128"/>
    <cellStyle name="StmtTtl2 3 2 8" xfId="39129"/>
    <cellStyle name="StmtTtl2 3 3" xfId="39130"/>
    <cellStyle name="StmtTtl2 3 3 2" xfId="39131"/>
    <cellStyle name="StmtTtl2 3 4" xfId="39132"/>
    <cellStyle name="StmtTtl2 3 5" xfId="39133"/>
    <cellStyle name="StmtTtl2 4" xfId="6311"/>
    <cellStyle name="StmtTtl2 4 2" xfId="39134"/>
    <cellStyle name="StmtTtl2 4 3" xfId="39135"/>
    <cellStyle name="StmtTtl2 4 4" xfId="39136"/>
    <cellStyle name="StmtTtl2 4 5" xfId="39137"/>
    <cellStyle name="StmtTtl2 4 6" xfId="39138"/>
    <cellStyle name="StmtTtl2 4 7" xfId="39139"/>
    <cellStyle name="StmtTtl2 5" xfId="39140"/>
    <cellStyle name="StmtTtl2 5 2" xfId="39141"/>
    <cellStyle name="StmtTtl2 6" xfId="39142"/>
    <cellStyle name="StmtTtl2 6 2" xfId="39143"/>
    <cellStyle name="StmtTtl2 7" xfId="39144"/>
    <cellStyle name="STYL1 - Style1" xfId="6312"/>
    <cellStyle name="STYL1 - Style1 2" xfId="6313"/>
    <cellStyle name="STYL1 - Style1 2 2" xfId="6314"/>
    <cellStyle name="STYL1 - Style1 2 2 2" xfId="39145"/>
    <cellStyle name="STYL1 - Style1 2 3" xfId="39146"/>
    <cellStyle name="STYL1 - Style1 2 4" xfId="39147"/>
    <cellStyle name="STYL1 - Style1 3" xfId="6315"/>
    <cellStyle name="STYL1 - Style1 3 2" xfId="39148"/>
    <cellStyle name="STYL1 - Style1 3 3" xfId="39149"/>
    <cellStyle name="STYL1 - Style1 4" xfId="39150"/>
    <cellStyle name="STYL1 - Style1 4 2" xfId="39151"/>
    <cellStyle name="STYL1 - Style1 5" xfId="39152"/>
    <cellStyle name="STYL1 - Style1 5 2" xfId="39153"/>
    <cellStyle name="STYL1 - Style1 6" xfId="39154"/>
    <cellStyle name="Style 1" xfId="6316"/>
    <cellStyle name="Style 1 10" xfId="6317"/>
    <cellStyle name="Style 1 10 2" xfId="6318"/>
    <cellStyle name="Style 1 10 2 2" xfId="39155"/>
    <cellStyle name="Style 1 10 2 2 2" xfId="39156"/>
    <cellStyle name="Style 1 10 2 2 2 2" xfId="39157"/>
    <cellStyle name="Style 1 10 2 3" xfId="39158"/>
    <cellStyle name="Style 1 10 2 3 2" xfId="39159"/>
    <cellStyle name="Style 1 10 2 4" xfId="39160"/>
    <cellStyle name="Style 1 10 2 4 2" xfId="39161"/>
    <cellStyle name="Style 1 10 3" xfId="39162"/>
    <cellStyle name="Style 1 10 3 2" xfId="39163"/>
    <cellStyle name="Style 1 10 3 2 2" xfId="39164"/>
    <cellStyle name="Style 1 10 3 3" xfId="39165"/>
    <cellStyle name="Style 1 10 4" xfId="39166"/>
    <cellStyle name="Style 1 10 4 2" xfId="39167"/>
    <cellStyle name="Style 1 10 4 2 2" xfId="39168"/>
    <cellStyle name="Style 1 10 4 3" xfId="39169"/>
    <cellStyle name="Style 1 10 5" xfId="39170"/>
    <cellStyle name="Style 1 10 5 2" xfId="39171"/>
    <cellStyle name="Style 1 10 6" xfId="39172"/>
    <cellStyle name="Style 1 10 6 2" xfId="39173"/>
    <cellStyle name="Style 1 10 7" xfId="39174"/>
    <cellStyle name="Style 1 11" xfId="6319"/>
    <cellStyle name="Style 1 11 2" xfId="39175"/>
    <cellStyle name="Style 1 11 2 2" xfId="39176"/>
    <cellStyle name="Style 1 11 2 2 2" xfId="39177"/>
    <cellStyle name="Style 1 11 2 2 2 2" xfId="39178"/>
    <cellStyle name="Style 1 11 2 3" xfId="39179"/>
    <cellStyle name="Style 1 11 2 3 2" xfId="39180"/>
    <cellStyle name="Style 1 11 2 4" xfId="39181"/>
    <cellStyle name="Style 1 11 2 4 2" xfId="39182"/>
    <cellStyle name="Style 1 11 2 5" xfId="39183"/>
    <cellStyle name="Style 1 11 2 6" xfId="39184"/>
    <cellStyle name="Style 1 11 3" xfId="39185"/>
    <cellStyle name="Style 1 11 3 2" xfId="39186"/>
    <cellStyle name="Style 1 11 3 2 2" xfId="39187"/>
    <cellStyle name="Style 1 11 4" xfId="39188"/>
    <cellStyle name="Style 1 11 4 2" xfId="39189"/>
    <cellStyle name="Style 1 11 5" xfId="39190"/>
    <cellStyle name="Style 1 11 5 2" xfId="39191"/>
    <cellStyle name="Style 1 11 6" xfId="39192"/>
    <cellStyle name="Style 1 12" xfId="6320"/>
    <cellStyle name="Style 1 12 2" xfId="6321"/>
    <cellStyle name="Style 1 12 2 2" xfId="39193"/>
    <cellStyle name="Style 1 12 2 2 2" xfId="39194"/>
    <cellStyle name="Style 1 12 2 3" xfId="39195"/>
    <cellStyle name="Style 1 12 3" xfId="39196"/>
    <cellStyle name="Style 1 12 3 2" xfId="39197"/>
    <cellStyle name="Style 1 12 3 3" xfId="39198"/>
    <cellStyle name="Style 1 12 4" xfId="39199"/>
    <cellStyle name="Style 1 12 4 2" xfId="39200"/>
    <cellStyle name="Style 1 12 5" xfId="39201"/>
    <cellStyle name="Style 1 13" xfId="6322"/>
    <cellStyle name="Style 1 13 2" xfId="39202"/>
    <cellStyle name="Style 1 13 2 2" xfId="39203"/>
    <cellStyle name="Style 1 13 3" xfId="39204"/>
    <cellStyle name="Style 1 14" xfId="6323"/>
    <cellStyle name="Style 1 14 2" xfId="39205"/>
    <cellStyle name="Style 1 14 2 2" xfId="39206"/>
    <cellStyle name="Style 1 14 3" xfId="39207"/>
    <cellStyle name="Style 1 15" xfId="39208"/>
    <cellStyle name="Style 1 15 2" xfId="39209"/>
    <cellStyle name="Style 1 15 2 2" xfId="39210"/>
    <cellStyle name="Style 1 15 2 2 2" xfId="39211"/>
    <cellStyle name="Style 1 15 2 3" xfId="39212"/>
    <cellStyle name="Style 1 15 3" xfId="39213"/>
    <cellStyle name="Style 1 15 3 2" xfId="39214"/>
    <cellStyle name="Style 1 15 4" xfId="39215"/>
    <cellStyle name="Style 1 16" xfId="39216"/>
    <cellStyle name="Style 1 16 2" xfId="39217"/>
    <cellStyle name="Style 1 17" xfId="39218"/>
    <cellStyle name="Style 1 17 2" xfId="39219"/>
    <cellStyle name="Style 1 18" xfId="39220"/>
    <cellStyle name="Style 1 18 2" xfId="39221"/>
    <cellStyle name="Style 1 19" xfId="39222"/>
    <cellStyle name="Style 1 2" xfId="6324"/>
    <cellStyle name="Style 1 2 10" xfId="39223"/>
    <cellStyle name="Style 1 2 2" xfId="6325"/>
    <cellStyle name="Style 1 2 2 2" xfId="6326"/>
    <cellStyle name="Style 1 2 2 2 2" xfId="6327"/>
    <cellStyle name="Style 1 2 2 2 2 2" xfId="39224"/>
    <cellStyle name="Style 1 2 2 2 3" xfId="39225"/>
    <cellStyle name="Style 1 2 2 2 4" xfId="39226"/>
    <cellStyle name="Style 1 2 2 3" xfId="6328"/>
    <cellStyle name="Style 1 2 2 3 2" xfId="39227"/>
    <cellStyle name="Style 1 2 2 3 2 2" xfId="39228"/>
    <cellStyle name="Style 1 2 2 3 3" xfId="39229"/>
    <cellStyle name="Style 1 2 2 3 4" xfId="39230"/>
    <cellStyle name="Style 1 2 2 3 5" xfId="39231"/>
    <cellStyle name="Style 1 2 2 4" xfId="39232"/>
    <cellStyle name="Style 1 2 2 4 2" xfId="39233"/>
    <cellStyle name="Style 1 2 2 4 3" xfId="39234"/>
    <cellStyle name="Style 1 2 2 5" xfId="39235"/>
    <cellStyle name="Style 1 2 2 5 2" xfId="39236"/>
    <cellStyle name="Style 1 2 2 6" xfId="39237"/>
    <cellStyle name="Style 1 2 3" xfId="6329"/>
    <cellStyle name="Style 1 2 3 2" xfId="6330"/>
    <cellStyle name="Style 1 2 3 2 2" xfId="39238"/>
    <cellStyle name="Style 1 2 3 2 2 2" xfId="39239"/>
    <cellStyle name="Style 1 2 3 2 3" xfId="39240"/>
    <cellStyle name="Style 1 2 3 2 4" xfId="39241"/>
    <cellStyle name="Style 1 2 3 2 5" xfId="39242"/>
    <cellStyle name="Style 1 2 3 3" xfId="39243"/>
    <cellStyle name="Style 1 2 3 3 2" xfId="39244"/>
    <cellStyle name="Style 1 2 3 3 2 2" xfId="39245"/>
    <cellStyle name="Style 1 2 3 3 3" xfId="39246"/>
    <cellStyle name="Style 1 2 3 3 4" xfId="39247"/>
    <cellStyle name="Style 1 2 3 3 5" xfId="39248"/>
    <cellStyle name="Style 1 2 3 4" xfId="39249"/>
    <cellStyle name="Style 1 2 3 4 2" xfId="39250"/>
    <cellStyle name="Style 1 2 3 5" xfId="39251"/>
    <cellStyle name="Style 1 2 3 5 2" xfId="39252"/>
    <cellStyle name="Style 1 2 3 6" xfId="39253"/>
    <cellStyle name="Style 1 2 3 7" xfId="39254"/>
    <cellStyle name="Style 1 2 4" xfId="6331"/>
    <cellStyle name="Style 1 2 4 2" xfId="6332"/>
    <cellStyle name="Style 1 2 4 2 2" xfId="39255"/>
    <cellStyle name="Style 1 2 4 2 3" xfId="39256"/>
    <cellStyle name="Style 1 2 4 3" xfId="6333"/>
    <cellStyle name="Style 1 2 4 4" xfId="39257"/>
    <cellStyle name="Style 1 2 5" xfId="6334"/>
    <cellStyle name="Style 1 2 5 2" xfId="6335"/>
    <cellStyle name="Style 1 2 5 2 2" xfId="39258"/>
    <cellStyle name="Style 1 2 5 2 3" xfId="39259"/>
    <cellStyle name="Style 1 2 5 3" xfId="39260"/>
    <cellStyle name="Style 1 2 5 4" xfId="39261"/>
    <cellStyle name="Style 1 2 6" xfId="6336"/>
    <cellStyle name="Style 1 2 6 2" xfId="39262"/>
    <cellStyle name="Style 1 2 6 3" xfId="39263"/>
    <cellStyle name="Style 1 2 6 4" xfId="39264"/>
    <cellStyle name="Style 1 2 7" xfId="6337"/>
    <cellStyle name="Style 1 2 7 2" xfId="39265"/>
    <cellStyle name="Style 1 2 7 2 2" xfId="39266"/>
    <cellStyle name="Style 1 2 7 3" xfId="39267"/>
    <cellStyle name="Style 1 2 8" xfId="39268"/>
    <cellStyle name="Style 1 2 8 2" xfId="39269"/>
    <cellStyle name="Style 1 2 9" xfId="39270"/>
    <cellStyle name="Style 1 2_4 31E Reg Asset  Liab and EXH D" xfId="6338"/>
    <cellStyle name="Style 1 20" xfId="39271"/>
    <cellStyle name="Style 1 3" xfId="6339"/>
    <cellStyle name="Style 1 3 2" xfId="6340"/>
    <cellStyle name="Style 1 3 2 2" xfId="6341"/>
    <cellStyle name="Style 1 3 2 2 2" xfId="6342"/>
    <cellStyle name="Style 1 3 2 2 2 2" xfId="39272"/>
    <cellStyle name="Style 1 3 2 2 2 3" xfId="39273"/>
    <cellStyle name="Style 1 3 2 2 3" xfId="39274"/>
    <cellStyle name="Style 1 3 2 2 3 2" xfId="39275"/>
    <cellStyle name="Style 1 3 2 2 3 3" xfId="39276"/>
    <cellStyle name="Style 1 3 2 2 4" xfId="39277"/>
    <cellStyle name="Style 1 3 2 2 5" xfId="39278"/>
    <cellStyle name="Style 1 3 2 3" xfId="6343"/>
    <cellStyle name="Style 1 3 2 3 2" xfId="39279"/>
    <cellStyle name="Style 1 3 2 3 2 2" xfId="39280"/>
    <cellStyle name="Style 1 3 2 3 2 3" xfId="39281"/>
    <cellStyle name="Style 1 3 2 3 2 4" xfId="39282"/>
    <cellStyle name="Style 1 3 2 3 3" xfId="39283"/>
    <cellStyle name="Style 1 3 2 3 4" xfId="39284"/>
    <cellStyle name="Style 1 3 2 3 5" xfId="39285"/>
    <cellStyle name="Style 1 3 2 4" xfId="39286"/>
    <cellStyle name="Style 1 3 2 4 2" xfId="39287"/>
    <cellStyle name="Style 1 3 2 4 3" xfId="39288"/>
    <cellStyle name="Style 1 3 2 5" xfId="39289"/>
    <cellStyle name="Style 1 3 2 5 2" xfId="39290"/>
    <cellStyle name="Style 1 3 2 6" xfId="39291"/>
    <cellStyle name="Style 1 3 3" xfId="6344"/>
    <cellStyle name="Style 1 3 3 2" xfId="6345"/>
    <cellStyle name="Style 1 3 3 2 2" xfId="6346"/>
    <cellStyle name="Style 1 3 3 2 2 2" xfId="39292"/>
    <cellStyle name="Style 1 3 3 2 3" xfId="39293"/>
    <cellStyle name="Style 1 3 3 2 4" xfId="39294"/>
    <cellStyle name="Style 1 3 3 3" xfId="39295"/>
    <cellStyle name="Style 1 3 3 3 2" xfId="39296"/>
    <cellStyle name="Style 1 3 3 3 2 2" xfId="39297"/>
    <cellStyle name="Style 1 3 3 3 3" xfId="39298"/>
    <cellStyle name="Style 1 3 3 3 4" xfId="39299"/>
    <cellStyle name="Style 1 3 3 4" xfId="39300"/>
    <cellStyle name="Style 1 3 3 4 2" xfId="39301"/>
    <cellStyle name="Style 1 3 3 5" xfId="39302"/>
    <cellStyle name="Style 1 3 3 5 2" xfId="39303"/>
    <cellStyle name="Style 1 3 3 6" xfId="39304"/>
    <cellStyle name="Style 1 3 4" xfId="6347"/>
    <cellStyle name="Style 1 3 4 2" xfId="6348"/>
    <cellStyle name="Style 1 3 4 2 2" xfId="39305"/>
    <cellStyle name="Style 1 3 4 2 3" xfId="39306"/>
    <cellStyle name="Style 1 3 4 3" xfId="39307"/>
    <cellStyle name="Style 1 3 4 3 2" xfId="39308"/>
    <cellStyle name="Style 1 3 4 3 3" xfId="39309"/>
    <cellStyle name="Style 1 3 4 4" xfId="39310"/>
    <cellStyle name="Style 1 3 4 5" xfId="39311"/>
    <cellStyle name="Style 1 3 5" xfId="6349"/>
    <cellStyle name="Style 1 3 5 2" xfId="39312"/>
    <cellStyle name="Style 1 3 5 2 2" xfId="39313"/>
    <cellStyle name="Style 1 3 5 2 3" xfId="39314"/>
    <cellStyle name="Style 1 3 5 3" xfId="39315"/>
    <cellStyle name="Style 1 3 5 4" xfId="39316"/>
    <cellStyle name="Style 1 3 5 5" xfId="39317"/>
    <cellStyle name="Style 1 3 6" xfId="39318"/>
    <cellStyle name="Style 1 3 6 2" xfId="39319"/>
    <cellStyle name="Style 1 3 6 3" xfId="39320"/>
    <cellStyle name="Style 1 3 7" xfId="39321"/>
    <cellStyle name="Style 1 3 7 2" xfId="39322"/>
    <cellStyle name="Style 1 3 8" xfId="39323"/>
    <cellStyle name="Style 1 4" xfId="6350"/>
    <cellStyle name="Style 1 4 2" xfId="6351"/>
    <cellStyle name="Style 1 4 2 2" xfId="39324"/>
    <cellStyle name="Style 1 4 2 2 2" xfId="39325"/>
    <cellStyle name="Style 1 4 2 2 2 2" xfId="39326"/>
    <cellStyle name="Style 1 4 2 2 3" xfId="39327"/>
    <cellStyle name="Style 1 4 2 2 4" xfId="39328"/>
    <cellStyle name="Style 1 4 2 3" xfId="39329"/>
    <cellStyle name="Style 1 4 2 3 2" xfId="39330"/>
    <cellStyle name="Style 1 4 2 4" xfId="39331"/>
    <cellStyle name="Style 1 4 2 4 2" xfId="39332"/>
    <cellStyle name="Style 1 4 2 5" xfId="39333"/>
    <cellStyle name="Style 1 4 3" xfId="6352"/>
    <cellStyle name="Style 1 4 3 2" xfId="6353"/>
    <cellStyle name="Style 1 4 3 2 2" xfId="39334"/>
    <cellStyle name="Style 1 4 3 3" xfId="39335"/>
    <cellStyle name="Style 1 4 3 4" xfId="39336"/>
    <cellStyle name="Style 1 4 4" xfId="39337"/>
    <cellStyle name="Style 1 4 4 2" xfId="39338"/>
    <cellStyle name="Style 1 4 4 2 2" xfId="39339"/>
    <cellStyle name="Style 1 4 4 3" xfId="39340"/>
    <cellStyle name="Style 1 4 4 4" xfId="39341"/>
    <cellStyle name="Style 1 4 5" xfId="39342"/>
    <cellStyle name="Style 1 4 5 2" xfId="39343"/>
    <cellStyle name="Style 1 4 5 3" xfId="39344"/>
    <cellStyle name="Style 1 4 6" xfId="39345"/>
    <cellStyle name="Style 1 4 6 2" xfId="39346"/>
    <cellStyle name="Style 1 4 7" xfId="39347"/>
    <cellStyle name="Style 1 5" xfId="6354"/>
    <cellStyle name="Style 1 5 2" xfId="6355"/>
    <cellStyle name="Style 1 5 2 2" xfId="39348"/>
    <cellStyle name="Style 1 5 2 2 2" xfId="39349"/>
    <cellStyle name="Style 1 5 2 2 2 2" xfId="39350"/>
    <cellStyle name="Style 1 5 2 2 3" xfId="39351"/>
    <cellStyle name="Style 1 5 2 2 4" xfId="39352"/>
    <cellStyle name="Style 1 5 2 3" xfId="39353"/>
    <cellStyle name="Style 1 5 2 3 2" xfId="39354"/>
    <cellStyle name="Style 1 5 2 4" xfId="39355"/>
    <cellStyle name="Style 1 5 2 4 2" xfId="39356"/>
    <cellStyle name="Style 1 5 2 5" xfId="39357"/>
    <cellStyle name="Style 1 5 3" xfId="6356"/>
    <cellStyle name="Style 1 5 3 2" xfId="6357"/>
    <cellStyle name="Style 1 5 3 2 2" xfId="39358"/>
    <cellStyle name="Style 1 5 3 3" xfId="39359"/>
    <cellStyle name="Style 1 5 3 3 2" xfId="39360"/>
    <cellStyle name="Style 1 5 3 4" xfId="39361"/>
    <cellStyle name="Style 1 5 3 5" xfId="39362"/>
    <cellStyle name="Style 1 5 4" xfId="6358"/>
    <cellStyle name="Style 1 5 4 2" xfId="6359"/>
    <cellStyle name="Style 1 5 4 2 2" xfId="39363"/>
    <cellStyle name="Style 1 5 4 3" xfId="39364"/>
    <cellStyle name="Style 1 5 5" xfId="39365"/>
    <cellStyle name="Style 1 5 5 2" xfId="39366"/>
    <cellStyle name="Style 1 5 5 2 2" xfId="39367"/>
    <cellStyle name="Style 1 5 5 3" xfId="39368"/>
    <cellStyle name="Style 1 5 5 4" xfId="39369"/>
    <cellStyle name="Style 1 5 6" xfId="39370"/>
    <cellStyle name="Style 1 5 6 2" xfId="39371"/>
    <cellStyle name="Style 1 5 7" xfId="39372"/>
    <cellStyle name="Style 1 6" xfId="6360"/>
    <cellStyle name="Style 1 6 10" xfId="39373"/>
    <cellStyle name="Style 1 6 11" xfId="39374"/>
    <cellStyle name="Style 1 6 2" xfId="6361"/>
    <cellStyle name="Style 1 6 2 2" xfId="6362"/>
    <cellStyle name="Style 1 6 2 2 2" xfId="6363"/>
    <cellStyle name="Style 1 6 2 2 2 2" xfId="39375"/>
    <cellStyle name="Style 1 6 2 2 3" xfId="39376"/>
    <cellStyle name="Style 1 6 2 2 4" xfId="39377"/>
    <cellStyle name="Style 1 6 2 3" xfId="39378"/>
    <cellStyle name="Style 1 6 2 3 2" xfId="39379"/>
    <cellStyle name="Style 1 6 2 3 2 2" xfId="39380"/>
    <cellStyle name="Style 1 6 2 3 3" xfId="39381"/>
    <cellStyle name="Style 1 6 2 3 4" xfId="39382"/>
    <cellStyle name="Style 1 6 2 4" xfId="39383"/>
    <cellStyle name="Style 1 6 2 4 2" xfId="39384"/>
    <cellStyle name="Style 1 6 2 5" xfId="39385"/>
    <cellStyle name="Style 1 6 2 5 2" xfId="39386"/>
    <cellStyle name="Style 1 6 2 6" xfId="39387"/>
    <cellStyle name="Style 1 6 2 7" xfId="39388"/>
    <cellStyle name="Style 1 6 3" xfId="6364"/>
    <cellStyle name="Style 1 6 3 2" xfId="6365"/>
    <cellStyle name="Style 1 6 3 2 2" xfId="6366"/>
    <cellStyle name="Style 1 6 3 2 2 2" xfId="39389"/>
    <cellStyle name="Style 1 6 3 2 3" xfId="39390"/>
    <cellStyle name="Style 1 6 3 2 4" xfId="39391"/>
    <cellStyle name="Style 1 6 3 3" xfId="39392"/>
    <cellStyle name="Style 1 6 3 3 2" xfId="39393"/>
    <cellStyle name="Style 1 6 3 3 2 2" xfId="39394"/>
    <cellStyle name="Style 1 6 3 3 3" xfId="39395"/>
    <cellStyle name="Style 1 6 3 4" xfId="39396"/>
    <cellStyle name="Style 1 6 3 4 2" xfId="39397"/>
    <cellStyle name="Style 1 6 3 5" xfId="39398"/>
    <cellStyle name="Style 1 6 3 5 2" xfId="39399"/>
    <cellStyle name="Style 1 6 3 6" xfId="39400"/>
    <cellStyle name="Style 1 6 3 7" xfId="39401"/>
    <cellStyle name="Style 1 6 4" xfId="6367"/>
    <cellStyle name="Style 1 6 4 2" xfId="6368"/>
    <cellStyle name="Style 1 6 4 2 2" xfId="6369"/>
    <cellStyle name="Style 1 6 4 2 2 2" xfId="39402"/>
    <cellStyle name="Style 1 6 4 2 3" xfId="39403"/>
    <cellStyle name="Style 1 6 4 2 4" xfId="39404"/>
    <cellStyle name="Style 1 6 4 3" xfId="39405"/>
    <cellStyle name="Style 1 6 4 3 2" xfId="39406"/>
    <cellStyle name="Style 1 6 4 3 2 2" xfId="39407"/>
    <cellStyle name="Style 1 6 4 3 3" xfId="39408"/>
    <cellStyle name="Style 1 6 4 4" xfId="39409"/>
    <cellStyle name="Style 1 6 4 4 2" xfId="39410"/>
    <cellStyle name="Style 1 6 4 5" xfId="39411"/>
    <cellStyle name="Style 1 6 4 5 2" xfId="39412"/>
    <cellStyle name="Style 1 6 4 6" xfId="39413"/>
    <cellStyle name="Style 1 6 4 7" xfId="39414"/>
    <cellStyle name="Style 1 6 5" xfId="6370"/>
    <cellStyle name="Style 1 6 5 2" xfId="6371"/>
    <cellStyle name="Style 1 6 5 2 2" xfId="6372"/>
    <cellStyle name="Style 1 6 5 2 2 2" xfId="39415"/>
    <cellStyle name="Style 1 6 5 2 3" xfId="39416"/>
    <cellStyle name="Style 1 6 5 2 4" xfId="39417"/>
    <cellStyle name="Style 1 6 5 3" xfId="39418"/>
    <cellStyle name="Style 1 6 5 3 2" xfId="39419"/>
    <cellStyle name="Style 1 6 5 3 2 2" xfId="39420"/>
    <cellStyle name="Style 1 6 5 3 3" xfId="39421"/>
    <cellStyle name="Style 1 6 5 4" xfId="39422"/>
    <cellStyle name="Style 1 6 5 4 2" xfId="39423"/>
    <cellStyle name="Style 1 6 5 5" xfId="39424"/>
    <cellStyle name="Style 1 6 5 5 2" xfId="39425"/>
    <cellStyle name="Style 1 6 5 6" xfId="39426"/>
    <cellStyle name="Style 1 6 6" xfId="6373"/>
    <cellStyle name="Style 1 6 6 2" xfId="6374"/>
    <cellStyle name="Style 1 6 6 2 2" xfId="39427"/>
    <cellStyle name="Style 1 6 6 3" xfId="39428"/>
    <cellStyle name="Style 1 6 6 4" xfId="39429"/>
    <cellStyle name="Style 1 6 7" xfId="6375"/>
    <cellStyle name="Style 1 6 7 2" xfId="39430"/>
    <cellStyle name="Style 1 6 7 2 2" xfId="39431"/>
    <cellStyle name="Style 1 6 7 3" xfId="39432"/>
    <cellStyle name="Style 1 6 7 4" xfId="39433"/>
    <cellStyle name="Style 1 6 8" xfId="39434"/>
    <cellStyle name="Style 1 6 8 2" xfId="39435"/>
    <cellStyle name="Style 1 6 9" xfId="39436"/>
    <cellStyle name="Style 1 6 9 2" xfId="39437"/>
    <cellStyle name="Style 1 7" xfId="6376"/>
    <cellStyle name="Style 1 7 2" xfId="6377"/>
    <cellStyle name="Style 1 7 2 2" xfId="39438"/>
    <cellStyle name="Style 1 7 2 2 2" xfId="39439"/>
    <cellStyle name="Style 1 7 2 2 2 2" xfId="39440"/>
    <cellStyle name="Style 1 7 2 3" xfId="39441"/>
    <cellStyle name="Style 1 7 2 3 2" xfId="39442"/>
    <cellStyle name="Style 1 7 2 4" xfId="39443"/>
    <cellStyle name="Style 1 7 2 4 2" xfId="39444"/>
    <cellStyle name="Style 1 7 2 5" xfId="39445"/>
    <cellStyle name="Style 1 7 2 6" xfId="39446"/>
    <cellStyle name="Style 1 7 3" xfId="6378"/>
    <cellStyle name="Style 1 7 3 2" xfId="39447"/>
    <cellStyle name="Style 1 7 3 2 2" xfId="39448"/>
    <cellStyle name="Style 1 7 3 3" xfId="39449"/>
    <cellStyle name="Style 1 7 4" xfId="39450"/>
    <cellStyle name="Style 1 7 4 2" xfId="39451"/>
    <cellStyle name="Style 1 7 4 2 2" xfId="39452"/>
    <cellStyle name="Style 1 7 4 3" xfId="39453"/>
    <cellStyle name="Style 1 7 5" xfId="39454"/>
    <cellStyle name="Style 1 7 5 2" xfId="39455"/>
    <cellStyle name="Style 1 7 6" xfId="39456"/>
    <cellStyle name="Style 1 7 6 2" xfId="39457"/>
    <cellStyle name="Style 1 7 7" xfId="39458"/>
    <cellStyle name="Style 1 7 8" xfId="39459"/>
    <cellStyle name="Style 1 8" xfId="6379"/>
    <cellStyle name="Style 1 8 2" xfId="6380"/>
    <cellStyle name="Style 1 8 2 2" xfId="39460"/>
    <cellStyle name="Style 1 8 2 2 2" xfId="39461"/>
    <cellStyle name="Style 1 8 2 2 2 2" xfId="39462"/>
    <cellStyle name="Style 1 8 2 3" xfId="39463"/>
    <cellStyle name="Style 1 8 2 3 2" xfId="39464"/>
    <cellStyle name="Style 1 8 2 4" xfId="39465"/>
    <cellStyle name="Style 1 8 2 4 2" xfId="39466"/>
    <cellStyle name="Style 1 8 2 5" xfId="39467"/>
    <cellStyle name="Style 1 8 3" xfId="39468"/>
    <cellStyle name="Style 1 8 3 2" xfId="39469"/>
    <cellStyle name="Style 1 8 3 2 2" xfId="39470"/>
    <cellStyle name="Style 1 8 3 3" xfId="39471"/>
    <cellStyle name="Style 1 8 4" xfId="39472"/>
    <cellStyle name="Style 1 8 4 2" xfId="39473"/>
    <cellStyle name="Style 1 8 4 2 2" xfId="39474"/>
    <cellStyle name="Style 1 8 4 3" xfId="39475"/>
    <cellStyle name="Style 1 8 5" xfId="39476"/>
    <cellStyle name="Style 1 8 5 2" xfId="39477"/>
    <cellStyle name="Style 1 8 6" xfId="39478"/>
    <cellStyle name="Style 1 8 6 2" xfId="39479"/>
    <cellStyle name="Style 1 8 7" xfId="39480"/>
    <cellStyle name="Style 1 8 8" xfId="39481"/>
    <cellStyle name="Style 1 9" xfId="6381"/>
    <cellStyle name="Style 1 9 2" xfId="6382"/>
    <cellStyle name="Style 1 9 2 2" xfId="39482"/>
    <cellStyle name="Style 1 9 2 2 2" xfId="39483"/>
    <cellStyle name="Style 1 9 2 2 2 2" xfId="39484"/>
    <cellStyle name="Style 1 9 2 3" xfId="39485"/>
    <cellStyle name="Style 1 9 2 3 2" xfId="39486"/>
    <cellStyle name="Style 1 9 2 4" xfId="39487"/>
    <cellStyle name="Style 1 9 2 4 2" xfId="39488"/>
    <cellStyle name="Style 1 9 3" xfId="39489"/>
    <cellStyle name="Style 1 9 3 2" xfId="39490"/>
    <cellStyle name="Style 1 9 3 2 2" xfId="39491"/>
    <cellStyle name="Style 1 9 3 3" xfId="39492"/>
    <cellStyle name="Style 1 9 4" xfId="39493"/>
    <cellStyle name="Style 1 9 4 2" xfId="39494"/>
    <cellStyle name="Style 1 9 4 2 2" xfId="39495"/>
    <cellStyle name="Style 1 9 4 3" xfId="39496"/>
    <cellStyle name="Style 1 9 5" xfId="39497"/>
    <cellStyle name="Style 1 9 5 2" xfId="39498"/>
    <cellStyle name="Style 1 9 6" xfId="39499"/>
    <cellStyle name="Style 1 9 6 2" xfId="39500"/>
    <cellStyle name="Style 1 9 7" xfId="39501"/>
    <cellStyle name="Style 1_ Price Inputs" xfId="6383"/>
    <cellStyle name="Style 21" xfId="6384"/>
    <cellStyle name="Style 21 2" xfId="39502"/>
    <cellStyle name="Style 21 2 2" xfId="39503"/>
    <cellStyle name="Style 21 2 2 2" xfId="39504"/>
    <cellStyle name="Style 21 2 3" xfId="39505"/>
    <cellStyle name="Style 21 2 4" xfId="39506"/>
    <cellStyle name="Style 21 3" xfId="39507"/>
    <cellStyle name="Style 21 3 2" xfId="39508"/>
    <cellStyle name="Style 21 4" xfId="39509"/>
    <cellStyle name="Style 21 4 2" xfId="39510"/>
    <cellStyle name="Style 21 5" xfId="39511"/>
    <cellStyle name="Style 22" xfId="6385"/>
    <cellStyle name="Style 22 2" xfId="39512"/>
    <cellStyle name="Style 22 2 2" xfId="39513"/>
    <cellStyle name="Style 22 2 2 2" xfId="39514"/>
    <cellStyle name="Style 22 2 3" xfId="39515"/>
    <cellStyle name="Style 22 2 4" xfId="39516"/>
    <cellStyle name="Style 22 3" xfId="39517"/>
    <cellStyle name="Style 22 3 2" xfId="39518"/>
    <cellStyle name="Style 22 4" xfId="39519"/>
    <cellStyle name="Style 22 4 2" xfId="39520"/>
    <cellStyle name="Style 22 5" xfId="39521"/>
    <cellStyle name="Style 23" xfId="6386"/>
    <cellStyle name="Style 23 2" xfId="6387"/>
    <cellStyle name="Style 23 2 2" xfId="39522"/>
    <cellStyle name="Style 23 2 2 2" xfId="39523"/>
    <cellStyle name="Style 23 2 3" xfId="39524"/>
    <cellStyle name="Style 23 2 4" xfId="39525"/>
    <cellStyle name="Style 23 2 5" xfId="39526"/>
    <cellStyle name="Style 23 3" xfId="39527"/>
    <cellStyle name="Style 23 3 2" xfId="39528"/>
    <cellStyle name="Style 23 4" xfId="39529"/>
    <cellStyle name="Style 23 4 2" xfId="39530"/>
    <cellStyle name="Style 23 5" xfId="39531"/>
    <cellStyle name="Style 24" xfId="6388"/>
    <cellStyle name="Style 24 2" xfId="6389"/>
    <cellStyle name="Style 24 2 2" xfId="39532"/>
    <cellStyle name="Style 24 2 2 2" xfId="39533"/>
    <cellStyle name="Style 24 2 3" xfId="39534"/>
    <cellStyle name="Style 24 2 4" xfId="39535"/>
    <cellStyle name="Style 24 2 5" xfId="39536"/>
    <cellStyle name="Style 24 3" xfId="39537"/>
    <cellStyle name="Style 24 3 2" xfId="39538"/>
    <cellStyle name="Style 24 4" xfId="39539"/>
    <cellStyle name="Style 24 4 2" xfId="39540"/>
    <cellStyle name="Style 24 5" xfId="39541"/>
    <cellStyle name="Style 25" xfId="6390"/>
    <cellStyle name="Style 25 2" xfId="6391"/>
    <cellStyle name="Style 25 2 2" xfId="39542"/>
    <cellStyle name="Style 25 2 2 2" xfId="39543"/>
    <cellStyle name="Style 25 2 3" xfId="39544"/>
    <cellStyle name="Style 25 2 4" xfId="39545"/>
    <cellStyle name="Style 25 2 5" xfId="39546"/>
    <cellStyle name="Style 25 3" xfId="39547"/>
    <cellStyle name="Style 25 3 2" xfId="39548"/>
    <cellStyle name="Style 25 4" xfId="39549"/>
    <cellStyle name="Style 25 4 2" xfId="39550"/>
    <cellStyle name="Style 25 5" xfId="39551"/>
    <cellStyle name="Style 26" xfId="6392"/>
    <cellStyle name="Style 26 2" xfId="6393"/>
    <cellStyle name="Style 26 2 2" xfId="39552"/>
    <cellStyle name="Style 26 2 2 2" xfId="39553"/>
    <cellStyle name="Style 26 2 3" xfId="39554"/>
    <cellStyle name="Style 26 2 4" xfId="39555"/>
    <cellStyle name="Style 26 2 5" xfId="39556"/>
    <cellStyle name="Style 26 3" xfId="39557"/>
    <cellStyle name="Style 26 3 2" xfId="39558"/>
    <cellStyle name="Style 26 4" xfId="39559"/>
    <cellStyle name="Style 26 4 2" xfId="39560"/>
    <cellStyle name="Style 26 5" xfId="39561"/>
    <cellStyle name="Style 27" xfId="6394"/>
    <cellStyle name="Style 27 2" xfId="6395"/>
    <cellStyle name="Style 27 2 2" xfId="39562"/>
    <cellStyle name="Style 27 2 2 2" xfId="39563"/>
    <cellStyle name="Style 27 2 3" xfId="39564"/>
    <cellStyle name="Style 27 2 4" xfId="39565"/>
    <cellStyle name="Style 27 2 5" xfId="39566"/>
    <cellStyle name="Style 27 3" xfId="39567"/>
    <cellStyle name="Style 27 3 2" xfId="39568"/>
    <cellStyle name="Style 27 4" xfId="39569"/>
    <cellStyle name="Style 27 4 2" xfId="39570"/>
    <cellStyle name="Style 27 5" xfId="39571"/>
    <cellStyle name="Style 28" xfId="6396"/>
    <cellStyle name="Style 28 2" xfId="6397"/>
    <cellStyle name="Style 28 2 2" xfId="39572"/>
    <cellStyle name="Style 28 2 2 2" xfId="39573"/>
    <cellStyle name="Style 28 2 3" xfId="39574"/>
    <cellStyle name="Style 28 2 4" xfId="39575"/>
    <cellStyle name="Style 28 2 5" xfId="39576"/>
    <cellStyle name="Style 28 3" xfId="39577"/>
    <cellStyle name="Style 28 3 2" xfId="39578"/>
    <cellStyle name="Style 28 4" xfId="39579"/>
    <cellStyle name="Style 28 4 2" xfId="39580"/>
    <cellStyle name="Style 28 5" xfId="39581"/>
    <cellStyle name="Style 29" xfId="6398"/>
    <cellStyle name="Style 29 2" xfId="6399"/>
    <cellStyle name="Style 29 2 2" xfId="39582"/>
    <cellStyle name="Style 29 2 2 2" xfId="39583"/>
    <cellStyle name="Style 29 2 2 2 2" xfId="39584"/>
    <cellStyle name="Style 29 2 3" xfId="39585"/>
    <cellStyle name="Style 29 2 3 2" xfId="39586"/>
    <cellStyle name="Style 29 2 4" xfId="39587"/>
    <cellStyle name="Style 29 2 4 2" xfId="39588"/>
    <cellStyle name="Style 29 2 5" xfId="39589"/>
    <cellStyle name="Style 29 3" xfId="39590"/>
    <cellStyle name="Style 29 3 2" xfId="39591"/>
    <cellStyle name="Style 29 3 2 2" xfId="39592"/>
    <cellStyle name="Style 29 3 3" xfId="39593"/>
    <cellStyle name="Style 29 4" xfId="39594"/>
    <cellStyle name="Style 29 4 2" xfId="39595"/>
    <cellStyle name="Style 29 4 2 2" xfId="39596"/>
    <cellStyle name="Style 29 4 3" xfId="39597"/>
    <cellStyle name="Style 29 5" xfId="39598"/>
    <cellStyle name="Style 29 5 2" xfId="39599"/>
    <cellStyle name="Style 29 6" xfId="39600"/>
    <cellStyle name="Style 29 6 2" xfId="39601"/>
    <cellStyle name="Style 29 7" xfId="39602"/>
    <cellStyle name="Style 30" xfId="6400"/>
    <cellStyle name="Style 30 2" xfId="6401"/>
    <cellStyle name="Style 30 2 2" xfId="39603"/>
    <cellStyle name="Style 30 2 2 2" xfId="39604"/>
    <cellStyle name="Style 30 2 2 2 2" xfId="39605"/>
    <cellStyle name="Style 30 2 3" xfId="39606"/>
    <cellStyle name="Style 30 2 3 2" xfId="39607"/>
    <cellStyle name="Style 30 2 4" xfId="39608"/>
    <cellStyle name="Style 30 2 4 2" xfId="39609"/>
    <cellStyle name="Style 30 2 5" xfId="39610"/>
    <cellStyle name="Style 30 3" xfId="39611"/>
    <cellStyle name="Style 30 3 2" xfId="39612"/>
    <cellStyle name="Style 30 3 2 2" xfId="39613"/>
    <cellStyle name="Style 30 3 3" xfId="39614"/>
    <cellStyle name="Style 30 4" xfId="39615"/>
    <cellStyle name="Style 30 4 2" xfId="39616"/>
    <cellStyle name="Style 30 4 2 2" xfId="39617"/>
    <cellStyle name="Style 30 4 3" xfId="39618"/>
    <cellStyle name="Style 30 5" xfId="39619"/>
    <cellStyle name="Style 30 5 2" xfId="39620"/>
    <cellStyle name="Style 30 6" xfId="39621"/>
    <cellStyle name="Style 30 6 2" xfId="39622"/>
    <cellStyle name="Style 30 7" xfId="39623"/>
    <cellStyle name="Style 31" xfId="6402"/>
    <cellStyle name="Style 31 2" xfId="6403"/>
    <cellStyle name="Style 31 2 2" xfId="39624"/>
    <cellStyle name="Style 31 2 2 2" xfId="39625"/>
    <cellStyle name="Style 31 2 3" xfId="39626"/>
    <cellStyle name="Style 31 2 4" xfId="39627"/>
    <cellStyle name="Style 31 2 5" xfId="39628"/>
    <cellStyle name="Style 31 3" xfId="39629"/>
    <cellStyle name="Style 31 3 2" xfId="39630"/>
    <cellStyle name="Style 31 4" xfId="39631"/>
    <cellStyle name="Style 31 4 2" xfId="39632"/>
    <cellStyle name="Style 31 5" xfId="39633"/>
    <cellStyle name="Style 32" xfId="6404"/>
    <cellStyle name="Style 32 2" xfId="6405"/>
    <cellStyle name="Style 32 2 2" xfId="39634"/>
    <cellStyle name="Style 32 2 2 2" xfId="39635"/>
    <cellStyle name="Style 32 2 3" xfId="39636"/>
    <cellStyle name="Style 32 2 4" xfId="39637"/>
    <cellStyle name="Style 32 2 5" xfId="39638"/>
    <cellStyle name="Style 32 3" xfId="39639"/>
    <cellStyle name="Style 32 3 2" xfId="39640"/>
    <cellStyle name="Style 32 4" xfId="39641"/>
    <cellStyle name="Style 32 4 2" xfId="39642"/>
    <cellStyle name="Style 32 5" xfId="39643"/>
    <cellStyle name="Style 33" xfId="6406"/>
    <cellStyle name="Style 33 2" xfId="6407"/>
    <cellStyle name="Style 33 2 2" xfId="39644"/>
    <cellStyle name="Style 33 2 2 2" xfId="39645"/>
    <cellStyle name="Style 33 2 2 2 2" xfId="39646"/>
    <cellStyle name="Style 33 2 3" xfId="39647"/>
    <cellStyle name="Style 33 2 3 2" xfId="39648"/>
    <cellStyle name="Style 33 2 4" xfId="39649"/>
    <cellStyle name="Style 33 2 4 2" xfId="39650"/>
    <cellStyle name="Style 33 2 5" xfId="39651"/>
    <cellStyle name="Style 33 3" xfId="39652"/>
    <cellStyle name="Style 33 3 2" xfId="39653"/>
    <cellStyle name="Style 33 3 2 2" xfId="39654"/>
    <cellStyle name="Style 33 3 3" xfId="39655"/>
    <cellStyle name="Style 33 4" xfId="39656"/>
    <cellStyle name="Style 33 4 2" xfId="39657"/>
    <cellStyle name="Style 33 4 2 2" xfId="39658"/>
    <cellStyle name="Style 33 4 3" xfId="39659"/>
    <cellStyle name="Style 33 5" xfId="39660"/>
    <cellStyle name="Style 33 5 2" xfId="39661"/>
    <cellStyle name="Style 33 6" xfId="39662"/>
    <cellStyle name="Style 33 6 2" xfId="39663"/>
    <cellStyle name="Style 33 7" xfId="39664"/>
    <cellStyle name="Style 34" xfId="6408"/>
    <cellStyle name="Style 34 2" xfId="6409"/>
    <cellStyle name="Style 34 2 2" xfId="39665"/>
    <cellStyle name="Style 34 2 2 2" xfId="39666"/>
    <cellStyle name="Style 34 2 2 2 2" xfId="39667"/>
    <cellStyle name="Style 34 2 3" xfId="39668"/>
    <cellStyle name="Style 34 2 3 2" xfId="39669"/>
    <cellStyle name="Style 34 2 4" xfId="39670"/>
    <cellStyle name="Style 34 2 4 2" xfId="39671"/>
    <cellStyle name="Style 34 3" xfId="39672"/>
    <cellStyle name="Style 34 3 2" xfId="39673"/>
    <cellStyle name="Style 34 3 2 2" xfId="39674"/>
    <cellStyle name="Style 34 3 3" xfId="39675"/>
    <cellStyle name="Style 34 4" xfId="39676"/>
    <cellStyle name="Style 34 4 2" xfId="39677"/>
    <cellStyle name="Style 34 4 2 2" xfId="39678"/>
    <cellStyle name="Style 34 4 3" xfId="39679"/>
    <cellStyle name="Style 34 5" xfId="39680"/>
    <cellStyle name="Style 34 5 2" xfId="39681"/>
    <cellStyle name="Style 34 6" xfId="39682"/>
    <cellStyle name="Style 34 6 2" xfId="39683"/>
    <cellStyle name="Style 34 7" xfId="39684"/>
    <cellStyle name="Style 35" xfId="6410"/>
    <cellStyle name="Style 35 2" xfId="6411"/>
    <cellStyle name="Style 35 2 2" xfId="39685"/>
    <cellStyle name="Style 35 2 2 2" xfId="39686"/>
    <cellStyle name="Style 35 2 2 2 2" xfId="39687"/>
    <cellStyle name="Style 35 2 3" xfId="39688"/>
    <cellStyle name="Style 35 2 3 2" xfId="39689"/>
    <cellStyle name="Style 35 2 4" xfId="39690"/>
    <cellStyle name="Style 35 2 4 2" xfId="39691"/>
    <cellStyle name="Style 35 3" xfId="39692"/>
    <cellStyle name="Style 35 3 2" xfId="39693"/>
    <cellStyle name="Style 35 3 2 2" xfId="39694"/>
    <cellStyle name="Style 35 3 3" xfId="39695"/>
    <cellStyle name="Style 35 4" xfId="39696"/>
    <cellStyle name="Style 35 4 2" xfId="39697"/>
    <cellStyle name="Style 35 4 2 2" xfId="39698"/>
    <cellStyle name="Style 35 4 3" xfId="39699"/>
    <cellStyle name="Style 35 5" xfId="39700"/>
    <cellStyle name="Style 35 5 2" xfId="39701"/>
    <cellStyle name="Style 35 6" xfId="39702"/>
    <cellStyle name="Style 35 6 2" xfId="39703"/>
    <cellStyle name="Style 35 7" xfId="39704"/>
    <cellStyle name="Style 36" xfId="6412"/>
    <cellStyle name="Style 36 2" xfId="6413"/>
    <cellStyle name="Style 36 2 2" xfId="39705"/>
    <cellStyle name="Style 36 2 2 2" xfId="39706"/>
    <cellStyle name="Style 36 2 2 2 2" xfId="39707"/>
    <cellStyle name="Style 36 2 3" xfId="39708"/>
    <cellStyle name="Style 36 2 3 2" xfId="39709"/>
    <cellStyle name="Style 36 2 4" xfId="39710"/>
    <cellStyle name="Style 36 2 4 2" xfId="39711"/>
    <cellStyle name="Style 36 3" xfId="39712"/>
    <cellStyle name="Style 36 3 2" xfId="39713"/>
    <cellStyle name="Style 36 3 2 2" xfId="39714"/>
    <cellStyle name="Style 36 3 3" xfId="39715"/>
    <cellStyle name="Style 36 4" xfId="39716"/>
    <cellStyle name="Style 36 4 2" xfId="39717"/>
    <cellStyle name="Style 36 4 2 2" xfId="39718"/>
    <cellStyle name="Style 36 4 3" xfId="39719"/>
    <cellStyle name="Style 36 5" xfId="39720"/>
    <cellStyle name="Style 36 5 2" xfId="39721"/>
    <cellStyle name="Style 36 6" xfId="39722"/>
    <cellStyle name="Style 36 6 2" xfId="39723"/>
    <cellStyle name="Style 36 7" xfId="39724"/>
    <cellStyle name="Style 39" xfId="6414"/>
    <cellStyle name="Style 39 2" xfId="6415"/>
    <cellStyle name="Style 39 2 2" xfId="39725"/>
    <cellStyle name="Style 39 2 2 2" xfId="39726"/>
    <cellStyle name="Style 39 2 2 2 2" xfId="39727"/>
    <cellStyle name="Style 39 2 3" xfId="39728"/>
    <cellStyle name="Style 39 2 3 2" xfId="39729"/>
    <cellStyle name="Style 39 2 4" xfId="39730"/>
    <cellStyle name="Style 39 2 4 2" xfId="39731"/>
    <cellStyle name="Style 39 3" xfId="39732"/>
    <cellStyle name="Style 39 3 2" xfId="39733"/>
    <cellStyle name="Style 39 3 2 2" xfId="39734"/>
    <cellStyle name="Style 39 3 3" xfId="39735"/>
    <cellStyle name="Style 39 4" xfId="39736"/>
    <cellStyle name="Style 39 4 2" xfId="39737"/>
    <cellStyle name="Style 39 4 2 2" xfId="39738"/>
    <cellStyle name="Style 39 4 3" xfId="39739"/>
    <cellStyle name="Style 39 5" xfId="39740"/>
    <cellStyle name="Style 39 5 2" xfId="39741"/>
    <cellStyle name="Style 39 6" xfId="39742"/>
    <cellStyle name="Style 39 6 2" xfId="39743"/>
    <cellStyle name="STYLE1" xfId="6416"/>
    <cellStyle name="STYLE1 2" xfId="39744"/>
    <cellStyle name="STYLE2" xfId="6417"/>
    <cellStyle name="STYLE2 2" xfId="39745"/>
    <cellStyle name="STYLE3" xfId="6418"/>
    <cellStyle name="STYLE3 2" xfId="39746"/>
    <cellStyle name="SubHeading" xfId="6419"/>
    <cellStyle name="SubsidTitle" xfId="6420"/>
    <cellStyle name="sub-tl - Style3" xfId="6421"/>
    <cellStyle name="subtot - Style5" xfId="6422"/>
    <cellStyle name="Subtotal" xfId="6423"/>
    <cellStyle name="Sub-total" xfId="6424"/>
    <cellStyle name="Subtotal 10" xfId="39747"/>
    <cellStyle name="Sub-total 10" xfId="39748"/>
    <cellStyle name="Subtotal 10 10" xfId="39749"/>
    <cellStyle name="Sub-total 10 10" xfId="39750"/>
    <cellStyle name="Subtotal 10 10 2" xfId="39751"/>
    <cellStyle name="Sub-total 10 10 2" xfId="39752"/>
    <cellStyle name="Subtotal 10 10 3" xfId="39753"/>
    <cellStyle name="Sub-total 10 10 3" xfId="39754"/>
    <cellStyle name="Subtotal 10 10 4" xfId="39755"/>
    <cellStyle name="Sub-total 10 10 4" xfId="39756"/>
    <cellStyle name="Subtotal 10 10 5" xfId="39757"/>
    <cellStyle name="Sub-total 10 10 5" xfId="39758"/>
    <cellStyle name="Subtotal 10 10 6" xfId="39759"/>
    <cellStyle name="Sub-total 10 10 6" xfId="39760"/>
    <cellStyle name="Subtotal 10 11" xfId="39761"/>
    <cellStyle name="Sub-total 10 11" xfId="39762"/>
    <cellStyle name="Subtotal 10 11 2" xfId="39763"/>
    <cellStyle name="Sub-total 10 11 2" xfId="39764"/>
    <cellStyle name="Subtotal 10 11 3" xfId="39765"/>
    <cellStyle name="Sub-total 10 11 3" xfId="39766"/>
    <cellStyle name="Subtotal 10 11 4" xfId="39767"/>
    <cellStyle name="Sub-total 10 11 4" xfId="39768"/>
    <cellStyle name="Subtotal 10 11 5" xfId="39769"/>
    <cellStyle name="Sub-total 10 11 5" xfId="39770"/>
    <cellStyle name="Subtotal 10 11 6" xfId="39771"/>
    <cellStyle name="Sub-total 10 11 6" xfId="39772"/>
    <cellStyle name="Subtotal 10 12" xfId="39773"/>
    <cellStyle name="Sub-total 10 12" xfId="39774"/>
    <cellStyle name="Subtotal 10 12 2" xfId="39775"/>
    <cellStyle name="Sub-total 10 12 2" xfId="39776"/>
    <cellStyle name="Subtotal 10 12 3" xfId="39777"/>
    <cellStyle name="Sub-total 10 12 3" xfId="39778"/>
    <cellStyle name="Subtotal 10 12 4" xfId="39779"/>
    <cellStyle name="Sub-total 10 12 4" xfId="39780"/>
    <cellStyle name="Subtotal 10 12 5" xfId="39781"/>
    <cellStyle name="Sub-total 10 12 5" xfId="39782"/>
    <cellStyle name="Subtotal 10 12 6" xfId="39783"/>
    <cellStyle name="Sub-total 10 12 6" xfId="39784"/>
    <cellStyle name="Subtotal 10 13" xfId="39785"/>
    <cellStyle name="Sub-total 10 13" xfId="39786"/>
    <cellStyle name="Subtotal 10 13 2" xfId="39787"/>
    <cellStyle name="Sub-total 10 13 2" xfId="39788"/>
    <cellStyle name="Subtotal 10 13 3" xfId="39789"/>
    <cellStyle name="Sub-total 10 13 3" xfId="39790"/>
    <cellStyle name="Subtotal 10 13 4" xfId="39791"/>
    <cellStyle name="Sub-total 10 13 4" xfId="39792"/>
    <cellStyle name="Subtotal 10 13 5" xfId="39793"/>
    <cellStyle name="Sub-total 10 13 5" xfId="39794"/>
    <cellStyle name="Subtotal 10 13 6" xfId="39795"/>
    <cellStyle name="Sub-total 10 13 6" xfId="39796"/>
    <cellStyle name="Subtotal 10 14" xfId="39797"/>
    <cellStyle name="Sub-total 10 14" xfId="39798"/>
    <cellStyle name="Subtotal 10 15" xfId="39799"/>
    <cellStyle name="Sub-total 10 15" xfId="39800"/>
    <cellStyle name="Subtotal 10 16" xfId="39801"/>
    <cellStyle name="Sub-total 10 16" xfId="39802"/>
    <cellStyle name="Subtotal 10 17" xfId="39803"/>
    <cellStyle name="Sub-total 10 17" xfId="39804"/>
    <cellStyle name="Subtotal 10 18" xfId="39805"/>
    <cellStyle name="Sub-total 10 18" xfId="39806"/>
    <cellStyle name="Subtotal 10 2" xfId="39807"/>
    <cellStyle name="Sub-total 10 2" xfId="39808"/>
    <cellStyle name="Subtotal 10 2 2" xfId="39809"/>
    <cellStyle name="Sub-total 10 2 2" xfId="39810"/>
    <cellStyle name="Subtotal 10 2 3" xfId="39811"/>
    <cellStyle name="Sub-total 10 2 3" xfId="39812"/>
    <cellStyle name="Subtotal 10 2 4" xfId="39813"/>
    <cellStyle name="Sub-total 10 2 4" xfId="39814"/>
    <cellStyle name="Subtotal 10 2 5" xfId="39815"/>
    <cellStyle name="Sub-total 10 2 5" xfId="39816"/>
    <cellStyle name="Subtotal 10 2 6" xfId="39817"/>
    <cellStyle name="Sub-total 10 2 6" xfId="39818"/>
    <cellStyle name="Subtotal 10 3" xfId="39819"/>
    <cellStyle name="Sub-total 10 3" xfId="39820"/>
    <cellStyle name="Subtotal 10 3 2" xfId="39821"/>
    <cellStyle name="Sub-total 10 3 2" xfId="39822"/>
    <cellStyle name="Subtotal 10 3 3" xfId="39823"/>
    <cellStyle name="Sub-total 10 3 3" xfId="39824"/>
    <cellStyle name="Subtotal 10 3 4" xfId="39825"/>
    <cellStyle name="Sub-total 10 3 4" xfId="39826"/>
    <cellStyle name="Subtotal 10 3 5" xfId="39827"/>
    <cellStyle name="Sub-total 10 3 5" xfId="39828"/>
    <cellStyle name="Subtotal 10 3 6" xfId="39829"/>
    <cellStyle name="Sub-total 10 3 6" xfId="39830"/>
    <cellStyle name="Subtotal 10 4" xfId="39831"/>
    <cellStyle name="Sub-total 10 4" xfId="39832"/>
    <cellStyle name="Subtotal 10 4 2" xfId="39833"/>
    <cellStyle name="Sub-total 10 4 2" xfId="39834"/>
    <cellStyle name="Subtotal 10 4 3" xfId="39835"/>
    <cellStyle name="Sub-total 10 4 3" xfId="39836"/>
    <cellStyle name="Subtotal 10 4 4" xfId="39837"/>
    <cellStyle name="Sub-total 10 4 4" xfId="39838"/>
    <cellStyle name="Subtotal 10 4 5" xfId="39839"/>
    <cellStyle name="Sub-total 10 4 5" xfId="39840"/>
    <cellStyle name="Subtotal 10 4 6" xfId="39841"/>
    <cellStyle name="Sub-total 10 4 6" xfId="39842"/>
    <cellStyle name="Subtotal 10 5" xfId="39843"/>
    <cellStyle name="Sub-total 10 5" xfId="39844"/>
    <cellStyle name="Subtotal 10 5 2" xfId="39845"/>
    <cellStyle name="Sub-total 10 5 2" xfId="39846"/>
    <cellStyle name="Subtotal 10 5 3" xfId="39847"/>
    <cellStyle name="Sub-total 10 5 3" xfId="39848"/>
    <cellStyle name="Subtotal 10 5 4" xfId="39849"/>
    <cellStyle name="Sub-total 10 5 4" xfId="39850"/>
    <cellStyle name="Subtotal 10 5 5" xfId="39851"/>
    <cellStyle name="Sub-total 10 5 5" xfId="39852"/>
    <cellStyle name="Subtotal 10 5 6" xfId="39853"/>
    <cellStyle name="Sub-total 10 5 6" xfId="39854"/>
    <cellStyle name="Subtotal 10 6" xfId="39855"/>
    <cellStyle name="Sub-total 10 6" xfId="39856"/>
    <cellStyle name="Subtotal 10 6 2" xfId="39857"/>
    <cellStyle name="Sub-total 10 6 2" xfId="39858"/>
    <cellStyle name="Subtotal 10 6 3" xfId="39859"/>
    <cellStyle name="Sub-total 10 6 3" xfId="39860"/>
    <cellStyle name="Subtotal 10 6 4" xfId="39861"/>
    <cellStyle name="Sub-total 10 6 4" xfId="39862"/>
    <cellStyle name="Subtotal 10 6 5" xfId="39863"/>
    <cellStyle name="Sub-total 10 6 5" xfId="39864"/>
    <cellStyle name="Subtotal 10 6 6" xfId="39865"/>
    <cellStyle name="Sub-total 10 6 6" xfId="39866"/>
    <cellStyle name="Subtotal 10 7" xfId="39867"/>
    <cellStyle name="Sub-total 10 7" xfId="39868"/>
    <cellStyle name="Subtotal 10 7 2" xfId="39869"/>
    <cellStyle name="Sub-total 10 7 2" xfId="39870"/>
    <cellStyle name="Subtotal 10 7 3" xfId="39871"/>
    <cellStyle name="Sub-total 10 7 3" xfId="39872"/>
    <cellStyle name="Subtotal 10 7 4" xfId="39873"/>
    <cellStyle name="Sub-total 10 7 4" xfId="39874"/>
    <cellStyle name="Subtotal 10 7 5" xfId="39875"/>
    <cellStyle name="Sub-total 10 7 5" xfId="39876"/>
    <cellStyle name="Subtotal 10 7 6" xfId="39877"/>
    <cellStyle name="Sub-total 10 7 6" xfId="39878"/>
    <cellStyle name="Subtotal 10 8" xfId="39879"/>
    <cellStyle name="Sub-total 10 8" xfId="39880"/>
    <cellStyle name="Subtotal 10 8 2" xfId="39881"/>
    <cellStyle name="Sub-total 10 8 2" xfId="39882"/>
    <cellStyle name="Subtotal 10 8 3" xfId="39883"/>
    <cellStyle name="Sub-total 10 8 3" xfId="39884"/>
    <cellStyle name="Subtotal 10 8 4" xfId="39885"/>
    <cellStyle name="Sub-total 10 8 4" xfId="39886"/>
    <cellStyle name="Subtotal 10 8 5" xfId="39887"/>
    <cellStyle name="Sub-total 10 8 5" xfId="39888"/>
    <cellStyle name="Subtotal 10 8 6" xfId="39889"/>
    <cellStyle name="Sub-total 10 8 6" xfId="39890"/>
    <cellStyle name="Subtotal 10 9" xfId="39891"/>
    <cellStyle name="Sub-total 10 9" xfId="39892"/>
    <cellStyle name="Subtotal 10 9 2" xfId="39893"/>
    <cellStyle name="Sub-total 10 9 2" xfId="39894"/>
    <cellStyle name="Subtotal 10 9 3" xfId="39895"/>
    <cellStyle name="Sub-total 10 9 3" xfId="39896"/>
    <cellStyle name="Subtotal 10 9 4" xfId="39897"/>
    <cellStyle name="Sub-total 10 9 4" xfId="39898"/>
    <cellStyle name="Subtotal 10 9 5" xfId="39899"/>
    <cellStyle name="Sub-total 10 9 5" xfId="39900"/>
    <cellStyle name="Subtotal 10 9 6" xfId="39901"/>
    <cellStyle name="Sub-total 10 9 6" xfId="39902"/>
    <cellStyle name="Subtotal 11" xfId="39903"/>
    <cellStyle name="Sub-total 11" xfId="39904"/>
    <cellStyle name="Subtotal 11 10" xfId="39905"/>
    <cellStyle name="Sub-total 11 10" xfId="39906"/>
    <cellStyle name="Subtotal 11 10 2" xfId="39907"/>
    <cellStyle name="Sub-total 11 10 2" xfId="39908"/>
    <cellStyle name="Subtotal 11 10 3" xfId="39909"/>
    <cellStyle name="Sub-total 11 10 3" xfId="39910"/>
    <cellStyle name="Subtotal 11 10 4" xfId="39911"/>
    <cellStyle name="Sub-total 11 10 4" xfId="39912"/>
    <cellStyle name="Subtotal 11 10 5" xfId="39913"/>
    <cellStyle name="Sub-total 11 10 5" xfId="39914"/>
    <cellStyle name="Subtotal 11 10 6" xfId="39915"/>
    <cellStyle name="Sub-total 11 10 6" xfId="39916"/>
    <cellStyle name="Subtotal 11 11" xfId="39917"/>
    <cellStyle name="Sub-total 11 11" xfId="39918"/>
    <cellStyle name="Subtotal 11 11 2" xfId="39919"/>
    <cellStyle name="Sub-total 11 11 2" xfId="39920"/>
    <cellStyle name="Subtotal 11 11 3" xfId="39921"/>
    <cellStyle name="Sub-total 11 11 3" xfId="39922"/>
    <cellStyle name="Subtotal 11 11 4" xfId="39923"/>
    <cellStyle name="Sub-total 11 11 4" xfId="39924"/>
    <cellStyle name="Subtotal 11 11 5" xfId="39925"/>
    <cellStyle name="Sub-total 11 11 5" xfId="39926"/>
    <cellStyle name="Subtotal 11 11 6" xfId="39927"/>
    <cellStyle name="Sub-total 11 11 6" xfId="39928"/>
    <cellStyle name="Subtotal 11 12" xfId="39929"/>
    <cellStyle name="Sub-total 11 12" xfId="39930"/>
    <cellStyle name="Subtotal 11 12 2" xfId="39931"/>
    <cellStyle name="Sub-total 11 12 2" xfId="39932"/>
    <cellStyle name="Subtotal 11 12 3" xfId="39933"/>
    <cellStyle name="Sub-total 11 12 3" xfId="39934"/>
    <cellStyle name="Subtotal 11 12 4" xfId="39935"/>
    <cellStyle name="Sub-total 11 12 4" xfId="39936"/>
    <cellStyle name="Subtotal 11 12 5" xfId="39937"/>
    <cellStyle name="Sub-total 11 12 5" xfId="39938"/>
    <cellStyle name="Subtotal 11 12 6" xfId="39939"/>
    <cellStyle name="Sub-total 11 12 6" xfId="39940"/>
    <cellStyle name="Subtotal 11 13" xfId="39941"/>
    <cellStyle name="Sub-total 11 13" xfId="39942"/>
    <cellStyle name="Subtotal 11 13 2" xfId="39943"/>
    <cellStyle name="Sub-total 11 13 2" xfId="39944"/>
    <cellStyle name="Subtotal 11 13 3" xfId="39945"/>
    <cellStyle name="Sub-total 11 13 3" xfId="39946"/>
    <cellStyle name="Subtotal 11 13 4" xfId="39947"/>
    <cellStyle name="Sub-total 11 13 4" xfId="39948"/>
    <cellStyle name="Subtotal 11 13 5" xfId="39949"/>
    <cellStyle name="Sub-total 11 13 5" xfId="39950"/>
    <cellStyle name="Subtotal 11 13 6" xfId="39951"/>
    <cellStyle name="Sub-total 11 13 6" xfId="39952"/>
    <cellStyle name="Subtotal 11 14" xfId="39953"/>
    <cellStyle name="Sub-total 11 14" xfId="39954"/>
    <cellStyle name="Subtotal 11 15" xfId="39955"/>
    <cellStyle name="Sub-total 11 15" xfId="39956"/>
    <cellStyle name="Subtotal 11 16" xfId="39957"/>
    <cellStyle name="Sub-total 11 16" xfId="39958"/>
    <cellStyle name="Subtotal 11 17" xfId="39959"/>
    <cellStyle name="Sub-total 11 17" xfId="39960"/>
    <cellStyle name="Subtotal 11 18" xfId="39961"/>
    <cellStyle name="Sub-total 11 18" xfId="39962"/>
    <cellStyle name="Subtotal 11 2" xfId="39963"/>
    <cellStyle name="Sub-total 11 2" xfId="39964"/>
    <cellStyle name="Subtotal 11 2 2" xfId="39965"/>
    <cellStyle name="Sub-total 11 2 2" xfId="39966"/>
    <cellStyle name="Subtotal 11 2 3" xfId="39967"/>
    <cellStyle name="Sub-total 11 2 3" xfId="39968"/>
    <cellStyle name="Subtotal 11 2 4" xfId="39969"/>
    <cellStyle name="Sub-total 11 2 4" xfId="39970"/>
    <cellStyle name="Subtotal 11 2 5" xfId="39971"/>
    <cellStyle name="Sub-total 11 2 5" xfId="39972"/>
    <cellStyle name="Subtotal 11 2 6" xfId="39973"/>
    <cellStyle name="Sub-total 11 2 6" xfId="39974"/>
    <cellStyle name="Subtotal 11 3" xfId="39975"/>
    <cellStyle name="Sub-total 11 3" xfId="39976"/>
    <cellStyle name="Subtotal 11 3 2" xfId="39977"/>
    <cellStyle name="Sub-total 11 3 2" xfId="39978"/>
    <cellStyle name="Subtotal 11 3 3" xfId="39979"/>
    <cellStyle name="Sub-total 11 3 3" xfId="39980"/>
    <cellStyle name="Subtotal 11 3 4" xfId="39981"/>
    <cellStyle name="Sub-total 11 3 4" xfId="39982"/>
    <cellStyle name="Subtotal 11 3 5" xfId="39983"/>
    <cellStyle name="Sub-total 11 3 5" xfId="39984"/>
    <cellStyle name="Subtotal 11 3 6" xfId="39985"/>
    <cellStyle name="Sub-total 11 3 6" xfId="39986"/>
    <cellStyle name="Subtotal 11 4" xfId="39987"/>
    <cellStyle name="Sub-total 11 4" xfId="39988"/>
    <cellStyle name="Subtotal 11 4 2" xfId="39989"/>
    <cellStyle name="Sub-total 11 4 2" xfId="39990"/>
    <cellStyle name="Subtotal 11 4 3" xfId="39991"/>
    <cellStyle name="Sub-total 11 4 3" xfId="39992"/>
    <cellStyle name="Subtotal 11 4 4" xfId="39993"/>
    <cellStyle name="Sub-total 11 4 4" xfId="39994"/>
    <cellStyle name="Subtotal 11 4 5" xfId="39995"/>
    <cellStyle name="Sub-total 11 4 5" xfId="39996"/>
    <cellStyle name="Subtotal 11 4 6" xfId="39997"/>
    <cellStyle name="Sub-total 11 4 6" xfId="39998"/>
    <cellStyle name="Subtotal 11 5" xfId="39999"/>
    <cellStyle name="Sub-total 11 5" xfId="40000"/>
    <cellStyle name="Subtotal 11 5 2" xfId="40001"/>
    <cellStyle name="Sub-total 11 5 2" xfId="40002"/>
    <cellStyle name="Subtotal 11 5 3" xfId="40003"/>
    <cellStyle name="Sub-total 11 5 3" xfId="40004"/>
    <cellStyle name="Subtotal 11 5 4" xfId="40005"/>
    <cellStyle name="Sub-total 11 5 4" xfId="40006"/>
    <cellStyle name="Subtotal 11 5 5" xfId="40007"/>
    <cellStyle name="Sub-total 11 5 5" xfId="40008"/>
    <cellStyle name="Subtotal 11 5 6" xfId="40009"/>
    <cellStyle name="Sub-total 11 5 6" xfId="40010"/>
    <cellStyle name="Subtotal 11 6" xfId="40011"/>
    <cellStyle name="Sub-total 11 6" xfId="40012"/>
    <cellStyle name="Subtotal 11 6 2" xfId="40013"/>
    <cellStyle name="Sub-total 11 6 2" xfId="40014"/>
    <cellStyle name="Subtotal 11 6 3" xfId="40015"/>
    <cellStyle name="Sub-total 11 6 3" xfId="40016"/>
    <cellStyle name="Subtotal 11 6 4" xfId="40017"/>
    <cellStyle name="Sub-total 11 6 4" xfId="40018"/>
    <cellStyle name="Subtotal 11 6 5" xfId="40019"/>
    <cellStyle name="Sub-total 11 6 5" xfId="40020"/>
    <cellStyle name="Subtotal 11 6 6" xfId="40021"/>
    <cellStyle name="Sub-total 11 6 6" xfId="40022"/>
    <cellStyle name="Subtotal 11 7" xfId="40023"/>
    <cellStyle name="Sub-total 11 7" xfId="40024"/>
    <cellStyle name="Subtotal 11 7 2" xfId="40025"/>
    <cellStyle name="Sub-total 11 7 2" xfId="40026"/>
    <cellStyle name="Subtotal 11 7 3" xfId="40027"/>
    <cellStyle name="Sub-total 11 7 3" xfId="40028"/>
    <cellStyle name="Subtotal 11 7 4" xfId="40029"/>
    <cellStyle name="Sub-total 11 7 4" xfId="40030"/>
    <cellStyle name="Subtotal 11 7 5" xfId="40031"/>
    <cellStyle name="Sub-total 11 7 5" xfId="40032"/>
    <cellStyle name="Subtotal 11 7 6" xfId="40033"/>
    <cellStyle name="Sub-total 11 7 6" xfId="40034"/>
    <cellStyle name="Subtotal 11 8" xfId="40035"/>
    <cellStyle name="Sub-total 11 8" xfId="40036"/>
    <cellStyle name="Subtotal 11 8 2" xfId="40037"/>
    <cellStyle name="Sub-total 11 8 2" xfId="40038"/>
    <cellStyle name="Subtotal 11 8 3" xfId="40039"/>
    <cellStyle name="Sub-total 11 8 3" xfId="40040"/>
    <cellStyle name="Subtotal 11 8 4" xfId="40041"/>
    <cellStyle name="Sub-total 11 8 4" xfId="40042"/>
    <cellStyle name="Subtotal 11 8 5" xfId="40043"/>
    <cellStyle name="Sub-total 11 8 5" xfId="40044"/>
    <cellStyle name="Subtotal 11 8 6" xfId="40045"/>
    <cellStyle name="Sub-total 11 8 6" xfId="40046"/>
    <cellStyle name="Subtotal 11 9" xfId="40047"/>
    <cellStyle name="Sub-total 11 9" xfId="40048"/>
    <cellStyle name="Subtotal 11 9 2" xfId="40049"/>
    <cellStyle name="Sub-total 11 9 2" xfId="40050"/>
    <cellStyle name="Subtotal 11 9 3" xfId="40051"/>
    <cellStyle name="Sub-total 11 9 3" xfId="40052"/>
    <cellStyle name="Subtotal 11 9 4" xfId="40053"/>
    <cellStyle name="Sub-total 11 9 4" xfId="40054"/>
    <cellStyle name="Subtotal 11 9 5" xfId="40055"/>
    <cellStyle name="Sub-total 11 9 5" xfId="40056"/>
    <cellStyle name="Subtotal 11 9 6" xfId="40057"/>
    <cellStyle name="Sub-total 11 9 6" xfId="40058"/>
    <cellStyle name="Subtotal 12" xfId="40059"/>
    <cellStyle name="Sub-total 12" xfId="40060"/>
    <cellStyle name="Subtotal 12 10" xfId="40061"/>
    <cellStyle name="Sub-total 12 10" xfId="40062"/>
    <cellStyle name="Subtotal 12 10 2" xfId="40063"/>
    <cellStyle name="Sub-total 12 10 2" xfId="40064"/>
    <cellStyle name="Subtotal 12 10 3" xfId="40065"/>
    <cellStyle name="Sub-total 12 10 3" xfId="40066"/>
    <cellStyle name="Subtotal 12 10 4" xfId="40067"/>
    <cellStyle name="Sub-total 12 10 4" xfId="40068"/>
    <cellStyle name="Subtotal 12 10 5" xfId="40069"/>
    <cellStyle name="Sub-total 12 10 5" xfId="40070"/>
    <cellStyle name="Subtotal 12 10 6" xfId="40071"/>
    <cellStyle name="Sub-total 12 10 6" xfId="40072"/>
    <cellStyle name="Subtotal 12 11" xfId="40073"/>
    <cellStyle name="Sub-total 12 11" xfId="40074"/>
    <cellStyle name="Subtotal 12 11 2" xfId="40075"/>
    <cellStyle name="Sub-total 12 11 2" xfId="40076"/>
    <cellStyle name="Subtotal 12 11 3" xfId="40077"/>
    <cellStyle name="Sub-total 12 11 3" xfId="40078"/>
    <cellStyle name="Subtotal 12 11 4" xfId="40079"/>
    <cellStyle name="Sub-total 12 11 4" xfId="40080"/>
    <cellStyle name="Subtotal 12 11 5" xfId="40081"/>
    <cellStyle name="Sub-total 12 11 5" xfId="40082"/>
    <cellStyle name="Subtotal 12 11 6" xfId="40083"/>
    <cellStyle name="Sub-total 12 11 6" xfId="40084"/>
    <cellStyle name="Subtotal 12 12" xfId="40085"/>
    <cellStyle name="Sub-total 12 12" xfId="40086"/>
    <cellStyle name="Subtotal 12 12 2" xfId="40087"/>
    <cellStyle name="Sub-total 12 12 2" xfId="40088"/>
    <cellStyle name="Subtotal 12 12 3" xfId="40089"/>
    <cellStyle name="Sub-total 12 12 3" xfId="40090"/>
    <cellStyle name="Subtotal 12 12 4" xfId="40091"/>
    <cellStyle name="Sub-total 12 12 4" xfId="40092"/>
    <cellStyle name="Subtotal 12 12 5" xfId="40093"/>
    <cellStyle name="Sub-total 12 12 5" xfId="40094"/>
    <cellStyle name="Subtotal 12 12 6" xfId="40095"/>
    <cellStyle name="Sub-total 12 12 6" xfId="40096"/>
    <cellStyle name="Subtotal 12 13" xfId="40097"/>
    <cellStyle name="Sub-total 12 13" xfId="40098"/>
    <cellStyle name="Subtotal 12 13 2" xfId="40099"/>
    <cellStyle name="Sub-total 12 13 2" xfId="40100"/>
    <cellStyle name="Subtotal 12 13 3" xfId="40101"/>
    <cellStyle name="Sub-total 12 13 3" xfId="40102"/>
    <cellStyle name="Subtotal 12 13 4" xfId="40103"/>
    <cellStyle name="Sub-total 12 13 4" xfId="40104"/>
    <cellStyle name="Subtotal 12 13 5" xfId="40105"/>
    <cellStyle name="Sub-total 12 13 5" xfId="40106"/>
    <cellStyle name="Subtotal 12 13 6" xfId="40107"/>
    <cellStyle name="Sub-total 12 13 6" xfId="40108"/>
    <cellStyle name="Subtotal 12 14" xfId="40109"/>
    <cellStyle name="Sub-total 12 14" xfId="40110"/>
    <cellStyle name="Subtotal 12 15" xfId="40111"/>
    <cellStyle name="Sub-total 12 15" xfId="40112"/>
    <cellStyle name="Subtotal 12 16" xfId="40113"/>
    <cellStyle name="Sub-total 12 16" xfId="40114"/>
    <cellStyle name="Subtotal 12 17" xfId="40115"/>
    <cellStyle name="Sub-total 12 17" xfId="40116"/>
    <cellStyle name="Subtotal 12 18" xfId="40117"/>
    <cellStyle name="Sub-total 12 18" xfId="40118"/>
    <cellStyle name="Subtotal 12 2" xfId="40119"/>
    <cellStyle name="Sub-total 12 2" xfId="40120"/>
    <cellStyle name="Subtotal 12 2 2" xfId="40121"/>
    <cellStyle name="Sub-total 12 2 2" xfId="40122"/>
    <cellStyle name="Subtotal 12 2 3" xfId="40123"/>
    <cellStyle name="Sub-total 12 2 3" xfId="40124"/>
    <cellStyle name="Subtotal 12 2 4" xfId="40125"/>
    <cellStyle name="Sub-total 12 2 4" xfId="40126"/>
    <cellStyle name="Subtotal 12 2 5" xfId="40127"/>
    <cellStyle name="Sub-total 12 2 5" xfId="40128"/>
    <cellStyle name="Subtotal 12 2 6" xfId="40129"/>
    <cellStyle name="Sub-total 12 2 6" xfId="40130"/>
    <cellStyle name="Subtotal 12 3" xfId="40131"/>
    <cellStyle name="Sub-total 12 3" xfId="40132"/>
    <cellStyle name="Subtotal 12 3 2" xfId="40133"/>
    <cellStyle name="Sub-total 12 3 2" xfId="40134"/>
    <cellStyle name="Subtotal 12 3 3" xfId="40135"/>
    <cellStyle name="Sub-total 12 3 3" xfId="40136"/>
    <cellStyle name="Subtotal 12 3 4" xfId="40137"/>
    <cellStyle name="Sub-total 12 3 4" xfId="40138"/>
    <cellStyle name="Subtotal 12 3 5" xfId="40139"/>
    <cellStyle name="Sub-total 12 3 5" xfId="40140"/>
    <cellStyle name="Subtotal 12 3 6" xfId="40141"/>
    <cellStyle name="Sub-total 12 3 6" xfId="40142"/>
    <cellStyle name="Subtotal 12 4" xfId="40143"/>
    <cellStyle name="Sub-total 12 4" xfId="40144"/>
    <cellStyle name="Subtotal 12 4 2" xfId="40145"/>
    <cellStyle name="Sub-total 12 4 2" xfId="40146"/>
    <cellStyle name="Subtotal 12 4 3" xfId="40147"/>
    <cellStyle name="Sub-total 12 4 3" xfId="40148"/>
    <cellStyle name="Subtotal 12 4 4" xfId="40149"/>
    <cellStyle name="Sub-total 12 4 4" xfId="40150"/>
    <cellStyle name="Subtotal 12 4 5" xfId="40151"/>
    <cellStyle name="Sub-total 12 4 5" xfId="40152"/>
    <cellStyle name="Subtotal 12 4 6" xfId="40153"/>
    <cellStyle name="Sub-total 12 4 6" xfId="40154"/>
    <cellStyle name="Subtotal 12 5" xfId="40155"/>
    <cellStyle name="Sub-total 12 5" xfId="40156"/>
    <cellStyle name="Subtotal 12 5 2" xfId="40157"/>
    <cellStyle name="Sub-total 12 5 2" xfId="40158"/>
    <cellStyle name="Subtotal 12 5 3" xfId="40159"/>
    <cellStyle name="Sub-total 12 5 3" xfId="40160"/>
    <cellStyle name="Subtotal 12 5 4" xfId="40161"/>
    <cellStyle name="Sub-total 12 5 4" xfId="40162"/>
    <cellStyle name="Subtotal 12 5 5" xfId="40163"/>
    <cellStyle name="Sub-total 12 5 5" xfId="40164"/>
    <cellStyle name="Subtotal 12 5 6" xfId="40165"/>
    <cellStyle name="Sub-total 12 5 6" xfId="40166"/>
    <cellStyle name="Subtotal 12 6" xfId="40167"/>
    <cellStyle name="Sub-total 12 6" xfId="40168"/>
    <cellStyle name="Subtotal 12 6 2" xfId="40169"/>
    <cellStyle name="Sub-total 12 6 2" xfId="40170"/>
    <cellStyle name="Subtotal 12 6 3" xfId="40171"/>
    <cellStyle name="Sub-total 12 6 3" xfId="40172"/>
    <cellStyle name="Subtotal 12 6 4" xfId="40173"/>
    <cellStyle name="Sub-total 12 6 4" xfId="40174"/>
    <cellStyle name="Subtotal 12 6 5" xfId="40175"/>
    <cellStyle name="Sub-total 12 6 5" xfId="40176"/>
    <cellStyle name="Subtotal 12 6 6" xfId="40177"/>
    <cellStyle name="Sub-total 12 6 6" xfId="40178"/>
    <cellStyle name="Subtotal 12 7" xfId="40179"/>
    <cellStyle name="Sub-total 12 7" xfId="40180"/>
    <cellStyle name="Subtotal 12 7 2" xfId="40181"/>
    <cellStyle name="Sub-total 12 7 2" xfId="40182"/>
    <cellStyle name="Subtotal 12 7 3" xfId="40183"/>
    <cellStyle name="Sub-total 12 7 3" xfId="40184"/>
    <cellStyle name="Subtotal 12 7 4" xfId="40185"/>
    <cellStyle name="Sub-total 12 7 4" xfId="40186"/>
    <cellStyle name="Subtotal 12 7 5" xfId="40187"/>
    <cellStyle name="Sub-total 12 7 5" xfId="40188"/>
    <cellStyle name="Subtotal 12 7 6" xfId="40189"/>
    <cellStyle name="Sub-total 12 7 6" xfId="40190"/>
    <cellStyle name="Subtotal 12 8" xfId="40191"/>
    <cellStyle name="Sub-total 12 8" xfId="40192"/>
    <cellStyle name="Subtotal 12 8 2" xfId="40193"/>
    <cellStyle name="Sub-total 12 8 2" xfId="40194"/>
    <cellStyle name="Subtotal 12 8 3" xfId="40195"/>
    <cellStyle name="Sub-total 12 8 3" xfId="40196"/>
    <cellStyle name="Subtotal 12 8 4" xfId="40197"/>
    <cellStyle name="Sub-total 12 8 4" xfId="40198"/>
    <cellStyle name="Subtotal 12 8 5" xfId="40199"/>
    <cellStyle name="Sub-total 12 8 5" xfId="40200"/>
    <cellStyle name="Subtotal 12 8 6" xfId="40201"/>
    <cellStyle name="Sub-total 12 8 6" xfId="40202"/>
    <cellStyle name="Subtotal 12 9" xfId="40203"/>
    <cellStyle name="Sub-total 12 9" xfId="40204"/>
    <cellStyle name="Subtotal 12 9 2" xfId="40205"/>
    <cellStyle name="Sub-total 12 9 2" xfId="40206"/>
    <cellStyle name="Subtotal 12 9 3" xfId="40207"/>
    <cellStyle name="Sub-total 12 9 3" xfId="40208"/>
    <cellStyle name="Subtotal 12 9 4" xfId="40209"/>
    <cellStyle name="Sub-total 12 9 4" xfId="40210"/>
    <cellStyle name="Subtotal 12 9 5" xfId="40211"/>
    <cellStyle name="Sub-total 12 9 5" xfId="40212"/>
    <cellStyle name="Subtotal 12 9 6" xfId="40213"/>
    <cellStyle name="Sub-total 12 9 6" xfId="40214"/>
    <cellStyle name="Subtotal 13" xfId="40215"/>
    <cellStyle name="Sub-total 13" xfId="40216"/>
    <cellStyle name="Subtotal 13 10" xfId="40217"/>
    <cellStyle name="Sub-total 13 10" xfId="40218"/>
    <cellStyle name="Subtotal 13 10 2" xfId="40219"/>
    <cellStyle name="Sub-total 13 10 2" xfId="40220"/>
    <cellStyle name="Subtotal 13 10 3" xfId="40221"/>
    <cellStyle name="Sub-total 13 10 3" xfId="40222"/>
    <cellStyle name="Subtotal 13 10 4" xfId="40223"/>
    <cellStyle name="Sub-total 13 10 4" xfId="40224"/>
    <cellStyle name="Subtotal 13 10 5" xfId="40225"/>
    <cellStyle name="Sub-total 13 10 5" xfId="40226"/>
    <cellStyle name="Subtotal 13 10 6" xfId="40227"/>
    <cellStyle name="Sub-total 13 10 6" xfId="40228"/>
    <cellStyle name="Subtotal 13 11" xfId="40229"/>
    <cellStyle name="Sub-total 13 11" xfId="40230"/>
    <cellStyle name="Subtotal 13 11 2" xfId="40231"/>
    <cellStyle name="Sub-total 13 11 2" xfId="40232"/>
    <cellStyle name="Subtotal 13 11 3" xfId="40233"/>
    <cellStyle name="Sub-total 13 11 3" xfId="40234"/>
    <cellStyle name="Subtotal 13 11 4" xfId="40235"/>
    <cellStyle name="Sub-total 13 11 4" xfId="40236"/>
    <cellStyle name="Subtotal 13 11 5" xfId="40237"/>
    <cellStyle name="Sub-total 13 11 5" xfId="40238"/>
    <cellStyle name="Subtotal 13 11 6" xfId="40239"/>
    <cellStyle name="Sub-total 13 11 6" xfId="40240"/>
    <cellStyle name="Subtotal 13 12" xfId="40241"/>
    <cellStyle name="Sub-total 13 12" xfId="40242"/>
    <cellStyle name="Subtotal 13 12 2" xfId="40243"/>
    <cellStyle name="Sub-total 13 12 2" xfId="40244"/>
    <cellStyle name="Subtotal 13 12 3" xfId="40245"/>
    <cellStyle name="Sub-total 13 12 3" xfId="40246"/>
    <cellStyle name="Subtotal 13 12 4" xfId="40247"/>
    <cellStyle name="Sub-total 13 12 4" xfId="40248"/>
    <cellStyle name="Subtotal 13 12 5" xfId="40249"/>
    <cellStyle name="Sub-total 13 12 5" xfId="40250"/>
    <cellStyle name="Subtotal 13 12 6" xfId="40251"/>
    <cellStyle name="Sub-total 13 12 6" xfId="40252"/>
    <cellStyle name="Subtotal 13 13" xfId="40253"/>
    <cellStyle name="Sub-total 13 13" xfId="40254"/>
    <cellStyle name="Subtotal 13 13 2" xfId="40255"/>
    <cellStyle name="Sub-total 13 13 2" xfId="40256"/>
    <cellStyle name="Subtotal 13 13 3" xfId="40257"/>
    <cellStyle name="Sub-total 13 13 3" xfId="40258"/>
    <cellStyle name="Subtotal 13 13 4" xfId="40259"/>
    <cellStyle name="Sub-total 13 13 4" xfId="40260"/>
    <cellStyle name="Subtotal 13 13 5" xfId="40261"/>
    <cellStyle name="Sub-total 13 13 5" xfId="40262"/>
    <cellStyle name="Subtotal 13 13 6" xfId="40263"/>
    <cellStyle name="Sub-total 13 13 6" xfId="40264"/>
    <cellStyle name="Subtotal 13 14" xfId="40265"/>
    <cellStyle name="Sub-total 13 14" xfId="40266"/>
    <cellStyle name="Subtotal 13 15" xfId="40267"/>
    <cellStyle name="Sub-total 13 15" xfId="40268"/>
    <cellStyle name="Subtotal 13 16" xfId="40269"/>
    <cellStyle name="Sub-total 13 16" xfId="40270"/>
    <cellStyle name="Subtotal 13 17" xfId="40271"/>
    <cellStyle name="Sub-total 13 17" xfId="40272"/>
    <cellStyle name="Subtotal 13 18" xfId="40273"/>
    <cellStyle name="Sub-total 13 18" xfId="40274"/>
    <cellStyle name="Subtotal 13 2" xfId="40275"/>
    <cellStyle name="Sub-total 13 2" xfId="40276"/>
    <cellStyle name="Subtotal 13 2 2" xfId="40277"/>
    <cellStyle name="Sub-total 13 2 2" xfId="40278"/>
    <cellStyle name="Subtotal 13 2 3" xfId="40279"/>
    <cellStyle name="Sub-total 13 2 3" xfId="40280"/>
    <cellStyle name="Subtotal 13 2 4" xfId="40281"/>
    <cellStyle name="Sub-total 13 2 4" xfId="40282"/>
    <cellStyle name="Subtotal 13 2 5" xfId="40283"/>
    <cellStyle name="Sub-total 13 2 5" xfId="40284"/>
    <cellStyle name="Subtotal 13 2 6" xfId="40285"/>
    <cellStyle name="Sub-total 13 2 6" xfId="40286"/>
    <cellStyle name="Subtotal 13 3" xfId="40287"/>
    <cellStyle name="Sub-total 13 3" xfId="40288"/>
    <cellStyle name="Subtotal 13 3 2" xfId="40289"/>
    <cellStyle name="Sub-total 13 3 2" xfId="40290"/>
    <cellStyle name="Subtotal 13 3 3" xfId="40291"/>
    <cellStyle name="Sub-total 13 3 3" xfId="40292"/>
    <cellStyle name="Subtotal 13 3 4" xfId="40293"/>
    <cellStyle name="Sub-total 13 3 4" xfId="40294"/>
    <cellStyle name="Subtotal 13 3 5" xfId="40295"/>
    <cellStyle name="Sub-total 13 3 5" xfId="40296"/>
    <cellStyle name="Subtotal 13 3 6" xfId="40297"/>
    <cellStyle name="Sub-total 13 3 6" xfId="40298"/>
    <cellStyle name="Subtotal 13 4" xfId="40299"/>
    <cellStyle name="Sub-total 13 4" xfId="40300"/>
    <cellStyle name="Subtotal 13 4 2" xfId="40301"/>
    <cellStyle name="Sub-total 13 4 2" xfId="40302"/>
    <cellStyle name="Subtotal 13 4 3" xfId="40303"/>
    <cellStyle name="Sub-total 13 4 3" xfId="40304"/>
    <cellStyle name="Subtotal 13 4 4" xfId="40305"/>
    <cellStyle name="Sub-total 13 4 4" xfId="40306"/>
    <cellStyle name="Subtotal 13 4 5" xfId="40307"/>
    <cellStyle name="Sub-total 13 4 5" xfId="40308"/>
    <cellStyle name="Subtotal 13 4 6" xfId="40309"/>
    <cellStyle name="Sub-total 13 4 6" xfId="40310"/>
    <cellStyle name="Subtotal 13 5" xfId="40311"/>
    <cellStyle name="Sub-total 13 5" xfId="40312"/>
    <cellStyle name="Subtotal 13 5 2" xfId="40313"/>
    <cellStyle name="Sub-total 13 5 2" xfId="40314"/>
    <cellStyle name="Subtotal 13 5 3" xfId="40315"/>
    <cellStyle name="Sub-total 13 5 3" xfId="40316"/>
    <cellStyle name="Subtotal 13 5 4" xfId="40317"/>
    <cellStyle name="Sub-total 13 5 4" xfId="40318"/>
    <cellStyle name="Subtotal 13 5 5" xfId="40319"/>
    <cellStyle name="Sub-total 13 5 5" xfId="40320"/>
    <cellStyle name="Subtotal 13 5 6" xfId="40321"/>
    <cellStyle name="Sub-total 13 5 6" xfId="40322"/>
    <cellStyle name="Subtotal 13 6" xfId="40323"/>
    <cellStyle name="Sub-total 13 6" xfId="40324"/>
    <cellStyle name="Subtotal 13 6 2" xfId="40325"/>
    <cellStyle name="Sub-total 13 6 2" xfId="40326"/>
    <cellStyle name="Subtotal 13 6 3" xfId="40327"/>
    <cellStyle name="Sub-total 13 6 3" xfId="40328"/>
    <cellStyle name="Subtotal 13 6 4" xfId="40329"/>
    <cellStyle name="Sub-total 13 6 4" xfId="40330"/>
    <cellStyle name="Subtotal 13 6 5" xfId="40331"/>
    <cellStyle name="Sub-total 13 6 5" xfId="40332"/>
    <cellStyle name="Subtotal 13 6 6" xfId="40333"/>
    <cellStyle name="Sub-total 13 6 6" xfId="40334"/>
    <cellStyle name="Subtotal 13 7" xfId="40335"/>
    <cellStyle name="Sub-total 13 7" xfId="40336"/>
    <cellStyle name="Subtotal 13 7 2" xfId="40337"/>
    <cellStyle name="Sub-total 13 7 2" xfId="40338"/>
    <cellStyle name="Subtotal 13 7 3" xfId="40339"/>
    <cellStyle name="Sub-total 13 7 3" xfId="40340"/>
    <cellStyle name="Subtotal 13 7 4" xfId="40341"/>
    <cellStyle name="Sub-total 13 7 4" xfId="40342"/>
    <cellStyle name="Subtotal 13 7 5" xfId="40343"/>
    <cellStyle name="Sub-total 13 7 5" xfId="40344"/>
    <cellStyle name="Subtotal 13 7 6" xfId="40345"/>
    <cellStyle name="Sub-total 13 7 6" xfId="40346"/>
    <cellStyle name="Subtotal 13 8" xfId="40347"/>
    <cellStyle name="Sub-total 13 8" xfId="40348"/>
    <cellStyle name="Subtotal 13 8 2" xfId="40349"/>
    <cellStyle name="Sub-total 13 8 2" xfId="40350"/>
    <cellStyle name="Subtotal 13 8 3" xfId="40351"/>
    <cellStyle name="Sub-total 13 8 3" xfId="40352"/>
    <cellStyle name="Subtotal 13 8 4" xfId="40353"/>
    <cellStyle name="Sub-total 13 8 4" xfId="40354"/>
    <cellStyle name="Subtotal 13 8 5" xfId="40355"/>
    <cellStyle name="Sub-total 13 8 5" xfId="40356"/>
    <cellStyle name="Subtotal 13 8 6" xfId="40357"/>
    <cellStyle name="Sub-total 13 8 6" xfId="40358"/>
    <cellStyle name="Subtotal 13 9" xfId="40359"/>
    <cellStyle name="Sub-total 13 9" xfId="40360"/>
    <cellStyle name="Subtotal 13 9 2" xfId="40361"/>
    <cellStyle name="Sub-total 13 9 2" xfId="40362"/>
    <cellStyle name="Subtotal 13 9 3" xfId="40363"/>
    <cellStyle name="Sub-total 13 9 3" xfId="40364"/>
    <cellStyle name="Subtotal 13 9 4" xfId="40365"/>
    <cellStyle name="Sub-total 13 9 4" xfId="40366"/>
    <cellStyle name="Subtotal 13 9 5" xfId="40367"/>
    <cellStyle name="Sub-total 13 9 5" xfId="40368"/>
    <cellStyle name="Subtotal 13 9 6" xfId="40369"/>
    <cellStyle name="Sub-total 13 9 6" xfId="40370"/>
    <cellStyle name="Subtotal 14" xfId="40371"/>
    <cellStyle name="Sub-total 14" xfId="40372"/>
    <cellStyle name="Subtotal 14 2" xfId="40373"/>
    <cellStyle name="Sub-total 14 2" xfId="40374"/>
    <cellStyle name="Subtotal 14 3" xfId="40375"/>
    <cellStyle name="Sub-total 14 3" xfId="40376"/>
    <cellStyle name="Subtotal 14 4" xfId="40377"/>
    <cellStyle name="Sub-total 14 4" xfId="40378"/>
    <cellStyle name="Subtotal 14 5" xfId="40379"/>
    <cellStyle name="Sub-total 14 5" xfId="40380"/>
    <cellStyle name="Subtotal 14 6" xfId="40381"/>
    <cellStyle name="Sub-total 14 6" xfId="40382"/>
    <cellStyle name="Subtotal 15" xfId="40383"/>
    <cellStyle name="Sub-total 15" xfId="40384"/>
    <cellStyle name="Subtotal 15 2" xfId="40385"/>
    <cellStyle name="Sub-total 15 2" xfId="40386"/>
    <cellStyle name="Subtotal 15 3" xfId="40387"/>
    <cellStyle name="Sub-total 15 3" xfId="40388"/>
    <cellStyle name="Subtotal 15 4" xfId="40389"/>
    <cellStyle name="Sub-total 15 4" xfId="40390"/>
    <cellStyle name="Subtotal 15 5" xfId="40391"/>
    <cellStyle name="Sub-total 15 5" xfId="40392"/>
    <cellStyle name="Subtotal 15 6" xfId="40393"/>
    <cellStyle name="Sub-total 15 6" xfId="40394"/>
    <cellStyle name="Subtotal 16" xfId="40395"/>
    <cellStyle name="Sub-total 16" xfId="40396"/>
    <cellStyle name="Subtotal 16 2" xfId="40397"/>
    <cellStyle name="Sub-total 16 2" xfId="40398"/>
    <cellStyle name="Subtotal 16 3" xfId="40399"/>
    <cellStyle name="Sub-total 16 3" xfId="40400"/>
    <cellStyle name="Subtotal 16 4" xfId="40401"/>
    <cellStyle name="Sub-total 16 4" xfId="40402"/>
    <cellStyle name="Subtotal 16 5" xfId="40403"/>
    <cellStyle name="Sub-total 16 5" xfId="40404"/>
    <cellStyle name="Subtotal 16 6" xfId="40405"/>
    <cellStyle name="Sub-total 16 6" xfId="40406"/>
    <cellStyle name="Subtotal 17" xfId="40407"/>
    <cellStyle name="Sub-total 17" xfId="40408"/>
    <cellStyle name="Subtotal 17 2" xfId="40409"/>
    <cellStyle name="Sub-total 17 2" xfId="40410"/>
    <cellStyle name="Subtotal 17 3" xfId="40411"/>
    <cellStyle name="Sub-total 17 3" xfId="40412"/>
    <cellStyle name="Subtotal 17 4" xfId="40413"/>
    <cellStyle name="Sub-total 17 4" xfId="40414"/>
    <cellStyle name="Subtotal 17 5" xfId="40415"/>
    <cellStyle name="Sub-total 17 5" xfId="40416"/>
    <cellStyle name="Subtotal 17 6" xfId="40417"/>
    <cellStyle name="Sub-total 17 6" xfId="40418"/>
    <cellStyle name="Subtotal 18" xfId="40419"/>
    <cellStyle name="Sub-total 18" xfId="40420"/>
    <cellStyle name="Subtotal 18 2" xfId="40421"/>
    <cellStyle name="Sub-total 18 2" xfId="40422"/>
    <cellStyle name="Subtotal 18 3" xfId="40423"/>
    <cellStyle name="Sub-total 18 3" xfId="40424"/>
    <cellStyle name="Subtotal 18 4" xfId="40425"/>
    <cellStyle name="Sub-total 18 4" xfId="40426"/>
    <cellStyle name="Subtotal 18 5" xfId="40427"/>
    <cellStyle name="Sub-total 18 5" xfId="40428"/>
    <cellStyle name="Subtotal 18 6" xfId="40429"/>
    <cellStyle name="Sub-total 18 6" xfId="40430"/>
    <cellStyle name="Subtotal 19" xfId="40431"/>
    <cellStyle name="Sub-total 19" xfId="40432"/>
    <cellStyle name="Subtotal 19 2" xfId="40433"/>
    <cellStyle name="Sub-total 19 2" xfId="40434"/>
    <cellStyle name="Subtotal 19 3" xfId="40435"/>
    <cellStyle name="Sub-total 19 3" xfId="40436"/>
    <cellStyle name="Subtotal 19 4" xfId="40437"/>
    <cellStyle name="Sub-total 19 4" xfId="40438"/>
    <cellStyle name="Subtotal 19 5" xfId="40439"/>
    <cellStyle name="Sub-total 19 5" xfId="40440"/>
    <cellStyle name="Subtotal 19 6" xfId="40441"/>
    <cellStyle name="Sub-total 19 6" xfId="40442"/>
    <cellStyle name="Subtotal 2" xfId="6425"/>
    <cellStyle name="Sub-total 2" xfId="6426"/>
    <cellStyle name="Subtotal 2 10" xfId="40443"/>
    <cellStyle name="Sub-total 2 10" xfId="40444"/>
    <cellStyle name="Subtotal 2 10 2" xfId="40445"/>
    <cellStyle name="Sub-total 2 10 2" xfId="40446"/>
    <cellStyle name="Subtotal 2 10 3" xfId="40447"/>
    <cellStyle name="Sub-total 2 10 3" xfId="40448"/>
    <cellStyle name="Subtotal 2 10 4" xfId="40449"/>
    <cellStyle name="Sub-total 2 10 4" xfId="40450"/>
    <cellStyle name="Subtotal 2 10 5" xfId="40451"/>
    <cellStyle name="Sub-total 2 10 5" xfId="40452"/>
    <cellStyle name="Subtotal 2 10 6" xfId="40453"/>
    <cellStyle name="Sub-total 2 10 6" xfId="40454"/>
    <cellStyle name="Subtotal 2 11" xfId="40455"/>
    <cellStyle name="Sub-total 2 11" xfId="40456"/>
    <cellStyle name="Subtotal 2 11 2" xfId="40457"/>
    <cellStyle name="Sub-total 2 11 2" xfId="40458"/>
    <cellStyle name="Subtotal 2 11 3" xfId="40459"/>
    <cellStyle name="Sub-total 2 11 3" xfId="40460"/>
    <cellStyle name="Subtotal 2 11 4" xfId="40461"/>
    <cellStyle name="Sub-total 2 11 4" xfId="40462"/>
    <cellStyle name="Subtotal 2 11 5" xfId="40463"/>
    <cellStyle name="Sub-total 2 11 5" xfId="40464"/>
    <cellStyle name="Subtotal 2 11 6" xfId="40465"/>
    <cellStyle name="Sub-total 2 11 6" xfId="40466"/>
    <cellStyle name="Subtotal 2 12" xfId="40467"/>
    <cellStyle name="Sub-total 2 12" xfId="40468"/>
    <cellStyle name="Subtotal 2 12 2" xfId="40469"/>
    <cellStyle name="Sub-total 2 12 2" xfId="40470"/>
    <cellStyle name="Subtotal 2 12 3" xfId="40471"/>
    <cellStyle name="Sub-total 2 12 3" xfId="40472"/>
    <cellStyle name="Subtotal 2 12 4" xfId="40473"/>
    <cellStyle name="Sub-total 2 12 4" xfId="40474"/>
    <cellStyle name="Subtotal 2 12 5" xfId="40475"/>
    <cellStyle name="Sub-total 2 12 5" xfId="40476"/>
    <cellStyle name="Subtotal 2 12 6" xfId="40477"/>
    <cellStyle name="Sub-total 2 12 6" xfId="40478"/>
    <cellStyle name="Subtotal 2 13" xfId="40479"/>
    <cellStyle name="Sub-total 2 13" xfId="40480"/>
    <cellStyle name="Subtotal 2 13 2" xfId="40481"/>
    <cellStyle name="Sub-total 2 13 2" xfId="40482"/>
    <cellStyle name="Subtotal 2 13 3" xfId="40483"/>
    <cellStyle name="Sub-total 2 13 3" xfId="40484"/>
    <cellStyle name="Subtotal 2 13 4" xfId="40485"/>
    <cellStyle name="Sub-total 2 13 4" xfId="40486"/>
    <cellStyle name="Subtotal 2 13 5" xfId="40487"/>
    <cellStyle name="Sub-total 2 13 5" xfId="40488"/>
    <cellStyle name="Subtotal 2 13 6" xfId="40489"/>
    <cellStyle name="Sub-total 2 13 6" xfId="40490"/>
    <cellStyle name="Subtotal 2 14" xfId="40491"/>
    <cellStyle name="Sub-total 2 14" xfId="40492"/>
    <cellStyle name="Subtotal 2 15" xfId="40493"/>
    <cellStyle name="Sub-total 2 15" xfId="40494"/>
    <cellStyle name="Subtotal 2 16" xfId="40495"/>
    <cellStyle name="Sub-total 2 16" xfId="40496"/>
    <cellStyle name="Subtotal 2 17" xfId="40497"/>
    <cellStyle name="Sub-total 2 17" xfId="40498"/>
    <cellStyle name="Subtotal 2 18" xfId="40499"/>
    <cellStyle name="Sub-total 2 18" xfId="40500"/>
    <cellStyle name="Subtotal 2 2" xfId="6427"/>
    <cellStyle name="Sub-total 2 2" xfId="6428"/>
    <cellStyle name="Subtotal 2 2 10" xfId="40501"/>
    <cellStyle name="Sub-total 2 2 10" xfId="40502"/>
    <cellStyle name="Subtotal 2 2 11" xfId="40503"/>
    <cellStyle name="Sub-total 2 2 11" xfId="40504"/>
    <cellStyle name="Subtotal 2 2 12" xfId="40505"/>
    <cellStyle name="Sub-total 2 2 12" xfId="40506"/>
    <cellStyle name="Subtotal 2 2 13" xfId="40507"/>
    <cellStyle name="Sub-total 2 2 13" xfId="40508"/>
    <cellStyle name="Subtotal 2 2 14" xfId="40509"/>
    <cellStyle name="Sub-total 2 2 14" xfId="40510"/>
    <cellStyle name="Subtotal 2 2 15" xfId="40511"/>
    <cellStyle name="Sub-total 2 2 15" xfId="40512"/>
    <cellStyle name="Subtotal 2 2 16" xfId="40513"/>
    <cellStyle name="Sub-total 2 2 16" xfId="40514"/>
    <cellStyle name="Subtotal 2 2 17" xfId="40515"/>
    <cellStyle name="Sub-total 2 2 17" xfId="40516"/>
    <cellStyle name="Subtotal 2 2 18" xfId="40517"/>
    <cellStyle name="Sub-total 2 2 18" xfId="40518"/>
    <cellStyle name="Subtotal 2 2 19" xfId="40519"/>
    <cellStyle name="Sub-total 2 2 19" xfId="40520"/>
    <cellStyle name="Subtotal 2 2 2" xfId="40521"/>
    <cellStyle name="Sub-total 2 2 2" xfId="40522"/>
    <cellStyle name="Subtotal 2 2 20" xfId="40523"/>
    <cellStyle name="Sub-total 2 2 20" xfId="40524"/>
    <cellStyle name="Subtotal 2 2 21" xfId="40525"/>
    <cellStyle name="Sub-total 2 2 21" xfId="40526"/>
    <cellStyle name="Subtotal 2 2 22" xfId="40527"/>
    <cellStyle name="Sub-total 2 2 22" xfId="40528"/>
    <cellStyle name="Subtotal 2 2 23" xfId="40529"/>
    <cellStyle name="Sub-total 2 2 23" xfId="40530"/>
    <cellStyle name="Subtotal 2 2 3" xfId="40531"/>
    <cellStyle name="Sub-total 2 2 3" xfId="40532"/>
    <cellStyle name="Subtotal 2 2 4" xfId="40533"/>
    <cellStyle name="Sub-total 2 2 4" xfId="40534"/>
    <cellStyle name="Subtotal 2 2 5" xfId="40535"/>
    <cellStyle name="Sub-total 2 2 5" xfId="40536"/>
    <cellStyle name="Subtotal 2 2 6" xfId="40537"/>
    <cellStyle name="Sub-total 2 2 6" xfId="40538"/>
    <cellStyle name="Subtotal 2 2 7" xfId="40539"/>
    <cellStyle name="Sub-total 2 2 7" xfId="40540"/>
    <cellStyle name="Subtotal 2 2 8" xfId="40541"/>
    <cellStyle name="Sub-total 2 2 8" xfId="40542"/>
    <cellStyle name="Subtotal 2 2 9" xfId="40543"/>
    <cellStyle name="Sub-total 2 2 9" xfId="40544"/>
    <cellStyle name="Subtotal 2 3" xfId="6429"/>
    <cellStyle name="Sub-total 2 3" xfId="6430"/>
    <cellStyle name="Subtotal 2 3 10" xfId="40545"/>
    <cellStyle name="Sub-total 2 3 10" xfId="40546"/>
    <cellStyle name="Subtotal 2 3 11" xfId="40547"/>
    <cellStyle name="Sub-total 2 3 11" xfId="40548"/>
    <cellStyle name="Subtotal 2 3 12" xfId="40549"/>
    <cellStyle name="Sub-total 2 3 12" xfId="40550"/>
    <cellStyle name="Subtotal 2 3 13" xfId="40551"/>
    <cellStyle name="Sub-total 2 3 13" xfId="40552"/>
    <cellStyle name="Subtotal 2 3 14" xfId="40553"/>
    <cellStyle name="Sub-total 2 3 14" xfId="40554"/>
    <cellStyle name="Subtotal 2 3 15" xfId="40555"/>
    <cellStyle name="Sub-total 2 3 15" xfId="40556"/>
    <cellStyle name="Subtotal 2 3 16" xfId="40557"/>
    <cellStyle name="Sub-total 2 3 16" xfId="40558"/>
    <cellStyle name="Subtotal 2 3 17" xfId="40559"/>
    <cellStyle name="Sub-total 2 3 17" xfId="40560"/>
    <cellStyle name="Subtotal 2 3 18" xfId="40561"/>
    <cellStyle name="Sub-total 2 3 18" xfId="40562"/>
    <cellStyle name="Subtotal 2 3 19" xfId="40563"/>
    <cellStyle name="Sub-total 2 3 19" xfId="40564"/>
    <cellStyle name="Subtotal 2 3 2" xfId="40565"/>
    <cellStyle name="Sub-total 2 3 2" xfId="40566"/>
    <cellStyle name="Subtotal 2 3 20" xfId="40567"/>
    <cellStyle name="Sub-total 2 3 20" xfId="40568"/>
    <cellStyle name="Subtotal 2 3 21" xfId="40569"/>
    <cellStyle name="Sub-total 2 3 21" xfId="40570"/>
    <cellStyle name="Subtotal 2 3 22" xfId="40571"/>
    <cellStyle name="Sub-total 2 3 22" xfId="40572"/>
    <cellStyle name="Subtotal 2 3 23" xfId="40573"/>
    <cellStyle name="Sub-total 2 3 23" xfId="40574"/>
    <cellStyle name="Subtotal 2 3 3" xfId="40575"/>
    <cellStyle name="Sub-total 2 3 3" xfId="40576"/>
    <cellStyle name="Subtotal 2 3 4" xfId="40577"/>
    <cellStyle name="Sub-total 2 3 4" xfId="40578"/>
    <cellStyle name="Subtotal 2 3 5" xfId="40579"/>
    <cellStyle name="Sub-total 2 3 5" xfId="40580"/>
    <cellStyle name="Subtotal 2 3 6" xfId="40581"/>
    <cellStyle name="Sub-total 2 3 6" xfId="40582"/>
    <cellStyle name="Subtotal 2 3 7" xfId="40583"/>
    <cellStyle name="Sub-total 2 3 7" xfId="40584"/>
    <cellStyle name="Subtotal 2 3 8" xfId="40585"/>
    <cellStyle name="Sub-total 2 3 8" xfId="40586"/>
    <cellStyle name="Subtotal 2 3 9" xfId="40587"/>
    <cellStyle name="Sub-total 2 3 9" xfId="40588"/>
    <cellStyle name="Subtotal 2 4" xfId="40589"/>
    <cellStyle name="Sub-total 2 4" xfId="40590"/>
    <cellStyle name="Subtotal 2 4 2" xfId="40591"/>
    <cellStyle name="Sub-total 2 4 2" xfId="40592"/>
    <cellStyle name="Subtotal 2 4 3" xfId="40593"/>
    <cellStyle name="Sub-total 2 4 3" xfId="40594"/>
    <cellStyle name="Subtotal 2 4 4" xfId="40595"/>
    <cellStyle name="Sub-total 2 4 4" xfId="40596"/>
    <cellStyle name="Subtotal 2 4 5" xfId="40597"/>
    <cellStyle name="Sub-total 2 4 5" xfId="40598"/>
    <cellStyle name="Subtotal 2 4 6" xfId="40599"/>
    <cellStyle name="Sub-total 2 4 6" xfId="40600"/>
    <cellStyle name="Subtotal 2 5" xfId="40601"/>
    <cellStyle name="Sub-total 2 5" xfId="40602"/>
    <cellStyle name="Subtotal 2 5 2" xfId="40603"/>
    <cellStyle name="Sub-total 2 5 2" xfId="40604"/>
    <cellStyle name="Subtotal 2 5 3" xfId="40605"/>
    <cellStyle name="Sub-total 2 5 3" xfId="40606"/>
    <cellStyle name="Subtotal 2 5 4" xfId="40607"/>
    <cellStyle name="Sub-total 2 5 4" xfId="40608"/>
    <cellStyle name="Subtotal 2 5 5" xfId="40609"/>
    <cellStyle name="Sub-total 2 5 5" xfId="40610"/>
    <cellStyle name="Subtotal 2 5 6" xfId="40611"/>
    <cellStyle name="Sub-total 2 5 6" xfId="40612"/>
    <cellStyle name="Subtotal 2 6" xfId="40613"/>
    <cellStyle name="Sub-total 2 6" xfId="40614"/>
    <cellStyle name="Subtotal 2 6 2" xfId="40615"/>
    <cellStyle name="Sub-total 2 6 2" xfId="40616"/>
    <cellStyle name="Subtotal 2 6 3" xfId="40617"/>
    <cellStyle name="Sub-total 2 6 3" xfId="40618"/>
    <cellStyle name="Subtotal 2 6 4" xfId="40619"/>
    <cellStyle name="Sub-total 2 6 4" xfId="40620"/>
    <cellStyle name="Subtotal 2 6 5" xfId="40621"/>
    <cellStyle name="Sub-total 2 6 5" xfId="40622"/>
    <cellStyle name="Subtotal 2 6 6" xfId="40623"/>
    <cellStyle name="Sub-total 2 6 6" xfId="40624"/>
    <cellStyle name="Subtotal 2 7" xfId="40625"/>
    <cellStyle name="Sub-total 2 7" xfId="40626"/>
    <cellStyle name="Subtotal 2 7 2" xfId="40627"/>
    <cellStyle name="Sub-total 2 7 2" xfId="40628"/>
    <cellStyle name="Subtotal 2 7 3" xfId="40629"/>
    <cellStyle name="Sub-total 2 7 3" xfId="40630"/>
    <cellStyle name="Subtotal 2 7 4" xfId="40631"/>
    <cellStyle name="Sub-total 2 7 4" xfId="40632"/>
    <cellStyle name="Subtotal 2 7 5" xfId="40633"/>
    <cellStyle name="Sub-total 2 7 5" xfId="40634"/>
    <cellStyle name="Subtotal 2 7 6" xfId="40635"/>
    <cellStyle name="Sub-total 2 7 6" xfId="40636"/>
    <cellStyle name="Subtotal 2 8" xfId="40637"/>
    <cellStyle name="Sub-total 2 8" xfId="40638"/>
    <cellStyle name="Subtotal 2 8 2" xfId="40639"/>
    <cellStyle name="Sub-total 2 8 2" xfId="40640"/>
    <cellStyle name="Subtotal 2 8 3" xfId="40641"/>
    <cellStyle name="Sub-total 2 8 3" xfId="40642"/>
    <cellStyle name="Subtotal 2 8 4" xfId="40643"/>
    <cellStyle name="Sub-total 2 8 4" xfId="40644"/>
    <cellStyle name="Subtotal 2 8 5" xfId="40645"/>
    <cellStyle name="Sub-total 2 8 5" xfId="40646"/>
    <cellStyle name="Subtotal 2 8 6" xfId="40647"/>
    <cellStyle name="Sub-total 2 8 6" xfId="40648"/>
    <cellStyle name="Subtotal 2 9" xfId="40649"/>
    <cellStyle name="Sub-total 2 9" xfId="40650"/>
    <cellStyle name="Subtotal 2 9 2" xfId="40651"/>
    <cellStyle name="Sub-total 2 9 2" xfId="40652"/>
    <cellStyle name="Subtotal 2 9 3" xfId="40653"/>
    <cellStyle name="Sub-total 2 9 3" xfId="40654"/>
    <cellStyle name="Subtotal 2 9 4" xfId="40655"/>
    <cellStyle name="Sub-total 2 9 4" xfId="40656"/>
    <cellStyle name="Subtotal 2 9 5" xfId="40657"/>
    <cellStyle name="Sub-total 2 9 5" xfId="40658"/>
    <cellStyle name="Subtotal 2 9 6" xfId="40659"/>
    <cellStyle name="Sub-total 2 9 6" xfId="40660"/>
    <cellStyle name="Subtotal 20" xfId="40661"/>
    <cellStyle name="Sub-total 20" xfId="40662"/>
    <cellStyle name="Subtotal 20 2" xfId="40663"/>
    <cellStyle name="Sub-total 20 2" xfId="40664"/>
    <cellStyle name="Subtotal 20 3" xfId="40665"/>
    <cellStyle name="Sub-total 20 3" xfId="40666"/>
    <cellStyle name="Subtotal 20 4" xfId="40667"/>
    <cellStyle name="Sub-total 20 4" xfId="40668"/>
    <cellStyle name="Subtotal 20 5" xfId="40669"/>
    <cellStyle name="Sub-total 20 5" xfId="40670"/>
    <cellStyle name="Subtotal 20 6" xfId="40671"/>
    <cellStyle name="Sub-total 20 6" xfId="40672"/>
    <cellStyle name="Subtotal 21" xfId="40673"/>
    <cellStyle name="Sub-total 21" xfId="40674"/>
    <cellStyle name="Subtotal 21 2" xfId="40675"/>
    <cellStyle name="Sub-total 21 2" xfId="40676"/>
    <cellStyle name="Subtotal 21 3" xfId="40677"/>
    <cellStyle name="Sub-total 21 3" xfId="40678"/>
    <cellStyle name="Subtotal 21 4" xfId="40679"/>
    <cellStyle name="Sub-total 21 4" xfId="40680"/>
    <cellStyle name="Subtotal 21 5" xfId="40681"/>
    <cellStyle name="Sub-total 21 5" xfId="40682"/>
    <cellStyle name="Subtotal 21 6" xfId="40683"/>
    <cellStyle name="Sub-total 21 6" xfId="40684"/>
    <cellStyle name="Subtotal 22" xfId="40685"/>
    <cellStyle name="Sub-total 22" xfId="40686"/>
    <cellStyle name="Subtotal 22 2" xfId="40687"/>
    <cellStyle name="Sub-total 22 2" xfId="40688"/>
    <cellStyle name="Subtotal 22 3" xfId="40689"/>
    <cellStyle name="Sub-total 22 3" xfId="40690"/>
    <cellStyle name="Subtotal 22 4" xfId="40691"/>
    <cellStyle name="Sub-total 22 4" xfId="40692"/>
    <cellStyle name="Subtotal 22 5" xfId="40693"/>
    <cellStyle name="Sub-total 22 5" xfId="40694"/>
    <cellStyle name="Subtotal 22 6" xfId="40695"/>
    <cellStyle name="Sub-total 22 6" xfId="40696"/>
    <cellStyle name="Subtotal 23" xfId="40697"/>
    <cellStyle name="Sub-total 23" xfId="40698"/>
    <cellStyle name="Subtotal 23 2" xfId="40699"/>
    <cellStyle name="Sub-total 23 2" xfId="40700"/>
    <cellStyle name="Subtotal 23 3" xfId="40701"/>
    <cellStyle name="Sub-total 23 3" xfId="40702"/>
    <cellStyle name="Subtotal 23 4" xfId="40703"/>
    <cellStyle name="Sub-total 23 4" xfId="40704"/>
    <cellStyle name="Subtotal 23 5" xfId="40705"/>
    <cellStyle name="Sub-total 23 5" xfId="40706"/>
    <cellStyle name="Subtotal 23 6" xfId="40707"/>
    <cellStyle name="Sub-total 23 6" xfId="40708"/>
    <cellStyle name="Subtotal 24" xfId="40709"/>
    <cellStyle name="Sub-total 24" xfId="40710"/>
    <cellStyle name="Subtotal 24 2" xfId="40711"/>
    <cellStyle name="Sub-total 24 2" xfId="40712"/>
    <cellStyle name="Subtotal 24 3" xfId="40713"/>
    <cellStyle name="Sub-total 24 3" xfId="40714"/>
    <cellStyle name="Subtotal 24 4" xfId="40715"/>
    <cellStyle name="Sub-total 24 4" xfId="40716"/>
    <cellStyle name="Subtotal 24 5" xfId="40717"/>
    <cellStyle name="Sub-total 24 5" xfId="40718"/>
    <cellStyle name="Subtotal 24 6" xfId="40719"/>
    <cellStyle name="Sub-total 24 6" xfId="40720"/>
    <cellStyle name="Subtotal 25" xfId="40721"/>
    <cellStyle name="Sub-total 25" xfId="40722"/>
    <cellStyle name="Subtotal 25 2" xfId="40723"/>
    <cellStyle name="Sub-total 25 2" xfId="40724"/>
    <cellStyle name="Subtotal 25 3" xfId="40725"/>
    <cellStyle name="Sub-total 25 3" xfId="40726"/>
    <cellStyle name="Subtotal 25 4" xfId="40727"/>
    <cellStyle name="Sub-total 25 4" xfId="40728"/>
    <cellStyle name="Subtotal 25 5" xfId="40729"/>
    <cellStyle name="Sub-total 25 5" xfId="40730"/>
    <cellStyle name="Subtotal 25 6" xfId="40731"/>
    <cellStyle name="Sub-total 25 6" xfId="40732"/>
    <cellStyle name="Subtotal 26" xfId="40733"/>
    <cellStyle name="Sub-total 26" xfId="40734"/>
    <cellStyle name="Subtotal 26 2" xfId="40735"/>
    <cellStyle name="Sub-total 26 2" xfId="40736"/>
    <cellStyle name="Subtotal 26 3" xfId="40737"/>
    <cellStyle name="Sub-total 26 3" xfId="40738"/>
    <cellStyle name="Subtotal 26 4" xfId="40739"/>
    <cellStyle name="Sub-total 26 4" xfId="40740"/>
    <cellStyle name="Subtotal 26 5" xfId="40741"/>
    <cellStyle name="Sub-total 26 5" xfId="40742"/>
    <cellStyle name="Subtotal 26 6" xfId="40743"/>
    <cellStyle name="Sub-total 26 6" xfId="40744"/>
    <cellStyle name="Subtotal 27" xfId="40745"/>
    <cellStyle name="Sub-total 27" xfId="40746"/>
    <cellStyle name="Subtotal 28" xfId="40747"/>
    <cellStyle name="Sub-total 28" xfId="40748"/>
    <cellStyle name="Subtotal 29" xfId="40749"/>
    <cellStyle name="Sub-total 29" xfId="40750"/>
    <cellStyle name="Subtotal 3" xfId="6431"/>
    <cellStyle name="Sub-total 3" xfId="6432"/>
    <cellStyle name="Subtotal 3 10" xfId="40751"/>
    <cellStyle name="Sub-total 3 10" xfId="40752"/>
    <cellStyle name="Subtotal 3 10 2" xfId="40753"/>
    <cellStyle name="Sub-total 3 10 2" xfId="40754"/>
    <cellStyle name="Subtotal 3 10 3" xfId="40755"/>
    <cellStyle name="Sub-total 3 10 3" xfId="40756"/>
    <cellStyle name="Subtotal 3 10 4" xfId="40757"/>
    <cellStyle name="Sub-total 3 10 4" xfId="40758"/>
    <cellStyle name="Subtotal 3 10 5" xfId="40759"/>
    <cellStyle name="Sub-total 3 10 5" xfId="40760"/>
    <cellStyle name="Subtotal 3 10 6" xfId="40761"/>
    <cellStyle name="Sub-total 3 10 6" xfId="40762"/>
    <cellStyle name="Subtotal 3 11" xfId="40763"/>
    <cellStyle name="Sub-total 3 11" xfId="40764"/>
    <cellStyle name="Subtotal 3 11 2" xfId="40765"/>
    <cellStyle name="Sub-total 3 11 2" xfId="40766"/>
    <cellStyle name="Subtotal 3 11 3" xfId="40767"/>
    <cellStyle name="Sub-total 3 11 3" xfId="40768"/>
    <cellStyle name="Subtotal 3 11 4" xfId="40769"/>
    <cellStyle name="Sub-total 3 11 4" xfId="40770"/>
    <cellStyle name="Subtotal 3 11 5" xfId="40771"/>
    <cellStyle name="Sub-total 3 11 5" xfId="40772"/>
    <cellStyle name="Subtotal 3 11 6" xfId="40773"/>
    <cellStyle name="Sub-total 3 11 6" xfId="40774"/>
    <cellStyle name="Subtotal 3 12" xfId="40775"/>
    <cellStyle name="Sub-total 3 12" xfId="40776"/>
    <cellStyle name="Subtotal 3 12 2" xfId="40777"/>
    <cellStyle name="Sub-total 3 12 2" xfId="40778"/>
    <cellStyle name="Subtotal 3 12 3" xfId="40779"/>
    <cellStyle name="Sub-total 3 12 3" xfId="40780"/>
    <cellStyle name="Subtotal 3 12 4" xfId="40781"/>
    <cellStyle name="Sub-total 3 12 4" xfId="40782"/>
    <cellStyle name="Subtotal 3 12 5" xfId="40783"/>
    <cellStyle name="Sub-total 3 12 5" xfId="40784"/>
    <cellStyle name="Subtotal 3 12 6" xfId="40785"/>
    <cellStyle name="Sub-total 3 12 6" xfId="40786"/>
    <cellStyle name="Subtotal 3 13" xfId="40787"/>
    <cellStyle name="Sub-total 3 13" xfId="40788"/>
    <cellStyle name="Subtotal 3 13 2" xfId="40789"/>
    <cellStyle name="Sub-total 3 13 2" xfId="40790"/>
    <cellStyle name="Subtotal 3 13 3" xfId="40791"/>
    <cellStyle name="Sub-total 3 13 3" xfId="40792"/>
    <cellStyle name="Subtotal 3 13 4" xfId="40793"/>
    <cellStyle name="Sub-total 3 13 4" xfId="40794"/>
    <cellStyle name="Subtotal 3 13 5" xfId="40795"/>
    <cellStyle name="Sub-total 3 13 5" xfId="40796"/>
    <cellStyle name="Subtotal 3 13 6" xfId="40797"/>
    <cellStyle name="Sub-total 3 13 6" xfId="40798"/>
    <cellStyle name="Subtotal 3 14" xfId="40799"/>
    <cellStyle name="Sub-total 3 14" xfId="40800"/>
    <cellStyle name="Subtotal 3 15" xfId="40801"/>
    <cellStyle name="Sub-total 3 15" xfId="40802"/>
    <cellStyle name="Subtotal 3 16" xfId="40803"/>
    <cellStyle name="Sub-total 3 16" xfId="40804"/>
    <cellStyle name="Subtotal 3 17" xfId="40805"/>
    <cellStyle name="Sub-total 3 17" xfId="40806"/>
    <cellStyle name="Subtotal 3 18" xfId="40807"/>
    <cellStyle name="Sub-total 3 18" xfId="40808"/>
    <cellStyle name="Subtotal 3 2" xfId="6433"/>
    <cellStyle name="Sub-total 3 2" xfId="6434"/>
    <cellStyle name="Subtotal 3 2 10" xfId="40809"/>
    <cellStyle name="Sub-total 3 2 10" xfId="40810"/>
    <cellStyle name="Subtotal 3 2 11" xfId="40811"/>
    <cellStyle name="Sub-total 3 2 11" xfId="40812"/>
    <cellStyle name="Subtotal 3 2 12" xfId="40813"/>
    <cellStyle name="Sub-total 3 2 12" xfId="40814"/>
    <cellStyle name="Subtotal 3 2 13" xfId="40815"/>
    <cellStyle name="Sub-total 3 2 13" xfId="40816"/>
    <cellStyle name="Subtotal 3 2 14" xfId="40817"/>
    <cellStyle name="Sub-total 3 2 14" xfId="40818"/>
    <cellStyle name="Subtotal 3 2 15" xfId="40819"/>
    <cellStyle name="Sub-total 3 2 15" xfId="40820"/>
    <cellStyle name="Subtotal 3 2 16" xfId="40821"/>
    <cellStyle name="Sub-total 3 2 16" xfId="40822"/>
    <cellStyle name="Subtotal 3 2 17" xfId="40823"/>
    <cellStyle name="Sub-total 3 2 17" xfId="40824"/>
    <cellStyle name="Subtotal 3 2 18" xfId="40825"/>
    <cellStyle name="Sub-total 3 2 18" xfId="40826"/>
    <cellStyle name="Subtotal 3 2 19" xfId="40827"/>
    <cellStyle name="Sub-total 3 2 19" xfId="40828"/>
    <cellStyle name="Subtotal 3 2 2" xfId="40829"/>
    <cellStyle name="Sub-total 3 2 2" xfId="40830"/>
    <cellStyle name="Subtotal 3 2 20" xfId="40831"/>
    <cellStyle name="Sub-total 3 2 20" xfId="40832"/>
    <cellStyle name="Subtotal 3 2 21" xfId="40833"/>
    <cellStyle name="Sub-total 3 2 21" xfId="40834"/>
    <cellStyle name="Subtotal 3 2 22" xfId="40835"/>
    <cellStyle name="Sub-total 3 2 22" xfId="40836"/>
    <cellStyle name="Subtotal 3 2 23" xfId="40837"/>
    <cellStyle name="Sub-total 3 2 23" xfId="40838"/>
    <cellStyle name="Subtotal 3 2 3" xfId="40839"/>
    <cellStyle name="Sub-total 3 2 3" xfId="40840"/>
    <cellStyle name="Subtotal 3 2 4" xfId="40841"/>
    <cellStyle name="Sub-total 3 2 4" xfId="40842"/>
    <cellStyle name="Subtotal 3 2 5" xfId="40843"/>
    <cellStyle name="Sub-total 3 2 5" xfId="40844"/>
    <cellStyle name="Subtotal 3 2 6" xfId="40845"/>
    <cellStyle name="Sub-total 3 2 6" xfId="40846"/>
    <cellStyle name="Subtotal 3 2 7" xfId="40847"/>
    <cellStyle name="Sub-total 3 2 7" xfId="40848"/>
    <cellStyle name="Subtotal 3 2 8" xfId="40849"/>
    <cellStyle name="Sub-total 3 2 8" xfId="40850"/>
    <cellStyle name="Subtotal 3 2 9" xfId="40851"/>
    <cellStyle name="Sub-total 3 2 9" xfId="40852"/>
    <cellStyle name="Subtotal 3 3" xfId="6435"/>
    <cellStyle name="Sub-total 3 3" xfId="6436"/>
    <cellStyle name="Subtotal 3 3 10" xfId="40853"/>
    <cellStyle name="Sub-total 3 3 10" xfId="40854"/>
    <cellStyle name="Subtotal 3 3 11" xfId="40855"/>
    <cellStyle name="Sub-total 3 3 11" xfId="40856"/>
    <cellStyle name="Subtotal 3 3 12" xfId="40857"/>
    <cellStyle name="Sub-total 3 3 12" xfId="40858"/>
    <cellStyle name="Subtotal 3 3 13" xfId="40859"/>
    <cellStyle name="Sub-total 3 3 13" xfId="40860"/>
    <cellStyle name="Subtotal 3 3 14" xfId="40861"/>
    <cellStyle name="Sub-total 3 3 14" xfId="40862"/>
    <cellStyle name="Subtotal 3 3 15" xfId="40863"/>
    <cellStyle name="Sub-total 3 3 15" xfId="40864"/>
    <cellStyle name="Subtotal 3 3 16" xfId="40865"/>
    <cellStyle name="Sub-total 3 3 16" xfId="40866"/>
    <cellStyle name="Subtotal 3 3 17" xfId="40867"/>
    <cellStyle name="Sub-total 3 3 17" xfId="40868"/>
    <cellStyle name="Subtotal 3 3 18" xfId="40869"/>
    <cellStyle name="Sub-total 3 3 18" xfId="40870"/>
    <cellStyle name="Subtotal 3 3 19" xfId="40871"/>
    <cellStyle name="Sub-total 3 3 19" xfId="40872"/>
    <cellStyle name="Subtotal 3 3 2" xfId="40873"/>
    <cellStyle name="Sub-total 3 3 2" xfId="40874"/>
    <cellStyle name="Subtotal 3 3 20" xfId="40875"/>
    <cellStyle name="Sub-total 3 3 20" xfId="40876"/>
    <cellStyle name="Subtotal 3 3 21" xfId="40877"/>
    <cellStyle name="Sub-total 3 3 21" xfId="40878"/>
    <cellStyle name="Subtotal 3 3 22" xfId="40879"/>
    <cellStyle name="Sub-total 3 3 22" xfId="40880"/>
    <cellStyle name="Subtotal 3 3 23" xfId="40881"/>
    <cellStyle name="Sub-total 3 3 23" xfId="40882"/>
    <cellStyle name="Subtotal 3 3 3" xfId="40883"/>
    <cellStyle name="Sub-total 3 3 3" xfId="40884"/>
    <cellStyle name="Subtotal 3 3 4" xfId="40885"/>
    <cellStyle name="Sub-total 3 3 4" xfId="40886"/>
    <cellStyle name="Subtotal 3 3 5" xfId="40887"/>
    <cellStyle name="Sub-total 3 3 5" xfId="40888"/>
    <cellStyle name="Subtotal 3 3 6" xfId="40889"/>
    <cellStyle name="Sub-total 3 3 6" xfId="40890"/>
    <cellStyle name="Subtotal 3 3 7" xfId="40891"/>
    <cellStyle name="Sub-total 3 3 7" xfId="40892"/>
    <cellStyle name="Subtotal 3 3 8" xfId="40893"/>
    <cellStyle name="Sub-total 3 3 8" xfId="40894"/>
    <cellStyle name="Subtotal 3 3 9" xfId="40895"/>
    <cellStyle name="Sub-total 3 3 9" xfId="40896"/>
    <cellStyle name="Subtotal 3 4" xfId="40897"/>
    <cellStyle name="Sub-total 3 4" xfId="40898"/>
    <cellStyle name="Subtotal 3 4 2" xfId="40899"/>
    <cellStyle name="Sub-total 3 4 2" xfId="40900"/>
    <cellStyle name="Subtotal 3 4 3" xfId="40901"/>
    <cellStyle name="Sub-total 3 4 3" xfId="40902"/>
    <cellStyle name="Subtotal 3 4 4" xfId="40903"/>
    <cellStyle name="Sub-total 3 4 4" xfId="40904"/>
    <cellStyle name="Subtotal 3 4 5" xfId="40905"/>
    <cellStyle name="Sub-total 3 4 5" xfId="40906"/>
    <cellStyle name="Subtotal 3 4 6" xfId="40907"/>
    <cellStyle name="Sub-total 3 4 6" xfId="40908"/>
    <cellStyle name="Subtotal 3 5" xfId="40909"/>
    <cellStyle name="Sub-total 3 5" xfId="40910"/>
    <cellStyle name="Subtotal 3 5 2" xfId="40911"/>
    <cellStyle name="Sub-total 3 5 2" xfId="40912"/>
    <cellStyle name="Subtotal 3 5 3" xfId="40913"/>
    <cellStyle name="Sub-total 3 5 3" xfId="40914"/>
    <cellStyle name="Subtotal 3 5 4" xfId="40915"/>
    <cellStyle name="Sub-total 3 5 4" xfId="40916"/>
    <cellStyle name="Subtotal 3 5 5" xfId="40917"/>
    <cellStyle name="Sub-total 3 5 5" xfId="40918"/>
    <cellStyle name="Subtotal 3 5 6" xfId="40919"/>
    <cellStyle name="Sub-total 3 5 6" xfId="40920"/>
    <cellStyle name="Subtotal 3 6" xfId="40921"/>
    <cellStyle name="Sub-total 3 6" xfId="40922"/>
    <cellStyle name="Subtotal 3 6 2" xfId="40923"/>
    <cellStyle name="Sub-total 3 6 2" xfId="40924"/>
    <cellStyle name="Subtotal 3 6 3" xfId="40925"/>
    <cellStyle name="Sub-total 3 6 3" xfId="40926"/>
    <cellStyle name="Subtotal 3 6 4" xfId="40927"/>
    <cellStyle name="Sub-total 3 6 4" xfId="40928"/>
    <cellStyle name="Subtotal 3 6 5" xfId="40929"/>
    <cellStyle name="Sub-total 3 6 5" xfId="40930"/>
    <cellStyle name="Subtotal 3 6 6" xfId="40931"/>
    <cellStyle name="Sub-total 3 6 6" xfId="40932"/>
    <cellStyle name="Subtotal 3 7" xfId="40933"/>
    <cellStyle name="Sub-total 3 7" xfId="40934"/>
    <cellStyle name="Subtotal 3 7 2" xfId="40935"/>
    <cellStyle name="Sub-total 3 7 2" xfId="40936"/>
    <cellStyle name="Subtotal 3 7 3" xfId="40937"/>
    <cellStyle name="Sub-total 3 7 3" xfId="40938"/>
    <cellStyle name="Subtotal 3 7 4" xfId="40939"/>
    <cellStyle name="Sub-total 3 7 4" xfId="40940"/>
    <cellStyle name="Subtotal 3 7 5" xfId="40941"/>
    <cellStyle name="Sub-total 3 7 5" xfId="40942"/>
    <cellStyle name="Subtotal 3 7 6" xfId="40943"/>
    <cellStyle name="Sub-total 3 7 6" xfId="40944"/>
    <cellStyle name="Subtotal 3 8" xfId="40945"/>
    <cellStyle name="Sub-total 3 8" xfId="40946"/>
    <cellStyle name="Subtotal 3 8 2" xfId="40947"/>
    <cellStyle name="Sub-total 3 8 2" xfId="40948"/>
    <cellStyle name="Subtotal 3 8 3" xfId="40949"/>
    <cellStyle name="Sub-total 3 8 3" xfId="40950"/>
    <cellStyle name="Subtotal 3 8 4" xfId="40951"/>
    <cellStyle name="Sub-total 3 8 4" xfId="40952"/>
    <cellStyle name="Subtotal 3 8 5" xfId="40953"/>
    <cellStyle name="Sub-total 3 8 5" xfId="40954"/>
    <cellStyle name="Subtotal 3 8 6" xfId="40955"/>
    <cellStyle name="Sub-total 3 8 6" xfId="40956"/>
    <cellStyle name="Subtotal 3 9" xfId="40957"/>
    <cellStyle name="Sub-total 3 9" xfId="40958"/>
    <cellStyle name="Subtotal 3 9 2" xfId="40959"/>
    <cellStyle name="Sub-total 3 9 2" xfId="40960"/>
    <cellStyle name="Subtotal 3 9 3" xfId="40961"/>
    <cellStyle name="Sub-total 3 9 3" xfId="40962"/>
    <cellStyle name="Subtotal 3 9 4" xfId="40963"/>
    <cellStyle name="Sub-total 3 9 4" xfId="40964"/>
    <cellStyle name="Subtotal 3 9 5" xfId="40965"/>
    <cellStyle name="Sub-total 3 9 5" xfId="40966"/>
    <cellStyle name="Subtotal 3 9 6" xfId="40967"/>
    <cellStyle name="Sub-total 3 9 6" xfId="40968"/>
    <cellStyle name="Subtotal 30" xfId="40969"/>
    <cellStyle name="Sub-total 30" xfId="40970"/>
    <cellStyle name="Subtotal 31" xfId="40971"/>
    <cellStyle name="Sub-total 31" xfId="40972"/>
    <cellStyle name="Subtotal 4" xfId="6437"/>
    <cellStyle name="Sub-total 4" xfId="6438"/>
    <cellStyle name="Subtotal 4 10" xfId="40973"/>
    <cellStyle name="Sub-total 4 10" xfId="40974"/>
    <cellStyle name="Subtotal 4 10 2" xfId="40975"/>
    <cellStyle name="Sub-total 4 10 2" xfId="40976"/>
    <cellStyle name="Subtotal 4 10 3" xfId="40977"/>
    <cellStyle name="Sub-total 4 10 3" xfId="40978"/>
    <cellStyle name="Subtotal 4 10 4" xfId="40979"/>
    <cellStyle name="Sub-total 4 10 4" xfId="40980"/>
    <cellStyle name="Subtotal 4 10 5" xfId="40981"/>
    <cellStyle name="Sub-total 4 10 5" xfId="40982"/>
    <cellStyle name="Subtotal 4 10 6" xfId="40983"/>
    <cellStyle name="Sub-total 4 10 6" xfId="40984"/>
    <cellStyle name="Subtotal 4 11" xfId="40985"/>
    <cellStyle name="Sub-total 4 11" xfId="40986"/>
    <cellStyle name="Subtotal 4 11 2" xfId="40987"/>
    <cellStyle name="Sub-total 4 11 2" xfId="40988"/>
    <cellStyle name="Subtotal 4 11 3" xfId="40989"/>
    <cellStyle name="Sub-total 4 11 3" xfId="40990"/>
    <cellStyle name="Subtotal 4 11 4" xfId="40991"/>
    <cellStyle name="Sub-total 4 11 4" xfId="40992"/>
    <cellStyle name="Subtotal 4 11 5" xfId="40993"/>
    <cellStyle name="Sub-total 4 11 5" xfId="40994"/>
    <cellStyle name="Subtotal 4 11 6" xfId="40995"/>
    <cellStyle name="Sub-total 4 11 6" xfId="40996"/>
    <cellStyle name="Subtotal 4 12" xfId="40997"/>
    <cellStyle name="Sub-total 4 12" xfId="40998"/>
    <cellStyle name="Subtotal 4 12 2" xfId="40999"/>
    <cellStyle name="Sub-total 4 12 2" xfId="41000"/>
    <cellStyle name="Subtotal 4 12 3" xfId="41001"/>
    <cellStyle name="Sub-total 4 12 3" xfId="41002"/>
    <cellStyle name="Subtotal 4 12 4" xfId="41003"/>
    <cellStyle name="Sub-total 4 12 4" xfId="41004"/>
    <cellStyle name="Subtotal 4 12 5" xfId="41005"/>
    <cellStyle name="Sub-total 4 12 5" xfId="41006"/>
    <cellStyle name="Subtotal 4 12 6" xfId="41007"/>
    <cellStyle name="Sub-total 4 12 6" xfId="41008"/>
    <cellStyle name="Subtotal 4 13" xfId="41009"/>
    <cellStyle name="Sub-total 4 13" xfId="41010"/>
    <cellStyle name="Subtotal 4 13 2" xfId="41011"/>
    <cellStyle name="Sub-total 4 13 2" xfId="41012"/>
    <cellStyle name="Subtotal 4 13 3" xfId="41013"/>
    <cellStyle name="Sub-total 4 13 3" xfId="41014"/>
    <cellStyle name="Subtotal 4 13 4" xfId="41015"/>
    <cellStyle name="Sub-total 4 13 4" xfId="41016"/>
    <cellStyle name="Subtotal 4 13 5" xfId="41017"/>
    <cellStyle name="Sub-total 4 13 5" xfId="41018"/>
    <cellStyle name="Subtotal 4 13 6" xfId="41019"/>
    <cellStyle name="Sub-total 4 13 6" xfId="41020"/>
    <cellStyle name="Subtotal 4 14" xfId="41021"/>
    <cellStyle name="Sub-total 4 14" xfId="41022"/>
    <cellStyle name="Subtotal 4 15" xfId="41023"/>
    <cellStyle name="Sub-total 4 15" xfId="41024"/>
    <cellStyle name="Subtotal 4 16" xfId="41025"/>
    <cellStyle name="Sub-total 4 16" xfId="41026"/>
    <cellStyle name="Subtotal 4 17" xfId="41027"/>
    <cellStyle name="Sub-total 4 17" xfId="41028"/>
    <cellStyle name="Subtotal 4 18" xfId="41029"/>
    <cellStyle name="Sub-total 4 18" xfId="41030"/>
    <cellStyle name="Subtotal 4 2" xfId="6439"/>
    <cellStyle name="Sub-total 4 2" xfId="6440"/>
    <cellStyle name="Subtotal 4 2 10" xfId="41031"/>
    <cellStyle name="Sub-total 4 2 10" xfId="41032"/>
    <cellStyle name="Subtotal 4 2 11" xfId="41033"/>
    <cellStyle name="Sub-total 4 2 11" xfId="41034"/>
    <cellStyle name="Subtotal 4 2 12" xfId="41035"/>
    <cellStyle name="Sub-total 4 2 12" xfId="41036"/>
    <cellStyle name="Subtotal 4 2 13" xfId="41037"/>
    <cellStyle name="Sub-total 4 2 13" xfId="41038"/>
    <cellStyle name="Subtotal 4 2 14" xfId="41039"/>
    <cellStyle name="Sub-total 4 2 14" xfId="41040"/>
    <cellStyle name="Subtotal 4 2 15" xfId="41041"/>
    <cellStyle name="Sub-total 4 2 15" xfId="41042"/>
    <cellStyle name="Subtotal 4 2 16" xfId="41043"/>
    <cellStyle name="Sub-total 4 2 16" xfId="41044"/>
    <cellStyle name="Subtotal 4 2 17" xfId="41045"/>
    <cellStyle name="Sub-total 4 2 17" xfId="41046"/>
    <cellStyle name="Subtotal 4 2 18" xfId="41047"/>
    <cellStyle name="Sub-total 4 2 18" xfId="41048"/>
    <cellStyle name="Subtotal 4 2 19" xfId="41049"/>
    <cellStyle name="Sub-total 4 2 19" xfId="41050"/>
    <cellStyle name="Subtotal 4 2 2" xfId="41051"/>
    <cellStyle name="Sub-total 4 2 2" xfId="41052"/>
    <cellStyle name="Subtotal 4 2 20" xfId="41053"/>
    <cellStyle name="Sub-total 4 2 20" xfId="41054"/>
    <cellStyle name="Subtotal 4 2 21" xfId="41055"/>
    <cellStyle name="Sub-total 4 2 21" xfId="41056"/>
    <cellStyle name="Subtotal 4 2 22" xfId="41057"/>
    <cellStyle name="Sub-total 4 2 22" xfId="41058"/>
    <cellStyle name="Subtotal 4 2 23" xfId="41059"/>
    <cellStyle name="Sub-total 4 2 23" xfId="41060"/>
    <cellStyle name="Subtotal 4 2 3" xfId="41061"/>
    <cellStyle name="Sub-total 4 2 3" xfId="41062"/>
    <cellStyle name="Subtotal 4 2 4" xfId="41063"/>
    <cellStyle name="Sub-total 4 2 4" xfId="41064"/>
    <cellStyle name="Subtotal 4 2 5" xfId="41065"/>
    <cellStyle name="Sub-total 4 2 5" xfId="41066"/>
    <cellStyle name="Subtotal 4 2 6" xfId="41067"/>
    <cellStyle name="Sub-total 4 2 6" xfId="41068"/>
    <cellStyle name="Subtotal 4 2 7" xfId="41069"/>
    <cellStyle name="Sub-total 4 2 7" xfId="41070"/>
    <cellStyle name="Subtotal 4 2 8" xfId="41071"/>
    <cellStyle name="Sub-total 4 2 8" xfId="41072"/>
    <cellStyle name="Subtotal 4 2 9" xfId="41073"/>
    <cellStyle name="Sub-total 4 2 9" xfId="41074"/>
    <cellStyle name="Subtotal 4 3" xfId="6441"/>
    <cellStyle name="Sub-total 4 3" xfId="6442"/>
    <cellStyle name="Subtotal 4 3 10" xfId="41075"/>
    <cellStyle name="Sub-total 4 3 10" xfId="41076"/>
    <cellStyle name="Subtotal 4 3 11" xfId="41077"/>
    <cellStyle name="Sub-total 4 3 11" xfId="41078"/>
    <cellStyle name="Subtotal 4 3 12" xfId="41079"/>
    <cellStyle name="Sub-total 4 3 12" xfId="41080"/>
    <cellStyle name="Subtotal 4 3 13" xfId="41081"/>
    <cellStyle name="Sub-total 4 3 13" xfId="41082"/>
    <cellStyle name="Subtotal 4 3 14" xfId="41083"/>
    <cellStyle name="Sub-total 4 3 14" xfId="41084"/>
    <cellStyle name="Subtotal 4 3 15" xfId="41085"/>
    <cellStyle name="Sub-total 4 3 15" xfId="41086"/>
    <cellStyle name="Subtotal 4 3 16" xfId="41087"/>
    <cellStyle name="Sub-total 4 3 16" xfId="41088"/>
    <cellStyle name="Subtotal 4 3 17" xfId="41089"/>
    <cellStyle name="Sub-total 4 3 17" xfId="41090"/>
    <cellStyle name="Subtotal 4 3 18" xfId="41091"/>
    <cellStyle name="Sub-total 4 3 18" xfId="41092"/>
    <cellStyle name="Subtotal 4 3 19" xfId="41093"/>
    <cellStyle name="Sub-total 4 3 19" xfId="41094"/>
    <cellStyle name="Subtotal 4 3 2" xfId="41095"/>
    <cellStyle name="Sub-total 4 3 2" xfId="41096"/>
    <cellStyle name="Subtotal 4 3 20" xfId="41097"/>
    <cellStyle name="Sub-total 4 3 20" xfId="41098"/>
    <cellStyle name="Subtotal 4 3 21" xfId="41099"/>
    <cellStyle name="Sub-total 4 3 21" xfId="41100"/>
    <cellStyle name="Subtotal 4 3 22" xfId="41101"/>
    <cellStyle name="Sub-total 4 3 22" xfId="41102"/>
    <cellStyle name="Subtotal 4 3 23" xfId="41103"/>
    <cellStyle name="Sub-total 4 3 23" xfId="41104"/>
    <cellStyle name="Subtotal 4 3 3" xfId="41105"/>
    <cellStyle name="Sub-total 4 3 3" xfId="41106"/>
    <cellStyle name="Subtotal 4 3 4" xfId="41107"/>
    <cellStyle name="Sub-total 4 3 4" xfId="41108"/>
    <cellStyle name="Subtotal 4 3 5" xfId="41109"/>
    <cellStyle name="Sub-total 4 3 5" xfId="41110"/>
    <cellStyle name="Subtotal 4 3 6" xfId="41111"/>
    <cellStyle name="Sub-total 4 3 6" xfId="41112"/>
    <cellStyle name="Subtotal 4 3 7" xfId="41113"/>
    <cellStyle name="Sub-total 4 3 7" xfId="41114"/>
    <cellStyle name="Subtotal 4 3 8" xfId="41115"/>
    <cellStyle name="Sub-total 4 3 8" xfId="41116"/>
    <cellStyle name="Subtotal 4 3 9" xfId="41117"/>
    <cellStyle name="Sub-total 4 3 9" xfId="41118"/>
    <cellStyle name="Subtotal 4 4" xfId="41119"/>
    <cellStyle name="Sub-total 4 4" xfId="41120"/>
    <cellStyle name="Subtotal 4 4 2" xfId="41121"/>
    <cellStyle name="Sub-total 4 4 2" xfId="41122"/>
    <cellStyle name="Subtotal 4 4 3" xfId="41123"/>
    <cellStyle name="Sub-total 4 4 3" xfId="41124"/>
    <cellStyle name="Subtotal 4 4 4" xfId="41125"/>
    <cellStyle name="Sub-total 4 4 4" xfId="41126"/>
    <cellStyle name="Subtotal 4 4 5" xfId="41127"/>
    <cellStyle name="Sub-total 4 4 5" xfId="41128"/>
    <cellStyle name="Subtotal 4 4 6" xfId="41129"/>
    <cellStyle name="Sub-total 4 4 6" xfId="41130"/>
    <cellStyle name="Subtotal 4 5" xfId="41131"/>
    <cellStyle name="Sub-total 4 5" xfId="41132"/>
    <cellStyle name="Subtotal 4 5 2" xfId="41133"/>
    <cellStyle name="Sub-total 4 5 2" xfId="41134"/>
    <cellStyle name="Subtotal 4 5 3" xfId="41135"/>
    <cellStyle name="Sub-total 4 5 3" xfId="41136"/>
    <cellStyle name="Subtotal 4 5 4" xfId="41137"/>
    <cellStyle name="Sub-total 4 5 4" xfId="41138"/>
    <cellStyle name="Subtotal 4 5 5" xfId="41139"/>
    <cellStyle name="Sub-total 4 5 5" xfId="41140"/>
    <cellStyle name="Subtotal 4 5 6" xfId="41141"/>
    <cellStyle name="Sub-total 4 5 6" xfId="41142"/>
    <cellStyle name="Subtotal 4 6" xfId="41143"/>
    <cellStyle name="Sub-total 4 6" xfId="41144"/>
    <cellStyle name="Subtotal 4 6 2" xfId="41145"/>
    <cellStyle name="Sub-total 4 6 2" xfId="41146"/>
    <cellStyle name="Subtotal 4 6 3" xfId="41147"/>
    <cellStyle name="Sub-total 4 6 3" xfId="41148"/>
    <cellStyle name="Subtotal 4 6 4" xfId="41149"/>
    <cellStyle name="Sub-total 4 6 4" xfId="41150"/>
    <cellStyle name="Subtotal 4 6 5" xfId="41151"/>
    <cellStyle name="Sub-total 4 6 5" xfId="41152"/>
    <cellStyle name="Subtotal 4 6 6" xfId="41153"/>
    <cellStyle name="Sub-total 4 6 6" xfId="41154"/>
    <cellStyle name="Subtotal 4 7" xfId="41155"/>
    <cellStyle name="Sub-total 4 7" xfId="41156"/>
    <cellStyle name="Subtotal 4 7 2" xfId="41157"/>
    <cellStyle name="Sub-total 4 7 2" xfId="41158"/>
    <cellStyle name="Subtotal 4 7 3" xfId="41159"/>
    <cellStyle name="Sub-total 4 7 3" xfId="41160"/>
    <cellStyle name="Subtotal 4 7 4" xfId="41161"/>
    <cellStyle name="Sub-total 4 7 4" xfId="41162"/>
    <cellStyle name="Subtotal 4 7 5" xfId="41163"/>
    <cellStyle name="Sub-total 4 7 5" xfId="41164"/>
    <cellStyle name="Subtotal 4 7 6" xfId="41165"/>
    <cellStyle name="Sub-total 4 7 6" xfId="41166"/>
    <cellStyle name="Subtotal 4 8" xfId="41167"/>
    <cellStyle name="Sub-total 4 8" xfId="41168"/>
    <cellStyle name="Subtotal 4 8 2" xfId="41169"/>
    <cellStyle name="Sub-total 4 8 2" xfId="41170"/>
    <cellStyle name="Subtotal 4 8 3" xfId="41171"/>
    <cellStyle name="Sub-total 4 8 3" xfId="41172"/>
    <cellStyle name="Subtotal 4 8 4" xfId="41173"/>
    <cellStyle name="Sub-total 4 8 4" xfId="41174"/>
    <cellStyle name="Subtotal 4 8 5" xfId="41175"/>
    <cellStyle name="Sub-total 4 8 5" xfId="41176"/>
    <cellStyle name="Subtotal 4 8 6" xfId="41177"/>
    <cellStyle name="Sub-total 4 8 6" xfId="41178"/>
    <cellStyle name="Subtotal 4 9" xfId="41179"/>
    <cellStyle name="Sub-total 4 9" xfId="41180"/>
    <cellStyle name="Subtotal 4 9 2" xfId="41181"/>
    <cellStyle name="Sub-total 4 9 2" xfId="41182"/>
    <cellStyle name="Subtotal 4 9 3" xfId="41183"/>
    <cellStyle name="Sub-total 4 9 3" xfId="41184"/>
    <cellStyle name="Subtotal 4 9 4" xfId="41185"/>
    <cellStyle name="Sub-total 4 9 4" xfId="41186"/>
    <cellStyle name="Subtotal 4 9 5" xfId="41187"/>
    <cellStyle name="Sub-total 4 9 5" xfId="41188"/>
    <cellStyle name="Subtotal 4 9 6" xfId="41189"/>
    <cellStyle name="Sub-total 4 9 6" xfId="41190"/>
    <cellStyle name="Subtotal 5" xfId="6443"/>
    <cellStyle name="Sub-total 5" xfId="6444"/>
    <cellStyle name="Subtotal 5 10" xfId="41191"/>
    <cellStyle name="Sub-total 5 10" xfId="41192"/>
    <cellStyle name="Subtotal 5 10 2" xfId="41193"/>
    <cellStyle name="Sub-total 5 10 2" xfId="41194"/>
    <cellStyle name="Subtotal 5 10 3" xfId="41195"/>
    <cellStyle name="Sub-total 5 10 3" xfId="41196"/>
    <cellStyle name="Subtotal 5 10 4" xfId="41197"/>
    <cellStyle name="Sub-total 5 10 4" xfId="41198"/>
    <cellStyle name="Subtotal 5 10 5" xfId="41199"/>
    <cellStyle name="Sub-total 5 10 5" xfId="41200"/>
    <cellStyle name="Subtotal 5 10 6" xfId="41201"/>
    <cellStyle name="Sub-total 5 10 6" xfId="41202"/>
    <cellStyle name="Subtotal 5 11" xfId="41203"/>
    <cellStyle name="Sub-total 5 11" xfId="41204"/>
    <cellStyle name="Subtotal 5 11 2" xfId="41205"/>
    <cellStyle name="Sub-total 5 11 2" xfId="41206"/>
    <cellStyle name="Subtotal 5 11 3" xfId="41207"/>
    <cellStyle name="Sub-total 5 11 3" xfId="41208"/>
    <cellStyle name="Subtotal 5 11 4" xfId="41209"/>
    <cellStyle name="Sub-total 5 11 4" xfId="41210"/>
    <cellStyle name="Subtotal 5 11 5" xfId="41211"/>
    <cellStyle name="Sub-total 5 11 5" xfId="41212"/>
    <cellStyle name="Subtotal 5 11 6" xfId="41213"/>
    <cellStyle name="Sub-total 5 11 6" xfId="41214"/>
    <cellStyle name="Subtotal 5 12" xfId="41215"/>
    <cellStyle name="Sub-total 5 12" xfId="41216"/>
    <cellStyle name="Subtotal 5 12 2" xfId="41217"/>
    <cellStyle name="Sub-total 5 12 2" xfId="41218"/>
    <cellStyle name="Subtotal 5 12 3" xfId="41219"/>
    <cellStyle name="Sub-total 5 12 3" xfId="41220"/>
    <cellStyle name="Subtotal 5 12 4" xfId="41221"/>
    <cellStyle name="Sub-total 5 12 4" xfId="41222"/>
    <cellStyle name="Subtotal 5 12 5" xfId="41223"/>
    <cellStyle name="Sub-total 5 12 5" xfId="41224"/>
    <cellStyle name="Subtotal 5 12 6" xfId="41225"/>
    <cellStyle name="Sub-total 5 12 6" xfId="41226"/>
    <cellStyle name="Subtotal 5 13" xfId="41227"/>
    <cellStyle name="Sub-total 5 13" xfId="41228"/>
    <cellStyle name="Subtotal 5 13 2" xfId="41229"/>
    <cellStyle name="Sub-total 5 13 2" xfId="41230"/>
    <cellStyle name="Subtotal 5 13 3" xfId="41231"/>
    <cellStyle name="Sub-total 5 13 3" xfId="41232"/>
    <cellStyle name="Subtotal 5 13 4" xfId="41233"/>
    <cellStyle name="Sub-total 5 13 4" xfId="41234"/>
    <cellStyle name="Subtotal 5 13 5" xfId="41235"/>
    <cellStyle name="Sub-total 5 13 5" xfId="41236"/>
    <cellStyle name="Subtotal 5 13 6" xfId="41237"/>
    <cellStyle name="Sub-total 5 13 6" xfId="41238"/>
    <cellStyle name="Subtotal 5 14" xfId="41239"/>
    <cellStyle name="Sub-total 5 14" xfId="41240"/>
    <cellStyle name="Subtotal 5 15" xfId="41241"/>
    <cellStyle name="Sub-total 5 15" xfId="41242"/>
    <cellStyle name="Subtotal 5 16" xfId="41243"/>
    <cellStyle name="Sub-total 5 16" xfId="41244"/>
    <cellStyle name="Subtotal 5 17" xfId="41245"/>
    <cellStyle name="Sub-total 5 17" xfId="41246"/>
    <cellStyle name="Subtotal 5 18" xfId="41247"/>
    <cellStyle name="Sub-total 5 18" xfId="41248"/>
    <cellStyle name="Subtotal 5 2" xfId="6445"/>
    <cellStyle name="Sub-total 5 2" xfId="6446"/>
    <cellStyle name="Subtotal 5 2 10" xfId="41249"/>
    <cellStyle name="Sub-total 5 2 10" xfId="41250"/>
    <cellStyle name="Subtotal 5 2 11" xfId="41251"/>
    <cellStyle name="Sub-total 5 2 11" xfId="41252"/>
    <cellStyle name="Subtotal 5 2 12" xfId="41253"/>
    <cellStyle name="Sub-total 5 2 12" xfId="41254"/>
    <cellStyle name="Subtotal 5 2 13" xfId="41255"/>
    <cellStyle name="Sub-total 5 2 13" xfId="41256"/>
    <cellStyle name="Subtotal 5 2 14" xfId="41257"/>
    <cellStyle name="Sub-total 5 2 14" xfId="41258"/>
    <cellStyle name="Subtotal 5 2 15" xfId="41259"/>
    <cellStyle name="Sub-total 5 2 15" xfId="41260"/>
    <cellStyle name="Subtotal 5 2 16" xfId="41261"/>
    <cellStyle name="Sub-total 5 2 16" xfId="41262"/>
    <cellStyle name="Subtotal 5 2 17" xfId="41263"/>
    <cellStyle name="Sub-total 5 2 17" xfId="41264"/>
    <cellStyle name="Subtotal 5 2 18" xfId="41265"/>
    <cellStyle name="Sub-total 5 2 18" xfId="41266"/>
    <cellStyle name="Subtotal 5 2 19" xfId="41267"/>
    <cellStyle name="Sub-total 5 2 19" xfId="41268"/>
    <cellStyle name="Subtotal 5 2 2" xfId="41269"/>
    <cellStyle name="Sub-total 5 2 2" xfId="41270"/>
    <cellStyle name="Subtotal 5 2 20" xfId="41271"/>
    <cellStyle name="Sub-total 5 2 20" xfId="41272"/>
    <cellStyle name="Subtotal 5 2 21" xfId="41273"/>
    <cellStyle name="Sub-total 5 2 21" xfId="41274"/>
    <cellStyle name="Subtotal 5 2 22" xfId="41275"/>
    <cellStyle name="Sub-total 5 2 22" xfId="41276"/>
    <cellStyle name="Subtotal 5 2 23" xfId="41277"/>
    <cellStyle name="Sub-total 5 2 23" xfId="41278"/>
    <cellStyle name="Subtotal 5 2 3" xfId="41279"/>
    <cellStyle name="Sub-total 5 2 3" xfId="41280"/>
    <cellStyle name="Subtotal 5 2 4" xfId="41281"/>
    <cellStyle name="Sub-total 5 2 4" xfId="41282"/>
    <cellStyle name="Subtotal 5 2 5" xfId="41283"/>
    <cellStyle name="Sub-total 5 2 5" xfId="41284"/>
    <cellStyle name="Subtotal 5 2 6" xfId="41285"/>
    <cellStyle name="Sub-total 5 2 6" xfId="41286"/>
    <cellStyle name="Subtotal 5 2 7" xfId="41287"/>
    <cellStyle name="Sub-total 5 2 7" xfId="41288"/>
    <cellStyle name="Subtotal 5 2 8" xfId="41289"/>
    <cellStyle name="Sub-total 5 2 8" xfId="41290"/>
    <cellStyle name="Subtotal 5 2 9" xfId="41291"/>
    <cellStyle name="Sub-total 5 2 9" xfId="41292"/>
    <cellStyle name="Subtotal 5 3" xfId="6447"/>
    <cellStyle name="Sub-total 5 3" xfId="6448"/>
    <cellStyle name="Subtotal 5 3 10" xfId="41293"/>
    <cellStyle name="Sub-total 5 3 10" xfId="41294"/>
    <cellStyle name="Subtotal 5 3 11" xfId="41295"/>
    <cellStyle name="Sub-total 5 3 11" xfId="41296"/>
    <cellStyle name="Subtotal 5 3 12" xfId="41297"/>
    <cellStyle name="Sub-total 5 3 12" xfId="41298"/>
    <cellStyle name="Subtotal 5 3 13" xfId="41299"/>
    <cellStyle name="Sub-total 5 3 13" xfId="41300"/>
    <cellStyle name="Subtotal 5 3 14" xfId="41301"/>
    <cellStyle name="Sub-total 5 3 14" xfId="41302"/>
    <cellStyle name="Subtotal 5 3 15" xfId="41303"/>
    <cellStyle name="Sub-total 5 3 15" xfId="41304"/>
    <cellStyle name="Subtotal 5 3 16" xfId="41305"/>
    <cellStyle name="Sub-total 5 3 16" xfId="41306"/>
    <cellStyle name="Subtotal 5 3 17" xfId="41307"/>
    <cellStyle name="Sub-total 5 3 17" xfId="41308"/>
    <cellStyle name="Subtotal 5 3 18" xfId="41309"/>
    <cellStyle name="Sub-total 5 3 18" xfId="41310"/>
    <cellStyle name="Subtotal 5 3 19" xfId="41311"/>
    <cellStyle name="Sub-total 5 3 19" xfId="41312"/>
    <cellStyle name="Subtotal 5 3 2" xfId="41313"/>
    <cellStyle name="Sub-total 5 3 2" xfId="41314"/>
    <cellStyle name="Subtotal 5 3 20" xfId="41315"/>
    <cellStyle name="Sub-total 5 3 20" xfId="41316"/>
    <cellStyle name="Subtotal 5 3 21" xfId="41317"/>
    <cellStyle name="Sub-total 5 3 21" xfId="41318"/>
    <cellStyle name="Subtotal 5 3 22" xfId="41319"/>
    <cellStyle name="Sub-total 5 3 22" xfId="41320"/>
    <cellStyle name="Subtotal 5 3 23" xfId="41321"/>
    <cellStyle name="Sub-total 5 3 23" xfId="41322"/>
    <cellStyle name="Subtotal 5 3 3" xfId="41323"/>
    <cellStyle name="Sub-total 5 3 3" xfId="41324"/>
    <cellStyle name="Subtotal 5 3 4" xfId="41325"/>
    <cellStyle name="Sub-total 5 3 4" xfId="41326"/>
    <cellStyle name="Subtotal 5 3 5" xfId="41327"/>
    <cellStyle name="Sub-total 5 3 5" xfId="41328"/>
    <cellStyle name="Subtotal 5 3 6" xfId="41329"/>
    <cellStyle name="Sub-total 5 3 6" xfId="41330"/>
    <cellStyle name="Subtotal 5 3 7" xfId="41331"/>
    <cellStyle name="Sub-total 5 3 7" xfId="41332"/>
    <cellStyle name="Subtotal 5 3 8" xfId="41333"/>
    <cellStyle name="Sub-total 5 3 8" xfId="41334"/>
    <cellStyle name="Subtotal 5 3 9" xfId="41335"/>
    <cellStyle name="Sub-total 5 3 9" xfId="41336"/>
    <cellStyle name="Subtotal 5 4" xfId="41337"/>
    <cellStyle name="Sub-total 5 4" xfId="41338"/>
    <cellStyle name="Subtotal 5 4 2" xfId="41339"/>
    <cellStyle name="Sub-total 5 4 2" xfId="41340"/>
    <cellStyle name="Subtotal 5 4 3" xfId="41341"/>
    <cellStyle name="Sub-total 5 4 3" xfId="41342"/>
    <cellStyle name="Subtotal 5 4 4" xfId="41343"/>
    <cellStyle name="Sub-total 5 4 4" xfId="41344"/>
    <cellStyle name="Subtotal 5 4 5" xfId="41345"/>
    <cellStyle name="Sub-total 5 4 5" xfId="41346"/>
    <cellStyle name="Subtotal 5 4 6" xfId="41347"/>
    <cellStyle name="Sub-total 5 4 6" xfId="41348"/>
    <cellStyle name="Subtotal 5 5" xfId="41349"/>
    <cellStyle name="Sub-total 5 5" xfId="41350"/>
    <cellStyle name="Subtotal 5 5 2" xfId="41351"/>
    <cellStyle name="Sub-total 5 5 2" xfId="41352"/>
    <cellStyle name="Subtotal 5 5 3" xfId="41353"/>
    <cellStyle name="Sub-total 5 5 3" xfId="41354"/>
    <cellStyle name="Subtotal 5 5 4" xfId="41355"/>
    <cellStyle name="Sub-total 5 5 4" xfId="41356"/>
    <cellStyle name="Subtotal 5 5 5" xfId="41357"/>
    <cellStyle name="Sub-total 5 5 5" xfId="41358"/>
    <cellStyle name="Subtotal 5 5 6" xfId="41359"/>
    <cellStyle name="Sub-total 5 5 6" xfId="41360"/>
    <cellStyle name="Subtotal 5 6" xfId="41361"/>
    <cellStyle name="Sub-total 5 6" xfId="41362"/>
    <cellStyle name="Subtotal 5 6 2" xfId="41363"/>
    <cellStyle name="Sub-total 5 6 2" xfId="41364"/>
    <cellStyle name="Subtotal 5 6 3" xfId="41365"/>
    <cellStyle name="Sub-total 5 6 3" xfId="41366"/>
    <cellStyle name="Subtotal 5 6 4" xfId="41367"/>
    <cellStyle name="Sub-total 5 6 4" xfId="41368"/>
    <cellStyle name="Subtotal 5 6 5" xfId="41369"/>
    <cellStyle name="Sub-total 5 6 5" xfId="41370"/>
    <cellStyle name="Subtotal 5 6 6" xfId="41371"/>
    <cellStyle name="Sub-total 5 6 6" xfId="41372"/>
    <cellStyle name="Subtotal 5 7" xfId="41373"/>
    <cellStyle name="Sub-total 5 7" xfId="41374"/>
    <cellStyle name="Subtotal 5 7 2" xfId="41375"/>
    <cellStyle name="Sub-total 5 7 2" xfId="41376"/>
    <cellStyle name="Subtotal 5 7 3" xfId="41377"/>
    <cellStyle name="Sub-total 5 7 3" xfId="41378"/>
    <cellStyle name="Subtotal 5 7 4" xfId="41379"/>
    <cellStyle name="Sub-total 5 7 4" xfId="41380"/>
    <cellStyle name="Subtotal 5 7 5" xfId="41381"/>
    <cellStyle name="Sub-total 5 7 5" xfId="41382"/>
    <cellStyle name="Subtotal 5 7 6" xfId="41383"/>
    <cellStyle name="Sub-total 5 7 6" xfId="41384"/>
    <cellStyle name="Subtotal 5 8" xfId="41385"/>
    <cellStyle name="Sub-total 5 8" xfId="41386"/>
    <cellStyle name="Subtotal 5 8 2" xfId="41387"/>
    <cellStyle name="Sub-total 5 8 2" xfId="41388"/>
    <cellStyle name="Subtotal 5 8 3" xfId="41389"/>
    <cellStyle name="Sub-total 5 8 3" xfId="41390"/>
    <cellStyle name="Subtotal 5 8 4" xfId="41391"/>
    <cellStyle name="Sub-total 5 8 4" xfId="41392"/>
    <cellStyle name="Subtotal 5 8 5" xfId="41393"/>
    <cellStyle name="Sub-total 5 8 5" xfId="41394"/>
    <cellStyle name="Subtotal 5 8 6" xfId="41395"/>
    <cellStyle name="Sub-total 5 8 6" xfId="41396"/>
    <cellStyle name="Subtotal 5 9" xfId="41397"/>
    <cellStyle name="Sub-total 5 9" xfId="41398"/>
    <cellStyle name="Subtotal 5 9 2" xfId="41399"/>
    <cellStyle name="Sub-total 5 9 2" xfId="41400"/>
    <cellStyle name="Subtotal 5 9 3" xfId="41401"/>
    <cellStyle name="Sub-total 5 9 3" xfId="41402"/>
    <cellStyle name="Subtotal 5 9 4" xfId="41403"/>
    <cellStyle name="Sub-total 5 9 4" xfId="41404"/>
    <cellStyle name="Subtotal 5 9 5" xfId="41405"/>
    <cellStyle name="Sub-total 5 9 5" xfId="41406"/>
    <cellStyle name="Subtotal 5 9 6" xfId="41407"/>
    <cellStyle name="Sub-total 5 9 6" xfId="41408"/>
    <cellStyle name="Subtotal 6" xfId="6449"/>
    <cellStyle name="Sub-total 6" xfId="6450"/>
    <cellStyle name="Subtotal 6 10" xfId="41409"/>
    <cellStyle name="Sub-total 6 10" xfId="41410"/>
    <cellStyle name="Subtotal 6 10 2" xfId="41411"/>
    <cellStyle name="Sub-total 6 10 2" xfId="41412"/>
    <cellStyle name="Subtotal 6 10 3" xfId="41413"/>
    <cellStyle name="Sub-total 6 10 3" xfId="41414"/>
    <cellStyle name="Subtotal 6 10 4" xfId="41415"/>
    <cellStyle name="Sub-total 6 10 4" xfId="41416"/>
    <cellStyle name="Subtotal 6 10 5" xfId="41417"/>
    <cellStyle name="Sub-total 6 10 5" xfId="41418"/>
    <cellStyle name="Subtotal 6 10 6" xfId="41419"/>
    <cellStyle name="Sub-total 6 10 6" xfId="41420"/>
    <cellStyle name="Subtotal 6 11" xfId="41421"/>
    <cellStyle name="Sub-total 6 11" xfId="41422"/>
    <cellStyle name="Subtotal 6 11 2" xfId="41423"/>
    <cellStyle name="Sub-total 6 11 2" xfId="41424"/>
    <cellStyle name="Subtotal 6 11 3" xfId="41425"/>
    <cellStyle name="Sub-total 6 11 3" xfId="41426"/>
    <cellStyle name="Subtotal 6 11 4" xfId="41427"/>
    <cellStyle name="Sub-total 6 11 4" xfId="41428"/>
    <cellStyle name="Subtotal 6 11 5" xfId="41429"/>
    <cellStyle name="Sub-total 6 11 5" xfId="41430"/>
    <cellStyle name="Subtotal 6 11 6" xfId="41431"/>
    <cellStyle name="Sub-total 6 11 6" xfId="41432"/>
    <cellStyle name="Subtotal 6 12" xfId="41433"/>
    <cellStyle name="Sub-total 6 12" xfId="41434"/>
    <cellStyle name="Subtotal 6 12 2" xfId="41435"/>
    <cellStyle name="Sub-total 6 12 2" xfId="41436"/>
    <cellStyle name="Subtotal 6 12 3" xfId="41437"/>
    <cellStyle name="Sub-total 6 12 3" xfId="41438"/>
    <cellStyle name="Subtotal 6 12 4" xfId="41439"/>
    <cellStyle name="Sub-total 6 12 4" xfId="41440"/>
    <cellStyle name="Subtotal 6 12 5" xfId="41441"/>
    <cellStyle name="Sub-total 6 12 5" xfId="41442"/>
    <cellStyle name="Subtotal 6 12 6" xfId="41443"/>
    <cellStyle name="Sub-total 6 12 6" xfId="41444"/>
    <cellStyle name="Subtotal 6 13" xfId="41445"/>
    <cellStyle name="Sub-total 6 13" xfId="41446"/>
    <cellStyle name="Subtotal 6 13 2" xfId="41447"/>
    <cellStyle name="Sub-total 6 13 2" xfId="41448"/>
    <cellStyle name="Subtotal 6 13 3" xfId="41449"/>
    <cellStyle name="Sub-total 6 13 3" xfId="41450"/>
    <cellStyle name="Subtotal 6 13 4" xfId="41451"/>
    <cellStyle name="Sub-total 6 13 4" xfId="41452"/>
    <cellStyle name="Subtotal 6 13 5" xfId="41453"/>
    <cellStyle name="Sub-total 6 13 5" xfId="41454"/>
    <cellStyle name="Subtotal 6 13 6" xfId="41455"/>
    <cellStyle name="Sub-total 6 13 6" xfId="41456"/>
    <cellStyle name="Subtotal 6 14" xfId="41457"/>
    <cellStyle name="Sub-total 6 14" xfId="41458"/>
    <cellStyle name="Subtotal 6 15" xfId="41459"/>
    <cellStyle name="Sub-total 6 15" xfId="41460"/>
    <cellStyle name="Subtotal 6 16" xfId="41461"/>
    <cellStyle name="Sub-total 6 16" xfId="41462"/>
    <cellStyle name="Subtotal 6 17" xfId="41463"/>
    <cellStyle name="Sub-total 6 17" xfId="41464"/>
    <cellStyle name="Subtotal 6 18" xfId="41465"/>
    <cellStyle name="Sub-total 6 18" xfId="41466"/>
    <cellStyle name="Subtotal 6 2" xfId="6451"/>
    <cellStyle name="Sub-total 6 2" xfId="6452"/>
    <cellStyle name="Subtotal 6 2 10" xfId="41467"/>
    <cellStyle name="Sub-total 6 2 10" xfId="41468"/>
    <cellStyle name="Subtotal 6 2 11" xfId="41469"/>
    <cellStyle name="Sub-total 6 2 11" xfId="41470"/>
    <cellStyle name="Subtotal 6 2 12" xfId="41471"/>
    <cellStyle name="Sub-total 6 2 12" xfId="41472"/>
    <cellStyle name="Subtotal 6 2 13" xfId="41473"/>
    <cellStyle name="Sub-total 6 2 13" xfId="41474"/>
    <cellStyle name="Subtotal 6 2 14" xfId="41475"/>
    <cellStyle name="Sub-total 6 2 14" xfId="41476"/>
    <cellStyle name="Subtotal 6 2 15" xfId="41477"/>
    <cellStyle name="Sub-total 6 2 15" xfId="41478"/>
    <cellStyle name="Subtotal 6 2 16" xfId="41479"/>
    <cellStyle name="Sub-total 6 2 16" xfId="41480"/>
    <cellStyle name="Subtotal 6 2 17" xfId="41481"/>
    <cellStyle name="Sub-total 6 2 17" xfId="41482"/>
    <cellStyle name="Subtotal 6 2 18" xfId="41483"/>
    <cellStyle name="Sub-total 6 2 18" xfId="41484"/>
    <cellStyle name="Subtotal 6 2 19" xfId="41485"/>
    <cellStyle name="Sub-total 6 2 19" xfId="41486"/>
    <cellStyle name="Subtotal 6 2 2" xfId="41487"/>
    <cellStyle name="Sub-total 6 2 2" xfId="41488"/>
    <cellStyle name="Subtotal 6 2 20" xfId="41489"/>
    <cellStyle name="Sub-total 6 2 20" xfId="41490"/>
    <cellStyle name="Subtotal 6 2 21" xfId="41491"/>
    <cellStyle name="Sub-total 6 2 21" xfId="41492"/>
    <cellStyle name="Subtotal 6 2 22" xfId="41493"/>
    <cellStyle name="Sub-total 6 2 22" xfId="41494"/>
    <cellStyle name="Subtotal 6 2 23" xfId="41495"/>
    <cellStyle name="Sub-total 6 2 23" xfId="41496"/>
    <cellStyle name="Subtotal 6 2 3" xfId="41497"/>
    <cellStyle name="Sub-total 6 2 3" xfId="41498"/>
    <cellStyle name="Subtotal 6 2 4" xfId="41499"/>
    <cellStyle name="Sub-total 6 2 4" xfId="41500"/>
    <cellStyle name="Subtotal 6 2 5" xfId="41501"/>
    <cellStyle name="Sub-total 6 2 5" xfId="41502"/>
    <cellStyle name="Subtotal 6 2 6" xfId="41503"/>
    <cellStyle name="Sub-total 6 2 6" xfId="41504"/>
    <cellStyle name="Subtotal 6 2 7" xfId="41505"/>
    <cellStyle name="Sub-total 6 2 7" xfId="41506"/>
    <cellStyle name="Subtotal 6 2 8" xfId="41507"/>
    <cellStyle name="Sub-total 6 2 8" xfId="41508"/>
    <cellStyle name="Subtotal 6 2 9" xfId="41509"/>
    <cellStyle name="Sub-total 6 2 9" xfId="41510"/>
    <cellStyle name="Subtotal 6 3" xfId="6453"/>
    <cellStyle name="Sub-total 6 3" xfId="6454"/>
    <cellStyle name="Subtotal 6 3 10" xfId="41511"/>
    <cellStyle name="Sub-total 6 3 10" xfId="41512"/>
    <cellStyle name="Subtotal 6 3 11" xfId="41513"/>
    <cellStyle name="Sub-total 6 3 11" xfId="41514"/>
    <cellStyle name="Subtotal 6 3 12" xfId="41515"/>
    <cellStyle name="Sub-total 6 3 12" xfId="41516"/>
    <cellStyle name="Subtotal 6 3 13" xfId="41517"/>
    <cellStyle name="Sub-total 6 3 13" xfId="41518"/>
    <cellStyle name="Subtotal 6 3 14" xfId="41519"/>
    <cellStyle name="Sub-total 6 3 14" xfId="41520"/>
    <cellStyle name="Subtotal 6 3 15" xfId="41521"/>
    <cellStyle name="Sub-total 6 3 15" xfId="41522"/>
    <cellStyle name="Subtotal 6 3 16" xfId="41523"/>
    <cellStyle name="Sub-total 6 3 16" xfId="41524"/>
    <cellStyle name="Subtotal 6 3 17" xfId="41525"/>
    <cellStyle name="Sub-total 6 3 17" xfId="41526"/>
    <cellStyle name="Subtotal 6 3 18" xfId="41527"/>
    <cellStyle name="Sub-total 6 3 18" xfId="41528"/>
    <cellStyle name="Subtotal 6 3 19" xfId="41529"/>
    <cellStyle name="Sub-total 6 3 19" xfId="41530"/>
    <cellStyle name="Subtotal 6 3 2" xfId="41531"/>
    <cellStyle name="Sub-total 6 3 2" xfId="41532"/>
    <cellStyle name="Subtotal 6 3 20" xfId="41533"/>
    <cellStyle name="Sub-total 6 3 20" xfId="41534"/>
    <cellStyle name="Subtotal 6 3 21" xfId="41535"/>
    <cellStyle name="Sub-total 6 3 21" xfId="41536"/>
    <cellStyle name="Subtotal 6 3 22" xfId="41537"/>
    <cellStyle name="Sub-total 6 3 22" xfId="41538"/>
    <cellStyle name="Subtotal 6 3 23" xfId="41539"/>
    <cellStyle name="Sub-total 6 3 23" xfId="41540"/>
    <cellStyle name="Subtotal 6 3 3" xfId="41541"/>
    <cellStyle name="Sub-total 6 3 3" xfId="41542"/>
    <cellStyle name="Subtotal 6 3 4" xfId="41543"/>
    <cellStyle name="Sub-total 6 3 4" xfId="41544"/>
    <cellStyle name="Subtotal 6 3 5" xfId="41545"/>
    <cellStyle name="Sub-total 6 3 5" xfId="41546"/>
    <cellStyle name="Subtotal 6 3 6" xfId="41547"/>
    <cellStyle name="Sub-total 6 3 6" xfId="41548"/>
    <cellStyle name="Subtotal 6 3 7" xfId="41549"/>
    <cellStyle name="Sub-total 6 3 7" xfId="41550"/>
    <cellStyle name="Subtotal 6 3 8" xfId="41551"/>
    <cellStyle name="Sub-total 6 3 8" xfId="41552"/>
    <cellStyle name="Subtotal 6 3 9" xfId="41553"/>
    <cellStyle name="Sub-total 6 3 9" xfId="41554"/>
    <cellStyle name="Subtotal 6 4" xfId="41555"/>
    <cellStyle name="Sub-total 6 4" xfId="41556"/>
    <cellStyle name="Subtotal 6 4 2" xfId="41557"/>
    <cellStyle name="Sub-total 6 4 2" xfId="41558"/>
    <cellStyle name="Subtotal 6 4 3" xfId="41559"/>
    <cellStyle name="Sub-total 6 4 3" xfId="41560"/>
    <cellStyle name="Subtotal 6 4 4" xfId="41561"/>
    <cellStyle name="Sub-total 6 4 4" xfId="41562"/>
    <cellStyle name="Subtotal 6 4 5" xfId="41563"/>
    <cellStyle name="Sub-total 6 4 5" xfId="41564"/>
    <cellStyle name="Subtotal 6 4 6" xfId="41565"/>
    <cellStyle name="Sub-total 6 4 6" xfId="41566"/>
    <cellStyle name="Subtotal 6 5" xfId="41567"/>
    <cellStyle name="Sub-total 6 5" xfId="41568"/>
    <cellStyle name="Subtotal 6 5 2" xfId="41569"/>
    <cellStyle name="Sub-total 6 5 2" xfId="41570"/>
    <cellStyle name="Subtotal 6 5 3" xfId="41571"/>
    <cellStyle name="Sub-total 6 5 3" xfId="41572"/>
    <cellStyle name="Subtotal 6 5 4" xfId="41573"/>
    <cellStyle name="Sub-total 6 5 4" xfId="41574"/>
    <cellStyle name="Subtotal 6 5 5" xfId="41575"/>
    <cellStyle name="Sub-total 6 5 5" xfId="41576"/>
    <cellStyle name="Subtotal 6 5 6" xfId="41577"/>
    <cellStyle name="Sub-total 6 5 6" xfId="41578"/>
    <cellStyle name="Subtotal 6 6" xfId="41579"/>
    <cellStyle name="Sub-total 6 6" xfId="41580"/>
    <cellStyle name="Subtotal 6 6 2" xfId="41581"/>
    <cellStyle name="Sub-total 6 6 2" xfId="41582"/>
    <cellStyle name="Subtotal 6 6 3" xfId="41583"/>
    <cellStyle name="Sub-total 6 6 3" xfId="41584"/>
    <cellStyle name="Subtotal 6 6 4" xfId="41585"/>
    <cellStyle name="Sub-total 6 6 4" xfId="41586"/>
    <cellStyle name="Subtotal 6 6 5" xfId="41587"/>
    <cellStyle name="Sub-total 6 6 5" xfId="41588"/>
    <cellStyle name="Subtotal 6 6 6" xfId="41589"/>
    <cellStyle name="Sub-total 6 6 6" xfId="41590"/>
    <cellStyle name="Subtotal 6 7" xfId="41591"/>
    <cellStyle name="Sub-total 6 7" xfId="41592"/>
    <cellStyle name="Subtotal 6 7 2" xfId="41593"/>
    <cellStyle name="Sub-total 6 7 2" xfId="41594"/>
    <cellStyle name="Subtotal 6 7 3" xfId="41595"/>
    <cellStyle name="Sub-total 6 7 3" xfId="41596"/>
    <cellStyle name="Subtotal 6 7 4" xfId="41597"/>
    <cellStyle name="Sub-total 6 7 4" xfId="41598"/>
    <cellStyle name="Subtotal 6 7 5" xfId="41599"/>
    <cellStyle name="Sub-total 6 7 5" xfId="41600"/>
    <cellStyle name="Subtotal 6 7 6" xfId="41601"/>
    <cellStyle name="Sub-total 6 7 6" xfId="41602"/>
    <cellStyle name="Subtotal 6 8" xfId="41603"/>
    <cellStyle name="Sub-total 6 8" xfId="41604"/>
    <cellStyle name="Subtotal 6 8 2" xfId="41605"/>
    <cellStyle name="Sub-total 6 8 2" xfId="41606"/>
    <cellStyle name="Subtotal 6 8 3" xfId="41607"/>
    <cellStyle name="Sub-total 6 8 3" xfId="41608"/>
    <cellStyle name="Subtotal 6 8 4" xfId="41609"/>
    <cellStyle name="Sub-total 6 8 4" xfId="41610"/>
    <cellStyle name="Subtotal 6 8 5" xfId="41611"/>
    <cellStyle name="Sub-total 6 8 5" xfId="41612"/>
    <cellStyle name="Subtotal 6 8 6" xfId="41613"/>
    <cellStyle name="Sub-total 6 8 6" xfId="41614"/>
    <cellStyle name="Subtotal 6 9" xfId="41615"/>
    <cellStyle name="Sub-total 6 9" xfId="41616"/>
    <cellStyle name="Subtotal 6 9 2" xfId="41617"/>
    <cellStyle name="Sub-total 6 9 2" xfId="41618"/>
    <cellStyle name="Subtotal 6 9 3" xfId="41619"/>
    <cellStyle name="Sub-total 6 9 3" xfId="41620"/>
    <cellStyle name="Subtotal 6 9 4" xfId="41621"/>
    <cellStyle name="Sub-total 6 9 4" xfId="41622"/>
    <cellStyle name="Subtotal 6 9 5" xfId="41623"/>
    <cellStyle name="Sub-total 6 9 5" xfId="41624"/>
    <cellStyle name="Subtotal 6 9 6" xfId="41625"/>
    <cellStyle name="Sub-total 6 9 6" xfId="41626"/>
    <cellStyle name="Subtotal 7" xfId="6455"/>
    <cellStyle name="Sub-total 7" xfId="6456"/>
    <cellStyle name="Subtotal 7 10" xfId="41627"/>
    <cellStyle name="Sub-total 7 10" xfId="41628"/>
    <cellStyle name="Subtotal 7 10 2" xfId="41629"/>
    <cellStyle name="Sub-total 7 10 2" xfId="41630"/>
    <cellStyle name="Subtotal 7 10 3" xfId="41631"/>
    <cellStyle name="Sub-total 7 10 3" xfId="41632"/>
    <cellStyle name="Subtotal 7 10 4" xfId="41633"/>
    <cellStyle name="Sub-total 7 10 4" xfId="41634"/>
    <cellStyle name="Subtotal 7 10 5" xfId="41635"/>
    <cellStyle name="Sub-total 7 10 5" xfId="41636"/>
    <cellStyle name="Subtotal 7 10 6" xfId="41637"/>
    <cellStyle name="Sub-total 7 10 6" xfId="41638"/>
    <cellStyle name="Subtotal 7 11" xfId="41639"/>
    <cellStyle name="Sub-total 7 11" xfId="41640"/>
    <cellStyle name="Subtotal 7 11 2" xfId="41641"/>
    <cellStyle name="Sub-total 7 11 2" xfId="41642"/>
    <cellStyle name="Subtotal 7 11 3" xfId="41643"/>
    <cellStyle name="Sub-total 7 11 3" xfId="41644"/>
    <cellStyle name="Subtotal 7 11 4" xfId="41645"/>
    <cellStyle name="Sub-total 7 11 4" xfId="41646"/>
    <cellStyle name="Subtotal 7 11 5" xfId="41647"/>
    <cellStyle name="Sub-total 7 11 5" xfId="41648"/>
    <cellStyle name="Subtotal 7 11 6" xfId="41649"/>
    <cellStyle name="Sub-total 7 11 6" xfId="41650"/>
    <cellStyle name="Subtotal 7 12" xfId="41651"/>
    <cellStyle name="Sub-total 7 12" xfId="41652"/>
    <cellStyle name="Subtotal 7 12 2" xfId="41653"/>
    <cellStyle name="Sub-total 7 12 2" xfId="41654"/>
    <cellStyle name="Subtotal 7 12 3" xfId="41655"/>
    <cellStyle name="Sub-total 7 12 3" xfId="41656"/>
    <cellStyle name="Subtotal 7 12 4" xfId="41657"/>
    <cellStyle name="Sub-total 7 12 4" xfId="41658"/>
    <cellStyle name="Subtotal 7 12 5" xfId="41659"/>
    <cellStyle name="Sub-total 7 12 5" xfId="41660"/>
    <cellStyle name="Subtotal 7 12 6" xfId="41661"/>
    <cellStyle name="Sub-total 7 12 6" xfId="41662"/>
    <cellStyle name="Subtotal 7 13" xfId="41663"/>
    <cellStyle name="Sub-total 7 13" xfId="41664"/>
    <cellStyle name="Subtotal 7 13 2" xfId="41665"/>
    <cellStyle name="Sub-total 7 13 2" xfId="41666"/>
    <cellStyle name="Subtotal 7 13 3" xfId="41667"/>
    <cellStyle name="Sub-total 7 13 3" xfId="41668"/>
    <cellStyle name="Subtotal 7 13 4" xfId="41669"/>
    <cellStyle name="Sub-total 7 13 4" xfId="41670"/>
    <cellStyle name="Subtotal 7 13 5" xfId="41671"/>
    <cellStyle name="Sub-total 7 13 5" xfId="41672"/>
    <cellStyle name="Subtotal 7 13 6" xfId="41673"/>
    <cellStyle name="Sub-total 7 13 6" xfId="41674"/>
    <cellStyle name="Subtotal 7 14" xfId="41675"/>
    <cellStyle name="Sub-total 7 14" xfId="41676"/>
    <cellStyle name="Subtotal 7 15" xfId="41677"/>
    <cellStyle name="Sub-total 7 15" xfId="41678"/>
    <cellStyle name="Subtotal 7 16" xfId="41679"/>
    <cellStyle name="Sub-total 7 16" xfId="41680"/>
    <cellStyle name="Subtotal 7 17" xfId="41681"/>
    <cellStyle name="Sub-total 7 17" xfId="41682"/>
    <cellStyle name="Subtotal 7 18" xfId="41683"/>
    <cellStyle name="Sub-total 7 18" xfId="41684"/>
    <cellStyle name="Subtotal 7 19" xfId="41685"/>
    <cellStyle name="Sub-total 7 19" xfId="41686"/>
    <cellStyle name="Subtotal 7 2" xfId="41687"/>
    <cellStyle name="Sub-total 7 2" xfId="41688"/>
    <cellStyle name="Subtotal 7 2 2" xfId="41689"/>
    <cellStyle name="Sub-total 7 2 2" xfId="41690"/>
    <cellStyle name="Subtotal 7 2 3" xfId="41691"/>
    <cellStyle name="Sub-total 7 2 3" xfId="41692"/>
    <cellStyle name="Subtotal 7 2 4" xfId="41693"/>
    <cellStyle name="Sub-total 7 2 4" xfId="41694"/>
    <cellStyle name="Subtotal 7 2 5" xfId="41695"/>
    <cellStyle name="Sub-total 7 2 5" xfId="41696"/>
    <cellStyle name="Subtotal 7 2 6" xfId="41697"/>
    <cellStyle name="Sub-total 7 2 6" xfId="41698"/>
    <cellStyle name="Subtotal 7 20" xfId="41699"/>
    <cellStyle name="Sub-total 7 20" xfId="41700"/>
    <cellStyle name="Subtotal 7 3" xfId="41701"/>
    <cellStyle name="Sub-total 7 3" xfId="41702"/>
    <cellStyle name="Subtotal 7 3 2" xfId="41703"/>
    <cellStyle name="Sub-total 7 3 2" xfId="41704"/>
    <cellStyle name="Subtotal 7 3 3" xfId="41705"/>
    <cellStyle name="Sub-total 7 3 3" xfId="41706"/>
    <cellStyle name="Subtotal 7 3 4" xfId="41707"/>
    <cellStyle name="Sub-total 7 3 4" xfId="41708"/>
    <cellStyle name="Subtotal 7 3 5" xfId="41709"/>
    <cellStyle name="Sub-total 7 3 5" xfId="41710"/>
    <cellStyle name="Subtotal 7 3 6" xfId="41711"/>
    <cellStyle name="Sub-total 7 3 6" xfId="41712"/>
    <cellStyle name="Subtotal 7 4" xfId="41713"/>
    <cellStyle name="Sub-total 7 4" xfId="41714"/>
    <cellStyle name="Subtotal 7 4 2" xfId="41715"/>
    <cellStyle name="Sub-total 7 4 2" xfId="41716"/>
    <cellStyle name="Subtotal 7 4 3" xfId="41717"/>
    <cellStyle name="Sub-total 7 4 3" xfId="41718"/>
    <cellStyle name="Subtotal 7 4 4" xfId="41719"/>
    <cellStyle name="Sub-total 7 4 4" xfId="41720"/>
    <cellStyle name="Subtotal 7 4 5" xfId="41721"/>
    <cellStyle name="Sub-total 7 4 5" xfId="41722"/>
    <cellStyle name="Subtotal 7 4 6" xfId="41723"/>
    <cellStyle name="Sub-total 7 4 6" xfId="41724"/>
    <cellStyle name="Subtotal 7 5" xfId="41725"/>
    <cellStyle name="Sub-total 7 5" xfId="41726"/>
    <cellStyle name="Subtotal 7 5 2" xfId="41727"/>
    <cellStyle name="Sub-total 7 5 2" xfId="41728"/>
    <cellStyle name="Subtotal 7 5 3" xfId="41729"/>
    <cellStyle name="Sub-total 7 5 3" xfId="41730"/>
    <cellStyle name="Subtotal 7 5 4" xfId="41731"/>
    <cellStyle name="Sub-total 7 5 4" xfId="41732"/>
    <cellStyle name="Subtotal 7 5 5" xfId="41733"/>
    <cellStyle name="Sub-total 7 5 5" xfId="41734"/>
    <cellStyle name="Subtotal 7 5 6" xfId="41735"/>
    <cellStyle name="Sub-total 7 5 6" xfId="41736"/>
    <cellStyle name="Subtotal 7 6" xfId="41737"/>
    <cellStyle name="Sub-total 7 6" xfId="41738"/>
    <cellStyle name="Subtotal 7 6 2" xfId="41739"/>
    <cellStyle name="Sub-total 7 6 2" xfId="41740"/>
    <cellStyle name="Subtotal 7 6 3" xfId="41741"/>
    <cellStyle name="Sub-total 7 6 3" xfId="41742"/>
    <cellStyle name="Subtotal 7 6 4" xfId="41743"/>
    <cellStyle name="Sub-total 7 6 4" xfId="41744"/>
    <cellStyle name="Subtotal 7 6 5" xfId="41745"/>
    <cellStyle name="Sub-total 7 6 5" xfId="41746"/>
    <cellStyle name="Subtotal 7 6 6" xfId="41747"/>
    <cellStyle name="Sub-total 7 6 6" xfId="41748"/>
    <cellStyle name="Subtotal 7 7" xfId="41749"/>
    <cellStyle name="Sub-total 7 7" xfId="41750"/>
    <cellStyle name="Subtotal 7 7 2" xfId="41751"/>
    <cellStyle name="Sub-total 7 7 2" xfId="41752"/>
    <cellStyle name="Subtotal 7 7 3" xfId="41753"/>
    <cellStyle name="Sub-total 7 7 3" xfId="41754"/>
    <cellStyle name="Subtotal 7 7 4" xfId="41755"/>
    <cellStyle name="Sub-total 7 7 4" xfId="41756"/>
    <cellStyle name="Subtotal 7 7 5" xfId="41757"/>
    <cellStyle name="Sub-total 7 7 5" xfId="41758"/>
    <cellStyle name="Subtotal 7 7 6" xfId="41759"/>
    <cellStyle name="Sub-total 7 7 6" xfId="41760"/>
    <cellStyle name="Subtotal 7 8" xfId="41761"/>
    <cellStyle name="Sub-total 7 8" xfId="41762"/>
    <cellStyle name="Subtotal 7 8 2" xfId="41763"/>
    <cellStyle name="Sub-total 7 8 2" xfId="41764"/>
    <cellStyle name="Subtotal 7 8 3" xfId="41765"/>
    <cellStyle name="Sub-total 7 8 3" xfId="41766"/>
    <cellStyle name="Subtotal 7 8 4" xfId="41767"/>
    <cellStyle name="Sub-total 7 8 4" xfId="41768"/>
    <cellStyle name="Subtotal 7 8 5" xfId="41769"/>
    <cellStyle name="Sub-total 7 8 5" xfId="41770"/>
    <cellStyle name="Subtotal 7 8 6" xfId="41771"/>
    <cellStyle name="Sub-total 7 8 6" xfId="41772"/>
    <cellStyle name="Subtotal 7 9" xfId="41773"/>
    <cellStyle name="Sub-total 7 9" xfId="41774"/>
    <cellStyle name="Subtotal 7 9 2" xfId="41775"/>
    <cellStyle name="Sub-total 7 9 2" xfId="41776"/>
    <cellStyle name="Subtotal 7 9 3" xfId="41777"/>
    <cellStyle name="Sub-total 7 9 3" xfId="41778"/>
    <cellStyle name="Subtotal 7 9 4" xfId="41779"/>
    <cellStyle name="Sub-total 7 9 4" xfId="41780"/>
    <cellStyle name="Subtotal 7 9 5" xfId="41781"/>
    <cellStyle name="Sub-total 7 9 5" xfId="41782"/>
    <cellStyle name="Subtotal 7 9 6" xfId="41783"/>
    <cellStyle name="Sub-total 7 9 6" xfId="41784"/>
    <cellStyle name="Subtotal 8" xfId="41785"/>
    <cellStyle name="Sub-total 8" xfId="41786"/>
    <cellStyle name="Subtotal 8 10" xfId="41787"/>
    <cellStyle name="Sub-total 8 10" xfId="41788"/>
    <cellStyle name="Subtotal 8 10 2" xfId="41789"/>
    <cellStyle name="Sub-total 8 10 2" xfId="41790"/>
    <cellStyle name="Subtotal 8 10 3" xfId="41791"/>
    <cellStyle name="Sub-total 8 10 3" xfId="41792"/>
    <cellStyle name="Subtotal 8 10 4" xfId="41793"/>
    <cellStyle name="Sub-total 8 10 4" xfId="41794"/>
    <cellStyle name="Subtotal 8 10 5" xfId="41795"/>
    <cellStyle name="Sub-total 8 10 5" xfId="41796"/>
    <cellStyle name="Subtotal 8 10 6" xfId="41797"/>
    <cellStyle name="Sub-total 8 10 6" xfId="41798"/>
    <cellStyle name="Subtotal 8 11" xfId="41799"/>
    <cellStyle name="Sub-total 8 11" xfId="41800"/>
    <cellStyle name="Subtotal 8 11 2" xfId="41801"/>
    <cellStyle name="Sub-total 8 11 2" xfId="41802"/>
    <cellStyle name="Subtotal 8 11 3" xfId="41803"/>
    <cellStyle name="Sub-total 8 11 3" xfId="41804"/>
    <cellStyle name="Subtotal 8 11 4" xfId="41805"/>
    <cellStyle name="Sub-total 8 11 4" xfId="41806"/>
    <cellStyle name="Subtotal 8 11 5" xfId="41807"/>
    <cellStyle name="Sub-total 8 11 5" xfId="41808"/>
    <cellStyle name="Subtotal 8 11 6" xfId="41809"/>
    <cellStyle name="Sub-total 8 11 6" xfId="41810"/>
    <cellStyle name="Subtotal 8 12" xfId="41811"/>
    <cellStyle name="Sub-total 8 12" xfId="41812"/>
    <cellStyle name="Subtotal 8 12 2" xfId="41813"/>
    <cellStyle name="Sub-total 8 12 2" xfId="41814"/>
    <cellStyle name="Subtotal 8 12 3" xfId="41815"/>
    <cellStyle name="Sub-total 8 12 3" xfId="41816"/>
    <cellStyle name="Subtotal 8 12 4" xfId="41817"/>
    <cellStyle name="Sub-total 8 12 4" xfId="41818"/>
    <cellStyle name="Subtotal 8 12 5" xfId="41819"/>
    <cellStyle name="Sub-total 8 12 5" xfId="41820"/>
    <cellStyle name="Subtotal 8 12 6" xfId="41821"/>
    <cellStyle name="Sub-total 8 12 6" xfId="41822"/>
    <cellStyle name="Subtotal 8 13" xfId="41823"/>
    <cellStyle name="Sub-total 8 13" xfId="41824"/>
    <cellStyle name="Subtotal 8 13 2" xfId="41825"/>
    <cellStyle name="Sub-total 8 13 2" xfId="41826"/>
    <cellStyle name="Subtotal 8 13 3" xfId="41827"/>
    <cellStyle name="Sub-total 8 13 3" xfId="41828"/>
    <cellStyle name="Subtotal 8 13 4" xfId="41829"/>
    <cellStyle name="Sub-total 8 13 4" xfId="41830"/>
    <cellStyle name="Subtotal 8 13 5" xfId="41831"/>
    <cellStyle name="Sub-total 8 13 5" xfId="41832"/>
    <cellStyle name="Subtotal 8 13 6" xfId="41833"/>
    <cellStyle name="Sub-total 8 13 6" xfId="41834"/>
    <cellStyle name="Subtotal 8 14" xfId="41835"/>
    <cellStyle name="Sub-total 8 14" xfId="41836"/>
    <cellStyle name="Subtotal 8 15" xfId="41837"/>
    <cellStyle name="Sub-total 8 15" xfId="41838"/>
    <cellStyle name="Subtotal 8 16" xfId="41839"/>
    <cellStyle name="Sub-total 8 16" xfId="41840"/>
    <cellStyle name="Subtotal 8 17" xfId="41841"/>
    <cellStyle name="Sub-total 8 17" xfId="41842"/>
    <cellStyle name="Subtotal 8 18" xfId="41843"/>
    <cellStyle name="Sub-total 8 18" xfId="41844"/>
    <cellStyle name="Subtotal 8 2" xfId="41845"/>
    <cellStyle name="Sub-total 8 2" xfId="41846"/>
    <cellStyle name="Subtotal 8 2 2" xfId="41847"/>
    <cellStyle name="Sub-total 8 2 2" xfId="41848"/>
    <cellStyle name="Subtotal 8 2 3" xfId="41849"/>
    <cellStyle name="Sub-total 8 2 3" xfId="41850"/>
    <cellStyle name="Subtotal 8 2 4" xfId="41851"/>
    <cellStyle name="Sub-total 8 2 4" xfId="41852"/>
    <cellStyle name="Subtotal 8 2 5" xfId="41853"/>
    <cellStyle name="Sub-total 8 2 5" xfId="41854"/>
    <cellStyle name="Subtotal 8 2 6" xfId="41855"/>
    <cellStyle name="Sub-total 8 2 6" xfId="41856"/>
    <cellStyle name="Subtotal 8 3" xfId="41857"/>
    <cellStyle name="Sub-total 8 3" xfId="41858"/>
    <cellStyle name="Subtotal 8 3 2" xfId="41859"/>
    <cellStyle name="Sub-total 8 3 2" xfId="41860"/>
    <cellStyle name="Subtotal 8 3 3" xfId="41861"/>
    <cellStyle name="Sub-total 8 3 3" xfId="41862"/>
    <cellStyle name="Subtotal 8 3 4" xfId="41863"/>
    <cellStyle name="Sub-total 8 3 4" xfId="41864"/>
    <cellStyle name="Subtotal 8 3 5" xfId="41865"/>
    <cellStyle name="Sub-total 8 3 5" xfId="41866"/>
    <cellStyle name="Subtotal 8 3 6" xfId="41867"/>
    <cellStyle name="Sub-total 8 3 6" xfId="41868"/>
    <cellStyle name="Subtotal 8 4" xfId="41869"/>
    <cellStyle name="Sub-total 8 4" xfId="41870"/>
    <cellStyle name="Subtotal 8 4 2" xfId="41871"/>
    <cellStyle name="Sub-total 8 4 2" xfId="41872"/>
    <cellStyle name="Subtotal 8 4 3" xfId="41873"/>
    <cellStyle name="Sub-total 8 4 3" xfId="41874"/>
    <cellStyle name="Subtotal 8 4 4" xfId="41875"/>
    <cellStyle name="Sub-total 8 4 4" xfId="41876"/>
    <cellStyle name="Subtotal 8 4 5" xfId="41877"/>
    <cellStyle name="Sub-total 8 4 5" xfId="41878"/>
    <cellStyle name="Subtotal 8 4 6" xfId="41879"/>
    <cellStyle name="Sub-total 8 4 6" xfId="41880"/>
    <cellStyle name="Subtotal 8 5" xfId="41881"/>
    <cellStyle name="Sub-total 8 5" xfId="41882"/>
    <cellStyle name="Subtotal 8 5 2" xfId="41883"/>
    <cellStyle name="Sub-total 8 5 2" xfId="41884"/>
    <cellStyle name="Subtotal 8 5 3" xfId="41885"/>
    <cellStyle name="Sub-total 8 5 3" xfId="41886"/>
    <cellStyle name="Subtotal 8 5 4" xfId="41887"/>
    <cellStyle name="Sub-total 8 5 4" xfId="41888"/>
    <cellStyle name="Subtotal 8 5 5" xfId="41889"/>
    <cellStyle name="Sub-total 8 5 5" xfId="41890"/>
    <cellStyle name="Subtotal 8 5 6" xfId="41891"/>
    <cellStyle name="Sub-total 8 5 6" xfId="41892"/>
    <cellStyle name="Subtotal 8 6" xfId="41893"/>
    <cellStyle name="Sub-total 8 6" xfId="41894"/>
    <cellStyle name="Subtotal 8 6 2" xfId="41895"/>
    <cellStyle name="Sub-total 8 6 2" xfId="41896"/>
    <cellStyle name="Subtotal 8 6 3" xfId="41897"/>
    <cellStyle name="Sub-total 8 6 3" xfId="41898"/>
    <cellStyle name="Subtotal 8 6 4" xfId="41899"/>
    <cellStyle name="Sub-total 8 6 4" xfId="41900"/>
    <cellStyle name="Subtotal 8 6 5" xfId="41901"/>
    <cellStyle name="Sub-total 8 6 5" xfId="41902"/>
    <cellStyle name="Subtotal 8 6 6" xfId="41903"/>
    <cellStyle name="Sub-total 8 6 6" xfId="41904"/>
    <cellStyle name="Subtotal 8 7" xfId="41905"/>
    <cellStyle name="Sub-total 8 7" xfId="41906"/>
    <cellStyle name="Subtotal 8 7 2" xfId="41907"/>
    <cellStyle name="Sub-total 8 7 2" xfId="41908"/>
    <cellStyle name="Subtotal 8 7 3" xfId="41909"/>
    <cellStyle name="Sub-total 8 7 3" xfId="41910"/>
    <cellStyle name="Subtotal 8 7 4" xfId="41911"/>
    <cellStyle name="Sub-total 8 7 4" xfId="41912"/>
    <cellStyle name="Subtotal 8 7 5" xfId="41913"/>
    <cellStyle name="Sub-total 8 7 5" xfId="41914"/>
    <cellStyle name="Subtotal 8 7 6" xfId="41915"/>
    <cellStyle name="Sub-total 8 7 6" xfId="41916"/>
    <cellStyle name="Subtotal 8 8" xfId="41917"/>
    <cellStyle name="Sub-total 8 8" xfId="41918"/>
    <cellStyle name="Subtotal 8 8 2" xfId="41919"/>
    <cellStyle name="Sub-total 8 8 2" xfId="41920"/>
    <cellStyle name="Subtotal 8 8 3" xfId="41921"/>
    <cellStyle name="Sub-total 8 8 3" xfId="41922"/>
    <cellStyle name="Subtotal 8 8 4" xfId="41923"/>
    <cellStyle name="Sub-total 8 8 4" xfId="41924"/>
    <cellStyle name="Subtotal 8 8 5" xfId="41925"/>
    <cellStyle name="Sub-total 8 8 5" xfId="41926"/>
    <cellStyle name="Subtotal 8 8 6" xfId="41927"/>
    <cellStyle name="Sub-total 8 8 6" xfId="41928"/>
    <cellStyle name="Subtotal 8 9" xfId="41929"/>
    <cellStyle name="Sub-total 8 9" xfId="41930"/>
    <cellStyle name="Subtotal 8 9 2" xfId="41931"/>
    <cellStyle name="Sub-total 8 9 2" xfId="41932"/>
    <cellStyle name="Subtotal 8 9 3" xfId="41933"/>
    <cellStyle name="Sub-total 8 9 3" xfId="41934"/>
    <cellStyle name="Subtotal 8 9 4" xfId="41935"/>
    <cellStyle name="Sub-total 8 9 4" xfId="41936"/>
    <cellStyle name="Subtotal 8 9 5" xfId="41937"/>
    <cellStyle name="Sub-total 8 9 5" xfId="41938"/>
    <cellStyle name="Subtotal 8 9 6" xfId="41939"/>
    <cellStyle name="Sub-total 8 9 6" xfId="41940"/>
    <cellStyle name="Subtotal 9" xfId="41941"/>
    <cellStyle name="Sub-total 9" xfId="41942"/>
    <cellStyle name="Subtotal 9 10" xfId="41943"/>
    <cellStyle name="Sub-total 9 10" xfId="41944"/>
    <cellStyle name="Subtotal 9 10 2" xfId="41945"/>
    <cellStyle name="Sub-total 9 10 2" xfId="41946"/>
    <cellStyle name="Subtotal 9 10 3" xfId="41947"/>
    <cellStyle name="Sub-total 9 10 3" xfId="41948"/>
    <cellStyle name="Subtotal 9 10 4" xfId="41949"/>
    <cellStyle name="Sub-total 9 10 4" xfId="41950"/>
    <cellStyle name="Subtotal 9 10 5" xfId="41951"/>
    <cellStyle name="Sub-total 9 10 5" xfId="41952"/>
    <cellStyle name="Subtotal 9 10 6" xfId="41953"/>
    <cellStyle name="Sub-total 9 10 6" xfId="41954"/>
    <cellStyle name="Subtotal 9 11" xfId="41955"/>
    <cellStyle name="Sub-total 9 11" xfId="41956"/>
    <cellStyle name="Subtotal 9 11 2" xfId="41957"/>
    <cellStyle name="Sub-total 9 11 2" xfId="41958"/>
    <cellStyle name="Subtotal 9 11 3" xfId="41959"/>
    <cellStyle name="Sub-total 9 11 3" xfId="41960"/>
    <cellStyle name="Subtotal 9 11 4" xfId="41961"/>
    <cellStyle name="Sub-total 9 11 4" xfId="41962"/>
    <cellStyle name="Subtotal 9 11 5" xfId="41963"/>
    <cellStyle name="Sub-total 9 11 5" xfId="41964"/>
    <cellStyle name="Subtotal 9 11 6" xfId="41965"/>
    <cellStyle name="Sub-total 9 11 6" xfId="41966"/>
    <cellStyle name="Subtotal 9 12" xfId="41967"/>
    <cellStyle name="Sub-total 9 12" xfId="41968"/>
    <cellStyle name="Subtotal 9 12 2" xfId="41969"/>
    <cellStyle name="Sub-total 9 12 2" xfId="41970"/>
    <cellStyle name="Subtotal 9 12 3" xfId="41971"/>
    <cellStyle name="Sub-total 9 12 3" xfId="41972"/>
    <cellStyle name="Subtotal 9 12 4" xfId="41973"/>
    <cellStyle name="Sub-total 9 12 4" xfId="41974"/>
    <cellStyle name="Subtotal 9 12 5" xfId="41975"/>
    <cellStyle name="Sub-total 9 12 5" xfId="41976"/>
    <cellStyle name="Subtotal 9 12 6" xfId="41977"/>
    <cellStyle name="Sub-total 9 12 6" xfId="41978"/>
    <cellStyle name="Subtotal 9 13" xfId="41979"/>
    <cellStyle name="Sub-total 9 13" xfId="41980"/>
    <cellStyle name="Subtotal 9 13 2" xfId="41981"/>
    <cellStyle name="Sub-total 9 13 2" xfId="41982"/>
    <cellStyle name="Subtotal 9 13 3" xfId="41983"/>
    <cellStyle name="Sub-total 9 13 3" xfId="41984"/>
    <cellStyle name="Subtotal 9 13 4" xfId="41985"/>
    <cellStyle name="Sub-total 9 13 4" xfId="41986"/>
    <cellStyle name="Subtotal 9 13 5" xfId="41987"/>
    <cellStyle name="Sub-total 9 13 5" xfId="41988"/>
    <cellStyle name="Subtotal 9 13 6" xfId="41989"/>
    <cellStyle name="Sub-total 9 13 6" xfId="41990"/>
    <cellStyle name="Subtotal 9 14" xfId="41991"/>
    <cellStyle name="Sub-total 9 14" xfId="41992"/>
    <cellStyle name="Subtotal 9 15" xfId="41993"/>
    <cellStyle name="Sub-total 9 15" xfId="41994"/>
    <cellStyle name="Subtotal 9 16" xfId="41995"/>
    <cellStyle name="Sub-total 9 16" xfId="41996"/>
    <cellStyle name="Subtotal 9 17" xfId="41997"/>
    <cellStyle name="Sub-total 9 17" xfId="41998"/>
    <cellStyle name="Subtotal 9 18" xfId="41999"/>
    <cellStyle name="Sub-total 9 18" xfId="42000"/>
    <cellStyle name="Subtotal 9 2" xfId="42001"/>
    <cellStyle name="Sub-total 9 2" xfId="42002"/>
    <cellStyle name="Subtotal 9 2 2" xfId="42003"/>
    <cellStyle name="Sub-total 9 2 2" xfId="42004"/>
    <cellStyle name="Subtotal 9 2 3" xfId="42005"/>
    <cellStyle name="Sub-total 9 2 3" xfId="42006"/>
    <cellStyle name="Subtotal 9 2 4" xfId="42007"/>
    <cellStyle name="Sub-total 9 2 4" xfId="42008"/>
    <cellStyle name="Subtotal 9 2 5" xfId="42009"/>
    <cellStyle name="Sub-total 9 2 5" xfId="42010"/>
    <cellStyle name="Subtotal 9 2 6" xfId="42011"/>
    <cellStyle name="Sub-total 9 2 6" xfId="42012"/>
    <cellStyle name="Subtotal 9 3" xfId="42013"/>
    <cellStyle name="Sub-total 9 3" xfId="42014"/>
    <cellStyle name="Subtotal 9 3 2" xfId="42015"/>
    <cellStyle name="Sub-total 9 3 2" xfId="42016"/>
    <cellStyle name="Subtotal 9 3 3" xfId="42017"/>
    <cellStyle name="Sub-total 9 3 3" xfId="42018"/>
    <cellStyle name="Subtotal 9 3 4" xfId="42019"/>
    <cellStyle name="Sub-total 9 3 4" xfId="42020"/>
    <cellStyle name="Subtotal 9 3 5" xfId="42021"/>
    <cellStyle name="Sub-total 9 3 5" xfId="42022"/>
    <cellStyle name="Subtotal 9 3 6" xfId="42023"/>
    <cellStyle name="Sub-total 9 3 6" xfId="42024"/>
    <cellStyle name="Subtotal 9 4" xfId="42025"/>
    <cellStyle name="Sub-total 9 4" xfId="42026"/>
    <cellStyle name="Subtotal 9 4 2" xfId="42027"/>
    <cellStyle name="Sub-total 9 4 2" xfId="42028"/>
    <cellStyle name="Subtotal 9 4 3" xfId="42029"/>
    <cellStyle name="Sub-total 9 4 3" xfId="42030"/>
    <cellStyle name="Subtotal 9 4 4" xfId="42031"/>
    <cellStyle name="Sub-total 9 4 4" xfId="42032"/>
    <cellStyle name="Subtotal 9 4 5" xfId="42033"/>
    <cellStyle name="Sub-total 9 4 5" xfId="42034"/>
    <cellStyle name="Subtotal 9 4 6" xfId="42035"/>
    <cellStyle name="Sub-total 9 4 6" xfId="42036"/>
    <cellStyle name="Subtotal 9 5" xfId="42037"/>
    <cellStyle name="Sub-total 9 5" xfId="42038"/>
    <cellStyle name="Subtotal 9 5 2" xfId="42039"/>
    <cellStyle name="Sub-total 9 5 2" xfId="42040"/>
    <cellStyle name="Subtotal 9 5 3" xfId="42041"/>
    <cellStyle name="Sub-total 9 5 3" xfId="42042"/>
    <cellStyle name="Subtotal 9 5 4" xfId="42043"/>
    <cellStyle name="Sub-total 9 5 4" xfId="42044"/>
    <cellStyle name="Subtotal 9 5 5" xfId="42045"/>
    <cellStyle name="Sub-total 9 5 5" xfId="42046"/>
    <cellStyle name="Subtotal 9 5 6" xfId="42047"/>
    <cellStyle name="Sub-total 9 5 6" xfId="42048"/>
    <cellStyle name="Subtotal 9 6" xfId="42049"/>
    <cellStyle name="Sub-total 9 6" xfId="42050"/>
    <cellStyle name="Subtotal 9 6 2" xfId="42051"/>
    <cellStyle name="Sub-total 9 6 2" xfId="42052"/>
    <cellStyle name="Subtotal 9 6 3" xfId="42053"/>
    <cellStyle name="Sub-total 9 6 3" xfId="42054"/>
    <cellStyle name="Subtotal 9 6 4" xfId="42055"/>
    <cellStyle name="Sub-total 9 6 4" xfId="42056"/>
    <cellStyle name="Subtotal 9 6 5" xfId="42057"/>
    <cellStyle name="Sub-total 9 6 5" xfId="42058"/>
    <cellStyle name="Subtotal 9 6 6" xfId="42059"/>
    <cellStyle name="Sub-total 9 6 6" xfId="42060"/>
    <cellStyle name="Subtotal 9 7" xfId="42061"/>
    <cellStyle name="Sub-total 9 7" xfId="42062"/>
    <cellStyle name="Subtotal 9 7 2" xfId="42063"/>
    <cellStyle name="Sub-total 9 7 2" xfId="42064"/>
    <cellStyle name="Subtotal 9 7 3" xfId="42065"/>
    <cellStyle name="Sub-total 9 7 3" xfId="42066"/>
    <cellStyle name="Subtotal 9 7 4" xfId="42067"/>
    <cellStyle name="Sub-total 9 7 4" xfId="42068"/>
    <cellStyle name="Subtotal 9 7 5" xfId="42069"/>
    <cellStyle name="Sub-total 9 7 5" xfId="42070"/>
    <cellStyle name="Subtotal 9 7 6" xfId="42071"/>
    <cellStyle name="Sub-total 9 7 6" xfId="42072"/>
    <cellStyle name="Subtotal 9 8" xfId="42073"/>
    <cellStyle name="Sub-total 9 8" xfId="42074"/>
    <cellStyle name="Subtotal 9 8 2" xfId="42075"/>
    <cellStyle name="Sub-total 9 8 2" xfId="42076"/>
    <cellStyle name="Subtotal 9 8 3" xfId="42077"/>
    <cellStyle name="Sub-total 9 8 3" xfId="42078"/>
    <cellStyle name="Subtotal 9 8 4" xfId="42079"/>
    <cellStyle name="Sub-total 9 8 4" xfId="42080"/>
    <cellStyle name="Subtotal 9 8 5" xfId="42081"/>
    <cellStyle name="Sub-total 9 8 5" xfId="42082"/>
    <cellStyle name="Subtotal 9 8 6" xfId="42083"/>
    <cellStyle name="Sub-total 9 8 6" xfId="42084"/>
    <cellStyle name="Subtotal 9 9" xfId="42085"/>
    <cellStyle name="Sub-total 9 9" xfId="42086"/>
    <cellStyle name="Subtotal 9 9 2" xfId="42087"/>
    <cellStyle name="Sub-total 9 9 2" xfId="42088"/>
    <cellStyle name="Subtotal 9 9 3" xfId="42089"/>
    <cellStyle name="Sub-total 9 9 3" xfId="42090"/>
    <cellStyle name="Subtotal 9 9 4" xfId="42091"/>
    <cellStyle name="Sub-total 9 9 4" xfId="42092"/>
    <cellStyle name="Subtotal 9 9 5" xfId="42093"/>
    <cellStyle name="Sub-total 9 9 5" xfId="42094"/>
    <cellStyle name="Subtotal 9 9 6" xfId="42095"/>
    <cellStyle name="Sub-total 9 9 6" xfId="42096"/>
    <cellStyle name="Table Data" xfId="6457"/>
    <cellStyle name="Table Headings Bold" xfId="6458"/>
    <cellStyle name="taples Plaza" xfId="42097"/>
    <cellStyle name="taples Plaza 2" xfId="42098"/>
    <cellStyle name="taples Plaza 3" xfId="42099"/>
    <cellStyle name="Test" xfId="42100"/>
    <cellStyle name="Test 2" xfId="42101"/>
    <cellStyle name="Tickmark" xfId="42102"/>
    <cellStyle name="Title 10" xfId="45896"/>
    <cellStyle name="Title 2" xfId="6459"/>
    <cellStyle name="Title 2 2" xfId="6460"/>
    <cellStyle name="Title 2 2 2" xfId="6461"/>
    <cellStyle name="Title 2 2 2 2" xfId="42103"/>
    <cellStyle name="Title 2 2 2 2 2" xfId="42104"/>
    <cellStyle name="Title 2 2 2 3" xfId="42105"/>
    <cellStyle name="Title 2 2 2 4" xfId="42106"/>
    <cellStyle name="Title 2 2 2 5" xfId="42107"/>
    <cellStyle name="Title 2 2 3" xfId="6462"/>
    <cellStyle name="Title 2 2 3 2" xfId="6463"/>
    <cellStyle name="Title 2 2 3 2 2" xfId="42108"/>
    <cellStyle name="Title 2 2 3 3" xfId="42109"/>
    <cellStyle name="Title 2 2 4" xfId="42110"/>
    <cellStyle name="Title 2 2 4 2" xfId="42111"/>
    <cellStyle name="Title 2 2 5" xfId="42112"/>
    <cellStyle name="Title 2 2 6" xfId="42113"/>
    <cellStyle name="Title 2 3" xfId="6464"/>
    <cellStyle name="Title 2 3 2" xfId="42114"/>
    <cellStyle name="Title 2 3 2 2" xfId="42115"/>
    <cellStyle name="Title 2 3 2 2 2" xfId="42116"/>
    <cellStyle name="Title 2 3 2 3" xfId="42117"/>
    <cellStyle name="Title 2 3 2 4" xfId="42118"/>
    <cellStyle name="Title 2 3 3" xfId="42119"/>
    <cellStyle name="Title 2 3 3 2" xfId="42120"/>
    <cellStyle name="Title 2 3 3 3" xfId="42121"/>
    <cellStyle name="Title 2 3 4" xfId="42122"/>
    <cellStyle name="Title 2 3 4 2" xfId="42123"/>
    <cellStyle name="Title 2 3 5" xfId="42124"/>
    <cellStyle name="Title 2 4" xfId="6465"/>
    <cellStyle name="Title 2 4 2" xfId="6466"/>
    <cellStyle name="Title 2 4 2 2" xfId="42125"/>
    <cellStyle name="Title 2 4 3" xfId="42126"/>
    <cellStyle name="Title 2 4 4" xfId="42127"/>
    <cellStyle name="Title 2 5" xfId="6467"/>
    <cellStyle name="Title 2 5 2" xfId="42128"/>
    <cellStyle name="Title 2 5 3" xfId="42129"/>
    <cellStyle name="Title 2 6" xfId="42130"/>
    <cellStyle name="Title 2 6 2" xfId="42131"/>
    <cellStyle name="Title 2 7" xfId="42132"/>
    <cellStyle name="Title 2 8" xfId="42133"/>
    <cellStyle name="Title 3" xfId="6468"/>
    <cellStyle name="Title 3 2" xfId="6469"/>
    <cellStyle name="Title 3 2 2" xfId="42134"/>
    <cellStyle name="Title 3 2 2 2" xfId="42135"/>
    <cellStyle name="Title 3 2 3" xfId="42136"/>
    <cellStyle name="Title 3 2 4" xfId="42137"/>
    <cellStyle name="Title 3 3" xfId="6470"/>
    <cellStyle name="Title 3 3 2" xfId="6471"/>
    <cellStyle name="Title 3 3 2 2" xfId="42138"/>
    <cellStyle name="Title 3 3 3" xfId="42139"/>
    <cellStyle name="Title 3 4" xfId="6472"/>
    <cellStyle name="Title 3 4 2" xfId="42140"/>
    <cellStyle name="Title 3 5" xfId="6473"/>
    <cellStyle name="Title 3 6" xfId="42141"/>
    <cellStyle name="Title 4" xfId="6474"/>
    <cellStyle name="Title 4 2" xfId="6475"/>
    <cellStyle name="Title 4 2 2" xfId="42142"/>
    <cellStyle name="Title 4 2 2 2" xfId="42143"/>
    <cellStyle name="Title 4 2 3" xfId="42144"/>
    <cellStyle name="Title 4 2 4" xfId="42145"/>
    <cellStyle name="Title 4 3" xfId="42146"/>
    <cellStyle name="Title 4 3 2" xfId="42147"/>
    <cellStyle name="Title 4 3 3" xfId="42148"/>
    <cellStyle name="Title 4 4" xfId="42149"/>
    <cellStyle name="Title 4 4 2" xfId="42150"/>
    <cellStyle name="Title 5" xfId="6476"/>
    <cellStyle name="Title 5 2" xfId="42151"/>
    <cellStyle name="Title 5 2 2" xfId="42152"/>
    <cellStyle name="Title 5 2 3" xfId="42153"/>
    <cellStyle name="Title 5 3" xfId="42154"/>
    <cellStyle name="Title 5 3 2" xfId="42155"/>
    <cellStyle name="Title 5 4" xfId="42156"/>
    <cellStyle name="Title 6" xfId="6477"/>
    <cellStyle name="Title 6 2" xfId="6478"/>
    <cellStyle name="Title 6 2 2" xfId="42157"/>
    <cellStyle name="Title 6 3" xfId="42158"/>
    <cellStyle name="Title 7" xfId="6479"/>
    <cellStyle name="Title 7 2" xfId="42159"/>
    <cellStyle name="Title 8" xfId="6480"/>
    <cellStyle name="Title 8 2" xfId="42160"/>
    <cellStyle name="Title 9" xfId="6481"/>
    <cellStyle name="Title: - Style3" xfId="42161"/>
    <cellStyle name="Title: - Style3 2" xfId="42162"/>
    <cellStyle name="Title: - Style4" xfId="42163"/>
    <cellStyle name="Title: - Style4 2" xfId="42164"/>
    <cellStyle name="Title: Major" xfId="6482"/>
    <cellStyle name="Title: Major 2" xfId="6483"/>
    <cellStyle name="Title: Major 2 2" xfId="42165"/>
    <cellStyle name="Title: Major 2 2 2" xfId="42166"/>
    <cellStyle name="Title: Major 2 2 2 2" xfId="42167"/>
    <cellStyle name="Title: Major 2 2 3" xfId="42168"/>
    <cellStyle name="Title: Major 2 2 4" xfId="42169"/>
    <cellStyle name="Title: Major 2 3" xfId="42170"/>
    <cellStyle name="Title: Major 2 3 2" xfId="42171"/>
    <cellStyle name="Title: Major 2 4" xfId="42172"/>
    <cellStyle name="Title: Major 2 4 2" xfId="42173"/>
    <cellStyle name="Title: Major 3" xfId="6484"/>
    <cellStyle name="Title: Major 3 2" xfId="6485"/>
    <cellStyle name="Title: Major 3 2 2" xfId="42174"/>
    <cellStyle name="Title: Major 3 3" xfId="42175"/>
    <cellStyle name="Title: Major 4" xfId="6486"/>
    <cellStyle name="Title: Major 4 2" xfId="42176"/>
    <cellStyle name="Title: Major 4 3" xfId="42177"/>
    <cellStyle name="Title: Major 5" xfId="42178"/>
    <cellStyle name="Title: Major 5 2" xfId="42179"/>
    <cellStyle name="Title: Major 6" xfId="42180"/>
    <cellStyle name="Title: Minor" xfId="6487"/>
    <cellStyle name="Title: Minor 2" xfId="6488"/>
    <cellStyle name="Title: Minor 2 2" xfId="6489"/>
    <cellStyle name="Title: Minor 2 2 2" xfId="42181"/>
    <cellStyle name="Title: Minor 2 2 2 2" xfId="42182"/>
    <cellStyle name="Title: Minor 2 2 3" xfId="42183"/>
    <cellStyle name="Title: Minor 2 2 4" xfId="42184"/>
    <cellStyle name="Title: Minor 2 3" xfId="42185"/>
    <cellStyle name="Title: Minor 2 3 2" xfId="42186"/>
    <cellStyle name="Title: Minor 2 4" xfId="42187"/>
    <cellStyle name="Title: Minor 3" xfId="6490"/>
    <cellStyle name="Title: Minor 3 2" xfId="42188"/>
    <cellStyle name="Title: Minor 3 2 2" xfId="42189"/>
    <cellStyle name="Title: Minor 3 3" xfId="42190"/>
    <cellStyle name="Title: Minor 3 4" xfId="42191"/>
    <cellStyle name="Title: Minor 4" xfId="42192"/>
    <cellStyle name="Title: Minor 4 2" xfId="42193"/>
    <cellStyle name="Title: Minor 5" xfId="42194"/>
    <cellStyle name="Title: Minor 5 2" xfId="42195"/>
    <cellStyle name="Title: Minor 6" xfId="42196"/>
    <cellStyle name="Title: Minor_Electric Rev Req Model (2009 GRC) Rebuttal" xfId="42197"/>
    <cellStyle name="Title: Worksheet" xfId="6491"/>
    <cellStyle name="Title: Worksheet 2" xfId="6492"/>
    <cellStyle name="Title: Worksheet 2 2" xfId="6493"/>
    <cellStyle name="Title: Worksheet 2 2 2" xfId="42198"/>
    <cellStyle name="Title: Worksheet 2 3" xfId="42199"/>
    <cellStyle name="Title: Worksheet 2 4" xfId="42200"/>
    <cellStyle name="Title: Worksheet 3" xfId="6494"/>
    <cellStyle name="Title: Worksheet 3 2" xfId="42201"/>
    <cellStyle name="Title: Worksheet 3 3" xfId="42202"/>
    <cellStyle name="Title: Worksheet 4" xfId="42203"/>
    <cellStyle name="Title: Worksheet 4 2" xfId="42204"/>
    <cellStyle name="Title: Worksheet 5" xfId="42205"/>
    <cellStyle name="Titles" xfId="6495"/>
    <cellStyle name="Total 10" xfId="42206"/>
    <cellStyle name="Total 11" xfId="45897"/>
    <cellStyle name="Total 2" xfId="6496"/>
    <cellStyle name="Total 2 2" xfId="6497"/>
    <cellStyle name="Total 2 2 2" xfId="6498"/>
    <cellStyle name="Total 2 2 2 2" xfId="42207"/>
    <cellStyle name="Total 2 2 2 2 2" xfId="42208"/>
    <cellStyle name="Total 2 2 2 3" xfId="42209"/>
    <cellStyle name="Total 2 2 2 4" xfId="42210"/>
    <cellStyle name="Total 2 2 2 5" xfId="42211"/>
    <cellStyle name="Total 2 2 2 6" xfId="42212"/>
    <cellStyle name="Total 2 2 2 7" xfId="42213"/>
    <cellStyle name="Total 2 2 2 8" xfId="42214"/>
    <cellStyle name="Total 2 2 3" xfId="6499"/>
    <cellStyle name="Total 2 2 3 2" xfId="6500"/>
    <cellStyle name="Total 2 2 3 2 2" xfId="42215"/>
    <cellStyle name="Total 2 2 3 3" xfId="42216"/>
    <cellStyle name="Total 2 2 4" xfId="42217"/>
    <cellStyle name="Total 2 2 4 2" xfId="42218"/>
    <cellStyle name="Total 2 2 5" xfId="42219"/>
    <cellStyle name="Total 2 2 6" xfId="42220"/>
    <cellStyle name="Total 2 3" xfId="6501"/>
    <cellStyle name="Total 2 3 10" xfId="42221"/>
    <cellStyle name="Total 2 3 11" xfId="42222"/>
    <cellStyle name="Total 2 3 2" xfId="6502"/>
    <cellStyle name="Total 2 3 2 2" xfId="42223"/>
    <cellStyle name="Total 2 3 2 2 2" xfId="42224"/>
    <cellStyle name="Total 2 3 2 3" xfId="42225"/>
    <cellStyle name="Total 2 3 2 3 2" xfId="42226"/>
    <cellStyle name="Total 2 3 2 4" xfId="42227"/>
    <cellStyle name="Total 2 3 2 5" xfId="42228"/>
    <cellStyle name="Total 2 3 2 6" xfId="42229"/>
    <cellStyle name="Total 2 3 2 7" xfId="42230"/>
    <cellStyle name="Total 2 3 3" xfId="42231"/>
    <cellStyle name="Total 2 3 3 2" xfId="42232"/>
    <cellStyle name="Total 2 3 3 2 2" xfId="42233"/>
    <cellStyle name="Total 2 3 3 3" xfId="42234"/>
    <cellStyle name="Total 2 3 3 4" xfId="42235"/>
    <cellStyle name="Total 2 3 3 5" xfId="42236"/>
    <cellStyle name="Total 2 3 3 6" xfId="42237"/>
    <cellStyle name="Total 2 3 3 7" xfId="42238"/>
    <cellStyle name="Total 2 3 4" xfId="42239"/>
    <cellStyle name="Total 2 3 4 2" xfId="42240"/>
    <cellStyle name="Total 2 3 4 3" xfId="42241"/>
    <cellStyle name="Total 2 3 4 4" xfId="42242"/>
    <cellStyle name="Total 2 3 4 5" xfId="42243"/>
    <cellStyle name="Total 2 3 4 6" xfId="42244"/>
    <cellStyle name="Total 2 3 4 7" xfId="42245"/>
    <cellStyle name="Total 2 3 5" xfId="42246"/>
    <cellStyle name="Total 2 3 5 2" xfId="42247"/>
    <cellStyle name="Total 2 3 6" xfId="42248"/>
    <cellStyle name="Total 2 3 7" xfId="42249"/>
    <cellStyle name="Total 2 3 8" xfId="42250"/>
    <cellStyle name="Total 2 3 9" xfId="42251"/>
    <cellStyle name="Total 2 4" xfId="6503"/>
    <cellStyle name="Total 2 4 2" xfId="6504"/>
    <cellStyle name="Total 2 4 2 2" xfId="42252"/>
    <cellStyle name="Total 2 4 2 3" xfId="42253"/>
    <cellStyle name="Total 2 4 3" xfId="42254"/>
    <cellStyle name="Total 2 4 4" xfId="42255"/>
    <cellStyle name="Total 2 5" xfId="6505"/>
    <cellStyle name="Total 2 5 2" xfId="42256"/>
    <cellStyle name="Total 2 5 2 2" xfId="42257"/>
    <cellStyle name="Total 2 5 3" xfId="42258"/>
    <cellStyle name="Total 2 5 4" xfId="42259"/>
    <cellStyle name="Total 2 6" xfId="42260"/>
    <cellStyle name="Total 2 6 2" xfId="42261"/>
    <cellStyle name="Total 2 7" xfId="42262"/>
    <cellStyle name="Total 2 8" xfId="42263"/>
    <cellStyle name="Total 3" xfId="6506"/>
    <cellStyle name="Total 3 2" xfId="6507"/>
    <cellStyle name="Total 3 2 2" xfId="6508"/>
    <cellStyle name="Total 3 2 2 2" xfId="42264"/>
    <cellStyle name="Total 3 2 3" xfId="42265"/>
    <cellStyle name="Total 3 2 3 2" xfId="42266"/>
    <cellStyle name="Total 3 2 4" xfId="42267"/>
    <cellStyle name="Total 3 2 5" xfId="42268"/>
    <cellStyle name="Total 3 2 6" xfId="42269"/>
    <cellStyle name="Total 3 2 7" xfId="42270"/>
    <cellStyle name="Total 3 2 8" xfId="42271"/>
    <cellStyle name="Total 3 3" xfId="6509"/>
    <cellStyle name="Total 3 3 2" xfId="42272"/>
    <cellStyle name="Total 3 3 2 2" xfId="42273"/>
    <cellStyle name="Total 3 3 3" xfId="42274"/>
    <cellStyle name="Total 3 3 4" xfId="42275"/>
    <cellStyle name="Total 3 3 5" xfId="42276"/>
    <cellStyle name="Total 3 3 6" xfId="42277"/>
    <cellStyle name="Total 3 3 7" xfId="42278"/>
    <cellStyle name="Total 3 4" xfId="6510"/>
    <cellStyle name="Total 3 4 2" xfId="42279"/>
    <cellStyle name="Total 3 4 3" xfId="42280"/>
    <cellStyle name="Total 3 4 4" xfId="42281"/>
    <cellStyle name="Total 3 4 5" xfId="42282"/>
    <cellStyle name="Total 3 4 6" xfId="42283"/>
    <cellStyle name="Total 3 4 7" xfId="42284"/>
    <cellStyle name="Total 3 5" xfId="42285"/>
    <cellStyle name="Total 3 6" xfId="42286"/>
    <cellStyle name="Total 4" xfId="6511"/>
    <cellStyle name="Total 4 2" xfId="6512"/>
    <cellStyle name="Total 4 2 10" xfId="42287"/>
    <cellStyle name="Total 4 2 2" xfId="42288"/>
    <cellStyle name="Total 4 2 2 2" xfId="42289"/>
    <cellStyle name="Total 4 2 3" xfId="42290"/>
    <cellStyle name="Total 4 2 4" xfId="42291"/>
    <cellStyle name="Total 4 2 5" xfId="42292"/>
    <cellStyle name="Total 4 2 6" xfId="42293"/>
    <cellStyle name="Total 4 2 7" xfId="42294"/>
    <cellStyle name="Total 4 2 8" xfId="42295"/>
    <cellStyle name="Total 4 2 9" xfId="42296"/>
    <cellStyle name="Total 4 3" xfId="42297"/>
    <cellStyle name="Total 4 3 2" xfId="42298"/>
    <cellStyle name="Total 4 4" xfId="42299"/>
    <cellStyle name="Total 4 5" xfId="42300"/>
    <cellStyle name="Total 5" xfId="6513"/>
    <cellStyle name="Total 5 2" xfId="6514"/>
    <cellStyle name="Total 5 2 2" xfId="42301"/>
    <cellStyle name="Total 5 2 3" xfId="42302"/>
    <cellStyle name="Total 5 3" xfId="42303"/>
    <cellStyle name="Total 5 3 2" xfId="42304"/>
    <cellStyle name="Total 5 4" xfId="42305"/>
    <cellStyle name="Total 5 5" xfId="42306"/>
    <cellStyle name="Total 5 6" xfId="42307"/>
    <cellStyle name="Total 5 7" xfId="42308"/>
    <cellStyle name="Total 5 8" xfId="42309"/>
    <cellStyle name="Total 5 9" xfId="42310"/>
    <cellStyle name="Total 6" xfId="6515"/>
    <cellStyle name="Total 6 2" xfId="42311"/>
    <cellStyle name="Total 7" xfId="6516"/>
    <cellStyle name="Total 7 2" xfId="42312"/>
    <cellStyle name="Total 8" xfId="6517"/>
    <cellStyle name="Total 9" xfId="42313"/>
    <cellStyle name="Total 9 2" xfId="42314"/>
    <cellStyle name="Total4 - Style4" xfId="6518"/>
    <cellStyle name="Total4 - Style4 2" xfId="6519"/>
    <cellStyle name="Total4 - Style4 2 10" xfId="42315"/>
    <cellStyle name="Total4 - Style4 2 2" xfId="6520"/>
    <cellStyle name="Total4 - Style4 2 2 2" xfId="42316"/>
    <cellStyle name="Total4 - Style4 2 3" xfId="42317"/>
    <cellStyle name="Total4 - Style4 2 4" xfId="42318"/>
    <cellStyle name="Total4 - Style4 2 5" xfId="42319"/>
    <cellStyle name="Total4 - Style4 2 6" xfId="42320"/>
    <cellStyle name="Total4 - Style4 2 7" xfId="42321"/>
    <cellStyle name="Total4 - Style4 2 8" xfId="42322"/>
    <cellStyle name="Total4 - Style4 2 9" xfId="42323"/>
    <cellStyle name="Total4 - Style4 3" xfId="6521"/>
    <cellStyle name="Total4 - Style4 3 2" xfId="42324"/>
    <cellStyle name="Total4 - Style4 3 2 2" xfId="42325"/>
    <cellStyle name="Total4 - Style4 3 3" xfId="42326"/>
    <cellStyle name="Total4 - Style4 3 4" xfId="42327"/>
    <cellStyle name="Total4 - Style4 4" xfId="42328"/>
    <cellStyle name="Total4 - Style4 4 2" xfId="42329"/>
    <cellStyle name="Total4 - Style4 5" xfId="42330"/>
    <cellStyle name="Total4 - Style4 6" xfId="42331"/>
    <cellStyle name="Total4 - Style4_Electric Rev Req Model (2009 GRC) Rebuttal" xfId="42332"/>
    <cellStyle name="Totals" xfId="6522"/>
    <cellStyle name="Totals [0]" xfId="6523"/>
    <cellStyle name="Totals [2]" xfId="6524"/>
    <cellStyle name="Totals_FWB Summary" xfId="6525"/>
    <cellStyle name="UnProtectedCalc" xfId="6526"/>
    <cellStyle name="Warning Text 10" xfId="42333"/>
    <cellStyle name="Warning Text 2" xfId="6527"/>
    <cellStyle name="Warning Text 2 2" xfId="6528"/>
    <cellStyle name="Warning Text 2 2 2" xfId="6529"/>
    <cellStyle name="Warning Text 2 2 2 2" xfId="42334"/>
    <cellStyle name="Warning Text 2 2 2 2 2" xfId="42335"/>
    <cellStyle name="Warning Text 2 2 2 3" xfId="42336"/>
    <cellStyle name="Warning Text 2 2 2 4" xfId="42337"/>
    <cellStyle name="Warning Text 2 2 2 5" xfId="42338"/>
    <cellStyle name="Warning Text 2 2 3" xfId="6530"/>
    <cellStyle name="Warning Text 2 2 3 2" xfId="6531"/>
    <cellStyle name="Warning Text 2 2 3 2 2" xfId="42339"/>
    <cellStyle name="Warning Text 2 2 3 3" xfId="42340"/>
    <cellStyle name="Warning Text 2 2 4" xfId="42341"/>
    <cellStyle name="Warning Text 2 2 4 2" xfId="42342"/>
    <cellStyle name="Warning Text 2 2 5" xfId="42343"/>
    <cellStyle name="Warning Text 2 2 6" xfId="42344"/>
    <cellStyle name="Warning Text 2 3" xfId="6532"/>
    <cellStyle name="Warning Text 2 3 2" xfId="42345"/>
    <cellStyle name="Warning Text 2 3 2 2" xfId="42346"/>
    <cellStyle name="Warning Text 2 3 2 2 2" xfId="42347"/>
    <cellStyle name="Warning Text 2 3 2 3" xfId="42348"/>
    <cellStyle name="Warning Text 2 3 2 4" xfId="42349"/>
    <cellStyle name="Warning Text 2 3 3" xfId="42350"/>
    <cellStyle name="Warning Text 2 3 3 2" xfId="42351"/>
    <cellStyle name="Warning Text 2 3 4" xfId="42352"/>
    <cellStyle name="Warning Text 2 3 4 2" xfId="42353"/>
    <cellStyle name="Warning Text 2 3 5" xfId="42354"/>
    <cellStyle name="Warning Text 2 4" xfId="6533"/>
    <cellStyle name="Warning Text 2 4 2" xfId="6534"/>
    <cellStyle name="Warning Text 2 4 2 2" xfId="42355"/>
    <cellStyle name="Warning Text 2 4 3" xfId="42356"/>
    <cellStyle name="Warning Text 2 4 4" xfId="42357"/>
    <cellStyle name="Warning Text 2 5" xfId="6535"/>
    <cellStyle name="Warning Text 2 5 2" xfId="42358"/>
    <cellStyle name="Warning Text 2 5 3" xfId="42359"/>
    <cellStyle name="Warning Text 2 6" xfId="42360"/>
    <cellStyle name="Warning Text 2 6 2" xfId="42361"/>
    <cellStyle name="Warning Text 2 7" xfId="42362"/>
    <cellStyle name="Warning Text 3" xfId="6536"/>
    <cellStyle name="Warning Text 3 2" xfId="6537"/>
    <cellStyle name="Warning Text 3 2 2" xfId="42363"/>
    <cellStyle name="Warning Text 3 2 2 2" xfId="42364"/>
    <cellStyle name="Warning Text 3 2 3" xfId="42365"/>
    <cellStyle name="Warning Text 3 2 4" xfId="42366"/>
    <cellStyle name="Warning Text 3 3" xfId="6538"/>
    <cellStyle name="Warning Text 3 3 2" xfId="6539"/>
    <cellStyle name="Warning Text 3 3 2 2" xfId="42367"/>
    <cellStyle name="Warning Text 3 3 3" xfId="42368"/>
    <cellStyle name="Warning Text 3 4" xfId="6540"/>
    <cellStyle name="Warning Text 3 4 2" xfId="42369"/>
    <cellStyle name="Warning Text 3 5" xfId="6541"/>
    <cellStyle name="Warning Text 3 6" xfId="42370"/>
    <cellStyle name="Warning Text 4" xfId="6542"/>
    <cellStyle name="Warning Text 4 2" xfId="6543"/>
    <cellStyle name="Warning Text 4 2 2" xfId="42371"/>
    <cellStyle name="Warning Text 4 2 2 2" xfId="42372"/>
    <cellStyle name="Warning Text 4 2 3" xfId="42373"/>
    <cellStyle name="Warning Text 4 2 4" xfId="42374"/>
    <cellStyle name="Warning Text 4 3" xfId="42375"/>
    <cellStyle name="Warning Text 4 3 2" xfId="42376"/>
    <cellStyle name="Warning Text 4 3 3" xfId="42377"/>
    <cellStyle name="Warning Text 4 4" xfId="42378"/>
    <cellStyle name="Warning Text 4 4 2" xfId="42379"/>
    <cellStyle name="Warning Text 5" xfId="6544"/>
    <cellStyle name="Warning Text 5 2" xfId="42380"/>
    <cellStyle name="Warning Text 5 2 2" xfId="42381"/>
    <cellStyle name="Warning Text 5 2 3" xfId="42382"/>
    <cellStyle name="Warning Text 5 3" xfId="42383"/>
    <cellStyle name="Warning Text 6" xfId="6545"/>
    <cellStyle name="Warning Text 6 2" xfId="6546"/>
    <cellStyle name="Warning Text 6 2 2" xfId="42384"/>
    <cellStyle name="Warning Text 6 3" xfId="42385"/>
    <cellStyle name="Warning Text 6 4" xfId="42386"/>
    <cellStyle name="Warning Text 7" xfId="6547"/>
    <cellStyle name="Warning Text 7 2" xfId="42387"/>
    <cellStyle name="Warning Text 8" xfId="6548"/>
    <cellStyle name="Warning Text 9" xfId="42388"/>
    <cellStyle name="Year" xfId="6549"/>
    <cellStyle name="Year 2" xfId="6550"/>
  </cellStyles>
  <dxfs count="0"/>
  <tableStyles count="0" defaultTableStyle="TableStyleMedium2" defaultPivotStyle="PivotStyleLight16"/>
  <colors>
    <mruColors>
      <color rgb="FFFF9999"/>
      <color rgb="FF99CC00"/>
      <color rgb="FFFF99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</xdr:row>
      <xdr:rowOff>142875</xdr:rowOff>
    </xdr:from>
    <xdr:to>
      <xdr:col>4</xdr:col>
      <xdr:colOff>539440</xdr:colOff>
      <xdr:row>14</xdr:row>
      <xdr:rowOff>13511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304800"/>
          <a:ext cx="3758890" cy="19756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415290</xdr:colOff>
      <xdr:row>1</xdr:row>
      <xdr:rowOff>93346</xdr:rowOff>
    </xdr:from>
    <xdr:to>
      <xdr:col>3</xdr:col>
      <xdr:colOff>352425</xdr:colOff>
      <xdr:row>18</xdr:row>
      <xdr:rowOff>121126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5290" y="283846"/>
          <a:ext cx="2385060" cy="32662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donah\Local%20Settings\Temporary%20Internet%20Files\OLK86B\FIA--kb%20edits--scenario%202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A"/>
      <sheetName val="Therms"/>
      <sheetName val="ConstructionCosts"/>
      <sheetName val="ReadMe"/>
      <sheetName val="pmt stream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N175"/>
  <sheetViews>
    <sheetView tabSelected="1" zoomScale="85" zoomScaleNormal="85" workbookViewId="0">
      <selection activeCell="M20" sqref="M20"/>
    </sheetView>
  </sheetViews>
  <sheetFormatPr defaultColWidth="8.85546875" defaultRowHeight="15"/>
  <cols>
    <col min="1" max="1" width="23.7109375" style="4" bestFit="1" customWidth="1"/>
    <col min="2" max="4" width="15" style="3" bestFit="1" customWidth="1"/>
    <col min="5" max="5" width="13.42578125" style="3" bestFit="1" customWidth="1"/>
    <col min="6" max="6" width="8.85546875" style="4"/>
    <col min="7" max="7" width="15" style="4" bestFit="1" customWidth="1"/>
    <col min="8" max="8" width="15.5703125" style="4" customWidth="1"/>
    <col min="9" max="9" width="15" style="4" bestFit="1" customWidth="1"/>
    <col min="10" max="10" width="16" style="4" bestFit="1" customWidth="1"/>
    <col min="11" max="12" width="15" style="4" bestFit="1" customWidth="1"/>
    <col min="13" max="13" width="20.42578125" style="4" customWidth="1"/>
    <col min="14" max="16384" width="8.85546875" style="4"/>
  </cols>
  <sheetData>
    <row r="1" spans="1:9" ht="18.75">
      <c r="A1" s="111" t="s">
        <v>128</v>
      </c>
    </row>
    <row r="2" spans="1:9" ht="18.75">
      <c r="A2" s="111" t="s">
        <v>4</v>
      </c>
    </row>
    <row r="3" spans="1:9">
      <c r="G3" s="507" t="s">
        <v>52</v>
      </c>
      <c r="H3" s="508"/>
      <c r="I3" s="509"/>
    </row>
    <row r="4" spans="1:9">
      <c r="A4" s="10" t="s">
        <v>34</v>
      </c>
      <c r="B4" s="31">
        <v>2019</v>
      </c>
      <c r="C4" s="31">
        <v>2020</v>
      </c>
      <c r="D4" s="31">
        <v>2021</v>
      </c>
      <c r="E4" s="118" t="s">
        <v>1</v>
      </c>
      <c r="G4" s="31" t="s">
        <v>80</v>
      </c>
      <c r="H4" s="31" t="s">
        <v>81</v>
      </c>
      <c r="I4" s="112" t="s">
        <v>82</v>
      </c>
    </row>
    <row r="5" spans="1:9">
      <c r="A5" s="4" t="s">
        <v>6</v>
      </c>
      <c r="B5" s="3">
        <f>'electric activity'!G70+'PT elect'!D23</f>
        <v>-24327638.838601556</v>
      </c>
      <c r="C5" s="3">
        <f>'electric activity'!H70+'PT elect'!E23</f>
        <v>-24541251.143454965</v>
      </c>
      <c r="D5" s="3">
        <f>'electric activity'!I70+'PT elect'!F23</f>
        <v>-22707378.356099311</v>
      </c>
      <c r="E5" s="3">
        <f>SUM(B5:D5)</f>
        <v>-71576268.338155836</v>
      </c>
      <c r="G5" s="98">
        <f>C5/12*8</f>
        <v>-16360834.095636643</v>
      </c>
      <c r="H5" s="98">
        <f>D5/12*4</f>
        <v>-7569126.1186997704</v>
      </c>
      <c r="I5" s="5">
        <f>SUM(G5:H5)</f>
        <v>-23929960.214336414</v>
      </c>
    </row>
    <row r="6" spans="1:9">
      <c r="A6" s="4" t="s">
        <v>7</v>
      </c>
      <c r="B6" s="3">
        <f>'electric activity'!G71+'PT elect'!D24</f>
        <v>-673268.0768081143</v>
      </c>
      <c r="C6" s="3">
        <f>'electric activity'!H71+'PT elect'!E24</f>
        <v>-129657.06468660943</v>
      </c>
      <c r="D6" s="3">
        <f>'electric activity'!I71+'PT elect'!F24</f>
        <v>372934.21744206292</v>
      </c>
      <c r="E6" s="3">
        <f>SUM(B6:D6)</f>
        <v>-429990.92405266082</v>
      </c>
      <c r="G6" s="98">
        <f t="shared" ref="G6:G13" si="0">C6/12*8</f>
        <v>-86438.043124406293</v>
      </c>
      <c r="H6" s="98">
        <f t="shared" ref="H6:H13" si="1">D6/12*4</f>
        <v>124311.40581402097</v>
      </c>
      <c r="I6" s="5">
        <f t="shared" ref="I6:I13" si="2">SUM(G6:H6)</f>
        <v>37873.362689614674</v>
      </c>
    </row>
    <row r="7" spans="1:9">
      <c r="A7" s="4" t="s">
        <v>8</v>
      </c>
      <c r="B7" s="3">
        <f>'electric activity'!G72+'PT elect'!D25</f>
        <v>-4917495.8659296911</v>
      </c>
      <c r="C7" s="3">
        <f>'electric activity'!H72+'PT elect'!E25</f>
        <v>-5938741.2522551548</v>
      </c>
      <c r="D7" s="3">
        <f>'electric activity'!I72+'PT elect'!F25</f>
        <v>-7768692.7212076187</v>
      </c>
      <c r="E7" s="3">
        <f>SUM(B7:D7)</f>
        <v>-18624929.839392465</v>
      </c>
      <c r="G7" s="98">
        <f t="shared" si="0"/>
        <v>-3959160.8348367698</v>
      </c>
      <c r="H7" s="98">
        <f t="shared" si="1"/>
        <v>-2589564.2404025397</v>
      </c>
      <c r="I7" s="5">
        <f t="shared" si="2"/>
        <v>-6548725.07523931</v>
      </c>
    </row>
    <row r="8" spans="1:9">
      <c r="A8" s="4" t="s">
        <v>16</v>
      </c>
      <c r="B8" s="3">
        <f>'electric activity'!G73+'PT elect'!D26</f>
        <v>-9906687.0569812786</v>
      </c>
      <c r="C8" s="3">
        <f>'electric activity'!H73+'PT elect'!E26</f>
        <v>-8641040.0556117576</v>
      </c>
      <c r="D8" s="3">
        <f>'electric activity'!I73+'PT elect'!F26</f>
        <v>811672.52013796382</v>
      </c>
      <c r="E8" s="3">
        <f t="shared" ref="E8:E12" si="3">SUM(B8:D8)</f>
        <v>-17736054.592455074</v>
      </c>
      <c r="G8" s="98">
        <f t="shared" si="0"/>
        <v>-5760693.3704078384</v>
      </c>
      <c r="H8" s="98">
        <f t="shared" si="1"/>
        <v>270557.50671265461</v>
      </c>
      <c r="I8" s="5">
        <f t="shared" si="2"/>
        <v>-5490135.8636951838</v>
      </c>
    </row>
    <row r="9" spans="1:9">
      <c r="A9" s="4" t="s">
        <v>17</v>
      </c>
      <c r="B9" s="3">
        <f>'electric activity'!G74+'PT elect'!D27</f>
        <v>794328.47569500376</v>
      </c>
      <c r="C9" s="3">
        <f>'electric activity'!H74+'PT elect'!E27</f>
        <v>-776431.22694215318</v>
      </c>
      <c r="D9" s="3">
        <f>'electric activity'!I74+'PT elect'!F27</f>
        <v>-7622138.239211021</v>
      </c>
      <c r="E9" s="3">
        <f t="shared" si="3"/>
        <v>-7604240.99045817</v>
      </c>
      <c r="G9" s="98">
        <f t="shared" si="0"/>
        <v>-517620.81796143547</v>
      </c>
      <c r="H9" s="98">
        <f t="shared" si="1"/>
        <v>-2540712.7464036737</v>
      </c>
      <c r="I9" s="5">
        <f t="shared" si="2"/>
        <v>-3058333.564365109</v>
      </c>
    </row>
    <row r="10" spans="1:9">
      <c r="A10" s="4" t="s">
        <v>131</v>
      </c>
      <c r="B10" s="3">
        <f>'electric activity'!G75</f>
        <v>0</v>
      </c>
      <c r="C10" s="3">
        <f>'electric activity'!H75</f>
        <v>322253.68</v>
      </c>
      <c r="D10" s="3">
        <f>'electric activity'!I75</f>
        <v>483380.51999999996</v>
      </c>
      <c r="E10" s="3">
        <f t="shared" si="3"/>
        <v>805634.2</v>
      </c>
      <c r="G10" s="98">
        <f t="shared" si="0"/>
        <v>214835.78666666665</v>
      </c>
      <c r="H10" s="98">
        <f t="shared" si="1"/>
        <v>161126.84</v>
      </c>
      <c r="I10" s="5">
        <f t="shared" si="2"/>
        <v>375962.62666666665</v>
      </c>
    </row>
    <row r="11" spans="1:9">
      <c r="A11" s="4" t="s">
        <v>127</v>
      </c>
      <c r="B11" s="3">
        <f>'electric activity'!G76</f>
        <v>-3194956.7517000004</v>
      </c>
      <c r="C11" s="3">
        <f>'electric activity'!H76</f>
        <v>-3194956.7517000004</v>
      </c>
      <c r="D11" s="3">
        <f>'electric activity'!I76</f>
        <v>-3194956.7517000004</v>
      </c>
      <c r="E11" s="3">
        <f t="shared" si="3"/>
        <v>-9584870.2551000006</v>
      </c>
      <c r="G11" s="98">
        <f t="shared" si="0"/>
        <v>-2129971.1678000004</v>
      </c>
      <c r="H11" s="98">
        <f t="shared" si="1"/>
        <v>-1064985.5839000002</v>
      </c>
      <c r="I11" s="5">
        <f t="shared" si="2"/>
        <v>-3194956.7517000008</v>
      </c>
    </row>
    <row r="12" spans="1:9">
      <c r="A12" s="4" t="s">
        <v>21</v>
      </c>
      <c r="B12" s="3">
        <f>'electric activity'!G77+'PT elect'!D29</f>
        <v>2384930.6878852984</v>
      </c>
      <c r="C12" s="3">
        <f>'electric activity'!H77+'PT elect'!E29</f>
        <v>4390641.8508862304</v>
      </c>
      <c r="D12" s="3">
        <f>'electric activity'!I77+'PT elect'!F29</f>
        <v>5078208.1056182319</v>
      </c>
      <c r="E12" s="3">
        <f t="shared" si="3"/>
        <v>11853780.64438976</v>
      </c>
      <c r="G12" s="98">
        <f>C12/12*8</f>
        <v>2927094.5672574867</v>
      </c>
      <c r="H12" s="98">
        <f t="shared" si="1"/>
        <v>1692736.0352060774</v>
      </c>
      <c r="I12" s="5">
        <f t="shared" si="2"/>
        <v>4619830.6024635639</v>
      </c>
    </row>
    <row r="13" spans="1:9">
      <c r="A13" s="4" t="s">
        <v>14</v>
      </c>
      <c r="B13" s="3">
        <f>'electric activity'!G78</f>
        <v>4933356.4798738491</v>
      </c>
      <c r="C13" s="3">
        <f>'electric activity'!H78</f>
        <v>7019470.8885832326</v>
      </c>
      <c r="D13" s="3">
        <f>'electric activity'!I78</f>
        <v>4300412.115188946</v>
      </c>
      <c r="E13" s="3">
        <f>SUM(B13:D13)</f>
        <v>16253239.483646028</v>
      </c>
      <c r="G13" s="100">
        <f t="shared" si="0"/>
        <v>4679647.2590554887</v>
      </c>
      <c r="H13" s="100">
        <f t="shared" si="1"/>
        <v>1433470.7050629819</v>
      </c>
      <c r="I13" s="114">
        <f t="shared" si="2"/>
        <v>6113117.9641184704</v>
      </c>
    </row>
    <row r="14" spans="1:9">
      <c r="A14" s="115" t="s">
        <v>1</v>
      </c>
      <c r="B14" s="110">
        <f>SUM(B5:B13)</f>
        <v>-34907430.946566485</v>
      </c>
      <c r="C14" s="110">
        <f>SUM(C5:C13)</f>
        <v>-31489711.075181175</v>
      </c>
      <c r="D14" s="110">
        <f>SUM(D5:D13)</f>
        <v>-30246558.589830745</v>
      </c>
      <c r="E14" s="110">
        <f>SUM(E5:E13)</f>
        <v>-96643700.611578405</v>
      </c>
      <c r="G14" s="5">
        <f>SUM(G5:G13)</f>
        <v>-20993140.716787454</v>
      </c>
      <c r="H14" s="5">
        <f t="shared" ref="H14:I14" si="4">SUM(H5:H13)</f>
        <v>-10082186.19661025</v>
      </c>
      <c r="I14" s="5">
        <f t="shared" si="4"/>
        <v>-31075326.913397703</v>
      </c>
    </row>
    <row r="15" spans="1:9">
      <c r="B15" s="3">
        <f>'PT elect'!D33-B14</f>
        <v>0</v>
      </c>
      <c r="C15" s="3">
        <f>'PT elect'!E33-C14</f>
        <v>0</v>
      </c>
      <c r="D15" s="3">
        <f>'PT elect'!F33-D14</f>
        <v>0</v>
      </c>
      <c r="G15" s="128">
        <f>C14/12*8</f>
        <v>-20993140.71678745</v>
      </c>
      <c r="H15" s="128">
        <f>D14/12*4</f>
        <v>-10082186.196610248</v>
      </c>
      <c r="I15" s="128">
        <f>SUM(G15:H15)</f>
        <v>-31075326.9133977</v>
      </c>
    </row>
    <row r="16" spans="1:9">
      <c r="G16" s="6"/>
      <c r="H16" s="11" t="s">
        <v>26</v>
      </c>
      <c r="I16" s="6"/>
    </row>
    <row r="17" spans="1:13">
      <c r="A17" s="10" t="s">
        <v>31</v>
      </c>
      <c r="B17" s="31">
        <v>2019</v>
      </c>
      <c r="C17" s="31">
        <v>2020</v>
      </c>
      <c r="D17" s="31">
        <v>2021</v>
      </c>
      <c r="G17" s="142" t="s">
        <v>83</v>
      </c>
      <c r="H17" s="142" t="s">
        <v>84</v>
      </c>
      <c r="I17" s="142" t="s">
        <v>124</v>
      </c>
      <c r="J17" s="142" t="s">
        <v>116</v>
      </c>
      <c r="K17" s="142" t="s">
        <v>123</v>
      </c>
      <c r="L17" s="142" t="s">
        <v>1889</v>
      </c>
    </row>
    <row r="18" spans="1:13">
      <c r="A18" s="4" t="s">
        <v>6</v>
      </c>
      <c r="B18" s="3">
        <f>'electric activity'!G82+'PT elect'!D35</f>
        <v>-454528019.32139844</v>
      </c>
      <c r="C18" s="3">
        <f>'electric activity'!H82+'PT elect'!E35</f>
        <v>-429986768.17794353</v>
      </c>
      <c r="D18" s="3">
        <f>'electric activity'!I82+'PT elect'!F35</f>
        <v>-407279389.82184416</v>
      </c>
      <c r="G18" s="7">
        <f>B18</f>
        <v>-454528019.32139844</v>
      </c>
      <c r="H18" s="5">
        <f t="shared" ref="H18:H26" si="5">C5-G5</f>
        <v>-8180417.0478183217</v>
      </c>
      <c r="I18" s="7">
        <f>G18-H18</f>
        <v>-446347602.27358013</v>
      </c>
      <c r="J18" s="7">
        <f t="shared" ref="J18:J26" si="6">I18-I5</f>
        <v>-422417642.05924374</v>
      </c>
      <c r="K18" s="98">
        <f t="shared" ref="K18:K26" si="7">J18*$K$28</f>
        <v>-429428359.61839116</v>
      </c>
      <c r="L18" s="98">
        <f>SUM(I18:J18)/SUM($I$27:$J$27)*$K$27</f>
        <v>-436300090.37887758</v>
      </c>
    </row>
    <row r="19" spans="1:13">
      <c r="A19" s="4" t="s">
        <v>7</v>
      </c>
      <c r="B19" s="3">
        <f>'electric activity'!G83+'PT elect'!D36</f>
        <v>-152455384.06319186</v>
      </c>
      <c r="C19" s="3">
        <f>'electric activity'!H83+'PT elect'!E36</f>
        <v>-152325726.99850526</v>
      </c>
      <c r="D19" s="3">
        <f>'electric activity'!I83+'PT elect'!F36</f>
        <v>-152698661.2159473</v>
      </c>
      <c r="G19" s="7">
        <f t="shared" ref="G19:G26" si="8">B19</f>
        <v>-152455384.06319186</v>
      </c>
      <c r="H19" s="5">
        <f t="shared" si="5"/>
        <v>-43219.021562203139</v>
      </c>
      <c r="I19" s="7">
        <f t="shared" ref="I19:I26" si="9">G19-H19</f>
        <v>-152412165.04162967</v>
      </c>
      <c r="J19" s="7">
        <f t="shared" si="6"/>
        <v>-152450038.40431929</v>
      </c>
      <c r="K19" s="98">
        <f t="shared" si="7"/>
        <v>-154980198.26204598</v>
      </c>
      <c r="L19" s="98">
        <f t="shared" ref="L19:L26" si="10">SUM(I19:J19)/SUM($I$27:$J$27)*$K$27</f>
        <v>-153103968.86182827</v>
      </c>
    </row>
    <row r="20" spans="1:13">
      <c r="A20" s="4" t="s">
        <v>8</v>
      </c>
      <c r="B20" s="3">
        <f>'electric activity'!G84+'PT elect'!D37</f>
        <v>-630377968.87407029</v>
      </c>
      <c r="C20" s="3">
        <f>'electric activity'!H84+'PT elect'!E37</f>
        <v>-624439227.62181509</v>
      </c>
      <c r="D20" s="3">
        <f>'electric activity'!I84+'PT elect'!F37</f>
        <v>-616670534.90060747</v>
      </c>
      <c r="G20" s="7">
        <f t="shared" si="8"/>
        <v>-630377968.87407029</v>
      </c>
      <c r="H20" s="5">
        <f t="shared" si="5"/>
        <v>-1979580.4174183849</v>
      </c>
      <c r="I20" s="7">
        <f t="shared" si="9"/>
        <v>-628398388.45665193</v>
      </c>
      <c r="J20" s="7">
        <f t="shared" si="6"/>
        <v>-621849663.38141263</v>
      </c>
      <c r="K20" s="98">
        <f t="shared" si="7"/>
        <v>-632170284.30284309</v>
      </c>
      <c r="L20" s="98">
        <f t="shared" si="10"/>
        <v>-627883472.05564392</v>
      </c>
    </row>
    <row r="21" spans="1:13">
      <c r="A21" s="4" t="s">
        <v>16</v>
      </c>
      <c r="B21" s="3">
        <f>'electric activity'!G85+'PT elect'!D38</f>
        <v>-3005665.9042340871</v>
      </c>
      <c r="C21" s="3">
        <f>'electric activity'!H85+'PT elect'!E38</f>
        <v>5635374.1513776705</v>
      </c>
      <c r="D21" s="3">
        <f>'electric activity'!I85+'PT elect'!F38</f>
        <v>4823701.6312397057</v>
      </c>
      <c r="G21" s="7">
        <f t="shared" si="8"/>
        <v>-3005665.9042340871</v>
      </c>
      <c r="H21" s="5">
        <f t="shared" si="5"/>
        <v>-2880346.6852039192</v>
      </c>
      <c r="I21" s="7">
        <f t="shared" si="9"/>
        <v>-125319.21903016791</v>
      </c>
      <c r="J21" s="7">
        <f t="shared" si="6"/>
        <v>5364816.6446650159</v>
      </c>
      <c r="K21" s="98">
        <f t="shared" si="7"/>
        <v>5453854.6262914659</v>
      </c>
      <c r="L21" s="98">
        <f t="shared" si="10"/>
        <v>2631312.9067449397</v>
      </c>
    </row>
    <row r="22" spans="1:13">
      <c r="A22" s="4" t="s">
        <v>17</v>
      </c>
      <c r="B22" s="3">
        <f>'electric activity'!G86+'PT elect'!D39</f>
        <v>-72663533.412761003</v>
      </c>
      <c r="C22" s="3">
        <f>'electric activity'!H86+'PT elect'!E39</f>
        <v>-71887102.185818851</v>
      </c>
      <c r="D22" s="3">
        <f>'electric activity'!I86+'PT elect'!F39</f>
        <v>-64264963.946607828</v>
      </c>
      <c r="G22" s="7">
        <f t="shared" si="8"/>
        <v>-72663533.412761003</v>
      </c>
      <c r="H22" s="5">
        <f t="shared" si="5"/>
        <v>-258810.40898071771</v>
      </c>
      <c r="I22" s="7">
        <f t="shared" si="9"/>
        <v>-72404723.00378029</v>
      </c>
      <c r="J22" s="7">
        <f t="shared" si="6"/>
        <v>-69346389.439415187</v>
      </c>
      <c r="K22" s="98">
        <f t="shared" si="7"/>
        <v>-70497307.160882413</v>
      </c>
      <c r="L22" s="98">
        <f t="shared" si="10"/>
        <v>-71188417.784562543</v>
      </c>
    </row>
    <row r="23" spans="1:13">
      <c r="A23" s="4" t="s">
        <v>131</v>
      </c>
      <c r="C23" s="3">
        <f>-C10</f>
        <v>-322253.68</v>
      </c>
      <c r="D23" s="3">
        <f>C23-D10</f>
        <v>-805634.2</v>
      </c>
      <c r="G23" s="7">
        <v>0</v>
      </c>
      <c r="H23" s="5">
        <f t="shared" si="5"/>
        <v>107417.89333333334</v>
      </c>
      <c r="I23" s="7">
        <f t="shared" si="9"/>
        <v>-107417.89333333334</v>
      </c>
      <c r="J23" s="7">
        <f t="shared" si="6"/>
        <v>-483380.52</v>
      </c>
      <c r="K23" s="98">
        <f t="shared" si="7"/>
        <v>-491403.01707846846</v>
      </c>
      <c r="L23" s="98">
        <f t="shared" si="10"/>
        <v>-296703.1690258098</v>
      </c>
    </row>
    <row r="24" spans="1:13">
      <c r="A24" s="4" t="s">
        <v>127</v>
      </c>
      <c r="B24" s="3">
        <f>'electric activity'!G88</f>
        <v>3194956.7517000004</v>
      </c>
      <c r="C24" s="3">
        <f>'electric activity'!H88</f>
        <v>6389913.5034000007</v>
      </c>
      <c r="D24" s="3">
        <f>'electric activity'!I88</f>
        <v>9584870.2551000006</v>
      </c>
      <c r="G24" s="7">
        <f t="shared" si="8"/>
        <v>3194956.7517000004</v>
      </c>
      <c r="H24" s="5">
        <f t="shared" si="5"/>
        <v>-1064985.5839</v>
      </c>
      <c r="I24" s="7">
        <f t="shared" si="9"/>
        <v>4259942.3355999999</v>
      </c>
      <c r="J24" s="7">
        <f t="shared" si="6"/>
        <v>7454899.0873000007</v>
      </c>
      <c r="K24" s="98">
        <f t="shared" si="7"/>
        <v>7578625.4347087489</v>
      </c>
      <c r="L24" s="98">
        <f t="shared" si="10"/>
        <v>5883276.7596621234</v>
      </c>
    </row>
    <row r="25" spans="1:13">
      <c r="A25" s="4" t="s">
        <v>21</v>
      </c>
      <c r="B25" s="3">
        <f>'electric activity'!G89+'PT elect'!D41</f>
        <v>-5008498.7278852994</v>
      </c>
      <c r="C25" s="3">
        <f>'electric activity'!H89+'PT elect'!E41</f>
        <v>-9399140.5787715279</v>
      </c>
      <c r="D25" s="3">
        <f>'electric activity'!I89+'PT elect'!F41</f>
        <v>-14477348.684389761</v>
      </c>
      <c r="G25" s="7">
        <f t="shared" si="8"/>
        <v>-5008498.7278852994</v>
      </c>
      <c r="H25" s="5">
        <f t="shared" si="5"/>
        <v>1463547.2836287436</v>
      </c>
      <c r="I25" s="7">
        <f t="shared" si="9"/>
        <v>-6472046.0115140434</v>
      </c>
      <c r="J25" s="7">
        <f t="shared" si="6"/>
        <v>-11091876.613977607</v>
      </c>
      <c r="K25" s="98">
        <f t="shared" si="7"/>
        <v>-11275964.602733066</v>
      </c>
      <c r="L25" s="98">
        <f t="shared" si="10"/>
        <v>-8820726.9787761793</v>
      </c>
    </row>
    <row r="26" spans="1:13">
      <c r="A26" s="4" t="s">
        <v>14</v>
      </c>
      <c r="B26" s="3">
        <f>'electric activity'!G90</f>
        <v>-7775478.8686584812</v>
      </c>
      <c r="C26" s="3">
        <f>'electric activity'!H90</f>
        <v>-14794949.757241715</v>
      </c>
      <c r="D26" s="3">
        <f>'electric activity'!I90</f>
        <v>-19095361.87243066</v>
      </c>
      <c r="G26" s="117">
        <f t="shared" si="8"/>
        <v>-7775478.8686584812</v>
      </c>
      <c r="H26" s="114">
        <f t="shared" si="5"/>
        <v>2339823.6295277439</v>
      </c>
      <c r="I26" s="117">
        <f t="shared" si="9"/>
        <v>-10115302.498186225</v>
      </c>
      <c r="J26" s="117">
        <f t="shared" si="6"/>
        <v>-16228420.462304696</v>
      </c>
      <c r="K26" s="100">
        <f t="shared" si="7"/>
        <v>-16497757.869089307</v>
      </c>
      <c r="L26" s="100">
        <f t="shared" si="10"/>
        <v>-13230005.209756112</v>
      </c>
    </row>
    <row r="27" spans="1:13">
      <c r="A27" s="115" t="s">
        <v>1</v>
      </c>
      <c r="B27" s="110">
        <f>SUM(B18:B26)</f>
        <v>-1322619592.4204996</v>
      </c>
      <c r="C27" s="110">
        <f t="shared" ref="C27:D27" si="11">SUM(C18:C26)</f>
        <v>-1291129881.3453186</v>
      </c>
      <c r="D27" s="110">
        <f t="shared" si="11"/>
        <v>-1260883322.7554874</v>
      </c>
      <c r="G27" s="7">
        <f>SUM(G18:G26)</f>
        <v>-1322619592.4204996</v>
      </c>
      <c r="H27" s="7">
        <f t="shared" ref="H27:I27" si="12">SUM(H18:H26)</f>
        <v>-10496570.358393725</v>
      </c>
      <c r="I27" s="7">
        <f t="shared" si="12"/>
        <v>-1312123022.0621059</v>
      </c>
      <c r="J27" s="98">
        <f>SUM(J18:J26)</f>
        <v>-1281047695.1487079</v>
      </c>
      <c r="K27" s="98">
        <f>'AMA ADIT'!S29</f>
        <v>-1302308794.772063</v>
      </c>
      <c r="L27" s="98">
        <f>SUM(L18:L26)</f>
        <v>-1302308794.7720635</v>
      </c>
    </row>
    <row r="28" spans="1:13">
      <c r="B28" s="3">
        <f>'PT elect'!D45-B27</f>
        <v>0</v>
      </c>
      <c r="C28" s="3">
        <f>'PT elect'!E45-C27</f>
        <v>0</v>
      </c>
      <c r="D28" s="3">
        <f>'PT elect'!F45-D27</f>
        <v>0</v>
      </c>
      <c r="H28" s="145">
        <f>C14/12*4</f>
        <v>-10496570.358393725</v>
      </c>
      <c r="I28" s="128">
        <f>G27-H28</f>
        <v>-1312123022.0621059</v>
      </c>
      <c r="J28" s="128">
        <f>I27-I14</f>
        <v>-1281047695.1487081</v>
      </c>
      <c r="K28" s="4">
        <f>K27/J27</f>
        <v>1.0165966495266885</v>
      </c>
    </row>
    <row r="30" spans="1:13">
      <c r="B30" s="11"/>
      <c r="C30" s="11"/>
      <c r="D30" s="11"/>
      <c r="G30" s="507" t="s">
        <v>114</v>
      </c>
      <c r="H30" s="508"/>
      <c r="I30" s="508"/>
      <c r="J30" s="508"/>
      <c r="K30" s="508"/>
      <c r="L30" s="508"/>
      <c r="M30" s="509"/>
    </row>
    <row r="31" spans="1:13">
      <c r="A31" s="10" t="s">
        <v>115</v>
      </c>
      <c r="B31" s="31">
        <v>2019</v>
      </c>
      <c r="C31" s="31">
        <v>2020</v>
      </c>
      <c r="D31" s="31">
        <v>2021</v>
      </c>
      <c r="G31" s="142" t="s">
        <v>83</v>
      </c>
      <c r="H31" s="142" t="s">
        <v>84</v>
      </c>
      <c r="I31" s="112" t="s">
        <v>85</v>
      </c>
      <c r="J31" s="142" t="s">
        <v>80</v>
      </c>
      <c r="K31" s="142" t="s">
        <v>81</v>
      </c>
      <c r="L31" s="112" t="s">
        <v>116</v>
      </c>
      <c r="M31" s="142" t="s">
        <v>123</v>
      </c>
    </row>
    <row r="32" spans="1:13">
      <c r="A32" s="4" t="s">
        <v>6</v>
      </c>
      <c r="B32" s="3">
        <f>'electric activity'!G33</f>
        <v>105551777.17352578</v>
      </c>
      <c r="C32" s="3">
        <f>'electric activity'!H33</f>
        <v>107135709.50446159</v>
      </c>
      <c r="D32" s="3">
        <f>'electric activity'!I33</f>
        <v>108766828.0769444</v>
      </c>
      <c r="G32" s="7">
        <f>'electric activity'!G46</f>
        <v>-2096565617.9162521</v>
      </c>
      <c r="H32" s="5">
        <f>C32/12*4</f>
        <v>35711903.16815386</v>
      </c>
      <c r="I32" s="7">
        <f>G32-H32</f>
        <v>-2132277521.0844059</v>
      </c>
      <c r="J32" s="98">
        <f>C32/12*8</f>
        <v>71423806.336307719</v>
      </c>
      <c r="K32" s="98">
        <f>D32/12*4</f>
        <v>36255609.358981468</v>
      </c>
      <c r="L32" s="7">
        <f>I32-J32-K32</f>
        <v>-2239956936.779695</v>
      </c>
      <c r="M32" s="98">
        <f t="shared" ref="M32:M40" si="13">AVERAGE(I32,L32)</f>
        <v>-2186117228.9320507</v>
      </c>
    </row>
    <row r="33" spans="1:14">
      <c r="A33" s="4" t="s">
        <v>7</v>
      </c>
      <c r="B33" s="3">
        <f>'electric activity'!G34</f>
        <v>36195091.436092548</v>
      </c>
      <c r="C33" s="3">
        <f>'electric activity'!H34</f>
        <v>38283687.499361388</v>
      </c>
      <c r="D33" s="3">
        <f>'electric activity'!I34</f>
        <v>40606748.560076483</v>
      </c>
      <c r="G33" s="7">
        <f>'electric activity'!G47</f>
        <v>-554348390.93252754</v>
      </c>
      <c r="H33" s="5">
        <f t="shared" ref="H33:H40" si="14">C33/12*4</f>
        <v>12761229.166453796</v>
      </c>
      <c r="I33" s="7">
        <f t="shared" ref="I33:I40" si="15">G33-H33</f>
        <v>-567109620.09898138</v>
      </c>
      <c r="J33" s="98">
        <f t="shared" ref="J33:J40" si="16">C33/12*8</f>
        <v>25522458.332907591</v>
      </c>
      <c r="K33" s="98">
        <f t="shared" ref="K33:K40" si="17">D33/12*4</f>
        <v>13535582.853358828</v>
      </c>
      <c r="L33" s="7">
        <f t="shared" ref="L33:L40" si="18">I33-J33-K33</f>
        <v>-606167661.2852478</v>
      </c>
      <c r="M33" s="98">
        <f t="shared" si="13"/>
        <v>-586638640.69211459</v>
      </c>
    </row>
    <row r="34" spans="1:14">
      <c r="A34" s="4" t="s">
        <v>8</v>
      </c>
      <c r="B34" s="3">
        <f>'electric activity'!G35</f>
        <v>128792766.39672762</v>
      </c>
      <c r="C34" s="3">
        <f>'electric activity'!H35</f>
        <v>132775966.9401581</v>
      </c>
      <c r="D34" s="3">
        <f>'electric activity'!I35</f>
        <v>137001850.41363031</v>
      </c>
      <c r="G34" s="7">
        <f>'electric activity'!G48</f>
        <v>-1621415716.8905885</v>
      </c>
      <c r="H34" s="5">
        <f t="shared" si="14"/>
        <v>44258655.646719366</v>
      </c>
      <c r="I34" s="7">
        <f t="shared" si="15"/>
        <v>-1665674372.537308</v>
      </c>
      <c r="J34" s="98">
        <f t="shared" si="16"/>
        <v>88517311.293438733</v>
      </c>
      <c r="K34" s="98">
        <f t="shared" si="17"/>
        <v>45667283.4712101</v>
      </c>
      <c r="L34" s="7">
        <f t="shared" si="18"/>
        <v>-1799858967.3019567</v>
      </c>
      <c r="M34" s="98">
        <f t="shared" si="13"/>
        <v>-1732766669.9196324</v>
      </c>
    </row>
    <row r="35" spans="1:14">
      <c r="A35" s="4" t="s">
        <v>16</v>
      </c>
      <c r="B35" s="3">
        <f>'electric activity'!G36</f>
        <v>59953818.099687271</v>
      </c>
      <c r="C35" s="3">
        <f>'electric activity'!H36</f>
        <v>69640816.916280463</v>
      </c>
      <c r="D35" s="3">
        <f>'electric activity'!I36</f>
        <v>82240442.345907271</v>
      </c>
      <c r="G35" s="7">
        <f>'electric activity'!G49</f>
        <v>-197881741.28710985</v>
      </c>
      <c r="H35" s="5">
        <f t="shared" si="14"/>
        <v>23213605.638760153</v>
      </c>
      <c r="I35" s="7">
        <f t="shared" si="15"/>
        <v>-221095346.92587</v>
      </c>
      <c r="J35" s="98">
        <f t="shared" si="16"/>
        <v>46427211.277520306</v>
      </c>
      <c r="K35" s="98">
        <f t="shared" si="17"/>
        <v>27413480.781969089</v>
      </c>
      <c r="L35" s="7">
        <f t="shared" si="18"/>
        <v>-294936038.98535937</v>
      </c>
      <c r="M35" s="98">
        <f t="shared" si="13"/>
        <v>-258015692.95561469</v>
      </c>
    </row>
    <row r="36" spans="1:14">
      <c r="A36" s="4" t="s">
        <v>17</v>
      </c>
      <c r="B36" s="3">
        <f>'electric activity'!G37</f>
        <v>34516810.134669505</v>
      </c>
      <c r="C36" s="3">
        <f>'electric activity'!H37</f>
        <v>36601589.714391731</v>
      </c>
      <c r="D36" s="3">
        <f>'electric activity'!I37</f>
        <v>38931034.190807268</v>
      </c>
      <c r="G36" s="7">
        <f>'electric activity'!G50</f>
        <v>-227283324.08936301</v>
      </c>
      <c r="H36" s="5">
        <f t="shared" si="14"/>
        <v>12200529.904797243</v>
      </c>
      <c r="I36" s="7">
        <f t="shared" si="15"/>
        <v>-239483853.99416026</v>
      </c>
      <c r="J36" s="98">
        <f t="shared" si="16"/>
        <v>24401059.809594486</v>
      </c>
      <c r="K36" s="98">
        <f t="shared" si="17"/>
        <v>12977011.396935755</v>
      </c>
      <c r="L36" s="7">
        <f t="shared" si="18"/>
        <v>-276861925.20069051</v>
      </c>
      <c r="M36" s="98">
        <f t="shared" si="13"/>
        <v>-258172889.5974254</v>
      </c>
    </row>
    <row r="37" spans="1:14">
      <c r="A37" s="4" t="s">
        <v>131</v>
      </c>
      <c r="B37" s="3">
        <f>'electric activity'!G38</f>
        <v>42298712.619999997</v>
      </c>
      <c r="C37" s="3">
        <f>'electric activity'!H38</f>
        <v>40764171.286666662</v>
      </c>
      <c r="D37" s="3">
        <f>'electric activity'!I38</f>
        <v>39996900.619999997</v>
      </c>
      <c r="G37" s="7">
        <f>'electric activity'!G51</f>
        <v>-84597425.239999995</v>
      </c>
      <c r="H37" s="5">
        <f t="shared" si="14"/>
        <v>13588057.095555553</v>
      </c>
      <c r="I37" s="7">
        <f t="shared" si="15"/>
        <v>-98185482.335555553</v>
      </c>
      <c r="J37" s="98">
        <f t="shared" si="16"/>
        <v>27176114.191111106</v>
      </c>
      <c r="K37" s="98">
        <f t="shared" si="17"/>
        <v>13332300.206666665</v>
      </c>
      <c r="L37" s="7">
        <f t="shared" si="18"/>
        <v>-138693896.73333332</v>
      </c>
      <c r="M37" s="98">
        <f t="shared" si="13"/>
        <v>-118439689.53444444</v>
      </c>
    </row>
    <row r="38" spans="1:14">
      <c r="A38" s="4" t="s">
        <v>127</v>
      </c>
      <c r="B38" s="3">
        <f>'electric activity'!G39</f>
        <v>15214079.770000001</v>
      </c>
      <c r="C38" s="3">
        <f>'electric activity'!H39</f>
        <v>15214079.770000001</v>
      </c>
      <c r="D38" s="3">
        <f>'electric activity'!I39</f>
        <v>15214079.770000001</v>
      </c>
      <c r="G38" s="7">
        <f>'electric activity'!G52</f>
        <v>-15214079.770000001</v>
      </c>
      <c r="H38" s="5">
        <f t="shared" si="14"/>
        <v>5071359.9233333338</v>
      </c>
      <c r="I38" s="7">
        <f t="shared" si="15"/>
        <v>-20285439.693333335</v>
      </c>
      <c r="J38" s="98">
        <f t="shared" si="16"/>
        <v>10142719.846666668</v>
      </c>
      <c r="K38" s="98">
        <v>15373213.159999907</v>
      </c>
      <c r="L38" s="7">
        <f t="shared" si="18"/>
        <v>-45801372.699999914</v>
      </c>
      <c r="M38" s="98">
        <f t="shared" si="13"/>
        <v>-33043406.196666624</v>
      </c>
    </row>
    <row r="39" spans="1:14">
      <c r="A39" s="4" t="s">
        <v>21</v>
      </c>
      <c r="B39" s="3">
        <f>'electric activity'!G40</f>
        <v>8094524.9795974875</v>
      </c>
      <c r="C39" s="3">
        <f>'electric activity'!H40</f>
        <v>13418082.612993523</v>
      </c>
      <c r="D39" s="3">
        <f>'electric activity'!I40</f>
        <v>17996808.197642792</v>
      </c>
      <c r="G39" s="7">
        <f>'electric activity'!G53</f>
        <v>-15004883.49907013</v>
      </c>
      <c r="H39" s="5">
        <f t="shared" si="14"/>
        <v>4472694.2043311745</v>
      </c>
      <c r="I39" s="7">
        <f t="shared" si="15"/>
        <v>-19477577.703401305</v>
      </c>
      <c r="J39" s="98">
        <f t="shared" si="16"/>
        <v>8945388.408662349</v>
      </c>
      <c r="K39" s="98">
        <f t="shared" si="17"/>
        <v>5998936.065880931</v>
      </c>
      <c r="L39" s="7">
        <f t="shared" si="18"/>
        <v>-34421902.177944586</v>
      </c>
      <c r="M39" s="98">
        <f t="shared" si="13"/>
        <v>-26949739.940672945</v>
      </c>
    </row>
    <row r="40" spans="1:14">
      <c r="A40" s="4" t="s">
        <v>14</v>
      </c>
      <c r="B40" s="3">
        <f>'electric activity'!G41</f>
        <v>14935754.903618157</v>
      </c>
      <c r="C40" s="3">
        <f>'electric activity'!H41</f>
        <v>16731754.018023636</v>
      </c>
      <c r="D40" s="3">
        <f>'electric activity'!I41</f>
        <v>21621168.12225952</v>
      </c>
      <c r="G40" s="117">
        <f>'electric activity'!G54</f>
        <v>-21909691.106447268</v>
      </c>
      <c r="H40" s="114">
        <f t="shared" si="14"/>
        <v>5577251.3393412121</v>
      </c>
      <c r="I40" s="117">
        <f t="shared" si="15"/>
        <v>-27486942.44578848</v>
      </c>
      <c r="J40" s="100">
        <f t="shared" si="16"/>
        <v>11154502.678682424</v>
      </c>
      <c r="K40" s="100">
        <f t="shared" si="17"/>
        <v>7207056.0407531736</v>
      </c>
      <c r="L40" s="117">
        <f t="shared" si="18"/>
        <v>-45848501.165224075</v>
      </c>
      <c r="M40" s="100">
        <f t="shared" si="13"/>
        <v>-36667721.805506274</v>
      </c>
    </row>
    <row r="41" spans="1:14">
      <c r="A41" s="115" t="s">
        <v>1</v>
      </c>
      <c r="B41" s="110">
        <f>SUM(B32:B40)</f>
        <v>445553335.5139184</v>
      </c>
      <c r="C41" s="110">
        <f t="shared" ref="C41:D41" si="19">SUM(C32:C40)</f>
        <v>470565858.26233703</v>
      </c>
      <c r="D41" s="110">
        <f t="shared" si="19"/>
        <v>502375860.29726803</v>
      </c>
      <c r="G41" s="7">
        <f>SUM(G32:G40)</f>
        <v>-4834220870.7313585</v>
      </c>
      <c r="H41" s="7">
        <f t="shared" ref="H41:L41" si="20">SUM(H32:H40)</f>
        <v>156855286.08744574</v>
      </c>
      <c r="I41" s="7">
        <f t="shared" si="20"/>
        <v>-4991076156.8188057</v>
      </c>
      <c r="J41" s="7">
        <f t="shared" si="20"/>
        <v>313710572.17489147</v>
      </c>
      <c r="K41" s="7">
        <f t="shared" si="20"/>
        <v>177760473.33575591</v>
      </c>
      <c r="L41" s="7">
        <f t="shared" si="20"/>
        <v>-5482547202.3294506</v>
      </c>
      <c r="M41" s="529">
        <f>SUM(M32:M40)</f>
        <v>-5236811679.5741301</v>
      </c>
      <c r="N41" s="8"/>
    </row>
    <row r="42" spans="1:14">
      <c r="B42" s="3">
        <f>'electric activity'!G42-B41</f>
        <v>0</v>
      </c>
      <c r="C42" s="3">
        <f>'electric activity'!H42-C41</f>
        <v>0</v>
      </c>
      <c r="D42" s="3">
        <f>'electric activity'!I42-D41</f>
        <v>0</v>
      </c>
      <c r="H42" s="128">
        <f>C41/12*4</f>
        <v>156855286.08744568</v>
      </c>
      <c r="K42" s="7">
        <f>SUM(J41:K41)</f>
        <v>491471045.51064742</v>
      </c>
    </row>
    <row r="43" spans="1:14">
      <c r="B43" s="11" t="s">
        <v>26</v>
      </c>
      <c r="C43" s="11" t="s">
        <v>26</v>
      </c>
      <c r="D43" s="11" t="s">
        <v>26</v>
      </c>
      <c r="G43" s="507" t="s">
        <v>18</v>
      </c>
      <c r="H43" s="508"/>
      <c r="I43" s="508"/>
      <c r="J43" s="508"/>
      <c r="K43" s="508"/>
      <c r="L43" s="508"/>
      <c r="M43" s="509"/>
    </row>
    <row r="44" spans="1:14">
      <c r="A44" s="10" t="s">
        <v>122</v>
      </c>
      <c r="B44" s="31">
        <v>2019</v>
      </c>
      <c r="C44" s="31">
        <v>2020</v>
      </c>
      <c r="D44" s="31">
        <v>2021</v>
      </c>
      <c r="G44" s="142" t="s">
        <v>83</v>
      </c>
      <c r="H44" s="142" t="s">
        <v>84</v>
      </c>
      <c r="I44" s="112" t="s">
        <v>85</v>
      </c>
      <c r="J44" s="142" t="s">
        <v>80</v>
      </c>
      <c r="K44" s="142" t="s">
        <v>81</v>
      </c>
      <c r="L44" s="112" t="s">
        <v>116</v>
      </c>
      <c r="M44" s="142" t="s">
        <v>123</v>
      </c>
    </row>
    <row r="45" spans="1:14">
      <c r="A45" s="4" t="s">
        <v>6</v>
      </c>
      <c r="B45" s="3">
        <f>'electric activity'!G8</f>
        <v>63856042.316046029</v>
      </c>
      <c r="C45" s="3">
        <f>'electric activity'!H8</f>
        <v>64814279.615866303</v>
      </c>
      <c r="D45" s="3">
        <f>'electric activity'!I8</f>
        <v>65786896.427624106</v>
      </c>
      <c r="G45" s="7">
        <f>SUM('electric activity'!D8,'electric activity'!G8)</f>
        <v>4319163303.9238539</v>
      </c>
      <c r="H45" s="5">
        <f>C45/12*4</f>
        <v>21604759.871955436</v>
      </c>
      <c r="I45" s="7">
        <f>SUM(G45:H45)</f>
        <v>4340768063.7958097</v>
      </c>
      <c r="J45" s="98">
        <f>C45/12*8</f>
        <v>43209519.743910871</v>
      </c>
      <c r="K45" s="98">
        <f>D45/12*4</f>
        <v>21928965.475874703</v>
      </c>
      <c r="L45" s="7">
        <f>SUM(I45:K45)</f>
        <v>4405906549.0155954</v>
      </c>
      <c r="M45" s="98">
        <f t="shared" ref="M45:M52" si="21">AVERAGE(I45,L45)</f>
        <v>4373337306.4057026</v>
      </c>
    </row>
    <row r="46" spans="1:14">
      <c r="A46" s="4" t="s">
        <v>7</v>
      </c>
      <c r="B46" s="3">
        <f>'electric activity'!G9</f>
        <v>90273239.79318358</v>
      </c>
      <c r="C46" s="3">
        <f>'electric activity'!H9</f>
        <v>95482353.122361615</v>
      </c>
      <c r="D46" s="3">
        <f>'electric activity'!I9</f>
        <v>100992052.33655259</v>
      </c>
      <c r="G46" s="7">
        <f>SUM('electric activity'!D9,'electric activity'!G9)</f>
        <v>1654696454.9900668</v>
      </c>
      <c r="H46" s="5">
        <f t="shared" ref="H46:H52" si="22">C46/12*4</f>
        <v>31827451.040787205</v>
      </c>
      <c r="I46" s="7">
        <f t="shared" ref="I46:I52" si="23">SUM(G46:H46)</f>
        <v>1686523906.030854</v>
      </c>
      <c r="J46" s="98">
        <f t="shared" ref="J46:J52" si="24">C46/12*8</f>
        <v>63654902.08157441</v>
      </c>
      <c r="K46" s="98">
        <f t="shared" ref="K46:K52" si="25">D46/12*4</f>
        <v>33664017.445517533</v>
      </c>
      <c r="L46" s="7">
        <f t="shared" ref="L46:L52" si="26">SUM(I46:K46)</f>
        <v>1783842825.557946</v>
      </c>
      <c r="M46" s="98">
        <f t="shared" si="21"/>
        <v>1735183365.7944</v>
      </c>
    </row>
    <row r="47" spans="1:14">
      <c r="A47" s="4" t="s">
        <v>8</v>
      </c>
      <c r="B47" s="3">
        <f>'electric activity'!G10</f>
        <v>123219583.37592866</v>
      </c>
      <c r="C47" s="3">
        <f>'electric activity'!H10</f>
        <v>127030420.93455684</v>
      </c>
      <c r="D47" s="3">
        <f>'electric activity'!I10</f>
        <v>130959117.05511464</v>
      </c>
      <c r="G47" s="7">
        <f>SUM('electric activity'!D10,'electric activity'!G10)</f>
        <v>4107400355.6476727</v>
      </c>
      <c r="H47" s="5">
        <f t="shared" si="22"/>
        <v>42343473.644852281</v>
      </c>
      <c r="I47" s="7">
        <f t="shared" si="23"/>
        <v>4149743829.2925248</v>
      </c>
      <c r="J47" s="98">
        <f t="shared" si="24"/>
        <v>84686947.289704561</v>
      </c>
      <c r="K47" s="98">
        <f t="shared" si="25"/>
        <v>43653039.018371545</v>
      </c>
      <c r="L47" s="7">
        <f t="shared" si="26"/>
        <v>4278083815.6006012</v>
      </c>
      <c r="M47" s="98">
        <f t="shared" si="21"/>
        <v>4213913822.4465628</v>
      </c>
    </row>
    <row r="48" spans="1:14">
      <c r="A48" s="4" t="s">
        <v>16</v>
      </c>
      <c r="B48" s="3">
        <f>'electric activity'!G11</f>
        <v>54550914.901827984</v>
      </c>
      <c r="C48" s="3">
        <f>'electric activity'!H11</f>
        <v>63364943.179717429</v>
      </c>
      <c r="D48" s="3">
        <f>'electric activity'!I11</f>
        <v>73603092.292669728</v>
      </c>
      <c r="G48" s="7">
        <f>SUM('electric activity'!D11,'electric activity'!G11)</f>
        <v>392172059.60492247</v>
      </c>
      <c r="H48" s="5">
        <f t="shared" si="22"/>
        <v>21121647.726572476</v>
      </c>
      <c r="I48" s="7">
        <f t="shared" si="23"/>
        <v>413293707.33149493</v>
      </c>
      <c r="J48" s="98">
        <f t="shared" si="24"/>
        <v>42243295.453144953</v>
      </c>
      <c r="K48" s="98">
        <f t="shared" si="25"/>
        <v>24534364.097556576</v>
      </c>
      <c r="L48" s="7">
        <f t="shared" si="26"/>
        <v>480071366.88219649</v>
      </c>
      <c r="M48" s="98">
        <f t="shared" si="21"/>
        <v>446682537.10684574</v>
      </c>
    </row>
    <row r="49" spans="1:14">
      <c r="A49" s="4" t="s">
        <v>17</v>
      </c>
      <c r="B49" s="3">
        <f>'electric activity'!G12</f>
        <v>35696720.410958663</v>
      </c>
      <c r="C49" s="3">
        <f>'electric activity'!H12</f>
        <v>37852765.34922111</v>
      </c>
      <c r="D49" s="3">
        <f>'electric activity'!I12</f>
        <v>40139033.168529518</v>
      </c>
      <c r="G49" s="7">
        <f>SUM('electric activity'!D12,'electric activity'!G12)</f>
        <v>626712160.52746713</v>
      </c>
      <c r="H49" s="5">
        <f t="shared" si="22"/>
        <v>12617588.449740371</v>
      </c>
      <c r="I49" s="7">
        <f t="shared" si="23"/>
        <v>639329748.97720754</v>
      </c>
      <c r="J49" s="98">
        <f t="shared" si="24"/>
        <v>25235176.899480741</v>
      </c>
      <c r="K49" s="98">
        <f t="shared" si="25"/>
        <v>13379677.722843172</v>
      </c>
      <c r="L49" s="7">
        <f t="shared" si="26"/>
        <v>677944603.59953141</v>
      </c>
      <c r="M49" s="98">
        <f t="shared" si="21"/>
        <v>658637176.28836942</v>
      </c>
    </row>
    <row r="50" spans="1:14">
      <c r="A50" s="4" t="s">
        <v>23</v>
      </c>
      <c r="B50" s="3">
        <f>'electric activity'!G13</f>
        <v>0</v>
      </c>
      <c r="C50" s="3">
        <f>'electric activity'!H13</f>
        <v>0</v>
      </c>
      <c r="D50" s="3">
        <f>'electric activity'!I13</f>
        <v>0</v>
      </c>
      <c r="G50" s="7">
        <f>SUM('electric activity'!D13,'electric activity'!G13)</f>
        <v>0</v>
      </c>
      <c r="H50" s="5">
        <f t="shared" si="22"/>
        <v>0</v>
      </c>
      <c r="I50" s="7">
        <f t="shared" si="23"/>
        <v>0</v>
      </c>
      <c r="J50" s="98">
        <f t="shared" si="24"/>
        <v>0</v>
      </c>
      <c r="K50" s="98">
        <f t="shared" si="25"/>
        <v>0</v>
      </c>
      <c r="L50" s="7">
        <f t="shared" si="26"/>
        <v>0</v>
      </c>
      <c r="M50" s="98">
        <f t="shared" si="21"/>
        <v>0</v>
      </c>
    </row>
    <row r="51" spans="1:14">
      <c r="A51" s="4" t="s">
        <v>21</v>
      </c>
      <c r="B51" s="3">
        <f>'electric activity'!G14</f>
        <v>56628240.085732639</v>
      </c>
      <c r="C51" s="3">
        <f>'electric activity'!H14</f>
        <v>58375774.901277043</v>
      </c>
      <c r="D51" s="3">
        <f>'electric activity'!I14</f>
        <v>51414155.559539527</v>
      </c>
      <c r="G51" s="7">
        <f>SUM('electric activity'!D14,'electric activity'!G14)</f>
        <v>122588817.1023279</v>
      </c>
      <c r="H51" s="5">
        <f t="shared" si="22"/>
        <v>19458591.633759014</v>
      </c>
      <c r="I51" s="7">
        <f t="shared" si="23"/>
        <v>142047408.73608691</v>
      </c>
      <c r="J51" s="98">
        <f t="shared" si="24"/>
        <v>38917183.267518029</v>
      </c>
      <c r="K51" s="98">
        <f t="shared" si="25"/>
        <v>17138051.853179842</v>
      </c>
      <c r="L51" s="7">
        <f t="shared" si="26"/>
        <v>198102643.85678479</v>
      </c>
      <c r="M51" s="98">
        <f t="shared" si="21"/>
        <v>170075026.29643583</v>
      </c>
    </row>
    <row r="52" spans="1:14">
      <c r="A52" s="4" t="s">
        <v>14</v>
      </c>
      <c r="B52" s="3">
        <f>'electric activity'!G15</f>
        <v>30492738.400130928</v>
      </c>
      <c r="C52" s="3">
        <f>'electric activity'!H15</f>
        <v>39886525.106570065</v>
      </c>
      <c r="D52" s="3">
        <f>'electric activity'!I15</f>
        <v>30631977.834374245</v>
      </c>
      <c r="G52" s="117">
        <f>SUM('electric activity'!D15,'electric activity'!G15)</f>
        <v>130530155.05197492</v>
      </c>
      <c r="H52" s="114">
        <f t="shared" si="22"/>
        <v>13295508.368856689</v>
      </c>
      <c r="I52" s="117">
        <f t="shared" si="23"/>
        <v>143825663.42083162</v>
      </c>
      <c r="J52" s="100">
        <f t="shared" si="24"/>
        <v>26591016.737713378</v>
      </c>
      <c r="K52" s="100">
        <f t="shared" si="25"/>
        <v>10210659.278124748</v>
      </c>
      <c r="L52" s="117">
        <f t="shared" si="26"/>
        <v>180627339.43666974</v>
      </c>
      <c r="M52" s="98">
        <f t="shared" si="21"/>
        <v>162226501.42875069</v>
      </c>
    </row>
    <row r="53" spans="1:14">
      <c r="A53" s="115" t="s">
        <v>1</v>
      </c>
      <c r="B53" s="110">
        <f>SUM(B45:B52)</f>
        <v>454717479.28380847</v>
      </c>
      <c r="C53" s="110">
        <f t="shared" ref="C53:D53" si="27">SUM(C45:C52)</f>
        <v>486807062.20957041</v>
      </c>
      <c r="D53" s="110">
        <f t="shared" si="27"/>
        <v>493526324.67440432</v>
      </c>
      <c r="G53" s="7">
        <f>SUM(G45:G52)</f>
        <v>11353263306.848286</v>
      </c>
      <c r="H53" s="7">
        <f t="shared" ref="H53:L53" si="28">SUM(H45:H52)</f>
        <v>162269020.73652348</v>
      </c>
      <c r="I53" s="7">
        <f t="shared" si="28"/>
        <v>11515532327.58481</v>
      </c>
      <c r="J53" s="7">
        <f t="shared" si="28"/>
        <v>324538041.47304696</v>
      </c>
      <c r="K53" s="7">
        <f t="shared" si="28"/>
        <v>164508774.89146814</v>
      </c>
      <c r="L53" s="7">
        <f t="shared" si="28"/>
        <v>12004579143.949326</v>
      </c>
      <c r="M53" s="529">
        <f>SUM(M45:M52)</f>
        <v>11760055735.767069</v>
      </c>
      <c r="N53" s="8"/>
    </row>
    <row r="54" spans="1:14">
      <c r="B54" s="3">
        <f>'electric activity'!G16-B53</f>
        <v>0</v>
      </c>
      <c r="C54" s="3">
        <f>'electric activity'!H16-C53</f>
        <v>0</v>
      </c>
      <c r="D54" s="3">
        <f>'electric activity'!I16-D53</f>
        <v>0</v>
      </c>
      <c r="K54" s="7">
        <f>SUM(J53:K53)</f>
        <v>489046816.36451507</v>
      </c>
    </row>
    <row r="57" spans="1:14">
      <c r="B57" s="4"/>
      <c r="C57" s="4"/>
      <c r="D57" s="4"/>
      <c r="E57" s="4"/>
    </row>
    <row r="58" spans="1:14">
      <c r="B58" s="4"/>
      <c r="C58" s="4"/>
      <c r="D58" s="4"/>
      <c r="E58" s="4"/>
    </row>
    <row r="59" spans="1:14">
      <c r="B59" s="4"/>
      <c r="C59" s="4"/>
      <c r="D59" s="4"/>
      <c r="E59" s="4"/>
    </row>
    <row r="60" spans="1:14">
      <c r="B60" s="4"/>
      <c r="C60" s="4"/>
      <c r="D60" s="4"/>
      <c r="E60" s="4"/>
    </row>
    <row r="61" spans="1:14">
      <c r="B61" s="4"/>
      <c r="C61" s="4"/>
      <c r="D61" s="4"/>
      <c r="E61" s="4"/>
    </row>
    <row r="62" spans="1:14">
      <c r="B62" s="4"/>
      <c r="C62" s="4"/>
      <c r="D62" s="4"/>
      <c r="E62" s="4"/>
    </row>
    <row r="63" spans="1:14">
      <c r="B63" s="4"/>
      <c r="C63" s="4"/>
      <c r="D63" s="4"/>
      <c r="E63" s="4"/>
    </row>
    <row r="64" spans="1:14">
      <c r="B64" s="4"/>
      <c r="C64" s="4"/>
      <c r="D64" s="4"/>
      <c r="E64" s="4"/>
    </row>
    <row r="65" spans="2:5">
      <c r="B65" s="4"/>
      <c r="C65" s="4"/>
      <c r="D65" s="4"/>
      <c r="E65" s="4"/>
    </row>
    <row r="66" spans="2:5">
      <c r="B66" s="4"/>
      <c r="C66" s="4"/>
      <c r="D66" s="4"/>
      <c r="E66" s="4"/>
    </row>
    <row r="67" spans="2:5">
      <c r="B67" s="4"/>
      <c r="C67" s="4"/>
      <c r="D67" s="4"/>
      <c r="E67" s="4"/>
    </row>
    <row r="68" spans="2:5">
      <c r="B68" s="4"/>
      <c r="C68" s="4"/>
      <c r="D68" s="4"/>
      <c r="E68" s="4"/>
    </row>
    <row r="69" spans="2:5">
      <c r="B69" s="4"/>
      <c r="C69" s="4"/>
      <c r="D69" s="4"/>
      <c r="E69" s="4"/>
    </row>
    <row r="70" spans="2:5">
      <c r="B70" s="4"/>
      <c r="C70" s="4"/>
      <c r="D70" s="4"/>
      <c r="E70" s="4"/>
    </row>
    <row r="71" spans="2:5">
      <c r="B71" s="4"/>
      <c r="C71" s="4"/>
      <c r="D71" s="4"/>
      <c r="E71" s="4"/>
    </row>
    <row r="72" spans="2:5">
      <c r="B72" s="4"/>
      <c r="C72" s="4"/>
      <c r="D72" s="4"/>
      <c r="E72" s="4"/>
    </row>
    <row r="73" spans="2:5">
      <c r="B73" s="4"/>
      <c r="C73" s="4"/>
      <c r="D73" s="4"/>
      <c r="E73" s="4"/>
    </row>
    <row r="74" spans="2:5">
      <c r="B74" s="4"/>
      <c r="C74" s="4"/>
      <c r="D74" s="4"/>
      <c r="E74" s="4"/>
    </row>
    <row r="75" spans="2:5">
      <c r="B75" s="4"/>
      <c r="C75" s="4"/>
      <c r="D75" s="4"/>
      <c r="E75" s="4"/>
    </row>
    <row r="76" spans="2:5">
      <c r="B76" s="4"/>
      <c r="C76" s="4"/>
      <c r="D76" s="4"/>
      <c r="E76" s="4"/>
    </row>
    <row r="77" spans="2:5">
      <c r="B77" s="4"/>
      <c r="C77" s="4"/>
      <c r="D77" s="4"/>
      <c r="E77" s="4"/>
    </row>
    <row r="78" spans="2:5">
      <c r="B78" s="4"/>
      <c r="C78" s="4"/>
      <c r="D78" s="4"/>
      <c r="E78" s="4"/>
    </row>
    <row r="79" spans="2:5">
      <c r="B79" s="4"/>
      <c r="C79" s="4"/>
      <c r="D79" s="4"/>
      <c r="E79" s="4"/>
    </row>
    <row r="80" spans="2:5">
      <c r="B80" s="4"/>
      <c r="C80" s="4"/>
      <c r="D80" s="4"/>
      <c r="E80" s="4"/>
    </row>
    <row r="81" spans="2:5">
      <c r="B81" s="4"/>
      <c r="C81" s="4"/>
      <c r="D81" s="4"/>
      <c r="E81" s="4"/>
    </row>
    <row r="82" spans="2:5">
      <c r="B82" s="4"/>
      <c r="C82" s="4"/>
      <c r="D82" s="4"/>
      <c r="E82" s="4"/>
    </row>
    <row r="83" spans="2:5">
      <c r="B83" s="4"/>
      <c r="C83" s="4"/>
      <c r="D83" s="4"/>
      <c r="E83" s="4"/>
    </row>
    <row r="84" spans="2:5">
      <c r="B84" s="4"/>
      <c r="C84" s="4"/>
      <c r="D84" s="4"/>
      <c r="E84" s="4"/>
    </row>
    <row r="85" spans="2:5">
      <c r="B85" s="4"/>
      <c r="C85" s="4"/>
      <c r="D85" s="4"/>
      <c r="E85" s="4"/>
    </row>
    <row r="86" spans="2:5">
      <c r="B86" s="4"/>
      <c r="C86" s="4"/>
      <c r="D86" s="4"/>
      <c r="E86" s="4"/>
    </row>
    <row r="87" spans="2:5">
      <c r="B87" s="4"/>
      <c r="C87" s="4"/>
      <c r="D87" s="4"/>
      <c r="E87" s="4"/>
    </row>
    <row r="88" spans="2:5">
      <c r="B88" s="4"/>
      <c r="C88" s="4"/>
      <c r="D88" s="4"/>
      <c r="E88" s="4"/>
    </row>
    <row r="89" spans="2:5">
      <c r="B89" s="4"/>
      <c r="C89" s="4"/>
      <c r="D89" s="4"/>
      <c r="E89" s="4"/>
    </row>
    <row r="90" spans="2:5">
      <c r="B90" s="4"/>
      <c r="C90" s="4"/>
      <c r="D90" s="4"/>
      <c r="E90" s="4"/>
    </row>
    <row r="91" spans="2:5">
      <c r="B91" s="4"/>
      <c r="C91" s="4"/>
      <c r="D91" s="4"/>
      <c r="E91" s="4"/>
    </row>
    <row r="92" spans="2:5">
      <c r="B92" s="4"/>
      <c r="C92" s="4"/>
      <c r="D92" s="4"/>
      <c r="E92" s="4"/>
    </row>
    <row r="93" spans="2:5">
      <c r="B93" s="4"/>
      <c r="C93" s="4"/>
      <c r="D93" s="4"/>
      <c r="E93" s="4"/>
    </row>
    <row r="94" spans="2:5">
      <c r="B94" s="4"/>
      <c r="C94" s="4"/>
      <c r="D94" s="4"/>
      <c r="E94" s="4"/>
    </row>
    <row r="95" spans="2:5">
      <c r="B95" s="4"/>
      <c r="C95" s="4"/>
      <c r="D95" s="4"/>
      <c r="E95" s="4"/>
    </row>
    <row r="96" spans="2:5">
      <c r="B96" s="4"/>
      <c r="C96" s="4"/>
      <c r="D96" s="4"/>
      <c r="E96" s="4"/>
    </row>
    <row r="97" spans="2:5">
      <c r="B97" s="4"/>
      <c r="C97" s="4"/>
      <c r="D97" s="4"/>
      <c r="E97" s="4"/>
    </row>
    <row r="98" spans="2:5">
      <c r="B98" s="4"/>
      <c r="C98" s="4"/>
      <c r="D98" s="4"/>
      <c r="E98" s="4"/>
    </row>
    <row r="99" spans="2:5">
      <c r="B99" s="4"/>
      <c r="C99" s="4"/>
      <c r="D99" s="4"/>
      <c r="E99" s="4"/>
    </row>
    <row r="100" spans="2:5">
      <c r="B100" s="4"/>
      <c r="C100" s="4"/>
      <c r="D100" s="4"/>
      <c r="E100" s="4"/>
    </row>
    <row r="101" spans="2:5">
      <c r="B101" s="4"/>
      <c r="C101" s="4"/>
      <c r="D101" s="4"/>
      <c r="E101" s="4"/>
    </row>
    <row r="102" spans="2:5">
      <c r="B102" s="4"/>
      <c r="C102" s="4"/>
      <c r="D102" s="4"/>
      <c r="E102" s="4"/>
    </row>
    <row r="103" spans="2:5">
      <c r="B103" s="4"/>
      <c r="C103" s="4"/>
      <c r="D103" s="4"/>
      <c r="E103" s="4"/>
    </row>
    <row r="104" spans="2:5">
      <c r="B104" s="4"/>
      <c r="C104" s="4"/>
      <c r="D104" s="4"/>
      <c r="E104" s="4"/>
    </row>
    <row r="105" spans="2:5">
      <c r="B105" s="4"/>
      <c r="C105" s="4"/>
      <c r="D105" s="4"/>
      <c r="E105" s="4"/>
    </row>
    <row r="106" spans="2:5">
      <c r="B106" s="4"/>
      <c r="C106" s="4"/>
      <c r="D106" s="4"/>
      <c r="E106" s="4"/>
    </row>
    <row r="107" spans="2:5">
      <c r="B107" s="4"/>
      <c r="C107" s="4"/>
      <c r="D107" s="4"/>
      <c r="E107" s="4"/>
    </row>
    <row r="108" spans="2:5">
      <c r="B108" s="4"/>
      <c r="C108" s="4"/>
      <c r="D108" s="4"/>
      <c r="E108" s="4"/>
    </row>
    <row r="109" spans="2:5">
      <c r="B109" s="4"/>
      <c r="C109" s="4"/>
      <c r="D109" s="4"/>
      <c r="E109" s="4"/>
    </row>
    <row r="110" spans="2:5">
      <c r="B110" s="4"/>
      <c r="C110" s="4"/>
      <c r="D110" s="4"/>
      <c r="E110" s="4"/>
    </row>
    <row r="111" spans="2:5">
      <c r="B111" s="4"/>
      <c r="C111" s="4"/>
      <c r="D111" s="4"/>
      <c r="E111" s="4"/>
    </row>
    <row r="112" spans="2:5">
      <c r="B112" s="4"/>
      <c r="C112" s="4"/>
      <c r="D112" s="4"/>
      <c r="E112" s="4"/>
    </row>
    <row r="113" spans="2:5">
      <c r="B113" s="4"/>
      <c r="C113" s="4"/>
      <c r="D113" s="4"/>
      <c r="E113" s="4"/>
    </row>
    <row r="114" spans="2:5">
      <c r="B114" s="4"/>
      <c r="C114" s="4"/>
      <c r="D114" s="4"/>
      <c r="E114" s="4"/>
    </row>
    <row r="115" spans="2:5">
      <c r="B115" s="4"/>
      <c r="C115" s="4"/>
      <c r="D115" s="4"/>
      <c r="E115" s="4"/>
    </row>
    <row r="116" spans="2:5">
      <c r="B116" s="4"/>
      <c r="C116" s="4"/>
      <c r="D116" s="4"/>
      <c r="E116" s="4"/>
    </row>
    <row r="117" spans="2:5">
      <c r="B117" s="4"/>
      <c r="C117" s="4"/>
      <c r="D117" s="4"/>
      <c r="E117" s="4"/>
    </row>
    <row r="118" spans="2:5">
      <c r="B118" s="4"/>
      <c r="C118" s="4"/>
      <c r="D118" s="4"/>
      <c r="E118" s="4"/>
    </row>
    <row r="119" spans="2:5">
      <c r="B119" s="4"/>
      <c r="C119" s="4"/>
      <c r="D119" s="4"/>
      <c r="E119" s="4"/>
    </row>
    <row r="120" spans="2:5">
      <c r="B120" s="4"/>
      <c r="C120" s="4"/>
      <c r="D120" s="4"/>
      <c r="E120" s="4"/>
    </row>
    <row r="121" spans="2:5">
      <c r="B121" s="4"/>
      <c r="C121" s="4"/>
      <c r="D121" s="4"/>
      <c r="E121" s="4"/>
    </row>
    <row r="122" spans="2:5">
      <c r="B122" s="4"/>
      <c r="C122" s="4"/>
      <c r="D122" s="4"/>
      <c r="E122" s="4"/>
    </row>
    <row r="123" spans="2:5">
      <c r="B123" s="4"/>
      <c r="C123" s="4"/>
      <c r="D123" s="4"/>
      <c r="E123" s="4"/>
    </row>
    <row r="124" spans="2:5">
      <c r="B124" s="4"/>
      <c r="C124" s="4"/>
      <c r="D124" s="4"/>
      <c r="E124" s="4"/>
    </row>
    <row r="125" spans="2:5">
      <c r="B125" s="4"/>
      <c r="C125" s="4"/>
      <c r="D125" s="4"/>
      <c r="E125" s="4"/>
    </row>
    <row r="126" spans="2:5">
      <c r="B126" s="4"/>
      <c r="C126" s="4"/>
      <c r="D126" s="4"/>
      <c r="E126" s="4"/>
    </row>
    <row r="127" spans="2:5">
      <c r="B127" s="4"/>
      <c r="C127" s="4"/>
      <c r="D127" s="4"/>
      <c r="E127" s="4"/>
    </row>
    <row r="128" spans="2:5">
      <c r="B128" s="4"/>
      <c r="C128" s="4"/>
      <c r="D128" s="4"/>
      <c r="E128" s="4"/>
    </row>
    <row r="129" spans="2:5">
      <c r="B129" s="4"/>
      <c r="C129" s="4"/>
      <c r="D129" s="4"/>
      <c r="E129" s="4"/>
    </row>
    <row r="130" spans="2:5">
      <c r="B130" s="4"/>
      <c r="C130" s="4"/>
      <c r="D130" s="4"/>
      <c r="E130" s="4"/>
    </row>
    <row r="131" spans="2:5">
      <c r="B131" s="4"/>
      <c r="C131" s="4"/>
      <c r="D131" s="4"/>
      <c r="E131" s="4"/>
    </row>
    <row r="132" spans="2:5">
      <c r="B132" s="4"/>
      <c r="C132" s="4"/>
      <c r="D132" s="4"/>
      <c r="E132" s="4"/>
    </row>
    <row r="133" spans="2:5">
      <c r="B133" s="4"/>
      <c r="C133" s="4"/>
      <c r="D133" s="4"/>
      <c r="E133" s="4"/>
    </row>
    <row r="134" spans="2:5">
      <c r="B134" s="4"/>
      <c r="C134" s="4"/>
      <c r="D134" s="4"/>
      <c r="E134" s="4"/>
    </row>
    <row r="135" spans="2:5">
      <c r="B135" s="4"/>
      <c r="C135" s="4"/>
      <c r="D135" s="4"/>
      <c r="E135" s="4"/>
    </row>
    <row r="136" spans="2:5">
      <c r="B136" s="4"/>
      <c r="C136" s="4"/>
      <c r="D136" s="4"/>
      <c r="E136" s="4"/>
    </row>
    <row r="137" spans="2:5">
      <c r="B137" s="4"/>
      <c r="C137" s="4"/>
      <c r="D137" s="4"/>
      <c r="E137" s="4"/>
    </row>
    <row r="138" spans="2:5">
      <c r="B138" s="4"/>
      <c r="C138" s="4"/>
      <c r="D138" s="4"/>
      <c r="E138" s="4"/>
    </row>
    <row r="139" spans="2:5">
      <c r="B139" s="4"/>
      <c r="C139" s="4"/>
      <c r="D139" s="4"/>
      <c r="E139" s="4"/>
    </row>
    <row r="140" spans="2:5">
      <c r="B140" s="4"/>
      <c r="C140" s="4"/>
      <c r="D140" s="4"/>
      <c r="E140" s="4"/>
    </row>
    <row r="141" spans="2:5">
      <c r="B141" s="4"/>
      <c r="C141" s="4"/>
      <c r="D141" s="4"/>
      <c r="E141" s="4"/>
    </row>
    <row r="142" spans="2:5">
      <c r="B142" s="4"/>
      <c r="C142" s="4"/>
      <c r="D142" s="4"/>
      <c r="E142" s="4"/>
    </row>
    <row r="143" spans="2:5">
      <c r="B143" s="4"/>
      <c r="C143" s="4"/>
      <c r="D143" s="4"/>
      <c r="E143" s="4"/>
    </row>
    <row r="144" spans="2:5">
      <c r="B144" s="4"/>
      <c r="C144" s="4"/>
      <c r="D144" s="4"/>
      <c r="E144" s="4"/>
    </row>
    <row r="145" spans="2:5">
      <c r="B145" s="4"/>
      <c r="C145" s="4"/>
      <c r="D145" s="4"/>
      <c r="E145" s="4"/>
    </row>
    <row r="146" spans="2:5">
      <c r="B146" s="4"/>
      <c r="C146" s="4"/>
      <c r="D146" s="4"/>
      <c r="E146" s="4"/>
    </row>
    <row r="147" spans="2:5">
      <c r="B147" s="4"/>
      <c r="C147" s="4"/>
      <c r="D147" s="4"/>
      <c r="E147" s="4"/>
    </row>
    <row r="148" spans="2:5">
      <c r="B148" s="4"/>
      <c r="C148" s="4"/>
      <c r="D148" s="4"/>
      <c r="E148" s="4"/>
    </row>
    <row r="149" spans="2:5">
      <c r="B149" s="4"/>
      <c r="C149" s="4"/>
      <c r="D149" s="4"/>
      <c r="E149" s="4"/>
    </row>
    <row r="150" spans="2:5">
      <c r="B150" s="4"/>
      <c r="C150" s="4"/>
      <c r="D150" s="4"/>
      <c r="E150" s="4"/>
    </row>
    <row r="151" spans="2:5">
      <c r="B151" s="4"/>
      <c r="C151" s="4"/>
      <c r="D151" s="4"/>
      <c r="E151" s="4"/>
    </row>
    <row r="152" spans="2:5">
      <c r="B152" s="4"/>
      <c r="C152" s="4"/>
      <c r="D152" s="4"/>
      <c r="E152" s="4"/>
    </row>
    <row r="153" spans="2:5">
      <c r="B153" s="4"/>
      <c r="C153" s="4"/>
      <c r="D153" s="4"/>
      <c r="E153" s="4"/>
    </row>
    <row r="154" spans="2:5">
      <c r="B154" s="4"/>
      <c r="C154" s="4"/>
      <c r="D154" s="4"/>
      <c r="E154" s="4"/>
    </row>
    <row r="155" spans="2:5">
      <c r="B155" s="4"/>
      <c r="C155" s="4"/>
      <c r="D155" s="4"/>
      <c r="E155" s="4"/>
    </row>
    <row r="156" spans="2:5">
      <c r="B156" s="4"/>
      <c r="C156" s="4"/>
      <c r="D156" s="4"/>
      <c r="E156" s="4"/>
    </row>
    <row r="157" spans="2:5">
      <c r="B157" s="4"/>
      <c r="C157" s="4"/>
      <c r="D157" s="4"/>
      <c r="E157" s="4"/>
    </row>
    <row r="158" spans="2:5">
      <c r="B158" s="4"/>
      <c r="C158" s="4"/>
      <c r="D158" s="4"/>
      <c r="E158" s="4"/>
    </row>
    <row r="159" spans="2:5">
      <c r="B159" s="4"/>
      <c r="C159" s="4"/>
      <c r="D159" s="4"/>
      <c r="E159" s="4"/>
    </row>
    <row r="160" spans="2:5">
      <c r="B160" s="4"/>
      <c r="C160" s="4"/>
      <c r="D160" s="4"/>
      <c r="E160" s="4"/>
    </row>
    <row r="161" spans="2:5">
      <c r="B161" s="4"/>
      <c r="C161" s="4"/>
      <c r="D161" s="4"/>
      <c r="E161" s="4"/>
    </row>
    <row r="162" spans="2:5">
      <c r="B162" s="4"/>
      <c r="C162" s="4"/>
      <c r="D162" s="4"/>
      <c r="E162" s="4"/>
    </row>
    <row r="163" spans="2:5">
      <c r="B163" s="4"/>
      <c r="C163" s="4"/>
      <c r="D163" s="4"/>
      <c r="E163" s="4"/>
    </row>
    <row r="164" spans="2:5">
      <c r="B164" s="4"/>
      <c r="C164" s="4"/>
      <c r="D164" s="4"/>
      <c r="E164" s="4"/>
    </row>
    <row r="165" spans="2:5">
      <c r="B165" s="4"/>
      <c r="C165" s="4"/>
      <c r="D165" s="4"/>
      <c r="E165" s="4"/>
    </row>
    <row r="166" spans="2:5">
      <c r="B166" s="4"/>
      <c r="C166" s="4"/>
      <c r="D166" s="4"/>
      <c r="E166" s="4"/>
    </row>
    <row r="167" spans="2:5">
      <c r="B167" s="4"/>
      <c r="C167" s="4"/>
      <c r="D167" s="4"/>
      <c r="E167" s="4"/>
    </row>
    <row r="168" spans="2:5">
      <c r="B168" s="4"/>
      <c r="C168" s="4"/>
      <c r="D168" s="4"/>
      <c r="E168" s="4"/>
    </row>
    <row r="169" spans="2:5">
      <c r="B169" s="4"/>
      <c r="C169" s="4"/>
      <c r="D169" s="4"/>
      <c r="E169" s="4"/>
    </row>
    <row r="170" spans="2:5">
      <c r="B170" s="4"/>
      <c r="C170" s="4"/>
      <c r="D170" s="4"/>
      <c r="E170" s="4"/>
    </row>
    <row r="171" spans="2:5">
      <c r="B171" s="4"/>
      <c r="C171" s="4"/>
      <c r="D171" s="4"/>
      <c r="E171" s="4"/>
    </row>
    <row r="172" spans="2:5">
      <c r="B172" s="4"/>
      <c r="C172" s="4"/>
      <c r="D172" s="4"/>
      <c r="E172" s="4"/>
    </row>
    <row r="173" spans="2:5">
      <c r="B173" s="4"/>
      <c r="C173" s="4"/>
      <c r="D173" s="4"/>
      <c r="E173" s="4"/>
    </row>
    <row r="174" spans="2:5">
      <c r="B174" s="4"/>
      <c r="C174" s="4"/>
      <c r="D174" s="4"/>
      <c r="E174" s="4"/>
    </row>
    <row r="175" spans="2:5">
      <c r="B175" s="4"/>
      <c r="C175" s="4"/>
      <c r="D175" s="4"/>
      <c r="E175" s="4"/>
    </row>
  </sheetData>
  <pageMargins left="0.7" right="0.7" top="0.75" bottom="0.75" header="0.3" footer="0.3"/>
  <pageSetup scale="69" orientation="landscape" r:id="rId1"/>
  <headerFooter>
    <oddFooter>&amp;L&amp;P&amp;R&amp;A
&amp;Z&amp;F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S32"/>
  <sheetViews>
    <sheetView workbookViewId="0">
      <selection activeCell="D7" sqref="D7"/>
    </sheetView>
  </sheetViews>
  <sheetFormatPr defaultColWidth="9.140625" defaultRowHeight="15"/>
  <cols>
    <col min="1" max="3" width="9.140625" style="17"/>
    <col min="4" max="4" width="11.5703125" style="17" bestFit="1" customWidth="1"/>
    <col min="5" max="5" width="14.5703125" style="17" bestFit="1" customWidth="1"/>
    <col min="6" max="6" width="9.140625" style="17"/>
    <col min="7" max="7" width="14.42578125" style="17" bestFit="1" customWidth="1"/>
    <col min="8" max="8" width="11.140625" style="17" bestFit="1" customWidth="1"/>
    <col min="9" max="9" width="14" style="17" bestFit="1" customWidth="1"/>
    <col min="10" max="10" width="4" style="17" customWidth="1"/>
    <col min="11" max="13" width="9.140625" style="17"/>
    <col min="14" max="14" width="13.5703125" style="17" bestFit="1" customWidth="1"/>
    <col min="15" max="15" width="17.85546875" style="17" bestFit="1" customWidth="1"/>
    <col min="16" max="16" width="11" style="17" bestFit="1" customWidth="1"/>
    <col min="17" max="17" width="14.42578125" style="17" bestFit="1" customWidth="1"/>
    <col min="18" max="18" width="12.140625" style="17" bestFit="1" customWidth="1"/>
    <col min="19" max="19" width="15.5703125" style="17" bestFit="1" customWidth="1"/>
    <col min="20" max="16384" width="9.140625" style="17"/>
  </cols>
  <sheetData>
    <row r="1" spans="1:19" ht="18.75">
      <c r="A1" s="16" t="s">
        <v>128</v>
      </c>
      <c r="B1" s="37"/>
      <c r="C1" s="38"/>
      <c r="D1" s="38"/>
      <c r="E1" s="38"/>
      <c r="F1" s="38"/>
      <c r="G1" s="38"/>
      <c r="H1" s="38"/>
      <c r="I1" s="38"/>
      <c r="K1" s="16" t="s">
        <v>128</v>
      </c>
      <c r="L1" s="37"/>
      <c r="M1" s="38"/>
      <c r="N1" s="38"/>
      <c r="O1" s="38"/>
      <c r="P1" s="38"/>
      <c r="Q1" s="38"/>
      <c r="R1" s="38"/>
      <c r="S1" s="38"/>
    </row>
    <row r="2" spans="1:19">
      <c r="A2" s="119" t="s">
        <v>2</v>
      </c>
      <c r="B2" s="37"/>
      <c r="C2" s="38"/>
      <c r="D2" s="38"/>
      <c r="E2" s="38"/>
      <c r="F2" s="38"/>
      <c r="G2" s="38"/>
      <c r="H2" s="38"/>
      <c r="I2" s="38"/>
      <c r="K2" s="119" t="s">
        <v>0</v>
      </c>
      <c r="L2" s="37"/>
      <c r="M2" s="38"/>
      <c r="N2" s="38"/>
      <c r="O2" s="38"/>
      <c r="P2" s="38"/>
      <c r="Q2" s="38"/>
      <c r="R2" s="38"/>
      <c r="S2" s="38"/>
    </row>
    <row r="3" spans="1:19">
      <c r="A3" s="36" t="s">
        <v>53</v>
      </c>
      <c r="B3" s="37"/>
      <c r="C3" s="38"/>
      <c r="D3" s="38"/>
      <c r="E3" s="38"/>
      <c r="F3" s="38"/>
      <c r="G3" s="38"/>
      <c r="H3" s="38"/>
      <c r="I3" s="38"/>
      <c r="K3" s="36" t="s">
        <v>53</v>
      </c>
      <c r="L3" s="37"/>
      <c r="M3" s="38"/>
      <c r="N3" s="38"/>
      <c r="O3" s="38"/>
      <c r="P3" s="38"/>
      <c r="Q3" s="38"/>
      <c r="R3" s="38"/>
      <c r="S3" s="38"/>
    </row>
    <row r="4" spans="1:19">
      <c r="A4" s="36" t="s">
        <v>54</v>
      </c>
      <c r="B4" s="37"/>
      <c r="C4" s="38"/>
      <c r="D4" s="38"/>
      <c r="E4" s="38"/>
      <c r="F4" s="38"/>
      <c r="G4" s="38"/>
      <c r="H4" s="38"/>
      <c r="I4" s="38"/>
      <c r="K4" s="36" t="s">
        <v>54</v>
      </c>
      <c r="L4" s="37"/>
      <c r="M4" s="38"/>
      <c r="N4" s="38"/>
      <c r="O4" s="38"/>
      <c r="P4" s="38"/>
      <c r="Q4" s="38"/>
      <c r="R4" s="38"/>
      <c r="S4" s="38"/>
    </row>
    <row r="5" spans="1:19">
      <c r="A5" s="36"/>
      <c r="B5" s="39"/>
      <c r="C5" s="38"/>
      <c r="D5" s="38"/>
      <c r="E5" s="38"/>
      <c r="F5" s="38"/>
      <c r="G5" s="38"/>
      <c r="H5" s="38"/>
      <c r="I5" s="38"/>
      <c r="K5" s="36"/>
      <c r="L5" s="39"/>
      <c r="M5" s="38"/>
      <c r="N5" s="38"/>
      <c r="O5" s="38"/>
      <c r="P5" s="38"/>
      <c r="Q5" s="38"/>
      <c r="R5" s="38"/>
      <c r="S5" s="38"/>
    </row>
    <row r="6" spans="1:19">
      <c r="A6" s="40"/>
      <c r="B6" s="41" t="s">
        <v>55</v>
      </c>
      <c r="C6" s="42"/>
      <c r="D6" s="42"/>
      <c r="E6" s="42"/>
      <c r="F6" s="42"/>
      <c r="G6" s="42"/>
      <c r="H6" s="42"/>
      <c r="I6" s="43"/>
      <c r="K6" s="40"/>
      <c r="L6" s="41" t="s">
        <v>55</v>
      </c>
      <c r="M6" s="42"/>
      <c r="N6" s="42"/>
      <c r="O6" s="42"/>
      <c r="P6" s="42"/>
      <c r="Q6" s="42"/>
      <c r="R6" s="42"/>
      <c r="S6" s="43"/>
    </row>
    <row r="7" spans="1:19">
      <c r="A7" s="44"/>
      <c r="B7" s="45"/>
      <c r="C7" s="42" t="s">
        <v>56</v>
      </c>
      <c r="D7" s="42"/>
      <c r="E7" s="43"/>
      <c r="F7" s="41" t="s">
        <v>57</v>
      </c>
      <c r="G7" s="42"/>
      <c r="H7" s="42"/>
      <c r="I7" s="46"/>
      <c r="K7" s="44"/>
      <c r="L7" s="45"/>
      <c r="M7" s="42" t="s">
        <v>56</v>
      </c>
      <c r="N7" s="42"/>
      <c r="O7" s="43"/>
      <c r="P7" s="41" t="s">
        <v>57</v>
      </c>
      <c r="Q7" s="42"/>
      <c r="R7" s="42"/>
      <c r="S7" s="46"/>
    </row>
    <row r="8" spans="1:19">
      <c r="A8" s="44"/>
      <c r="B8" s="47"/>
      <c r="C8" s="48"/>
      <c r="D8" s="48"/>
      <c r="E8" s="49" t="s">
        <v>19</v>
      </c>
      <c r="F8" s="50"/>
      <c r="G8" s="51"/>
      <c r="H8" s="51"/>
      <c r="I8" s="52"/>
      <c r="K8" s="44"/>
      <c r="L8" s="47"/>
      <c r="M8" s="48"/>
      <c r="N8" s="48"/>
      <c r="O8" s="49" t="s">
        <v>19</v>
      </c>
      <c r="P8" s="50"/>
      <c r="Q8" s="51"/>
      <c r="R8" s="51"/>
      <c r="S8" s="52"/>
    </row>
    <row r="9" spans="1:19">
      <c r="A9" s="44" t="s">
        <v>25</v>
      </c>
      <c r="B9" s="53" t="s">
        <v>58</v>
      </c>
      <c r="C9" s="54" t="s">
        <v>59</v>
      </c>
      <c r="D9" s="54" t="s">
        <v>60</v>
      </c>
      <c r="E9" s="49" t="s">
        <v>61</v>
      </c>
      <c r="F9" s="53" t="s">
        <v>62</v>
      </c>
      <c r="G9" s="54" t="s">
        <v>63</v>
      </c>
      <c r="H9" s="54" t="s">
        <v>64</v>
      </c>
      <c r="I9" s="49" t="s">
        <v>65</v>
      </c>
      <c r="K9" s="44" t="s">
        <v>25</v>
      </c>
      <c r="L9" s="53" t="s">
        <v>58</v>
      </c>
      <c r="M9" s="54" t="s">
        <v>59</v>
      </c>
      <c r="N9" s="54" t="s">
        <v>60</v>
      </c>
      <c r="O9" s="49" t="s">
        <v>61</v>
      </c>
      <c r="P9" s="53" t="s">
        <v>62</v>
      </c>
      <c r="Q9" s="54" t="s">
        <v>63</v>
      </c>
      <c r="R9" s="54" t="s">
        <v>64</v>
      </c>
      <c r="S9" s="49" t="s">
        <v>65</v>
      </c>
    </row>
    <row r="10" spans="1:19">
      <c r="A10" s="44"/>
      <c r="B10" s="55" t="s">
        <v>59</v>
      </c>
      <c r="C10" s="56" t="s">
        <v>66</v>
      </c>
      <c r="D10" s="56" t="s">
        <v>15</v>
      </c>
      <c r="E10" s="57" t="s">
        <v>24</v>
      </c>
      <c r="F10" s="55" t="s">
        <v>67</v>
      </c>
      <c r="G10" s="56" t="s">
        <v>68</v>
      </c>
      <c r="H10" s="56" t="s">
        <v>69</v>
      </c>
      <c r="I10" s="57" t="s">
        <v>70</v>
      </c>
      <c r="K10" s="44"/>
      <c r="L10" s="55" t="s">
        <v>59</v>
      </c>
      <c r="M10" s="56" t="s">
        <v>66</v>
      </c>
      <c r="N10" s="56" t="s">
        <v>15</v>
      </c>
      <c r="O10" s="57" t="s">
        <v>24</v>
      </c>
      <c r="P10" s="55" t="s">
        <v>67</v>
      </c>
      <c r="Q10" s="56" t="s">
        <v>68</v>
      </c>
      <c r="R10" s="56" t="s">
        <v>69</v>
      </c>
      <c r="S10" s="57" t="s">
        <v>70</v>
      </c>
    </row>
    <row r="11" spans="1:19">
      <c r="A11" s="44"/>
      <c r="B11" s="58" t="s">
        <v>11</v>
      </c>
      <c r="C11" s="59" t="s">
        <v>12</v>
      </c>
      <c r="D11" s="60" t="s">
        <v>13</v>
      </c>
      <c r="E11" s="61" t="s">
        <v>71</v>
      </c>
      <c r="F11" s="58" t="s">
        <v>72</v>
      </c>
      <c r="G11" s="62" t="s">
        <v>73</v>
      </c>
      <c r="H11" s="63" t="s">
        <v>79</v>
      </c>
      <c r="I11" s="61" t="s">
        <v>74</v>
      </c>
      <c r="K11" s="44"/>
      <c r="L11" s="58" t="s">
        <v>11</v>
      </c>
      <c r="M11" s="59" t="s">
        <v>12</v>
      </c>
      <c r="N11" s="60" t="s">
        <v>13</v>
      </c>
      <c r="O11" s="61" t="s">
        <v>71</v>
      </c>
      <c r="P11" s="58" t="s">
        <v>72</v>
      </c>
      <c r="Q11" s="62" t="s">
        <v>73</v>
      </c>
      <c r="R11" s="63" t="s">
        <v>79</v>
      </c>
      <c r="S11" s="61" t="s">
        <v>74</v>
      </c>
    </row>
    <row r="12" spans="1:19">
      <c r="A12" s="64"/>
      <c r="B12" s="65"/>
      <c r="C12" s="66"/>
      <c r="D12" s="67"/>
      <c r="E12" s="68" t="s">
        <v>75</v>
      </c>
      <c r="F12" s="65" t="s">
        <v>76</v>
      </c>
      <c r="G12" s="69"/>
      <c r="H12" s="70"/>
      <c r="I12" s="68" t="s">
        <v>77</v>
      </c>
      <c r="K12" s="64"/>
      <c r="L12" s="65"/>
      <c r="M12" s="66"/>
      <c r="N12" s="67"/>
      <c r="O12" s="68" t="s">
        <v>75</v>
      </c>
      <c r="P12" s="65" t="s">
        <v>76</v>
      </c>
      <c r="Q12" s="69"/>
      <c r="R12" s="70"/>
      <c r="S12" s="68" t="s">
        <v>77</v>
      </c>
    </row>
    <row r="13" spans="1:19">
      <c r="A13" s="40">
        <f>ROW()</f>
        <v>13</v>
      </c>
      <c r="B13" s="71"/>
      <c r="C13" s="72"/>
      <c r="D13" s="73"/>
      <c r="E13" s="74"/>
      <c r="F13" s="75"/>
      <c r="G13" s="76"/>
      <c r="H13" s="73"/>
      <c r="I13" s="74"/>
      <c r="K13" s="40">
        <f>ROW()</f>
        <v>13</v>
      </c>
      <c r="L13" s="71"/>
      <c r="M13" s="72"/>
      <c r="N13" s="73"/>
      <c r="O13" s="74"/>
      <c r="P13" s="75"/>
      <c r="Q13" s="76"/>
      <c r="R13" s="73"/>
      <c r="S13" s="74"/>
    </row>
    <row r="14" spans="1:19">
      <c r="A14" s="44">
        <f>ROW()</f>
        <v>14</v>
      </c>
      <c r="B14" s="71"/>
      <c r="C14" s="72">
        <v>43951</v>
      </c>
      <c r="D14" s="73"/>
      <c r="E14" s="140">
        <f>'Gas Consol'!I27</f>
        <v>-599036546.87423956</v>
      </c>
      <c r="F14" s="75"/>
      <c r="G14" s="76"/>
      <c r="H14" s="73"/>
      <c r="I14" s="77">
        <f>E14</f>
        <v>-599036546.87423956</v>
      </c>
      <c r="K14" s="44">
        <f>ROW()</f>
        <v>14</v>
      </c>
      <c r="L14" s="71"/>
      <c r="M14" s="72">
        <v>43951</v>
      </c>
      <c r="N14" s="73"/>
      <c r="O14" s="140">
        <f>'Electric Consol'!I27</f>
        <v>-1312123022.0621059</v>
      </c>
      <c r="P14" s="75"/>
      <c r="Q14" s="76"/>
      <c r="R14" s="73"/>
      <c r="S14" s="77">
        <f>O14</f>
        <v>-1312123022.0621059</v>
      </c>
    </row>
    <row r="15" spans="1:19">
      <c r="A15" s="44">
        <f>ROW()</f>
        <v>15</v>
      </c>
      <c r="B15" s="71">
        <v>31</v>
      </c>
      <c r="C15" s="72">
        <v>43982</v>
      </c>
      <c r="D15" s="129">
        <f>'Gas Consol'!G14/8</f>
        <v>-293932.70595672791</v>
      </c>
      <c r="E15" s="78">
        <f>+E14-D15</f>
        <v>-598742614.16828287</v>
      </c>
      <c r="F15" s="75">
        <f>G15-SUM(B$14:$B15)+1</f>
        <v>335</v>
      </c>
      <c r="G15" s="76">
        <f>B27</f>
        <v>365</v>
      </c>
      <c r="H15" s="73">
        <f>+F15/G15*D15</f>
        <v>-269773.85341233929</v>
      </c>
      <c r="I15" s="74">
        <f t="shared" ref="I15:I26" si="0">+I14-H15</f>
        <v>-598766773.02082717</v>
      </c>
      <c r="K15" s="44">
        <f>ROW()</f>
        <v>15</v>
      </c>
      <c r="L15" s="71">
        <v>31</v>
      </c>
      <c r="M15" s="72">
        <v>43982</v>
      </c>
      <c r="N15" s="129">
        <f>'Electric Consol'!G14/8</f>
        <v>-2624142.5895984317</v>
      </c>
      <c r="O15" s="78">
        <f>+O14-N15</f>
        <v>-1309498879.4725075</v>
      </c>
      <c r="P15" s="75">
        <v>335</v>
      </c>
      <c r="Q15" s="76">
        <f>L27</f>
        <v>365</v>
      </c>
      <c r="R15" s="73">
        <f>+P15/Q15*N15</f>
        <v>-2408459.6370286974</v>
      </c>
      <c r="S15" s="74">
        <f t="shared" ref="S15:S26" si="1">+S14-R15</f>
        <v>-1309714562.4250772</v>
      </c>
    </row>
    <row r="16" spans="1:19">
      <c r="A16" s="44">
        <f>ROW()</f>
        <v>16</v>
      </c>
      <c r="B16" s="71">
        <v>30</v>
      </c>
      <c r="C16" s="72">
        <v>44012</v>
      </c>
      <c r="D16" s="73">
        <f>D15</f>
        <v>-293932.70595672791</v>
      </c>
      <c r="E16" s="78">
        <f t="shared" ref="E16:E26" si="2">+E15-D16</f>
        <v>-598448681.46232617</v>
      </c>
      <c r="F16" s="75">
        <f>G16-SUM(B$14:$B16)+1</f>
        <v>305</v>
      </c>
      <c r="G16" s="76">
        <f>G15</f>
        <v>365</v>
      </c>
      <c r="H16" s="73">
        <f t="shared" ref="H16:H26" si="3">+F16/G16*D16</f>
        <v>-245615.00086795073</v>
      </c>
      <c r="I16" s="74">
        <f t="shared" si="0"/>
        <v>-598521158.01995921</v>
      </c>
      <c r="K16" s="44">
        <f>ROW()</f>
        <v>16</v>
      </c>
      <c r="L16" s="71">
        <v>30</v>
      </c>
      <c r="M16" s="72">
        <v>44012</v>
      </c>
      <c r="N16" s="73">
        <f>N15</f>
        <v>-2624142.5895984317</v>
      </c>
      <c r="O16" s="78">
        <f t="shared" ref="O16:O26" si="4">+O15-N16</f>
        <v>-1306874736.8829091</v>
      </c>
      <c r="P16" s="75">
        <v>305</v>
      </c>
      <c r="Q16" s="76">
        <f>Q15</f>
        <v>365</v>
      </c>
      <c r="R16" s="73">
        <f t="shared" ref="R16:R26" si="5">+P16/Q16*N16</f>
        <v>-2192776.6844589636</v>
      </c>
      <c r="S16" s="74">
        <f t="shared" si="1"/>
        <v>-1307521785.7406182</v>
      </c>
    </row>
    <row r="17" spans="1:19">
      <c r="A17" s="44">
        <f>ROW()</f>
        <v>17</v>
      </c>
      <c r="B17" s="71">
        <v>31</v>
      </c>
      <c r="C17" s="72">
        <v>44043</v>
      </c>
      <c r="D17" s="73">
        <f t="shared" ref="D17:D26" si="6">D16</f>
        <v>-293932.70595672791</v>
      </c>
      <c r="E17" s="78">
        <f t="shared" si="2"/>
        <v>-598154748.75636947</v>
      </c>
      <c r="F17" s="75">
        <f>G17-SUM(B$14:$B17)+1</f>
        <v>274</v>
      </c>
      <c r="G17" s="76">
        <f t="shared" ref="G17:G26" si="7">G16</f>
        <v>365</v>
      </c>
      <c r="H17" s="73">
        <f t="shared" si="3"/>
        <v>-220650.85323874917</v>
      </c>
      <c r="I17" s="74">
        <f t="shared" si="0"/>
        <v>-598300507.16672051</v>
      </c>
      <c r="K17" s="44">
        <f>ROW()</f>
        <v>17</v>
      </c>
      <c r="L17" s="71">
        <v>31</v>
      </c>
      <c r="M17" s="72">
        <v>44043</v>
      </c>
      <c r="N17" s="73">
        <f t="shared" ref="N17:N26" si="8">N16</f>
        <v>-2624142.5895984317</v>
      </c>
      <c r="O17" s="78">
        <f t="shared" si="4"/>
        <v>-1304250594.2933106</v>
      </c>
      <c r="P17" s="75">
        <v>274</v>
      </c>
      <c r="Q17" s="76">
        <f t="shared" ref="Q17:Q26" si="9">Q16</f>
        <v>365</v>
      </c>
      <c r="R17" s="73">
        <f t="shared" si="5"/>
        <v>-1969904.3001369049</v>
      </c>
      <c r="S17" s="74">
        <f t="shared" si="1"/>
        <v>-1305551881.4404814</v>
      </c>
    </row>
    <row r="18" spans="1:19">
      <c r="A18" s="44">
        <f>ROW()</f>
        <v>18</v>
      </c>
      <c r="B18" s="71">
        <v>31</v>
      </c>
      <c r="C18" s="72">
        <v>44074</v>
      </c>
      <c r="D18" s="73">
        <f t="shared" si="6"/>
        <v>-293932.70595672791</v>
      </c>
      <c r="E18" s="78">
        <f t="shared" si="2"/>
        <v>-597860816.05041277</v>
      </c>
      <c r="F18" s="75">
        <f>G18-SUM(B$14:$B18)+1</f>
        <v>243</v>
      </c>
      <c r="G18" s="76">
        <f t="shared" si="7"/>
        <v>365</v>
      </c>
      <c r="H18" s="73">
        <f t="shared" si="3"/>
        <v>-195686.70560954764</v>
      </c>
      <c r="I18" s="74">
        <f t="shared" si="0"/>
        <v>-598104820.46111095</v>
      </c>
      <c r="K18" s="44">
        <f>ROW()</f>
        <v>18</v>
      </c>
      <c r="L18" s="71">
        <v>31</v>
      </c>
      <c r="M18" s="72">
        <v>44074</v>
      </c>
      <c r="N18" s="73">
        <f t="shared" si="8"/>
        <v>-2624142.5895984317</v>
      </c>
      <c r="O18" s="78">
        <f t="shared" si="4"/>
        <v>-1301626451.7037122</v>
      </c>
      <c r="P18" s="75">
        <v>243</v>
      </c>
      <c r="Q18" s="76">
        <f t="shared" si="9"/>
        <v>365</v>
      </c>
      <c r="R18" s="73">
        <f t="shared" si="5"/>
        <v>-1747031.9158148465</v>
      </c>
      <c r="S18" s="74">
        <f t="shared" si="1"/>
        <v>-1303804849.5246665</v>
      </c>
    </row>
    <row r="19" spans="1:19">
      <c r="A19" s="44">
        <f>ROW()</f>
        <v>19</v>
      </c>
      <c r="B19" s="71">
        <v>30</v>
      </c>
      <c r="C19" s="72">
        <v>44104</v>
      </c>
      <c r="D19" s="73">
        <f t="shared" si="6"/>
        <v>-293932.70595672791</v>
      </c>
      <c r="E19" s="78">
        <f t="shared" si="2"/>
        <v>-597566883.34445608</v>
      </c>
      <c r="F19" s="75">
        <f>G19-SUM(B$14:$B19)+1</f>
        <v>213</v>
      </c>
      <c r="G19" s="76">
        <f t="shared" si="7"/>
        <v>365</v>
      </c>
      <c r="H19" s="73">
        <f t="shared" si="3"/>
        <v>-171527.85306515903</v>
      </c>
      <c r="I19" s="74">
        <f t="shared" si="0"/>
        <v>-597933292.60804582</v>
      </c>
      <c r="K19" s="44">
        <f>ROW()</f>
        <v>19</v>
      </c>
      <c r="L19" s="71">
        <v>30</v>
      </c>
      <c r="M19" s="72">
        <v>44104</v>
      </c>
      <c r="N19" s="73">
        <f t="shared" si="8"/>
        <v>-2624142.5895984317</v>
      </c>
      <c r="O19" s="78">
        <f t="shared" si="4"/>
        <v>-1299002309.1141138</v>
      </c>
      <c r="P19" s="75">
        <v>213</v>
      </c>
      <c r="Q19" s="76">
        <f t="shared" si="9"/>
        <v>365</v>
      </c>
      <c r="R19" s="73">
        <f t="shared" si="5"/>
        <v>-1531348.9632451122</v>
      </c>
      <c r="S19" s="74">
        <f t="shared" si="1"/>
        <v>-1302273500.5614214</v>
      </c>
    </row>
    <row r="20" spans="1:19">
      <c r="A20" s="44">
        <f>ROW()</f>
        <v>20</v>
      </c>
      <c r="B20" s="71">
        <v>31</v>
      </c>
      <c r="C20" s="72">
        <v>44135</v>
      </c>
      <c r="D20" s="73">
        <f t="shared" si="6"/>
        <v>-293932.70595672791</v>
      </c>
      <c r="E20" s="78">
        <f t="shared" si="2"/>
        <v>-597272950.63849938</v>
      </c>
      <c r="F20" s="75">
        <f>G20-SUM(B$14:$B20)+1</f>
        <v>182</v>
      </c>
      <c r="G20" s="76">
        <f t="shared" si="7"/>
        <v>365</v>
      </c>
      <c r="H20" s="73">
        <f t="shared" si="3"/>
        <v>-146563.70543595747</v>
      </c>
      <c r="I20" s="74">
        <f t="shared" si="0"/>
        <v>-597786728.90260983</v>
      </c>
      <c r="K20" s="44">
        <f>ROW()</f>
        <v>20</v>
      </c>
      <c r="L20" s="71">
        <v>31</v>
      </c>
      <c r="M20" s="72">
        <v>44135</v>
      </c>
      <c r="N20" s="73">
        <f t="shared" si="8"/>
        <v>-2624142.5895984317</v>
      </c>
      <c r="O20" s="78">
        <f t="shared" si="4"/>
        <v>-1296378166.5245154</v>
      </c>
      <c r="P20" s="75">
        <v>182</v>
      </c>
      <c r="Q20" s="76">
        <f t="shared" si="9"/>
        <v>365</v>
      </c>
      <c r="R20" s="73">
        <f t="shared" si="5"/>
        <v>-1308476.5789230536</v>
      </c>
      <c r="S20" s="74">
        <f t="shared" si="1"/>
        <v>-1300965023.9824984</v>
      </c>
    </row>
    <row r="21" spans="1:19">
      <c r="A21" s="44">
        <f>ROW()</f>
        <v>21</v>
      </c>
      <c r="B21" s="71">
        <v>30</v>
      </c>
      <c r="C21" s="72">
        <v>44165</v>
      </c>
      <c r="D21" s="73">
        <f t="shared" si="6"/>
        <v>-293932.70595672791</v>
      </c>
      <c r="E21" s="78">
        <f t="shared" si="2"/>
        <v>-596979017.93254268</v>
      </c>
      <c r="F21" s="75">
        <f>G21-SUM(B$14:$B21)+1</f>
        <v>152</v>
      </c>
      <c r="G21" s="76">
        <f t="shared" si="7"/>
        <v>365</v>
      </c>
      <c r="H21" s="73">
        <f t="shared" si="3"/>
        <v>-122404.85289156888</v>
      </c>
      <c r="I21" s="74">
        <f t="shared" si="0"/>
        <v>-597664324.04971826</v>
      </c>
      <c r="K21" s="44">
        <f>ROW()</f>
        <v>21</v>
      </c>
      <c r="L21" s="71">
        <v>30</v>
      </c>
      <c r="M21" s="72">
        <v>44165</v>
      </c>
      <c r="N21" s="73">
        <f t="shared" si="8"/>
        <v>-2624142.5895984317</v>
      </c>
      <c r="O21" s="78">
        <f t="shared" si="4"/>
        <v>-1293754023.934917</v>
      </c>
      <c r="P21" s="75">
        <v>152</v>
      </c>
      <c r="Q21" s="76">
        <f t="shared" si="9"/>
        <v>365</v>
      </c>
      <c r="R21" s="73">
        <f t="shared" si="5"/>
        <v>-1092793.6263533195</v>
      </c>
      <c r="S21" s="74">
        <f t="shared" si="1"/>
        <v>-1299872230.3561451</v>
      </c>
    </row>
    <row r="22" spans="1:19">
      <c r="A22" s="44">
        <f>ROW()</f>
        <v>22</v>
      </c>
      <c r="B22" s="71">
        <v>31</v>
      </c>
      <c r="C22" s="72">
        <v>44196</v>
      </c>
      <c r="D22" s="73">
        <f t="shared" si="6"/>
        <v>-293932.70595672791</v>
      </c>
      <c r="E22" s="78">
        <f t="shared" si="2"/>
        <v>-596685085.22658598</v>
      </c>
      <c r="F22" s="75">
        <f>G22-SUM(B$14:$B22)+1</f>
        <v>121</v>
      </c>
      <c r="G22" s="76">
        <f t="shared" si="7"/>
        <v>365</v>
      </c>
      <c r="H22" s="73">
        <f t="shared" si="3"/>
        <v>-97440.705262367337</v>
      </c>
      <c r="I22" s="74">
        <f t="shared" si="0"/>
        <v>-597566883.34445584</v>
      </c>
      <c r="K22" s="44">
        <f>ROW()</f>
        <v>22</v>
      </c>
      <c r="L22" s="71">
        <v>31</v>
      </c>
      <c r="M22" s="72">
        <v>44196</v>
      </c>
      <c r="N22" s="73">
        <f t="shared" si="8"/>
        <v>-2624142.5895984317</v>
      </c>
      <c r="O22" s="78">
        <f t="shared" si="4"/>
        <v>-1291129881.3453186</v>
      </c>
      <c r="P22" s="75">
        <v>121</v>
      </c>
      <c r="Q22" s="76">
        <f t="shared" si="9"/>
        <v>365</v>
      </c>
      <c r="R22" s="73">
        <f t="shared" si="5"/>
        <v>-869921.24203126098</v>
      </c>
      <c r="S22" s="74">
        <f t="shared" si="1"/>
        <v>-1299002309.1141138</v>
      </c>
    </row>
    <row r="23" spans="1:19">
      <c r="A23" s="44">
        <f>ROW()</f>
        <v>23</v>
      </c>
      <c r="B23" s="71">
        <v>31</v>
      </c>
      <c r="C23" s="72">
        <v>44227</v>
      </c>
      <c r="D23" s="129">
        <f>'Gas Consol'!H14/4</f>
        <v>-551236.89958941808</v>
      </c>
      <c r="E23" s="78">
        <f t="shared" si="2"/>
        <v>-596133848.32699656</v>
      </c>
      <c r="F23" s="75">
        <f>G23-SUM(B$14:$B23)+1</f>
        <v>90</v>
      </c>
      <c r="G23" s="76">
        <f t="shared" si="7"/>
        <v>365</v>
      </c>
      <c r="H23" s="73">
        <f t="shared" si="3"/>
        <v>-135921.42729602088</v>
      </c>
      <c r="I23" s="74">
        <f t="shared" si="0"/>
        <v>-597430961.9171598</v>
      </c>
      <c r="K23" s="44">
        <f>ROW()</f>
        <v>23</v>
      </c>
      <c r="L23" s="71">
        <v>31</v>
      </c>
      <c r="M23" s="72">
        <v>44227</v>
      </c>
      <c r="N23" s="129">
        <f>'Electric Consol'!H14/4</f>
        <v>-2520546.5491525624</v>
      </c>
      <c r="O23" s="78">
        <f t="shared" si="4"/>
        <v>-1288609334.7961659</v>
      </c>
      <c r="P23" s="75">
        <v>90</v>
      </c>
      <c r="Q23" s="76">
        <f t="shared" si="9"/>
        <v>365</v>
      </c>
      <c r="R23" s="73">
        <f t="shared" si="5"/>
        <v>-621504.62855816609</v>
      </c>
      <c r="S23" s="74">
        <f t="shared" si="1"/>
        <v>-1298380804.4855556</v>
      </c>
    </row>
    <row r="24" spans="1:19">
      <c r="A24" s="44">
        <f>ROW()</f>
        <v>24</v>
      </c>
      <c r="B24" s="71">
        <v>28</v>
      </c>
      <c r="C24" s="72">
        <v>44255</v>
      </c>
      <c r="D24" s="73">
        <f t="shared" si="6"/>
        <v>-551236.89958941808</v>
      </c>
      <c r="E24" s="78">
        <f t="shared" si="2"/>
        <v>-595582611.42740715</v>
      </c>
      <c r="F24" s="75">
        <f>G24-SUM(B$14:$B24)+1</f>
        <v>62</v>
      </c>
      <c r="G24" s="76">
        <f t="shared" si="7"/>
        <v>365</v>
      </c>
      <c r="H24" s="73">
        <f t="shared" si="3"/>
        <v>-93634.761026147724</v>
      </c>
      <c r="I24" s="74">
        <f t="shared" si="0"/>
        <v>-597337327.15613365</v>
      </c>
      <c r="K24" s="44">
        <f>ROW()</f>
        <v>24</v>
      </c>
      <c r="L24" s="71">
        <v>28</v>
      </c>
      <c r="M24" s="72">
        <v>44255</v>
      </c>
      <c r="N24" s="73">
        <f t="shared" si="8"/>
        <v>-2520546.5491525624</v>
      </c>
      <c r="O24" s="78">
        <f t="shared" si="4"/>
        <v>-1286088788.2470133</v>
      </c>
      <c r="P24" s="75">
        <v>62</v>
      </c>
      <c r="Q24" s="76">
        <f t="shared" si="9"/>
        <v>365</v>
      </c>
      <c r="R24" s="73">
        <f t="shared" si="5"/>
        <v>-428147.63300673664</v>
      </c>
      <c r="S24" s="74">
        <f t="shared" si="1"/>
        <v>-1297952656.8525488</v>
      </c>
    </row>
    <row r="25" spans="1:19">
      <c r="A25" s="44">
        <f>ROW()</f>
        <v>25</v>
      </c>
      <c r="B25" s="71">
        <v>31</v>
      </c>
      <c r="C25" s="72">
        <v>44286</v>
      </c>
      <c r="D25" s="73">
        <f t="shared" si="6"/>
        <v>-551236.89958941808</v>
      </c>
      <c r="E25" s="78">
        <f t="shared" si="2"/>
        <v>-595031374.52781773</v>
      </c>
      <c r="F25" s="75">
        <f>G25-SUM(B$14:$B25)+1</f>
        <v>31</v>
      </c>
      <c r="G25" s="76">
        <f t="shared" si="7"/>
        <v>365</v>
      </c>
      <c r="H25" s="73">
        <f t="shared" si="3"/>
        <v>-46817.380513073862</v>
      </c>
      <c r="I25" s="74">
        <f t="shared" si="0"/>
        <v>-597290509.77562058</v>
      </c>
      <c r="K25" s="44">
        <f>ROW()</f>
        <v>25</v>
      </c>
      <c r="L25" s="71">
        <v>31</v>
      </c>
      <c r="M25" s="72">
        <v>44286</v>
      </c>
      <c r="N25" s="73">
        <f t="shared" si="8"/>
        <v>-2520546.5491525624</v>
      </c>
      <c r="O25" s="78">
        <f t="shared" si="4"/>
        <v>-1283568241.6978607</v>
      </c>
      <c r="P25" s="75">
        <v>31</v>
      </c>
      <c r="Q25" s="76">
        <f t="shared" si="9"/>
        <v>365</v>
      </c>
      <c r="R25" s="73">
        <f t="shared" si="5"/>
        <v>-214073.81650336832</v>
      </c>
      <c r="S25" s="74">
        <f t="shared" si="1"/>
        <v>-1297738583.0360456</v>
      </c>
    </row>
    <row r="26" spans="1:19">
      <c r="A26" s="44">
        <f>ROW()</f>
        <v>26</v>
      </c>
      <c r="B26" s="71">
        <v>30</v>
      </c>
      <c r="C26" s="72">
        <v>44316</v>
      </c>
      <c r="D26" s="73">
        <f t="shared" si="6"/>
        <v>-551236.89958941808</v>
      </c>
      <c r="E26" s="139">
        <f t="shared" si="2"/>
        <v>-594480137.62822831</v>
      </c>
      <c r="F26" s="75">
        <f>G26-SUM(B$14:$B26)+1</f>
        <v>1</v>
      </c>
      <c r="G26" s="76">
        <f t="shared" si="7"/>
        <v>365</v>
      </c>
      <c r="H26" s="73">
        <f t="shared" si="3"/>
        <v>-1510.238081066899</v>
      </c>
      <c r="I26" s="74">
        <f t="shared" si="0"/>
        <v>-597288999.53753948</v>
      </c>
      <c r="K26" s="44">
        <f>ROW()</f>
        <v>26</v>
      </c>
      <c r="L26" s="71">
        <v>30</v>
      </c>
      <c r="M26" s="72">
        <v>44316</v>
      </c>
      <c r="N26" s="73">
        <f t="shared" si="8"/>
        <v>-2520546.5491525624</v>
      </c>
      <c r="O26" s="139">
        <f t="shared" si="4"/>
        <v>-1281047695.1487081</v>
      </c>
      <c r="P26" s="75">
        <v>1</v>
      </c>
      <c r="Q26" s="76">
        <f t="shared" si="9"/>
        <v>365</v>
      </c>
      <c r="R26" s="73">
        <f t="shared" si="5"/>
        <v>-6905.6069839796228</v>
      </c>
      <c r="S26" s="74">
        <f t="shared" si="1"/>
        <v>-1297731677.4290617</v>
      </c>
    </row>
    <row r="27" spans="1:19" ht="15.75" thickBot="1">
      <c r="A27" s="44">
        <f>ROW()</f>
        <v>27</v>
      </c>
      <c r="B27" s="79">
        <f>SUM(B15:B26)</f>
        <v>365</v>
      </c>
      <c r="C27" s="48"/>
      <c r="D27" s="80">
        <f>SUM(D15:D26)</f>
        <v>-4556409.2460114956</v>
      </c>
      <c r="E27" s="81"/>
      <c r="F27" s="47"/>
      <c r="G27" s="82"/>
      <c r="H27" s="80">
        <f>SUM(H15:H26)</f>
        <v>-1747547.3366999489</v>
      </c>
      <c r="I27" s="52"/>
      <c r="K27" s="44">
        <f>ROW()</f>
        <v>27</v>
      </c>
      <c r="L27" s="79">
        <f>SUM(L15:L26)</f>
        <v>365</v>
      </c>
      <c r="M27" s="48"/>
      <c r="N27" s="141">
        <f>SUM(N15:N26)</f>
        <v>-31075326.9133977</v>
      </c>
      <c r="O27" s="81"/>
      <c r="P27" s="47"/>
      <c r="Q27" s="82"/>
      <c r="R27" s="80">
        <f>SUM(R15:R26)</f>
        <v>-14391344.633044412</v>
      </c>
      <c r="S27" s="52"/>
    </row>
    <row r="28" spans="1:19" ht="16.5" thickTop="1" thickBot="1">
      <c r="A28" s="44">
        <f>ROW()</f>
        <v>28</v>
      </c>
      <c r="B28" s="47"/>
      <c r="C28" s="83"/>
      <c r="D28" s="84"/>
      <c r="E28" s="74"/>
      <c r="F28" s="47"/>
      <c r="G28" s="48"/>
      <c r="H28" s="85"/>
      <c r="I28" s="52"/>
      <c r="K28" s="44">
        <f>ROW()</f>
        <v>28</v>
      </c>
      <c r="L28" s="47"/>
      <c r="M28" s="83"/>
      <c r="N28" s="84"/>
      <c r="O28" s="74"/>
      <c r="P28" s="47"/>
      <c r="Q28" s="48"/>
      <c r="R28" s="85"/>
      <c r="S28" s="52"/>
    </row>
    <row r="29" spans="1:19" ht="15.75" thickBot="1">
      <c r="A29" s="44">
        <f>ROW()</f>
        <v>29</v>
      </c>
      <c r="B29" s="47" t="s">
        <v>78</v>
      </c>
      <c r="C29" s="48"/>
      <c r="D29" s="73"/>
      <c r="E29" s="86">
        <f>(E14+E26+SUM(E15:E25)*2)/24</f>
        <v>-597101414.50941098</v>
      </c>
      <c r="F29" s="47"/>
      <c r="G29" s="48"/>
      <c r="H29" s="48"/>
      <c r="I29" s="130">
        <f>(I14+I26+SUM(I15:I25)*2)/24</f>
        <v>-597905504.96902096</v>
      </c>
      <c r="K29" s="44">
        <f>ROW()</f>
        <v>29</v>
      </c>
      <c r="L29" s="47" t="s">
        <v>78</v>
      </c>
      <c r="M29" s="48"/>
      <c r="N29" s="73"/>
      <c r="O29" s="86">
        <f>(O14+O26+SUM(O15:O25)*2)/24</f>
        <v>-1296447230.5514791</v>
      </c>
      <c r="P29" s="47"/>
      <c r="Q29" s="48"/>
      <c r="R29" s="48"/>
      <c r="S29" s="130">
        <f>(S14+S26+SUM(S15:S25)*2)/24</f>
        <v>-1302308794.772063</v>
      </c>
    </row>
    <row r="30" spans="1:19" ht="15.75" thickTop="1">
      <c r="A30" s="64">
        <f>ROW()</f>
        <v>30</v>
      </c>
      <c r="B30" s="87"/>
      <c r="C30" s="88"/>
      <c r="D30" s="89"/>
      <c r="E30" s="90"/>
      <c r="F30" s="87"/>
      <c r="G30" s="88"/>
      <c r="H30" s="88"/>
      <c r="I30" s="91"/>
      <c r="K30" s="64">
        <f>ROW()</f>
        <v>30</v>
      </c>
      <c r="L30" s="87"/>
      <c r="M30" s="88"/>
      <c r="N30" s="89"/>
      <c r="O30" s="90"/>
      <c r="P30" s="87"/>
      <c r="Q30" s="88"/>
      <c r="R30" s="88"/>
      <c r="S30" s="91"/>
    </row>
    <row r="31" spans="1:19">
      <c r="A31" s="37"/>
      <c r="B31" s="37"/>
      <c r="C31" s="37"/>
      <c r="D31" s="37"/>
      <c r="E31" s="37"/>
      <c r="F31" s="37"/>
      <c r="G31" s="37"/>
      <c r="H31" s="37"/>
      <c r="I31" s="37"/>
      <c r="K31" s="37"/>
      <c r="L31" s="37"/>
      <c r="M31" s="37"/>
      <c r="N31" s="37"/>
      <c r="O31" s="37"/>
      <c r="P31" s="37"/>
      <c r="Q31" s="37"/>
      <c r="R31" s="37"/>
      <c r="S31" s="37"/>
    </row>
    <row r="32" spans="1:19">
      <c r="A32" s="9"/>
      <c r="B32" s="9"/>
      <c r="C32" s="9"/>
      <c r="D32" s="9"/>
      <c r="E32" s="9"/>
      <c r="F32" s="9"/>
      <c r="G32" s="9"/>
      <c r="H32" s="9"/>
      <c r="I32" s="9"/>
      <c r="K32" s="9"/>
      <c r="L32" s="9"/>
      <c r="M32" s="9"/>
      <c r="N32" s="9"/>
      <c r="O32" s="9"/>
      <c r="P32" s="9"/>
      <c r="Q32" s="9"/>
      <c r="R32" s="9"/>
      <c r="S32" s="9"/>
    </row>
  </sheetData>
  <pageMargins left="0.7" right="0.7" top="0.75" bottom="0.75" header="0.3" footer="0.3"/>
  <pageSetup scale="56" orientation="landscape" r:id="rId1"/>
  <headerFooter>
    <oddFooter>&amp;C&amp;P&amp;R&amp;A
&amp;Z&amp;F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9"/>
  <sheetViews>
    <sheetView workbookViewId="0">
      <selection activeCell="D7" sqref="D7"/>
    </sheetView>
  </sheetViews>
  <sheetFormatPr defaultColWidth="9.140625" defaultRowHeight="15"/>
  <cols>
    <col min="1" max="1" width="2.85546875" style="17" customWidth="1"/>
    <col min="2" max="2" width="17.7109375" style="17" customWidth="1"/>
    <col min="3" max="3" width="17.28515625" style="17" bestFit="1" customWidth="1"/>
    <col min="4" max="6" width="15" style="17" bestFit="1" customWidth="1"/>
    <col min="7" max="7" width="3.7109375" style="17" customWidth="1"/>
    <col min="8" max="16384" width="9.140625" style="17"/>
  </cols>
  <sheetData>
    <row r="1" spans="2:12" ht="18.75">
      <c r="B1" s="16" t="s">
        <v>88</v>
      </c>
    </row>
    <row r="3" spans="2:12">
      <c r="C3" s="34">
        <v>2018</v>
      </c>
      <c r="D3" s="34">
        <v>2019</v>
      </c>
      <c r="E3" s="34">
        <v>2020</v>
      </c>
      <c r="F3" s="34">
        <v>2021</v>
      </c>
    </row>
    <row r="4" spans="2:12">
      <c r="B4" s="22" t="s">
        <v>39</v>
      </c>
      <c r="C4" s="22">
        <v>-66844824</v>
      </c>
      <c r="D4" s="22">
        <v>-68448975</v>
      </c>
      <c r="E4" s="22">
        <v>-66359263.460000001</v>
      </c>
      <c r="F4" s="22">
        <v>-53418837.560000002</v>
      </c>
      <c r="G4" s="22"/>
      <c r="H4" s="22"/>
      <c r="I4" s="22"/>
      <c r="J4" s="22"/>
      <c r="K4" s="22"/>
      <c r="L4" s="22"/>
    </row>
    <row r="5" spans="2:12">
      <c r="B5" s="4" t="s">
        <v>40</v>
      </c>
      <c r="C5" s="98">
        <v>-2623568</v>
      </c>
      <c r="D5" s="98">
        <v>-4331085</v>
      </c>
      <c r="E5" s="22">
        <v>-5283459.96</v>
      </c>
      <c r="F5" s="22">
        <v>-5776773.7800000003</v>
      </c>
      <c r="G5" s="22"/>
    </row>
    <row r="6" spans="2:12">
      <c r="B6" s="4" t="s">
        <v>41</v>
      </c>
      <c r="C6" s="98">
        <v>-638505945</v>
      </c>
      <c r="D6" s="98">
        <v>-633768676</v>
      </c>
      <c r="E6" s="22">
        <v>-626933391.70000005</v>
      </c>
      <c r="F6" s="22">
        <v>-617364018.90999997</v>
      </c>
      <c r="G6" s="22"/>
    </row>
    <row r="7" spans="2:12">
      <c r="B7" s="4" t="s">
        <v>42</v>
      </c>
      <c r="C7" s="98">
        <v>-27710893</v>
      </c>
      <c r="D7" s="98">
        <v>-26767498</v>
      </c>
      <c r="E7" s="22">
        <v>-25235458.010000002</v>
      </c>
      <c r="F7" s="22">
        <v>-23432807.460000001</v>
      </c>
      <c r="G7" s="22"/>
    </row>
    <row r="8" spans="2:12">
      <c r="B8" s="4" t="s">
        <v>43</v>
      </c>
      <c r="C8" s="98">
        <v>-508487331</v>
      </c>
      <c r="D8" s="98">
        <v>-482219397</v>
      </c>
      <c r="E8" s="22">
        <v>-454597154.91000003</v>
      </c>
      <c r="F8" s="22">
        <v>-425868457.66000003</v>
      </c>
      <c r="G8" s="22"/>
    </row>
    <row r="9" spans="2:12">
      <c r="B9" s="4" t="s">
        <v>44</v>
      </c>
      <c r="C9" s="98">
        <v>-15754475</v>
      </c>
      <c r="D9" s="98">
        <v>-12692429</v>
      </c>
      <c r="E9" s="22">
        <v>-8803245.1699999999</v>
      </c>
      <c r="F9" s="22">
        <v>-8058384.2000000002</v>
      </c>
      <c r="G9" s="22"/>
    </row>
    <row r="10" spans="2:12">
      <c r="B10" s="4" t="s">
        <v>45</v>
      </c>
      <c r="C10" s="98">
        <v>-153128652</v>
      </c>
      <c r="D10" s="98">
        <v>-152159159</v>
      </c>
      <c r="E10" s="22">
        <v>-150762327.05000001</v>
      </c>
      <c r="F10" s="22">
        <v>-148967786.37</v>
      </c>
      <c r="G10" s="22"/>
    </row>
    <row r="11" spans="2:12">
      <c r="B11" s="4" t="s">
        <v>46</v>
      </c>
      <c r="C11" s="98">
        <v>130348</v>
      </c>
      <c r="D11" s="98">
        <v>102656</v>
      </c>
      <c r="E11" s="22">
        <v>74963.53</v>
      </c>
      <c r="F11" s="22">
        <v>47271.29</v>
      </c>
      <c r="G11" s="22"/>
    </row>
    <row r="12" spans="2:12">
      <c r="B12" s="4" t="s">
        <v>47</v>
      </c>
      <c r="C12" s="98">
        <v>-355399</v>
      </c>
      <c r="D12" s="98">
        <v>-655848</v>
      </c>
      <c r="E12" s="22">
        <v>-826501.87</v>
      </c>
      <c r="F12" s="22">
        <v>-919311.11</v>
      </c>
      <c r="G12" s="22"/>
    </row>
    <row r="13" spans="2:12">
      <c r="B13" s="4" t="s">
        <v>48</v>
      </c>
      <c r="C13" s="98">
        <v>-524100961</v>
      </c>
      <c r="D13" s="98">
        <v>-520945091</v>
      </c>
      <c r="E13" s="22">
        <v>-516029351.45999998</v>
      </c>
      <c r="F13" s="22">
        <v>-508195102.68000001</v>
      </c>
      <c r="G13" s="22"/>
    </row>
    <row r="14" spans="2:12">
      <c r="B14" s="4" t="s">
        <v>49</v>
      </c>
      <c r="C14" s="98">
        <v>-55183241</v>
      </c>
      <c r="D14" s="98">
        <v>-54305207</v>
      </c>
      <c r="E14" s="22">
        <v>-52915392.659999996</v>
      </c>
      <c r="F14" s="22">
        <v>-51497597.450000003</v>
      </c>
      <c r="G14" s="22"/>
    </row>
    <row r="15" spans="2:12">
      <c r="B15" s="4" t="s">
        <v>50</v>
      </c>
      <c r="C15" s="98">
        <v>-2179309</v>
      </c>
      <c r="D15" s="98">
        <v>-2203423</v>
      </c>
      <c r="E15" s="22">
        <v>-1595196.57</v>
      </c>
      <c r="F15" s="22">
        <v>-929568.92</v>
      </c>
      <c r="G15" s="22"/>
    </row>
    <row r="16" spans="2:12" ht="15.75" thickBot="1">
      <c r="C16" s="35">
        <f>SUM(C4:C15)</f>
        <v>-1994744250</v>
      </c>
      <c r="D16" s="35">
        <f>SUM(D4:D15)</f>
        <v>-1958394132</v>
      </c>
      <c r="E16" s="35">
        <f>SUM(E4:E15)</f>
        <v>-1909265779.29</v>
      </c>
      <c r="F16" s="35">
        <f>SUM(F4:F15)</f>
        <v>-1844381374.8100002</v>
      </c>
      <c r="G16" s="22"/>
    </row>
    <row r="17" spans="2:9" ht="15.75" thickTop="1">
      <c r="C17" s="22"/>
      <c r="D17" s="22">
        <f>C16-D16</f>
        <v>-36350118</v>
      </c>
      <c r="E17" s="22">
        <f t="shared" ref="E17" si="0">D16-E16</f>
        <v>-49128352.710000038</v>
      </c>
      <c r="F17" s="22">
        <f t="shared" ref="F17" si="1">E16-F16</f>
        <v>-64884404.479999781</v>
      </c>
      <c r="G17" s="22"/>
    </row>
    <row r="18" spans="2:9">
      <c r="C18" s="22"/>
      <c r="D18" s="22"/>
      <c r="E18" s="22"/>
      <c r="F18" s="22"/>
      <c r="G18" s="22"/>
    </row>
    <row r="19" spans="2:9" ht="15.75" thickBot="1">
      <c r="C19" s="546" t="s">
        <v>87</v>
      </c>
      <c r="D19" s="547"/>
      <c r="E19" s="547"/>
      <c r="F19" s="548"/>
    </row>
    <row r="20" spans="2:9">
      <c r="C20" s="34">
        <v>2018</v>
      </c>
      <c r="D20" s="34">
        <v>2019</v>
      </c>
      <c r="E20" s="34">
        <v>2020</v>
      </c>
      <c r="F20" s="34">
        <v>2021</v>
      </c>
      <c r="H20" s="93" t="s">
        <v>22</v>
      </c>
      <c r="I20" s="94" t="s">
        <v>5</v>
      </c>
    </row>
    <row r="21" spans="2:9" ht="15.75" thickBot="1">
      <c r="B21" s="22" t="s">
        <v>39</v>
      </c>
      <c r="C21" s="97"/>
      <c r="D21" s="97"/>
      <c r="E21" s="97"/>
      <c r="F21" s="97"/>
      <c r="G21" s="22"/>
      <c r="H21" s="95">
        <v>0.66190000000000004</v>
      </c>
      <c r="I21" s="96">
        <v>0.33810000000000001</v>
      </c>
    </row>
    <row r="22" spans="2:9">
      <c r="B22" s="4" t="s">
        <v>40</v>
      </c>
      <c r="C22" s="133">
        <v>-2623568.04</v>
      </c>
      <c r="D22" s="98">
        <v>-4331085</v>
      </c>
      <c r="E22" s="98">
        <v>-5283459.96</v>
      </c>
      <c r="F22" s="98">
        <v>-5776773.7800000003</v>
      </c>
      <c r="G22" s="22"/>
    </row>
    <row r="23" spans="2:9">
      <c r="B23" s="4" t="s">
        <v>41</v>
      </c>
      <c r="C23" s="133">
        <v>-635295464.74000001</v>
      </c>
      <c r="D23" s="98">
        <v>-633768676</v>
      </c>
      <c r="E23" s="98">
        <v>-626933391.70000005</v>
      </c>
      <c r="F23" s="98">
        <v>-617364018.90999997</v>
      </c>
      <c r="G23" s="22"/>
    </row>
    <row r="24" spans="2:9">
      <c r="B24" s="4" t="s">
        <v>42</v>
      </c>
      <c r="C24" s="133">
        <v>-71869204.937066004</v>
      </c>
      <c r="D24" s="98">
        <f t="shared" ref="D24:F24" si="2">D7+D38</f>
        <v>-72073874.55250001</v>
      </c>
      <c r="E24" s="98">
        <f t="shared" si="2"/>
        <v>-69158654.494174004</v>
      </c>
      <c r="F24" s="98">
        <f t="shared" si="2"/>
        <v>-58790736.040964007</v>
      </c>
      <c r="G24" s="22"/>
    </row>
    <row r="25" spans="2:9">
      <c r="B25" s="4" t="s">
        <v>43</v>
      </c>
      <c r="C25" s="133">
        <v>-515881832.87</v>
      </c>
      <c r="D25" s="98">
        <v>-482219397</v>
      </c>
      <c r="E25" s="98">
        <v>-454597154.91000003</v>
      </c>
      <c r="F25" s="98">
        <v>-425868457.66000003</v>
      </c>
      <c r="G25" s="22"/>
    </row>
    <row r="26" spans="2:9">
      <c r="B26" s="4" t="s">
        <v>44</v>
      </c>
      <c r="C26" s="133">
        <v>-15754475.35</v>
      </c>
      <c r="D26" s="98">
        <v>-12692429</v>
      </c>
      <c r="E26" s="98">
        <v>-8803245.1699999999</v>
      </c>
      <c r="F26" s="98">
        <v>-8058384.2000000002</v>
      </c>
      <c r="G26" s="22"/>
    </row>
    <row r="27" spans="2:9">
      <c r="B27" s="4" t="s">
        <v>45</v>
      </c>
      <c r="C27" s="133">
        <v>-153128652.13999999</v>
      </c>
      <c r="D27" s="98">
        <v>-152159159</v>
      </c>
      <c r="E27" s="98">
        <v>-150762327.05000001</v>
      </c>
      <c r="F27" s="98">
        <v>-148967786.37</v>
      </c>
      <c r="G27" s="22"/>
    </row>
    <row r="28" spans="2:9">
      <c r="B28" s="4" t="s">
        <v>46</v>
      </c>
      <c r="C28" s="133">
        <v>0</v>
      </c>
      <c r="D28" s="98">
        <v>102656</v>
      </c>
      <c r="E28" s="98">
        <v>74963.53</v>
      </c>
      <c r="F28" s="98">
        <v>47271.29</v>
      </c>
      <c r="G28" s="22"/>
    </row>
    <row r="29" spans="2:9">
      <c r="B29" s="4" t="s">
        <v>47</v>
      </c>
      <c r="C29" s="133">
        <v>-355398.9</v>
      </c>
      <c r="D29" s="98">
        <v>-655848</v>
      </c>
      <c r="E29" s="98">
        <v>-826501.87</v>
      </c>
      <c r="F29" s="98">
        <v>-919311.11</v>
      </c>
      <c r="G29" s="22"/>
    </row>
    <row r="30" spans="2:9">
      <c r="B30" s="4" t="s">
        <v>48</v>
      </c>
      <c r="C30" s="133">
        <v>-524100960.95999998</v>
      </c>
      <c r="D30" s="98">
        <v>-520945091</v>
      </c>
      <c r="E30" s="98">
        <v>-516029351.45999998</v>
      </c>
      <c r="F30" s="98">
        <v>-508195102.68000001</v>
      </c>
      <c r="G30" s="22"/>
    </row>
    <row r="31" spans="2:9">
      <c r="B31" s="4" t="s">
        <v>49</v>
      </c>
      <c r="C31" s="133">
        <v>-77739405.022934005</v>
      </c>
      <c r="D31" s="98">
        <f t="shared" ref="D31:F31" si="3">D14+D39</f>
        <v>-77447805.44749999</v>
      </c>
      <c r="E31" s="98">
        <f t="shared" si="3"/>
        <v>-75351459.635825992</v>
      </c>
      <c r="F31" s="98">
        <f t="shared" si="3"/>
        <v>-69558506.429035991</v>
      </c>
      <c r="G31" s="22"/>
    </row>
    <row r="32" spans="2:9">
      <c r="B32" s="4" t="s">
        <v>50</v>
      </c>
      <c r="C32" s="133">
        <v>-2179308.59</v>
      </c>
      <c r="D32" s="98">
        <v>-2203423</v>
      </c>
      <c r="E32" s="98">
        <v>-1595196.57</v>
      </c>
      <c r="F32" s="98">
        <v>-929568.92</v>
      </c>
      <c r="G32" s="22"/>
    </row>
    <row r="33" spans="2:7" ht="15.75" thickBot="1">
      <c r="C33" s="35">
        <f>SUM(C21:C32)</f>
        <v>-1998928271.55</v>
      </c>
      <c r="D33" s="35">
        <f>SUM(D21:D32)</f>
        <v>-1958394132</v>
      </c>
      <c r="E33" s="35">
        <f>SUM(E21:E32)</f>
        <v>-1909265779.2900002</v>
      </c>
      <c r="F33" s="35">
        <f>SUM(F21:F32)</f>
        <v>-1844381374.8100002</v>
      </c>
      <c r="G33" s="22"/>
    </row>
    <row r="34" spans="2:7" ht="15.75" thickTop="1">
      <c r="C34" s="132">
        <v>0</v>
      </c>
      <c r="D34" s="22">
        <f t="shared" ref="D34:F34" si="4">D16-D33</f>
        <v>0</v>
      </c>
      <c r="E34" s="22">
        <f t="shared" si="4"/>
        <v>0</v>
      </c>
      <c r="F34" s="22">
        <f t="shared" si="4"/>
        <v>0</v>
      </c>
      <c r="G34" s="22"/>
    </row>
    <row r="35" spans="2:7">
      <c r="C35" s="22"/>
      <c r="D35" s="22"/>
      <c r="E35" s="22"/>
      <c r="F35" s="22"/>
      <c r="G35" s="22"/>
    </row>
    <row r="36" spans="2:7">
      <c r="C36" s="22"/>
      <c r="D36" s="22"/>
      <c r="E36" s="22"/>
      <c r="F36" s="22"/>
      <c r="G36" s="22"/>
    </row>
    <row r="37" spans="2:7">
      <c r="B37" s="28" t="str">
        <f>B21</f>
        <v>common</v>
      </c>
      <c r="C37" s="32">
        <f>C4</f>
        <v>-66844824</v>
      </c>
      <c r="D37" s="32">
        <f t="shared" ref="D37:F37" si="5">D4</f>
        <v>-68448975</v>
      </c>
      <c r="E37" s="32">
        <f t="shared" si="5"/>
        <v>-66359263.460000001</v>
      </c>
      <c r="F37" s="32">
        <f t="shared" si="5"/>
        <v>-53418837.560000002</v>
      </c>
      <c r="G37" s="22"/>
    </row>
    <row r="38" spans="2:7">
      <c r="B38" s="92" t="s">
        <v>86</v>
      </c>
      <c r="C38" s="22">
        <f>$H$21*C37</f>
        <v>-44244589.005600005</v>
      </c>
      <c r="D38" s="22">
        <f t="shared" ref="D38:F38" si="6">$H$21*D37</f>
        <v>-45306376.552500002</v>
      </c>
      <c r="E38" s="22">
        <f t="shared" si="6"/>
        <v>-43923196.484174006</v>
      </c>
      <c r="F38" s="22">
        <f t="shared" si="6"/>
        <v>-35357928.580964006</v>
      </c>
    </row>
    <row r="39" spans="2:7">
      <c r="B39" s="92" t="s">
        <v>5</v>
      </c>
      <c r="C39" s="22">
        <f>C37-C38</f>
        <v>-22600234.994399995</v>
      </c>
      <c r="D39" s="22">
        <f t="shared" ref="D39:F39" si="7">D37-D38</f>
        <v>-23142598.447499998</v>
      </c>
      <c r="E39" s="22">
        <f t="shared" si="7"/>
        <v>-22436066.975825995</v>
      </c>
      <c r="F39" s="22">
        <f t="shared" si="7"/>
        <v>-18060908.979035996</v>
      </c>
    </row>
  </sheetData>
  <mergeCells count="1">
    <mergeCell ref="C19:F19"/>
  </mergeCells>
  <pageMargins left="0.7" right="0.7" top="0.75" bottom="0.75" header="0.3" footer="0.3"/>
  <pageSetup scale="86" orientation="portrait" r:id="rId1"/>
  <headerFooter>
    <oddFooter>&amp;R&amp;Z&amp;F
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3"/>
  <sheetViews>
    <sheetView topLeftCell="D1" workbookViewId="0">
      <selection activeCell="D7" sqref="D7"/>
    </sheetView>
  </sheetViews>
  <sheetFormatPr defaultColWidth="9.140625" defaultRowHeight="12.75"/>
  <cols>
    <col min="1" max="1" width="19.28515625" style="166" customWidth="1"/>
    <col min="2" max="2" width="2.28515625" style="166" bestFit="1" customWidth="1"/>
    <col min="3" max="3" width="17" style="166" bestFit="1" customWidth="1"/>
    <col min="4" max="16" width="16.85546875" style="166" bestFit="1" customWidth="1"/>
    <col min="17" max="17" width="17.28515625" style="166" bestFit="1" customWidth="1"/>
    <col min="18" max="18" width="15" style="166" bestFit="1" customWidth="1"/>
    <col min="19" max="16384" width="9.140625" style="166"/>
  </cols>
  <sheetData>
    <row r="1" spans="1:6">
      <c r="A1" s="164"/>
      <c r="B1" s="165"/>
      <c r="C1" s="165"/>
      <c r="D1" s="165"/>
      <c r="E1" s="165"/>
      <c r="F1" s="165"/>
    </row>
    <row r="2" spans="1:6">
      <c r="A2" s="165"/>
      <c r="B2" s="165"/>
      <c r="C2" s="165"/>
      <c r="D2" s="165"/>
      <c r="E2" s="165"/>
      <c r="F2" s="165"/>
    </row>
    <row r="3" spans="1:6">
      <c r="A3" s="165"/>
      <c r="B3" s="165"/>
      <c r="C3" s="165"/>
      <c r="D3" s="165"/>
      <c r="E3" s="165"/>
      <c r="F3" s="165"/>
    </row>
    <row r="4" spans="1:6">
      <c r="A4" s="165"/>
      <c r="B4" s="165"/>
      <c r="C4" s="165"/>
      <c r="D4" s="165"/>
      <c r="E4" s="165"/>
      <c r="F4" s="165"/>
    </row>
    <row r="5" spans="1:6">
      <c r="A5" s="165"/>
      <c r="B5" s="165"/>
      <c r="C5" s="165"/>
      <c r="D5" s="165"/>
      <c r="E5" s="165"/>
      <c r="F5" s="165"/>
    </row>
    <row r="6" spans="1:6">
      <c r="A6" s="165"/>
      <c r="B6" s="165"/>
      <c r="C6" s="165"/>
      <c r="D6" s="165"/>
      <c r="E6" s="165"/>
      <c r="F6" s="165"/>
    </row>
    <row r="7" spans="1:6">
      <c r="A7" s="165"/>
      <c r="B7" s="165"/>
      <c r="C7" s="165"/>
      <c r="D7" s="165"/>
      <c r="E7" s="165"/>
      <c r="F7" s="165"/>
    </row>
    <row r="8" spans="1:6">
      <c r="A8" s="165"/>
      <c r="B8" s="165"/>
      <c r="C8" s="165"/>
      <c r="D8" s="165"/>
      <c r="E8" s="165"/>
      <c r="F8" s="165"/>
    </row>
    <row r="9" spans="1:6">
      <c r="A9" s="165"/>
      <c r="B9" s="165"/>
      <c r="C9" s="165"/>
      <c r="D9" s="165"/>
      <c r="E9" s="165"/>
      <c r="F9" s="165"/>
    </row>
    <row r="10" spans="1:6">
      <c r="A10" s="165"/>
      <c r="B10" s="165"/>
      <c r="C10" s="165"/>
      <c r="D10" s="165"/>
      <c r="E10" s="165"/>
      <c r="F10" s="165"/>
    </row>
    <row r="11" spans="1:6">
      <c r="A11" s="165"/>
      <c r="B11" s="165"/>
      <c r="C11" s="165"/>
      <c r="D11" s="165"/>
      <c r="E11" s="165"/>
      <c r="F11" s="165"/>
    </row>
    <row r="12" spans="1:6">
      <c r="A12" s="165"/>
      <c r="B12" s="165"/>
      <c r="C12" s="165"/>
      <c r="D12" s="165"/>
      <c r="E12" s="165"/>
      <c r="F12" s="165"/>
    </row>
    <row r="13" spans="1:6">
      <c r="A13" s="165"/>
      <c r="B13" s="165"/>
      <c r="C13" s="165"/>
      <c r="D13" s="165"/>
      <c r="E13" s="165"/>
      <c r="F13" s="165"/>
    </row>
    <row r="14" spans="1:6">
      <c r="A14" s="165"/>
      <c r="B14" s="165"/>
      <c r="C14" s="165"/>
      <c r="D14" s="165"/>
      <c r="E14" s="165"/>
      <c r="F14" s="165"/>
    </row>
    <row r="15" spans="1:6">
      <c r="A15" s="165"/>
      <c r="B15" s="165"/>
      <c r="C15" s="165"/>
      <c r="D15" s="165"/>
      <c r="E15" s="165"/>
      <c r="F15" s="165"/>
    </row>
    <row r="17" spans="1:18">
      <c r="C17" s="167"/>
    </row>
    <row r="19" spans="1:18">
      <c r="A19" s="168" t="s">
        <v>158</v>
      </c>
      <c r="C19" s="168" t="s">
        <v>159</v>
      </c>
      <c r="D19" s="169">
        <v>43100</v>
      </c>
      <c r="E19" s="169">
        <v>43131</v>
      </c>
      <c r="F19" s="169">
        <v>43159</v>
      </c>
      <c r="G19" s="169">
        <v>43190</v>
      </c>
      <c r="H19" s="169">
        <v>43220</v>
      </c>
      <c r="I19" s="169">
        <v>43251</v>
      </c>
      <c r="J19" s="169">
        <v>43281</v>
      </c>
      <c r="K19" s="169">
        <v>43312</v>
      </c>
      <c r="L19" s="169">
        <v>43343</v>
      </c>
      <c r="M19" s="169">
        <v>43373</v>
      </c>
      <c r="N19" s="169">
        <v>43404</v>
      </c>
      <c r="O19" s="169">
        <v>43434</v>
      </c>
      <c r="P19" s="169">
        <v>43465</v>
      </c>
    </row>
    <row r="21" spans="1:18">
      <c r="A21" s="170" t="s">
        <v>160</v>
      </c>
    </row>
    <row r="22" spans="1:18">
      <c r="A22" s="166" t="s">
        <v>161</v>
      </c>
      <c r="B22" s="171" t="s">
        <v>162</v>
      </c>
      <c r="C22" s="172">
        <f>SUMIF('TY Functl GP Detail (E)'!$Q$4:$Q$1446,$B22,'TY Functl GP Detail (E)'!$P$4:$P$1446)</f>
        <v>4231147270.9474235</v>
      </c>
      <c r="D22" s="172">
        <f>SUMIF('TY Functl GP Detail (E)'!$Q$4:$Q$1446,$B22,'TY Functl GP Detail (E)'!$C$4:$C$1446)</f>
        <v>4232050835.570015</v>
      </c>
      <c r="E22" s="172">
        <f>SUMIF('TY Functl GP Detail (E)'!$Q$4:$Q$1446,$B22,'TY Functl GP Detail (E)'!$D$4:$D$1446)</f>
        <v>4225681118.7300162</v>
      </c>
      <c r="F22" s="172">
        <f>SUMIF('TY Functl GP Detail (E)'!$Q$4:$Q$1446,$B22,'TY Functl GP Detail (E)'!$E$4:$E$1446)</f>
        <v>4224898777.3900166</v>
      </c>
      <c r="G22" s="172">
        <f>SUMIF('TY Functl GP Detail (E)'!$Q$4:$Q$1446,$B22,'TY Functl GP Detail (E)'!$F$4:$F$1446)</f>
        <v>4226444425.8400154</v>
      </c>
      <c r="H22" s="172">
        <f>SUMIF('TY Functl GP Detail (E)'!$Q$4:$Q$1446,$B22,'TY Functl GP Detail (E)'!$G$4:$G$1446)</f>
        <v>4227086810.6500158</v>
      </c>
      <c r="I22" s="172">
        <f>SUMIF('TY Functl GP Detail (E)'!$Q$4:$Q$1446,$B22,'TY Functl GP Detail (E)'!$H$4:$H$1446)</f>
        <v>4228534143.6200151</v>
      </c>
      <c r="J22" s="172">
        <f>SUMIF('TY Functl GP Detail (E)'!$Q$4:$Q$1446,$B22,'TY Functl GP Detail (E)'!$I$4:$I$1446)</f>
        <v>4229497744.1300159</v>
      </c>
      <c r="K22" s="172">
        <f>SUMIF('TY Functl GP Detail (E)'!$Q$4:$Q$1446,$B22,'TY Functl GP Detail (E)'!$J$4:$J$1446)</f>
        <v>4230852343.3200154</v>
      </c>
      <c r="L22" s="172">
        <f>SUMIF('TY Functl GP Detail (E)'!$Q$4:$Q$1446,$B22,'TY Functl GP Detail (E)'!$K$4:$K$1446)</f>
        <v>4232100669.8600154</v>
      </c>
      <c r="M22" s="172">
        <f>SUMIF('TY Functl GP Detail (E)'!$Q$4:$Q$1446,$B22,'TY Functl GP Detail (E)'!$L$4:$L$1446)</f>
        <v>4231725509.6400161</v>
      </c>
      <c r="N22" s="172">
        <f>SUMIF('TY Functl GP Detail (E)'!$Q$4:$Q$1446,$B22,'TY Functl GP Detail (E)'!$M$4:$M$1446)</f>
        <v>4235052902.6500158</v>
      </c>
      <c r="O22" s="172">
        <f>SUMIF('TY Functl GP Detail (E)'!$Q$4:$Q$1446,$B22,'TY Functl GP Detail (E)'!$N$4:$N$1446)</f>
        <v>4238228464.9500151</v>
      </c>
      <c r="P22" s="172">
        <f>SUMIF('TY Functl GP Detail (E)'!$Q$4:$Q$1446,$B22,'TY Functl GP Detail (E)'!$O$4:$O$1446)</f>
        <v>4255307261.6078076</v>
      </c>
      <c r="Q22" s="180"/>
    </row>
    <row r="23" spans="1:18">
      <c r="A23" s="166" t="s">
        <v>7</v>
      </c>
      <c r="B23" s="171" t="s">
        <v>163</v>
      </c>
      <c r="C23" s="173">
        <f>SUMIF('TY Functl GP Detail (E)'!$Q$4:$Q$1446,$B23,'TY Functl GP Detail (E)'!$P$4:$P$1446)</f>
        <v>1537389478.5083413</v>
      </c>
      <c r="D23" s="173">
        <f>SUMIF('TY Functl GP Detail (E)'!$Q$4:$Q$1446,$B23,'TY Functl GP Detail (E)'!$C$4:$C$1446)</f>
        <v>1528408587.1357963</v>
      </c>
      <c r="E23" s="173">
        <f>SUMIF('TY Functl GP Detail (E)'!$Q$4:$Q$1446,$B23,'TY Functl GP Detail (E)'!$D$4:$D$1446)</f>
        <v>1530067316.6757965</v>
      </c>
      <c r="F23" s="173">
        <f>SUMIF('TY Functl GP Detail (E)'!$Q$4:$Q$1446,$B23,'TY Functl GP Detail (E)'!$E$4:$E$1446)</f>
        <v>1532942537.6157963</v>
      </c>
      <c r="G23" s="173">
        <f>SUMIF('TY Functl GP Detail (E)'!$Q$4:$Q$1446,$B23,'TY Functl GP Detail (E)'!$F$4:$F$1446)</f>
        <v>1532948567.2257962</v>
      </c>
      <c r="H23" s="173">
        <f>SUMIF('TY Functl GP Detail (E)'!$Q$4:$Q$1446,$B23,'TY Functl GP Detail (E)'!$G$4:$G$1446)</f>
        <v>1535156404.8957963</v>
      </c>
      <c r="I23" s="173">
        <f>SUMIF('TY Functl GP Detail (E)'!$Q$4:$Q$1446,$B23,'TY Functl GP Detail (E)'!$H$4:$H$1446)</f>
        <v>1529994050.1457963</v>
      </c>
      <c r="J23" s="173">
        <f>SUMIF('TY Functl GP Detail (E)'!$Q$4:$Q$1446,$B23,'TY Functl GP Detail (E)'!$I$4:$I$1446)</f>
        <v>1532848502.3557963</v>
      </c>
      <c r="K23" s="173">
        <f>SUMIF('TY Functl GP Detail (E)'!$Q$4:$Q$1446,$B23,'TY Functl GP Detail (E)'!$J$4:$J$1446)</f>
        <v>1532551761.0257964</v>
      </c>
      <c r="L23" s="173">
        <f>SUMIF('TY Functl GP Detail (E)'!$Q$4:$Q$1446,$B23,'TY Functl GP Detail (E)'!$K$4:$K$1446)</f>
        <v>1533167825.6257963</v>
      </c>
      <c r="M23" s="173">
        <f>SUMIF('TY Functl GP Detail (E)'!$Q$4:$Q$1446,$B23,'TY Functl GP Detail (E)'!$L$4:$L$1446)</f>
        <v>1533005695.5757964</v>
      </c>
      <c r="N23" s="173">
        <f>SUMIF('TY Functl GP Detail (E)'!$Q$4:$Q$1446,$B23,'TY Functl GP Detail (E)'!$M$4:$M$1446)</f>
        <v>1553569370.3657963</v>
      </c>
      <c r="O23" s="173">
        <f>SUMIF('TY Functl GP Detail (E)'!$Q$4:$Q$1446,$B23,'TY Functl GP Detail (E)'!$N$4:$N$1446)</f>
        <v>1556067849.4257963</v>
      </c>
      <c r="P23" s="173">
        <f>SUMIF('TY Functl GP Detail (E)'!$Q$4:$Q$1446,$B23,'TY Functl GP Detail (E)'!$O$4:$O$1446)</f>
        <v>1564423215.1968832</v>
      </c>
      <c r="Q23" s="180"/>
    </row>
    <row r="24" spans="1:18">
      <c r="A24" s="166" t="s">
        <v>8</v>
      </c>
      <c r="B24" s="171" t="s">
        <v>164</v>
      </c>
      <c r="C24" s="173">
        <f>SUMIF('TY Functl GP Detail (E)'!$Q$4:$Q$1446,$B24,'TY Functl GP Detail (E)'!$P$4:$P$1446)</f>
        <v>3906349563.2908168</v>
      </c>
      <c r="D24" s="173">
        <f>SUMIF('TY Functl GP Detail (E)'!$Q$4:$Q$1446,$B24,'TY Functl GP Detail (E)'!$C$4:$C$1446)</f>
        <v>3803844329.3570113</v>
      </c>
      <c r="E24" s="173">
        <f>SUMIF('TY Functl GP Detail (E)'!$Q$4:$Q$1446,$B24,'TY Functl GP Detail (E)'!$D$4:$D$1446)</f>
        <v>3831102425.2970114</v>
      </c>
      <c r="F24" s="173">
        <f>SUMIF('TY Functl GP Detail (E)'!$Q$4:$Q$1446,$B24,'TY Functl GP Detail (E)'!$E$4:$E$1446)</f>
        <v>3843405637.4770112</v>
      </c>
      <c r="G24" s="173">
        <f>SUMIF('TY Functl GP Detail (E)'!$Q$4:$Q$1446,$B24,'TY Functl GP Detail (E)'!$F$4:$F$1446)</f>
        <v>3866927848.8270116</v>
      </c>
      <c r="H24" s="173">
        <f>SUMIF('TY Functl GP Detail (E)'!$Q$4:$Q$1446,$B24,'TY Functl GP Detail (E)'!$G$4:$G$1446)</f>
        <v>3874581059.3570113</v>
      </c>
      <c r="I24" s="173">
        <f>SUMIF('TY Functl GP Detail (E)'!$Q$4:$Q$1446,$B24,'TY Functl GP Detail (E)'!$H$4:$H$1446)</f>
        <v>3890382269.0970116</v>
      </c>
      <c r="J24" s="173">
        <f>SUMIF('TY Functl GP Detail (E)'!$Q$4:$Q$1446,$B24,'TY Functl GP Detail (E)'!$I$4:$I$1446)</f>
        <v>3895707478.0270114</v>
      </c>
      <c r="K24" s="173">
        <f>SUMIF('TY Functl GP Detail (E)'!$Q$4:$Q$1446,$B24,'TY Functl GP Detail (E)'!$J$4:$J$1446)</f>
        <v>3914236686.0470114</v>
      </c>
      <c r="L24" s="173">
        <f>SUMIF('TY Functl GP Detail (E)'!$Q$4:$Q$1446,$B24,'TY Functl GP Detail (E)'!$K$4:$K$1446)</f>
        <v>3925554893.1870112</v>
      </c>
      <c r="M24" s="173">
        <f>SUMIF('TY Functl GP Detail (E)'!$Q$4:$Q$1446,$B24,'TY Functl GP Detail (E)'!$L$4:$L$1446)</f>
        <v>3943617099.6270113</v>
      </c>
      <c r="N24" s="173">
        <f>SUMIF('TY Functl GP Detail (E)'!$Q$4:$Q$1446,$B24,'TY Functl GP Detail (E)'!$M$4:$M$1446)</f>
        <v>3971244305.2070112</v>
      </c>
      <c r="O24" s="173">
        <f>SUMIF('TY Functl GP Detail (E)'!$Q$4:$Q$1446,$B24,'TY Functl GP Detail (E)'!$N$4:$N$1446)</f>
        <v>3992421510.0170116</v>
      </c>
      <c r="P24" s="173">
        <f>SUMIF('TY Functl GP Detail (E)'!$Q$4:$Q$1446,$B24,'TY Functl GP Detail (E)'!$O$4:$O$1446)</f>
        <v>4050141349.2883391</v>
      </c>
      <c r="Q24" s="180"/>
    </row>
    <row r="25" spans="1:18">
      <c r="A25" s="174" t="s">
        <v>16</v>
      </c>
      <c r="B25" s="175" t="s">
        <v>165</v>
      </c>
      <c r="C25" s="176">
        <f>SUMIF('TY Functl GP Detail (E)'!$Q$4:$Q$1446,$B25,'TY Functl GP Detail (E)'!$P$4:$P$1446)</f>
        <v>381909676.27170002</v>
      </c>
      <c r="D25" s="176">
        <f>SUMIF('TY Functl GP Detail (E)'!$Q$4:$Q$1446,$B25,'TY Functl GP Detail (E)'!$C$4:$C$1446)</f>
        <v>362111531.34776115</v>
      </c>
      <c r="E25" s="176">
        <f>SUMIF('TY Functl GP Detail (E)'!$Q$4:$Q$1446,$B25,'TY Functl GP Detail (E)'!$D$4:$D$1446)</f>
        <v>362143975.39275783</v>
      </c>
      <c r="F25" s="176">
        <f>SUMIF('TY Functl GP Detail (E)'!$Q$4:$Q$1446,$B25,'TY Functl GP Detail (E)'!$E$4:$E$1446)</f>
        <v>362918402.38892061</v>
      </c>
      <c r="G25" s="176">
        <f>SUMIF('TY Functl GP Detail (E)'!$Q$4:$Q$1446,$B25,'TY Functl GP Detail (E)'!$F$4:$F$1446)</f>
        <v>364529668.52193737</v>
      </c>
      <c r="H25" s="176">
        <f>SUMIF('TY Functl GP Detail (E)'!$Q$4:$Q$1446,$B25,'TY Functl GP Detail (E)'!$G$4:$G$1446)</f>
        <v>364542367.41364515</v>
      </c>
      <c r="I25" s="176">
        <f>SUMIF('TY Functl GP Detail (E)'!$Q$4:$Q$1446,$B25,'TY Functl GP Detail (E)'!$H$4:$H$1446)</f>
        <v>370187055.41566598</v>
      </c>
      <c r="J25" s="176">
        <f>SUMIF('TY Functl GP Detail (E)'!$Q$4:$Q$1446,$B25,'TY Functl GP Detail (E)'!$I$4:$I$1446)</f>
        <v>377454482.70230103</v>
      </c>
      <c r="K25" s="176">
        <f>SUMIF('TY Functl GP Detail (E)'!$Q$4:$Q$1446,$B25,'TY Functl GP Detail (E)'!$J$4:$J$1446)</f>
        <v>376038250.08292878</v>
      </c>
      <c r="L25" s="176">
        <f>SUMIF('TY Functl GP Detail (E)'!$Q$4:$Q$1446,$B25,'TY Functl GP Detail (E)'!$K$4:$K$1446)</f>
        <v>377235406.11201894</v>
      </c>
      <c r="M25" s="176">
        <f>SUMIF('TY Functl GP Detail (E)'!$Q$4:$Q$1446,$B25,'TY Functl GP Detail (E)'!$L$4:$L$1446)</f>
        <v>398335104.29580784</v>
      </c>
      <c r="N25" s="176">
        <f>SUMIF('TY Functl GP Detail (E)'!$Q$4:$Q$1446,$B25,'TY Functl GP Detail (E)'!$M$4:$M$1446)</f>
        <v>413230665.61459595</v>
      </c>
      <c r="O25" s="176">
        <f>SUMIF('TY Functl GP Detail (E)'!$Q$4:$Q$1446,$B25,'TY Functl GP Detail (E)'!$N$4:$N$1446)</f>
        <v>416425238.79837775</v>
      </c>
      <c r="P25" s="176">
        <f>SUMIF('TY Functl GP Detail (E)'!$Q$4:$Q$1446,$B25,'TY Functl GP Detail (E)'!$O$4:$O$1446)</f>
        <v>437658561.35493845</v>
      </c>
      <c r="Q25" s="180"/>
    </row>
    <row r="26" spans="1:18">
      <c r="A26" s="174" t="s">
        <v>17</v>
      </c>
      <c r="B26" s="175" t="s">
        <v>9</v>
      </c>
      <c r="C26" s="177">
        <f>SUMIF('TY Functl GP Detail (E)'!$Q$4:$Q$1446,$B26,'TY Functl GP Detail (E)'!$P$4:$P$1446)</f>
        <v>515670959.87051761</v>
      </c>
      <c r="D26" s="177">
        <f>SUMIF('TY Functl GP Detail (E)'!$Q$4:$Q$1446,$B26,'TY Functl GP Detail (E)'!$C$4:$C$1446)</f>
        <v>489165893.80277729</v>
      </c>
      <c r="E26" s="177">
        <f>SUMIF('TY Functl GP Detail (E)'!$Q$4:$Q$1446,$B26,'TY Functl GP Detail (E)'!$D$4:$D$1446)</f>
        <v>488818391.22694027</v>
      </c>
      <c r="F26" s="177">
        <f>SUMIF('TY Functl GP Detail (E)'!$Q$4:$Q$1446,$B26,'TY Functl GP Detail (E)'!$E$4:$E$1446)</f>
        <v>491006902.52629459</v>
      </c>
      <c r="G26" s="177">
        <f>SUMIF('TY Functl GP Detail (E)'!$Q$4:$Q$1446,$B26,'TY Functl GP Detail (E)'!$F$4:$F$1446)</f>
        <v>493670094.05912858</v>
      </c>
      <c r="H26" s="177">
        <f>SUMIF('TY Functl GP Detail (E)'!$Q$4:$Q$1446,$B26,'TY Functl GP Detail (E)'!$G$4:$G$1446)</f>
        <v>493824704.84696639</v>
      </c>
      <c r="I26" s="177">
        <f>SUMIF('TY Functl GP Detail (E)'!$Q$4:$Q$1446,$B26,'TY Functl GP Detail (E)'!$H$4:$H$1446)</f>
        <v>499043367.75576317</v>
      </c>
      <c r="J26" s="177">
        <f>SUMIF('TY Functl GP Detail (E)'!$Q$4:$Q$1446,$B26,'TY Functl GP Detail (E)'!$I$4:$I$1446)</f>
        <v>508152899.78645158</v>
      </c>
      <c r="K26" s="177">
        <f>SUMIF('TY Functl GP Detail (E)'!$Q$4:$Q$1446,$B26,'TY Functl GP Detail (E)'!$J$4:$J$1446)</f>
        <v>506008998.74430716</v>
      </c>
      <c r="L26" s="177">
        <f>SUMIF('TY Functl GP Detail (E)'!$Q$4:$Q$1446,$B26,'TY Functl GP Detail (E)'!$K$4:$K$1446)</f>
        <v>508587672.59861302</v>
      </c>
      <c r="M26" s="177">
        <f>SUMIF('TY Functl GP Detail (E)'!$Q$4:$Q$1446,$B26,'TY Functl GP Detail (E)'!$L$4:$L$1446)</f>
        <v>537233622.5536176</v>
      </c>
      <c r="N26" s="177">
        <f>SUMIF('TY Functl GP Detail (E)'!$Q$4:$Q$1446,$B26,'TY Functl GP Detail (E)'!$M$4:$M$1446)</f>
        <v>558324395.21641803</v>
      </c>
      <c r="O26" s="177">
        <f>SUMIF('TY Functl GP Detail (E)'!$Q$4:$Q$1446,$B26,'TY Functl GP Detail (E)'!$N$4:$N$1446)</f>
        <v>563325313.94502103</v>
      </c>
      <c r="P26" s="177">
        <f>SUMIF('TY Functl GP Detail (E)'!$Q$4:$Q$1446,$B26,'TY Functl GP Detail (E)'!$O$4:$O$1446)</f>
        <v>591015440.11650848</v>
      </c>
      <c r="Q26" s="180"/>
    </row>
    <row r="27" spans="1:18"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</row>
    <row r="28" spans="1:18" ht="13.5" thickBot="1">
      <c r="A28" s="170" t="s">
        <v>166</v>
      </c>
      <c r="B28" s="170"/>
      <c r="C28" s="179">
        <f>SUM(C22:C27)</f>
        <v>10572466948.8888</v>
      </c>
      <c r="D28" s="179">
        <f t="shared" ref="D28:P28" si="0">SUM(D22:D27)</f>
        <v>10415581177.21336</v>
      </c>
      <c r="E28" s="179">
        <f t="shared" si="0"/>
        <v>10437813227.322521</v>
      </c>
      <c r="F28" s="179">
        <f t="shared" si="0"/>
        <v>10455172257.398039</v>
      </c>
      <c r="G28" s="179">
        <f t="shared" si="0"/>
        <v>10484520604.473888</v>
      </c>
      <c r="H28" s="179">
        <f t="shared" si="0"/>
        <v>10495191347.163435</v>
      </c>
      <c r="I28" s="179">
        <f t="shared" si="0"/>
        <v>10518140886.034254</v>
      </c>
      <c r="J28" s="179">
        <f t="shared" si="0"/>
        <v>10543661107.001575</v>
      </c>
      <c r="K28" s="179">
        <f t="shared" si="0"/>
        <v>10559688039.220058</v>
      </c>
      <c r="L28" s="179">
        <f t="shared" si="0"/>
        <v>10576646467.383455</v>
      </c>
      <c r="M28" s="179">
        <f t="shared" si="0"/>
        <v>10643917031.692247</v>
      </c>
      <c r="N28" s="179">
        <f t="shared" si="0"/>
        <v>10731421639.053837</v>
      </c>
      <c r="O28" s="179">
        <f t="shared" si="0"/>
        <v>10766468377.136221</v>
      </c>
      <c r="P28" s="179">
        <f t="shared" si="0"/>
        <v>10898545827.564478</v>
      </c>
      <c r="Q28" s="172"/>
      <c r="R28" s="172"/>
    </row>
    <row r="29" spans="1:18" ht="13.5" thickTop="1">
      <c r="C29" s="180"/>
      <c r="D29" s="173">
        <f>'TY Functl GP Detail (E)'!C1448-D28</f>
        <v>0</v>
      </c>
      <c r="E29" s="173">
        <f>'TY Functl GP Detail (E)'!D1448-E28</f>
        <v>0</v>
      </c>
      <c r="F29" s="173">
        <f>'TY Functl GP Detail (E)'!E1448-F28</f>
        <v>0</v>
      </c>
      <c r="G29" s="173">
        <f>'TY Functl GP Detail (E)'!F1448-G28</f>
        <v>0</v>
      </c>
      <c r="H29" s="173">
        <f>'TY Functl GP Detail (E)'!G1448-H28</f>
        <v>0</v>
      </c>
      <c r="I29" s="173">
        <f>'TY Functl GP Detail (E)'!H1448-I28</f>
        <v>0</v>
      </c>
      <c r="J29" s="173">
        <f>'TY Functl GP Detail (E)'!I1448-J28</f>
        <v>0</v>
      </c>
      <c r="K29" s="173">
        <f>'TY Functl GP Detail (E)'!J1448-K28</f>
        <v>0</v>
      </c>
      <c r="L29" s="173">
        <f>'TY Functl GP Detail (E)'!K1448-L28</f>
        <v>0</v>
      </c>
      <c r="M29" s="173">
        <f>'TY Functl GP Detail (E)'!L1448-M28</f>
        <v>0</v>
      </c>
      <c r="N29" s="173">
        <f>'TY Functl GP Detail (E)'!M1448-N28</f>
        <v>0</v>
      </c>
      <c r="O29" s="173">
        <f>'TY Functl GP Detail (E)'!N1448-O28</f>
        <v>0</v>
      </c>
      <c r="P29" s="173">
        <f>'TY Functl GP Detail (E)'!O1448-P28</f>
        <v>0</v>
      </c>
      <c r="R29" s="180"/>
    </row>
    <row r="30" spans="1:18">
      <c r="C30" s="181" t="s">
        <v>19</v>
      </c>
      <c r="D30" s="173"/>
    </row>
    <row r="31" spans="1:18">
      <c r="A31" s="168" t="s">
        <v>158</v>
      </c>
      <c r="C31" s="168" t="s">
        <v>167</v>
      </c>
      <c r="D31" s="169">
        <v>43100</v>
      </c>
      <c r="E31" s="169">
        <v>43131</v>
      </c>
      <c r="F31" s="169">
        <v>43159</v>
      </c>
      <c r="G31" s="169">
        <v>43190</v>
      </c>
      <c r="H31" s="169">
        <v>43220</v>
      </c>
      <c r="I31" s="169">
        <v>43251</v>
      </c>
      <c r="J31" s="169">
        <v>43281</v>
      </c>
      <c r="K31" s="169">
        <v>43312</v>
      </c>
      <c r="L31" s="169">
        <v>43343</v>
      </c>
      <c r="M31" s="169">
        <v>43373</v>
      </c>
      <c r="N31" s="169">
        <v>43404</v>
      </c>
      <c r="O31" s="169">
        <v>43434</v>
      </c>
      <c r="P31" s="169">
        <v>43465</v>
      </c>
    </row>
    <row r="33" spans="1:18">
      <c r="A33" s="170" t="s">
        <v>160</v>
      </c>
    </row>
    <row r="34" spans="1:18">
      <c r="A34" s="166" t="s">
        <v>161</v>
      </c>
      <c r="B34" s="182" t="s">
        <v>162</v>
      </c>
      <c r="C34" s="183">
        <f>-SUMIF('TY Functl AD Detail (E)'!$Q$3:$Q$1346,$B34,'TY Functl AD Detail (E)'!$P$3:$P$1346)</f>
        <v>-1969144799.5250492</v>
      </c>
      <c r="D34" s="183">
        <f>-SUMIF('TY Functl AD Detail (E)'!$Q$3:$Q$1346,$B34,'TY Functl AD Detail (E)'!$C$3:$C$1346)</f>
        <v>-1906731463.034884</v>
      </c>
      <c r="E34" s="183">
        <f>-SUMIF('TY Functl AD Detail (E)'!$Q$3:$Q$1346,$B34,'TY Functl AD Detail (E)'!$D$3:$D$1346)</f>
        <v>-1910039099.9358199</v>
      </c>
      <c r="F34" s="183">
        <f>-SUMIF('TY Functl AD Detail (E)'!$Q$3:$Q$1346,$B34,'TY Functl AD Detail (E)'!$E$3:$E$1346)</f>
        <v>-1921639802.1463227</v>
      </c>
      <c r="G34" s="183">
        <f>-SUMIF('TY Functl AD Detail (E)'!$Q$3:$Q$1346,$B34,'TY Functl AD Detail (E)'!$F$3:$F$1346)</f>
        <v>-1936584302.2787435</v>
      </c>
      <c r="H34" s="183">
        <f>-SUMIF('TY Functl AD Detail (E)'!$Q$3:$Q$1346,$B34,'TY Functl AD Detail (E)'!G3:G1346)</f>
        <v>-1948881523.4038086</v>
      </c>
      <c r="I34" s="183">
        <f>-SUMIF('TY Functl AD Detail (E)'!$Q$3:$Q$1346,$B34,'TY Functl AD Detail (E)'!$H$3:$H$1346)</f>
        <v>-1958576845.4797165</v>
      </c>
      <c r="J34" s="183">
        <f>-SUMIF('TY Functl AD Detail (E)'!$Q$3:$Q$1346,$B34,'TY Functl AD Detail (E)'!$I$3:$I$1346)</f>
        <v>-1969250958.5558813</v>
      </c>
      <c r="K34" s="183">
        <f>-SUMIF('TY Functl AD Detail (E)'!$Q$3:$Q$1346,$B34,'TY Functl AD Detail (E)'!$J$3:$J$1346)</f>
        <v>-1979756339.7200582</v>
      </c>
      <c r="L34" s="183">
        <f>-SUMIF('TY Functl AD Detail (E)'!$Q$3:$Q$1346,$B34,'TY Functl AD Detail (E)'!$K$3:$K$1346)</f>
        <v>-1991380516.8516123</v>
      </c>
      <c r="M34" s="183">
        <f>-SUMIF('TY Functl AD Detail (E)'!$Q$3:$Q$1346,$B34,'TY Functl AD Detail (E)'!$L$3:$L$1346)</f>
        <v>-2002597548.0859339</v>
      </c>
      <c r="N34" s="183">
        <f>-SUMIF('TY Functl AD Detail (E)'!$Q$3:$Q$1346,$B34,'TY Functl AD Detail (E)'!$M$3:$M$1346)</f>
        <v>-2015315185.9326892</v>
      </c>
      <c r="O34" s="183">
        <f>-SUMIF('TY Functl AD Detail (E)'!$Q$3:$Q$1346,$B34,'TY Functl AD Detail (E)'!$N$3:$N$1346)</f>
        <v>-2025695447.3211982</v>
      </c>
      <c r="P34" s="183">
        <f>-SUMIF('TY Functl AD Detail (E)'!$Q$3:$Q$1346,$B34,'TY Functl AD Detail (E)'!$O$3:$O$1346)</f>
        <v>-2033312553.3627262</v>
      </c>
    </row>
    <row r="35" spans="1:18">
      <c r="A35" s="166" t="s">
        <v>7</v>
      </c>
      <c r="B35" s="182" t="s">
        <v>163</v>
      </c>
      <c r="C35" s="176">
        <f>-SUMIF('TY Functl AD Detail (E)'!$Q$3:$Q$1346,$B35,'TY Functl AD Detail (E)'!$P$3:$P$1346)</f>
        <v>-503717591.09079927</v>
      </c>
      <c r="D35" s="176">
        <f>-SUMIF('TY Functl AD Detail (E)'!$Q$3:$Q$1346,$B35,'TY Functl AD Detail (E)'!$C$3:$C$1346)</f>
        <v>-490558083.58159214</v>
      </c>
      <c r="E35" s="176">
        <f>-SUMIF('TY Functl AD Detail (E)'!$Q$3:$Q$1346,$B35,'TY Functl AD Detail (E)'!$D$3:$D$1346)</f>
        <v>-493131561.11178458</v>
      </c>
      <c r="F35" s="176">
        <f>-SUMIF('TY Functl AD Detail (E)'!$Q$3:$Q$1346,$B35,'TY Functl AD Detail (E)'!$E$3:$E$1346)</f>
        <v>-495573604.15573055</v>
      </c>
      <c r="G35" s="176">
        <f>-SUMIF('TY Functl AD Detail (E)'!$Q$3:$Q$1346,$B35,'TY Functl AD Detail (E)'!$F$3:$F$1346)</f>
        <v>-499001842.96515721</v>
      </c>
      <c r="H35" s="176">
        <f>-SUMIF('TY Functl AD Detail (E)'!$Q$3:$Q$1346,$B35,'TY Functl AD Detail (E)'!$G$3:$G$1346)</f>
        <v>-499393221.44070214</v>
      </c>
      <c r="I35" s="176">
        <f>-SUMIF('TY Functl AD Detail (E)'!$Q$3:$Q$1346,$B35,'TY Functl AD Detail (E)'!$H$3:$H$1346)</f>
        <v>-500110875.03288823</v>
      </c>
      <c r="J35" s="176">
        <f>-SUMIF('TY Functl AD Detail (E)'!$Q$3:$Q$1346,$B35,'TY Functl AD Detail (E)'!$I$3:$I$1346)</f>
        <v>-502640448.11185485</v>
      </c>
      <c r="K35" s="176">
        <f>-SUMIF('TY Functl AD Detail (E)'!$Q$3:$Q$1346,$B35,'TY Functl AD Detail (E)'!$J$3:$J$1346)</f>
        <v>-504850643.05937725</v>
      </c>
      <c r="L35" s="176">
        <f>-SUMIF('TY Functl AD Detail (E)'!$Q$3:$Q$1346,$B35,'TY Functl AD Detail (E)'!$K$3:$K$1346)</f>
        <v>-507525357.73362899</v>
      </c>
      <c r="M35" s="176">
        <f>-SUMIF('TY Functl AD Detail (E)'!$Q$3:$Q$1346,$B35,'TY Functl AD Detail (E)'!$L$3:$L$1346)</f>
        <v>-509765700.13887978</v>
      </c>
      <c r="N35" s="176">
        <f>-SUMIF('TY Functl AD Detail (E)'!$Q$3:$Q$1346,$B35,'TY Functl AD Detail (E)'!$M$3:$M$1346)</f>
        <v>-512674879.52417386</v>
      </c>
      <c r="O35" s="176">
        <f>-SUMIF('TY Functl AD Detail (E)'!$Q$3:$Q$1346,$B35,'TY Functl AD Detail (E)'!$N$3:$N$1346)</f>
        <v>-515566828.27640021</v>
      </c>
      <c r="P35" s="176">
        <f>-SUMIF('TY Functl AD Detail (E)'!$Q$3:$Q$1346,$B35,'TY Functl AD Detail (E)'!$O$3:$O$1346)</f>
        <v>-518153299.49643505</v>
      </c>
    </row>
    <row r="36" spans="1:18">
      <c r="A36" s="166" t="s">
        <v>8</v>
      </c>
      <c r="B36" s="182" t="s">
        <v>164</v>
      </c>
      <c r="C36" s="176">
        <f>-SUMIF('TY Functl AD Detail (E)'!$Q$3:$Q$1346,$B36,'TY Functl AD Detail (E)'!$P$3:$P$1346)</f>
        <v>-1461014489.0522759</v>
      </c>
      <c r="D36" s="176">
        <f>-SUMIF('TY Functl AD Detail (E)'!$Q$3:$Q$1346,$B36,'TY Functl AD Detail (E)'!$C$3:$C$1346)</f>
        <v>-1419988014.1833584</v>
      </c>
      <c r="E36" s="176">
        <f>-SUMIF('TY Functl AD Detail (E)'!$Q$3:$Q$1346,$B36,'TY Functl AD Detail (E)'!$D$3:$D$1346)</f>
        <v>-1428350570.7372909</v>
      </c>
      <c r="F36" s="176">
        <f>-SUMIF('TY Functl AD Detail (E)'!$Q$3:$Q$1346,$B36,'TY Functl AD Detail (E)'!$E$3:$E$1346)</f>
        <v>-1435274432.8746376</v>
      </c>
      <c r="G36" s="176">
        <f>-SUMIF('TY Functl AD Detail (E)'!$Q$3:$Q$1346,$B36,'TY Functl AD Detail (E)'!$F$3:$F$1346)</f>
        <v>-1438349901.7139037</v>
      </c>
      <c r="H36" s="176">
        <f>-SUMIF('TY Functl AD Detail (E)'!$Q$3:$Q$1346,$B36,'TY Functl AD Detail (E)'!$G$3:$G$1346)</f>
        <v>-1446316969.9825418</v>
      </c>
      <c r="I36" s="176">
        <f>-SUMIF('TY Functl AD Detail (E)'!$Q$3:$Q$1346,$B36,'TY Functl AD Detail (E)'!$H$3:$H$1346)</f>
        <v>-1454787561.7865551</v>
      </c>
      <c r="J36" s="176">
        <f>-SUMIF('TY Functl AD Detail (E)'!$Q$3:$Q$1346,$B36,'TY Functl AD Detail (E)'!$I$3:$I$1346)</f>
        <v>-1463107599.7780418</v>
      </c>
      <c r="K36" s="176">
        <f>-SUMIF('TY Functl AD Detail (E)'!$Q$3:$Q$1346,$B36,'TY Functl AD Detail (E)'!$J$3:$J$1346)</f>
        <v>-1469379952.6282537</v>
      </c>
      <c r="L36" s="176">
        <f>-SUMIF('TY Functl AD Detail (E)'!$Q$3:$Q$1346,$B36,'TY Functl AD Detail (E)'!$K$3:$K$1346)</f>
        <v>-1474870761.0296795</v>
      </c>
      <c r="M36" s="176">
        <f>-SUMIF('TY Functl AD Detail (E)'!$Q$3:$Q$1346,$B36,'TY Functl AD Detail (E)'!$L$3:$L$1346)</f>
        <v>-1483283232.7314544</v>
      </c>
      <c r="N36" s="176">
        <f>-SUMIF('TY Functl AD Detail (E)'!$Q$3:$Q$1346,$B36,'TY Functl AD Detail (E)'!$M$3:$M$1346)</f>
        <v>-1486526963.5221434</v>
      </c>
      <c r="O36" s="176">
        <f>-SUMIF('TY Functl AD Detail (E)'!$Q$3:$Q$1346,$B36,'TY Functl AD Detail (E)'!$N$3:$N$1346)</f>
        <v>-1492164768.2444644</v>
      </c>
      <c r="P36" s="176">
        <f>-SUMIF('TY Functl AD Detail (E)'!$Q$3:$Q$1346,$B36,'TY Functl AD Detail (E)'!$O$3:$O$1346)</f>
        <v>-1499533309.0133336</v>
      </c>
    </row>
    <row r="37" spans="1:18">
      <c r="A37" s="174" t="s">
        <v>16</v>
      </c>
      <c r="B37" s="184" t="s">
        <v>165</v>
      </c>
      <c r="C37" s="176">
        <f>-SUMIF('TY Functl AD Detail (E)'!$Q$3:$Q$1346,$B37,'TY Functl AD Detail (E)'!$P$3:$P$1346)</f>
        <v>-128663487.36185595</v>
      </c>
      <c r="D37" s="176">
        <f>-SUMIF('TY Functl AD Detail (E)'!$Q$3:$Q$1346,$B37,'TY Functl AD Detail (E)'!$C$3:$C$1346)</f>
        <v>-115106005.28566477</v>
      </c>
      <c r="E37" s="176">
        <f>-SUMIF('TY Functl AD Detail (E)'!$Q$3:$Q$1346,$B37,'TY Functl AD Detail (E)'!$D$3:$D$1346)</f>
        <v>-116864029.77937913</v>
      </c>
      <c r="F37" s="176">
        <f>-SUMIF('TY Functl AD Detail (E)'!$Q$3:$Q$1346,$B37,'TY Functl AD Detail (E)'!$E$3:$E$1346)</f>
        <v>-119456004.35320142</v>
      </c>
      <c r="G37" s="176">
        <f>-SUMIF('TY Functl AD Detail (E)'!$Q$3:$Q$1346,$B37,'TY Functl AD Detail (E)'!$F$3:$F$1346)</f>
        <v>-122782800.40198597</v>
      </c>
      <c r="H37" s="176">
        <f>-SUMIF('TY Functl AD Detail (E)'!$Q$3:$Q$1346,$B37,'TY Functl AD Detail (E)'!$G$3:$G$1346)</f>
        <v>-126036930.63946953</v>
      </c>
      <c r="I37" s="176">
        <f>-SUMIF('TY Functl AD Detail (E)'!$Q$3:$Q$1346,$B37,'TY Functl AD Detail (E)'!$H$3:$H$1346)</f>
        <v>-125996329.59118868</v>
      </c>
      <c r="J37" s="176">
        <f>-SUMIF('TY Functl AD Detail (E)'!$Q$3:$Q$1346,$B37,'TY Functl AD Detail (E)'!$I$3:$I$1346)</f>
        <v>-128981835.02812165</v>
      </c>
      <c r="K37" s="176">
        <f>-SUMIF('TY Functl AD Detail (E)'!$Q$3:$Q$1346,$B37,'TY Functl AD Detail (E)'!$J$3:$J$1346)</f>
        <v>-128536092.76285915</v>
      </c>
      <c r="L37" s="176">
        <f>-SUMIF('TY Functl AD Detail (E)'!$Q$3:$Q$1346,$B37,'TY Functl AD Detail (E)'!$K$3:$K$1346)</f>
        <v>-131920348.45529604</v>
      </c>
      <c r="M37" s="176">
        <f>-SUMIF('TY Functl AD Detail (E)'!$Q$3:$Q$1346,$B37,'TY Functl AD Detail (E)'!$L$3:$L$1346)</f>
        <v>-135492912.35926855</v>
      </c>
      <c r="N37" s="176">
        <f>-SUMIF('TY Functl AD Detail (E)'!$Q$3:$Q$1346,$B37,'TY Functl AD Detail (E)'!$M$3:$M$1346)</f>
        <v>-136933222.24995923</v>
      </c>
      <c r="O37" s="176">
        <f>-SUMIF('TY Functl AD Detail (E)'!$Q$3:$Q$1346,$B37,'TY Functl AD Detail (E)'!$N$3:$N$1346)</f>
        <v>-140958290.38358378</v>
      </c>
      <c r="P37" s="176">
        <f>-SUMIF('TY Functl AD Detail (E)'!$Q$3:$Q$1346,$B37,'TY Functl AD Detail (E)'!$O$3:$O$1346)</f>
        <v>-144901859.3902517</v>
      </c>
    </row>
    <row r="38" spans="1:18">
      <c r="A38" s="174" t="s">
        <v>17</v>
      </c>
      <c r="B38" s="184" t="s">
        <v>9</v>
      </c>
      <c r="C38" s="176">
        <f>-SUMIF('TY Functl AD Detail (E)'!$Q$3:$Q$1346,$B38,'TY Functl AD Detail (E)'!$P$3:$P$1346)</f>
        <v>-182384891.16492367</v>
      </c>
      <c r="D38" s="176">
        <f>-SUMIF('TY Functl AD Detail (E)'!$Q$3:$Q$1346,$B38,'TY Functl AD Detail (E)'!$C$3:$C$1346)</f>
        <v>-172751330.19969347</v>
      </c>
      <c r="E38" s="176">
        <f>-SUMIF('TY Functl AD Detail (E)'!$Q$3:$Q$1346,$B38,'TY Functl AD Detail (E)'!$D$3:$D$1346)</f>
        <v>-174143416.79471481</v>
      </c>
      <c r="F38" s="176">
        <f>-SUMIF('TY Functl AD Detail (E)'!$Q$3:$Q$1346,$B38,'TY Functl AD Detail (E)'!$E$3:$E$1346)</f>
        <v>-177152652.47841173</v>
      </c>
      <c r="G38" s="176">
        <f>-SUMIF('TY Functl AD Detail (E)'!$Q$3:$Q$1346,$B38,'TY Functl AD Detail (E)'!$F$3:$F$1346)</f>
        <v>-181227614.90627104</v>
      </c>
      <c r="H38" s="176">
        <f>-SUMIF('TY Functl AD Detail (E)'!$Q$3:$Q$1346,$B38,'TY Functl AD Detail (E)'!$G$3:$G$1346)</f>
        <v>-185204310.69409707</v>
      </c>
      <c r="I38" s="176">
        <f>-SUMIF('TY Functl AD Detail (E)'!$Q$3:$Q$1346,$B38,'TY Functl AD Detail (E)'!$H$3:$H$1346)</f>
        <v>-179766157.61818302</v>
      </c>
      <c r="J38" s="176">
        <f>-SUMIF('TY Functl AD Detail (E)'!$Q$3:$Q$1346,$B38,'TY Functl AD Detail (E)'!$I$3:$I$1346)</f>
        <v>-182098648.15544745</v>
      </c>
      <c r="K38" s="176">
        <f>-SUMIF('TY Functl AD Detail (E)'!$Q$3:$Q$1346,$B38,'TY Functl AD Detail (E)'!$J$3:$J$1346)</f>
        <v>-178343002.76660937</v>
      </c>
      <c r="L38" s="176">
        <f>-SUMIF('TY Functl AD Detail (E)'!$Q$3:$Q$1346,$B38,'TY Functl AD Detail (E)'!$K$3:$K$1346)</f>
        <v>-182251417.88670921</v>
      </c>
      <c r="M38" s="176">
        <f>-SUMIF('TY Functl AD Detail (E)'!$Q$3:$Q$1346,$B38,'TY Functl AD Detail (E)'!$L$3:$L$1346)</f>
        <v>-185876743.55079132</v>
      </c>
      <c r="N38" s="176">
        <f>-SUMIF('TY Functl AD Detail (E)'!$Q$3:$Q$1346,$B38,'TY Functl AD Detail (E)'!$M$3:$M$1346)</f>
        <v>-187628046.89676499</v>
      </c>
      <c r="O38" s="176">
        <f>-SUMIF('TY Functl AD Detail (E)'!$Q$3:$Q$1346,$B38,'TY Functl AD Detail (E)'!$N$3:$N$1346)</f>
        <v>-192202604.15389061</v>
      </c>
      <c r="P38" s="176">
        <f>-SUMIF('TY Functl AD Detail (E)'!$Q$3:$Q$1346,$B38,'TY Functl AD Detail (E)'!$O$3:$O$1346)</f>
        <v>-192766513.9546935</v>
      </c>
    </row>
    <row r="39" spans="1:18">
      <c r="C39" s="185"/>
      <c r="D39" s="178"/>
      <c r="E39" s="178"/>
      <c r="F39" s="178"/>
      <c r="G39" s="178"/>
      <c r="H39" s="178"/>
      <c r="I39" s="186"/>
      <c r="J39" s="186"/>
      <c r="K39" s="186"/>
      <c r="L39" s="178"/>
      <c r="M39" s="178"/>
      <c r="N39" s="178"/>
      <c r="O39" s="178"/>
      <c r="P39" s="178"/>
    </row>
    <row r="40" spans="1:18" ht="13.5" thickBot="1">
      <c r="A40" s="170" t="s">
        <v>166</v>
      </c>
      <c r="C40" s="179">
        <f>SUM(C34:C39)</f>
        <v>-4244925258.1949039</v>
      </c>
      <c r="D40" s="179">
        <f t="shared" ref="D40:P40" si="1">SUM(D34:D39)</f>
        <v>-4105134896.2851925</v>
      </c>
      <c r="E40" s="179">
        <f t="shared" si="1"/>
        <v>-4122528678.3589897</v>
      </c>
      <c r="F40" s="179">
        <f t="shared" si="1"/>
        <v>-4149096496.0083041</v>
      </c>
      <c r="G40" s="179">
        <f t="shared" si="1"/>
        <v>-4177946462.2660618</v>
      </c>
      <c r="H40" s="179">
        <f t="shared" si="1"/>
        <v>-4205832956.1606188</v>
      </c>
      <c r="I40" s="179">
        <f t="shared" si="1"/>
        <v>-4219237769.508532</v>
      </c>
      <c r="J40" s="179">
        <f t="shared" si="1"/>
        <v>-4246079489.6293468</v>
      </c>
      <c r="K40" s="179">
        <f t="shared" si="1"/>
        <v>-4260866030.9371576</v>
      </c>
      <c r="L40" s="179">
        <f t="shared" si="1"/>
        <v>-4287948401.9569259</v>
      </c>
      <c r="M40" s="179">
        <f t="shared" si="1"/>
        <v>-4317016136.8663282</v>
      </c>
      <c r="N40" s="179">
        <f t="shared" si="1"/>
        <v>-4339078298.1257305</v>
      </c>
      <c r="O40" s="179">
        <f t="shared" si="1"/>
        <v>-4366587938.3795376</v>
      </c>
      <c r="P40" s="179">
        <f t="shared" si="1"/>
        <v>-4388667535.2174397</v>
      </c>
    </row>
    <row r="41" spans="1:18" ht="13.5" thickTop="1">
      <c r="A41" s="187" t="s">
        <v>10</v>
      </c>
      <c r="C41" s="188">
        <f>-C40-'TY Functl AD Detail (E)'!P1348</f>
        <v>-0.18833398818969727</v>
      </c>
      <c r="D41" s="188">
        <f>-D40-'TY Functl AD Detail (E)'!C1348</f>
        <v>-0.17339277267456055</v>
      </c>
      <c r="E41" s="188">
        <f>-E40-'TY Functl AD Detail (E)'!D1348</f>
        <v>-0.19970130920410156</v>
      </c>
      <c r="F41" s="188">
        <f>-F40-'TY Functl AD Detail (E)'!E1348</f>
        <v>-0.23442745208740234</v>
      </c>
      <c r="G41" s="188">
        <f>-G40-'TY Functl AD Detail (E)'!F1348</f>
        <v>-0.1625208854675293</v>
      </c>
      <c r="H41" s="188">
        <f>-H40-'TY Functl AD Detail (E)'!G1348</f>
        <v>-0.16851520538330078</v>
      </c>
      <c r="I41" s="188">
        <f>-I40-'TY Functl AD Detail (E)'!H1348</f>
        <v>-0.15132951736450195</v>
      </c>
      <c r="J41" s="188">
        <f>-J40-'TY Functl AD Detail (E)'!I1348</f>
        <v>-0.16979312896728516</v>
      </c>
      <c r="K41" s="188">
        <f>-K40-'TY Functl AD Detail (E)'!J1348</f>
        <v>-0.17392110824584961</v>
      </c>
      <c r="L41" s="188">
        <f>-L40-'TY Functl AD Detail (E)'!K1348</f>
        <v>-0.18560934066772461</v>
      </c>
      <c r="M41" s="188">
        <f>-M40-'TY Functl AD Detail (E)'!L1348</f>
        <v>-0.21301078796386719</v>
      </c>
      <c r="N41" s="188">
        <f>-N40-'TY Functl AD Detail (E)'!M1348</f>
        <v>-0.19992351531982422</v>
      </c>
      <c r="O41" s="188">
        <f>-O40-'TY Functl AD Detail (E)'!N1348</f>
        <v>-0.20695400238037109</v>
      </c>
      <c r="P41" s="188">
        <f>-P40-'TY Functl AD Detail (E)'!O1348</f>
        <v>-0.21519374847412109</v>
      </c>
      <c r="Q41" s="189"/>
      <c r="R41" s="189"/>
    </row>
    <row r="42" spans="1:18">
      <c r="C42" s="190"/>
      <c r="D42" s="191"/>
      <c r="E42" s="188"/>
      <c r="F42" s="188"/>
      <c r="G42" s="188"/>
      <c r="H42" s="188"/>
      <c r="I42" s="188"/>
      <c r="J42" s="188"/>
      <c r="K42" s="188"/>
      <c r="L42" s="188"/>
      <c r="M42" s="188"/>
      <c r="N42" s="188"/>
      <c r="O42" s="188"/>
      <c r="P42" s="188"/>
    </row>
    <row r="43" spans="1:18">
      <c r="C43" s="192"/>
      <c r="D43" s="188"/>
      <c r="E43" s="188"/>
      <c r="F43" s="188"/>
      <c r="G43" s="188"/>
      <c r="H43" s="188"/>
      <c r="I43" s="188"/>
      <c r="J43" s="188"/>
      <c r="K43" s="188"/>
      <c r="L43" s="188"/>
      <c r="M43" s="188"/>
      <c r="N43" s="188"/>
      <c r="O43" s="188"/>
      <c r="P43" s="188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489"/>
  <sheetViews>
    <sheetView workbookViewId="0">
      <selection activeCell="D7" sqref="D7"/>
    </sheetView>
  </sheetViews>
  <sheetFormatPr defaultColWidth="9.140625" defaultRowHeight="12.75"/>
  <cols>
    <col min="1" max="1" width="10.42578125" style="195" customWidth="1"/>
    <col min="2" max="2" width="32.7109375" style="195" bestFit="1" customWidth="1"/>
    <col min="3" max="5" width="15" style="195" bestFit="1" customWidth="1"/>
    <col min="6" max="6" width="15.85546875" style="195" bestFit="1" customWidth="1"/>
    <col min="7" max="9" width="15" style="195" bestFit="1" customWidth="1"/>
    <col min="10" max="11" width="15.85546875" style="195" bestFit="1" customWidth="1"/>
    <col min="12" max="13" width="15" style="195" bestFit="1" customWidth="1"/>
    <col min="14" max="15" width="15.85546875" style="195" bestFit="1" customWidth="1"/>
    <col min="16" max="16" width="16.7109375" style="195" bestFit="1" customWidth="1"/>
    <col min="17" max="17" width="13.7109375" style="195" bestFit="1" customWidth="1"/>
    <col min="18" max="18" width="7.5703125" style="196" bestFit="1" customWidth="1"/>
    <col min="19" max="20" width="15" style="197" bestFit="1" customWidth="1"/>
    <col min="21" max="16384" width="9.140625" style="197"/>
  </cols>
  <sheetData>
    <row r="2" spans="1:31">
      <c r="A2" s="193">
        <v>0.66190000000000004</v>
      </c>
      <c r="B2" s="194" t="s">
        <v>168</v>
      </c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</row>
    <row r="3" spans="1:31" s="170" customFormat="1">
      <c r="A3" s="198" t="s">
        <v>169</v>
      </c>
      <c r="B3" s="198" t="s">
        <v>170</v>
      </c>
      <c r="C3" s="199" t="s">
        <v>171</v>
      </c>
      <c r="D3" s="199" t="s">
        <v>172</v>
      </c>
      <c r="E3" s="199" t="s">
        <v>173</v>
      </c>
      <c r="F3" s="199" t="s">
        <v>174</v>
      </c>
      <c r="G3" s="199" t="s">
        <v>175</v>
      </c>
      <c r="H3" s="199" t="s">
        <v>176</v>
      </c>
      <c r="I3" s="199" t="s">
        <v>177</v>
      </c>
      <c r="J3" s="199" t="s">
        <v>178</v>
      </c>
      <c r="K3" s="199" t="s">
        <v>179</v>
      </c>
      <c r="L3" s="199" t="s">
        <v>180</v>
      </c>
      <c r="M3" s="199" t="s">
        <v>181</v>
      </c>
      <c r="N3" s="199" t="s">
        <v>182</v>
      </c>
      <c r="O3" s="199" t="s">
        <v>183</v>
      </c>
      <c r="P3" s="199" t="s">
        <v>184</v>
      </c>
      <c r="Q3" s="198" t="s">
        <v>185</v>
      </c>
      <c r="R3" s="200" t="s">
        <v>186</v>
      </c>
    </row>
    <row r="4" spans="1:31">
      <c r="A4" s="201" t="s">
        <v>187</v>
      </c>
      <c r="B4" s="202" t="s">
        <v>188</v>
      </c>
      <c r="C4" s="177">
        <v>99770000</v>
      </c>
      <c r="D4" s="177">
        <v>99770000</v>
      </c>
      <c r="E4" s="177">
        <v>99770000</v>
      </c>
      <c r="F4" s="177">
        <v>99770000</v>
      </c>
      <c r="G4" s="177">
        <v>99770000</v>
      </c>
      <c r="H4" s="177">
        <v>99770000</v>
      </c>
      <c r="I4" s="177">
        <v>99770000</v>
      </c>
      <c r="J4" s="177">
        <v>99770000</v>
      </c>
      <c r="K4" s="177">
        <v>99770000</v>
      </c>
      <c r="L4" s="177">
        <v>99770000</v>
      </c>
      <c r="M4" s="177">
        <v>99770000</v>
      </c>
      <c r="N4" s="177">
        <v>99770000</v>
      </c>
      <c r="O4" s="177">
        <v>90567000</v>
      </c>
      <c r="P4" s="177">
        <v>99386675</v>
      </c>
      <c r="Q4" s="203" t="s">
        <v>162</v>
      </c>
      <c r="R4" s="204">
        <f>(ROUND((C4+O4+SUM(D4:N4)*2)/24,-3)-(ROUND(P4,-3)))</f>
        <v>0</v>
      </c>
      <c r="S4" s="205"/>
      <c r="T4" s="205"/>
    </row>
    <row r="5" spans="1:31">
      <c r="A5" s="201" t="s">
        <v>189</v>
      </c>
      <c r="B5" s="202" t="s">
        <v>188</v>
      </c>
      <c r="C5" s="177">
        <v>253000</v>
      </c>
      <c r="D5" s="177">
        <v>253000</v>
      </c>
      <c r="E5" s="177">
        <v>253000</v>
      </c>
      <c r="F5" s="177">
        <v>253000</v>
      </c>
      <c r="G5" s="177">
        <v>253000</v>
      </c>
      <c r="H5" s="177">
        <v>253000</v>
      </c>
      <c r="I5" s="177">
        <v>253000</v>
      </c>
      <c r="J5" s="177">
        <v>253000</v>
      </c>
      <c r="K5" s="177">
        <v>253000</v>
      </c>
      <c r="L5" s="177">
        <v>253000</v>
      </c>
      <c r="M5" s="177">
        <v>253000</v>
      </c>
      <c r="N5" s="177">
        <v>253000</v>
      </c>
      <c r="O5" s="177">
        <v>253000</v>
      </c>
      <c r="P5" s="177">
        <v>252964</v>
      </c>
      <c r="Q5" s="203" t="s">
        <v>162</v>
      </c>
      <c r="R5" s="204">
        <f t="shared" ref="R5:R68" si="0">(ROUND((C5+O5+SUM(D5:N5)*2)/24,-3)-(ROUND(P5,-3)))</f>
        <v>0</v>
      </c>
    </row>
    <row r="6" spans="1:31" s="166" customFormat="1">
      <c r="A6" s="201" t="s">
        <v>190</v>
      </c>
      <c r="B6" s="202" t="s">
        <v>188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4" t="s">
        <v>162</v>
      </c>
      <c r="R6" s="204">
        <f t="shared" si="0"/>
        <v>0</v>
      </c>
    </row>
    <row r="7" spans="1:31">
      <c r="A7" s="201" t="s">
        <v>191</v>
      </c>
      <c r="B7" s="202" t="s">
        <v>188</v>
      </c>
      <c r="C7" s="177">
        <v>110000</v>
      </c>
      <c r="D7" s="177">
        <v>110000</v>
      </c>
      <c r="E7" s="177">
        <v>110000</v>
      </c>
      <c r="F7" s="177">
        <v>110000</v>
      </c>
      <c r="G7" s="177">
        <v>110000</v>
      </c>
      <c r="H7" s="177">
        <v>110000</v>
      </c>
      <c r="I7" s="177">
        <v>110000</v>
      </c>
      <c r="J7" s="177">
        <v>110000</v>
      </c>
      <c r="K7" s="177">
        <v>110000</v>
      </c>
      <c r="L7" s="177">
        <v>110000</v>
      </c>
      <c r="M7" s="177">
        <v>110000</v>
      </c>
      <c r="N7" s="177">
        <v>110000</v>
      </c>
      <c r="O7" s="177">
        <v>110000</v>
      </c>
      <c r="P7" s="177">
        <v>110376</v>
      </c>
      <c r="Q7" s="203" t="s">
        <v>162</v>
      </c>
      <c r="R7" s="204">
        <f t="shared" si="0"/>
        <v>0</v>
      </c>
    </row>
    <row r="8" spans="1:31">
      <c r="A8" s="201" t="s">
        <v>192</v>
      </c>
      <c r="B8" s="202" t="s">
        <v>188</v>
      </c>
      <c r="C8" s="177">
        <v>72000</v>
      </c>
      <c r="D8" s="177">
        <v>72000</v>
      </c>
      <c r="E8" s="177">
        <v>72000</v>
      </c>
      <c r="F8" s="177">
        <v>72000</v>
      </c>
      <c r="G8" s="177">
        <v>72000</v>
      </c>
      <c r="H8" s="177">
        <v>72000</v>
      </c>
      <c r="I8" s="177">
        <v>72000</v>
      </c>
      <c r="J8" s="177">
        <v>72000</v>
      </c>
      <c r="K8" s="177">
        <v>72000</v>
      </c>
      <c r="L8" s="177">
        <v>72000</v>
      </c>
      <c r="M8" s="177">
        <v>72000</v>
      </c>
      <c r="N8" s="177">
        <v>72000</v>
      </c>
      <c r="O8" s="177">
        <v>72000</v>
      </c>
      <c r="P8" s="177">
        <v>72067</v>
      </c>
      <c r="Q8" s="203" t="s">
        <v>162</v>
      </c>
      <c r="R8" s="204">
        <f t="shared" si="0"/>
        <v>0</v>
      </c>
    </row>
    <row r="9" spans="1:31" s="166" customFormat="1">
      <c r="A9" s="201" t="s">
        <v>193</v>
      </c>
      <c r="B9" s="202" t="s">
        <v>188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4" t="s">
        <v>162</v>
      </c>
      <c r="R9" s="204">
        <f t="shared" si="0"/>
        <v>0</v>
      </c>
    </row>
    <row r="10" spans="1:31">
      <c r="A10" s="201" t="s">
        <v>194</v>
      </c>
      <c r="B10" s="202" t="s">
        <v>188</v>
      </c>
      <c r="C10" s="177">
        <v>153000</v>
      </c>
      <c r="D10" s="177">
        <v>153000</v>
      </c>
      <c r="E10" s="177">
        <v>153000</v>
      </c>
      <c r="F10" s="177">
        <v>153000</v>
      </c>
      <c r="G10" s="177">
        <v>153000</v>
      </c>
      <c r="H10" s="177">
        <v>153000</v>
      </c>
      <c r="I10" s="177">
        <v>153000</v>
      </c>
      <c r="J10" s="177">
        <v>153000</v>
      </c>
      <c r="K10" s="177">
        <v>153000</v>
      </c>
      <c r="L10" s="177">
        <v>153000</v>
      </c>
      <c r="M10" s="177">
        <v>153000</v>
      </c>
      <c r="N10" s="177">
        <v>153000</v>
      </c>
      <c r="O10" s="177">
        <v>153000</v>
      </c>
      <c r="P10" s="177">
        <v>152757</v>
      </c>
      <c r="Q10" s="203" t="s">
        <v>162</v>
      </c>
      <c r="R10" s="204">
        <f t="shared" si="0"/>
        <v>0</v>
      </c>
    </row>
    <row r="11" spans="1:31">
      <c r="A11" s="201" t="s">
        <v>195</v>
      </c>
      <c r="B11" s="202" t="s">
        <v>188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11000</v>
      </c>
      <c r="L11" s="177">
        <v>11000</v>
      </c>
      <c r="M11" s="177">
        <v>11000</v>
      </c>
      <c r="N11" s="177">
        <v>11000</v>
      </c>
      <c r="O11" s="177">
        <v>11000</v>
      </c>
      <c r="P11" s="177">
        <v>4095</v>
      </c>
      <c r="Q11" s="203" t="s">
        <v>162</v>
      </c>
      <c r="R11" s="204">
        <f t="shared" si="0"/>
        <v>0</v>
      </c>
    </row>
    <row r="12" spans="1:31" s="166" customFormat="1">
      <c r="A12" s="201" t="s">
        <v>196</v>
      </c>
      <c r="B12" s="202" t="s">
        <v>188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4" t="s">
        <v>162</v>
      </c>
      <c r="R12" s="204">
        <f t="shared" si="0"/>
        <v>0</v>
      </c>
    </row>
    <row r="13" spans="1:31">
      <c r="A13" s="201" t="s">
        <v>197</v>
      </c>
      <c r="B13" s="202" t="s">
        <v>188</v>
      </c>
      <c r="C13" s="177">
        <v>6000</v>
      </c>
      <c r="D13" s="177">
        <v>6000</v>
      </c>
      <c r="E13" s="177">
        <v>6000</v>
      </c>
      <c r="F13" s="177">
        <v>6000</v>
      </c>
      <c r="G13" s="177">
        <v>6000</v>
      </c>
      <c r="H13" s="177">
        <v>6000</v>
      </c>
      <c r="I13" s="177">
        <v>6000</v>
      </c>
      <c r="J13" s="177">
        <v>6000</v>
      </c>
      <c r="K13" s="177">
        <v>6000</v>
      </c>
      <c r="L13" s="177">
        <v>6000</v>
      </c>
      <c r="M13" s="177">
        <v>6000</v>
      </c>
      <c r="N13" s="177">
        <v>6000</v>
      </c>
      <c r="O13" s="177">
        <v>6000</v>
      </c>
      <c r="P13" s="177">
        <v>6163</v>
      </c>
      <c r="Q13" s="203" t="s">
        <v>162</v>
      </c>
      <c r="R13" s="204">
        <f t="shared" si="0"/>
        <v>0</v>
      </c>
    </row>
    <row r="14" spans="1:31" s="166" customFormat="1">
      <c r="A14" s="201" t="s">
        <v>198</v>
      </c>
      <c r="B14" s="202" t="s">
        <v>188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4" t="s">
        <v>162</v>
      </c>
      <c r="R14" s="204">
        <f t="shared" si="0"/>
        <v>0</v>
      </c>
    </row>
    <row r="15" spans="1:31" s="166" customFormat="1">
      <c r="A15" s="201" t="s">
        <v>199</v>
      </c>
      <c r="B15" s="202" t="s">
        <v>188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4" t="s">
        <v>162</v>
      </c>
      <c r="R15" s="204">
        <f t="shared" si="0"/>
        <v>0</v>
      </c>
    </row>
    <row r="16" spans="1:31">
      <c r="A16" s="201" t="s">
        <v>200</v>
      </c>
      <c r="B16" s="202" t="s">
        <v>188</v>
      </c>
      <c r="C16" s="177">
        <v>336000</v>
      </c>
      <c r="D16" s="177">
        <v>336000</v>
      </c>
      <c r="E16" s="177">
        <v>336000</v>
      </c>
      <c r="F16" s="177">
        <v>336000</v>
      </c>
      <c r="G16" s="177">
        <v>336000</v>
      </c>
      <c r="H16" s="177">
        <v>336000</v>
      </c>
      <c r="I16" s="177">
        <v>336000</v>
      </c>
      <c r="J16" s="177">
        <v>336000</v>
      </c>
      <c r="K16" s="177">
        <v>336000</v>
      </c>
      <c r="L16" s="177">
        <v>336000</v>
      </c>
      <c r="M16" s="177">
        <v>336000</v>
      </c>
      <c r="N16" s="177">
        <v>336000</v>
      </c>
      <c r="O16" s="177">
        <v>336000</v>
      </c>
      <c r="P16" s="177">
        <v>336378</v>
      </c>
      <c r="Q16" s="203" t="s">
        <v>162</v>
      </c>
      <c r="R16" s="204">
        <f t="shared" si="0"/>
        <v>0</v>
      </c>
    </row>
    <row r="17" spans="1:18" s="166" customFormat="1">
      <c r="A17" s="201" t="s">
        <v>201</v>
      </c>
      <c r="B17" s="202" t="s">
        <v>188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4" t="s">
        <v>162</v>
      </c>
      <c r="R17" s="204">
        <f t="shared" si="0"/>
        <v>0</v>
      </c>
    </row>
    <row r="18" spans="1:18">
      <c r="A18" s="201" t="s">
        <v>202</v>
      </c>
      <c r="B18" s="202" t="s">
        <v>188</v>
      </c>
      <c r="C18" s="177">
        <v>63000</v>
      </c>
      <c r="D18" s="177">
        <v>63000</v>
      </c>
      <c r="E18" s="177">
        <v>63000</v>
      </c>
      <c r="F18" s="177">
        <v>63000</v>
      </c>
      <c r="G18" s="177">
        <v>63000</v>
      </c>
      <c r="H18" s="177">
        <v>63000</v>
      </c>
      <c r="I18" s="177">
        <v>63000</v>
      </c>
      <c r="J18" s="177">
        <v>63000</v>
      </c>
      <c r="K18" s="177">
        <v>63000</v>
      </c>
      <c r="L18" s="177">
        <v>63000</v>
      </c>
      <c r="M18" s="177">
        <v>63000</v>
      </c>
      <c r="N18" s="177">
        <v>63000</v>
      </c>
      <c r="O18" s="177">
        <v>63000</v>
      </c>
      <c r="P18" s="177">
        <v>62866</v>
      </c>
      <c r="Q18" s="203" t="s">
        <v>162</v>
      </c>
      <c r="R18" s="204">
        <f t="shared" si="0"/>
        <v>0</v>
      </c>
    </row>
    <row r="19" spans="1:18" s="166" customFormat="1">
      <c r="A19" s="201" t="s">
        <v>203</v>
      </c>
      <c r="B19" s="202" t="s">
        <v>188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4" t="s">
        <v>162</v>
      </c>
      <c r="R19" s="204">
        <f t="shared" si="0"/>
        <v>0</v>
      </c>
    </row>
    <row r="20" spans="1:18" s="166" customFormat="1">
      <c r="A20" s="201" t="s">
        <v>204</v>
      </c>
      <c r="B20" s="202" t="s">
        <v>188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4" t="s">
        <v>162</v>
      </c>
      <c r="R20" s="204">
        <f t="shared" si="0"/>
        <v>0</v>
      </c>
    </row>
    <row r="21" spans="1:18">
      <c r="A21" s="201" t="s">
        <v>205</v>
      </c>
      <c r="B21" s="202" t="s">
        <v>188</v>
      </c>
      <c r="C21" s="177">
        <v>1197000</v>
      </c>
      <c r="D21" s="177">
        <v>1193000</v>
      </c>
      <c r="E21" s="177">
        <v>1193000</v>
      </c>
      <c r="F21" s="177">
        <v>1193000</v>
      </c>
      <c r="G21" s="177">
        <v>1193000</v>
      </c>
      <c r="H21" s="177">
        <v>1193000</v>
      </c>
      <c r="I21" s="177">
        <v>1193000</v>
      </c>
      <c r="J21" s="177">
        <v>1193000</v>
      </c>
      <c r="K21" s="177">
        <v>1193000</v>
      </c>
      <c r="L21" s="177">
        <v>1193000</v>
      </c>
      <c r="M21" s="177">
        <v>1193000</v>
      </c>
      <c r="N21" s="177">
        <v>1193000</v>
      </c>
      <c r="O21" s="177">
        <v>1192000</v>
      </c>
      <c r="P21" s="177">
        <v>1192988</v>
      </c>
      <c r="Q21" s="203" t="s">
        <v>162</v>
      </c>
      <c r="R21" s="204">
        <f t="shared" si="0"/>
        <v>0</v>
      </c>
    </row>
    <row r="22" spans="1:18" s="166" customFormat="1">
      <c r="A22" s="201" t="s">
        <v>206</v>
      </c>
      <c r="B22" s="202" t="s">
        <v>188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4" t="s">
        <v>162</v>
      </c>
      <c r="R22" s="204">
        <f t="shared" si="0"/>
        <v>0</v>
      </c>
    </row>
    <row r="23" spans="1:18" s="166" customFormat="1">
      <c r="A23" s="201" t="s">
        <v>207</v>
      </c>
      <c r="B23" s="202" t="s">
        <v>188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4" t="s">
        <v>162</v>
      </c>
      <c r="R23" s="204">
        <f t="shared" si="0"/>
        <v>0</v>
      </c>
    </row>
    <row r="24" spans="1:18">
      <c r="A24" s="201" t="s">
        <v>208</v>
      </c>
      <c r="B24" s="202" t="s">
        <v>188</v>
      </c>
      <c r="C24" s="177">
        <v>4326000</v>
      </c>
      <c r="D24" s="177">
        <v>4326000</v>
      </c>
      <c r="E24" s="177">
        <v>4326000</v>
      </c>
      <c r="F24" s="177">
        <v>4326000</v>
      </c>
      <c r="G24" s="177">
        <v>4326000</v>
      </c>
      <c r="H24" s="177">
        <v>4326000</v>
      </c>
      <c r="I24" s="177">
        <v>4326000</v>
      </c>
      <c r="J24" s="177">
        <v>4326000</v>
      </c>
      <c r="K24" s="177">
        <v>4326000</v>
      </c>
      <c r="L24" s="177">
        <v>4326000</v>
      </c>
      <c r="M24" s="177">
        <v>4326000</v>
      </c>
      <c r="N24" s="177">
        <v>4326000</v>
      </c>
      <c r="O24" s="177">
        <v>4326000</v>
      </c>
      <c r="P24" s="177">
        <v>4325615</v>
      </c>
      <c r="Q24" s="203" t="s">
        <v>162</v>
      </c>
      <c r="R24" s="204">
        <f t="shared" si="0"/>
        <v>0</v>
      </c>
    </row>
    <row r="25" spans="1:18" s="166" customFormat="1">
      <c r="A25" s="201" t="s">
        <v>209</v>
      </c>
      <c r="B25" s="202" t="s">
        <v>188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4" t="s">
        <v>162</v>
      </c>
      <c r="R25" s="204">
        <f t="shared" si="0"/>
        <v>0</v>
      </c>
    </row>
    <row r="26" spans="1:18" s="166" customFormat="1">
      <c r="A26" s="201" t="s">
        <v>210</v>
      </c>
      <c r="B26" s="202" t="s">
        <v>188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4" t="s">
        <v>162</v>
      </c>
      <c r="R26" s="204">
        <f t="shared" si="0"/>
        <v>0</v>
      </c>
    </row>
    <row r="27" spans="1:18" s="166" customFormat="1">
      <c r="A27" s="201" t="s">
        <v>211</v>
      </c>
      <c r="B27" s="202" t="s">
        <v>188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4" t="s">
        <v>162</v>
      </c>
      <c r="R27" s="204">
        <f t="shared" si="0"/>
        <v>0</v>
      </c>
    </row>
    <row r="28" spans="1:18" s="166" customFormat="1">
      <c r="A28" s="201" t="s">
        <v>212</v>
      </c>
      <c r="B28" s="202" t="s">
        <v>188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4" t="s">
        <v>162</v>
      </c>
      <c r="R28" s="204">
        <f t="shared" si="0"/>
        <v>0</v>
      </c>
    </row>
    <row r="29" spans="1:18">
      <c r="A29" s="201" t="s">
        <v>213</v>
      </c>
      <c r="B29" s="202" t="s">
        <v>188</v>
      </c>
      <c r="C29" s="177">
        <v>29000</v>
      </c>
      <c r="D29" s="177">
        <v>29000</v>
      </c>
      <c r="E29" s="177">
        <v>29000</v>
      </c>
      <c r="F29" s="177">
        <v>29000</v>
      </c>
      <c r="G29" s="177">
        <v>29000</v>
      </c>
      <c r="H29" s="177">
        <v>29000</v>
      </c>
      <c r="I29" s="177">
        <v>29000</v>
      </c>
      <c r="J29" s="177">
        <v>29000</v>
      </c>
      <c r="K29" s="177">
        <v>29000</v>
      </c>
      <c r="L29" s="177">
        <v>29000</v>
      </c>
      <c r="M29" s="177">
        <v>29000</v>
      </c>
      <c r="N29" s="177">
        <v>29000</v>
      </c>
      <c r="O29" s="177">
        <v>29000</v>
      </c>
      <c r="P29" s="177">
        <v>28925</v>
      </c>
      <c r="Q29" s="203" t="s">
        <v>162</v>
      </c>
      <c r="R29" s="204">
        <f t="shared" si="0"/>
        <v>0</v>
      </c>
    </row>
    <row r="30" spans="1:18">
      <c r="A30" s="201" t="s">
        <v>214</v>
      </c>
      <c r="B30" s="202" t="s">
        <v>188</v>
      </c>
      <c r="C30" s="177">
        <v>948000</v>
      </c>
      <c r="D30" s="177">
        <v>948000</v>
      </c>
      <c r="E30" s="177">
        <v>948000</v>
      </c>
      <c r="F30" s="177">
        <v>948000</v>
      </c>
      <c r="G30" s="177">
        <v>948000</v>
      </c>
      <c r="H30" s="177">
        <v>948000</v>
      </c>
      <c r="I30" s="177">
        <v>948000</v>
      </c>
      <c r="J30" s="177">
        <v>948000</v>
      </c>
      <c r="K30" s="177">
        <v>948000</v>
      </c>
      <c r="L30" s="177">
        <v>948000</v>
      </c>
      <c r="M30" s="177">
        <v>948000</v>
      </c>
      <c r="N30" s="177">
        <v>948000</v>
      </c>
      <c r="O30" s="177">
        <v>948000</v>
      </c>
      <c r="P30" s="177">
        <v>948317</v>
      </c>
      <c r="Q30" s="203" t="s">
        <v>162</v>
      </c>
      <c r="R30" s="204">
        <f t="shared" si="0"/>
        <v>0</v>
      </c>
    </row>
    <row r="31" spans="1:18">
      <c r="A31" s="201" t="s">
        <v>215</v>
      </c>
      <c r="B31" s="202" t="s">
        <v>188</v>
      </c>
      <c r="C31" s="177">
        <v>29000</v>
      </c>
      <c r="D31" s="177">
        <v>29000</v>
      </c>
      <c r="E31" s="177">
        <v>29000</v>
      </c>
      <c r="F31" s="177">
        <v>29000</v>
      </c>
      <c r="G31" s="177">
        <v>29000</v>
      </c>
      <c r="H31" s="177">
        <v>29000</v>
      </c>
      <c r="I31" s="177">
        <v>29000</v>
      </c>
      <c r="J31" s="177">
        <v>29000</v>
      </c>
      <c r="K31" s="177">
        <v>29000</v>
      </c>
      <c r="L31" s="177">
        <v>29000</v>
      </c>
      <c r="M31" s="177">
        <v>29000</v>
      </c>
      <c r="N31" s="177">
        <v>29000</v>
      </c>
      <c r="O31" s="177">
        <v>29000</v>
      </c>
      <c r="P31" s="177">
        <v>28925</v>
      </c>
      <c r="Q31" s="203" t="s">
        <v>162</v>
      </c>
      <c r="R31" s="204">
        <f t="shared" si="0"/>
        <v>0</v>
      </c>
    </row>
    <row r="32" spans="1:18" s="166" customFormat="1">
      <c r="A32" s="201" t="s">
        <v>216</v>
      </c>
      <c r="B32" s="202" t="s">
        <v>188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4" t="s">
        <v>162</v>
      </c>
      <c r="R32" s="204">
        <f t="shared" si="0"/>
        <v>0</v>
      </c>
    </row>
    <row r="33" spans="1:18">
      <c r="A33" s="201" t="s">
        <v>217</v>
      </c>
      <c r="B33" s="202" t="s">
        <v>188</v>
      </c>
      <c r="C33" s="177">
        <v>2787000</v>
      </c>
      <c r="D33" s="177">
        <v>2787000</v>
      </c>
      <c r="E33" s="177">
        <v>2787000</v>
      </c>
      <c r="F33" s="177">
        <v>2787000</v>
      </c>
      <c r="G33" s="177">
        <v>2787000</v>
      </c>
      <c r="H33" s="177">
        <v>2787000</v>
      </c>
      <c r="I33" s="177">
        <v>2787000</v>
      </c>
      <c r="J33" s="177">
        <v>2787000</v>
      </c>
      <c r="K33" s="177">
        <v>2787000</v>
      </c>
      <c r="L33" s="177">
        <v>2787000</v>
      </c>
      <c r="M33" s="177">
        <v>2787000</v>
      </c>
      <c r="N33" s="177">
        <v>2787000</v>
      </c>
      <c r="O33" s="177">
        <v>2787000</v>
      </c>
      <c r="P33" s="177">
        <v>2787192</v>
      </c>
      <c r="Q33" s="203" t="s">
        <v>162</v>
      </c>
      <c r="R33" s="204">
        <f t="shared" si="0"/>
        <v>0</v>
      </c>
    </row>
    <row r="34" spans="1:18">
      <c r="A34" s="201" t="s">
        <v>218</v>
      </c>
      <c r="B34" s="202" t="s">
        <v>188</v>
      </c>
      <c r="C34" s="177">
        <v>2000</v>
      </c>
      <c r="D34" s="177">
        <v>2000</v>
      </c>
      <c r="E34" s="177">
        <v>2000</v>
      </c>
      <c r="F34" s="177">
        <v>2000</v>
      </c>
      <c r="G34" s="177">
        <v>2000</v>
      </c>
      <c r="H34" s="177">
        <v>2000</v>
      </c>
      <c r="I34" s="177">
        <v>2000</v>
      </c>
      <c r="J34" s="177">
        <v>2000</v>
      </c>
      <c r="K34" s="177">
        <v>2000</v>
      </c>
      <c r="L34" s="177">
        <v>2000</v>
      </c>
      <c r="M34" s="177">
        <v>2000</v>
      </c>
      <c r="N34" s="177">
        <v>2000</v>
      </c>
      <c r="O34" s="177">
        <v>2000</v>
      </c>
      <c r="P34" s="177">
        <v>1648</v>
      </c>
      <c r="Q34" s="203" t="s">
        <v>162</v>
      </c>
      <c r="R34" s="204">
        <f t="shared" si="0"/>
        <v>0</v>
      </c>
    </row>
    <row r="35" spans="1:18" s="166" customFormat="1">
      <c r="A35" s="201" t="s">
        <v>219</v>
      </c>
      <c r="B35" s="202" t="s">
        <v>188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4" t="s">
        <v>162</v>
      </c>
      <c r="R35" s="204">
        <f t="shared" si="0"/>
        <v>0</v>
      </c>
    </row>
    <row r="36" spans="1:18">
      <c r="A36" s="201" t="s">
        <v>220</v>
      </c>
      <c r="B36" s="202" t="s">
        <v>188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95000</v>
      </c>
      <c r="M36" s="177">
        <v>95000</v>
      </c>
      <c r="N36" s="177">
        <v>95000</v>
      </c>
      <c r="O36" s="177">
        <v>95000</v>
      </c>
      <c r="P36" s="177">
        <v>27717</v>
      </c>
      <c r="Q36" s="203" t="s">
        <v>162</v>
      </c>
      <c r="R36" s="204">
        <f t="shared" si="0"/>
        <v>0</v>
      </c>
    </row>
    <row r="37" spans="1:18">
      <c r="A37" s="201" t="s">
        <v>221</v>
      </c>
      <c r="B37" s="202" t="s">
        <v>188</v>
      </c>
      <c r="C37" s="177">
        <v>458000</v>
      </c>
      <c r="D37" s="177">
        <v>458000</v>
      </c>
      <c r="E37" s="177">
        <v>458000</v>
      </c>
      <c r="F37" s="177">
        <v>458000</v>
      </c>
      <c r="G37" s="177">
        <v>458000</v>
      </c>
      <c r="H37" s="177">
        <v>458000</v>
      </c>
      <c r="I37" s="177">
        <v>458000</v>
      </c>
      <c r="J37" s="177">
        <v>458000</v>
      </c>
      <c r="K37" s="177">
        <v>458000</v>
      </c>
      <c r="L37" s="177">
        <v>458000</v>
      </c>
      <c r="M37" s="177">
        <v>458000</v>
      </c>
      <c r="N37" s="177">
        <v>458000</v>
      </c>
      <c r="O37" s="177">
        <v>458000</v>
      </c>
      <c r="P37" s="177">
        <v>458042</v>
      </c>
      <c r="Q37" s="203" t="s">
        <v>162</v>
      </c>
      <c r="R37" s="204">
        <f t="shared" si="0"/>
        <v>0</v>
      </c>
    </row>
    <row r="38" spans="1:18" s="166" customFormat="1">
      <c r="A38" s="201" t="s">
        <v>222</v>
      </c>
      <c r="B38" s="202" t="s">
        <v>188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4" t="s">
        <v>162</v>
      </c>
      <c r="R38" s="204">
        <f t="shared" si="0"/>
        <v>0</v>
      </c>
    </row>
    <row r="39" spans="1:18">
      <c r="A39" s="201" t="s">
        <v>223</v>
      </c>
      <c r="B39" s="202" t="s">
        <v>188</v>
      </c>
      <c r="C39" s="177">
        <v>167000</v>
      </c>
      <c r="D39" s="177">
        <v>167000</v>
      </c>
      <c r="E39" s="177">
        <v>167000</v>
      </c>
      <c r="F39" s="177">
        <v>167000</v>
      </c>
      <c r="G39" s="177">
        <v>167000</v>
      </c>
      <c r="H39" s="177">
        <v>167000</v>
      </c>
      <c r="I39" s="177">
        <v>167000</v>
      </c>
      <c r="J39" s="177">
        <v>167000</v>
      </c>
      <c r="K39" s="177">
        <v>167000</v>
      </c>
      <c r="L39" s="177">
        <v>167000</v>
      </c>
      <c r="M39" s="177">
        <v>167000</v>
      </c>
      <c r="N39" s="177">
        <v>167000</v>
      </c>
      <c r="O39" s="177">
        <v>647000</v>
      </c>
      <c r="P39" s="177">
        <v>187402</v>
      </c>
      <c r="Q39" s="203" t="s">
        <v>162</v>
      </c>
      <c r="R39" s="204">
        <f t="shared" si="0"/>
        <v>0</v>
      </c>
    </row>
    <row r="40" spans="1:18">
      <c r="A40" s="201" t="s">
        <v>224</v>
      </c>
      <c r="B40" s="202" t="s">
        <v>188</v>
      </c>
      <c r="C40" s="177">
        <v>1325000</v>
      </c>
      <c r="D40" s="177">
        <v>1325000</v>
      </c>
      <c r="E40" s="177">
        <v>1325000</v>
      </c>
      <c r="F40" s="177">
        <v>1325000</v>
      </c>
      <c r="G40" s="177">
        <v>1325000</v>
      </c>
      <c r="H40" s="177">
        <v>1325000</v>
      </c>
      <c r="I40" s="177">
        <v>1325000</v>
      </c>
      <c r="J40" s="177">
        <v>1325000</v>
      </c>
      <c r="K40" s="177">
        <v>1325000</v>
      </c>
      <c r="L40" s="177">
        <v>1325000</v>
      </c>
      <c r="M40" s="177">
        <v>1325000</v>
      </c>
      <c r="N40" s="177">
        <v>1325000</v>
      </c>
      <c r="O40" s="177">
        <v>1325000</v>
      </c>
      <c r="P40" s="177">
        <v>1325313</v>
      </c>
      <c r="Q40" s="203" t="s">
        <v>162</v>
      </c>
      <c r="R40" s="204">
        <f t="shared" si="0"/>
        <v>0</v>
      </c>
    </row>
    <row r="41" spans="1:18" s="166" customFormat="1">
      <c r="A41" s="201" t="s">
        <v>225</v>
      </c>
      <c r="B41" s="202" t="s">
        <v>188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4" t="s">
        <v>162</v>
      </c>
      <c r="R41" s="204">
        <f t="shared" si="0"/>
        <v>0</v>
      </c>
    </row>
    <row r="42" spans="1:18">
      <c r="A42" s="201" t="s">
        <v>226</v>
      </c>
      <c r="B42" s="202" t="s">
        <v>188</v>
      </c>
      <c r="C42" s="177">
        <v>9425000</v>
      </c>
      <c r="D42" s="177">
        <v>9305000</v>
      </c>
      <c r="E42" s="177">
        <v>9305000</v>
      </c>
      <c r="F42" s="177">
        <v>9305000</v>
      </c>
      <c r="G42" s="177">
        <v>9305000</v>
      </c>
      <c r="H42" s="177">
        <v>9331000</v>
      </c>
      <c r="I42" s="177">
        <v>9331000</v>
      </c>
      <c r="J42" s="177">
        <v>9339000</v>
      </c>
      <c r="K42" s="177">
        <v>9339000</v>
      </c>
      <c r="L42" s="177">
        <v>9345000</v>
      </c>
      <c r="M42" s="177">
        <v>9348000</v>
      </c>
      <c r="N42" s="177">
        <v>9364000</v>
      </c>
      <c r="O42" s="177">
        <v>9354000</v>
      </c>
      <c r="P42" s="177">
        <v>9333779</v>
      </c>
      <c r="Q42" s="203" t="s">
        <v>162</v>
      </c>
      <c r="R42" s="204">
        <f t="shared" si="0"/>
        <v>0</v>
      </c>
    </row>
    <row r="43" spans="1:18">
      <c r="A43" s="201" t="s">
        <v>227</v>
      </c>
      <c r="B43" s="202" t="s">
        <v>188</v>
      </c>
      <c r="C43" s="177">
        <v>30924000</v>
      </c>
      <c r="D43" s="177">
        <v>30924000</v>
      </c>
      <c r="E43" s="177">
        <v>30924000</v>
      </c>
      <c r="F43" s="177">
        <v>30924000</v>
      </c>
      <c r="G43" s="177">
        <v>30924000</v>
      </c>
      <c r="H43" s="177">
        <v>30924000</v>
      </c>
      <c r="I43" s="177">
        <v>30924000</v>
      </c>
      <c r="J43" s="177">
        <v>30924000</v>
      </c>
      <c r="K43" s="177">
        <v>30924000</v>
      </c>
      <c r="L43" s="177">
        <v>30924000</v>
      </c>
      <c r="M43" s="177">
        <v>30924000</v>
      </c>
      <c r="N43" s="177">
        <v>30924000</v>
      </c>
      <c r="O43" s="177">
        <v>30924000</v>
      </c>
      <c r="P43" s="177">
        <v>30924399</v>
      </c>
      <c r="Q43" s="203" t="s">
        <v>162</v>
      </c>
      <c r="R43" s="204">
        <f t="shared" si="0"/>
        <v>0</v>
      </c>
    </row>
    <row r="44" spans="1:18" s="166" customFormat="1">
      <c r="A44" s="201" t="s">
        <v>228</v>
      </c>
      <c r="B44" s="202" t="s">
        <v>188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4" t="s">
        <v>162</v>
      </c>
      <c r="R44" s="204">
        <f t="shared" si="0"/>
        <v>0</v>
      </c>
    </row>
    <row r="45" spans="1:18">
      <c r="A45" s="201" t="s">
        <v>229</v>
      </c>
      <c r="B45" s="202" t="s">
        <v>188</v>
      </c>
      <c r="C45" s="177">
        <v>4551000</v>
      </c>
      <c r="D45" s="177">
        <v>4471000</v>
      </c>
      <c r="E45" s="177">
        <v>4471000</v>
      </c>
      <c r="F45" s="177">
        <v>4471000</v>
      </c>
      <c r="G45" s="177">
        <v>4471000</v>
      </c>
      <c r="H45" s="177">
        <v>4498000</v>
      </c>
      <c r="I45" s="177">
        <v>4498000</v>
      </c>
      <c r="J45" s="177">
        <v>4505000</v>
      </c>
      <c r="K45" s="177">
        <v>4505000</v>
      </c>
      <c r="L45" s="177">
        <v>4511000</v>
      </c>
      <c r="M45" s="177">
        <v>4515000</v>
      </c>
      <c r="N45" s="177">
        <v>4530000</v>
      </c>
      <c r="O45" s="177">
        <v>4520000</v>
      </c>
      <c r="P45" s="177">
        <v>4498654</v>
      </c>
      <c r="Q45" s="203" t="s">
        <v>162</v>
      </c>
      <c r="R45" s="204">
        <f t="shared" si="0"/>
        <v>-1000</v>
      </c>
    </row>
    <row r="46" spans="1:18" s="166" customFormat="1">
      <c r="A46" s="201" t="s">
        <v>230</v>
      </c>
      <c r="B46" s="202" t="s">
        <v>188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4" t="s">
        <v>162</v>
      </c>
      <c r="R46" s="204">
        <f t="shared" si="0"/>
        <v>0</v>
      </c>
    </row>
    <row r="47" spans="1:18">
      <c r="A47" s="201" t="s">
        <v>231</v>
      </c>
      <c r="B47" s="202" t="s">
        <v>188</v>
      </c>
      <c r="C47" s="177">
        <v>29141000</v>
      </c>
      <c r="D47" s="177">
        <v>29121000</v>
      </c>
      <c r="E47" s="177">
        <v>29131000</v>
      </c>
      <c r="F47" s="177">
        <v>29139000</v>
      </c>
      <c r="G47" s="177">
        <v>29147000</v>
      </c>
      <c r="H47" s="177">
        <v>29172000</v>
      </c>
      <c r="I47" s="177">
        <v>29172000</v>
      </c>
      <c r="J47" s="177">
        <v>30232000</v>
      </c>
      <c r="K47" s="177">
        <v>30232000</v>
      </c>
      <c r="L47" s="177">
        <v>30240000</v>
      </c>
      <c r="M47" s="177">
        <v>30253000</v>
      </c>
      <c r="N47" s="177">
        <v>30253000</v>
      </c>
      <c r="O47" s="177">
        <v>29987000</v>
      </c>
      <c r="P47" s="177">
        <v>29637886</v>
      </c>
      <c r="Q47" s="203" t="s">
        <v>162</v>
      </c>
      <c r="R47" s="204">
        <f t="shared" si="0"/>
        <v>0</v>
      </c>
    </row>
    <row r="48" spans="1:18">
      <c r="A48" s="201" t="s">
        <v>232</v>
      </c>
      <c r="B48" s="202" t="s">
        <v>188</v>
      </c>
      <c r="C48" s="177">
        <v>70041000</v>
      </c>
      <c r="D48" s="177">
        <v>70041000</v>
      </c>
      <c r="E48" s="177">
        <v>70041000</v>
      </c>
      <c r="F48" s="177">
        <v>70041000</v>
      </c>
      <c r="G48" s="177">
        <v>70041000</v>
      </c>
      <c r="H48" s="177">
        <v>70041000</v>
      </c>
      <c r="I48" s="177">
        <v>70041000</v>
      </c>
      <c r="J48" s="177">
        <v>70041000</v>
      </c>
      <c r="K48" s="177">
        <v>70041000</v>
      </c>
      <c r="L48" s="177">
        <v>70041000</v>
      </c>
      <c r="M48" s="177">
        <v>70041000</v>
      </c>
      <c r="N48" s="177">
        <v>70041000</v>
      </c>
      <c r="O48" s="177">
        <v>70041000</v>
      </c>
      <c r="P48" s="177">
        <v>70041118</v>
      </c>
      <c r="Q48" s="203" t="s">
        <v>162</v>
      </c>
      <c r="R48" s="204">
        <f t="shared" si="0"/>
        <v>0</v>
      </c>
    </row>
    <row r="49" spans="1:18" s="166" customFormat="1">
      <c r="A49" s="201" t="s">
        <v>233</v>
      </c>
      <c r="B49" s="202" t="s">
        <v>188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4" t="s">
        <v>162</v>
      </c>
      <c r="R49" s="204">
        <f t="shared" si="0"/>
        <v>0</v>
      </c>
    </row>
    <row r="50" spans="1:18">
      <c r="A50" s="201" t="s">
        <v>234</v>
      </c>
      <c r="B50" s="202" t="s">
        <v>188</v>
      </c>
      <c r="C50" s="177">
        <v>28005000</v>
      </c>
      <c r="D50" s="177">
        <v>27905000</v>
      </c>
      <c r="E50" s="177">
        <v>27914000</v>
      </c>
      <c r="F50" s="177">
        <v>27923000</v>
      </c>
      <c r="G50" s="177">
        <v>27931000</v>
      </c>
      <c r="H50" s="177">
        <v>27995000</v>
      </c>
      <c r="I50" s="177">
        <v>27996000</v>
      </c>
      <c r="J50" s="177">
        <v>28007000</v>
      </c>
      <c r="K50" s="177">
        <v>28007000</v>
      </c>
      <c r="L50" s="177">
        <v>28015000</v>
      </c>
      <c r="M50" s="177">
        <v>28028000</v>
      </c>
      <c r="N50" s="177">
        <v>28028000</v>
      </c>
      <c r="O50" s="177">
        <v>28124000</v>
      </c>
      <c r="P50" s="177">
        <v>27984436</v>
      </c>
      <c r="Q50" s="203" t="s">
        <v>162</v>
      </c>
      <c r="R50" s="204">
        <f t="shared" si="0"/>
        <v>0</v>
      </c>
    </row>
    <row r="51" spans="1:18" s="166" customFormat="1">
      <c r="A51" s="201" t="s">
        <v>235</v>
      </c>
      <c r="B51" s="202" t="s">
        <v>188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4" t="s">
        <v>162</v>
      </c>
      <c r="R51" s="204">
        <f t="shared" si="0"/>
        <v>0</v>
      </c>
    </row>
    <row r="52" spans="1:18" s="166" customFormat="1">
      <c r="A52" s="201" t="s">
        <v>236</v>
      </c>
      <c r="B52" s="202" t="s">
        <v>188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4" t="s">
        <v>162</v>
      </c>
      <c r="R52" s="204">
        <f t="shared" si="0"/>
        <v>0</v>
      </c>
    </row>
    <row r="53" spans="1:18" s="166" customFormat="1">
      <c r="A53" s="201" t="s">
        <v>237</v>
      </c>
      <c r="B53" s="202" t="s">
        <v>188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4" t="s">
        <v>162</v>
      </c>
      <c r="R53" s="204">
        <f t="shared" si="0"/>
        <v>0</v>
      </c>
    </row>
    <row r="54" spans="1:18" s="166" customFormat="1">
      <c r="A54" s="201" t="s">
        <v>238</v>
      </c>
      <c r="B54" s="202" t="s">
        <v>188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4" t="s">
        <v>162</v>
      </c>
      <c r="R54" s="204">
        <f t="shared" si="0"/>
        <v>0</v>
      </c>
    </row>
    <row r="55" spans="1:18" s="166" customFormat="1">
      <c r="A55" s="201" t="s">
        <v>239</v>
      </c>
      <c r="B55" s="202" t="s">
        <v>188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4" t="s">
        <v>162</v>
      </c>
      <c r="R55" s="204">
        <f t="shared" si="0"/>
        <v>0</v>
      </c>
    </row>
    <row r="56" spans="1:18">
      <c r="A56" s="201" t="s">
        <v>240</v>
      </c>
      <c r="B56" s="202" t="s">
        <v>188</v>
      </c>
      <c r="C56" s="177">
        <v>609000</v>
      </c>
      <c r="D56" s="177">
        <v>609000</v>
      </c>
      <c r="E56" s="177">
        <v>609000</v>
      </c>
      <c r="F56" s="177">
        <v>609000</v>
      </c>
      <c r="G56" s="177">
        <v>609000</v>
      </c>
      <c r="H56" s="177">
        <v>609000</v>
      </c>
      <c r="I56" s="177">
        <v>609000</v>
      </c>
      <c r="J56" s="177">
        <v>609000</v>
      </c>
      <c r="K56" s="177">
        <v>609000</v>
      </c>
      <c r="L56" s="177">
        <v>609000</v>
      </c>
      <c r="M56" s="177">
        <v>609000</v>
      </c>
      <c r="N56" s="177">
        <v>609000</v>
      </c>
      <c r="O56" s="177">
        <v>609000</v>
      </c>
      <c r="P56" s="177">
        <v>608934</v>
      </c>
      <c r="Q56" s="203" t="s">
        <v>162</v>
      </c>
      <c r="R56" s="204">
        <f t="shared" si="0"/>
        <v>0</v>
      </c>
    </row>
    <row r="57" spans="1:18" s="166" customFormat="1">
      <c r="A57" s="201" t="s">
        <v>241</v>
      </c>
      <c r="B57" s="202" t="s">
        <v>188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4" t="s">
        <v>162</v>
      </c>
      <c r="R57" s="204">
        <f t="shared" si="0"/>
        <v>0</v>
      </c>
    </row>
    <row r="58" spans="1:18">
      <c r="A58" s="201" t="s">
        <v>242</v>
      </c>
      <c r="B58" s="202" t="s">
        <v>188</v>
      </c>
      <c r="C58" s="177">
        <v>404000</v>
      </c>
      <c r="D58" s="177">
        <v>404000</v>
      </c>
      <c r="E58" s="177">
        <v>404000</v>
      </c>
      <c r="F58" s="177">
        <v>404000</v>
      </c>
      <c r="G58" s="177">
        <v>404000</v>
      </c>
      <c r="H58" s="177">
        <v>404000</v>
      </c>
      <c r="I58" s="177">
        <v>404000</v>
      </c>
      <c r="J58" s="177">
        <v>404000</v>
      </c>
      <c r="K58" s="177">
        <v>404000</v>
      </c>
      <c r="L58" s="177">
        <v>404000</v>
      </c>
      <c r="M58" s="177">
        <v>404000</v>
      </c>
      <c r="N58" s="177">
        <v>404000</v>
      </c>
      <c r="O58" s="177">
        <v>404000</v>
      </c>
      <c r="P58" s="177">
        <v>403636</v>
      </c>
      <c r="Q58" s="203" t="s">
        <v>162</v>
      </c>
      <c r="R58" s="204">
        <f t="shared" si="0"/>
        <v>0</v>
      </c>
    </row>
    <row r="59" spans="1:18" s="166" customFormat="1">
      <c r="A59" s="201" t="s">
        <v>243</v>
      </c>
      <c r="B59" s="202" t="s">
        <v>188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4" t="s">
        <v>162</v>
      </c>
      <c r="R59" s="204">
        <f t="shared" si="0"/>
        <v>0</v>
      </c>
    </row>
    <row r="60" spans="1:18">
      <c r="A60" s="201" t="s">
        <v>244</v>
      </c>
      <c r="B60" s="202" t="s">
        <v>188</v>
      </c>
      <c r="C60" s="177">
        <v>288000</v>
      </c>
      <c r="D60" s="177">
        <v>404000</v>
      </c>
      <c r="E60" s="177">
        <v>403000</v>
      </c>
      <c r="F60" s="177">
        <v>429000</v>
      </c>
      <c r="G60" s="177">
        <v>429000</v>
      </c>
      <c r="H60" s="177">
        <v>429000</v>
      </c>
      <c r="I60" s="177">
        <v>460000</v>
      </c>
      <c r="J60" s="177">
        <v>460000</v>
      </c>
      <c r="K60" s="177">
        <v>460000</v>
      </c>
      <c r="L60" s="177">
        <v>460000</v>
      </c>
      <c r="M60" s="177">
        <v>460000</v>
      </c>
      <c r="N60" s="177">
        <v>460000</v>
      </c>
      <c r="O60" s="177">
        <v>460000</v>
      </c>
      <c r="P60" s="177">
        <v>435773</v>
      </c>
      <c r="Q60" s="203" t="s">
        <v>162</v>
      </c>
      <c r="R60" s="204">
        <f t="shared" si="0"/>
        <v>0</v>
      </c>
    </row>
    <row r="61" spans="1:18" s="166" customFormat="1">
      <c r="A61" s="201" t="s">
        <v>245</v>
      </c>
      <c r="B61" s="202" t="s">
        <v>188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4" t="s">
        <v>162</v>
      </c>
      <c r="R61" s="204">
        <f t="shared" si="0"/>
        <v>0</v>
      </c>
    </row>
    <row r="62" spans="1:18">
      <c r="A62" s="201" t="s">
        <v>246</v>
      </c>
      <c r="B62" s="202" t="s">
        <v>188</v>
      </c>
      <c r="C62" s="177">
        <v>1844000</v>
      </c>
      <c r="D62" s="177">
        <v>1844000</v>
      </c>
      <c r="E62" s="177">
        <v>1844000</v>
      </c>
      <c r="F62" s="177">
        <v>1844000</v>
      </c>
      <c r="G62" s="177">
        <v>1844000</v>
      </c>
      <c r="H62" s="177">
        <v>1844000</v>
      </c>
      <c r="I62" s="177">
        <v>1844000</v>
      </c>
      <c r="J62" s="177">
        <v>1844000</v>
      </c>
      <c r="K62" s="177">
        <v>1844000</v>
      </c>
      <c r="L62" s="177">
        <v>1844000</v>
      </c>
      <c r="M62" s="177">
        <v>1844000</v>
      </c>
      <c r="N62" s="177">
        <v>1844000</v>
      </c>
      <c r="O62" s="177">
        <v>1844000</v>
      </c>
      <c r="P62" s="177">
        <v>1843914</v>
      </c>
      <c r="Q62" s="203" t="s">
        <v>162</v>
      </c>
      <c r="R62" s="204">
        <f t="shared" si="0"/>
        <v>0</v>
      </c>
    </row>
    <row r="63" spans="1:18" s="166" customFormat="1">
      <c r="A63" s="201" t="s">
        <v>247</v>
      </c>
      <c r="B63" s="202" t="s">
        <v>188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4" t="s">
        <v>162</v>
      </c>
      <c r="R63" s="204">
        <f t="shared" si="0"/>
        <v>0</v>
      </c>
    </row>
    <row r="64" spans="1:18" s="166" customFormat="1">
      <c r="A64" s="201" t="s">
        <v>248</v>
      </c>
      <c r="B64" s="202" t="s">
        <v>188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4" t="s">
        <v>162</v>
      </c>
      <c r="R64" s="204">
        <f t="shared" si="0"/>
        <v>0</v>
      </c>
    </row>
    <row r="65" spans="1:18">
      <c r="A65" s="201" t="s">
        <v>249</v>
      </c>
      <c r="B65" s="202" t="s">
        <v>188</v>
      </c>
      <c r="C65" s="177">
        <v>91302000</v>
      </c>
      <c r="D65" s="177">
        <v>90522000</v>
      </c>
      <c r="E65" s="177">
        <v>90522000</v>
      </c>
      <c r="F65" s="177">
        <v>90524000</v>
      </c>
      <c r="G65" s="177">
        <v>90525000</v>
      </c>
      <c r="H65" s="177">
        <v>90585000</v>
      </c>
      <c r="I65" s="177">
        <v>90610000</v>
      </c>
      <c r="J65" s="177">
        <v>90615000</v>
      </c>
      <c r="K65" s="177">
        <v>90615000</v>
      </c>
      <c r="L65" s="177">
        <v>90654000</v>
      </c>
      <c r="M65" s="177">
        <v>90675000</v>
      </c>
      <c r="N65" s="177">
        <v>90693000</v>
      </c>
      <c r="O65" s="177">
        <v>90423000</v>
      </c>
      <c r="P65" s="177">
        <v>90616800</v>
      </c>
      <c r="Q65" s="203" t="s">
        <v>162</v>
      </c>
      <c r="R65" s="204">
        <f t="shared" si="0"/>
        <v>0</v>
      </c>
    </row>
    <row r="66" spans="1:18">
      <c r="A66" s="201" t="s">
        <v>250</v>
      </c>
      <c r="B66" s="202" t="s">
        <v>188</v>
      </c>
      <c r="C66" s="177">
        <v>6036000</v>
      </c>
      <c r="D66" s="177">
        <v>6036000</v>
      </c>
      <c r="E66" s="177">
        <v>6036000</v>
      </c>
      <c r="F66" s="177">
        <v>6036000</v>
      </c>
      <c r="G66" s="177">
        <v>6036000</v>
      </c>
      <c r="H66" s="177">
        <v>6036000</v>
      </c>
      <c r="I66" s="177">
        <v>6036000</v>
      </c>
      <c r="J66" s="177">
        <v>6036000</v>
      </c>
      <c r="K66" s="177">
        <v>6036000</v>
      </c>
      <c r="L66" s="177">
        <v>6036000</v>
      </c>
      <c r="M66" s="177">
        <v>6036000</v>
      </c>
      <c r="N66" s="177">
        <v>6036000</v>
      </c>
      <c r="O66" s="177">
        <v>6036000</v>
      </c>
      <c r="P66" s="177">
        <v>6036236</v>
      </c>
      <c r="Q66" s="203" t="s">
        <v>162</v>
      </c>
      <c r="R66" s="204">
        <f t="shared" si="0"/>
        <v>0</v>
      </c>
    </row>
    <row r="67" spans="1:18" s="166" customFormat="1">
      <c r="A67" s="201" t="s">
        <v>251</v>
      </c>
      <c r="B67" s="202" t="s">
        <v>188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4" t="s">
        <v>162</v>
      </c>
      <c r="R67" s="204">
        <f t="shared" si="0"/>
        <v>0</v>
      </c>
    </row>
    <row r="68" spans="1:18">
      <c r="A68" s="201" t="s">
        <v>252</v>
      </c>
      <c r="B68" s="202" t="s">
        <v>188</v>
      </c>
      <c r="C68" s="177">
        <v>89576000</v>
      </c>
      <c r="D68" s="177">
        <v>89143000</v>
      </c>
      <c r="E68" s="177">
        <v>89143000</v>
      </c>
      <c r="F68" s="177">
        <v>89237000</v>
      </c>
      <c r="G68" s="177">
        <v>89303000</v>
      </c>
      <c r="H68" s="177">
        <v>89551000</v>
      </c>
      <c r="I68" s="177">
        <v>90497000</v>
      </c>
      <c r="J68" s="177">
        <v>91247000</v>
      </c>
      <c r="K68" s="177">
        <v>91247000</v>
      </c>
      <c r="L68" s="177">
        <v>91258000</v>
      </c>
      <c r="M68" s="177">
        <v>91280000</v>
      </c>
      <c r="N68" s="177">
        <v>91298000</v>
      </c>
      <c r="O68" s="177">
        <v>89631000</v>
      </c>
      <c r="P68" s="177">
        <v>90233927</v>
      </c>
      <c r="Q68" s="203" t="s">
        <v>162</v>
      </c>
      <c r="R68" s="204">
        <f t="shared" si="0"/>
        <v>0</v>
      </c>
    </row>
    <row r="69" spans="1:18" s="166" customFormat="1">
      <c r="A69" s="201" t="s">
        <v>253</v>
      </c>
      <c r="B69" s="202" t="s">
        <v>188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4" t="s">
        <v>162</v>
      </c>
      <c r="R69" s="204">
        <f t="shared" ref="R69:R132" si="1">(ROUND((C69+O69+SUM(D69:N69)*2)/24,-3)-(ROUND(P69,-3)))</f>
        <v>0</v>
      </c>
    </row>
    <row r="70" spans="1:18">
      <c r="A70" s="201" t="s">
        <v>254</v>
      </c>
      <c r="B70" s="202" t="s">
        <v>188</v>
      </c>
      <c r="C70" s="177">
        <v>148463000</v>
      </c>
      <c r="D70" s="177">
        <v>146786000</v>
      </c>
      <c r="E70" s="177">
        <v>146816000</v>
      </c>
      <c r="F70" s="177">
        <v>146853000</v>
      </c>
      <c r="G70" s="177">
        <v>146886000</v>
      </c>
      <c r="H70" s="177">
        <v>146925000</v>
      </c>
      <c r="I70" s="177">
        <v>146956000</v>
      </c>
      <c r="J70" s="177">
        <v>146766000</v>
      </c>
      <c r="K70" s="177">
        <v>146854000</v>
      </c>
      <c r="L70" s="177">
        <v>147011000</v>
      </c>
      <c r="M70" s="177">
        <v>147179000</v>
      </c>
      <c r="N70" s="177">
        <v>147179000</v>
      </c>
      <c r="O70" s="177">
        <v>147108000</v>
      </c>
      <c r="P70" s="177">
        <v>146999695</v>
      </c>
      <c r="Q70" s="203" t="s">
        <v>162</v>
      </c>
      <c r="R70" s="204">
        <f t="shared" si="1"/>
        <v>0</v>
      </c>
    </row>
    <row r="71" spans="1:18">
      <c r="A71" s="201" t="s">
        <v>255</v>
      </c>
      <c r="B71" s="202" t="s">
        <v>188</v>
      </c>
      <c r="C71" s="177">
        <v>15172000</v>
      </c>
      <c r="D71" s="177">
        <v>15172000</v>
      </c>
      <c r="E71" s="177">
        <v>15172000</v>
      </c>
      <c r="F71" s="177">
        <v>15172000</v>
      </c>
      <c r="G71" s="177">
        <v>15172000</v>
      </c>
      <c r="H71" s="177">
        <v>15172000</v>
      </c>
      <c r="I71" s="177">
        <v>15172000</v>
      </c>
      <c r="J71" s="177">
        <v>15172000</v>
      </c>
      <c r="K71" s="177">
        <v>15172000</v>
      </c>
      <c r="L71" s="177">
        <v>15172000</v>
      </c>
      <c r="M71" s="177">
        <v>15172000</v>
      </c>
      <c r="N71" s="177">
        <v>15172000</v>
      </c>
      <c r="O71" s="177">
        <v>15172000</v>
      </c>
      <c r="P71" s="177">
        <v>15171819</v>
      </c>
      <c r="Q71" s="203" t="s">
        <v>162</v>
      </c>
      <c r="R71" s="204">
        <f t="shared" si="1"/>
        <v>0</v>
      </c>
    </row>
    <row r="72" spans="1:18" s="166" customFormat="1">
      <c r="A72" s="201" t="s">
        <v>256</v>
      </c>
      <c r="B72" s="202" t="s">
        <v>188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4" t="s">
        <v>162</v>
      </c>
      <c r="R72" s="204">
        <f t="shared" si="1"/>
        <v>0</v>
      </c>
    </row>
    <row r="73" spans="1:18">
      <c r="A73" s="201" t="s">
        <v>257</v>
      </c>
      <c r="B73" s="202" t="s">
        <v>188</v>
      </c>
      <c r="C73" s="177">
        <v>129348000</v>
      </c>
      <c r="D73" s="177">
        <v>129475000</v>
      </c>
      <c r="E73" s="177">
        <v>129501000</v>
      </c>
      <c r="F73" s="177">
        <v>129542000</v>
      </c>
      <c r="G73" s="177">
        <v>129579000</v>
      </c>
      <c r="H73" s="177">
        <v>129618000</v>
      </c>
      <c r="I73" s="177">
        <v>129653000</v>
      </c>
      <c r="J73" s="177">
        <v>129431000</v>
      </c>
      <c r="K73" s="177">
        <v>129520000</v>
      </c>
      <c r="L73" s="177">
        <v>129642000</v>
      </c>
      <c r="M73" s="177">
        <v>129810000</v>
      </c>
      <c r="N73" s="177">
        <v>129810000</v>
      </c>
      <c r="O73" s="177">
        <v>129733000</v>
      </c>
      <c r="P73" s="177">
        <v>129593591</v>
      </c>
      <c r="Q73" s="203" t="s">
        <v>162</v>
      </c>
      <c r="R73" s="204">
        <f t="shared" si="1"/>
        <v>-1000</v>
      </c>
    </row>
    <row r="74" spans="1:18" s="166" customFormat="1">
      <c r="A74" s="201" t="s">
        <v>258</v>
      </c>
      <c r="B74" s="202" t="s">
        <v>188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4" t="s">
        <v>162</v>
      </c>
      <c r="R74" s="204">
        <f t="shared" si="1"/>
        <v>0</v>
      </c>
    </row>
    <row r="75" spans="1:18" s="166" customFormat="1">
      <c r="A75" s="201" t="s">
        <v>259</v>
      </c>
      <c r="B75" s="202" t="s">
        <v>188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4" t="s">
        <v>162</v>
      </c>
      <c r="R75" s="204">
        <f t="shared" si="1"/>
        <v>0</v>
      </c>
    </row>
    <row r="76" spans="1:18" s="166" customFormat="1">
      <c r="A76" s="201" t="s">
        <v>260</v>
      </c>
      <c r="B76" s="202" t="s">
        <v>188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4" t="s">
        <v>162</v>
      </c>
      <c r="R76" s="204">
        <f t="shared" si="1"/>
        <v>0</v>
      </c>
    </row>
    <row r="77" spans="1:18">
      <c r="A77" s="201" t="s">
        <v>261</v>
      </c>
      <c r="B77" s="202" t="s">
        <v>188</v>
      </c>
      <c r="C77" s="177">
        <v>43076000</v>
      </c>
      <c r="D77" s="177">
        <v>43076000</v>
      </c>
      <c r="E77" s="177">
        <v>43076000</v>
      </c>
      <c r="F77" s="177">
        <v>43076000</v>
      </c>
      <c r="G77" s="177">
        <v>43076000</v>
      </c>
      <c r="H77" s="177">
        <v>43076000</v>
      </c>
      <c r="I77" s="177">
        <v>43076000</v>
      </c>
      <c r="J77" s="177">
        <v>42010000</v>
      </c>
      <c r="K77" s="177">
        <v>42010000</v>
      </c>
      <c r="L77" s="177">
        <v>42010000</v>
      </c>
      <c r="M77" s="177">
        <v>42010000</v>
      </c>
      <c r="N77" s="177">
        <v>42010000</v>
      </c>
      <c r="O77" s="177">
        <v>42294000</v>
      </c>
      <c r="P77" s="177">
        <v>42598880</v>
      </c>
      <c r="Q77" s="203" t="s">
        <v>162</v>
      </c>
      <c r="R77" s="204">
        <f t="shared" si="1"/>
        <v>0</v>
      </c>
    </row>
    <row r="78" spans="1:18" s="166" customFormat="1">
      <c r="A78" s="201" t="s">
        <v>262</v>
      </c>
      <c r="B78" s="202" t="s">
        <v>188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4" t="s">
        <v>162</v>
      </c>
      <c r="R78" s="204">
        <f t="shared" si="1"/>
        <v>0</v>
      </c>
    </row>
    <row r="79" spans="1:18">
      <c r="A79" s="201" t="s">
        <v>263</v>
      </c>
      <c r="B79" s="202" t="s">
        <v>188</v>
      </c>
      <c r="C79" s="177">
        <v>44686000</v>
      </c>
      <c r="D79" s="177">
        <v>44686000</v>
      </c>
      <c r="E79" s="177">
        <v>44686000</v>
      </c>
      <c r="F79" s="177">
        <v>44686000</v>
      </c>
      <c r="G79" s="177">
        <v>44686000</v>
      </c>
      <c r="H79" s="177">
        <v>44686000</v>
      </c>
      <c r="I79" s="177">
        <v>44686000</v>
      </c>
      <c r="J79" s="177">
        <v>44686000</v>
      </c>
      <c r="K79" s="177">
        <v>44686000</v>
      </c>
      <c r="L79" s="177">
        <v>44686000</v>
      </c>
      <c r="M79" s="177">
        <v>44686000</v>
      </c>
      <c r="N79" s="177">
        <v>44686000</v>
      </c>
      <c r="O79" s="177">
        <v>44686000</v>
      </c>
      <c r="P79" s="177">
        <v>44686468</v>
      </c>
      <c r="Q79" s="203" t="s">
        <v>162</v>
      </c>
      <c r="R79" s="204">
        <f t="shared" si="1"/>
        <v>0</v>
      </c>
    </row>
    <row r="80" spans="1:18" s="166" customFormat="1">
      <c r="A80" s="201" t="s">
        <v>264</v>
      </c>
      <c r="B80" s="202" t="s">
        <v>188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4" t="s">
        <v>162</v>
      </c>
      <c r="R80" s="204">
        <f t="shared" si="1"/>
        <v>0</v>
      </c>
    </row>
    <row r="81" spans="1:18">
      <c r="A81" s="201" t="s">
        <v>265</v>
      </c>
      <c r="B81" s="202" t="s">
        <v>188</v>
      </c>
      <c r="C81" s="177">
        <v>18139000</v>
      </c>
      <c r="D81" s="177">
        <v>18139000</v>
      </c>
      <c r="E81" s="177">
        <v>18139000</v>
      </c>
      <c r="F81" s="177">
        <v>18139000</v>
      </c>
      <c r="G81" s="177">
        <v>18139000</v>
      </c>
      <c r="H81" s="177">
        <v>18139000</v>
      </c>
      <c r="I81" s="177">
        <v>18139000</v>
      </c>
      <c r="J81" s="177">
        <v>18139000</v>
      </c>
      <c r="K81" s="177">
        <v>18139000</v>
      </c>
      <c r="L81" s="177">
        <v>18139000</v>
      </c>
      <c r="M81" s="177">
        <v>18139000</v>
      </c>
      <c r="N81" s="177">
        <v>18139000</v>
      </c>
      <c r="O81" s="177">
        <v>18139000</v>
      </c>
      <c r="P81" s="177">
        <v>18138531</v>
      </c>
      <c r="Q81" s="203" t="s">
        <v>162</v>
      </c>
      <c r="R81" s="204">
        <f t="shared" si="1"/>
        <v>0</v>
      </c>
    </row>
    <row r="82" spans="1:18" s="166" customFormat="1">
      <c r="A82" s="201" t="s">
        <v>266</v>
      </c>
      <c r="B82" s="202" t="s">
        <v>188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4" t="s">
        <v>162</v>
      </c>
      <c r="R82" s="204">
        <f t="shared" si="1"/>
        <v>0</v>
      </c>
    </row>
    <row r="83" spans="1:18">
      <c r="A83" s="201" t="s">
        <v>267</v>
      </c>
      <c r="B83" s="202" t="s">
        <v>188</v>
      </c>
      <c r="C83" s="177">
        <v>882000</v>
      </c>
      <c r="D83" s="177">
        <v>882000</v>
      </c>
      <c r="E83" s="177">
        <v>882000</v>
      </c>
      <c r="F83" s="177">
        <v>882000</v>
      </c>
      <c r="G83" s="177">
        <v>882000</v>
      </c>
      <c r="H83" s="177">
        <v>882000</v>
      </c>
      <c r="I83" s="177">
        <v>882000</v>
      </c>
      <c r="J83" s="177">
        <v>882000</v>
      </c>
      <c r="K83" s="177">
        <v>1294000</v>
      </c>
      <c r="L83" s="177">
        <v>1295000</v>
      </c>
      <c r="M83" s="177">
        <v>1305000</v>
      </c>
      <c r="N83" s="177">
        <v>1305000</v>
      </c>
      <c r="O83" s="177">
        <v>1305000</v>
      </c>
      <c r="P83" s="177">
        <v>1038747</v>
      </c>
      <c r="Q83" s="203" t="s">
        <v>162</v>
      </c>
      <c r="R83" s="204">
        <f t="shared" si="1"/>
        <v>0</v>
      </c>
    </row>
    <row r="84" spans="1:18">
      <c r="A84" s="201" t="s">
        <v>268</v>
      </c>
      <c r="B84" s="202" t="s">
        <v>188</v>
      </c>
      <c r="C84" s="177">
        <v>85493000</v>
      </c>
      <c r="D84" s="177">
        <v>85493000</v>
      </c>
      <c r="E84" s="177">
        <v>85493000</v>
      </c>
      <c r="F84" s="177">
        <v>85493000</v>
      </c>
      <c r="G84" s="177">
        <v>85493000</v>
      </c>
      <c r="H84" s="177">
        <v>85493000</v>
      </c>
      <c r="I84" s="177">
        <v>85493000</v>
      </c>
      <c r="J84" s="177">
        <v>85493000</v>
      </c>
      <c r="K84" s="177">
        <v>85188000</v>
      </c>
      <c r="L84" s="177">
        <v>85188000</v>
      </c>
      <c r="M84" s="177">
        <v>85188000</v>
      </c>
      <c r="N84" s="177">
        <v>85188000</v>
      </c>
      <c r="O84" s="177">
        <v>85188000</v>
      </c>
      <c r="P84" s="177">
        <v>85378794</v>
      </c>
      <c r="Q84" s="203" t="s">
        <v>162</v>
      </c>
      <c r="R84" s="204">
        <f t="shared" si="1"/>
        <v>0</v>
      </c>
    </row>
    <row r="85" spans="1:18" s="166" customFormat="1">
      <c r="A85" s="201" t="s">
        <v>269</v>
      </c>
      <c r="B85" s="202" t="s">
        <v>188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4" t="s">
        <v>162</v>
      </c>
      <c r="R85" s="204">
        <f t="shared" si="1"/>
        <v>0</v>
      </c>
    </row>
    <row r="86" spans="1:18">
      <c r="A86" s="201" t="s">
        <v>270</v>
      </c>
      <c r="B86" s="202" t="s">
        <v>188</v>
      </c>
      <c r="C86" s="177">
        <v>4040000</v>
      </c>
      <c r="D86" s="177">
        <v>4040000</v>
      </c>
      <c r="E86" s="177">
        <v>4040000</v>
      </c>
      <c r="F86" s="177">
        <v>4040000</v>
      </c>
      <c r="G86" s="177">
        <v>4040000</v>
      </c>
      <c r="H86" s="177">
        <v>4280000</v>
      </c>
      <c r="I86" s="177">
        <v>4270000</v>
      </c>
      <c r="J86" s="177">
        <v>4270000</v>
      </c>
      <c r="K86" s="177">
        <v>4270000</v>
      </c>
      <c r="L86" s="177">
        <v>4270000</v>
      </c>
      <c r="M86" s="177">
        <v>4270000</v>
      </c>
      <c r="N86" s="177">
        <v>4270000</v>
      </c>
      <c r="O86" s="177">
        <v>4270000</v>
      </c>
      <c r="P86" s="177">
        <v>4184321</v>
      </c>
      <c r="Q86" s="203" t="s">
        <v>162</v>
      </c>
      <c r="R86" s="204">
        <f t="shared" si="1"/>
        <v>1000</v>
      </c>
    </row>
    <row r="87" spans="1:18">
      <c r="A87" s="201" t="s">
        <v>271</v>
      </c>
      <c r="B87" s="202" t="s">
        <v>188</v>
      </c>
      <c r="C87" s="177">
        <v>22270000</v>
      </c>
      <c r="D87" s="177">
        <v>22270000</v>
      </c>
      <c r="E87" s="177">
        <v>22270000</v>
      </c>
      <c r="F87" s="177">
        <v>22342000</v>
      </c>
      <c r="G87" s="177">
        <v>22342000</v>
      </c>
      <c r="H87" s="177">
        <v>22342000</v>
      </c>
      <c r="I87" s="177">
        <v>22342000</v>
      </c>
      <c r="J87" s="177">
        <v>22342000</v>
      </c>
      <c r="K87" s="177">
        <v>22428000</v>
      </c>
      <c r="L87" s="177">
        <v>22428000</v>
      </c>
      <c r="M87" s="177">
        <v>22428000</v>
      </c>
      <c r="N87" s="177">
        <v>22428000</v>
      </c>
      <c r="O87" s="177">
        <v>22428000</v>
      </c>
      <c r="P87" s="177">
        <v>22359115</v>
      </c>
      <c r="Q87" s="203" t="s">
        <v>162</v>
      </c>
      <c r="R87" s="204">
        <f t="shared" si="1"/>
        <v>0</v>
      </c>
    </row>
    <row r="88" spans="1:18" s="166" customFormat="1">
      <c r="A88" s="201" t="s">
        <v>272</v>
      </c>
      <c r="B88" s="202" t="s">
        <v>188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4" t="s">
        <v>162</v>
      </c>
      <c r="R88" s="204">
        <f t="shared" si="1"/>
        <v>0</v>
      </c>
    </row>
    <row r="89" spans="1:18">
      <c r="A89" s="201" t="s">
        <v>273</v>
      </c>
      <c r="B89" s="202" t="s">
        <v>188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400000</v>
      </c>
      <c r="P89" s="177">
        <v>16679</v>
      </c>
      <c r="Q89" s="203" t="s">
        <v>162</v>
      </c>
      <c r="R89" s="204">
        <f t="shared" si="1"/>
        <v>0</v>
      </c>
    </row>
    <row r="90" spans="1:18">
      <c r="A90" s="201" t="s">
        <v>274</v>
      </c>
      <c r="B90" s="202" t="s">
        <v>188</v>
      </c>
      <c r="C90" s="177">
        <v>15704000</v>
      </c>
      <c r="D90" s="177">
        <v>15704000</v>
      </c>
      <c r="E90" s="177">
        <v>15704000</v>
      </c>
      <c r="F90" s="177">
        <v>15704000</v>
      </c>
      <c r="G90" s="177">
        <v>15704000</v>
      </c>
      <c r="H90" s="177">
        <v>15704000</v>
      </c>
      <c r="I90" s="177">
        <v>15704000</v>
      </c>
      <c r="J90" s="177">
        <v>15704000</v>
      </c>
      <c r="K90" s="177">
        <v>15704000</v>
      </c>
      <c r="L90" s="177">
        <v>15704000</v>
      </c>
      <c r="M90" s="177">
        <v>15704000</v>
      </c>
      <c r="N90" s="177">
        <v>15704000</v>
      </c>
      <c r="O90" s="177">
        <v>15704000</v>
      </c>
      <c r="P90" s="177">
        <v>15704259</v>
      </c>
      <c r="Q90" s="203" t="s">
        <v>162</v>
      </c>
      <c r="R90" s="204">
        <f t="shared" si="1"/>
        <v>0</v>
      </c>
    </row>
    <row r="91" spans="1:18" s="166" customFormat="1">
      <c r="A91" s="201" t="s">
        <v>275</v>
      </c>
      <c r="B91" s="202" t="s">
        <v>188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4" t="s">
        <v>162</v>
      </c>
      <c r="R91" s="204">
        <f t="shared" si="1"/>
        <v>0</v>
      </c>
    </row>
    <row r="92" spans="1:18" s="166" customFormat="1">
      <c r="A92" s="201" t="s">
        <v>276</v>
      </c>
      <c r="B92" s="202" t="s">
        <v>188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  <c r="Q92" s="174" t="s">
        <v>162</v>
      </c>
      <c r="R92" s="204">
        <f t="shared" si="1"/>
        <v>0</v>
      </c>
    </row>
    <row r="93" spans="1:18">
      <c r="A93" s="201" t="s">
        <v>277</v>
      </c>
      <c r="B93" s="202" t="s">
        <v>188</v>
      </c>
      <c r="C93" s="177">
        <v>29611000</v>
      </c>
      <c r="D93" s="177">
        <v>28910000</v>
      </c>
      <c r="E93" s="177">
        <v>28910000</v>
      </c>
      <c r="F93" s="177">
        <v>28910000</v>
      </c>
      <c r="G93" s="177">
        <v>28910000</v>
      </c>
      <c r="H93" s="177">
        <v>28910000</v>
      </c>
      <c r="I93" s="177">
        <v>28910000</v>
      </c>
      <c r="J93" s="177">
        <v>28910000</v>
      </c>
      <c r="K93" s="177">
        <v>28910000</v>
      </c>
      <c r="L93" s="177">
        <v>28910000</v>
      </c>
      <c r="M93" s="177">
        <v>28910000</v>
      </c>
      <c r="N93" s="177">
        <v>28910000</v>
      </c>
      <c r="O93" s="177">
        <v>28794000</v>
      </c>
      <c r="P93" s="177">
        <v>28934255</v>
      </c>
      <c r="Q93" s="203" t="s">
        <v>162</v>
      </c>
      <c r="R93" s="204">
        <f t="shared" si="1"/>
        <v>0</v>
      </c>
    </row>
    <row r="94" spans="1:18">
      <c r="A94" s="201" t="s">
        <v>278</v>
      </c>
      <c r="B94" s="202" t="s">
        <v>188</v>
      </c>
      <c r="C94" s="177">
        <v>3814000</v>
      </c>
      <c r="D94" s="177">
        <v>3814000</v>
      </c>
      <c r="E94" s="177">
        <v>3814000</v>
      </c>
      <c r="F94" s="177">
        <v>3814000</v>
      </c>
      <c r="G94" s="177">
        <v>3814000</v>
      </c>
      <c r="H94" s="177">
        <v>3814000</v>
      </c>
      <c r="I94" s="177">
        <v>3814000</v>
      </c>
      <c r="J94" s="177">
        <v>3814000</v>
      </c>
      <c r="K94" s="177">
        <v>3814000</v>
      </c>
      <c r="L94" s="177">
        <v>3814000</v>
      </c>
      <c r="M94" s="177">
        <v>3814000</v>
      </c>
      <c r="N94" s="177">
        <v>3814000</v>
      </c>
      <c r="O94" s="177">
        <v>3814000</v>
      </c>
      <c r="P94" s="177">
        <v>3813726</v>
      </c>
      <c r="Q94" s="203" t="s">
        <v>162</v>
      </c>
      <c r="R94" s="204">
        <f t="shared" si="1"/>
        <v>0</v>
      </c>
    </row>
    <row r="95" spans="1:18" s="166" customFormat="1">
      <c r="A95" s="201" t="s">
        <v>279</v>
      </c>
      <c r="B95" s="202" t="s">
        <v>188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4" t="s">
        <v>162</v>
      </c>
      <c r="R95" s="204">
        <f t="shared" si="1"/>
        <v>0</v>
      </c>
    </row>
    <row r="96" spans="1:18">
      <c r="A96" s="201" t="s">
        <v>280</v>
      </c>
      <c r="B96" s="202" t="s">
        <v>188</v>
      </c>
      <c r="C96" s="177">
        <v>34134000</v>
      </c>
      <c r="D96" s="177">
        <v>33853000</v>
      </c>
      <c r="E96" s="177">
        <v>33853000</v>
      </c>
      <c r="F96" s="177">
        <v>33853000</v>
      </c>
      <c r="G96" s="177">
        <v>33853000</v>
      </c>
      <c r="H96" s="177">
        <v>33855000</v>
      </c>
      <c r="I96" s="177">
        <v>34207000</v>
      </c>
      <c r="J96" s="177">
        <v>34385000</v>
      </c>
      <c r="K96" s="177">
        <v>34385000</v>
      </c>
      <c r="L96" s="177">
        <v>34381000</v>
      </c>
      <c r="M96" s="177">
        <v>34381000</v>
      </c>
      <c r="N96" s="177">
        <v>34381000</v>
      </c>
      <c r="O96" s="177">
        <v>33894000</v>
      </c>
      <c r="P96" s="177">
        <v>34116856</v>
      </c>
      <c r="Q96" s="203" t="s">
        <v>162</v>
      </c>
      <c r="R96" s="204">
        <f t="shared" si="1"/>
        <v>0</v>
      </c>
    </row>
    <row r="97" spans="1:18" s="166" customFormat="1">
      <c r="A97" s="201" t="s">
        <v>281</v>
      </c>
      <c r="B97" s="202" t="s">
        <v>188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4" t="s">
        <v>162</v>
      </c>
      <c r="R97" s="204">
        <f t="shared" si="1"/>
        <v>0</v>
      </c>
    </row>
    <row r="98" spans="1:18">
      <c r="A98" s="201" t="s">
        <v>282</v>
      </c>
      <c r="B98" s="202" t="s">
        <v>188</v>
      </c>
      <c r="C98" s="177">
        <v>44779000</v>
      </c>
      <c r="D98" s="177">
        <v>42229000</v>
      </c>
      <c r="E98" s="177">
        <v>42231000</v>
      </c>
      <c r="F98" s="177">
        <v>42230000</v>
      </c>
      <c r="G98" s="177">
        <v>42230000</v>
      </c>
      <c r="H98" s="177">
        <v>42230000</v>
      </c>
      <c r="I98" s="177">
        <v>42230000</v>
      </c>
      <c r="J98" s="177">
        <v>42230000</v>
      </c>
      <c r="K98" s="177">
        <v>42230000</v>
      </c>
      <c r="L98" s="177">
        <v>42231000</v>
      </c>
      <c r="M98" s="177">
        <v>42231000</v>
      </c>
      <c r="N98" s="177">
        <v>42231000</v>
      </c>
      <c r="O98" s="177">
        <v>42170000</v>
      </c>
      <c r="P98" s="177">
        <v>42333955</v>
      </c>
      <c r="Q98" s="203" t="s">
        <v>162</v>
      </c>
      <c r="R98" s="204">
        <f t="shared" si="1"/>
        <v>0</v>
      </c>
    </row>
    <row r="99" spans="1:18" s="166" customFormat="1">
      <c r="A99" s="201" t="s">
        <v>283</v>
      </c>
      <c r="B99" s="202" t="s">
        <v>188</v>
      </c>
      <c r="C99" s="176">
        <v>0</v>
      </c>
      <c r="D99" s="176">
        <v>0</v>
      </c>
      <c r="E99" s="176">
        <v>0</v>
      </c>
      <c r="F99" s="176">
        <v>0</v>
      </c>
      <c r="G99" s="176">
        <v>0</v>
      </c>
      <c r="H99" s="176">
        <v>0</v>
      </c>
      <c r="I99" s="176">
        <v>0</v>
      </c>
      <c r="J99" s="176">
        <v>0</v>
      </c>
      <c r="K99" s="176">
        <v>0</v>
      </c>
      <c r="L99" s="176">
        <v>0</v>
      </c>
      <c r="M99" s="176">
        <v>0</v>
      </c>
      <c r="N99" s="176">
        <v>0</v>
      </c>
      <c r="O99" s="176">
        <v>0</v>
      </c>
      <c r="P99" s="176">
        <v>0</v>
      </c>
      <c r="Q99" s="174" t="s">
        <v>162</v>
      </c>
      <c r="R99" s="204">
        <f t="shared" si="1"/>
        <v>0</v>
      </c>
    </row>
    <row r="100" spans="1:18" s="166" customFormat="1">
      <c r="A100" s="201" t="s">
        <v>284</v>
      </c>
      <c r="B100" s="202" t="s">
        <v>188</v>
      </c>
      <c r="C100" s="176">
        <v>0</v>
      </c>
      <c r="D100" s="176">
        <v>0</v>
      </c>
      <c r="E100" s="176">
        <v>0</v>
      </c>
      <c r="F100" s="176">
        <v>0</v>
      </c>
      <c r="G100" s="176">
        <v>0</v>
      </c>
      <c r="H100" s="176">
        <v>0</v>
      </c>
      <c r="I100" s="176">
        <v>0</v>
      </c>
      <c r="J100" s="176">
        <v>0</v>
      </c>
      <c r="K100" s="176">
        <v>0</v>
      </c>
      <c r="L100" s="176">
        <v>0</v>
      </c>
      <c r="M100" s="176">
        <v>0</v>
      </c>
      <c r="N100" s="176">
        <v>0</v>
      </c>
      <c r="O100" s="176">
        <v>0</v>
      </c>
      <c r="P100" s="176">
        <v>0</v>
      </c>
      <c r="Q100" s="174" t="s">
        <v>162</v>
      </c>
      <c r="R100" s="204">
        <f t="shared" si="1"/>
        <v>0</v>
      </c>
    </row>
    <row r="101" spans="1:18">
      <c r="A101" s="201" t="s">
        <v>285</v>
      </c>
      <c r="B101" s="202" t="s">
        <v>188</v>
      </c>
      <c r="C101" s="177">
        <v>39066000</v>
      </c>
      <c r="D101" s="177">
        <v>39094000</v>
      </c>
      <c r="E101" s="177">
        <v>39094000</v>
      </c>
      <c r="F101" s="177">
        <v>39796000</v>
      </c>
      <c r="G101" s="177">
        <v>39788000</v>
      </c>
      <c r="H101" s="177">
        <v>39788000</v>
      </c>
      <c r="I101" s="177">
        <v>39788000</v>
      </c>
      <c r="J101" s="177">
        <v>39788000</v>
      </c>
      <c r="K101" s="177">
        <v>39788000</v>
      </c>
      <c r="L101" s="177">
        <v>39790000</v>
      </c>
      <c r="M101" s="177">
        <v>39789000</v>
      </c>
      <c r="N101" s="177">
        <v>39789000</v>
      </c>
      <c r="O101" s="177">
        <v>39956000</v>
      </c>
      <c r="P101" s="177">
        <v>39650247</v>
      </c>
      <c r="Q101" s="203" t="s">
        <v>162</v>
      </c>
      <c r="R101" s="204">
        <f t="shared" si="1"/>
        <v>0</v>
      </c>
    </row>
    <row r="102" spans="1:18" s="166" customFormat="1">
      <c r="A102" s="201" t="s">
        <v>286</v>
      </c>
      <c r="B102" s="202" t="s">
        <v>188</v>
      </c>
      <c r="C102" s="176">
        <v>0</v>
      </c>
      <c r="D102" s="176">
        <v>0</v>
      </c>
      <c r="E102" s="176">
        <v>0</v>
      </c>
      <c r="F102" s="176">
        <v>0</v>
      </c>
      <c r="G102" s="176">
        <v>0</v>
      </c>
      <c r="H102" s="176">
        <v>0</v>
      </c>
      <c r="I102" s="176">
        <v>0</v>
      </c>
      <c r="J102" s="176">
        <v>0</v>
      </c>
      <c r="K102" s="176">
        <v>0</v>
      </c>
      <c r="L102" s="176">
        <v>0</v>
      </c>
      <c r="M102" s="176">
        <v>0</v>
      </c>
      <c r="N102" s="176">
        <v>0</v>
      </c>
      <c r="O102" s="176">
        <v>0</v>
      </c>
      <c r="P102" s="176">
        <v>0</v>
      </c>
      <c r="Q102" s="174" t="s">
        <v>162</v>
      </c>
      <c r="R102" s="204">
        <f t="shared" si="1"/>
        <v>0</v>
      </c>
    </row>
    <row r="103" spans="1:18" s="166" customFormat="1">
      <c r="A103" s="201" t="s">
        <v>287</v>
      </c>
      <c r="B103" s="202" t="s">
        <v>188</v>
      </c>
      <c r="C103" s="176">
        <v>0</v>
      </c>
      <c r="D103" s="176">
        <v>0</v>
      </c>
      <c r="E103" s="176">
        <v>0</v>
      </c>
      <c r="F103" s="176">
        <v>0</v>
      </c>
      <c r="G103" s="176">
        <v>0</v>
      </c>
      <c r="H103" s="176">
        <v>0</v>
      </c>
      <c r="I103" s="176">
        <v>0</v>
      </c>
      <c r="J103" s="176">
        <v>0</v>
      </c>
      <c r="K103" s="176">
        <v>0</v>
      </c>
      <c r="L103" s="176">
        <v>0</v>
      </c>
      <c r="M103" s="176">
        <v>0</v>
      </c>
      <c r="N103" s="176">
        <v>0</v>
      </c>
      <c r="O103" s="176">
        <v>0</v>
      </c>
      <c r="P103" s="176">
        <v>0</v>
      </c>
      <c r="Q103" s="174" t="s">
        <v>162</v>
      </c>
      <c r="R103" s="204">
        <f t="shared" si="1"/>
        <v>0</v>
      </c>
    </row>
    <row r="104" spans="1:18">
      <c r="A104" s="201" t="s">
        <v>288</v>
      </c>
      <c r="B104" s="202" t="s">
        <v>188</v>
      </c>
      <c r="C104" s="177">
        <v>20711000</v>
      </c>
      <c r="D104" s="177">
        <v>20711000</v>
      </c>
      <c r="E104" s="177">
        <v>20711000</v>
      </c>
      <c r="F104" s="177">
        <v>20711000</v>
      </c>
      <c r="G104" s="177">
        <v>20711000</v>
      </c>
      <c r="H104" s="177">
        <v>20711000</v>
      </c>
      <c r="I104" s="177">
        <v>20711000</v>
      </c>
      <c r="J104" s="177">
        <v>20711000</v>
      </c>
      <c r="K104" s="177">
        <v>20711000</v>
      </c>
      <c r="L104" s="177">
        <v>20711000</v>
      </c>
      <c r="M104" s="177">
        <v>20711000</v>
      </c>
      <c r="N104" s="177">
        <v>20711000</v>
      </c>
      <c r="O104" s="177">
        <v>22983000</v>
      </c>
      <c r="P104" s="177">
        <v>20805563</v>
      </c>
      <c r="Q104" s="203" t="s">
        <v>162</v>
      </c>
      <c r="R104" s="204">
        <f t="shared" si="1"/>
        <v>0</v>
      </c>
    </row>
    <row r="105" spans="1:18" s="166" customFormat="1">
      <c r="A105" s="201" t="s">
        <v>289</v>
      </c>
      <c r="B105" s="202" t="s">
        <v>188</v>
      </c>
      <c r="C105" s="176">
        <v>0</v>
      </c>
      <c r="D105" s="176">
        <v>0</v>
      </c>
      <c r="E105" s="176">
        <v>0</v>
      </c>
      <c r="F105" s="176">
        <v>0</v>
      </c>
      <c r="G105" s="176">
        <v>0</v>
      </c>
      <c r="H105" s="176">
        <v>0</v>
      </c>
      <c r="I105" s="176">
        <v>0</v>
      </c>
      <c r="J105" s="176">
        <v>0</v>
      </c>
      <c r="K105" s="176">
        <v>0</v>
      </c>
      <c r="L105" s="176">
        <v>0</v>
      </c>
      <c r="M105" s="176">
        <v>0</v>
      </c>
      <c r="N105" s="176">
        <v>0</v>
      </c>
      <c r="O105" s="176">
        <v>0</v>
      </c>
      <c r="P105" s="176">
        <v>0</v>
      </c>
      <c r="Q105" s="174" t="s">
        <v>162</v>
      </c>
      <c r="R105" s="204">
        <f t="shared" si="1"/>
        <v>0</v>
      </c>
    </row>
    <row r="106" spans="1:18">
      <c r="A106" s="201" t="s">
        <v>290</v>
      </c>
      <c r="B106" s="202" t="s">
        <v>188</v>
      </c>
      <c r="C106" s="177">
        <v>18176000</v>
      </c>
      <c r="D106" s="177">
        <v>18176000</v>
      </c>
      <c r="E106" s="177">
        <v>18176000</v>
      </c>
      <c r="F106" s="177">
        <v>18176000</v>
      </c>
      <c r="G106" s="177">
        <v>18176000</v>
      </c>
      <c r="H106" s="177">
        <v>18176000</v>
      </c>
      <c r="I106" s="177">
        <v>18176000</v>
      </c>
      <c r="J106" s="177">
        <v>18176000</v>
      </c>
      <c r="K106" s="177">
        <v>18176000</v>
      </c>
      <c r="L106" s="177">
        <v>18176000</v>
      </c>
      <c r="M106" s="177">
        <v>18176000</v>
      </c>
      <c r="N106" s="177">
        <v>18176000</v>
      </c>
      <c r="O106" s="177">
        <v>18176000</v>
      </c>
      <c r="P106" s="177">
        <v>18176145</v>
      </c>
      <c r="Q106" s="203" t="s">
        <v>162</v>
      </c>
      <c r="R106" s="204">
        <f t="shared" si="1"/>
        <v>0</v>
      </c>
    </row>
    <row r="107" spans="1:18" s="166" customFormat="1">
      <c r="A107" s="201" t="s">
        <v>291</v>
      </c>
      <c r="B107" s="202" t="s">
        <v>188</v>
      </c>
      <c r="C107" s="176">
        <v>0</v>
      </c>
      <c r="D107" s="176">
        <v>0</v>
      </c>
      <c r="E107" s="176">
        <v>0</v>
      </c>
      <c r="F107" s="176">
        <v>0</v>
      </c>
      <c r="G107" s="176">
        <v>0</v>
      </c>
      <c r="H107" s="176">
        <v>0</v>
      </c>
      <c r="I107" s="176">
        <v>0</v>
      </c>
      <c r="J107" s="176">
        <v>0</v>
      </c>
      <c r="K107" s="176">
        <v>0</v>
      </c>
      <c r="L107" s="176">
        <v>0</v>
      </c>
      <c r="M107" s="176">
        <v>0</v>
      </c>
      <c r="N107" s="176">
        <v>0</v>
      </c>
      <c r="O107" s="176">
        <v>0</v>
      </c>
      <c r="P107" s="176">
        <v>0</v>
      </c>
      <c r="Q107" s="174" t="s">
        <v>162</v>
      </c>
      <c r="R107" s="204">
        <f t="shared" si="1"/>
        <v>0</v>
      </c>
    </row>
    <row r="108" spans="1:18">
      <c r="A108" s="201" t="s">
        <v>292</v>
      </c>
      <c r="B108" s="202" t="s">
        <v>188</v>
      </c>
      <c r="C108" s="177">
        <v>16174000</v>
      </c>
      <c r="D108" s="177">
        <v>16174000</v>
      </c>
      <c r="E108" s="177">
        <v>16174000</v>
      </c>
      <c r="F108" s="177">
        <v>16174000</v>
      </c>
      <c r="G108" s="177">
        <v>16174000</v>
      </c>
      <c r="H108" s="177">
        <v>16174000</v>
      </c>
      <c r="I108" s="177">
        <v>16174000</v>
      </c>
      <c r="J108" s="177">
        <v>16174000</v>
      </c>
      <c r="K108" s="177">
        <v>16174000</v>
      </c>
      <c r="L108" s="177">
        <v>16174000</v>
      </c>
      <c r="M108" s="177">
        <v>16174000</v>
      </c>
      <c r="N108" s="177">
        <v>16174000</v>
      </c>
      <c r="O108" s="177">
        <v>16174000</v>
      </c>
      <c r="P108" s="177">
        <v>16174210</v>
      </c>
      <c r="Q108" s="203" t="s">
        <v>162</v>
      </c>
      <c r="R108" s="204">
        <f t="shared" si="1"/>
        <v>0</v>
      </c>
    </row>
    <row r="109" spans="1:18" s="166" customFormat="1">
      <c r="A109" s="201" t="s">
        <v>293</v>
      </c>
      <c r="B109" s="202" t="s">
        <v>188</v>
      </c>
      <c r="C109" s="176">
        <v>0</v>
      </c>
      <c r="D109" s="176">
        <v>0</v>
      </c>
      <c r="E109" s="176">
        <v>0</v>
      </c>
      <c r="F109" s="176">
        <v>0</v>
      </c>
      <c r="G109" s="176">
        <v>0</v>
      </c>
      <c r="H109" s="176">
        <v>0</v>
      </c>
      <c r="I109" s="176">
        <v>0</v>
      </c>
      <c r="J109" s="176">
        <v>0</v>
      </c>
      <c r="K109" s="176">
        <v>0</v>
      </c>
      <c r="L109" s="176">
        <v>0</v>
      </c>
      <c r="M109" s="176">
        <v>0</v>
      </c>
      <c r="N109" s="176">
        <v>0</v>
      </c>
      <c r="O109" s="176">
        <v>0</v>
      </c>
      <c r="P109" s="176">
        <v>0</v>
      </c>
      <c r="Q109" s="174" t="s">
        <v>162</v>
      </c>
      <c r="R109" s="204">
        <f t="shared" si="1"/>
        <v>0</v>
      </c>
    </row>
    <row r="110" spans="1:18">
      <c r="A110" s="201" t="s">
        <v>294</v>
      </c>
      <c r="B110" s="202" t="s">
        <v>188</v>
      </c>
      <c r="C110" s="177">
        <v>1408000</v>
      </c>
      <c r="D110" s="177">
        <v>1408000</v>
      </c>
      <c r="E110" s="177">
        <v>1408000</v>
      </c>
      <c r="F110" s="177">
        <v>1408000</v>
      </c>
      <c r="G110" s="177">
        <v>1408000</v>
      </c>
      <c r="H110" s="177">
        <v>1408000</v>
      </c>
      <c r="I110" s="177">
        <v>1408000</v>
      </c>
      <c r="J110" s="177">
        <v>1828000</v>
      </c>
      <c r="K110" s="177">
        <v>1825000</v>
      </c>
      <c r="L110" s="177">
        <v>1825000</v>
      </c>
      <c r="M110" s="177">
        <v>1825000</v>
      </c>
      <c r="N110" s="177">
        <v>1825000</v>
      </c>
      <c r="O110" s="177">
        <v>1829000</v>
      </c>
      <c r="P110" s="177">
        <v>1599574</v>
      </c>
      <c r="Q110" s="203" t="s">
        <v>162</v>
      </c>
      <c r="R110" s="204">
        <f t="shared" si="1"/>
        <v>0</v>
      </c>
    </row>
    <row r="111" spans="1:18" s="166" customFormat="1">
      <c r="A111" s="201" t="s">
        <v>295</v>
      </c>
      <c r="B111" s="202" t="s">
        <v>188</v>
      </c>
      <c r="C111" s="176">
        <v>0</v>
      </c>
      <c r="D111" s="176">
        <v>0</v>
      </c>
      <c r="E111" s="176">
        <v>0</v>
      </c>
      <c r="F111" s="176">
        <v>0</v>
      </c>
      <c r="G111" s="176">
        <v>0</v>
      </c>
      <c r="H111" s="176">
        <v>0</v>
      </c>
      <c r="I111" s="176">
        <v>0</v>
      </c>
      <c r="J111" s="176">
        <v>0</v>
      </c>
      <c r="K111" s="176">
        <v>0</v>
      </c>
      <c r="L111" s="176">
        <v>0</v>
      </c>
      <c r="M111" s="176">
        <v>0</v>
      </c>
      <c r="N111" s="176">
        <v>0</v>
      </c>
      <c r="O111" s="176">
        <v>0</v>
      </c>
      <c r="P111" s="176">
        <v>0</v>
      </c>
      <c r="Q111" s="174" t="s">
        <v>162</v>
      </c>
      <c r="R111" s="204">
        <f t="shared" si="1"/>
        <v>0</v>
      </c>
    </row>
    <row r="112" spans="1:18">
      <c r="A112" s="201" t="s">
        <v>296</v>
      </c>
      <c r="B112" s="202" t="s">
        <v>188</v>
      </c>
      <c r="C112" s="177">
        <v>88275000</v>
      </c>
      <c r="D112" s="177">
        <v>88275000</v>
      </c>
      <c r="E112" s="177">
        <v>88275000</v>
      </c>
      <c r="F112" s="177">
        <v>88275000</v>
      </c>
      <c r="G112" s="177">
        <v>88275000</v>
      </c>
      <c r="H112" s="177">
        <v>88275000</v>
      </c>
      <c r="I112" s="177">
        <v>88275000</v>
      </c>
      <c r="J112" s="177">
        <v>88117000</v>
      </c>
      <c r="K112" s="177">
        <v>88117000</v>
      </c>
      <c r="L112" s="177">
        <v>88117000</v>
      </c>
      <c r="M112" s="177">
        <v>88117000</v>
      </c>
      <c r="N112" s="177">
        <v>88117000</v>
      </c>
      <c r="O112" s="177">
        <v>88117000</v>
      </c>
      <c r="P112" s="177">
        <v>88202850</v>
      </c>
      <c r="Q112" s="203" t="s">
        <v>162</v>
      </c>
      <c r="R112" s="204">
        <f t="shared" si="1"/>
        <v>0</v>
      </c>
    </row>
    <row r="113" spans="1:18">
      <c r="A113" s="201" t="s">
        <v>297</v>
      </c>
      <c r="B113" s="202" t="s">
        <v>188</v>
      </c>
      <c r="C113" s="177">
        <v>1251000</v>
      </c>
      <c r="D113" s="177">
        <v>1251000</v>
      </c>
      <c r="E113" s="177">
        <v>1251000</v>
      </c>
      <c r="F113" s="177">
        <v>1251000</v>
      </c>
      <c r="G113" s="177">
        <v>1251000</v>
      </c>
      <c r="H113" s="177">
        <v>1696000</v>
      </c>
      <c r="I113" s="177">
        <v>1696000</v>
      </c>
      <c r="J113" s="177">
        <v>1697000</v>
      </c>
      <c r="K113" s="177">
        <v>1697000</v>
      </c>
      <c r="L113" s="177">
        <v>1697000</v>
      </c>
      <c r="M113" s="177">
        <v>1697000</v>
      </c>
      <c r="N113" s="177">
        <v>1697000</v>
      </c>
      <c r="O113" s="177">
        <v>1697000</v>
      </c>
      <c r="P113" s="177">
        <v>1529497</v>
      </c>
      <c r="Q113" s="203" t="s">
        <v>162</v>
      </c>
      <c r="R113" s="204">
        <f t="shared" si="1"/>
        <v>1000</v>
      </c>
    </row>
    <row r="114" spans="1:18">
      <c r="A114" s="201" t="s">
        <v>298</v>
      </c>
      <c r="B114" s="202" t="s">
        <v>188</v>
      </c>
      <c r="C114" s="177">
        <v>23467000</v>
      </c>
      <c r="D114" s="177">
        <v>23467000</v>
      </c>
      <c r="E114" s="177">
        <v>23467000</v>
      </c>
      <c r="F114" s="177">
        <v>23467000</v>
      </c>
      <c r="G114" s="177">
        <v>23467000</v>
      </c>
      <c r="H114" s="177">
        <v>23467000</v>
      </c>
      <c r="I114" s="177">
        <v>23467000</v>
      </c>
      <c r="J114" s="177">
        <v>23467000</v>
      </c>
      <c r="K114" s="177">
        <v>23467000</v>
      </c>
      <c r="L114" s="177">
        <v>23467000</v>
      </c>
      <c r="M114" s="177">
        <v>23467000</v>
      </c>
      <c r="N114" s="177">
        <v>23467000</v>
      </c>
      <c r="O114" s="177">
        <v>23467000</v>
      </c>
      <c r="P114" s="177">
        <v>23467177</v>
      </c>
      <c r="Q114" s="203" t="s">
        <v>162</v>
      </c>
      <c r="R114" s="204">
        <f t="shared" si="1"/>
        <v>0</v>
      </c>
    </row>
    <row r="115" spans="1:18" s="166" customFormat="1">
      <c r="A115" s="201" t="s">
        <v>299</v>
      </c>
      <c r="B115" s="202" t="s">
        <v>188</v>
      </c>
      <c r="C115" s="176">
        <v>0</v>
      </c>
      <c r="D115" s="176">
        <v>0</v>
      </c>
      <c r="E115" s="176">
        <v>0</v>
      </c>
      <c r="F115" s="176">
        <v>0</v>
      </c>
      <c r="G115" s="176">
        <v>0</v>
      </c>
      <c r="H115" s="176">
        <v>0</v>
      </c>
      <c r="I115" s="176">
        <v>0</v>
      </c>
      <c r="J115" s="176">
        <v>0</v>
      </c>
      <c r="K115" s="176">
        <v>0</v>
      </c>
      <c r="L115" s="176">
        <v>0</v>
      </c>
      <c r="M115" s="176">
        <v>0</v>
      </c>
      <c r="N115" s="176">
        <v>0</v>
      </c>
      <c r="O115" s="176">
        <v>0</v>
      </c>
      <c r="P115" s="176">
        <v>0</v>
      </c>
      <c r="Q115" s="174" t="s">
        <v>162</v>
      </c>
      <c r="R115" s="204">
        <f t="shared" si="1"/>
        <v>0</v>
      </c>
    </row>
    <row r="116" spans="1:18">
      <c r="A116" s="201" t="s">
        <v>300</v>
      </c>
      <c r="B116" s="202" t="s">
        <v>188</v>
      </c>
      <c r="C116" s="177">
        <v>1553000</v>
      </c>
      <c r="D116" s="177">
        <v>1553000</v>
      </c>
      <c r="E116" s="177">
        <v>1553000</v>
      </c>
      <c r="F116" s="177">
        <v>1553000</v>
      </c>
      <c r="G116" s="177">
        <v>1553000</v>
      </c>
      <c r="H116" s="177">
        <v>1553000</v>
      </c>
      <c r="I116" s="177">
        <v>1553000</v>
      </c>
      <c r="J116" s="177">
        <v>1553000</v>
      </c>
      <c r="K116" s="177">
        <v>1553000</v>
      </c>
      <c r="L116" s="177">
        <v>1553000</v>
      </c>
      <c r="M116" s="177">
        <v>1553000</v>
      </c>
      <c r="N116" s="177">
        <v>3575000</v>
      </c>
      <c r="O116" s="177">
        <v>3692000</v>
      </c>
      <c r="P116" s="177">
        <v>1810705</v>
      </c>
      <c r="Q116" s="203" t="s">
        <v>162</v>
      </c>
      <c r="R116" s="204">
        <f t="shared" si="1"/>
        <v>0</v>
      </c>
    </row>
    <row r="117" spans="1:18">
      <c r="A117" s="201" t="s">
        <v>301</v>
      </c>
      <c r="B117" s="202" t="s">
        <v>188</v>
      </c>
      <c r="C117" s="177">
        <v>20479000</v>
      </c>
      <c r="D117" s="177">
        <v>20479000</v>
      </c>
      <c r="E117" s="177">
        <v>20479000</v>
      </c>
      <c r="F117" s="177">
        <v>20479000</v>
      </c>
      <c r="G117" s="177">
        <v>20479000</v>
      </c>
      <c r="H117" s="177">
        <v>20479000</v>
      </c>
      <c r="I117" s="177">
        <v>20479000</v>
      </c>
      <c r="J117" s="177">
        <v>20479000</v>
      </c>
      <c r="K117" s="177">
        <v>20479000</v>
      </c>
      <c r="L117" s="177">
        <v>20479000</v>
      </c>
      <c r="M117" s="177">
        <v>20479000</v>
      </c>
      <c r="N117" s="177">
        <v>20469000</v>
      </c>
      <c r="O117" s="177">
        <v>20469000</v>
      </c>
      <c r="P117" s="177">
        <v>20478138</v>
      </c>
      <c r="Q117" s="203" t="s">
        <v>162</v>
      </c>
      <c r="R117" s="204">
        <f t="shared" si="1"/>
        <v>0</v>
      </c>
    </row>
    <row r="118" spans="1:18" s="166" customFormat="1">
      <c r="A118" s="201" t="s">
        <v>302</v>
      </c>
      <c r="B118" s="202" t="s">
        <v>188</v>
      </c>
      <c r="C118" s="176">
        <v>0</v>
      </c>
      <c r="D118" s="176">
        <v>0</v>
      </c>
      <c r="E118" s="176">
        <v>0</v>
      </c>
      <c r="F118" s="176">
        <v>0</v>
      </c>
      <c r="G118" s="176">
        <v>0</v>
      </c>
      <c r="H118" s="176">
        <v>0</v>
      </c>
      <c r="I118" s="176">
        <v>0</v>
      </c>
      <c r="J118" s="176">
        <v>0</v>
      </c>
      <c r="K118" s="176">
        <v>0</v>
      </c>
      <c r="L118" s="176">
        <v>0</v>
      </c>
      <c r="M118" s="176">
        <v>0</v>
      </c>
      <c r="N118" s="176">
        <v>0</v>
      </c>
      <c r="O118" s="176">
        <v>0</v>
      </c>
      <c r="P118" s="176">
        <v>0</v>
      </c>
      <c r="Q118" s="174" t="s">
        <v>162</v>
      </c>
      <c r="R118" s="204">
        <f t="shared" si="1"/>
        <v>0</v>
      </c>
    </row>
    <row r="119" spans="1:18" s="166" customFormat="1">
      <c r="A119" s="201" t="s">
        <v>303</v>
      </c>
      <c r="B119" s="202" t="s">
        <v>188</v>
      </c>
      <c r="C119" s="176">
        <v>0</v>
      </c>
      <c r="D119" s="176">
        <v>0</v>
      </c>
      <c r="E119" s="176">
        <v>0</v>
      </c>
      <c r="F119" s="176">
        <v>0</v>
      </c>
      <c r="G119" s="176">
        <v>0</v>
      </c>
      <c r="H119" s="176">
        <v>0</v>
      </c>
      <c r="I119" s="176">
        <v>0</v>
      </c>
      <c r="J119" s="176">
        <v>0</v>
      </c>
      <c r="K119" s="176">
        <v>0</v>
      </c>
      <c r="L119" s="176">
        <v>0</v>
      </c>
      <c r="M119" s="176">
        <v>0</v>
      </c>
      <c r="N119" s="176">
        <v>0</v>
      </c>
      <c r="O119" s="176">
        <v>0</v>
      </c>
      <c r="P119" s="176">
        <v>0</v>
      </c>
      <c r="Q119" s="174" t="s">
        <v>162</v>
      </c>
      <c r="R119" s="204">
        <f t="shared" si="1"/>
        <v>0</v>
      </c>
    </row>
    <row r="120" spans="1:18">
      <c r="A120" s="201" t="s">
        <v>304</v>
      </c>
      <c r="B120" s="202" t="s">
        <v>188</v>
      </c>
      <c r="C120" s="177">
        <v>7401000</v>
      </c>
      <c r="D120" s="177">
        <v>7384000</v>
      </c>
      <c r="E120" s="177">
        <v>7384000</v>
      </c>
      <c r="F120" s="177">
        <v>7384000</v>
      </c>
      <c r="G120" s="177">
        <v>7384000</v>
      </c>
      <c r="H120" s="177">
        <v>7402000</v>
      </c>
      <c r="I120" s="177">
        <v>7402000</v>
      </c>
      <c r="J120" s="177">
        <v>7403000</v>
      </c>
      <c r="K120" s="177">
        <v>7403000</v>
      </c>
      <c r="L120" s="177">
        <v>7404000</v>
      </c>
      <c r="M120" s="177">
        <v>7404000</v>
      </c>
      <c r="N120" s="177">
        <v>7405000</v>
      </c>
      <c r="O120" s="177">
        <v>7339000</v>
      </c>
      <c r="P120" s="177">
        <v>7394003</v>
      </c>
      <c r="Q120" s="203" t="s">
        <v>162</v>
      </c>
      <c r="R120" s="204">
        <f t="shared" si="1"/>
        <v>0</v>
      </c>
    </row>
    <row r="121" spans="1:18">
      <c r="A121" s="201" t="s">
        <v>305</v>
      </c>
      <c r="B121" s="202" t="s">
        <v>188</v>
      </c>
      <c r="C121" s="177">
        <v>2273000</v>
      </c>
      <c r="D121" s="177">
        <v>2273000</v>
      </c>
      <c r="E121" s="177">
        <v>2273000</v>
      </c>
      <c r="F121" s="177">
        <v>2273000</v>
      </c>
      <c r="G121" s="177">
        <v>2273000</v>
      </c>
      <c r="H121" s="177">
        <v>2273000</v>
      </c>
      <c r="I121" s="177">
        <v>2273000</v>
      </c>
      <c r="J121" s="177">
        <v>2273000</v>
      </c>
      <c r="K121" s="177">
        <v>2273000</v>
      </c>
      <c r="L121" s="177">
        <v>2273000</v>
      </c>
      <c r="M121" s="177">
        <v>2273000</v>
      </c>
      <c r="N121" s="177">
        <v>2273000</v>
      </c>
      <c r="O121" s="177">
        <v>2273000</v>
      </c>
      <c r="P121" s="177">
        <v>2272861</v>
      </c>
      <c r="Q121" s="203" t="s">
        <v>162</v>
      </c>
      <c r="R121" s="204">
        <f t="shared" si="1"/>
        <v>0</v>
      </c>
    </row>
    <row r="122" spans="1:18" s="166" customFormat="1">
      <c r="A122" s="201" t="s">
        <v>306</v>
      </c>
      <c r="B122" s="202" t="s">
        <v>188</v>
      </c>
      <c r="C122" s="176">
        <v>0</v>
      </c>
      <c r="D122" s="176">
        <v>0</v>
      </c>
      <c r="E122" s="176">
        <v>0</v>
      </c>
      <c r="F122" s="176">
        <v>0</v>
      </c>
      <c r="G122" s="176">
        <v>0</v>
      </c>
      <c r="H122" s="176">
        <v>0</v>
      </c>
      <c r="I122" s="176">
        <v>0</v>
      </c>
      <c r="J122" s="176">
        <v>0</v>
      </c>
      <c r="K122" s="176">
        <v>0</v>
      </c>
      <c r="L122" s="176">
        <v>0</v>
      </c>
      <c r="M122" s="176">
        <v>0</v>
      </c>
      <c r="N122" s="176">
        <v>0</v>
      </c>
      <c r="O122" s="176">
        <v>0</v>
      </c>
      <c r="P122" s="176">
        <v>0</v>
      </c>
      <c r="Q122" s="174" t="s">
        <v>162</v>
      </c>
      <c r="R122" s="204">
        <f t="shared" si="1"/>
        <v>0</v>
      </c>
    </row>
    <row r="123" spans="1:18">
      <c r="A123" s="201" t="s">
        <v>307</v>
      </c>
      <c r="B123" s="202" t="s">
        <v>188</v>
      </c>
      <c r="C123" s="177">
        <v>4148000</v>
      </c>
      <c r="D123" s="177">
        <v>4130000</v>
      </c>
      <c r="E123" s="177">
        <v>4130000</v>
      </c>
      <c r="F123" s="177">
        <v>4130000</v>
      </c>
      <c r="G123" s="177">
        <v>4130000</v>
      </c>
      <c r="H123" s="177">
        <v>4149000</v>
      </c>
      <c r="I123" s="177">
        <v>4149000</v>
      </c>
      <c r="J123" s="177">
        <v>4150000</v>
      </c>
      <c r="K123" s="177">
        <v>4150000</v>
      </c>
      <c r="L123" s="177">
        <v>4150000</v>
      </c>
      <c r="M123" s="177">
        <v>4151000</v>
      </c>
      <c r="N123" s="177">
        <v>4152000</v>
      </c>
      <c r="O123" s="177">
        <v>4085000</v>
      </c>
      <c r="P123" s="177">
        <v>4140585</v>
      </c>
      <c r="Q123" s="203" t="s">
        <v>162</v>
      </c>
      <c r="R123" s="204">
        <f t="shared" si="1"/>
        <v>0</v>
      </c>
    </row>
    <row r="124" spans="1:18" s="166" customFormat="1">
      <c r="A124" s="201" t="s">
        <v>308</v>
      </c>
      <c r="B124" s="202" t="s">
        <v>188</v>
      </c>
      <c r="C124" s="176">
        <v>0</v>
      </c>
      <c r="D124" s="176">
        <v>0</v>
      </c>
      <c r="E124" s="176">
        <v>0</v>
      </c>
      <c r="F124" s="176">
        <v>0</v>
      </c>
      <c r="G124" s="176">
        <v>0</v>
      </c>
      <c r="H124" s="176">
        <v>0</v>
      </c>
      <c r="I124" s="176">
        <v>0</v>
      </c>
      <c r="J124" s="176">
        <v>0</v>
      </c>
      <c r="K124" s="176">
        <v>0</v>
      </c>
      <c r="L124" s="176">
        <v>0</v>
      </c>
      <c r="M124" s="176">
        <v>0</v>
      </c>
      <c r="N124" s="176">
        <v>0</v>
      </c>
      <c r="O124" s="176">
        <v>0</v>
      </c>
      <c r="P124" s="176">
        <v>0</v>
      </c>
      <c r="Q124" s="174" t="s">
        <v>162</v>
      </c>
      <c r="R124" s="204">
        <f t="shared" si="1"/>
        <v>0</v>
      </c>
    </row>
    <row r="125" spans="1:18">
      <c r="A125" s="201" t="s">
        <v>309</v>
      </c>
      <c r="B125" s="202" t="s">
        <v>188</v>
      </c>
      <c r="C125" s="177">
        <v>7629000</v>
      </c>
      <c r="D125" s="177">
        <v>7144000</v>
      </c>
      <c r="E125" s="177">
        <v>7145000</v>
      </c>
      <c r="F125" s="177">
        <v>7146000</v>
      </c>
      <c r="G125" s="177">
        <v>7149000</v>
      </c>
      <c r="H125" s="177">
        <v>7150000</v>
      </c>
      <c r="I125" s="177">
        <v>7162000</v>
      </c>
      <c r="J125" s="177">
        <v>7144000</v>
      </c>
      <c r="K125" s="177">
        <v>7231000</v>
      </c>
      <c r="L125" s="177">
        <v>7235000</v>
      </c>
      <c r="M125" s="177">
        <v>7236000</v>
      </c>
      <c r="N125" s="177">
        <v>7236000</v>
      </c>
      <c r="O125" s="177">
        <v>7258000</v>
      </c>
      <c r="P125" s="177">
        <v>7201920</v>
      </c>
      <c r="Q125" s="203" t="s">
        <v>162</v>
      </c>
      <c r="R125" s="204">
        <f t="shared" si="1"/>
        <v>0</v>
      </c>
    </row>
    <row r="126" spans="1:18">
      <c r="A126" s="201" t="s">
        <v>310</v>
      </c>
      <c r="B126" s="202" t="s">
        <v>188</v>
      </c>
      <c r="C126" s="177">
        <v>7639000</v>
      </c>
      <c r="D126" s="177">
        <v>7639000</v>
      </c>
      <c r="E126" s="177">
        <v>7639000</v>
      </c>
      <c r="F126" s="177">
        <v>7639000</v>
      </c>
      <c r="G126" s="177">
        <v>7639000</v>
      </c>
      <c r="H126" s="177">
        <v>7639000</v>
      </c>
      <c r="I126" s="177">
        <v>7639000</v>
      </c>
      <c r="J126" s="177">
        <v>7639000</v>
      </c>
      <c r="K126" s="177">
        <v>7639000</v>
      </c>
      <c r="L126" s="177">
        <v>7639000</v>
      </c>
      <c r="M126" s="177">
        <v>7639000</v>
      </c>
      <c r="N126" s="177">
        <v>7639000</v>
      </c>
      <c r="O126" s="177">
        <v>7639000</v>
      </c>
      <c r="P126" s="177">
        <v>7639006</v>
      </c>
      <c r="Q126" s="203" t="s">
        <v>162</v>
      </c>
      <c r="R126" s="204">
        <f t="shared" si="1"/>
        <v>0</v>
      </c>
    </row>
    <row r="127" spans="1:18" s="166" customFormat="1">
      <c r="A127" s="201" t="s">
        <v>311</v>
      </c>
      <c r="B127" s="202" t="s">
        <v>188</v>
      </c>
      <c r="C127" s="176">
        <v>0</v>
      </c>
      <c r="D127" s="176">
        <v>0</v>
      </c>
      <c r="E127" s="176">
        <v>0</v>
      </c>
      <c r="F127" s="176">
        <v>0</v>
      </c>
      <c r="G127" s="176">
        <v>0</v>
      </c>
      <c r="H127" s="176">
        <v>0</v>
      </c>
      <c r="I127" s="176">
        <v>0</v>
      </c>
      <c r="J127" s="176">
        <v>0</v>
      </c>
      <c r="K127" s="176">
        <v>0</v>
      </c>
      <c r="L127" s="176">
        <v>0</v>
      </c>
      <c r="M127" s="176">
        <v>0</v>
      </c>
      <c r="N127" s="176">
        <v>0</v>
      </c>
      <c r="O127" s="176">
        <v>0</v>
      </c>
      <c r="P127" s="176">
        <v>0</v>
      </c>
      <c r="Q127" s="174" t="s">
        <v>162</v>
      </c>
      <c r="R127" s="204">
        <f t="shared" si="1"/>
        <v>0</v>
      </c>
    </row>
    <row r="128" spans="1:18">
      <c r="A128" s="201" t="s">
        <v>312</v>
      </c>
      <c r="B128" s="202" t="s">
        <v>188</v>
      </c>
      <c r="C128" s="177">
        <v>6911000</v>
      </c>
      <c r="D128" s="177">
        <v>6465000</v>
      </c>
      <c r="E128" s="177">
        <v>6466000</v>
      </c>
      <c r="F128" s="177">
        <v>6467000</v>
      </c>
      <c r="G128" s="177">
        <v>6470000</v>
      </c>
      <c r="H128" s="177">
        <v>6471000</v>
      </c>
      <c r="I128" s="177">
        <v>6483000</v>
      </c>
      <c r="J128" s="177">
        <v>6465000</v>
      </c>
      <c r="K128" s="177">
        <v>6552000</v>
      </c>
      <c r="L128" s="177">
        <v>6556000</v>
      </c>
      <c r="M128" s="177">
        <v>6556000</v>
      </c>
      <c r="N128" s="177">
        <v>6556000</v>
      </c>
      <c r="O128" s="177">
        <v>6568000</v>
      </c>
      <c r="P128" s="177">
        <v>6520403</v>
      </c>
      <c r="Q128" s="203" t="s">
        <v>162</v>
      </c>
      <c r="R128" s="204">
        <f t="shared" si="1"/>
        <v>1000</v>
      </c>
    </row>
    <row r="129" spans="1:18" s="166" customFormat="1">
      <c r="A129" s="201" t="s">
        <v>313</v>
      </c>
      <c r="B129" s="202" t="s">
        <v>188</v>
      </c>
      <c r="C129" s="176">
        <v>0</v>
      </c>
      <c r="D129" s="176">
        <v>0</v>
      </c>
      <c r="E129" s="176">
        <v>0</v>
      </c>
      <c r="F129" s="176">
        <v>0</v>
      </c>
      <c r="G129" s="176">
        <v>0</v>
      </c>
      <c r="H129" s="176">
        <v>0</v>
      </c>
      <c r="I129" s="176">
        <v>0</v>
      </c>
      <c r="J129" s="176">
        <v>0</v>
      </c>
      <c r="K129" s="176">
        <v>0</v>
      </c>
      <c r="L129" s="176">
        <v>0</v>
      </c>
      <c r="M129" s="176">
        <v>0</v>
      </c>
      <c r="N129" s="176">
        <v>0</v>
      </c>
      <c r="O129" s="176">
        <v>0</v>
      </c>
      <c r="P129" s="176">
        <v>0</v>
      </c>
      <c r="Q129" s="174" t="s">
        <v>162</v>
      </c>
      <c r="R129" s="204">
        <f t="shared" si="1"/>
        <v>0</v>
      </c>
    </row>
    <row r="130" spans="1:18" s="166" customFormat="1">
      <c r="A130" s="201" t="s">
        <v>314</v>
      </c>
      <c r="B130" s="202" t="s">
        <v>188</v>
      </c>
      <c r="C130" s="176">
        <v>0</v>
      </c>
      <c r="D130" s="176">
        <v>0</v>
      </c>
      <c r="E130" s="176">
        <v>0</v>
      </c>
      <c r="F130" s="176">
        <v>0</v>
      </c>
      <c r="G130" s="176">
        <v>0</v>
      </c>
      <c r="H130" s="176">
        <v>0</v>
      </c>
      <c r="I130" s="176">
        <v>0</v>
      </c>
      <c r="J130" s="176">
        <v>0</v>
      </c>
      <c r="K130" s="176">
        <v>0</v>
      </c>
      <c r="L130" s="176">
        <v>0</v>
      </c>
      <c r="M130" s="176">
        <v>0</v>
      </c>
      <c r="N130" s="176">
        <v>0</v>
      </c>
      <c r="O130" s="176">
        <v>0</v>
      </c>
      <c r="P130" s="176">
        <v>0</v>
      </c>
      <c r="Q130" s="174" t="s">
        <v>162</v>
      </c>
      <c r="R130" s="204">
        <f t="shared" si="1"/>
        <v>0</v>
      </c>
    </row>
    <row r="131" spans="1:18" s="166" customFormat="1">
      <c r="A131" s="201" t="s">
        <v>315</v>
      </c>
      <c r="B131" s="202" t="s">
        <v>188</v>
      </c>
      <c r="C131" s="176">
        <v>0</v>
      </c>
      <c r="D131" s="176">
        <v>0</v>
      </c>
      <c r="E131" s="176">
        <v>0</v>
      </c>
      <c r="F131" s="176">
        <v>0</v>
      </c>
      <c r="G131" s="176">
        <v>0</v>
      </c>
      <c r="H131" s="176">
        <v>0</v>
      </c>
      <c r="I131" s="176">
        <v>0</v>
      </c>
      <c r="J131" s="176">
        <v>0</v>
      </c>
      <c r="K131" s="176">
        <v>0</v>
      </c>
      <c r="L131" s="176">
        <v>0</v>
      </c>
      <c r="M131" s="176">
        <v>0</v>
      </c>
      <c r="N131" s="176">
        <v>0</v>
      </c>
      <c r="O131" s="176">
        <v>0</v>
      </c>
      <c r="P131" s="176">
        <v>0</v>
      </c>
      <c r="Q131" s="174" t="s">
        <v>162</v>
      </c>
      <c r="R131" s="204">
        <f t="shared" si="1"/>
        <v>0</v>
      </c>
    </row>
    <row r="132" spans="1:18">
      <c r="A132" s="201" t="s">
        <v>316</v>
      </c>
      <c r="B132" s="202" t="s">
        <v>188</v>
      </c>
      <c r="C132" s="177">
        <v>1679000</v>
      </c>
      <c r="D132" s="177">
        <v>1679000</v>
      </c>
      <c r="E132" s="177">
        <v>1679000</v>
      </c>
      <c r="F132" s="177">
        <v>1679000</v>
      </c>
      <c r="G132" s="177">
        <v>1679000</v>
      </c>
      <c r="H132" s="177">
        <v>1679000</v>
      </c>
      <c r="I132" s="177">
        <v>1679000</v>
      </c>
      <c r="J132" s="177">
        <v>1679000</v>
      </c>
      <c r="K132" s="177">
        <v>1679000</v>
      </c>
      <c r="L132" s="177">
        <v>1679000</v>
      </c>
      <c r="M132" s="177">
        <v>1679000</v>
      </c>
      <c r="N132" s="177">
        <v>1679000</v>
      </c>
      <c r="O132" s="177">
        <v>1679000</v>
      </c>
      <c r="P132" s="177">
        <v>1678559</v>
      </c>
      <c r="Q132" s="203" t="s">
        <v>162</v>
      </c>
      <c r="R132" s="204">
        <f t="shared" si="1"/>
        <v>0</v>
      </c>
    </row>
    <row r="133" spans="1:18" s="166" customFormat="1">
      <c r="A133" s="201" t="s">
        <v>317</v>
      </c>
      <c r="B133" s="202" t="s">
        <v>188</v>
      </c>
      <c r="C133" s="176">
        <v>0</v>
      </c>
      <c r="D133" s="176">
        <v>0</v>
      </c>
      <c r="E133" s="176">
        <v>0</v>
      </c>
      <c r="F133" s="176">
        <v>0</v>
      </c>
      <c r="G133" s="176">
        <v>0</v>
      </c>
      <c r="H133" s="176">
        <v>0</v>
      </c>
      <c r="I133" s="176">
        <v>0</v>
      </c>
      <c r="J133" s="176">
        <v>0</v>
      </c>
      <c r="K133" s="176">
        <v>0</v>
      </c>
      <c r="L133" s="176">
        <v>0</v>
      </c>
      <c r="M133" s="176">
        <v>0</v>
      </c>
      <c r="N133" s="176">
        <v>0</v>
      </c>
      <c r="O133" s="176">
        <v>0</v>
      </c>
      <c r="P133" s="176">
        <v>0</v>
      </c>
      <c r="Q133" s="174" t="s">
        <v>162</v>
      </c>
      <c r="R133" s="204">
        <f t="shared" ref="R133:R196" si="2">(ROUND((C133+O133+SUM(D133:N133)*2)/24,-3)-(ROUND(P133,-3)))</f>
        <v>0</v>
      </c>
    </row>
    <row r="134" spans="1:18">
      <c r="A134" s="201" t="s">
        <v>318</v>
      </c>
      <c r="B134" s="202" t="s">
        <v>188</v>
      </c>
      <c r="C134" s="177">
        <v>1412000</v>
      </c>
      <c r="D134" s="177">
        <v>1412000</v>
      </c>
      <c r="E134" s="177">
        <v>1412000</v>
      </c>
      <c r="F134" s="177">
        <v>1412000</v>
      </c>
      <c r="G134" s="177">
        <v>1412000</v>
      </c>
      <c r="H134" s="177">
        <v>1412000</v>
      </c>
      <c r="I134" s="177">
        <v>1412000</v>
      </c>
      <c r="J134" s="177">
        <v>1412000</v>
      </c>
      <c r="K134" s="177">
        <v>1412000</v>
      </c>
      <c r="L134" s="177">
        <v>1412000</v>
      </c>
      <c r="M134" s="177">
        <v>1412000</v>
      </c>
      <c r="N134" s="177">
        <v>1412000</v>
      </c>
      <c r="O134" s="177">
        <v>1412000</v>
      </c>
      <c r="P134" s="177">
        <v>1412095</v>
      </c>
      <c r="Q134" s="203" t="s">
        <v>162</v>
      </c>
      <c r="R134" s="204">
        <f t="shared" si="2"/>
        <v>0</v>
      </c>
    </row>
    <row r="135" spans="1:18" s="166" customFormat="1">
      <c r="A135" s="201" t="s">
        <v>319</v>
      </c>
      <c r="B135" s="202" t="s">
        <v>188</v>
      </c>
      <c r="C135" s="176">
        <v>0</v>
      </c>
      <c r="D135" s="176">
        <v>0</v>
      </c>
      <c r="E135" s="176">
        <v>0</v>
      </c>
      <c r="F135" s="176">
        <v>0</v>
      </c>
      <c r="G135" s="176">
        <v>0</v>
      </c>
      <c r="H135" s="176">
        <v>0</v>
      </c>
      <c r="I135" s="176">
        <v>0</v>
      </c>
      <c r="J135" s="176">
        <v>0</v>
      </c>
      <c r="K135" s="176">
        <v>0</v>
      </c>
      <c r="L135" s="176">
        <v>0</v>
      </c>
      <c r="M135" s="176">
        <v>0</v>
      </c>
      <c r="N135" s="176">
        <v>0</v>
      </c>
      <c r="O135" s="176">
        <v>0</v>
      </c>
      <c r="P135" s="176">
        <v>0</v>
      </c>
      <c r="Q135" s="174" t="s">
        <v>162</v>
      </c>
      <c r="R135" s="204">
        <f t="shared" si="2"/>
        <v>0</v>
      </c>
    </row>
    <row r="136" spans="1:18">
      <c r="A136" s="201" t="s">
        <v>320</v>
      </c>
      <c r="B136" s="202" t="s">
        <v>188</v>
      </c>
      <c r="C136" s="177">
        <v>962000</v>
      </c>
      <c r="D136" s="177">
        <v>962000</v>
      </c>
      <c r="E136" s="177">
        <v>962000</v>
      </c>
      <c r="F136" s="177">
        <v>962000</v>
      </c>
      <c r="G136" s="177">
        <v>962000</v>
      </c>
      <c r="H136" s="177">
        <v>962000</v>
      </c>
      <c r="I136" s="177">
        <v>962000</v>
      </c>
      <c r="J136" s="177">
        <v>962000</v>
      </c>
      <c r="K136" s="177">
        <v>962000</v>
      </c>
      <c r="L136" s="177">
        <v>962000</v>
      </c>
      <c r="M136" s="177">
        <v>962000</v>
      </c>
      <c r="N136" s="177">
        <v>962000</v>
      </c>
      <c r="O136" s="177">
        <v>962000</v>
      </c>
      <c r="P136" s="177">
        <v>962487</v>
      </c>
      <c r="Q136" s="203" t="s">
        <v>162</v>
      </c>
      <c r="R136" s="204">
        <f t="shared" si="2"/>
        <v>0</v>
      </c>
    </row>
    <row r="137" spans="1:18" s="166" customFormat="1">
      <c r="A137" s="201" t="s">
        <v>321</v>
      </c>
      <c r="B137" s="202" t="s">
        <v>188</v>
      </c>
      <c r="C137" s="176">
        <v>0</v>
      </c>
      <c r="D137" s="176">
        <v>0</v>
      </c>
      <c r="E137" s="176">
        <v>0</v>
      </c>
      <c r="F137" s="176">
        <v>0</v>
      </c>
      <c r="G137" s="176">
        <v>0</v>
      </c>
      <c r="H137" s="176">
        <v>0</v>
      </c>
      <c r="I137" s="176">
        <v>0</v>
      </c>
      <c r="J137" s="176">
        <v>0</v>
      </c>
      <c r="K137" s="176">
        <v>0</v>
      </c>
      <c r="L137" s="176">
        <v>0</v>
      </c>
      <c r="M137" s="176">
        <v>0</v>
      </c>
      <c r="N137" s="176">
        <v>0</v>
      </c>
      <c r="O137" s="176">
        <v>0</v>
      </c>
      <c r="P137" s="176">
        <v>0</v>
      </c>
      <c r="Q137" s="174" t="s">
        <v>162</v>
      </c>
      <c r="R137" s="204">
        <f t="shared" si="2"/>
        <v>0</v>
      </c>
    </row>
    <row r="138" spans="1:18" s="166" customFormat="1">
      <c r="A138" s="201" t="s">
        <v>322</v>
      </c>
      <c r="B138" s="202" t="s">
        <v>188</v>
      </c>
      <c r="C138" s="176">
        <v>0</v>
      </c>
      <c r="D138" s="176">
        <v>0</v>
      </c>
      <c r="E138" s="176">
        <v>0</v>
      </c>
      <c r="F138" s="176">
        <v>0</v>
      </c>
      <c r="G138" s="176">
        <v>0</v>
      </c>
      <c r="H138" s="176">
        <v>0</v>
      </c>
      <c r="I138" s="176">
        <v>0</v>
      </c>
      <c r="J138" s="176">
        <v>0</v>
      </c>
      <c r="K138" s="176">
        <v>0</v>
      </c>
      <c r="L138" s="176">
        <v>0</v>
      </c>
      <c r="M138" s="176">
        <v>0</v>
      </c>
      <c r="N138" s="176">
        <v>0</v>
      </c>
      <c r="O138" s="176">
        <v>0</v>
      </c>
      <c r="P138" s="176">
        <v>0</v>
      </c>
      <c r="Q138" s="174" t="s">
        <v>162</v>
      </c>
      <c r="R138" s="204">
        <f t="shared" si="2"/>
        <v>0</v>
      </c>
    </row>
    <row r="139" spans="1:18" s="166" customFormat="1">
      <c r="A139" s="201" t="s">
        <v>323</v>
      </c>
      <c r="B139" s="202" t="s">
        <v>188</v>
      </c>
      <c r="C139" s="176">
        <v>0</v>
      </c>
      <c r="D139" s="176">
        <v>0</v>
      </c>
      <c r="E139" s="176">
        <v>0</v>
      </c>
      <c r="F139" s="176">
        <v>0</v>
      </c>
      <c r="G139" s="176">
        <v>0</v>
      </c>
      <c r="H139" s="176">
        <v>0</v>
      </c>
      <c r="I139" s="176">
        <v>0</v>
      </c>
      <c r="J139" s="176">
        <v>0</v>
      </c>
      <c r="K139" s="176">
        <v>0</v>
      </c>
      <c r="L139" s="176">
        <v>0</v>
      </c>
      <c r="M139" s="176">
        <v>0</v>
      </c>
      <c r="N139" s="176">
        <v>0</v>
      </c>
      <c r="O139" s="176">
        <v>0</v>
      </c>
      <c r="P139" s="176">
        <v>0</v>
      </c>
      <c r="Q139" s="174" t="s">
        <v>162</v>
      </c>
      <c r="R139" s="204">
        <f t="shared" si="2"/>
        <v>0</v>
      </c>
    </row>
    <row r="140" spans="1:18">
      <c r="A140" s="201" t="s">
        <v>324</v>
      </c>
      <c r="B140" s="202" t="s">
        <v>188</v>
      </c>
      <c r="C140" s="177">
        <v>7301000</v>
      </c>
      <c r="D140" s="177">
        <v>7301000</v>
      </c>
      <c r="E140" s="177">
        <v>7301000</v>
      </c>
      <c r="F140" s="177">
        <v>7301000</v>
      </c>
      <c r="G140" s="177">
        <v>7301000</v>
      </c>
      <c r="H140" s="177">
        <v>7301000</v>
      </c>
      <c r="I140" s="177">
        <v>7301000</v>
      </c>
      <c r="J140" s="177">
        <v>7301000</v>
      </c>
      <c r="K140" s="177">
        <v>7301000</v>
      </c>
      <c r="L140" s="177">
        <v>7301000</v>
      </c>
      <c r="M140" s="177">
        <v>7301000</v>
      </c>
      <c r="N140" s="177">
        <v>7301000</v>
      </c>
      <c r="O140" s="177">
        <v>7301000</v>
      </c>
      <c r="P140" s="177">
        <v>7300879</v>
      </c>
      <c r="Q140" s="203" t="s">
        <v>162</v>
      </c>
      <c r="R140" s="204">
        <f t="shared" si="2"/>
        <v>0</v>
      </c>
    </row>
    <row r="141" spans="1:18" s="166" customFormat="1">
      <c r="A141" s="201" t="s">
        <v>325</v>
      </c>
      <c r="B141" s="202" t="s">
        <v>188</v>
      </c>
      <c r="C141" s="176">
        <v>0</v>
      </c>
      <c r="D141" s="176">
        <v>0</v>
      </c>
      <c r="E141" s="176">
        <v>0</v>
      </c>
      <c r="F141" s="176">
        <v>0</v>
      </c>
      <c r="G141" s="176">
        <v>0</v>
      </c>
      <c r="H141" s="176">
        <v>0</v>
      </c>
      <c r="I141" s="176">
        <v>0</v>
      </c>
      <c r="J141" s="176">
        <v>0</v>
      </c>
      <c r="K141" s="176">
        <v>0</v>
      </c>
      <c r="L141" s="176">
        <v>0</v>
      </c>
      <c r="M141" s="176">
        <v>0</v>
      </c>
      <c r="N141" s="176">
        <v>0</v>
      </c>
      <c r="O141" s="176">
        <v>0</v>
      </c>
      <c r="P141" s="176">
        <v>0</v>
      </c>
      <c r="Q141" s="174" t="s">
        <v>162</v>
      </c>
      <c r="R141" s="204">
        <f t="shared" si="2"/>
        <v>0</v>
      </c>
    </row>
    <row r="142" spans="1:18">
      <c r="A142" s="201" t="s">
        <v>326</v>
      </c>
      <c r="B142" s="202" t="s">
        <v>188</v>
      </c>
      <c r="C142" s="177">
        <v>2200000</v>
      </c>
      <c r="D142" s="177">
        <v>2200000</v>
      </c>
      <c r="E142" s="177">
        <v>2200000</v>
      </c>
      <c r="F142" s="177">
        <v>2200000</v>
      </c>
      <c r="G142" s="177">
        <v>2200000</v>
      </c>
      <c r="H142" s="177">
        <v>2200000</v>
      </c>
      <c r="I142" s="177">
        <v>2200000</v>
      </c>
      <c r="J142" s="177">
        <v>2200000</v>
      </c>
      <c r="K142" s="177">
        <v>2200000</v>
      </c>
      <c r="L142" s="177">
        <v>2200000</v>
      </c>
      <c r="M142" s="177">
        <v>2200000</v>
      </c>
      <c r="N142" s="177">
        <v>2200000</v>
      </c>
      <c r="O142" s="177">
        <v>2200000</v>
      </c>
      <c r="P142" s="177">
        <v>2199936</v>
      </c>
      <c r="Q142" s="203" t="s">
        <v>162</v>
      </c>
      <c r="R142" s="204">
        <f t="shared" si="2"/>
        <v>0</v>
      </c>
    </row>
    <row r="143" spans="1:18" s="166" customFormat="1">
      <c r="A143" s="201" t="s">
        <v>327</v>
      </c>
      <c r="B143" s="202" t="s">
        <v>188</v>
      </c>
      <c r="C143" s="176">
        <v>0</v>
      </c>
      <c r="D143" s="176">
        <v>0</v>
      </c>
      <c r="E143" s="176">
        <v>0</v>
      </c>
      <c r="F143" s="176">
        <v>0</v>
      </c>
      <c r="G143" s="176">
        <v>0</v>
      </c>
      <c r="H143" s="176">
        <v>0</v>
      </c>
      <c r="I143" s="176">
        <v>0</v>
      </c>
      <c r="J143" s="176">
        <v>0</v>
      </c>
      <c r="K143" s="176">
        <v>0</v>
      </c>
      <c r="L143" s="176">
        <v>0</v>
      </c>
      <c r="M143" s="176">
        <v>0</v>
      </c>
      <c r="N143" s="176">
        <v>0</v>
      </c>
      <c r="O143" s="176">
        <v>0</v>
      </c>
      <c r="P143" s="176">
        <v>0</v>
      </c>
      <c r="Q143" s="174" t="s">
        <v>162</v>
      </c>
      <c r="R143" s="204">
        <f t="shared" si="2"/>
        <v>0</v>
      </c>
    </row>
    <row r="144" spans="1:18">
      <c r="A144" s="201" t="s">
        <v>328</v>
      </c>
      <c r="B144" s="202" t="s">
        <v>188</v>
      </c>
      <c r="C144" s="177">
        <v>10000</v>
      </c>
      <c r="D144" s="177">
        <v>10000</v>
      </c>
      <c r="E144" s="177">
        <v>10000</v>
      </c>
      <c r="F144" s="177">
        <v>10000</v>
      </c>
      <c r="G144" s="177">
        <v>10000</v>
      </c>
      <c r="H144" s="177">
        <v>10000</v>
      </c>
      <c r="I144" s="177">
        <v>10000</v>
      </c>
      <c r="J144" s="177">
        <v>10000</v>
      </c>
      <c r="K144" s="177">
        <v>10000</v>
      </c>
      <c r="L144" s="177">
        <v>10000</v>
      </c>
      <c r="M144" s="177">
        <v>78000</v>
      </c>
      <c r="N144" s="177">
        <v>78000</v>
      </c>
      <c r="O144" s="177">
        <v>78000</v>
      </c>
      <c r="P144" s="177">
        <v>24064</v>
      </c>
      <c r="Q144" s="203" t="s">
        <v>162</v>
      </c>
      <c r="R144" s="204">
        <f t="shared" si="2"/>
        <v>0</v>
      </c>
    </row>
    <row r="145" spans="1:18">
      <c r="A145" s="201" t="s">
        <v>329</v>
      </c>
      <c r="B145" s="202" t="s">
        <v>188</v>
      </c>
      <c r="C145" s="177">
        <v>660000</v>
      </c>
      <c r="D145" s="177">
        <v>660000</v>
      </c>
      <c r="E145" s="177">
        <v>660000</v>
      </c>
      <c r="F145" s="177">
        <v>660000</v>
      </c>
      <c r="G145" s="177">
        <v>660000</v>
      </c>
      <c r="H145" s="177">
        <v>660000</v>
      </c>
      <c r="I145" s="177">
        <v>660000</v>
      </c>
      <c r="J145" s="177">
        <v>660000</v>
      </c>
      <c r="K145" s="177">
        <v>660000</v>
      </c>
      <c r="L145" s="177">
        <v>660000</v>
      </c>
      <c r="M145" s="177">
        <v>660000</v>
      </c>
      <c r="N145" s="177">
        <v>660000</v>
      </c>
      <c r="O145" s="177">
        <v>660000</v>
      </c>
      <c r="P145" s="177">
        <v>660424</v>
      </c>
      <c r="Q145" s="203" t="s">
        <v>162</v>
      </c>
      <c r="R145" s="204">
        <f t="shared" si="2"/>
        <v>0</v>
      </c>
    </row>
    <row r="146" spans="1:18" s="166" customFormat="1">
      <c r="A146" s="201" t="s">
        <v>330</v>
      </c>
      <c r="B146" s="202" t="s">
        <v>188</v>
      </c>
      <c r="C146" s="176">
        <v>0</v>
      </c>
      <c r="D146" s="176">
        <v>0</v>
      </c>
      <c r="E146" s="176">
        <v>0</v>
      </c>
      <c r="F146" s="176">
        <v>0</v>
      </c>
      <c r="G146" s="176">
        <v>0</v>
      </c>
      <c r="H146" s="176">
        <v>0</v>
      </c>
      <c r="I146" s="176">
        <v>0</v>
      </c>
      <c r="J146" s="176">
        <v>0</v>
      </c>
      <c r="K146" s="176">
        <v>0</v>
      </c>
      <c r="L146" s="176">
        <v>0</v>
      </c>
      <c r="M146" s="176">
        <v>0</v>
      </c>
      <c r="N146" s="176">
        <v>0</v>
      </c>
      <c r="O146" s="176">
        <v>0</v>
      </c>
      <c r="P146" s="176">
        <v>0</v>
      </c>
      <c r="Q146" s="174" t="s">
        <v>162</v>
      </c>
      <c r="R146" s="204">
        <f t="shared" si="2"/>
        <v>0</v>
      </c>
    </row>
    <row r="147" spans="1:18" s="166" customFormat="1">
      <c r="A147" s="201" t="s">
        <v>331</v>
      </c>
      <c r="B147" s="202" t="s">
        <v>188</v>
      </c>
      <c r="C147" s="176">
        <v>0</v>
      </c>
      <c r="D147" s="176">
        <v>0</v>
      </c>
      <c r="E147" s="176">
        <v>0</v>
      </c>
      <c r="F147" s="176">
        <v>0</v>
      </c>
      <c r="G147" s="176">
        <v>0</v>
      </c>
      <c r="H147" s="176">
        <v>0</v>
      </c>
      <c r="I147" s="176">
        <v>0</v>
      </c>
      <c r="J147" s="176">
        <v>0</v>
      </c>
      <c r="K147" s="176">
        <v>0</v>
      </c>
      <c r="L147" s="176">
        <v>0</v>
      </c>
      <c r="M147" s="176">
        <v>0</v>
      </c>
      <c r="N147" s="176">
        <v>0</v>
      </c>
      <c r="O147" s="176">
        <v>0</v>
      </c>
      <c r="P147" s="176">
        <v>0</v>
      </c>
      <c r="Q147" s="174" t="s">
        <v>162</v>
      </c>
      <c r="R147" s="204">
        <f t="shared" si="2"/>
        <v>0</v>
      </c>
    </row>
    <row r="148" spans="1:18" s="166" customFormat="1">
      <c r="A148" s="201" t="s">
        <v>332</v>
      </c>
      <c r="B148" s="202" t="s">
        <v>188</v>
      </c>
      <c r="C148" s="176">
        <v>0</v>
      </c>
      <c r="D148" s="176">
        <v>0</v>
      </c>
      <c r="E148" s="176">
        <v>0</v>
      </c>
      <c r="F148" s="176">
        <v>0</v>
      </c>
      <c r="G148" s="176">
        <v>0</v>
      </c>
      <c r="H148" s="176">
        <v>0</v>
      </c>
      <c r="I148" s="176">
        <v>0</v>
      </c>
      <c r="J148" s="176">
        <v>0</v>
      </c>
      <c r="K148" s="176">
        <v>0</v>
      </c>
      <c r="L148" s="176">
        <v>0</v>
      </c>
      <c r="M148" s="176">
        <v>0</v>
      </c>
      <c r="N148" s="176">
        <v>0</v>
      </c>
      <c r="O148" s="176">
        <v>0</v>
      </c>
      <c r="P148" s="176">
        <v>0</v>
      </c>
      <c r="Q148" s="174" t="s">
        <v>162</v>
      </c>
      <c r="R148" s="204">
        <f t="shared" si="2"/>
        <v>0</v>
      </c>
    </row>
    <row r="149" spans="1:18">
      <c r="A149" s="201" t="s">
        <v>333</v>
      </c>
      <c r="B149" s="202" t="s">
        <v>188</v>
      </c>
      <c r="C149" s="177">
        <v>989000</v>
      </c>
      <c r="D149" s="177">
        <v>989000</v>
      </c>
      <c r="E149" s="177">
        <v>989000</v>
      </c>
      <c r="F149" s="177">
        <v>989000</v>
      </c>
      <c r="G149" s="177">
        <v>989000</v>
      </c>
      <c r="H149" s="177">
        <v>989000</v>
      </c>
      <c r="I149" s="177">
        <v>989000</v>
      </c>
      <c r="J149" s="177">
        <v>989000</v>
      </c>
      <c r="K149" s="177">
        <v>989000</v>
      </c>
      <c r="L149" s="177">
        <v>989000</v>
      </c>
      <c r="M149" s="177">
        <v>989000</v>
      </c>
      <c r="N149" s="177">
        <v>989000</v>
      </c>
      <c r="O149" s="177">
        <v>987000</v>
      </c>
      <c r="P149" s="177">
        <v>989263</v>
      </c>
      <c r="Q149" s="203" t="s">
        <v>162</v>
      </c>
      <c r="R149" s="204">
        <f t="shared" si="2"/>
        <v>0</v>
      </c>
    </row>
    <row r="150" spans="1:18">
      <c r="A150" s="201" t="s">
        <v>334</v>
      </c>
      <c r="B150" s="202" t="s">
        <v>188</v>
      </c>
      <c r="C150" s="177">
        <v>6205000</v>
      </c>
      <c r="D150" s="177">
        <v>6205000</v>
      </c>
      <c r="E150" s="177">
        <v>6205000</v>
      </c>
      <c r="F150" s="177">
        <v>6205000</v>
      </c>
      <c r="G150" s="177">
        <v>6205000</v>
      </c>
      <c r="H150" s="177">
        <v>6205000</v>
      </c>
      <c r="I150" s="177">
        <v>6205000</v>
      </c>
      <c r="J150" s="177">
        <v>6205000</v>
      </c>
      <c r="K150" s="177">
        <v>6205000</v>
      </c>
      <c r="L150" s="177">
        <v>6205000</v>
      </c>
      <c r="M150" s="177">
        <v>6205000</v>
      </c>
      <c r="N150" s="177">
        <v>6205000</v>
      </c>
      <c r="O150" s="177">
        <v>6205000</v>
      </c>
      <c r="P150" s="177">
        <v>6204690</v>
      </c>
      <c r="Q150" s="203" t="s">
        <v>162</v>
      </c>
      <c r="R150" s="204">
        <f t="shared" si="2"/>
        <v>0</v>
      </c>
    </row>
    <row r="151" spans="1:18" s="166" customFormat="1">
      <c r="A151" s="201" t="s">
        <v>335</v>
      </c>
      <c r="B151" s="202" t="s">
        <v>188</v>
      </c>
      <c r="C151" s="176">
        <v>0</v>
      </c>
      <c r="D151" s="176">
        <v>0</v>
      </c>
      <c r="E151" s="176">
        <v>0</v>
      </c>
      <c r="F151" s="176">
        <v>0</v>
      </c>
      <c r="G151" s="176">
        <v>0</v>
      </c>
      <c r="H151" s="176">
        <v>0</v>
      </c>
      <c r="I151" s="176">
        <v>0</v>
      </c>
      <c r="J151" s="176">
        <v>0</v>
      </c>
      <c r="K151" s="176">
        <v>0</v>
      </c>
      <c r="L151" s="176">
        <v>0</v>
      </c>
      <c r="M151" s="176">
        <v>0</v>
      </c>
      <c r="N151" s="176">
        <v>0</v>
      </c>
      <c r="O151" s="176">
        <v>0</v>
      </c>
      <c r="P151" s="176">
        <v>0</v>
      </c>
      <c r="Q151" s="174" t="s">
        <v>162</v>
      </c>
      <c r="R151" s="204">
        <f t="shared" si="2"/>
        <v>0</v>
      </c>
    </row>
    <row r="152" spans="1:18">
      <c r="A152" s="201" t="s">
        <v>336</v>
      </c>
      <c r="B152" s="202" t="s">
        <v>188</v>
      </c>
      <c r="C152" s="177">
        <v>252000</v>
      </c>
      <c r="D152" s="177">
        <v>252000</v>
      </c>
      <c r="E152" s="177">
        <v>252000</v>
      </c>
      <c r="F152" s="177">
        <v>252000</v>
      </c>
      <c r="G152" s="177">
        <v>252000</v>
      </c>
      <c r="H152" s="177">
        <v>252000</v>
      </c>
      <c r="I152" s="177">
        <v>252000</v>
      </c>
      <c r="J152" s="177">
        <v>252000</v>
      </c>
      <c r="K152" s="177">
        <v>252000</v>
      </c>
      <c r="L152" s="177">
        <v>252000</v>
      </c>
      <c r="M152" s="177">
        <v>252000</v>
      </c>
      <c r="N152" s="177">
        <v>252000</v>
      </c>
      <c r="O152" s="177">
        <v>252000</v>
      </c>
      <c r="P152" s="177">
        <v>251534</v>
      </c>
      <c r="Q152" s="203" t="s">
        <v>162</v>
      </c>
      <c r="R152" s="204">
        <f t="shared" si="2"/>
        <v>0</v>
      </c>
    </row>
    <row r="153" spans="1:18" s="166" customFormat="1">
      <c r="A153" s="201" t="s">
        <v>337</v>
      </c>
      <c r="B153" s="202" t="s">
        <v>188</v>
      </c>
      <c r="C153" s="176">
        <v>0</v>
      </c>
      <c r="D153" s="176">
        <v>0</v>
      </c>
      <c r="E153" s="176">
        <v>0</v>
      </c>
      <c r="F153" s="176">
        <v>0</v>
      </c>
      <c r="G153" s="176">
        <v>0</v>
      </c>
      <c r="H153" s="176">
        <v>0</v>
      </c>
      <c r="I153" s="176">
        <v>0</v>
      </c>
      <c r="J153" s="176">
        <v>0</v>
      </c>
      <c r="K153" s="176">
        <v>0</v>
      </c>
      <c r="L153" s="176">
        <v>0</v>
      </c>
      <c r="M153" s="176">
        <v>0</v>
      </c>
      <c r="N153" s="176">
        <v>0</v>
      </c>
      <c r="O153" s="176">
        <v>0</v>
      </c>
      <c r="P153" s="176">
        <v>0</v>
      </c>
      <c r="Q153" s="174" t="s">
        <v>162</v>
      </c>
      <c r="R153" s="204">
        <f t="shared" si="2"/>
        <v>0</v>
      </c>
    </row>
    <row r="154" spans="1:18" s="166" customFormat="1">
      <c r="A154" s="201" t="s">
        <v>338</v>
      </c>
      <c r="B154" s="202" t="s">
        <v>188</v>
      </c>
      <c r="C154" s="176">
        <v>0</v>
      </c>
      <c r="D154" s="176">
        <v>0</v>
      </c>
      <c r="E154" s="176">
        <v>0</v>
      </c>
      <c r="F154" s="176">
        <v>0</v>
      </c>
      <c r="G154" s="176">
        <v>0</v>
      </c>
      <c r="H154" s="176">
        <v>0</v>
      </c>
      <c r="I154" s="176">
        <v>0</v>
      </c>
      <c r="J154" s="176">
        <v>0</v>
      </c>
      <c r="K154" s="176">
        <v>0</v>
      </c>
      <c r="L154" s="176">
        <v>0</v>
      </c>
      <c r="M154" s="176">
        <v>0</v>
      </c>
      <c r="N154" s="176">
        <v>0</v>
      </c>
      <c r="O154" s="176">
        <v>0</v>
      </c>
      <c r="P154" s="176">
        <v>0</v>
      </c>
      <c r="Q154" s="174" t="s">
        <v>162</v>
      </c>
      <c r="R154" s="204">
        <f t="shared" si="2"/>
        <v>0</v>
      </c>
    </row>
    <row r="155" spans="1:18">
      <c r="A155" s="201" t="s">
        <v>339</v>
      </c>
      <c r="B155" s="202" t="s">
        <v>188</v>
      </c>
      <c r="C155" s="177">
        <v>1120000</v>
      </c>
      <c r="D155" s="177">
        <v>1120000</v>
      </c>
      <c r="E155" s="177">
        <v>1120000</v>
      </c>
      <c r="F155" s="177">
        <v>1120000</v>
      </c>
      <c r="G155" s="177">
        <v>1120000</v>
      </c>
      <c r="H155" s="177">
        <v>1120000</v>
      </c>
      <c r="I155" s="177">
        <v>1120000</v>
      </c>
      <c r="J155" s="177">
        <v>1120000</v>
      </c>
      <c r="K155" s="177">
        <v>1120000</v>
      </c>
      <c r="L155" s="177">
        <v>1120000</v>
      </c>
      <c r="M155" s="177">
        <v>1120000</v>
      </c>
      <c r="N155" s="177">
        <v>1120000</v>
      </c>
      <c r="O155" s="177">
        <v>1117000</v>
      </c>
      <c r="P155" s="177">
        <v>1119700</v>
      </c>
      <c r="Q155" s="203" t="s">
        <v>162</v>
      </c>
      <c r="R155" s="204">
        <f t="shared" si="2"/>
        <v>0</v>
      </c>
    </row>
    <row r="156" spans="1:18" s="166" customFormat="1">
      <c r="A156" s="201" t="s">
        <v>340</v>
      </c>
      <c r="B156" s="202" t="s">
        <v>188</v>
      </c>
      <c r="C156" s="176">
        <v>0</v>
      </c>
      <c r="D156" s="176">
        <v>0</v>
      </c>
      <c r="E156" s="176">
        <v>0</v>
      </c>
      <c r="F156" s="176">
        <v>0</v>
      </c>
      <c r="G156" s="176">
        <v>0</v>
      </c>
      <c r="H156" s="176">
        <v>0</v>
      </c>
      <c r="I156" s="176">
        <v>0</v>
      </c>
      <c r="J156" s="176">
        <v>0</v>
      </c>
      <c r="K156" s="176">
        <v>0</v>
      </c>
      <c r="L156" s="176">
        <v>0</v>
      </c>
      <c r="M156" s="176">
        <v>0</v>
      </c>
      <c r="N156" s="176">
        <v>0</v>
      </c>
      <c r="O156" s="176">
        <v>0</v>
      </c>
      <c r="P156" s="176">
        <v>0</v>
      </c>
      <c r="Q156" s="174" t="s">
        <v>162</v>
      </c>
      <c r="R156" s="204">
        <f t="shared" si="2"/>
        <v>0</v>
      </c>
    </row>
    <row r="157" spans="1:18">
      <c r="A157" s="201" t="s">
        <v>341</v>
      </c>
      <c r="B157" s="202" t="s">
        <v>188</v>
      </c>
      <c r="C157" s="177">
        <v>1076000</v>
      </c>
      <c r="D157" s="177">
        <v>1071000</v>
      </c>
      <c r="E157" s="177">
        <v>1071000</v>
      </c>
      <c r="F157" s="177">
        <v>1071000</v>
      </c>
      <c r="G157" s="177">
        <v>1071000</v>
      </c>
      <c r="H157" s="177">
        <v>1071000</v>
      </c>
      <c r="I157" s="177">
        <v>1071000</v>
      </c>
      <c r="J157" s="177">
        <v>1071000</v>
      </c>
      <c r="K157" s="177">
        <v>1071000</v>
      </c>
      <c r="L157" s="177">
        <v>1071000</v>
      </c>
      <c r="M157" s="177">
        <v>1071000</v>
      </c>
      <c r="N157" s="177">
        <v>1071000</v>
      </c>
      <c r="O157" s="177">
        <v>1070000</v>
      </c>
      <c r="P157" s="177">
        <v>1071298</v>
      </c>
      <c r="Q157" s="203" t="s">
        <v>162</v>
      </c>
      <c r="R157" s="204">
        <f t="shared" si="2"/>
        <v>0</v>
      </c>
    </row>
    <row r="158" spans="1:18" s="166" customFormat="1">
      <c r="A158" s="201" t="s">
        <v>342</v>
      </c>
      <c r="B158" s="202" t="s">
        <v>343</v>
      </c>
      <c r="C158" s="176">
        <v>0</v>
      </c>
      <c r="D158" s="176">
        <v>0</v>
      </c>
      <c r="E158" s="176">
        <v>0</v>
      </c>
      <c r="F158" s="176">
        <v>0</v>
      </c>
      <c r="G158" s="176">
        <v>0</v>
      </c>
      <c r="H158" s="176">
        <v>0</v>
      </c>
      <c r="I158" s="176">
        <v>0</v>
      </c>
      <c r="J158" s="176">
        <v>0</v>
      </c>
      <c r="K158" s="176">
        <v>0</v>
      </c>
      <c r="L158" s="176">
        <v>0</v>
      </c>
      <c r="M158" s="176">
        <v>0</v>
      </c>
      <c r="N158" s="176">
        <v>0</v>
      </c>
      <c r="O158" s="176">
        <v>0</v>
      </c>
      <c r="P158" s="176">
        <v>0</v>
      </c>
      <c r="Q158" s="174" t="s">
        <v>162</v>
      </c>
      <c r="R158" s="204">
        <f t="shared" si="2"/>
        <v>0</v>
      </c>
    </row>
    <row r="159" spans="1:18" s="166" customFormat="1">
      <c r="A159" s="201" t="s">
        <v>344</v>
      </c>
      <c r="B159" s="202" t="s">
        <v>343</v>
      </c>
      <c r="C159" s="176">
        <v>0</v>
      </c>
      <c r="D159" s="176">
        <v>0</v>
      </c>
      <c r="E159" s="176">
        <v>0</v>
      </c>
      <c r="F159" s="176">
        <v>0</v>
      </c>
      <c r="G159" s="176">
        <v>0</v>
      </c>
      <c r="H159" s="176">
        <v>0</v>
      </c>
      <c r="I159" s="176">
        <v>0</v>
      </c>
      <c r="J159" s="176">
        <v>0</v>
      </c>
      <c r="K159" s="176">
        <v>0</v>
      </c>
      <c r="L159" s="176">
        <v>0</v>
      </c>
      <c r="M159" s="176">
        <v>0</v>
      </c>
      <c r="N159" s="176">
        <v>0</v>
      </c>
      <c r="O159" s="176">
        <v>0</v>
      </c>
      <c r="P159" s="176">
        <v>0</v>
      </c>
      <c r="Q159" s="174" t="s">
        <v>162</v>
      </c>
      <c r="R159" s="204">
        <f t="shared" si="2"/>
        <v>0</v>
      </c>
    </row>
    <row r="160" spans="1:18" s="166" customFormat="1">
      <c r="A160" s="201" t="s">
        <v>345</v>
      </c>
      <c r="B160" s="202" t="s">
        <v>343</v>
      </c>
      <c r="C160" s="176">
        <v>0</v>
      </c>
      <c r="D160" s="176">
        <v>0</v>
      </c>
      <c r="E160" s="176">
        <v>0</v>
      </c>
      <c r="F160" s="176">
        <v>0</v>
      </c>
      <c r="G160" s="176">
        <v>0</v>
      </c>
      <c r="H160" s="176">
        <v>0</v>
      </c>
      <c r="I160" s="176">
        <v>0</v>
      </c>
      <c r="J160" s="176">
        <v>0</v>
      </c>
      <c r="K160" s="176">
        <v>0</v>
      </c>
      <c r="L160" s="176">
        <v>0</v>
      </c>
      <c r="M160" s="176">
        <v>0</v>
      </c>
      <c r="N160" s="176">
        <v>0</v>
      </c>
      <c r="O160" s="176">
        <v>0</v>
      </c>
      <c r="P160" s="176">
        <v>0</v>
      </c>
      <c r="Q160" s="174" t="s">
        <v>162</v>
      </c>
      <c r="R160" s="204">
        <f t="shared" si="2"/>
        <v>0</v>
      </c>
    </row>
    <row r="161" spans="1:18">
      <c r="A161" s="201" t="s">
        <v>346</v>
      </c>
      <c r="B161" s="202" t="s">
        <v>343</v>
      </c>
      <c r="C161" s="177">
        <v>2648000</v>
      </c>
      <c r="D161" s="177">
        <v>2648000</v>
      </c>
      <c r="E161" s="177">
        <v>2648000</v>
      </c>
      <c r="F161" s="177">
        <v>2648000</v>
      </c>
      <c r="G161" s="177">
        <v>2648000</v>
      </c>
      <c r="H161" s="177">
        <v>2648000</v>
      </c>
      <c r="I161" s="177">
        <v>2648000</v>
      </c>
      <c r="J161" s="177">
        <v>2648000</v>
      </c>
      <c r="K161" s="177">
        <v>2648000</v>
      </c>
      <c r="L161" s="177">
        <v>2648000</v>
      </c>
      <c r="M161" s="177">
        <v>2648000</v>
      </c>
      <c r="N161" s="177">
        <v>2648000</v>
      </c>
      <c r="O161" s="177">
        <v>2648000</v>
      </c>
      <c r="P161" s="177">
        <v>2648182</v>
      </c>
      <c r="Q161" s="203" t="s">
        <v>162</v>
      </c>
      <c r="R161" s="204">
        <f t="shared" si="2"/>
        <v>0</v>
      </c>
    </row>
    <row r="162" spans="1:18" s="166" customFormat="1">
      <c r="A162" s="201" t="s">
        <v>347</v>
      </c>
      <c r="B162" s="202" t="s">
        <v>343</v>
      </c>
      <c r="C162" s="176">
        <v>0</v>
      </c>
      <c r="D162" s="176">
        <v>0</v>
      </c>
      <c r="E162" s="176">
        <v>0</v>
      </c>
      <c r="F162" s="176">
        <v>0</v>
      </c>
      <c r="G162" s="176">
        <v>0</v>
      </c>
      <c r="H162" s="176">
        <v>0</v>
      </c>
      <c r="I162" s="176">
        <v>0</v>
      </c>
      <c r="J162" s="176">
        <v>0</v>
      </c>
      <c r="K162" s="176">
        <v>0</v>
      </c>
      <c r="L162" s="176">
        <v>0</v>
      </c>
      <c r="M162" s="176">
        <v>0</v>
      </c>
      <c r="N162" s="176">
        <v>0</v>
      </c>
      <c r="O162" s="176">
        <v>0</v>
      </c>
      <c r="P162" s="176">
        <v>0</v>
      </c>
      <c r="Q162" s="174" t="s">
        <v>162</v>
      </c>
      <c r="R162" s="204">
        <f t="shared" si="2"/>
        <v>0</v>
      </c>
    </row>
    <row r="163" spans="1:18" s="166" customFormat="1">
      <c r="A163" s="201" t="s">
        <v>348</v>
      </c>
      <c r="B163" s="202" t="s">
        <v>343</v>
      </c>
      <c r="C163" s="176">
        <v>0</v>
      </c>
      <c r="D163" s="176">
        <v>0</v>
      </c>
      <c r="E163" s="176">
        <v>0</v>
      </c>
      <c r="F163" s="176">
        <v>0</v>
      </c>
      <c r="G163" s="176">
        <v>0</v>
      </c>
      <c r="H163" s="176">
        <v>0</v>
      </c>
      <c r="I163" s="176">
        <v>0</v>
      </c>
      <c r="J163" s="176">
        <v>0</v>
      </c>
      <c r="K163" s="176">
        <v>0</v>
      </c>
      <c r="L163" s="176">
        <v>0</v>
      </c>
      <c r="M163" s="176">
        <v>0</v>
      </c>
      <c r="N163" s="176">
        <v>0</v>
      </c>
      <c r="O163" s="176">
        <v>0</v>
      </c>
      <c r="P163" s="176">
        <v>0</v>
      </c>
      <c r="Q163" s="174" t="s">
        <v>162</v>
      </c>
      <c r="R163" s="204">
        <f t="shared" si="2"/>
        <v>0</v>
      </c>
    </row>
    <row r="164" spans="1:18" s="166" customFormat="1">
      <c r="A164" s="201" t="s">
        <v>349</v>
      </c>
      <c r="B164" s="202" t="s">
        <v>343</v>
      </c>
      <c r="C164" s="176">
        <v>0</v>
      </c>
      <c r="D164" s="176">
        <v>0</v>
      </c>
      <c r="E164" s="176">
        <v>0</v>
      </c>
      <c r="F164" s="176">
        <v>0</v>
      </c>
      <c r="G164" s="176">
        <v>0</v>
      </c>
      <c r="H164" s="176">
        <v>0</v>
      </c>
      <c r="I164" s="176">
        <v>0</v>
      </c>
      <c r="J164" s="176">
        <v>0</v>
      </c>
      <c r="K164" s="176">
        <v>0</v>
      </c>
      <c r="L164" s="176">
        <v>0</v>
      </c>
      <c r="M164" s="176">
        <v>0</v>
      </c>
      <c r="N164" s="176">
        <v>0</v>
      </c>
      <c r="O164" s="176">
        <v>0</v>
      </c>
      <c r="P164" s="176">
        <v>0</v>
      </c>
      <c r="Q164" s="174" t="s">
        <v>162</v>
      </c>
      <c r="R164" s="204">
        <f t="shared" si="2"/>
        <v>0</v>
      </c>
    </row>
    <row r="165" spans="1:18" s="166" customFormat="1">
      <c r="A165" s="201" t="s">
        <v>350</v>
      </c>
      <c r="B165" s="202" t="s">
        <v>343</v>
      </c>
      <c r="C165" s="176">
        <v>0</v>
      </c>
      <c r="D165" s="176">
        <v>0</v>
      </c>
      <c r="E165" s="176">
        <v>0</v>
      </c>
      <c r="F165" s="176">
        <v>0</v>
      </c>
      <c r="G165" s="176">
        <v>0</v>
      </c>
      <c r="H165" s="176">
        <v>0</v>
      </c>
      <c r="I165" s="176">
        <v>0</v>
      </c>
      <c r="J165" s="176">
        <v>0</v>
      </c>
      <c r="K165" s="176">
        <v>0</v>
      </c>
      <c r="L165" s="176">
        <v>0</v>
      </c>
      <c r="M165" s="176">
        <v>0</v>
      </c>
      <c r="N165" s="176">
        <v>0</v>
      </c>
      <c r="O165" s="176">
        <v>0</v>
      </c>
      <c r="P165" s="176">
        <v>0</v>
      </c>
      <c r="Q165" s="174" t="s">
        <v>162</v>
      </c>
      <c r="R165" s="204">
        <f t="shared" si="2"/>
        <v>0</v>
      </c>
    </row>
    <row r="166" spans="1:18" s="166" customFormat="1">
      <c r="A166" s="201" t="s">
        <v>351</v>
      </c>
      <c r="B166" s="202" t="s">
        <v>343</v>
      </c>
      <c r="C166" s="176">
        <v>0</v>
      </c>
      <c r="D166" s="176">
        <v>0</v>
      </c>
      <c r="E166" s="176">
        <v>0</v>
      </c>
      <c r="F166" s="176">
        <v>0</v>
      </c>
      <c r="G166" s="176">
        <v>0</v>
      </c>
      <c r="H166" s="176">
        <v>0</v>
      </c>
      <c r="I166" s="176">
        <v>0</v>
      </c>
      <c r="J166" s="176">
        <v>0</v>
      </c>
      <c r="K166" s="176">
        <v>0</v>
      </c>
      <c r="L166" s="176">
        <v>0</v>
      </c>
      <c r="M166" s="176">
        <v>0</v>
      </c>
      <c r="N166" s="176">
        <v>0</v>
      </c>
      <c r="O166" s="176">
        <v>0</v>
      </c>
      <c r="P166" s="176">
        <v>0</v>
      </c>
      <c r="Q166" s="174" t="s">
        <v>162</v>
      </c>
      <c r="R166" s="204">
        <f t="shared" si="2"/>
        <v>0</v>
      </c>
    </row>
    <row r="167" spans="1:18" s="166" customFormat="1">
      <c r="A167" s="201" t="s">
        <v>352</v>
      </c>
      <c r="B167" s="202" t="s">
        <v>343</v>
      </c>
      <c r="C167" s="176">
        <v>0</v>
      </c>
      <c r="D167" s="176">
        <v>0</v>
      </c>
      <c r="E167" s="176">
        <v>0</v>
      </c>
      <c r="F167" s="176">
        <v>0</v>
      </c>
      <c r="G167" s="176">
        <v>0</v>
      </c>
      <c r="H167" s="176">
        <v>0</v>
      </c>
      <c r="I167" s="176">
        <v>0</v>
      </c>
      <c r="J167" s="176">
        <v>0</v>
      </c>
      <c r="K167" s="176">
        <v>0</v>
      </c>
      <c r="L167" s="176">
        <v>0</v>
      </c>
      <c r="M167" s="176">
        <v>0</v>
      </c>
      <c r="N167" s="176">
        <v>0</v>
      </c>
      <c r="O167" s="176">
        <v>0</v>
      </c>
      <c r="P167" s="176">
        <v>0</v>
      </c>
      <c r="Q167" s="174" t="s">
        <v>162</v>
      </c>
      <c r="R167" s="204">
        <f t="shared" si="2"/>
        <v>0</v>
      </c>
    </row>
    <row r="168" spans="1:18" s="166" customFormat="1">
      <c r="A168" s="201" t="s">
        <v>353</v>
      </c>
      <c r="B168" s="202" t="s">
        <v>343</v>
      </c>
      <c r="C168" s="176">
        <v>0</v>
      </c>
      <c r="D168" s="176">
        <v>0</v>
      </c>
      <c r="E168" s="176">
        <v>0</v>
      </c>
      <c r="F168" s="176">
        <v>0</v>
      </c>
      <c r="G168" s="176">
        <v>0</v>
      </c>
      <c r="H168" s="176">
        <v>0</v>
      </c>
      <c r="I168" s="176">
        <v>0</v>
      </c>
      <c r="J168" s="176">
        <v>0</v>
      </c>
      <c r="K168" s="176">
        <v>0</v>
      </c>
      <c r="L168" s="176">
        <v>0</v>
      </c>
      <c r="M168" s="176">
        <v>0</v>
      </c>
      <c r="N168" s="176">
        <v>0</v>
      </c>
      <c r="O168" s="176">
        <v>0</v>
      </c>
      <c r="P168" s="176">
        <v>0</v>
      </c>
      <c r="Q168" s="174" t="s">
        <v>162</v>
      </c>
      <c r="R168" s="204">
        <f t="shared" si="2"/>
        <v>0</v>
      </c>
    </row>
    <row r="169" spans="1:18">
      <c r="A169" s="201" t="s">
        <v>354</v>
      </c>
      <c r="B169" s="202" t="s">
        <v>343</v>
      </c>
      <c r="C169" s="177">
        <v>159000</v>
      </c>
      <c r="D169" s="177">
        <v>159000</v>
      </c>
      <c r="E169" s="177">
        <v>159000</v>
      </c>
      <c r="F169" s="177">
        <v>159000</v>
      </c>
      <c r="G169" s="177">
        <v>159000</v>
      </c>
      <c r="H169" s="177">
        <v>159000</v>
      </c>
      <c r="I169" s="177">
        <v>159000</v>
      </c>
      <c r="J169" s="177">
        <v>159000</v>
      </c>
      <c r="K169" s="177">
        <v>159000</v>
      </c>
      <c r="L169" s="177">
        <v>159000</v>
      </c>
      <c r="M169" s="177">
        <v>159000</v>
      </c>
      <c r="N169" s="177">
        <v>159000</v>
      </c>
      <c r="O169" s="177">
        <v>159000</v>
      </c>
      <c r="P169" s="177">
        <v>158967</v>
      </c>
      <c r="Q169" s="203" t="s">
        <v>162</v>
      </c>
      <c r="R169" s="204">
        <f t="shared" si="2"/>
        <v>0</v>
      </c>
    </row>
    <row r="170" spans="1:18" s="166" customFormat="1">
      <c r="A170" s="201" t="s">
        <v>355</v>
      </c>
      <c r="B170" s="202" t="s">
        <v>343</v>
      </c>
      <c r="C170" s="176">
        <v>0</v>
      </c>
      <c r="D170" s="176">
        <v>0</v>
      </c>
      <c r="E170" s="176">
        <v>0</v>
      </c>
      <c r="F170" s="176">
        <v>0</v>
      </c>
      <c r="G170" s="176">
        <v>0</v>
      </c>
      <c r="H170" s="176">
        <v>0</v>
      </c>
      <c r="I170" s="176">
        <v>0</v>
      </c>
      <c r="J170" s="176">
        <v>0</v>
      </c>
      <c r="K170" s="176">
        <v>0</v>
      </c>
      <c r="L170" s="176">
        <v>0</v>
      </c>
      <c r="M170" s="176">
        <v>0</v>
      </c>
      <c r="N170" s="176">
        <v>0</v>
      </c>
      <c r="O170" s="176">
        <v>0</v>
      </c>
      <c r="P170" s="176">
        <v>0</v>
      </c>
      <c r="Q170" s="174" t="s">
        <v>162</v>
      </c>
      <c r="R170" s="204">
        <f t="shared" si="2"/>
        <v>0</v>
      </c>
    </row>
    <row r="171" spans="1:18" s="166" customFormat="1">
      <c r="A171" s="201" t="s">
        <v>356</v>
      </c>
      <c r="B171" s="202" t="s">
        <v>343</v>
      </c>
      <c r="C171" s="176">
        <v>0</v>
      </c>
      <c r="D171" s="176">
        <v>0</v>
      </c>
      <c r="E171" s="176">
        <v>0</v>
      </c>
      <c r="F171" s="176">
        <v>0</v>
      </c>
      <c r="G171" s="176">
        <v>0</v>
      </c>
      <c r="H171" s="176">
        <v>0</v>
      </c>
      <c r="I171" s="176">
        <v>0</v>
      </c>
      <c r="J171" s="176">
        <v>0</v>
      </c>
      <c r="K171" s="176">
        <v>0</v>
      </c>
      <c r="L171" s="176">
        <v>0</v>
      </c>
      <c r="M171" s="176">
        <v>0</v>
      </c>
      <c r="N171" s="176">
        <v>0</v>
      </c>
      <c r="O171" s="176">
        <v>0</v>
      </c>
      <c r="P171" s="176">
        <v>0</v>
      </c>
      <c r="Q171" s="174" t="s">
        <v>162</v>
      </c>
      <c r="R171" s="204">
        <f t="shared" si="2"/>
        <v>0</v>
      </c>
    </row>
    <row r="172" spans="1:18">
      <c r="A172" s="201" t="s">
        <v>357</v>
      </c>
      <c r="B172" s="202" t="s">
        <v>343</v>
      </c>
      <c r="C172" s="177">
        <v>650000</v>
      </c>
      <c r="D172" s="177">
        <v>650000</v>
      </c>
      <c r="E172" s="177">
        <v>650000</v>
      </c>
      <c r="F172" s="177">
        <v>650000</v>
      </c>
      <c r="G172" s="177">
        <v>650000</v>
      </c>
      <c r="H172" s="177">
        <v>650000</v>
      </c>
      <c r="I172" s="177">
        <v>650000</v>
      </c>
      <c r="J172" s="177">
        <v>650000</v>
      </c>
      <c r="K172" s="177">
        <v>650000</v>
      </c>
      <c r="L172" s="177">
        <v>650000</v>
      </c>
      <c r="M172" s="177">
        <v>650000</v>
      </c>
      <c r="N172" s="177">
        <v>650000</v>
      </c>
      <c r="O172" s="177">
        <v>650000</v>
      </c>
      <c r="P172" s="177">
        <v>649594</v>
      </c>
      <c r="Q172" s="203" t="s">
        <v>162</v>
      </c>
      <c r="R172" s="204">
        <f t="shared" si="2"/>
        <v>0</v>
      </c>
    </row>
    <row r="173" spans="1:18" s="166" customFormat="1">
      <c r="A173" s="201" t="s">
        <v>358</v>
      </c>
      <c r="B173" s="202" t="s">
        <v>343</v>
      </c>
      <c r="C173" s="176">
        <v>0</v>
      </c>
      <c r="D173" s="176">
        <v>0</v>
      </c>
      <c r="E173" s="176">
        <v>0</v>
      </c>
      <c r="F173" s="176">
        <v>0</v>
      </c>
      <c r="G173" s="176">
        <v>0</v>
      </c>
      <c r="H173" s="176">
        <v>0</v>
      </c>
      <c r="I173" s="176">
        <v>0</v>
      </c>
      <c r="J173" s="176">
        <v>0</v>
      </c>
      <c r="K173" s="176">
        <v>0</v>
      </c>
      <c r="L173" s="176">
        <v>0</v>
      </c>
      <c r="M173" s="176">
        <v>0</v>
      </c>
      <c r="N173" s="176">
        <v>0</v>
      </c>
      <c r="O173" s="176">
        <v>0</v>
      </c>
      <c r="P173" s="176">
        <v>0</v>
      </c>
      <c r="Q173" s="174" t="s">
        <v>162</v>
      </c>
      <c r="R173" s="204">
        <f t="shared" si="2"/>
        <v>0</v>
      </c>
    </row>
    <row r="174" spans="1:18" s="166" customFormat="1">
      <c r="A174" s="201" t="s">
        <v>359</v>
      </c>
      <c r="B174" s="202" t="s">
        <v>343</v>
      </c>
      <c r="C174" s="176">
        <v>0</v>
      </c>
      <c r="D174" s="176">
        <v>0</v>
      </c>
      <c r="E174" s="176">
        <v>0</v>
      </c>
      <c r="F174" s="176">
        <v>0</v>
      </c>
      <c r="G174" s="176">
        <v>0</v>
      </c>
      <c r="H174" s="176">
        <v>0</v>
      </c>
      <c r="I174" s="176">
        <v>0</v>
      </c>
      <c r="J174" s="176">
        <v>0</v>
      </c>
      <c r="K174" s="176">
        <v>0</v>
      </c>
      <c r="L174" s="176">
        <v>0</v>
      </c>
      <c r="M174" s="176">
        <v>0</v>
      </c>
      <c r="N174" s="176">
        <v>0</v>
      </c>
      <c r="O174" s="176">
        <v>0</v>
      </c>
      <c r="P174" s="176">
        <v>0</v>
      </c>
      <c r="Q174" s="174" t="s">
        <v>162</v>
      </c>
      <c r="R174" s="204">
        <f t="shared" si="2"/>
        <v>0</v>
      </c>
    </row>
    <row r="175" spans="1:18">
      <c r="A175" s="201" t="s">
        <v>360</v>
      </c>
      <c r="B175" s="202" t="s">
        <v>343</v>
      </c>
      <c r="C175" s="177">
        <v>104000</v>
      </c>
      <c r="D175" s="177">
        <v>104000</v>
      </c>
      <c r="E175" s="177">
        <v>104000</v>
      </c>
      <c r="F175" s="177">
        <v>104000</v>
      </c>
      <c r="G175" s="177">
        <v>104000</v>
      </c>
      <c r="H175" s="177">
        <v>104000</v>
      </c>
      <c r="I175" s="177">
        <v>104000</v>
      </c>
      <c r="J175" s="177">
        <v>104000</v>
      </c>
      <c r="K175" s="177">
        <v>104000</v>
      </c>
      <c r="L175" s="177">
        <v>104000</v>
      </c>
      <c r="M175" s="177">
        <v>104000</v>
      </c>
      <c r="N175" s="177">
        <v>104000</v>
      </c>
      <c r="O175" s="177">
        <v>104000</v>
      </c>
      <c r="P175" s="177">
        <v>104417</v>
      </c>
      <c r="Q175" s="203" t="s">
        <v>162</v>
      </c>
      <c r="R175" s="204">
        <f t="shared" si="2"/>
        <v>0</v>
      </c>
    </row>
    <row r="176" spans="1:18" s="166" customFormat="1">
      <c r="A176" s="201" t="s">
        <v>361</v>
      </c>
      <c r="B176" s="202" t="s">
        <v>343</v>
      </c>
      <c r="C176" s="176">
        <v>0</v>
      </c>
      <c r="D176" s="176">
        <v>0</v>
      </c>
      <c r="E176" s="176">
        <v>0</v>
      </c>
      <c r="F176" s="176">
        <v>0</v>
      </c>
      <c r="G176" s="176">
        <v>0</v>
      </c>
      <c r="H176" s="176">
        <v>0</v>
      </c>
      <c r="I176" s="176">
        <v>0</v>
      </c>
      <c r="J176" s="176">
        <v>0</v>
      </c>
      <c r="K176" s="176">
        <v>0</v>
      </c>
      <c r="L176" s="176">
        <v>0</v>
      </c>
      <c r="M176" s="176">
        <v>0</v>
      </c>
      <c r="N176" s="176">
        <v>0</v>
      </c>
      <c r="O176" s="176">
        <v>0</v>
      </c>
      <c r="P176" s="176">
        <v>0</v>
      </c>
      <c r="Q176" s="174" t="s">
        <v>162</v>
      </c>
      <c r="R176" s="204">
        <f t="shared" si="2"/>
        <v>0</v>
      </c>
    </row>
    <row r="177" spans="1:18" s="166" customFormat="1">
      <c r="A177" s="201" t="s">
        <v>362</v>
      </c>
      <c r="B177" s="202" t="s">
        <v>343</v>
      </c>
      <c r="C177" s="176">
        <v>0</v>
      </c>
      <c r="D177" s="176">
        <v>0</v>
      </c>
      <c r="E177" s="176">
        <v>0</v>
      </c>
      <c r="F177" s="176">
        <v>0</v>
      </c>
      <c r="G177" s="176">
        <v>0</v>
      </c>
      <c r="H177" s="176">
        <v>0</v>
      </c>
      <c r="I177" s="176">
        <v>0</v>
      </c>
      <c r="J177" s="176">
        <v>0</v>
      </c>
      <c r="K177" s="176">
        <v>0</v>
      </c>
      <c r="L177" s="176">
        <v>0</v>
      </c>
      <c r="M177" s="176">
        <v>0</v>
      </c>
      <c r="N177" s="176">
        <v>0</v>
      </c>
      <c r="O177" s="176">
        <v>0</v>
      </c>
      <c r="P177" s="176">
        <v>0</v>
      </c>
      <c r="Q177" s="174" t="s">
        <v>162</v>
      </c>
      <c r="R177" s="204">
        <f t="shared" si="2"/>
        <v>0</v>
      </c>
    </row>
    <row r="178" spans="1:18">
      <c r="A178" s="201" t="s">
        <v>363</v>
      </c>
      <c r="B178" s="202" t="s">
        <v>343</v>
      </c>
      <c r="C178" s="177">
        <v>1484000</v>
      </c>
      <c r="D178" s="177">
        <v>1484000</v>
      </c>
      <c r="E178" s="177">
        <v>1484000</v>
      </c>
      <c r="F178" s="177">
        <v>1484000</v>
      </c>
      <c r="G178" s="177">
        <v>1484000</v>
      </c>
      <c r="H178" s="177">
        <v>1484000</v>
      </c>
      <c r="I178" s="177">
        <v>1484000</v>
      </c>
      <c r="J178" s="177">
        <v>1484000</v>
      </c>
      <c r="K178" s="177">
        <v>1484000</v>
      </c>
      <c r="L178" s="177">
        <v>1484000</v>
      </c>
      <c r="M178" s="177">
        <v>1484000</v>
      </c>
      <c r="N178" s="177">
        <v>1484000</v>
      </c>
      <c r="O178" s="177">
        <v>1484000</v>
      </c>
      <c r="P178" s="177">
        <v>1483899</v>
      </c>
      <c r="Q178" s="203" t="s">
        <v>162</v>
      </c>
      <c r="R178" s="204">
        <f t="shared" si="2"/>
        <v>0</v>
      </c>
    </row>
    <row r="179" spans="1:18" s="166" customFormat="1">
      <c r="A179" s="201" t="s">
        <v>364</v>
      </c>
      <c r="B179" s="202" t="s">
        <v>343</v>
      </c>
      <c r="C179" s="176">
        <v>0</v>
      </c>
      <c r="D179" s="176">
        <v>0</v>
      </c>
      <c r="E179" s="176">
        <v>0</v>
      </c>
      <c r="F179" s="176">
        <v>0</v>
      </c>
      <c r="G179" s="176">
        <v>0</v>
      </c>
      <c r="H179" s="176">
        <v>0</v>
      </c>
      <c r="I179" s="176">
        <v>0</v>
      </c>
      <c r="J179" s="176">
        <v>0</v>
      </c>
      <c r="K179" s="176">
        <v>0</v>
      </c>
      <c r="L179" s="176">
        <v>0</v>
      </c>
      <c r="M179" s="176">
        <v>0</v>
      </c>
      <c r="N179" s="176">
        <v>0</v>
      </c>
      <c r="O179" s="176">
        <v>0</v>
      </c>
      <c r="P179" s="176">
        <v>0</v>
      </c>
      <c r="Q179" s="174" t="s">
        <v>162</v>
      </c>
      <c r="R179" s="204">
        <f t="shared" si="2"/>
        <v>0</v>
      </c>
    </row>
    <row r="180" spans="1:18" s="166" customFormat="1">
      <c r="A180" s="201" t="s">
        <v>365</v>
      </c>
      <c r="B180" s="202" t="s">
        <v>343</v>
      </c>
      <c r="C180" s="176">
        <v>0</v>
      </c>
      <c r="D180" s="176">
        <v>0</v>
      </c>
      <c r="E180" s="176">
        <v>0</v>
      </c>
      <c r="F180" s="176">
        <v>0</v>
      </c>
      <c r="G180" s="176">
        <v>0</v>
      </c>
      <c r="H180" s="176">
        <v>0</v>
      </c>
      <c r="I180" s="176">
        <v>0</v>
      </c>
      <c r="J180" s="176">
        <v>0</v>
      </c>
      <c r="K180" s="176">
        <v>0</v>
      </c>
      <c r="L180" s="176">
        <v>0</v>
      </c>
      <c r="M180" s="176">
        <v>0</v>
      </c>
      <c r="N180" s="176">
        <v>0</v>
      </c>
      <c r="O180" s="176">
        <v>0</v>
      </c>
      <c r="P180" s="176">
        <v>0</v>
      </c>
      <c r="Q180" s="174" t="s">
        <v>162</v>
      </c>
      <c r="R180" s="204">
        <f t="shared" si="2"/>
        <v>0</v>
      </c>
    </row>
    <row r="181" spans="1:18" s="166" customFormat="1">
      <c r="A181" s="201" t="s">
        <v>366</v>
      </c>
      <c r="B181" s="202" t="s">
        <v>343</v>
      </c>
      <c r="C181" s="176">
        <v>0</v>
      </c>
      <c r="D181" s="176">
        <v>0</v>
      </c>
      <c r="E181" s="176">
        <v>0</v>
      </c>
      <c r="F181" s="176">
        <v>0</v>
      </c>
      <c r="G181" s="176">
        <v>0</v>
      </c>
      <c r="H181" s="176">
        <v>0</v>
      </c>
      <c r="I181" s="176">
        <v>0</v>
      </c>
      <c r="J181" s="176">
        <v>0</v>
      </c>
      <c r="K181" s="176">
        <v>0</v>
      </c>
      <c r="L181" s="176">
        <v>0</v>
      </c>
      <c r="M181" s="176">
        <v>0</v>
      </c>
      <c r="N181" s="176">
        <v>0</v>
      </c>
      <c r="O181" s="176">
        <v>0</v>
      </c>
      <c r="P181" s="176">
        <v>0</v>
      </c>
      <c r="Q181" s="174" t="s">
        <v>162</v>
      </c>
      <c r="R181" s="204">
        <f t="shared" si="2"/>
        <v>0</v>
      </c>
    </row>
    <row r="182" spans="1:18" s="166" customFormat="1">
      <c r="A182" s="201" t="s">
        <v>367</v>
      </c>
      <c r="B182" s="202" t="s">
        <v>343</v>
      </c>
      <c r="C182" s="176">
        <v>0</v>
      </c>
      <c r="D182" s="176">
        <v>0</v>
      </c>
      <c r="E182" s="176">
        <v>0</v>
      </c>
      <c r="F182" s="176">
        <v>0</v>
      </c>
      <c r="G182" s="176">
        <v>0</v>
      </c>
      <c r="H182" s="176">
        <v>0</v>
      </c>
      <c r="I182" s="176">
        <v>0</v>
      </c>
      <c r="J182" s="176">
        <v>0</v>
      </c>
      <c r="K182" s="176">
        <v>0</v>
      </c>
      <c r="L182" s="176">
        <v>0</v>
      </c>
      <c r="M182" s="176">
        <v>0</v>
      </c>
      <c r="N182" s="176">
        <v>0</v>
      </c>
      <c r="O182" s="176">
        <v>0</v>
      </c>
      <c r="P182" s="176">
        <v>0</v>
      </c>
      <c r="Q182" s="174" t="s">
        <v>162</v>
      </c>
      <c r="R182" s="204">
        <f t="shared" si="2"/>
        <v>0</v>
      </c>
    </row>
    <row r="183" spans="1:18" s="166" customFormat="1">
      <c r="A183" s="201" t="s">
        <v>368</v>
      </c>
      <c r="B183" s="202" t="s">
        <v>343</v>
      </c>
      <c r="C183" s="176">
        <v>0</v>
      </c>
      <c r="D183" s="176">
        <v>0</v>
      </c>
      <c r="E183" s="176">
        <v>0</v>
      </c>
      <c r="F183" s="176">
        <v>0</v>
      </c>
      <c r="G183" s="176">
        <v>0</v>
      </c>
      <c r="H183" s="176">
        <v>0</v>
      </c>
      <c r="I183" s="176">
        <v>0</v>
      </c>
      <c r="J183" s="176">
        <v>0</v>
      </c>
      <c r="K183" s="176">
        <v>0</v>
      </c>
      <c r="L183" s="176">
        <v>0</v>
      </c>
      <c r="M183" s="176">
        <v>0</v>
      </c>
      <c r="N183" s="176">
        <v>0</v>
      </c>
      <c r="O183" s="176">
        <v>0</v>
      </c>
      <c r="P183" s="176">
        <v>0</v>
      </c>
      <c r="Q183" s="174" t="s">
        <v>162</v>
      </c>
      <c r="R183" s="204">
        <f t="shared" si="2"/>
        <v>0</v>
      </c>
    </row>
    <row r="184" spans="1:18" s="166" customFormat="1">
      <c r="A184" s="201" t="s">
        <v>369</v>
      </c>
      <c r="B184" s="202" t="s">
        <v>343</v>
      </c>
      <c r="C184" s="176">
        <v>0</v>
      </c>
      <c r="D184" s="176">
        <v>0</v>
      </c>
      <c r="E184" s="176">
        <v>0</v>
      </c>
      <c r="F184" s="176">
        <v>0</v>
      </c>
      <c r="G184" s="176">
        <v>0</v>
      </c>
      <c r="H184" s="176">
        <v>0</v>
      </c>
      <c r="I184" s="176">
        <v>0</v>
      </c>
      <c r="J184" s="176">
        <v>0</v>
      </c>
      <c r="K184" s="176">
        <v>0</v>
      </c>
      <c r="L184" s="176">
        <v>0</v>
      </c>
      <c r="M184" s="176">
        <v>0</v>
      </c>
      <c r="N184" s="176">
        <v>0</v>
      </c>
      <c r="O184" s="176">
        <v>0</v>
      </c>
      <c r="P184" s="176">
        <v>0</v>
      </c>
      <c r="Q184" s="174" t="s">
        <v>162</v>
      </c>
      <c r="R184" s="204">
        <f t="shared" si="2"/>
        <v>0</v>
      </c>
    </row>
    <row r="185" spans="1:18">
      <c r="A185" s="201" t="s">
        <v>370</v>
      </c>
      <c r="B185" s="202" t="s">
        <v>343</v>
      </c>
      <c r="C185" s="177">
        <v>80000</v>
      </c>
      <c r="D185" s="177">
        <v>80000</v>
      </c>
      <c r="E185" s="177">
        <v>80000</v>
      </c>
      <c r="F185" s="177">
        <v>80000</v>
      </c>
      <c r="G185" s="177">
        <v>80000</v>
      </c>
      <c r="H185" s="177">
        <v>80000</v>
      </c>
      <c r="I185" s="177">
        <v>80000</v>
      </c>
      <c r="J185" s="177">
        <v>80000</v>
      </c>
      <c r="K185" s="177">
        <v>80000</v>
      </c>
      <c r="L185" s="177">
        <v>80000</v>
      </c>
      <c r="M185" s="177">
        <v>80000</v>
      </c>
      <c r="N185" s="177">
        <v>80000</v>
      </c>
      <c r="O185" s="177">
        <v>80000</v>
      </c>
      <c r="P185" s="177">
        <v>80300</v>
      </c>
      <c r="Q185" s="203" t="s">
        <v>162</v>
      </c>
      <c r="R185" s="204">
        <f t="shared" si="2"/>
        <v>0</v>
      </c>
    </row>
    <row r="186" spans="1:18" s="166" customFormat="1">
      <c r="A186" s="201" t="s">
        <v>371</v>
      </c>
      <c r="B186" s="202" t="s">
        <v>343</v>
      </c>
      <c r="C186" s="176">
        <v>0</v>
      </c>
      <c r="D186" s="176">
        <v>0</v>
      </c>
      <c r="E186" s="176">
        <v>0</v>
      </c>
      <c r="F186" s="176">
        <v>0</v>
      </c>
      <c r="G186" s="176">
        <v>0</v>
      </c>
      <c r="H186" s="176">
        <v>0</v>
      </c>
      <c r="I186" s="176">
        <v>0</v>
      </c>
      <c r="J186" s="176">
        <v>0</v>
      </c>
      <c r="K186" s="176">
        <v>0</v>
      </c>
      <c r="L186" s="176">
        <v>0</v>
      </c>
      <c r="M186" s="176">
        <v>0</v>
      </c>
      <c r="N186" s="176">
        <v>0</v>
      </c>
      <c r="O186" s="176">
        <v>0</v>
      </c>
      <c r="P186" s="176">
        <v>0</v>
      </c>
      <c r="Q186" s="174" t="s">
        <v>162</v>
      </c>
      <c r="R186" s="204">
        <f t="shared" si="2"/>
        <v>0</v>
      </c>
    </row>
    <row r="187" spans="1:18" s="166" customFormat="1">
      <c r="A187" s="201" t="s">
        <v>372</v>
      </c>
      <c r="B187" s="202" t="s">
        <v>343</v>
      </c>
      <c r="C187" s="176">
        <v>0</v>
      </c>
      <c r="D187" s="176">
        <v>0</v>
      </c>
      <c r="E187" s="176">
        <v>0</v>
      </c>
      <c r="F187" s="176">
        <v>0</v>
      </c>
      <c r="G187" s="176">
        <v>0</v>
      </c>
      <c r="H187" s="176">
        <v>0</v>
      </c>
      <c r="I187" s="176">
        <v>0</v>
      </c>
      <c r="J187" s="176">
        <v>0</v>
      </c>
      <c r="K187" s="176">
        <v>0</v>
      </c>
      <c r="L187" s="176">
        <v>0</v>
      </c>
      <c r="M187" s="176">
        <v>0</v>
      </c>
      <c r="N187" s="176">
        <v>0</v>
      </c>
      <c r="O187" s="176">
        <v>0</v>
      </c>
      <c r="P187" s="176">
        <v>0</v>
      </c>
      <c r="Q187" s="174" t="s">
        <v>162</v>
      </c>
      <c r="R187" s="204">
        <f t="shared" si="2"/>
        <v>0</v>
      </c>
    </row>
    <row r="188" spans="1:18">
      <c r="A188" s="201" t="s">
        <v>373</v>
      </c>
      <c r="B188" s="202" t="s">
        <v>343</v>
      </c>
      <c r="C188" s="177">
        <v>897000</v>
      </c>
      <c r="D188" s="177">
        <v>897000</v>
      </c>
      <c r="E188" s="177">
        <v>897000</v>
      </c>
      <c r="F188" s="177">
        <v>913000</v>
      </c>
      <c r="G188" s="177">
        <v>912000</v>
      </c>
      <c r="H188" s="177">
        <v>955000</v>
      </c>
      <c r="I188" s="177">
        <v>964000</v>
      </c>
      <c r="J188" s="177">
        <v>965000</v>
      </c>
      <c r="K188" s="177">
        <v>965000</v>
      </c>
      <c r="L188" s="177">
        <v>965000</v>
      </c>
      <c r="M188" s="177">
        <v>965000</v>
      </c>
      <c r="N188" s="177">
        <v>1056000</v>
      </c>
      <c r="O188" s="177">
        <v>1134000</v>
      </c>
      <c r="P188" s="177">
        <v>955920</v>
      </c>
      <c r="Q188" s="203" t="s">
        <v>162</v>
      </c>
      <c r="R188" s="204">
        <f t="shared" si="2"/>
        <v>0</v>
      </c>
    </row>
    <row r="189" spans="1:18" s="166" customFormat="1">
      <c r="A189" s="201" t="s">
        <v>374</v>
      </c>
      <c r="B189" s="202" t="s">
        <v>343</v>
      </c>
      <c r="C189" s="176">
        <v>0</v>
      </c>
      <c r="D189" s="176">
        <v>0</v>
      </c>
      <c r="E189" s="176">
        <v>0</v>
      </c>
      <c r="F189" s="176">
        <v>0</v>
      </c>
      <c r="G189" s="176">
        <v>0</v>
      </c>
      <c r="H189" s="176">
        <v>0</v>
      </c>
      <c r="I189" s="176">
        <v>0</v>
      </c>
      <c r="J189" s="176">
        <v>0</v>
      </c>
      <c r="K189" s="176">
        <v>0</v>
      </c>
      <c r="L189" s="176">
        <v>0</v>
      </c>
      <c r="M189" s="176">
        <v>0</v>
      </c>
      <c r="N189" s="176">
        <v>0</v>
      </c>
      <c r="O189" s="176">
        <v>0</v>
      </c>
      <c r="P189" s="176">
        <v>0</v>
      </c>
      <c r="Q189" s="174" t="s">
        <v>162</v>
      </c>
      <c r="R189" s="204">
        <f t="shared" si="2"/>
        <v>0</v>
      </c>
    </row>
    <row r="190" spans="1:18">
      <c r="A190" s="201" t="s">
        <v>375</v>
      </c>
      <c r="B190" s="202" t="s">
        <v>343</v>
      </c>
      <c r="C190" s="177">
        <v>67000</v>
      </c>
      <c r="D190" s="177">
        <v>67000</v>
      </c>
      <c r="E190" s="177">
        <v>67000</v>
      </c>
      <c r="F190" s="177">
        <v>67000</v>
      </c>
      <c r="G190" s="177">
        <v>67000</v>
      </c>
      <c r="H190" s="177">
        <v>67000</v>
      </c>
      <c r="I190" s="177">
        <v>67000</v>
      </c>
      <c r="J190" s="177">
        <v>67000</v>
      </c>
      <c r="K190" s="177">
        <v>67000</v>
      </c>
      <c r="L190" s="177">
        <v>67000</v>
      </c>
      <c r="M190" s="177">
        <v>67000</v>
      </c>
      <c r="N190" s="177">
        <v>67000</v>
      </c>
      <c r="O190" s="177">
        <v>67000</v>
      </c>
      <c r="P190" s="177">
        <v>66684</v>
      </c>
      <c r="Q190" s="203" t="s">
        <v>162</v>
      </c>
      <c r="R190" s="204">
        <f t="shared" si="2"/>
        <v>0</v>
      </c>
    </row>
    <row r="191" spans="1:18" s="166" customFormat="1">
      <c r="A191" s="201" t="s">
        <v>376</v>
      </c>
      <c r="B191" s="202" t="s">
        <v>343</v>
      </c>
      <c r="C191" s="176">
        <v>0</v>
      </c>
      <c r="D191" s="176">
        <v>0</v>
      </c>
      <c r="E191" s="176">
        <v>0</v>
      </c>
      <c r="F191" s="176">
        <v>0</v>
      </c>
      <c r="G191" s="176">
        <v>0</v>
      </c>
      <c r="H191" s="176">
        <v>0</v>
      </c>
      <c r="I191" s="176">
        <v>0</v>
      </c>
      <c r="J191" s="176">
        <v>0</v>
      </c>
      <c r="K191" s="176">
        <v>0</v>
      </c>
      <c r="L191" s="176">
        <v>0</v>
      </c>
      <c r="M191" s="176">
        <v>0</v>
      </c>
      <c r="N191" s="176">
        <v>0</v>
      </c>
      <c r="O191" s="176">
        <v>0</v>
      </c>
      <c r="P191" s="176">
        <v>0</v>
      </c>
      <c r="Q191" s="174" t="s">
        <v>162</v>
      </c>
      <c r="R191" s="204">
        <f t="shared" si="2"/>
        <v>0</v>
      </c>
    </row>
    <row r="192" spans="1:18">
      <c r="A192" s="201" t="s">
        <v>377</v>
      </c>
      <c r="B192" s="202" t="s">
        <v>343</v>
      </c>
      <c r="C192" s="177">
        <v>712000</v>
      </c>
      <c r="D192" s="177">
        <v>712000</v>
      </c>
      <c r="E192" s="177">
        <v>712000</v>
      </c>
      <c r="F192" s="177">
        <v>721000</v>
      </c>
      <c r="G192" s="177">
        <v>725000</v>
      </c>
      <c r="H192" s="177">
        <v>725000</v>
      </c>
      <c r="I192" s="177">
        <v>742000</v>
      </c>
      <c r="J192" s="177">
        <v>745000</v>
      </c>
      <c r="K192" s="177">
        <v>745000</v>
      </c>
      <c r="L192" s="177">
        <v>745000</v>
      </c>
      <c r="M192" s="177">
        <v>745000</v>
      </c>
      <c r="N192" s="177">
        <v>758000</v>
      </c>
      <c r="O192" s="177">
        <v>778000</v>
      </c>
      <c r="P192" s="177">
        <v>735108</v>
      </c>
      <c r="Q192" s="203" t="s">
        <v>162</v>
      </c>
      <c r="R192" s="204">
        <f t="shared" si="2"/>
        <v>0</v>
      </c>
    </row>
    <row r="193" spans="1:18" s="166" customFormat="1">
      <c r="A193" s="201" t="s">
        <v>378</v>
      </c>
      <c r="B193" s="202" t="s">
        <v>343</v>
      </c>
      <c r="C193" s="176">
        <v>0</v>
      </c>
      <c r="D193" s="176">
        <v>0</v>
      </c>
      <c r="E193" s="176">
        <v>0</v>
      </c>
      <c r="F193" s="176">
        <v>0</v>
      </c>
      <c r="G193" s="176">
        <v>0</v>
      </c>
      <c r="H193" s="176">
        <v>0</v>
      </c>
      <c r="I193" s="176">
        <v>0</v>
      </c>
      <c r="J193" s="176">
        <v>0</v>
      </c>
      <c r="K193" s="176">
        <v>0</v>
      </c>
      <c r="L193" s="176">
        <v>0</v>
      </c>
      <c r="M193" s="176">
        <v>0</v>
      </c>
      <c r="N193" s="176">
        <v>0</v>
      </c>
      <c r="O193" s="176">
        <v>0</v>
      </c>
      <c r="P193" s="176">
        <v>0</v>
      </c>
      <c r="Q193" s="174" t="s">
        <v>162</v>
      </c>
      <c r="R193" s="204">
        <f t="shared" si="2"/>
        <v>0</v>
      </c>
    </row>
    <row r="194" spans="1:18" s="166" customFormat="1">
      <c r="A194" s="201" t="s">
        <v>379</v>
      </c>
      <c r="B194" s="202" t="s">
        <v>343</v>
      </c>
      <c r="C194" s="176">
        <v>0</v>
      </c>
      <c r="D194" s="176">
        <v>0</v>
      </c>
      <c r="E194" s="176">
        <v>0</v>
      </c>
      <c r="F194" s="176">
        <v>0</v>
      </c>
      <c r="G194" s="176">
        <v>0</v>
      </c>
      <c r="H194" s="176">
        <v>0</v>
      </c>
      <c r="I194" s="176">
        <v>0</v>
      </c>
      <c r="J194" s="176">
        <v>0</v>
      </c>
      <c r="K194" s="176">
        <v>0</v>
      </c>
      <c r="L194" s="176">
        <v>0</v>
      </c>
      <c r="M194" s="176">
        <v>0</v>
      </c>
      <c r="N194" s="176">
        <v>0</v>
      </c>
      <c r="O194" s="176">
        <v>0</v>
      </c>
      <c r="P194" s="176">
        <v>0</v>
      </c>
      <c r="Q194" s="174" t="s">
        <v>162</v>
      </c>
      <c r="R194" s="204">
        <f t="shared" si="2"/>
        <v>0</v>
      </c>
    </row>
    <row r="195" spans="1:18" s="166" customFormat="1">
      <c r="A195" s="201" t="s">
        <v>380</v>
      </c>
      <c r="B195" s="202" t="s">
        <v>343</v>
      </c>
      <c r="C195" s="176">
        <v>0</v>
      </c>
      <c r="D195" s="176">
        <v>0</v>
      </c>
      <c r="E195" s="176">
        <v>0</v>
      </c>
      <c r="F195" s="176">
        <v>0</v>
      </c>
      <c r="G195" s="176">
        <v>0</v>
      </c>
      <c r="H195" s="176">
        <v>0</v>
      </c>
      <c r="I195" s="176">
        <v>0</v>
      </c>
      <c r="J195" s="176">
        <v>0</v>
      </c>
      <c r="K195" s="176">
        <v>0</v>
      </c>
      <c r="L195" s="176">
        <v>0</v>
      </c>
      <c r="M195" s="176">
        <v>0</v>
      </c>
      <c r="N195" s="176">
        <v>0</v>
      </c>
      <c r="O195" s="176">
        <v>0</v>
      </c>
      <c r="P195" s="176">
        <v>0</v>
      </c>
      <c r="Q195" s="174" t="s">
        <v>162</v>
      </c>
      <c r="R195" s="204">
        <f t="shared" si="2"/>
        <v>0</v>
      </c>
    </row>
    <row r="196" spans="1:18" s="166" customFormat="1">
      <c r="A196" s="201" t="s">
        <v>381</v>
      </c>
      <c r="B196" s="202" t="s">
        <v>343</v>
      </c>
      <c r="C196" s="176">
        <v>0</v>
      </c>
      <c r="D196" s="176">
        <v>0</v>
      </c>
      <c r="E196" s="176">
        <v>0</v>
      </c>
      <c r="F196" s="176">
        <v>0</v>
      </c>
      <c r="G196" s="176">
        <v>0</v>
      </c>
      <c r="H196" s="176">
        <v>0</v>
      </c>
      <c r="I196" s="176">
        <v>0</v>
      </c>
      <c r="J196" s="176">
        <v>0</v>
      </c>
      <c r="K196" s="176">
        <v>0</v>
      </c>
      <c r="L196" s="176">
        <v>0</v>
      </c>
      <c r="M196" s="176">
        <v>0</v>
      </c>
      <c r="N196" s="176">
        <v>0</v>
      </c>
      <c r="O196" s="176">
        <v>0</v>
      </c>
      <c r="P196" s="176">
        <v>0</v>
      </c>
      <c r="Q196" s="174" t="s">
        <v>162</v>
      </c>
      <c r="R196" s="204">
        <f t="shared" si="2"/>
        <v>0</v>
      </c>
    </row>
    <row r="197" spans="1:18" s="166" customFormat="1">
      <c r="A197" s="201" t="s">
        <v>382</v>
      </c>
      <c r="B197" s="202" t="s">
        <v>343</v>
      </c>
      <c r="C197" s="176">
        <v>0</v>
      </c>
      <c r="D197" s="176">
        <v>0</v>
      </c>
      <c r="E197" s="176">
        <v>0</v>
      </c>
      <c r="F197" s="176">
        <v>0</v>
      </c>
      <c r="G197" s="176">
        <v>0</v>
      </c>
      <c r="H197" s="176">
        <v>0</v>
      </c>
      <c r="I197" s="176">
        <v>0</v>
      </c>
      <c r="J197" s="176">
        <v>0</v>
      </c>
      <c r="K197" s="176">
        <v>0</v>
      </c>
      <c r="L197" s="176">
        <v>0</v>
      </c>
      <c r="M197" s="176">
        <v>0</v>
      </c>
      <c r="N197" s="176">
        <v>0</v>
      </c>
      <c r="O197" s="176">
        <v>0</v>
      </c>
      <c r="P197" s="176">
        <v>0</v>
      </c>
      <c r="Q197" s="174" t="s">
        <v>162</v>
      </c>
      <c r="R197" s="204">
        <f t="shared" ref="R197:R260" si="3">(ROUND((C197+O197+SUM(D197:N197)*2)/24,-3)-(ROUND(P197,-3)))</f>
        <v>0</v>
      </c>
    </row>
    <row r="198" spans="1:18" s="166" customFormat="1">
      <c r="A198" s="201" t="s">
        <v>383</v>
      </c>
      <c r="B198" s="202" t="s">
        <v>343</v>
      </c>
      <c r="C198" s="176">
        <v>0</v>
      </c>
      <c r="D198" s="176">
        <v>0</v>
      </c>
      <c r="E198" s="176">
        <v>0</v>
      </c>
      <c r="F198" s="176">
        <v>0</v>
      </c>
      <c r="G198" s="176">
        <v>0</v>
      </c>
      <c r="H198" s="176">
        <v>0</v>
      </c>
      <c r="I198" s="176">
        <v>0</v>
      </c>
      <c r="J198" s="176">
        <v>0</v>
      </c>
      <c r="K198" s="176">
        <v>0</v>
      </c>
      <c r="L198" s="176">
        <v>0</v>
      </c>
      <c r="M198" s="176">
        <v>0</v>
      </c>
      <c r="N198" s="176">
        <v>0</v>
      </c>
      <c r="O198" s="176">
        <v>0</v>
      </c>
      <c r="P198" s="176">
        <v>0</v>
      </c>
      <c r="Q198" s="174" t="s">
        <v>162</v>
      </c>
      <c r="R198" s="204">
        <f t="shared" si="3"/>
        <v>0</v>
      </c>
    </row>
    <row r="199" spans="1:18" s="166" customFormat="1">
      <c r="A199" s="201" t="s">
        <v>384</v>
      </c>
      <c r="B199" s="202" t="s">
        <v>343</v>
      </c>
      <c r="C199" s="176">
        <v>0</v>
      </c>
      <c r="D199" s="176">
        <v>0</v>
      </c>
      <c r="E199" s="176">
        <v>0</v>
      </c>
      <c r="F199" s="176">
        <v>0</v>
      </c>
      <c r="G199" s="176">
        <v>0</v>
      </c>
      <c r="H199" s="176">
        <v>0</v>
      </c>
      <c r="I199" s="176">
        <v>0</v>
      </c>
      <c r="J199" s="176">
        <v>0</v>
      </c>
      <c r="K199" s="176">
        <v>0</v>
      </c>
      <c r="L199" s="176">
        <v>0</v>
      </c>
      <c r="M199" s="176">
        <v>0</v>
      </c>
      <c r="N199" s="176">
        <v>0</v>
      </c>
      <c r="O199" s="176">
        <v>0</v>
      </c>
      <c r="P199" s="176">
        <v>0</v>
      </c>
      <c r="Q199" s="174" t="s">
        <v>162</v>
      </c>
      <c r="R199" s="204">
        <f t="shared" si="3"/>
        <v>0</v>
      </c>
    </row>
    <row r="200" spans="1:18">
      <c r="A200" s="201" t="s">
        <v>385</v>
      </c>
      <c r="B200" s="202" t="s">
        <v>343</v>
      </c>
      <c r="C200" s="177">
        <v>718000</v>
      </c>
      <c r="D200" s="177">
        <v>718000</v>
      </c>
      <c r="E200" s="177">
        <v>718000</v>
      </c>
      <c r="F200" s="177">
        <v>718000</v>
      </c>
      <c r="G200" s="177">
        <v>718000</v>
      </c>
      <c r="H200" s="177">
        <v>718000</v>
      </c>
      <c r="I200" s="177">
        <v>718000</v>
      </c>
      <c r="J200" s="177">
        <v>718000</v>
      </c>
      <c r="K200" s="177">
        <v>718000</v>
      </c>
      <c r="L200" s="177">
        <v>718000</v>
      </c>
      <c r="M200" s="177">
        <v>718000</v>
      </c>
      <c r="N200" s="177">
        <v>718000</v>
      </c>
      <c r="O200" s="177">
        <v>718000</v>
      </c>
      <c r="P200" s="177">
        <v>718101</v>
      </c>
      <c r="Q200" s="203" t="s">
        <v>162</v>
      </c>
      <c r="R200" s="204">
        <f t="shared" si="3"/>
        <v>0</v>
      </c>
    </row>
    <row r="201" spans="1:18" s="166" customFormat="1">
      <c r="A201" s="201" t="s">
        <v>386</v>
      </c>
      <c r="B201" s="202" t="s">
        <v>343</v>
      </c>
      <c r="C201" s="176">
        <v>0</v>
      </c>
      <c r="D201" s="176">
        <v>0</v>
      </c>
      <c r="E201" s="176">
        <v>0</v>
      </c>
      <c r="F201" s="176">
        <v>0</v>
      </c>
      <c r="G201" s="176">
        <v>0</v>
      </c>
      <c r="H201" s="176">
        <v>0</v>
      </c>
      <c r="I201" s="176">
        <v>0</v>
      </c>
      <c r="J201" s="176">
        <v>0</v>
      </c>
      <c r="K201" s="176">
        <v>0</v>
      </c>
      <c r="L201" s="176">
        <v>0</v>
      </c>
      <c r="M201" s="176">
        <v>0</v>
      </c>
      <c r="N201" s="176">
        <v>0</v>
      </c>
      <c r="O201" s="176">
        <v>0</v>
      </c>
      <c r="P201" s="176">
        <v>0</v>
      </c>
      <c r="Q201" s="174" t="s">
        <v>162</v>
      </c>
      <c r="R201" s="204">
        <f t="shared" si="3"/>
        <v>0</v>
      </c>
    </row>
    <row r="202" spans="1:18" s="166" customFormat="1">
      <c r="A202" s="201" t="s">
        <v>387</v>
      </c>
      <c r="B202" s="202" t="s">
        <v>343</v>
      </c>
      <c r="C202" s="176">
        <v>0</v>
      </c>
      <c r="D202" s="176">
        <v>0</v>
      </c>
      <c r="E202" s="176">
        <v>0</v>
      </c>
      <c r="F202" s="176">
        <v>0</v>
      </c>
      <c r="G202" s="176">
        <v>0</v>
      </c>
      <c r="H202" s="176">
        <v>0</v>
      </c>
      <c r="I202" s="176">
        <v>0</v>
      </c>
      <c r="J202" s="176">
        <v>0</v>
      </c>
      <c r="K202" s="176">
        <v>0</v>
      </c>
      <c r="L202" s="176">
        <v>0</v>
      </c>
      <c r="M202" s="176">
        <v>0</v>
      </c>
      <c r="N202" s="176">
        <v>0</v>
      </c>
      <c r="O202" s="176">
        <v>0</v>
      </c>
      <c r="P202" s="176">
        <v>0</v>
      </c>
      <c r="Q202" s="174" t="s">
        <v>162</v>
      </c>
      <c r="R202" s="204">
        <f t="shared" si="3"/>
        <v>0</v>
      </c>
    </row>
    <row r="203" spans="1:18">
      <c r="A203" s="201" t="s">
        <v>388</v>
      </c>
      <c r="B203" s="202" t="s">
        <v>343</v>
      </c>
      <c r="C203" s="177">
        <v>1215000</v>
      </c>
      <c r="D203" s="177">
        <v>1215000</v>
      </c>
      <c r="E203" s="177">
        <v>1215000</v>
      </c>
      <c r="F203" s="177">
        <v>1215000</v>
      </c>
      <c r="G203" s="177">
        <v>1215000</v>
      </c>
      <c r="H203" s="177">
        <v>1215000</v>
      </c>
      <c r="I203" s="177">
        <v>1215000</v>
      </c>
      <c r="J203" s="177">
        <v>1215000</v>
      </c>
      <c r="K203" s="177">
        <v>1215000</v>
      </c>
      <c r="L203" s="177">
        <v>1215000</v>
      </c>
      <c r="M203" s="177">
        <v>1215000</v>
      </c>
      <c r="N203" s="177">
        <v>1215000</v>
      </c>
      <c r="O203" s="177">
        <v>1215000</v>
      </c>
      <c r="P203" s="177">
        <v>1215229</v>
      </c>
      <c r="Q203" s="203" t="s">
        <v>162</v>
      </c>
      <c r="R203" s="204">
        <f t="shared" si="3"/>
        <v>0</v>
      </c>
    </row>
    <row r="204" spans="1:18" s="166" customFormat="1">
      <c r="A204" s="201" t="s">
        <v>389</v>
      </c>
      <c r="B204" s="202" t="s">
        <v>343</v>
      </c>
      <c r="C204" s="176">
        <v>0</v>
      </c>
      <c r="D204" s="176">
        <v>0</v>
      </c>
      <c r="E204" s="176">
        <v>0</v>
      </c>
      <c r="F204" s="176">
        <v>0</v>
      </c>
      <c r="G204" s="176">
        <v>0</v>
      </c>
      <c r="H204" s="176">
        <v>0</v>
      </c>
      <c r="I204" s="176">
        <v>0</v>
      </c>
      <c r="J204" s="176">
        <v>0</v>
      </c>
      <c r="K204" s="176">
        <v>0</v>
      </c>
      <c r="L204" s="176">
        <v>0</v>
      </c>
      <c r="M204" s="176">
        <v>0</v>
      </c>
      <c r="N204" s="176">
        <v>0</v>
      </c>
      <c r="O204" s="176">
        <v>0</v>
      </c>
      <c r="P204" s="176">
        <v>0</v>
      </c>
      <c r="Q204" s="174" t="s">
        <v>162</v>
      </c>
      <c r="R204" s="204">
        <f t="shared" si="3"/>
        <v>0</v>
      </c>
    </row>
    <row r="205" spans="1:18">
      <c r="A205" s="201" t="s">
        <v>390</v>
      </c>
      <c r="B205" s="202" t="s">
        <v>343</v>
      </c>
      <c r="C205" s="177">
        <v>27000</v>
      </c>
      <c r="D205" s="177">
        <v>27000</v>
      </c>
      <c r="E205" s="177">
        <v>27000</v>
      </c>
      <c r="F205" s="177">
        <v>27000</v>
      </c>
      <c r="G205" s="177">
        <v>27000</v>
      </c>
      <c r="H205" s="177">
        <v>27000</v>
      </c>
      <c r="I205" s="177">
        <v>27000</v>
      </c>
      <c r="J205" s="177">
        <v>27000</v>
      </c>
      <c r="K205" s="177">
        <v>27000</v>
      </c>
      <c r="L205" s="177">
        <v>27000</v>
      </c>
      <c r="M205" s="177">
        <v>27000</v>
      </c>
      <c r="N205" s="177">
        <v>27000</v>
      </c>
      <c r="O205" s="177">
        <v>27000</v>
      </c>
      <c r="P205" s="177">
        <v>27444</v>
      </c>
      <c r="Q205" s="203" t="s">
        <v>162</v>
      </c>
      <c r="R205" s="204">
        <f t="shared" si="3"/>
        <v>0</v>
      </c>
    </row>
    <row r="206" spans="1:18" s="166" customFormat="1">
      <c r="A206" s="201" t="s">
        <v>391</v>
      </c>
      <c r="B206" s="202" t="s">
        <v>343</v>
      </c>
      <c r="C206" s="176">
        <v>0</v>
      </c>
      <c r="D206" s="176">
        <v>0</v>
      </c>
      <c r="E206" s="176">
        <v>0</v>
      </c>
      <c r="F206" s="176">
        <v>0</v>
      </c>
      <c r="G206" s="176">
        <v>0</v>
      </c>
      <c r="H206" s="176">
        <v>0</v>
      </c>
      <c r="I206" s="176">
        <v>0</v>
      </c>
      <c r="J206" s="176">
        <v>0</v>
      </c>
      <c r="K206" s="176">
        <v>0</v>
      </c>
      <c r="L206" s="176">
        <v>0</v>
      </c>
      <c r="M206" s="176">
        <v>0</v>
      </c>
      <c r="N206" s="176">
        <v>0</v>
      </c>
      <c r="O206" s="176">
        <v>0</v>
      </c>
      <c r="P206" s="176">
        <v>0</v>
      </c>
      <c r="Q206" s="174" t="s">
        <v>162</v>
      </c>
      <c r="R206" s="204">
        <f t="shared" si="3"/>
        <v>0</v>
      </c>
    </row>
    <row r="207" spans="1:18">
      <c r="A207" s="201" t="s">
        <v>392</v>
      </c>
      <c r="B207" s="202" t="s">
        <v>343</v>
      </c>
      <c r="C207" s="177">
        <v>865000</v>
      </c>
      <c r="D207" s="177">
        <v>865000</v>
      </c>
      <c r="E207" s="177">
        <v>865000</v>
      </c>
      <c r="F207" s="177">
        <v>865000</v>
      </c>
      <c r="G207" s="177">
        <v>865000</v>
      </c>
      <c r="H207" s="177">
        <v>865000</v>
      </c>
      <c r="I207" s="177">
        <v>865000</v>
      </c>
      <c r="J207" s="177">
        <v>865000</v>
      </c>
      <c r="K207" s="177">
        <v>865000</v>
      </c>
      <c r="L207" s="177">
        <v>865000</v>
      </c>
      <c r="M207" s="177">
        <v>865000</v>
      </c>
      <c r="N207" s="177">
        <v>865000</v>
      </c>
      <c r="O207" s="177">
        <v>865000</v>
      </c>
      <c r="P207" s="177">
        <v>864878</v>
      </c>
      <c r="Q207" s="203" t="s">
        <v>162</v>
      </c>
      <c r="R207" s="204">
        <f t="shared" si="3"/>
        <v>0</v>
      </c>
    </row>
    <row r="208" spans="1:18" s="166" customFormat="1">
      <c r="A208" s="201" t="s">
        <v>393</v>
      </c>
      <c r="B208" s="202" t="s">
        <v>343</v>
      </c>
      <c r="C208" s="176">
        <v>0</v>
      </c>
      <c r="D208" s="176">
        <v>0</v>
      </c>
      <c r="E208" s="176">
        <v>0</v>
      </c>
      <c r="F208" s="176">
        <v>0</v>
      </c>
      <c r="G208" s="176">
        <v>0</v>
      </c>
      <c r="H208" s="176">
        <v>0</v>
      </c>
      <c r="I208" s="176">
        <v>0</v>
      </c>
      <c r="J208" s="176">
        <v>0</v>
      </c>
      <c r="K208" s="176">
        <v>0</v>
      </c>
      <c r="L208" s="176">
        <v>0</v>
      </c>
      <c r="M208" s="176">
        <v>0</v>
      </c>
      <c r="N208" s="176">
        <v>0</v>
      </c>
      <c r="O208" s="176">
        <v>0</v>
      </c>
      <c r="P208" s="176">
        <v>0</v>
      </c>
      <c r="Q208" s="174" t="s">
        <v>162</v>
      </c>
      <c r="R208" s="204">
        <f t="shared" si="3"/>
        <v>0</v>
      </c>
    </row>
    <row r="209" spans="1:18">
      <c r="A209" s="201" t="s">
        <v>394</v>
      </c>
      <c r="B209" s="202" t="s">
        <v>343</v>
      </c>
      <c r="C209" s="177">
        <v>1000</v>
      </c>
      <c r="D209" s="177">
        <v>1000</v>
      </c>
      <c r="E209" s="177">
        <v>1000</v>
      </c>
      <c r="F209" s="177">
        <v>1000</v>
      </c>
      <c r="G209" s="177">
        <v>1000</v>
      </c>
      <c r="H209" s="177">
        <v>1000</v>
      </c>
      <c r="I209" s="177">
        <v>1000</v>
      </c>
      <c r="J209" s="177">
        <v>1000</v>
      </c>
      <c r="K209" s="177">
        <v>1000</v>
      </c>
      <c r="L209" s="177">
        <v>1000</v>
      </c>
      <c r="M209" s="177">
        <v>1000</v>
      </c>
      <c r="N209" s="177">
        <v>1000</v>
      </c>
      <c r="O209" s="177">
        <v>1000</v>
      </c>
      <c r="P209" s="177">
        <v>501</v>
      </c>
      <c r="Q209" s="203" t="s">
        <v>162</v>
      </c>
      <c r="R209" s="204">
        <f t="shared" si="3"/>
        <v>0</v>
      </c>
    </row>
    <row r="210" spans="1:18" s="166" customFormat="1">
      <c r="A210" s="201" t="s">
        <v>395</v>
      </c>
      <c r="B210" s="202" t="s">
        <v>343</v>
      </c>
      <c r="C210" s="176">
        <v>0</v>
      </c>
      <c r="D210" s="176">
        <v>0</v>
      </c>
      <c r="E210" s="176">
        <v>0</v>
      </c>
      <c r="F210" s="176">
        <v>0</v>
      </c>
      <c r="G210" s="176">
        <v>0</v>
      </c>
      <c r="H210" s="176">
        <v>0</v>
      </c>
      <c r="I210" s="176">
        <v>0</v>
      </c>
      <c r="J210" s="176">
        <v>0</v>
      </c>
      <c r="K210" s="176">
        <v>0</v>
      </c>
      <c r="L210" s="176">
        <v>0</v>
      </c>
      <c r="M210" s="176">
        <v>0</v>
      </c>
      <c r="N210" s="176">
        <v>0</v>
      </c>
      <c r="O210" s="176">
        <v>0</v>
      </c>
      <c r="P210" s="176">
        <v>0</v>
      </c>
      <c r="Q210" s="174" t="s">
        <v>162</v>
      </c>
      <c r="R210" s="204">
        <f t="shared" si="3"/>
        <v>0</v>
      </c>
    </row>
    <row r="211" spans="1:18">
      <c r="A211" s="201" t="s">
        <v>396</v>
      </c>
      <c r="B211" s="202" t="s">
        <v>343</v>
      </c>
      <c r="C211" s="177">
        <v>96000</v>
      </c>
      <c r="D211" s="177">
        <v>96000</v>
      </c>
      <c r="E211" s="177">
        <v>96000</v>
      </c>
      <c r="F211" s="177">
        <v>96000</v>
      </c>
      <c r="G211" s="177">
        <v>96000</v>
      </c>
      <c r="H211" s="177">
        <v>96000</v>
      </c>
      <c r="I211" s="177">
        <v>96000</v>
      </c>
      <c r="J211" s="177">
        <v>96000</v>
      </c>
      <c r="K211" s="177">
        <v>96000</v>
      </c>
      <c r="L211" s="177">
        <v>96000</v>
      </c>
      <c r="M211" s="177">
        <v>96000</v>
      </c>
      <c r="N211" s="177">
        <v>96000</v>
      </c>
      <c r="O211" s="177">
        <v>96000</v>
      </c>
      <c r="P211" s="177">
        <v>96290</v>
      </c>
      <c r="Q211" s="203" t="s">
        <v>162</v>
      </c>
      <c r="R211" s="204">
        <f t="shared" si="3"/>
        <v>0</v>
      </c>
    </row>
    <row r="212" spans="1:18" s="166" customFormat="1">
      <c r="A212" s="201" t="s">
        <v>397</v>
      </c>
      <c r="B212" s="202" t="s">
        <v>343</v>
      </c>
      <c r="C212" s="176">
        <v>0</v>
      </c>
      <c r="D212" s="176">
        <v>0</v>
      </c>
      <c r="E212" s="176">
        <v>0</v>
      </c>
      <c r="F212" s="176">
        <v>0</v>
      </c>
      <c r="G212" s="176">
        <v>0</v>
      </c>
      <c r="H212" s="176">
        <v>0</v>
      </c>
      <c r="I212" s="176">
        <v>0</v>
      </c>
      <c r="J212" s="176">
        <v>0</v>
      </c>
      <c r="K212" s="176">
        <v>0</v>
      </c>
      <c r="L212" s="176">
        <v>0</v>
      </c>
      <c r="M212" s="176">
        <v>0</v>
      </c>
      <c r="N212" s="176">
        <v>0</v>
      </c>
      <c r="O212" s="176">
        <v>0</v>
      </c>
      <c r="P212" s="176">
        <v>0</v>
      </c>
      <c r="Q212" s="174" t="s">
        <v>162</v>
      </c>
      <c r="R212" s="204">
        <f t="shared" si="3"/>
        <v>0</v>
      </c>
    </row>
    <row r="213" spans="1:18">
      <c r="A213" s="201" t="s">
        <v>398</v>
      </c>
      <c r="B213" s="202" t="s">
        <v>343</v>
      </c>
      <c r="C213" s="177">
        <v>9000</v>
      </c>
      <c r="D213" s="177">
        <v>9000</v>
      </c>
      <c r="E213" s="177">
        <v>9000</v>
      </c>
      <c r="F213" s="177">
        <v>9000</v>
      </c>
      <c r="G213" s="177">
        <v>9000</v>
      </c>
      <c r="H213" s="177">
        <v>9000</v>
      </c>
      <c r="I213" s="177">
        <v>9000</v>
      </c>
      <c r="J213" s="177">
        <v>9000</v>
      </c>
      <c r="K213" s="177">
        <v>9000</v>
      </c>
      <c r="L213" s="177">
        <v>9000</v>
      </c>
      <c r="M213" s="177">
        <v>9000</v>
      </c>
      <c r="N213" s="177">
        <v>9000</v>
      </c>
      <c r="O213" s="177">
        <v>9000</v>
      </c>
      <c r="P213" s="177">
        <v>9082</v>
      </c>
      <c r="Q213" s="203" t="s">
        <v>162</v>
      </c>
      <c r="R213" s="204">
        <f t="shared" si="3"/>
        <v>0</v>
      </c>
    </row>
    <row r="214" spans="1:18" s="166" customFormat="1">
      <c r="A214" s="201" t="s">
        <v>399</v>
      </c>
      <c r="B214" s="202" t="s">
        <v>343</v>
      </c>
      <c r="C214" s="176">
        <v>0</v>
      </c>
      <c r="D214" s="176">
        <v>0</v>
      </c>
      <c r="E214" s="176">
        <v>0</v>
      </c>
      <c r="F214" s="176">
        <v>0</v>
      </c>
      <c r="G214" s="176">
        <v>0</v>
      </c>
      <c r="H214" s="176">
        <v>0</v>
      </c>
      <c r="I214" s="176">
        <v>0</v>
      </c>
      <c r="J214" s="176">
        <v>0</v>
      </c>
      <c r="K214" s="176">
        <v>0</v>
      </c>
      <c r="L214" s="176">
        <v>0</v>
      </c>
      <c r="M214" s="176">
        <v>0</v>
      </c>
      <c r="N214" s="176">
        <v>0</v>
      </c>
      <c r="O214" s="176">
        <v>0</v>
      </c>
      <c r="P214" s="176">
        <v>0</v>
      </c>
      <c r="Q214" s="174" t="s">
        <v>162</v>
      </c>
      <c r="R214" s="204">
        <f t="shared" si="3"/>
        <v>0</v>
      </c>
    </row>
    <row r="215" spans="1:18">
      <c r="A215" s="201" t="s">
        <v>400</v>
      </c>
      <c r="B215" s="202" t="s">
        <v>343</v>
      </c>
      <c r="C215" s="177">
        <v>1593000</v>
      </c>
      <c r="D215" s="177">
        <v>1593000</v>
      </c>
      <c r="E215" s="177">
        <v>1593000</v>
      </c>
      <c r="F215" s="177">
        <v>1593000</v>
      </c>
      <c r="G215" s="177">
        <v>1593000</v>
      </c>
      <c r="H215" s="177">
        <v>1593000</v>
      </c>
      <c r="I215" s="177">
        <v>1593000</v>
      </c>
      <c r="J215" s="177">
        <v>1593000</v>
      </c>
      <c r="K215" s="177">
        <v>1593000</v>
      </c>
      <c r="L215" s="177">
        <v>1593000</v>
      </c>
      <c r="M215" s="177">
        <v>1593000</v>
      </c>
      <c r="N215" s="177">
        <v>1593000</v>
      </c>
      <c r="O215" s="177">
        <v>1593000</v>
      </c>
      <c r="P215" s="177">
        <v>1593066</v>
      </c>
      <c r="Q215" s="203" t="s">
        <v>162</v>
      </c>
      <c r="R215" s="204">
        <f t="shared" si="3"/>
        <v>0</v>
      </c>
    </row>
    <row r="216" spans="1:18" s="166" customFormat="1">
      <c r="A216" s="201" t="s">
        <v>401</v>
      </c>
      <c r="B216" s="202" t="s">
        <v>343</v>
      </c>
      <c r="C216" s="176">
        <v>0</v>
      </c>
      <c r="D216" s="176">
        <v>0</v>
      </c>
      <c r="E216" s="176">
        <v>0</v>
      </c>
      <c r="F216" s="176">
        <v>0</v>
      </c>
      <c r="G216" s="176">
        <v>0</v>
      </c>
      <c r="H216" s="176">
        <v>0</v>
      </c>
      <c r="I216" s="176">
        <v>0</v>
      </c>
      <c r="J216" s="176">
        <v>0</v>
      </c>
      <c r="K216" s="176">
        <v>0</v>
      </c>
      <c r="L216" s="176">
        <v>0</v>
      </c>
      <c r="M216" s="176">
        <v>0</v>
      </c>
      <c r="N216" s="176">
        <v>0</v>
      </c>
      <c r="O216" s="176">
        <v>0</v>
      </c>
      <c r="P216" s="176">
        <v>0</v>
      </c>
      <c r="Q216" s="174" t="s">
        <v>162</v>
      </c>
      <c r="R216" s="204">
        <f t="shared" si="3"/>
        <v>0</v>
      </c>
    </row>
    <row r="217" spans="1:18">
      <c r="A217" s="201" t="s">
        <v>402</v>
      </c>
      <c r="B217" s="202" t="s">
        <v>343</v>
      </c>
      <c r="C217" s="177">
        <v>1480000</v>
      </c>
      <c r="D217" s="177">
        <v>1480000</v>
      </c>
      <c r="E217" s="177">
        <v>1480000</v>
      </c>
      <c r="F217" s="177">
        <v>1480000</v>
      </c>
      <c r="G217" s="177">
        <v>1480000</v>
      </c>
      <c r="H217" s="177">
        <v>1480000</v>
      </c>
      <c r="I217" s="177">
        <v>1480000</v>
      </c>
      <c r="J217" s="177">
        <v>1480000</v>
      </c>
      <c r="K217" s="177">
        <v>1480000</v>
      </c>
      <c r="L217" s="177">
        <v>1480000</v>
      </c>
      <c r="M217" s="177">
        <v>1480000</v>
      </c>
      <c r="N217" s="177">
        <v>1480000</v>
      </c>
      <c r="O217" s="177">
        <v>1480000</v>
      </c>
      <c r="P217" s="177">
        <v>1479907</v>
      </c>
      <c r="Q217" s="203" t="s">
        <v>162</v>
      </c>
      <c r="R217" s="204">
        <f t="shared" si="3"/>
        <v>0</v>
      </c>
    </row>
    <row r="218" spans="1:18" s="166" customFormat="1">
      <c r="A218" s="201" t="s">
        <v>403</v>
      </c>
      <c r="B218" s="202" t="s">
        <v>343</v>
      </c>
      <c r="C218" s="176">
        <v>0</v>
      </c>
      <c r="D218" s="176">
        <v>0</v>
      </c>
      <c r="E218" s="176">
        <v>0</v>
      </c>
      <c r="F218" s="176">
        <v>0</v>
      </c>
      <c r="G218" s="176">
        <v>0</v>
      </c>
      <c r="H218" s="176">
        <v>0</v>
      </c>
      <c r="I218" s="176">
        <v>0</v>
      </c>
      <c r="J218" s="176">
        <v>0</v>
      </c>
      <c r="K218" s="176">
        <v>0</v>
      </c>
      <c r="L218" s="176">
        <v>0</v>
      </c>
      <c r="M218" s="176">
        <v>0</v>
      </c>
      <c r="N218" s="176">
        <v>0</v>
      </c>
      <c r="O218" s="176">
        <v>0</v>
      </c>
      <c r="P218" s="176">
        <v>0</v>
      </c>
      <c r="Q218" s="174" t="s">
        <v>162</v>
      </c>
      <c r="R218" s="204">
        <f t="shared" si="3"/>
        <v>0</v>
      </c>
    </row>
    <row r="219" spans="1:18" s="166" customFormat="1">
      <c r="A219" s="201" t="s">
        <v>404</v>
      </c>
      <c r="B219" s="202" t="s">
        <v>343</v>
      </c>
      <c r="C219" s="176">
        <v>0</v>
      </c>
      <c r="D219" s="176">
        <v>0</v>
      </c>
      <c r="E219" s="176">
        <v>0</v>
      </c>
      <c r="F219" s="176">
        <v>0</v>
      </c>
      <c r="G219" s="176">
        <v>0</v>
      </c>
      <c r="H219" s="176">
        <v>0</v>
      </c>
      <c r="I219" s="176">
        <v>0</v>
      </c>
      <c r="J219" s="176">
        <v>0</v>
      </c>
      <c r="K219" s="176">
        <v>0</v>
      </c>
      <c r="L219" s="176">
        <v>0</v>
      </c>
      <c r="M219" s="176">
        <v>0</v>
      </c>
      <c r="N219" s="176">
        <v>0</v>
      </c>
      <c r="O219" s="176">
        <v>0</v>
      </c>
      <c r="P219" s="176">
        <v>0</v>
      </c>
      <c r="Q219" s="174" t="s">
        <v>162</v>
      </c>
      <c r="R219" s="204">
        <f t="shared" si="3"/>
        <v>0</v>
      </c>
    </row>
    <row r="220" spans="1:18">
      <c r="A220" s="201" t="s">
        <v>405</v>
      </c>
      <c r="B220" s="202" t="s">
        <v>343</v>
      </c>
      <c r="C220" s="177">
        <v>6972000</v>
      </c>
      <c r="D220" s="177">
        <v>6972000</v>
      </c>
      <c r="E220" s="177">
        <v>6972000</v>
      </c>
      <c r="F220" s="177">
        <v>6972000</v>
      </c>
      <c r="G220" s="177">
        <v>6972000</v>
      </c>
      <c r="H220" s="177">
        <v>6972000</v>
      </c>
      <c r="I220" s="177">
        <v>6972000</v>
      </c>
      <c r="J220" s="177">
        <v>6972000</v>
      </c>
      <c r="K220" s="177">
        <v>6972000</v>
      </c>
      <c r="L220" s="177">
        <v>6972000</v>
      </c>
      <c r="M220" s="177">
        <v>6972000</v>
      </c>
      <c r="N220" s="177">
        <v>6972000</v>
      </c>
      <c r="O220" s="177">
        <v>6972000</v>
      </c>
      <c r="P220" s="177">
        <v>6971817</v>
      </c>
      <c r="Q220" s="203" t="s">
        <v>162</v>
      </c>
      <c r="R220" s="204">
        <f t="shared" si="3"/>
        <v>0</v>
      </c>
    </row>
    <row r="221" spans="1:18">
      <c r="A221" s="201" t="s">
        <v>406</v>
      </c>
      <c r="B221" s="202" t="s">
        <v>343</v>
      </c>
      <c r="C221" s="177">
        <v>752000</v>
      </c>
      <c r="D221" s="177">
        <v>752000</v>
      </c>
      <c r="E221" s="177">
        <v>752000</v>
      </c>
      <c r="F221" s="177">
        <v>752000</v>
      </c>
      <c r="G221" s="177">
        <v>752000</v>
      </c>
      <c r="H221" s="177">
        <v>752000</v>
      </c>
      <c r="I221" s="177">
        <v>752000</v>
      </c>
      <c r="J221" s="177">
        <v>752000</v>
      </c>
      <c r="K221" s="177">
        <v>752000</v>
      </c>
      <c r="L221" s="177">
        <v>752000</v>
      </c>
      <c r="M221" s="177">
        <v>752000</v>
      </c>
      <c r="N221" s="177">
        <v>752000</v>
      </c>
      <c r="O221" s="177">
        <v>752000</v>
      </c>
      <c r="P221" s="177">
        <v>752239</v>
      </c>
      <c r="Q221" s="203" t="s">
        <v>162</v>
      </c>
      <c r="R221" s="204">
        <f t="shared" si="3"/>
        <v>0</v>
      </c>
    </row>
    <row r="222" spans="1:18" s="166" customFormat="1">
      <c r="A222" s="201" t="s">
        <v>407</v>
      </c>
      <c r="B222" s="202" t="s">
        <v>343</v>
      </c>
      <c r="C222" s="176">
        <v>0</v>
      </c>
      <c r="D222" s="176">
        <v>0</v>
      </c>
      <c r="E222" s="176">
        <v>0</v>
      </c>
      <c r="F222" s="176">
        <v>0</v>
      </c>
      <c r="G222" s="176">
        <v>0</v>
      </c>
      <c r="H222" s="176">
        <v>0</v>
      </c>
      <c r="I222" s="176">
        <v>0</v>
      </c>
      <c r="J222" s="176">
        <v>0</v>
      </c>
      <c r="K222" s="176">
        <v>0</v>
      </c>
      <c r="L222" s="176">
        <v>0</v>
      </c>
      <c r="M222" s="176">
        <v>0</v>
      </c>
      <c r="N222" s="176">
        <v>0</v>
      </c>
      <c r="O222" s="176">
        <v>0</v>
      </c>
      <c r="P222" s="176">
        <v>0</v>
      </c>
      <c r="Q222" s="174" t="s">
        <v>162</v>
      </c>
      <c r="R222" s="204">
        <f t="shared" si="3"/>
        <v>0</v>
      </c>
    </row>
    <row r="223" spans="1:18">
      <c r="A223" s="201" t="s">
        <v>408</v>
      </c>
      <c r="B223" s="202" t="s">
        <v>343</v>
      </c>
      <c r="C223" s="177">
        <v>289000</v>
      </c>
      <c r="D223" s="177">
        <v>289000</v>
      </c>
      <c r="E223" s="177">
        <v>289000</v>
      </c>
      <c r="F223" s="177">
        <v>289000</v>
      </c>
      <c r="G223" s="177">
        <v>289000</v>
      </c>
      <c r="H223" s="177">
        <v>289000</v>
      </c>
      <c r="I223" s="177">
        <v>289000</v>
      </c>
      <c r="J223" s="177">
        <v>289000</v>
      </c>
      <c r="K223" s="177">
        <v>289000</v>
      </c>
      <c r="L223" s="177">
        <v>289000</v>
      </c>
      <c r="M223" s="177">
        <v>289000</v>
      </c>
      <c r="N223" s="177">
        <v>289000</v>
      </c>
      <c r="O223" s="177">
        <v>289000</v>
      </c>
      <c r="P223" s="177">
        <v>288724</v>
      </c>
      <c r="Q223" s="203" t="s">
        <v>162</v>
      </c>
      <c r="R223" s="204">
        <f t="shared" si="3"/>
        <v>0</v>
      </c>
    </row>
    <row r="224" spans="1:18" s="166" customFormat="1">
      <c r="A224" s="201" t="s">
        <v>409</v>
      </c>
      <c r="B224" s="202" t="s">
        <v>343</v>
      </c>
      <c r="C224" s="176">
        <v>0</v>
      </c>
      <c r="D224" s="176">
        <v>0</v>
      </c>
      <c r="E224" s="176">
        <v>0</v>
      </c>
      <c r="F224" s="176">
        <v>0</v>
      </c>
      <c r="G224" s="176">
        <v>0</v>
      </c>
      <c r="H224" s="176">
        <v>0</v>
      </c>
      <c r="I224" s="176">
        <v>0</v>
      </c>
      <c r="J224" s="176">
        <v>0</v>
      </c>
      <c r="K224" s="176">
        <v>0</v>
      </c>
      <c r="L224" s="176">
        <v>0</v>
      </c>
      <c r="M224" s="176">
        <v>0</v>
      </c>
      <c r="N224" s="176">
        <v>0</v>
      </c>
      <c r="O224" s="176">
        <v>0</v>
      </c>
      <c r="P224" s="176">
        <v>0</v>
      </c>
      <c r="Q224" s="174" t="s">
        <v>162</v>
      </c>
      <c r="R224" s="204">
        <f t="shared" si="3"/>
        <v>0</v>
      </c>
    </row>
    <row r="225" spans="1:18" s="166" customFormat="1">
      <c r="A225" s="201" t="s">
        <v>410</v>
      </c>
      <c r="B225" s="202" t="s">
        <v>343</v>
      </c>
      <c r="C225" s="176">
        <v>0</v>
      </c>
      <c r="D225" s="176">
        <v>0</v>
      </c>
      <c r="E225" s="176">
        <v>0</v>
      </c>
      <c r="F225" s="176">
        <v>0</v>
      </c>
      <c r="G225" s="176">
        <v>0</v>
      </c>
      <c r="H225" s="176">
        <v>0</v>
      </c>
      <c r="I225" s="176">
        <v>0</v>
      </c>
      <c r="J225" s="176">
        <v>0</v>
      </c>
      <c r="K225" s="176">
        <v>0</v>
      </c>
      <c r="L225" s="176">
        <v>0</v>
      </c>
      <c r="M225" s="176">
        <v>0</v>
      </c>
      <c r="N225" s="176">
        <v>0</v>
      </c>
      <c r="O225" s="176">
        <v>0</v>
      </c>
      <c r="P225" s="176">
        <v>0</v>
      </c>
      <c r="Q225" s="174" t="s">
        <v>162</v>
      </c>
      <c r="R225" s="204">
        <f t="shared" si="3"/>
        <v>0</v>
      </c>
    </row>
    <row r="226" spans="1:18">
      <c r="A226" s="201" t="s">
        <v>411</v>
      </c>
      <c r="B226" s="202" t="s">
        <v>343</v>
      </c>
      <c r="C226" s="177">
        <v>2738000</v>
      </c>
      <c r="D226" s="177">
        <v>2738000</v>
      </c>
      <c r="E226" s="177">
        <v>2738000</v>
      </c>
      <c r="F226" s="177">
        <v>2738000</v>
      </c>
      <c r="G226" s="177">
        <v>2738000</v>
      </c>
      <c r="H226" s="177">
        <v>2738000</v>
      </c>
      <c r="I226" s="177">
        <v>2738000</v>
      </c>
      <c r="J226" s="177">
        <v>2738000</v>
      </c>
      <c r="K226" s="177">
        <v>2738000</v>
      </c>
      <c r="L226" s="177">
        <v>2738000</v>
      </c>
      <c r="M226" s="177">
        <v>2738000</v>
      </c>
      <c r="N226" s="177">
        <v>2738000</v>
      </c>
      <c r="O226" s="177">
        <v>2738000</v>
      </c>
      <c r="P226" s="177">
        <v>2738078</v>
      </c>
      <c r="Q226" s="203" t="s">
        <v>162</v>
      </c>
      <c r="R226" s="204">
        <f t="shared" si="3"/>
        <v>0</v>
      </c>
    </row>
    <row r="227" spans="1:18" s="166" customFormat="1">
      <c r="A227" s="201" t="s">
        <v>412</v>
      </c>
      <c r="B227" s="202" t="s">
        <v>343</v>
      </c>
      <c r="C227" s="176">
        <v>0</v>
      </c>
      <c r="D227" s="176">
        <v>0</v>
      </c>
      <c r="E227" s="176">
        <v>0</v>
      </c>
      <c r="F227" s="176">
        <v>0</v>
      </c>
      <c r="G227" s="176">
        <v>0</v>
      </c>
      <c r="H227" s="176">
        <v>0</v>
      </c>
      <c r="I227" s="176">
        <v>0</v>
      </c>
      <c r="J227" s="176">
        <v>0</v>
      </c>
      <c r="K227" s="176">
        <v>0</v>
      </c>
      <c r="L227" s="176">
        <v>0</v>
      </c>
      <c r="M227" s="176">
        <v>0</v>
      </c>
      <c r="N227" s="176">
        <v>0</v>
      </c>
      <c r="O227" s="176">
        <v>0</v>
      </c>
      <c r="P227" s="176">
        <v>0</v>
      </c>
      <c r="Q227" s="174" t="s">
        <v>162</v>
      </c>
      <c r="R227" s="204">
        <f t="shared" si="3"/>
        <v>0</v>
      </c>
    </row>
    <row r="228" spans="1:18" s="166" customFormat="1">
      <c r="A228" s="201" t="s">
        <v>413</v>
      </c>
      <c r="B228" s="202" t="s">
        <v>343</v>
      </c>
      <c r="C228" s="176">
        <v>0</v>
      </c>
      <c r="D228" s="176">
        <v>0</v>
      </c>
      <c r="E228" s="176">
        <v>0</v>
      </c>
      <c r="F228" s="176">
        <v>0</v>
      </c>
      <c r="G228" s="176">
        <v>0</v>
      </c>
      <c r="H228" s="176">
        <v>0</v>
      </c>
      <c r="I228" s="176">
        <v>0</v>
      </c>
      <c r="J228" s="176">
        <v>0</v>
      </c>
      <c r="K228" s="176">
        <v>0</v>
      </c>
      <c r="L228" s="176">
        <v>0</v>
      </c>
      <c r="M228" s="176">
        <v>0</v>
      </c>
      <c r="N228" s="176">
        <v>0</v>
      </c>
      <c r="O228" s="176">
        <v>0</v>
      </c>
      <c r="P228" s="176">
        <v>0</v>
      </c>
      <c r="Q228" s="174" t="s">
        <v>162</v>
      </c>
      <c r="R228" s="204">
        <f t="shared" si="3"/>
        <v>0</v>
      </c>
    </row>
    <row r="229" spans="1:18" s="166" customFormat="1">
      <c r="A229" s="201" t="s">
        <v>414</v>
      </c>
      <c r="B229" s="202" t="s">
        <v>343</v>
      </c>
      <c r="C229" s="176">
        <v>0</v>
      </c>
      <c r="D229" s="176">
        <v>0</v>
      </c>
      <c r="E229" s="176">
        <v>0</v>
      </c>
      <c r="F229" s="176">
        <v>0</v>
      </c>
      <c r="G229" s="176">
        <v>0</v>
      </c>
      <c r="H229" s="176">
        <v>0</v>
      </c>
      <c r="I229" s="176">
        <v>0</v>
      </c>
      <c r="J229" s="176">
        <v>0</v>
      </c>
      <c r="K229" s="176">
        <v>0</v>
      </c>
      <c r="L229" s="176">
        <v>0</v>
      </c>
      <c r="M229" s="176">
        <v>0</v>
      </c>
      <c r="N229" s="176">
        <v>0</v>
      </c>
      <c r="O229" s="176">
        <v>0</v>
      </c>
      <c r="P229" s="176">
        <v>0</v>
      </c>
      <c r="Q229" s="174" t="s">
        <v>162</v>
      </c>
      <c r="R229" s="204">
        <f t="shared" si="3"/>
        <v>0</v>
      </c>
    </row>
    <row r="230" spans="1:18" s="166" customFormat="1">
      <c r="A230" s="201" t="s">
        <v>415</v>
      </c>
      <c r="B230" s="202" t="s">
        <v>343</v>
      </c>
      <c r="C230" s="176">
        <v>0</v>
      </c>
      <c r="D230" s="176">
        <v>0</v>
      </c>
      <c r="E230" s="176">
        <v>0</v>
      </c>
      <c r="F230" s="176">
        <v>0</v>
      </c>
      <c r="G230" s="176">
        <v>0</v>
      </c>
      <c r="H230" s="176">
        <v>0</v>
      </c>
      <c r="I230" s="176">
        <v>0</v>
      </c>
      <c r="J230" s="176">
        <v>0</v>
      </c>
      <c r="K230" s="176">
        <v>0</v>
      </c>
      <c r="L230" s="176">
        <v>0</v>
      </c>
      <c r="M230" s="176">
        <v>0</v>
      </c>
      <c r="N230" s="176">
        <v>0</v>
      </c>
      <c r="O230" s="176">
        <v>0</v>
      </c>
      <c r="P230" s="176">
        <v>0</v>
      </c>
      <c r="Q230" s="174" t="s">
        <v>162</v>
      </c>
      <c r="R230" s="204">
        <f t="shared" si="3"/>
        <v>0</v>
      </c>
    </row>
    <row r="231" spans="1:18" s="166" customFormat="1">
      <c r="A231" s="201" t="s">
        <v>416</v>
      </c>
      <c r="B231" s="202" t="s">
        <v>343</v>
      </c>
      <c r="C231" s="176">
        <v>0</v>
      </c>
      <c r="D231" s="176">
        <v>0</v>
      </c>
      <c r="E231" s="176">
        <v>0</v>
      </c>
      <c r="F231" s="176">
        <v>0</v>
      </c>
      <c r="G231" s="176">
        <v>0</v>
      </c>
      <c r="H231" s="176">
        <v>0</v>
      </c>
      <c r="I231" s="176">
        <v>0</v>
      </c>
      <c r="J231" s="176">
        <v>0</v>
      </c>
      <c r="K231" s="176">
        <v>0</v>
      </c>
      <c r="L231" s="176">
        <v>0</v>
      </c>
      <c r="M231" s="176">
        <v>0</v>
      </c>
      <c r="N231" s="176">
        <v>0</v>
      </c>
      <c r="O231" s="176">
        <v>0</v>
      </c>
      <c r="P231" s="176">
        <v>0</v>
      </c>
      <c r="Q231" s="174" t="s">
        <v>162</v>
      </c>
      <c r="R231" s="204">
        <f t="shared" si="3"/>
        <v>0</v>
      </c>
    </row>
    <row r="232" spans="1:18" s="166" customFormat="1">
      <c r="A232" s="201" t="s">
        <v>417</v>
      </c>
      <c r="B232" s="202" t="s">
        <v>343</v>
      </c>
      <c r="C232" s="176">
        <v>0</v>
      </c>
      <c r="D232" s="176">
        <v>0</v>
      </c>
      <c r="E232" s="176">
        <v>0</v>
      </c>
      <c r="F232" s="176">
        <v>0</v>
      </c>
      <c r="G232" s="176">
        <v>0</v>
      </c>
      <c r="H232" s="176">
        <v>0</v>
      </c>
      <c r="I232" s="176">
        <v>0</v>
      </c>
      <c r="J232" s="176">
        <v>0</v>
      </c>
      <c r="K232" s="176">
        <v>0</v>
      </c>
      <c r="L232" s="176">
        <v>0</v>
      </c>
      <c r="M232" s="176">
        <v>0</v>
      </c>
      <c r="N232" s="176">
        <v>0</v>
      </c>
      <c r="O232" s="176">
        <v>0</v>
      </c>
      <c r="P232" s="176">
        <v>0</v>
      </c>
      <c r="Q232" s="174" t="s">
        <v>162</v>
      </c>
      <c r="R232" s="204">
        <f t="shared" si="3"/>
        <v>0</v>
      </c>
    </row>
    <row r="233" spans="1:18">
      <c r="A233" s="201" t="s">
        <v>418</v>
      </c>
      <c r="B233" s="202" t="s">
        <v>343</v>
      </c>
      <c r="C233" s="177">
        <v>11128000</v>
      </c>
      <c r="D233" s="177">
        <v>11128000</v>
      </c>
      <c r="E233" s="177">
        <v>11128000</v>
      </c>
      <c r="F233" s="177">
        <v>11128000</v>
      </c>
      <c r="G233" s="177">
        <v>11128000</v>
      </c>
      <c r="H233" s="177">
        <v>11128000</v>
      </c>
      <c r="I233" s="177">
        <v>11128000</v>
      </c>
      <c r="J233" s="177">
        <v>11128000</v>
      </c>
      <c r="K233" s="177">
        <v>11128000</v>
      </c>
      <c r="L233" s="177">
        <v>11128000</v>
      </c>
      <c r="M233" s="177">
        <v>11128000</v>
      </c>
      <c r="N233" s="177">
        <v>11128000</v>
      </c>
      <c r="O233" s="177">
        <v>11128000</v>
      </c>
      <c r="P233" s="177">
        <v>11127648</v>
      </c>
      <c r="Q233" s="203" t="s">
        <v>162</v>
      </c>
      <c r="R233" s="204">
        <f t="shared" si="3"/>
        <v>0</v>
      </c>
    </row>
    <row r="234" spans="1:18" s="166" customFormat="1">
      <c r="A234" s="201" t="s">
        <v>419</v>
      </c>
      <c r="B234" s="202" t="s">
        <v>343</v>
      </c>
      <c r="C234" s="176">
        <v>0</v>
      </c>
      <c r="D234" s="176">
        <v>0</v>
      </c>
      <c r="E234" s="176">
        <v>0</v>
      </c>
      <c r="F234" s="176">
        <v>0</v>
      </c>
      <c r="G234" s="176">
        <v>0</v>
      </c>
      <c r="H234" s="176">
        <v>0</v>
      </c>
      <c r="I234" s="176">
        <v>0</v>
      </c>
      <c r="J234" s="176">
        <v>0</v>
      </c>
      <c r="K234" s="176">
        <v>0</v>
      </c>
      <c r="L234" s="176">
        <v>0</v>
      </c>
      <c r="M234" s="176">
        <v>0</v>
      </c>
      <c r="N234" s="176">
        <v>0</v>
      </c>
      <c r="O234" s="176">
        <v>0</v>
      </c>
      <c r="P234" s="176">
        <v>0</v>
      </c>
      <c r="Q234" s="174" t="s">
        <v>162</v>
      </c>
      <c r="R234" s="204">
        <f t="shared" si="3"/>
        <v>0</v>
      </c>
    </row>
    <row r="235" spans="1:18" s="166" customFormat="1">
      <c r="A235" s="201" t="s">
        <v>420</v>
      </c>
      <c r="B235" s="202" t="s">
        <v>343</v>
      </c>
      <c r="C235" s="176">
        <v>0</v>
      </c>
      <c r="D235" s="176">
        <v>0</v>
      </c>
      <c r="E235" s="176">
        <v>0</v>
      </c>
      <c r="F235" s="176">
        <v>0</v>
      </c>
      <c r="G235" s="176">
        <v>0</v>
      </c>
      <c r="H235" s="176">
        <v>0</v>
      </c>
      <c r="I235" s="176">
        <v>0</v>
      </c>
      <c r="J235" s="176">
        <v>0</v>
      </c>
      <c r="K235" s="176">
        <v>0</v>
      </c>
      <c r="L235" s="176">
        <v>0</v>
      </c>
      <c r="M235" s="176">
        <v>0</v>
      </c>
      <c r="N235" s="176">
        <v>0</v>
      </c>
      <c r="O235" s="176">
        <v>0</v>
      </c>
      <c r="P235" s="176">
        <v>0</v>
      </c>
      <c r="Q235" s="174" t="s">
        <v>162</v>
      </c>
      <c r="R235" s="204">
        <f t="shared" si="3"/>
        <v>0</v>
      </c>
    </row>
    <row r="236" spans="1:18">
      <c r="A236" s="201" t="s">
        <v>421</v>
      </c>
      <c r="B236" s="202" t="s">
        <v>343</v>
      </c>
      <c r="C236" s="177">
        <v>16463000</v>
      </c>
      <c r="D236" s="177">
        <v>16463000</v>
      </c>
      <c r="E236" s="177">
        <v>16463000</v>
      </c>
      <c r="F236" s="177">
        <v>16463000</v>
      </c>
      <c r="G236" s="177">
        <v>16463000</v>
      </c>
      <c r="H236" s="177">
        <v>16463000</v>
      </c>
      <c r="I236" s="177">
        <v>16463000</v>
      </c>
      <c r="J236" s="177">
        <v>16463000</v>
      </c>
      <c r="K236" s="177">
        <v>16463000</v>
      </c>
      <c r="L236" s="177">
        <v>16463000</v>
      </c>
      <c r="M236" s="177">
        <v>16463000</v>
      </c>
      <c r="N236" s="177">
        <v>16463000</v>
      </c>
      <c r="O236" s="177">
        <v>16463000</v>
      </c>
      <c r="P236" s="177">
        <v>16462783</v>
      </c>
      <c r="Q236" s="203" t="s">
        <v>162</v>
      </c>
      <c r="R236" s="204">
        <f t="shared" si="3"/>
        <v>0</v>
      </c>
    </row>
    <row r="237" spans="1:18" s="166" customFormat="1">
      <c r="A237" s="201" t="s">
        <v>422</v>
      </c>
      <c r="B237" s="202" t="s">
        <v>343</v>
      </c>
      <c r="C237" s="176">
        <v>0</v>
      </c>
      <c r="D237" s="176">
        <v>0</v>
      </c>
      <c r="E237" s="176">
        <v>0</v>
      </c>
      <c r="F237" s="176">
        <v>0</v>
      </c>
      <c r="G237" s="176">
        <v>0</v>
      </c>
      <c r="H237" s="176">
        <v>0</v>
      </c>
      <c r="I237" s="176">
        <v>0</v>
      </c>
      <c r="J237" s="176">
        <v>0</v>
      </c>
      <c r="K237" s="176">
        <v>0</v>
      </c>
      <c r="L237" s="176">
        <v>0</v>
      </c>
      <c r="M237" s="176">
        <v>0</v>
      </c>
      <c r="N237" s="176">
        <v>0</v>
      </c>
      <c r="O237" s="176">
        <v>0</v>
      </c>
      <c r="P237" s="176">
        <v>0</v>
      </c>
      <c r="Q237" s="174" t="s">
        <v>162</v>
      </c>
      <c r="R237" s="204">
        <f t="shared" si="3"/>
        <v>0</v>
      </c>
    </row>
    <row r="238" spans="1:18" s="166" customFormat="1">
      <c r="A238" s="201" t="s">
        <v>423</v>
      </c>
      <c r="B238" s="202" t="s">
        <v>343</v>
      </c>
      <c r="C238" s="176">
        <v>0</v>
      </c>
      <c r="D238" s="176">
        <v>0</v>
      </c>
      <c r="E238" s="176">
        <v>0</v>
      </c>
      <c r="F238" s="176">
        <v>0</v>
      </c>
      <c r="G238" s="176">
        <v>0</v>
      </c>
      <c r="H238" s="176">
        <v>0</v>
      </c>
      <c r="I238" s="176">
        <v>0</v>
      </c>
      <c r="J238" s="176">
        <v>0</v>
      </c>
      <c r="K238" s="176">
        <v>0</v>
      </c>
      <c r="L238" s="176">
        <v>0</v>
      </c>
      <c r="M238" s="176">
        <v>0</v>
      </c>
      <c r="N238" s="176">
        <v>0</v>
      </c>
      <c r="O238" s="176">
        <v>0</v>
      </c>
      <c r="P238" s="176">
        <v>0</v>
      </c>
      <c r="Q238" s="174" t="s">
        <v>162</v>
      </c>
      <c r="R238" s="204">
        <f t="shared" si="3"/>
        <v>0</v>
      </c>
    </row>
    <row r="239" spans="1:18">
      <c r="A239" s="201" t="s">
        <v>424</v>
      </c>
      <c r="B239" s="202" t="s">
        <v>343</v>
      </c>
      <c r="C239" s="177">
        <v>2039000</v>
      </c>
      <c r="D239" s="177">
        <v>2039000</v>
      </c>
      <c r="E239" s="177">
        <v>2039000</v>
      </c>
      <c r="F239" s="177">
        <v>2039000</v>
      </c>
      <c r="G239" s="177">
        <v>2039000</v>
      </c>
      <c r="H239" s="177">
        <v>2039000</v>
      </c>
      <c r="I239" s="177">
        <v>2039000</v>
      </c>
      <c r="J239" s="177">
        <v>2039000</v>
      </c>
      <c r="K239" s="177">
        <v>2039000</v>
      </c>
      <c r="L239" s="177">
        <v>2039000</v>
      </c>
      <c r="M239" s="177">
        <v>2039000</v>
      </c>
      <c r="N239" s="177">
        <v>2039000</v>
      </c>
      <c r="O239" s="177">
        <v>2039000</v>
      </c>
      <c r="P239" s="177">
        <v>2038901</v>
      </c>
      <c r="Q239" s="203" t="s">
        <v>162</v>
      </c>
      <c r="R239" s="204">
        <f t="shared" si="3"/>
        <v>0</v>
      </c>
    </row>
    <row r="240" spans="1:18" s="166" customFormat="1">
      <c r="A240" s="201" t="s">
        <v>425</v>
      </c>
      <c r="B240" s="202" t="s">
        <v>343</v>
      </c>
      <c r="C240" s="176">
        <v>0</v>
      </c>
      <c r="D240" s="176">
        <v>0</v>
      </c>
      <c r="E240" s="176">
        <v>0</v>
      </c>
      <c r="F240" s="176">
        <v>0</v>
      </c>
      <c r="G240" s="176">
        <v>0</v>
      </c>
      <c r="H240" s="176">
        <v>0</v>
      </c>
      <c r="I240" s="176">
        <v>0</v>
      </c>
      <c r="J240" s="176">
        <v>0</v>
      </c>
      <c r="K240" s="176">
        <v>0</v>
      </c>
      <c r="L240" s="176">
        <v>0</v>
      </c>
      <c r="M240" s="176">
        <v>0</v>
      </c>
      <c r="N240" s="176">
        <v>0</v>
      </c>
      <c r="O240" s="176">
        <v>0</v>
      </c>
      <c r="P240" s="176">
        <v>0</v>
      </c>
      <c r="Q240" s="174" t="s">
        <v>162</v>
      </c>
      <c r="R240" s="204">
        <f t="shared" si="3"/>
        <v>0</v>
      </c>
    </row>
    <row r="241" spans="1:18">
      <c r="A241" s="201" t="s">
        <v>426</v>
      </c>
      <c r="B241" s="202" t="s">
        <v>343</v>
      </c>
      <c r="C241" s="177">
        <v>13539000</v>
      </c>
      <c r="D241" s="177">
        <v>13539000</v>
      </c>
      <c r="E241" s="177">
        <v>13539000</v>
      </c>
      <c r="F241" s="177">
        <v>13539000</v>
      </c>
      <c r="G241" s="177">
        <v>13539000</v>
      </c>
      <c r="H241" s="177">
        <v>13539000</v>
      </c>
      <c r="I241" s="177">
        <v>13539000</v>
      </c>
      <c r="J241" s="177">
        <v>13539000</v>
      </c>
      <c r="K241" s="177">
        <v>13539000</v>
      </c>
      <c r="L241" s="177">
        <v>13539000</v>
      </c>
      <c r="M241" s="177">
        <v>13539000</v>
      </c>
      <c r="N241" s="177">
        <v>13539000</v>
      </c>
      <c r="O241" s="177">
        <v>13539000</v>
      </c>
      <c r="P241" s="177">
        <v>13539297</v>
      </c>
      <c r="Q241" s="203" t="s">
        <v>162</v>
      </c>
      <c r="R241" s="204">
        <f t="shared" si="3"/>
        <v>0</v>
      </c>
    </row>
    <row r="242" spans="1:18" s="166" customFormat="1">
      <c r="A242" s="201" t="s">
        <v>427</v>
      </c>
      <c r="B242" s="202" t="s">
        <v>343</v>
      </c>
      <c r="C242" s="176">
        <v>0</v>
      </c>
      <c r="D242" s="176">
        <v>0</v>
      </c>
      <c r="E242" s="176">
        <v>0</v>
      </c>
      <c r="F242" s="176">
        <v>0</v>
      </c>
      <c r="G242" s="176">
        <v>0</v>
      </c>
      <c r="H242" s="176">
        <v>0</v>
      </c>
      <c r="I242" s="176">
        <v>0</v>
      </c>
      <c r="J242" s="176">
        <v>0</v>
      </c>
      <c r="K242" s="176">
        <v>0</v>
      </c>
      <c r="L242" s="176">
        <v>0</v>
      </c>
      <c r="M242" s="176">
        <v>0</v>
      </c>
      <c r="N242" s="176">
        <v>0</v>
      </c>
      <c r="O242" s="176">
        <v>0</v>
      </c>
      <c r="P242" s="176">
        <v>0</v>
      </c>
      <c r="Q242" s="174" t="s">
        <v>162</v>
      </c>
      <c r="R242" s="204">
        <f t="shared" si="3"/>
        <v>0</v>
      </c>
    </row>
    <row r="243" spans="1:18" s="166" customFormat="1">
      <c r="A243" s="201" t="s">
        <v>428</v>
      </c>
      <c r="B243" s="202" t="s">
        <v>343</v>
      </c>
      <c r="C243" s="176">
        <v>0</v>
      </c>
      <c r="D243" s="176">
        <v>0</v>
      </c>
      <c r="E243" s="176">
        <v>0</v>
      </c>
      <c r="F243" s="176">
        <v>0</v>
      </c>
      <c r="G243" s="176">
        <v>0</v>
      </c>
      <c r="H243" s="176">
        <v>0</v>
      </c>
      <c r="I243" s="176">
        <v>0</v>
      </c>
      <c r="J243" s="176">
        <v>0</v>
      </c>
      <c r="K243" s="176">
        <v>0</v>
      </c>
      <c r="L243" s="176">
        <v>0</v>
      </c>
      <c r="M243" s="176">
        <v>0</v>
      </c>
      <c r="N243" s="176">
        <v>0</v>
      </c>
      <c r="O243" s="176">
        <v>0</v>
      </c>
      <c r="P243" s="176">
        <v>0</v>
      </c>
      <c r="Q243" s="174" t="s">
        <v>162</v>
      </c>
      <c r="R243" s="204">
        <f t="shared" si="3"/>
        <v>0</v>
      </c>
    </row>
    <row r="244" spans="1:18" s="166" customFormat="1">
      <c r="A244" s="201" t="s">
        <v>429</v>
      </c>
      <c r="B244" s="202" t="s">
        <v>343</v>
      </c>
      <c r="C244" s="176">
        <v>0</v>
      </c>
      <c r="D244" s="176">
        <v>0</v>
      </c>
      <c r="E244" s="176">
        <v>0</v>
      </c>
      <c r="F244" s="176">
        <v>0</v>
      </c>
      <c r="G244" s="176">
        <v>0</v>
      </c>
      <c r="H244" s="176">
        <v>0</v>
      </c>
      <c r="I244" s="176">
        <v>0</v>
      </c>
      <c r="J244" s="176">
        <v>0</v>
      </c>
      <c r="K244" s="176">
        <v>0</v>
      </c>
      <c r="L244" s="176">
        <v>0</v>
      </c>
      <c r="M244" s="176">
        <v>0</v>
      </c>
      <c r="N244" s="176">
        <v>0</v>
      </c>
      <c r="O244" s="176">
        <v>0</v>
      </c>
      <c r="P244" s="176">
        <v>0</v>
      </c>
      <c r="Q244" s="174" t="s">
        <v>162</v>
      </c>
      <c r="R244" s="204">
        <f t="shared" si="3"/>
        <v>0</v>
      </c>
    </row>
    <row r="245" spans="1:18">
      <c r="A245" s="201" t="s">
        <v>430</v>
      </c>
      <c r="B245" s="202" t="s">
        <v>343</v>
      </c>
      <c r="C245" s="177">
        <v>13128000</v>
      </c>
      <c r="D245" s="177">
        <v>13128000</v>
      </c>
      <c r="E245" s="177">
        <v>13128000</v>
      </c>
      <c r="F245" s="177">
        <v>13128000</v>
      </c>
      <c r="G245" s="177">
        <v>13128000</v>
      </c>
      <c r="H245" s="177">
        <v>13128000</v>
      </c>
      <c r="I245" s="177">
        <v>13128000</v>
      </c>
      <c r="J245" s="177">
        <v>13128000</v>
      </c>
      <c r="K245" s="177">
        <v>13128000</v>
      </c>
      <c r="L245" s="177">
        <v>13128000</v>
      </c>
      <c r="M245" s="177">
        <v>13128000</v>
      </c>
      <c r="N245" s="177">
        <v>13128000</v>
      </c>
      <c r="O245" s="177">
        <v>13128000</v>
      </c>
      <c r="P245" s="177">
        <v>13128271</v>
      </c>
      <c r="Q245" s="203" t="s">
        <v>162</v>
      </c>
      <c r="R245" s="204">
        <f t="shared" si="3"/>
        <v>0</v>
      </c>
    </row>
    <row r="246" spans="1:18">
      <c r="A246" s="201" t="s">
        <v>431</v>
      </c>
      <c r="B246" s="202" t="s">
        <v>343</v>
      </c>
      <c r="C246" s="177">
        <v>6615000</v>
      </c>
      <c r="D246" s="177">
        <v>6615000</v>
      </c>
      <c r="E246" s="177">
        <v>6615000</v>
      </c>
      <c r="F246" s="177">
        <v>6615000</v>
      </c>
      <c r="G246" s="177">
        <v>6615000</v>
      </c>
      <c r="H246" s="177">
        <v>6615000</v>
      </c>
      <c r="I246" s="177">
        <v>6615000</v>
      </c>
      <c r="J246" s="177">
        <v>6615000</v>
      </c>
      <c r="K246" s="177">
        <v>6615000</v>
      </c>
      <c r="L246" s="177">
        <v>6615000</v>
      </c>
      <c r="M246" s="177">
        <v>6632000</v>
      </c>
      <c r="N246" s="177">
        <v>6632000</v>
      </c>
      <c r="O246" s="177">
        <v>7786000</v>
      </c>
      <c r="P246" s="177">
        <v>6666352</v>
      </c>
      <c r="Q246" s="203" t="s">
        <v>162</v>
      </c>
      <c r="R246" s="204">
        <f t="shared" si="3"/>
        <v>1000</v>
      </c>
    </row>
    <row r="247" spans="1:18">
      <c r="A247" s="201" t="s">
        <v>432</v>
      </c>
      <c r="B247" s="202" t="s">
        <v>343</v>
      </c>
      <c r="C247" s="177">
        <v>1886000</v>
      </c>
      <c r="D247" s="177">
        <v>1886000</v>
      </c>
      <c r="E247" s="177">
        <v>1886000</v>
      </c>
      <c r="F247" s="177">
        <v>1886000</v>
      </c>
      <c r="G247" s="177">
        <v>1886000</v>
      </c>
      <c r="H247" s="177">
        <v>1886000</v>
      </c>
      <c r="I247" s="177">
        <v>1886000</v>
      </c>
      <c r="J247" s="177">
        <v>1886000</v>
      </c>
      <c r="K247" s="177">
        <v>1886000</v>
      </c>
      <c r="L247" s="177">
        <v>1886000</v>
      </c>
      <c r="M247" s="177">
        <v>1886000</v>
      </c>
      <c r="N247" s="177">
        <v>1886000</v>
      </c>
      <c r="O247" s="177">
        <v>1883000</v>
      </c>
      <c r="P247" s="177">
        <v>1885386</v>
      </c>
      <c r="Q247" s="203" t="s">
        <v>162</v>
      </c>
      <c r="R247" s="204">
        <f t="shared" si="3"/>
        <v>1000</v>
      </c>
    </row>
    <row r="248" spans="1:18" s="166" customFormat="1">
      <c r="A248" s="201" t="s">
        <v>433</v>
      </c>
      <c r="B248" s="202" t="s">
        <v>343</v>
      </c>
      <c r="C248" s="176">
        <v>0</v>
      </c>
      <c r="D248" s="176">
        <v>0</v>
      </c>
      <c r="E248" s="176">
        <v>0</v>
      </c>
      <c r="F248" s="176">
        <v>0</v>
      </c>
      <c r="G248" s="176">
        <v>0</v>
      </c>
      <c r="H248" s="176">
        <v>0</v>
      </c>
      <c r="I248" s="176">
        <v>0</v>
      </c>
      <c r="J248" s="176">
        <v>0</v>
      </c>
      <c r="K248" s="176">
        <v>0</v>
      </c>
      <c r="L248" s="176">
        <v>0</v>
      </c>
      <c r="M248" s="176">
        <v>0</v>
      </c>
      <c r="N248" s="176">
        <v>0</v>
      </c>
      <c r="O248" s="176">
        <v>0</v>
      </c>
      <c r="P248" s="176">
        <v>0</v>
      </c>
      <c r="Q248" s="174" t="s">
        <v>162</v>
      </c>
      <c r="R248" s="204">
        <f t="shared" si="3"/>
        <v>0</v>
      </c>
    </row>
    <row r="249" spans="1:18" s="166" customFormat="1">
      <c r="A249" s="201" t="s">
        <v>434</v>
      </c>
      <c r="B249" s="202" t="s">
        <v>343</v>
      </c>
      <c r="C249" s="176">
        <v>0</v>
      </c>
      <c r="D249" s="176">
        <v>0</v>
      </c>
      <c r="E249" s="176">
        <v>0</v>
      </c>
      <c r="F249" s="176">
        <v>0</v>
      </c>
      <c r="G249" s="176">
        <v>0</v>
      </c>
      <c r="H249" s="176">
        <v>0</v>
      </c>
      <c r="I249" s="176">
        <v>0</v>
      </c>
      <c r="J249" s="176">
        <v>0</v>
      </c>
      <c r="K249" s="176">
        <v>0</v>
      </c>
      <c r="L249" s="176">
        <v>0</v>
      </c>
      <c r="M249" s="176">
        <v>0</v>
      </c>
      <c r="N249" s="176">
        <v>0</v>
      </c>
      <c r="O249" s="176">
        <v>0</v>
      </c>
      <c r="P249" s="176">
        <v>0</v>
      </c>
      <c r="Q249" s="174" t="s">
        <v>162</v>
      </c>
      <c r="R249" s="204">
        <f t="shared" si="3"/>
        <v>0</v>
      </c>
    </row>
    <row r="250" spans="1:18" s="166" customFormat="1">
      <c r="A250" s="201" t="s">
        <v>435</v>
      </c>
      <c r="B250" s="202" t="s">
        <v>343</v>
      </c>
      <c r="C250" s="176">
        <v>0</v>
      </c>
      <c r="D250" s="176">
        <v>0</v>
      </c>
      <c r="E250" s="176">
        <v>0</v>
      </c>
      <c r="F250" s="176">
        <v>0</v>
      </c>
      <c r="G250" s="176">
        <v>0</v>
      </c>
      <c r="H250" s="176">
        <v>0</v>
      </c>
      <c r="I250" s="176">
        <v>0</v>
      </c>
      <c r="J250" s="176">
        <v>0</v>
      </c>
      <c r="K250" s="176">
        <v>0</v>
      </c>
      <c r="L250" s="176">
        <v>0</v>
      </c>
      <c r="M250" s="176">
        <v>0</v>
      </c>
      <c r="N250" s="176">
        <v>0</v>
      </c>
      <c r="O250" s="176">
        <v>0</v>
      </c>
      <c r="P250" s="176">
        <v>0</v>
      </c>
      <c r="Q250" s="174" t="s">
        <v>162</v>
      </c>
      <c r="R250" s="204">
        <f t="shared" si="3"/>
        <v>0</v>
      </c>
    </row>
    <row r="251" spans="1:18" s="166" customFormat="1">
      <c r="A251" s="201" t="s">
        <v>436</v>
      </c>
      <c r="B251" s="202" t="s">
        <v>343</v>
      </c>
      <c r="C251" s="176">
        <v>0</v>
      </c>
      <c r="D251" s="176">
        <v>0</v>
      </c>
      <c r="E251" s="176">
        <v>0</v>
      </c>
      <c r="F251" s="176">
        <v>0</v>
      </c>
      <c r="G251" s="176">
        <v>0</v>
      </c>
      <c r="H251" s="176">
        <v>0</v>
      </c>
      <c r="I251" s="176">
        <v>0</v>
      </c>
      <c r="J251" s="176">
        <v>0</v>
      </c>
      <c r="K251" s="176">
        <v>0</v>
      </c>
      <c r="L251" s="176">
        <v>0</v>
      </c>
      <c r="M251" s="176">
        <v>0</v>
      </c>
      <c r="N251" s="176">
        <v>0</v>
      </c>
      <c r="O251" s="176">
        <v>0</v>
      </c>
      <c r="P251" s="176">
        <v>0</v>
      </c>
      <c r="Q251" s="174" t="s">
        <v>162</v>
      </c>
      <c r="R251" s="204">
        <f t="shared" si="3"/>
        <v>0</v>
      </c>
    </row>
    <row r="252" spans="1:18">
      <c r="A252" s="201" t="s">
        <v>437</v>
      </c>
      <c r="B252" s="202" t="s">
        <v>343</v>
      </c>
      <c r="C252" s="177">
        <v>28602000</v>
      </c>
      <c r="D252" s="177">
        <v>28602000</v>
      </c>
      <c r="E252" s="177">
        <v>28602000</v>
      </c>
      <c r="F252" s="177">
        <v>28602000</v>
      </c>
      <c r="G252" s="177">
        <v>28602000</v>
      </c>
      <c r="H252" s="177">
        <v>28602000</v>
      </c>
      <c r="I252" s="177">
        <v>28602000</v>
      </c>
      <c r="J252" s="177">
        <v>28602000</v>
      </c>
      <c r="K252" s="177">
        <v>28602000</v>
      </c>
      <c r="L252" s="177">
        <v>28602000</v>
      </c>
      <c r="M252" s="177">
        <v>28602000</v>
      </c>
      <c r="N252" s="177">
        <v>28603000</v>
      </c>
      <c r="O252" s="177">
        <v>28603000</v>
      </c>
      <c r="P252" s="177">
        <v>28602557</v>
      </c>
      <c r="Q252" s="203" t="s">
        <v>162</v>
      </c>
      <c r="R252" s="204">
        <f t="shared" si="3"/>
        <v>-1000</v>
      </c>
    </row>
    <row r="253" spans="1:18" s="166" customFormat="1">
      <c r="A253" s="201" t="s">
        <v>438</v>
      </c>
      <c r="B253" s="202" t="s">
        <v>343</v>
      </c>
      <c r="C253" s="176">
        <v>0</v>
      </c>
      <c r="D253" s="176">
        <v>0</v>
      </c>
      <c r="E253" s="176">
        <v>0</v>
      </c>
      <c r="F253" s="176">
        <v>0</v>
      </c>
      <c r="G253" s="176">
        <v>0</v>
      </c>
      <c r="H253" s="176">
        <v>0</v>
      </c>
      <c r="I253" s="176">
        <v>0</v>
      </c>
      <c r="J253" s="176">
        <v>0</v>
      </c>
      <c r="K253" s="176">
        <v>0</v>
      </c>
      <c r="L253" s="176">
        <v>0</v>
      </c>
      <c r="M253" s="176">
        <v>0</v>
      </c>
      <c r="N253" s="176">
        <v>0</v>
      </c>
      <c r="O253" s="176">
        <v>0</v>
      </c>
      <c r="P253" s="176">
        <v>0</v>
      </c>
      <c r="Q253" s="174" t="s">
        <v>162</v>
      </c>
      <c r="R253" s="204">
        <f t="shared" si="3"/>
        <v>0</v>
      </c>
    </row>
    <row r="254" spans="1:18" s="166" customFormat="1">
      <c r="A254" s="201" t="s">
        <v>439</v>
      </c>
      <c r="B254" s="202" t="s">
        <v>343</v>
      </c>
      <c r="C254" s="176">
        <v>0</v>
      </c>
      <c r="D254" s="176">
        <v>0</v>
      </c>
      <c r="E254" s="176">
        <v>0</v>
      </c>
      <c r="F254" s="176">
        <v>0</v>
      </c>
      <c r="G254" s="176">
        <v>0</v>
      </c>
      <c r="H254" s="176">
        <v>0</v>
      </c>
      <c r="I254" s="176">
        <v>0</v>
      </c>
      <c r="J254" s="176">
        <v>0</v>
      </c>
      <c r="K254" s="176">
        <v>0</v>
      </c>
      <c r="L254" s="176">
        <v>0</v>
      </c>
      <c r="M254" s="176">
        <v>0</v>
      </c>
      <c r="N254" s="176">
        <v>0</v>
      </c>
      <c r="O254" s="176">
        <v>0</v>
      </c>
      <c r="P254" s="176">
        <v>0</v>
      </c>
      <c r="Q254" s="174" t="s">
        <v>162</v>
      </c>
      <c r="R254" s="204">
        <f t="shared" si="3"/>
        <v>0</v>
      </c>
    </row>
    <row r="255" spans="1:18">
      <c r="A255" s="201" t="s">
        <v>440</v>
      </c>
      <c r="B255" s="202" t="s">
        <v>343</v>
      </c>
      <c r="C255" s="177">
        <v>35393000</v>
      </c>
      <c r="D255" s="177">
        <v>35393000</v>
      </c>
      <c r="E255" s="177">
        <v>35393000</v>
      </c>
      <c r="F255" s="177">
        <v>35393000</v>
      </c>
      <c r="G255" s="177">
        <v>35393000</v>
      </c>
      <c r="H255" s="177">
        <v>35393000</v>
      </c>
      <c r="I255" s="177">
        <v>35393000</v>
      </c>
      <c r="J255" s="177">
        <v>35393000</v>
      </c>
      <c r="K255" s="177">
        <v>35393000</v>
      </c>
      <c r="L255" s="177">
        <v>35393000</v>
      </c>
      <c r="M255" s="177">
        <v>35393000</v>
      </c>
      <c r="N255" s="177">
        <v>35393000</v>
      </c>
      <c r="O255" s="177">
        <v>36209000</v>
      </c>
      <c r="P255" s="177">
        <v>35426936</v>
      </c>
      <c r="Q255" s="203" t="s">
        <v>162</v>
      </c>
      <c r="R255" s="204">
        <f t="shared" si="3"/>
        <v>0</v>
      </c>
    </row>
    <row r="256" spans="1:18" s="166" customFormat="1">
      <c r="A256" s="201" t="s">
        <v>441</v>
      </c>
      <c r="B256" s="202" t="s">
        <v>343</v>
      </c>
      <c r="C256" s="176">
        <v>0</v>
      </c>
      <c r="D256" s="176">
        <v>0</v>
      </c>
      <c r="E256" s="176">
        <v>0</v>
      </c>
      <c r="F256" s="176">
        <v>0</v>
      </c>
      <c r="G256" s="176">
        <v>0</v>
      </c>
      <c r="H256" s="176">
        <v>0</v>
      </c>
      <c r="I256" s="176">
        <v>0</v>
      </c>
      <c r="J256" s="176">
        <v>0</v>
      </c>
      <c r="K256" s="176">
        <v>0</v>
      </c>
      <c r="L256" s="176">
        <v>0</v>
      </c>
      <c r="M256" s="176">
        <v>0</v>
      </c>
      <c r="N256" s="176">
        <v>0</v>
      </c>
      <c r="O256" s="176">
        <v>0</v>
      </c>
      <c r="P256" s="176">
        <v>0</v>
      </c>
      <c r="Q256" s="174" t="s">
        <v>162</v>
      </c>
      <c r="R256" s="204">
        <f t="shared" si="3"/>
        <v>0</v>
      </c>
    </row>
    <row r="257" spans="1:18" s="166" customFormat="1">
      <c r="A257" s="201" t="s">
        <v>442</v>
      </c>
      <c r="B257" s="202" t="s">
        <v>343</v>
      </c>
      <c r="C257" s="176">
        <v>0</v>
      </c>
      <c r="D257" s="176">
        <v>0</v>
      </c>
      <c r="E257" s="176">
        <v>0</v>
      </c>
      <c r="F257" s="176">
        <v>0</v>
      </c>
      <c r="G257" s="176">
        <v>0</v>
      </c>
      <c r="H257" s="176">
        <v>0</v>
      </c>
      <c r="I257" s="176">
        <v>0</v>
      </c>
      <c r="J257" s="176">
        <v>0</v>
      </c>
      <c r="K257" s="176">
        <v>0</v>
      </c>
      <c r="L257" s="176">
        <v>0</v>
      </c>
      <c r="M257" s="176">
        <v>0</v>
      </c>
      <c r="N257" s="176">
        <v>0</v>
      </c>
      <c r="O257" s="176">
        <v>0</v>
      </c>
      <c r="P257" s="176">
        <v>0</v>
      </c>
      <c r="Q257" s="174" t="s">
        <v>162</v>
      </c>
      <c r="R257" s="204">
        <f t="shared" si="3"/>
        <v>0</v>
      </c>
    </row>
    <row r="258" spans="1:18">
      <c r="A258" s="201" t="s">
        <v>443</v>
      </c>
      <c r="B258" s="202" t="s">
        <v>343</v>
      </c>
      <c r="C258" s="177">
        <v>12184000</v>
      </c>
      <c r="D258" s="177">
        <v>12185000</v>
      </c>
      <c r="E258" s="177">
        <v>12185000</v>
      </c>
      <c r="F258" s="177">
        <v>12185000</v>
      </c>
      <c r="G258" s="177">
        <v>12185000</v>
      </c>
      <c r="H258" s="177">
        <v>12185000</v>
      </c>
      <c r="I258" s="177">
        <v>12185000</v>
      </c>
      <c r="J258" s="177">
        <v>12185000</v>
      </c>
      <c r="K258" s="177">
        <v>12185000</v>
      </c>
      <c r="L258" s="177">
        <v>12185000</v>
      </c>
      <c r="M258" s="177">
        <v>12185000</v>
      </c>
      <c r="N258" s="177">
        <v>12185000</v>
      </c>
      <c r="O258" s="177">
        <v>12185000</v>
      </c>
      <c r="P258" s="177">
        <v>12184871</v>
      </c>
      <c r="Q258" s="203" t="s">
        <v>162</v>
      </c>
      <c r="R258" s="204">
        <f t="shared" si="3"/>
        <v>0</v>
      </c>
    </row>
    <row r="259" spans="1:18" s="166" customFormat="1">
      <c r="A259" s="201" t="s">
        <v>444</v>
      </c>
      <c r="B259" s="202" t="s">
        <v>343</v>
      </c>
      <c r="C259" s="176">
        <v>0</v>
      </c>
      <c r="D259" s="176">
        <v>0</v>
      </c>
      <c r="E259" s="176">
        <v>0</v>
      </c>
      <c r="F259" s="176">
        <v>0</v>
      </c>
      <c r="G259" s="176">
        <v>0</v>
      </c>
      <c r="H259" s="176">
        <v>0</v>
      </c>
      <c r="I259" s="176">
        <v>0</v>
      </c>
      <c r="J259" s="176">
        <v>0</v>
      </c>
      <c r="K259" s="176">
        <v>0</v>
      </c>
      <c r="L259" s="176">
        <v>0</v>
      </c>
      <c r="M259" s="176">
        <v>0</v>
      </c>
      <c r="N259" s="176">
        <v>0</v>
      </c>
      <c r="O259" s="176">
        <v>0</v>
      </c>
      <c r="P259" s="176">
        <v>0</v>
      </c>
      <c r="Q259" s="174" t="s">
        <v>162</v>
      </c>
      <c r="R259" s="204">
        <f t="shared" si="3"/>
        <v>0</v>
      </c>
    </row>
    <row r="260" spans="1:18">
      <c r="A260" s="201" t="s">
        <v>445</v>
      </c>
      <c r="B260" s="202" t="s">
        <v>343</v>
      </c>
      <c r="C260" s="177">
        <v>30446000</v>
      </c>
      <c r="D260" s="177">
        <v>30446000</v>
      </c>
      <c r="E260" s="177">
        <v>30446000</v>
      </c>
      <c r="F260" s="177">
        <v>30446000</v>
      </c>
      <c r="G260" s="177">
        <v>30446000</v>
      </c>
      <c r="H260" s="177">
        <v>30446000</v>
      </c>
      <c r="I260" s="177">
        <v>30446000</v>
      </c>
      <c r="J260" s="177">
        <v>30446000</v>
      </c>
      <c r="K260" s="177">
        <v>30446000</v>
      </c>
      <c r="L260" s="177">
        <v>30446000</v>
      </c>
      <c r="M260" s="177">
        <v>30446000</v>
      </c>
      <c r="N260" s="177">
        <v>30446000</v>
      </c>
      <c r="O260" s="177">
        <v>30446000</v>
      </c>
      <c r="P260" s="177">
        <v>30445509</v>
      </c>
      <c r="Q260" s="203" t="s">
        <v>162</v>
      </c>
      <c r="R260" s="204">
        <f t="shared" si="3"/>
        <v>0</v>
      </c>
    </row>
    <row r="261" spans="1:18" s="166" customFormat="1">
      <c r="A261" s="201" t="s">
        <v>446</v>
      </c>
      <c r="B261" s="202" t="s">
        <v>343</v>
      </c>
      <c r="C261" s="176">
        <v>0</v>
      </c>
      <c r="D261" s="176">
        <v>0</v>
      </c>
      <c r="E261" s="176">
        <v>0</v>
      </c>
      <c r="F261" s="176">
        <v>0</v>
      </c>
      <c r="G261" s="176">
        <v>0</v>
      </c>
      <c r="H261" s="176">
        <v>0</v>
      </c>
      <c r="I261" s="176">
        <v>0</v>
      </c>
      <c r="J261" s="176">
        <v>0</v>
      </c>
      <c r="K261" s="176">
        <v>0</v>
      </c>
      <c r="L261" s="176">
        <v>0</v>
      </c>
      <c r="M261" s="176">
        <v>0</v>
      </c>
      <c r="N261" s="176">
        <v>0</v>
      </c>
      <c r="O261" s="176">
        <v>0</v>
      </c>
      <c r="P261" s="176">
        <v>0</v>
      </c>
      <c r="Q261" s="174" t="s">
        <v>162</v>
      </c>
      <c r="R261" s="204">
        <f t="shared" ref="R261:R324" si="4">(ROUND((C261+O261+SUM(D261:N261)*2)/24,-3)-(ROUND(P261,-3)))</f>
        <v>0</v>
      </c>
    </row>
    <row r="262" spans="1:18" s="166" customFormat="1">
      <c r="A262" s="201" t="s">
        <v>447</v>
      </c>
      <c r="B262" s="202" t="s">
        <v>343</v>
      </c>
      <c r="C262" s="176">
        <v>0</v>
      </c>
      <c r="D262" s="176">
        <v>0</v>
      </c>
      <c r="E262" s="176">
        <v>0</v>
      </c>
      <c r="F262" s="176">
        <v>0</v>
      </c>
      <c r="G262" s="176">
        <v>0</v>
      </c>
      <c r="H262" s="176">
        <v>0</v>
      </c>
      <c r="I262" s="176">
        <v>0</v>
      </c>
      <c r="J262" s="176">
        <v>0</v>
      </c>
      <c r="K262" s="176">
        <v>0</v>
      </c>
      <c r="L262" s="176">
        <v>0</v>
      </c>
      <c r="M262" s="176">
        <v>0</v>
      </c>
      <c r="N262" s="176">
        <v>0</v>
      </c>
      <c r="O262" s="176">
        <v>0</v>
      </c>
      <c r="P262" s="176">
        <v>0</v>
      </c>
      <c r="Q262" s="174" t="s">
        <v>162</v>
      </c>
      <c r="R262" s="204">
        <f t="shared" si="4"/>
        <v>0</v>
      </c>
    </row>
    <row r="263" spans="1:18" s="166" customFormat="1">
      <c r="A263" s="201" t="s">
        <v>448</v>
      </c>
      <c r="B263" s="202" t="s">
        <v>343</v>
      </c>
      <c r="C263" s="176">
        <v>0</v>
      </c>
      <c r="D263" s="176">
        <v>0</v>
      </c>
      <c r="E263" s="176">
        <v>0</v>
      </c>
      <c r="F263" s="176">
        <v>0</v>
      </c>
      <c r="G263" s="176">
        <v>0</v>
      </c>
      <c r="H263" s="176">
        <v>0</v>
      </c>
      <c r="I263" s="176">
        <v>0</v>
      </c>
      <c r="J263" s="176">
        <v>0</v>
      </c>
      <c r="K263" s="176">
        <v>0</v>
      </c>
      <c r="L263" s="176">
        <v>0</v>
      </c>
      <c r="M263" s="176">
        <v>0</v>
      </c>
      <c r="N263" s="176">
        <v>0</v>
      </c>
      <c r="O263" s="176">
        <v>0</v>
      </c>
      <c r="P263" s="176">
        <v>0</v>
      </c>
      <c r="Q263" s="174" t="s">
        <v>162</v>
      </c>
      <c r="R263" s="204">
        <f t="shared" si="4"/>
        <v>0</v>
      </c>
    </row>
    <row r="264" spans="1:18" s="166" customFormat="1">
      <c r="A264" s="201" t="s">
        <v>449</v>
      </c>
      <c r="B264" s="202" t="s">
        <v>343</v>
      </c>
      <c r="C264" s="176">
        <v>0</v>
      </c>
      <c r="D264" s="176">
        <v>0</v>
      </c>
      <c r="E264" s="176">
        <v>0</v>
      </c>
      <c r="F264" s="176">
        <v>0</v>
      </c>
      <c r="G264" s="176">
        <v>0</v>
      </c>
      <c r="H264" s="176">
        <v>0</v>
      </c>
      <c r="I264" s="176">
        <v>0</v>
      </c>
      <c r="J264" s="176">
        <v>0</v>
      </c>
      <c r="K264" s="176">
        <v>0</v>
      </c>
      <c r="L264" s="176">
        <v>0</v>
      </c>
      <c r="M264" s="176">
        <v>0</v>
      </c>
      <c r="N264" s="176">
        <v>0</v>
      </c>
      <c r="O264" s="176">
        <v>0</v>
      </c>
      <c r="P264" s="176">
        <v>0</v>
      </c>
      <c r="Q264" s="174" t="s">
        <v>162</v>
      </c>
      <c r="R264" s="204">
        <f t="shared" si="4"/>
        <v>0</v>
      </c>
    </row>
    <row r="265" spans="1:18" s="166" customFormat="1">
      <c r="A265" s="201" t="s">
        <v>450</v>
      </c>
      <c r="B265" s="202" t="s">
        <v>343</v>
      </c>
      <c r="C265" s="176">
        <v>0</v>
      </c>
      <c r="D265" s="176">
        <v>0</v>
      </c>
      <c r="E265" s="176">
        <v>0</v>
      </c>
      <c r="F265" s="176">
        <v>0</v>
      </c>
      <c r="G265" s="176">
        <v>0</v>
      </c>
      <c r="H265" s="176">
        <v>0</v>
      </c>
      <c r="I265" s="176">
        <v>0</v>
      </c>
      <c r="J265" s="176">
        <v>0</v>
      </c>
      <c r="K265" s="176">
        <v>0</v>
      </c>
      <c r="L265" s="176">
        <v>0</v>
      </c>
      <c r="M265" s="176">
        <v>0</v>
      </c>
      <c r="N265" s="176">
        <v>0</v>
      </c>
      <c r="O265" s="176">
        <v>0</v>
      </c>
      <c r="P265" s="176">
        <v>0</v>
      </c>
      <c r="Q265" s="174" t="s">
        <v>162</v>
      </c>
      <c r="R265" s="204">
        <f t="shared" si="4"/>
        <v>0</v>
      </c>
    </row>
    <row r="266" spans="1:18" s="166" customFormat="1">
      <c r="A266" s="201" t="s">
        <v>451</v>
      </c>
      <c r="B266" s="202" t="s">
        <v>343</v>
      </c>
      <c r="C266" s="176">
        <v>0</v>
      </c>
      <c r="D266" s="176">
        <v>0</v>
      </c>
      <c r="E266" s="176">
        <v>0</v>
      </c>
      <c r="F266" s="176">
        <v>0</v>
      </c>
      <c r="G266" s="176">
        <v>0</v>
      </c>
      <c r="H266" s="176">
        <v>0</v>
      </c>
      <c r="I266" s="176">
        <v>0</v>
      </c>
      <c r="J266" s="176">
        <v>0</v>
      </c>
      <c r="K266" s="176">
        <v>0</v>
      </c>
      <c r="L266" s="176">
        <v>0</v>
      </c>
      <c r="M266" s="176">
        <v>0</v>
      </c>
      <c r="N266" s="176">
        <v>0</v>
      </c>
      <c r="O266" s="176">
        <v>0</v>
      </c>
      <c r="P266" s="176">
        <v>0</v>
      </c>
      <c r="Q266" s="174" t="s">
        <v>162</v>
      </c>
      <c r="R266" s="204">
        <f t="shared" si="4"/>
        <v>0</v>
      </c>
    </row>
    <row r="267" spans="1:18">
      <c r="A267" s="201" t="s">
        <v>452</v>
      </c>
      <c r="B267" s="202" t="s">
        <v>343</v>
      </c>
      <c r="C267" s="177">
        <v>40909000</v>
      </c>
      <c r="D267" s="177">
        <v>40909000</v>
      </c>
      <c r="E267" s="177">
        <v>40909000</v>
      </c>
      <c r="F267" s="177">
        <v>40909000</v>
      </c>
      <c r="G267" s="177">
        <v>40909000</v>
      </c>
      <c r="H267" s="177">
        <v>40909000</v>
      </c>
      <c r="I267" s="177">
        <v>40909000</v>
      </c>
      <c r="J267" s="177">
        <v>40909000</v>
      </c>
      <c r="K267" s="177">
        <v>40909000</v>
      </c>
      <c r="L267" s="177">
        <v>40999000</v>
      </c>
      <c r="M267" s="177">
        <v>40999000</v>
      </c>
      <c r="N267" s="177">
        <v>41005000</v>
      </c>
      <c r="O267" s="177">
        <v>43328000</v>
      </c>
      <c r="P267" s="177">
        <v>41033105</v>
      </c>
      <c r="Q267" s="203" t="s">
        <v>162</v>
      </c>
      <c r="R267" s="204">
        <f t="shared" si="4"/>
        <v>0</v>
      </c>
    </row>
    <row r="268" spans="1:18" s="166" customFormat="1">
      <c r="A268" s="201" t="s">
        <v>453</v>
      </c>
      <c r="B268" s="202" t="s">
        <v>343</v>
      </c>
      <c r="C268" s="176">
        <v>0</v>
      </c>
      <c r="D268" s="176">
        <v>0</v>
      </c>
      <c r="E268" s="176">
        <v>0</v>
      </c>
      <c r="F268" s="176">
        <v>0</v>
      </c>
      <c r="G268" s="176">
        <v>0</v>
      </c>
      <c r="H268" s="176">
        <v>0</v>
      </c>
      <c r="I268" s="176">
        <v>0</v>
      </c>
      <c r="J268" s="176">
        <v>0</v>
      </c>
      <c r="K268" s="176">
        <v>0</v>
      </c>
      <c r="L268" s="176">
        <v>0</v>
      </c>
      <c r="M268" s="176">
        <v>0</v>
      </c>
      <c r="N268" s="176">
        <v>0</v>
      </c>
      <c r="O268" s="176">
        <v>0</v>
      </c>
      <c r="P268" s="176">
        <v>0</v>
      </c>
      <c r="Q268" s="174" t="s">
        <v>162</v>
      </c>
      <c r="R268" s="204">
        <f t="shared" si="4"/>
        <v>0</v>
      </c>
    </row>
    <row r="269" spans="1:18">
      <c r="A269" s="201" t="s">
        <v>454</v>
      </c>
      <c r="B269" s="202" t="s">
        <v>343</v>
      </c>
      <c r="C269" s="177">
        <v>60245000</v>
      </c>
      <c r="D269" s="177">
        <v>60245000</v>
      </c>
      <c r="E269" s="177">
        <v>60245000</v>
      </c>
      <c r="F269" s="177">
        <v>60245000</v>
      </c>
      <c r="G269" s="177">
        <v>60245000</v>
      </c>
      <c r="H269" s="177">
        <v>60245000</v>
      </c>
      <c r="I269" s="177">
        <v>60245000</v>
      </c>
      <c r="J269" s="177">
        <v>60245000</v>
      </c>
      <c r="K269" s="177">
        <v>60245000</v>
      </c>
      <c r="L269" s="177">
        <v>60245000</v>
      </c>
      <c r="M269" s="177">
        <v>60245000</v>
      </c>
      <c r="N269" s="177">
        <v>60245000</v>
      </c>
      <c r="O269" s="177">
        <v>60235000</v>
      </c>
      <c r="P269" s="177">
        <v>60244549</v>
      </c>
      <c r="Q269" s="203" t="s">
        <v>162</v>
      </c>
      <c r="R269" s="204">
        <f t="shared" si="4"/>
        <v>0</v>
      </c>
    </row>
    <row r="270" spans="1:18">
      <c r="A270" s="201" t="s">
        <v>455</v>
      </c>
      <c r="B270" s="202" t="s">
        <v>343</v>
      </c>
      <c r="C270" s="177">
        <v>347000</v>
      </c>
      <c r="D270" s="177">
        <v>347000</v>
      </c>
      <c r="E270" s="177">
        <v>347000</v>
      </c>
      <c r="F270" s="177">
        <v>347000</v>
      </c>
      <c r="G270" s="177">
        <v>347000</v>
      </c>
      <c r="H270" s="177">
        <v>347000</v>
      </c>
      <c r="I270" s="177">
        <v>347000</v>
      </c>
      <c r="J270" s="177">
        <v>347000</v>
      </c>
      <c r="K270" s="177">
        <v>347000</v>
      </c>
      <c r="L270" s="177">
        <v>347000</v>
      </c>
      <c r="M270" s="177">
        <v>347000</v>
      </c>
      <c r="N270" s="177">
        <v>347000</v>
      </c>
      <c r="O270" s="177">
        <v>347000</v>
      </c>
      <c r="P270" s="177">
        <v>347116</v>
      </c>
      <c r="Q270" s="203" t="s">
        <v>162</v>
      </c>
      <c r="R270" s="204">
        <f t="shared" si="4"/>
        <v>0</v>
      </c>
    </row>
    <row r="271" spans="1:18">
      <c r="A271" s="201" t="s">
        <v>456</v>
      </c>
      <c r="B271" s="202" t="s">
        <v>343</v>
      </c>
      <c r="C271" s="177">
        <v>813000</v>
      </c>
      <c r="D271" s="177">
        <v>813000</v>
      </c>
      <c r="E271" s="177">
        <v>813000</v>
      </c>
      <c r="F271" s="177">
        <v>813000</v>
      </c>
      <c r="G271" s="177">
        <v>813000</v>
      </c>
      <c r="H271" s="177">
        <v>813000</v>
      </c>
      <c r="I271" s="177">
        <v>813000</v>
      </c>
      <c r="J271" s="177">
        <v>813000</v>
      </c>
      <c r="K271" s="177">
        <v>813000</v>
      </c>
      <c r="L271" s="177">
        <v>813000</v>
      </c>
      <c r="M271" s="177">
        <v>813000</v>
      </c>
      <c r="N271" s="177">
        <v>813000</v>
      </c>
      <c r="O271" s="177">
        <v>813000</v>
      </c>
      <c r="P271" s="177">
        <v>813258</v>
      </c>
      <c r="Q271" s="203" t="s">
        <v>162</v>
      </c>
      <c r="R271" s="204">
        <f t="shared" si="4"/>
        <v>0</v>
      </c>
    </row>
    <row r="272" spans="1:18" s="166" customFormat="1">
      <c r="A272" s="201" t="s">
        <v>457</v>
      </c>
      <c r="B272" s="202" t="s">
        <v>343</v>
      </c>
      <c r="C272" s="176">
        <v>0</v>
      </c>
      <c r="D272" s="176">
        <v>0</v>
      </c>
      <c r="E272" s="176">
        <v>0</v>
      </c>
      <c r="F272" s="176">
        <v>0</v>
      </c>
      <c r="G272" s="176">
        <v>0</v>
      </c>
      <c r="H272" s="176">
        <v>0</v>
      </c>
      <c r="I272" s="176">
        <v>0</v>
      </c>
      <c r="J272" s="176">
        <v>0</v>
      </c>
      <c r="K272" s="176">
        <v>0</v>
      </c>
      <c r="L272" s="176">
        <v>0</v>
      </c>
      <c r="M272" s="176">
        <v>0</v>
      </c>
      <c r="N272" s="176">
        <v>0</v>
      </c>
      <c r="O272" s="176">
        <v>0</v>
      </c>
      <c r="P272" s="176">
        <v>0</v>
      </c>
      <c r="Q272" s="174" t="s">
        <v>162</v>
      </c>
      <c r="R272" s="204">
        <f t="shared" si="4"/>
        <v>0</v>
      </c>
    </row>
    <row r="273" spans="1:18" s="166" customFormat="1">
      <c r="A273" s="201" t="s">
        <v>458</v>
      </c>
      <c r="B273" s="202" t="s">
        <v>343</v>
      </c>
      <c r="C273" s="176">
        <v>0</v>
      </c>
      <c r="D273" s="176">
        <v>0</v>
      </c>
      <c r="E273" s="176">
        <v>0</v>
      </c>
      <c r="F273" s="176">
        <v>0</v>
      </c>
      <c r="G273" s="176">
        <v>0</v>
      </c>
      <c r="H273" s="176">
        <v>0</v>
      </c>
      <c r="I273" s="176">
        <v>0</v>
      </c>
      <c r="J273" s="176">
        <v>0</v>
      </c>
      <c r="K273" s="176">
        <v>0</v>
      </c>
      <c r="L273" s="176">
        <v>0</v>
      </c>
      <c r="M273" s="176">
        <v>0</v>
      </c>
      <c r="N273" s="176">
        <v>0</v>
      </c>
      <c r="O273" s="176">
        <v>0</v>
      </c>
      <c r="P273" s="176">
        <v>0</v>
      </c>
      <c r="Q273" s="174" t="s">
        <v>162</v>
      </c>
      <c r="R273" s="204">
        <f t="shared" si="4"/>
        <v>0</v>
      </c>
    </row>
    <row r="274" spans="1:18" s="166" customFormat="1">
      <c r="A274" s="201" t="s">
        <v>459</v>
      </c>
      <c r="B274" s="202" t="s">
        <v>343</v>
      </c>
      <c r="C274" s="176">
        <v>0</v>
      </c>
      <c r="D274" s="176">
        <v>0</v>
      </c>
      <c r="E274" s="176">
        <v>0</v>
      </c>
      <c r="F274" s="176">
        <v>0</v>
      </c>
      <c r="G274" s="176">
        <v>0</v>
      </c>
      <c r="H274" s="176">
        <v>0</v>
      </c>
      <c r="I274" s="176">
        <v>0</v>
      </c>
      <c r="J274" s="176">
        <v>0</v>
      </c>
      <c r="K274" s="176">
        <v>0</v>
      </c>
      <c r="L274" s="176">
        <v>0</v>
      </c>
      <c r="M274" s="176">
        <v>0</v>
      </c>
      <c r="N274" s="176">
        <v>0</v>
      </c>
      <c r="O274" s="176">
        <v>0</v>
      </c>
      <c r="P274" s="176">
        <v>0</v>
      </c>
      <c r="Q274" s="174" t="s">
        <v>162</v>
      </c>
      <c r="R274" s="204">
        <f t="shared" si="4"/>
        <v>0</v>
      </c>
    </row>
    <row r="275" spans="1:18" s="166" customFormat="1">
      <c r="A275" s="201" t="s">
        <v>460</v>
      </c>
      <c r="B275" s="202" t="s">
        <v>343</v>
      </c>
      <c r="C275" s="176">
        <v>0</v>
      </c>
      <c r="D275" s="176">
        <v>0</v>
      </c>
      <c r="E275" s="176">
        <v>0</v>
      </c>
      <c r="F275" s="176">
        <v>0</v>
      </c>
      <c r="G275" s="176">
        <v>0</v>
      </c>
      <c r="H275" s="176">
        <v>0</v>
      </c>
      <c r="I275" s="176">
        <v>0</v>
      </c>
      <c r="J275" s="176">
        <v>0</v>
      </c>
      <c r="K275" s="176">
        <v>0</v>
      </c>
      <c r="L275" s="176">
        <v>0</v>
      </c>
      <c r="M275" s="176">
        <v>0</v>
      </c>
      <c r="N275" s="176">
        <v>0</v>
      </c>
      <c r="O275" s="176">
        <v>0</v>
      </c>
      <c r="P275" s="176">
        <v>0</v>
      </c>
      <c r="Q275" s="174" t="s">
        <v>162</v>
      </c>
      <c r="R275" s="204">
        <f t="shared" si="4"/>
        <v>0</v>
      </c>
    </row>
    <row r="276" spans="1:18">
      <c r="A276" s="201" t="s">
        <v>461</v>
      </c>
      <c r="B276" s="202" t="s">
        <v>343</v>
      </c>
      <c r="C276" s="177">
        <v>15467000</v>
      </c>
      <c r="D276" s="177">
        <v>15467000</v>
      </c>
      <c r="E276" s="177">
        <v>15467000</v>
      </c>
      <c r="F276" s="177">
        <v>15467000</v>
      </c>
      <c r="G276" s="177">
        <v>15467000</v>
      </c>
      <c r="H276" s="177">
        <v>15467000</v>
      </c>
      <c r="I276" s="177">
        <v>15467000</v>
      </c>
      <c r="J276" s="177">
        <v>15467000</v>
      </c>
      <c r="K276" s="177">
        <v>15467000</v>
      </c>
      <c r="L276" s="177">
        <v>15467000</v>
      </c>
      <c r="M276" s="177">
        <v>15467000</v>
      </c>
      <c r="N276" s="177">
        <v>15467000</v>
      </c>
      <c r="O276" s="177">
        <v>15467000</v>
      </c>
      <c r="P276" s="177">
        <v>15466592</v>
      </c>
      <c r="Q276" s="203" t="s">
        <v>162</v>
      </c>
      <c r="R276" s="204">
        <f t="shared" si="4"/>
        <v>0</v>
      </c>
    </row>
    <row r="277" spans="1:18" s="166" customFormat="1">
      <c r="A277" s="201" t="s">
        <v>462</v>
      </c>
      <c r="B277" s="202" t="s">
        <v>343</v>
      </c>
      <c r="C277" s="176">
        <v>0</v>
      </c>
      <c r="D277" s="176">
        <v>0</v>
      </c>
      <c r="E277" s="176">
        <v>0</v>
      </c>
      <c r="F277" s="176">
        <v>0</v>
      </c>
      <c r="G277" s="176">
        <v>0</v>
      </c>
      <c r="H277" s="176">
        <v>0</v>
      </c>
      <c r="I277" s="176">
        <v>0</v>
      </c>
      <c r="J277" s="176">
        <v>0</v>
      </c>
      <c r="K277" s="176">
        <v>0</v>
      </c>
      <c r="L277" s="176">
        <v>0</v>
      </c>
      <c r="M277" s="176">
        <v>0</v>
      </c>
      <c r="N277" s="176">
        <v>0</v>
      </c>
      <c r="O277" s="176">
        <v>0</v>
      </c>
      <c r="P277" s="176">
        <v>0</v>
      </c>
      <c r="Q277" s="174" t="s">
        <v>162</v>
      </c>
      <c r="R277" s="204">
        <f t="shared" si="4"/>
        <v>0</v>
      </c>
    </row>
    <row r="278" spans="1:18">
      <c r="A278" s="201" t="s">
        <v>463</v>
      </c>
      <c r="B278" s="202" t="s">
        <v>343</v>
      </c>
      <c r="C278" s="177">
        <v>23562000</v>
      </c>
      <c r="D278" s="177">
        <v>23562000</v>
      </c>
      <c r="E278" s="177">
        <v>23562000</v>
      </c>
      <c r="F278" s="177">
        <v>23562000</v>
      </c>
      <c r="G278" s="177">
        <v>23562000</v>
      </c>
      <c r="H278" s="177">
        <v>23562000</v>
      </c>
      <c r="I278" s="177">
        <v>23562000</v>
      </c>
      <c r="J278" s="177">
        <v>23562000</v>
      </c>
      <c r="K278" s="177">
        <v>23562000</v>
      </c>
      <c r="L278" s="177">
        <v>23562000</v>
      </c>
      <c r="M278" s="177">
        <v>23562000</v>
      </c>
      <c r="N278" s="177">
        <v>23562000</v>
      </c>
      <c r="O278" s="177">
        <v>23562000</v>
      </c>
      <c r="P278" s="177">
        <v>23561627</v>
      </c>
      <c r="Q278" s="203" t="s">
        <v>162</v>
      </c>
      <c r="R278" s="204">
        <f t="shared" si="4"/>
        <v>0</v>
      </c>
    </row>
    <row r="279" spans="1:18" s="166" customFormat="1">
      <c r="A279" s="201" t="s">
        <v>464</v>
      </c>
      <c r="B279" s="202" t="s">
        <v>343</v>
      </c>
      <c r="C279" s="176">
        <v>0</v>
      </c>
      <c r="D279" s="176">
        <v>0</v>
      </c>
      <c r="E279" s="176">
        <v>0</v>
      </c>
      <c r="F279" s="176">
        <v>0</v>
      </c>
      <c r="G279" s="176">
        <v>0</v>
      </c>
      <c r="H279" s="176">
        <v>0</v>
      </c>
      <c r="I279" s="176">
        <v>0</v>
      </c>
      <c r="J279" s="176">
        <v>0</v>
      </c>
      <c r="K279" s="176">
        <v>0</v>
      </c>
      <c r="L279" s="176">
        <v>0</v>
      </c>
      <c r="M279" s="176">
        <v>0</v>
      </c>
      <c r="N279" s="176">
        <v>0</v>
      </c>
      <c r="O279" s="176">
        <v>0</v>
      </c>
      <c r="P279" s="176">
        <v>0</v>
      </c>
      <c r="Q279" s="174" t="s">
        <v>162</v>
      </c>
      <c r="R279" s="204">
        <f t="shared" si="4"/>
        <v>0</v>
      </c>
    </row>
    <row r="280" spans="1:18">
      <c r="A280" s="201" t="s">
        <v>465</v>
      </c>
      <c r="B280" s="202" t="s">
        <v>343</v>
      </c>
      <c r="C280" s="177">
        <v>51265000</v>
      </c>
      <c r="D280" s="177">
        <v>51265000</v>
      </c>
      <c r="E280" s="177">
        <v>51265000</v>
      </c>
      <c r="F280" s="177">
        <v>51265000</v>
      </c>
      <c r="G280" s="177">
        <v>51265000</v>
      </c>
      <c r="H280" s="177">
        <v>51265000</v>
      </c>
      <c r="I280" s="177">
        <v>51265000</v>
      </c>
      <c r="J280" s="177">
        <v>51265000</v>
      </c>
      <c r="K280" s="177">
        <v>51265000</v>
      </c>
      <c r="L280" s="177">
        <v>51265000</v>
      </c>
      <c r="M280" s="177">
        <v>51265000</v>
      </c>
      <c r="N280" s="177">
        <v>51265000</v>
      </c>
      <c r="O280" s="177">
        <v>56323000</v>
      </c>
      <c r="P280" s="177">
        <v>51475587</v>
      </c>
      <c r="Q280" s="203" t="s">
        <v>162</v>
      </c>
      <c r="R280" s="204">
        <f t="shared" si="4"/>
        <v>0</v>
      </c>
    </row>
    <row r="281" spans="1:18" s="166" customFormat="1">
      <c r="A281" s="201" t="s">
        <v>466</v>
      </c>
      <c r="B281" s="202" t="s">
        <v>343</v>
      </c>
      <c r="C281" s="176">
        <v>0</v>
      </c>
      <c r="D281" s="176">
        <v>0</v>
      </c>
      <c r="E281" s="176">
        <v>0</v>
      </c>
      <c r="F281" s="176">
        <v>0</v>
      </c>
      <c r="G281" s="176">
        <v>0</v>
      </c>
      <c r="H281" s="176">
        <v>0</v>
      </c>
      <c r="I281" s="176">
        <v>0</v>
      </c>
      <c r="J281" s="176">
        <v>0</v>
      </c>
      <c r="K281" s="176">
        <v>0</v>
      </c>
      <c r="L281" s="176">
        <v>0</v>
      </c>
      <c r="M281" s="176">
        <v>0</v>
      </c>
      <c r="N281" s="176">
        <v>0</v>
      </c>
      <c r="O281" s="176">
        <v>0</v>
      </c>
      <c r="P281" s="176">
        <v>0</v>
      </c>
      <c r="Q281" s="174" t="s">
        <v>162</v>
      </c>
      <c r="R281" s="204">
        <f t="shared" si="4"/>
        <v>0</v>
      </c>
    </row>
    <row r="282" spans="1:18">
      <c r="A282" s="201" t="s">
        <v>467</v>
      </c>
      <c r="B282" s="202" t="s">
        <v>343</v>
      </c>
      <c r="C282" s="177">
        <v>18449000</v>
      </c>
      <c r="D282" s="177">
        <v>18449000</v>
      </c>
      <c r="E282" s="177">
        <v>18449000</v>
      </c>
      <c r="F282" s="177">
        <v>18449000</v>
      </c>
      <c r="G282" s="177">
        <v>18449000</v>
      </c>
      <c r="H282" s="177">
        <v>18449000</v>
      </c>
      <c r="I282" s="177">
        <v>18449000</v>
      </c>
      <c r="J282" s="177">
        <v>18449000</v>
      </c>
      <c r="K282" s="177">
        <v>18449000</v>
      </c>
      <c r="L282" s="177">
        <v>18449000</v>
      </c>
      <c r="M282" s="177">
        <v>18449000</v>
      </c>
      <c r="N282" s="177">
        <v>18449000</v>
      </c>
      <c r="O282" s="177">
        <v>18449000</v>
      </c>
      <c r="P282" s="177">
        <v>18449225</v>
      </c>
      <c r="Q282" s="203" t="s">
        <v>162</v>
      </c>
      <c r="R282" s="204">
        <f t="shared" si="4"/>
        <v>0</v>
      </c>
    </row>
    <row r="283" spans="1:18">
      <c r="A283" s="201" t="s">
        <v>468</v>
      </c>
      <c r="B283" s="202" t="s">
        <v>343</v>
      </c>
      <c r="C283" s="177">
        <v>25888000</v>
      </c>
      <c r="D283" s="177">
        <v>25888000</v>
      </c>
      <c r="E283" s="177">
        <v>25888000</v>
      </c>
      <c r="F283" s="177">
        <v>25888000</v>
      </c>
      <c r="G283" s="177">
        <v>25888000</v>
      </c>
      <c r="H283" s="177">
        <v>25888000</v>
      </c>
      <c r="I283" s="177">
        <v>25888000</v>
      </c>
      <c r="J283" s="177">
        <v>25888000</v>
      </c>
      <c r="K283" s="177">
        <v>25888000</v>
      </c>
      <c r="L283" s="177">
        <v>25888000</v>
      </c>
      <c r="M283" s="177">
        <v>25888000</v>
      </c>
      <c r="N283" s="177">
        <v>25888000</v>
      </c>
      <c r="O283" s="177">
        <v>25888000</v>
      </c>
      <c r="P283" s="177">
        <v>25887774</v>
      </c>
      <c r="Q283" s="203" t="s">
        <v>162</v>
      </c>
      <c r="R283" s="204">
        <f t="shared" si="4"/>
        <v>0</v>
      </c>
    </row>
    <row r="284" spans="1:18" s="166" customFormat="1">
      <c r="A284" s="201" t="s">
        <v>469</v>
      </c>
      <c r="B284" s="202" t="s">
        <v>343</v>
      </c>
      <c r="C284" s="176">
        <v>0</v>
      </c>
      <c r="D284" s="176">
        <v>0</v>
      </c>
      <c r="E284" s="176">
        <v>0</v>
      </c>
      <c r="F284" s="176">
        <v>0</v>
      </c>
      <c r="G284" s="176">
        <v>0</v>
      </c>
      <c r="H284" s="176">
        <v>0</v>
      </c>
      <c r="I284" s="176">
        <v>0</v>
      </c>
      <c r="J284" s="176">
        <v>0</v>
      </c>
      <c r="K284" s="176">
        <v>0</v>
      </c>
      <c r="L284" s="176">
        <v>0</v>
      </c>
      <c r="M284" s="176">
        <v>0</v>
      </c>
      <c r="N284" s="176">
        <v>0</v>
      </c>
      <c r="O284" s="176">
        <v>0</v>
      </c>
      <c r="P284" s="176">
        <v>0</v>
      </c>
      <c r="Q284" s="174" t="s">
        <v>162</v>
      </c>
      <c r="R284" s="204">
        <f t="shared" si="4"/>
        <v>0</v>
      </c>
    </row>
    <row r="285" spans="1:18" s="166" customFormat="1">
      <c r="A285" s="201" t="s">
        <v>470</v>
      </c>
      <c r="B285" s="202" t="s">
        <v>343</v>
      </c>
      <c r="C285" s="176">
        <v>0</v>
      </c>
      <c r="D285" s="176">
        <v>0</v>
      </c>
      <c r="E285" s="176">
        <v>0</v>
      </c>
      <c r="F285" s="176">
        <v>0</v>
      </c>
      <c r="G285" s="176">
        <v>0</v>
      </c>
      <c r="H285" s="176">
        <v>0</v>
      </c>
      <c r="I285" s="176">
        <v>0</v>
      </c>
      <c r="J285" s="176">
        <v>0</v>
      </c>
      <c r="K285" s="176">
        <v>0</v>
      </c>
      <c r="L285" s="176">
        <v>0</v>
      </c>
      <c r="M285" s="176">
        <v>0</v>
      </c>
      <c r="N285" s="176">
        <v>0</v>
      </c>
      <c r="O285" s="176">
        <v>0</v>
      </c>
      <c r="P285" s="176">
        <v>0</v>
      </c>
      <c r="Q285" s="174" t="s">
        <v>162</v>
      </c>
      <c r="R285" s="204">
        <f t="shared" si="4"/>
        <v>0</v>
      </c>
    </row>
    <row r="286" spans="1:18">
      <c r="A286" s="201" t="s">
        <v>471</v>
      </c>
      <c r="B286" s="202" t="s">
        <v>343</v>
      </c>
      <c r="C286" s="177">
        <v>61018000</v>
      </c>
      <c r="D286" s="177">
        <v>61018000</v>
      </c>
      <c r="E286" s="177">
        <v>61018000</v>
      </c>
      <c r="F286" s="177">
        <v>61018000</v>
      </c>
      <c r="G286" s="177">
        <v>61018000</v>
      </c>
      <c r="H286" s="177">
        <v>61018000</v>
      </c>
      <c r="I286" s="177">
        <v>61018000</v>
      </c>
      <c r="J286" s="177">
        <v>61018000</v>
      </c>
      <c r="K286" s="177">
        <v>61018000</v>
      </c>
      <c r="L286" s="177">
        <v>61018000</v>
      </c>
      <c r="M286" s="177">
        <v>61018000</v>
      </c>
      <c r="N286" s="177">
        <v>61019000</v>
      </c>
      <c r="O286" s="177">
        <v>61019000</v>
      </c>
      <c r="P286" s="177">
        <v>61017787</v>
      </c>
      <c r="Q286" s="203" t="s">
        <v>162</v>
      </c>
      <c r="R286" s="204">
        <f t="shared" si="4"/>
        <v>0</v>
      </c>
    </row>
    <row r="287" spans="1:18" s="166" customFormat="1">
      <c r="A287" s="201" t="s">
        <v>472</v>
      </c>
      <c r="B287" s="202" t="s">
        <v>343</v>
      </c>
      <c r="C287" s="176">
        <v>0</v>
      </c>
      <c r="D287" s="176">
        <v>0</v>
      </c>
      <c r="E287" s="176">
        <v>0</v>
      </c>
      <c r="F287" s="176">
        <v>0</v>
      </c>
      <c r="G287" s="176">
        <v>0</v>
      </c>
      <c r="H287" s="176">
        <v>0</v>
      </c>
      <c r="I287" s="176">
        <v>0</v>
      </c>
      <c r="J287" s="176">
        <v>0</v>
      </c>
      <c r="K287" s="176">
        <v>0</v>
      </c>
      <c r="L287" s="176">
        <v>0</v>
      </c>
      <c r="M287" s="176">
        <v>0</v>
      </c>
      <c r="N287" s="176">
        <v>0</v>
      </c>
      <c r="O287" s="176">
        <v>0</v>
      </c>
      <c r="P287" s="176">
        <v>0</v>
      </c>
      <c r="Q287" s="174" t="s">
        <v>162</v>
      </c>
      <c r="R287" s="204">
        <f t="shared" si="4"/>
        <v>0</v>
      </c>
    </row>
    <row r="288" spans="1:18">
      <c r="A288" s="201" t="s">
        <v>473</v>
      </c>
      <c r="B288" s="202" t="s">
        <v>343</v>
      </c>
      <c r="C288" s="177">
        <v>53554000</v>
      </c>
      <c r="D288" s="177">
        <v>53554000</v>
      </c>
      <c r="E288" s="177">
        <v>53554000</v>
      </c>
      <c r="F288" s="177">
        <v>53554000</v>
      </c>
      <c r="G288" s="177">
        <v>53554000</v>
      </c>
      <c r="H288" s="177">
        <v>53554000</v>
      </c>
      <c r="I288" s="177">
        <v>53554000</v>
      </c>
      <c r="J288" s="177">
        <v>53554000</v>
      </c>
      <c r="K288" s="177">
        <v>53554000</v>
      </c>
      <c r="L288" s="177">
        <v>53554000</v>
      </c>
      <c r="M288" s="177">
        <v>53554000</v>
      </c>
      <c r="N288" s="177">
        <v>53554000</v>
      </c>
      <c r="O288" s="177">
        <v>53554000</v>
      </c>
      <c r="P288" s="177">
        <v>53553621</v>
      </c>
      <c r="Q288" s="203" t="s">
        <v>162</v>
      </c>
      <c r="R288" s="204">
        <f t="shared" si="4"/>
        <v>0</v>
      </c>
    </row>
    <row r="289" spans="1:18" s="166" customFormat="1">
      <c r="A289" s="201" t="s">
        <v>474</v>
      </c>
      <c r="B289" s="202" t="s">
        <v>343</v>
      </c>
      <c r="C289" s="176">
        <v>0</v>
      </c>
      <c r="D289" s="176">
        <v>0</v>
      </c>
      <c r="E289" s="176">
        <v>0</v>
      </c>
      <c r="F289" s="176">
        <v>0</v>
      </c>
      <c r="G289" s="176">
        <v>0</v>
      </c>
      <c r="H289" s="176">
        <v>0</v>
      </c>
      <c r="I289" s="176">
        <v>0</v>
      </c>
      <c r="J289" s="176">
        <v>0</v>
      </c>
      <c r="K289" s="176">
        <v>0</v>
      </c>
      <c r="L289" s="176">
        <v>0</v>
      </c>
      <c r="M289" s="176">
        <v>0</v>
      </c>
      <c r="N289" s="176">
        <v>0</v>
      </c>
      <c r="O289" s="176">
        <v>0</v>
      </c>
      <c r="P289" s="176">
        <v>0</v>
      </c>
      <c r="Q289" s="174" t="s">
        <v>162</v>
      </c>
      <c r="R289" s="204">
        <f t="shared" si="4"/>
        <v>0</v>
      </c>
    </row>
    <row r="290" spans="1:18" s="166" customFormat="1">
      <c r="A290" s="201" t="s">
        <v>475</v>
      </c>
      <c r="B290" s="202" t="s">
        <v>343</v>
      </c>
      <c r="C290" s="176">
        <v>0</v>
      </c>
      <c r="D290" s="176">
        <v>0</v>
      </c>
      <c r="E290" s="176">
        <v>0</v>
      </c>
      <c r="F290" s="176">
        <v>0</v>
      </c>
      <c r="G290" s="176">
        <v>0</v>
      </c>
      <c r="H290" s="176">
        <v>0</v>
      </c>
      <c r="I290" s="176">
        <v>0</v>
      </c>
      <c r="J290" s="176">
        <v>0</v>
      </c>
      <c r="K290" s="176">
        <v>0</v>
      </c>
      <c r="L290" s="176">
        <v>0</v>
      </c>
      <c r="M290" s="176">
        <v>0</v>
      </c>
      <c r="N290" s="176">
        <v>0</v>
      </c>
      <c r="O290" s="176">
        <v>0</v>
      </c>
      <c r="P290" s="176">
        <v>0</v>
      </c>
      <c r="Q290" s="174" t="s">
        <v>162</v>
      </c>
      <c r="R290" s="204">
        <f t="shared" si="4"/>
        <v>0</v>
      </c>
    </row>
    <row r="291" spans="1:18" s="166" customFormat="1">
      <c r="A291" s="201" t="s">
        <v>476</v>
      </c>
      <c r="B291" s="202" t="s">
        <v>343</v>
      </c>
      <c r="C291" s="176">
        <v>0</v>
      </c>
      <c r="D291" s="176">
        <v>0</v>
      </c>
      <c r="E291" s="176">
        <v>0</v>
      </c>
      <c r="F291" s="176">
        <v>0</v>
      </c>
      <c r="G291" s="176">
        <v>0</v>
      </c>
      <c r="H291" s="176">
        <v>0</v>
      </c>
      <c r="I291" s="176">
        <v>0</v>
      </c>
      <c r="J291" s="176">
        <v>0</v>
      </c>
      <c r="K291" s="176">
        <v>0</v>
      </c>
      <c r="L291" s="176">
        <v>0</v>
      </c>
      <c r="M291" s="176">
        <v>0</v>
      </c>
      <c r="N291" s="176">
        <v>0</v>
      </c>
      <c r="O291" s="176">
        <v>0</v>
      </c>
      <c r="P291" s="176">
        <v>0</v>
      </c>
      <c r="Q291" s="174" t="s">
        <v>162</v>
      </c>
      <c r="R291" s="204">
        <f t="shared" si="4"/>
        <v>0</v>
      </c>
    </row>
    <row r="292" spans="1:18" s="166" customFormat="1">
      <c r="A292" s="201" t="s">
        <v>477</v>
      </c>
      <c r="B292" s="202" t="s">
        <v>343</v>
      </c>
      <c r="C292" s="176">
        <v>0</v>
      </c>
      <c r="D292" s="176">
        <v>0</v>
      </c>
      <c r="E292" s="176">
        <v>0</v>
      </c>
      <c r="F292" s="176">
        <v>0</v>
      </c>
      <c r="G292" s="176">
        <v>0</v>
      </c>
      <c r="H292" s="176">
        <v>0</v>
      </c>
      <c r="I292" s="176">
        <v>0</v>
      </c>
      <c r="J292" s="176">
        <v>0</v>
      </c>
      <c r="K292" s="176">
        <v>0</v>
      </c>
      <c r="L292" s="176">
        <v>0</v>
      </c>
      <c r="M292" s="176">
        <v>0</v>
      </c>
      <c r="N292" s="176">
        <v>0</v>
      </c>
      <c r="O292" s="176">
        <v>0</v>
      </c>
      <c r="P292" s="176">
        <v>0</v>
      </c>
      <c r="Q292" s="174" t="s">
        <v>162</v>
      </c>
      <c r="R292" s="204">
        <f t="shared" si="4"/>
        <v>0</v>
      </c>
    </row>
    <row r="293" spans="1:18" s="166" customFormat="1">
      <c r="A293" s="201" t="s">
        <v>478</v>
      </c>
      <c r="B293" s="202" t="s">
        <v>343</v>
      </c>
      <c r="C293" s="176">
        <v>0</v>
      </c>
      <c r="D293" s="176">
        <v>0</v>
      </c>
      <c r="E293" s="176">
        <v>0</v>
      </c>
      <c r="F293" s="176">
        <v>0</v>
      </c>
      <c r="G293" s="176">
        <v>0</v>
      </c>
      <c r="H293" s="176">
        <v>0</v>
      </c>
      <c r="I293" s="176">
        <v>0</v>
      </c>
      <c r="J293" s="176">
        <v>0</v>
      </c>
      <c r="K293" s="176">
        <v>0</v>
      </c>
      <c r="L293" s="176">
        <v>0</v>
      </c>
      <c r="M293" s="176">
        <v>0</v>
      </c>
      <c r="N293" s="176">
        <v>0</v>
      </c>
      <c r="O293" s="176">
        <v>0</v>
      </c>
      <c r="P293" s="176">
        <v>0</v>
      </c>
      <c r="Q293" s="174" t="s">
        <v>162</v>
      </c>
      <c r="R293" s="204">
        <f t="shared" si="4"/>
        <v>0</v>
      </c>
    </row>
    <row r="294" spans="1:18">
      <c r="A294" s="201" t="s">
        <v>479</v>
      </c>
      <c r="B294" s="202" t="s">
        <v>343</v>
      </c>
      <c r="C294" s="177">
        <v>7174000</v>
      </c>
      <c r="D294" s="177">
        <v>7174000</v>
      </c>
      <c r="E294" s="177">
        <v>7174000</v>
      </c>
      <c r="F294" s="177">
        <v>7174000</v>
      </c>
      <c r="G294" s="177">
        <v>7174000</v>
      </c>
      <c r="H294" s="177">
        <v>7174000</v>
      </c>
      <c r="I294" s="177">
        <v>7174000</v>
      </c>
      <c r="J294" s="177">
        <v>7247000</v>
      </c>
      <c r="K294" s="177">
        <v>7247000</v>
      </c>
      <c r="L294" s="177">
        <v>7247000</v>
      </c>
      <c r="M294" s="177">
        <v>7247000</v>
      </c>
      <c r="N294" s="177">
        <v>7247000</v>
      </c>
      <c r="O294" s="177">
        <v>7247000</v>
      </c>
      <c r="P294" s="177">
        <v>7207240</v>
      </c>
      <c r="Q294" s="203" t="s">
        <v>162</v>
      </c>
      <c r="R294" s="204">
        <f t="shared" si="4"/>
        <v>0</v>
      </c>
    </row>
    <row r="295" spans="1:18" s="166" customFormat="1">
      <c r="A295" s="201" t="s">
        <v>480</v>
      </c>
      <c r="B295" s="202" t="s">
        <v>343</v>
      </c>
      <c r="C295" s="176">
        <v>0</v>
      </c>
      <c r="D295" s="176">
        <v>0</v>
      </c>
      <c r="E295" s="176">
        <v>0</v>
      </c>
      <c r="F295" s="176">
        <v>0</v>
      </c>
      <c r="G295" s="176">
        <v>0</v>
      </c>
      <c r="H295" s="176">
        <v>0</v>
      </c>
      <c r="I295" s="176">
        <v>0</v>
      </c>
      <c r="J295" s="176">
        <v>0</v>
      </c>
      <c r="K295" s="176">
        <v>0</v>
      </c>
      <c r="L295" s="176">
        <v>0</v>
      </c>
      <c r="M295" s="176">
        <v>0</v>
      </c>
      <c r="N295" s="176">
        <v>0</v>
      </c>
      <c r="O295" s="176">
        <v>0</v>
      </c>
      <c r="P295" s="176">
        <v>0</v>
      </c>
      <c r="Q295" s="174" t="s">
        <v>162</v>
      </c>
      <c r="R295" s="204">
        <f t="shared" si="4"/>
        <v>0</v>
      </c>
    </row>
    <row r="296" spans="1:18">
      <c r="A296" s="201" t="s">
        <v>481</v>
      </c>
      <c r="B296" s="202" t="s">
        <v>343</v>
      </c>
      <c r="C296" s="177">
        <v>762000</v>
      </c>
      <c r="D296" s="177">
        <v>762000</v>
      </c>
      <c r="E296" s="177">
        <v>762000</v>
      </c>
      <c r="F296" s="177">
        <v>762000</v>
      </c>
      <c r="G296" s="177">
        <v>762000</v>
      </c>
      <c r="H296" s="177">
        <v>762000</v>
      </c>
      <c r="I296" s="177">
        <v>762000</v>
      </c>
      <c r="J296" s="177">
        <v>762000</v>
      </c>
      <c r="K296" s="177">
        <v>762000</v>
      </c>
      <c r="L296" s="177">
        <v>762000</v>
      </c>
      <c r="M296" s="177">
        <v>762000</v>
      </c>
      <c r="N296" s="177">
        <v>762000</v>
      </c>
      <c r="O296" s="177">
        <v>762000</v>
      </c>
      <c r="P296" s="177">
        <v>762026</v>
      </c>
      <c r="Q296" s="203" t="s">
        <v>162</v>
      </c>
      <c r="R296" s="204">
        <f t="shared" si="4"/>
        <v>0</v>
      </c>
    </row>
    <row r="297" spans="1:18" s="166" customFormat="1">
      <c r="A297" s="201" t="s">
        <v>482</v>
      </c>
      <c r="B297" s="202" t="s">
        <v>343</v>
      </c>
      <c r="C297" s="176">
        <v>0</v>
      </c>
      <c r="D297" s="176">
        <v>0</v>
      </c>
      <c r="E297" s="176">
        <v>0</v>
      </c>
      <c r="F297" s="176">
        <v>0</v>
      </c>
      <c r="G297" s="176">
        <v>0</v>
      </c>
      <c r="H297" s="176">
        <v>0</v>
      </c>
      <c r="I297" s="176">
        <v>0</v>
      </c>
      <c r="J297" s="176">
        <v>0</v>
      </c>
      <c r="K297" s="176">
        <v>0</v>
      </c>
      <c r="L297" s="176">
        <v>0</v>
      </c>
      <c r="M297" s="176">
        <v>0</v>
      </c>
      <c r="N297" s="176">
        <v>0</v>
      </c>
      <c r="O297" s="176">
        <v>0</v>
      </c>
      <c r="P297" s="176">
        <v>0</v>
      </c>
      <c r="Q297" s="174" t="s">
        <v>162</v>
      </c>
      <c r="R297" s="204">
        <f t="shared" si="4"/>
        <v>0</v>
      </c>
    </row>
    <row r="298" spans="1:18" s="166" customFormat="1">
      <c r="A298" s="201" t="s">
        <v>483</v>
      </c>
      <c r="B298" s="202" t="s">
        <v>343</v>
      </c>
      <c r="C298" s="176">
        <v>0</v>
      </c>
      <c r="D298" s="176">
        <v>0</v>
      </c>
      <c r="E298" s="176">
        <v>0</v>
      </c>
      <c r="F298" s="176">
        <v>0</v>
      </c>
      <c r="G298" s="176">
        <v>0</v>
      </c>
      <c r="H298" s="176">
        <v>0</v>
      </c>
      <c r="I298" s="176">
        <v>0</v>
      </c>
      <c r="J298" s="176">
        <v>0</v>
      </c>
      <c r="K298" s="176">
        <v>0</v>
      </c>
      <c r="L298" s="176">
        <v>0</v>
      </c>
      <c r="M298" s="176">
        <v>0</v>
      </c>
      <c r="N298" s="176">
        <v>0</v>
      </c>
      <c r="O298" s="176">
        <v>0</v>
      </c>
      <c r="P298" s="176">
        <v>0</v>
      </c>
      <c r="Q298" s="174" t="s">
        <v>162</v>
      </c>
      <c r="R298" s="204">
        <f t="shared" si="4"/>
        <v>0</v>
      </c>
    </row>
    <row r="299" spans="1:18" s="166" customFormat="1">
      <c r="A299" s="201" t="s">
        <v>484</v>
      </c>
      <c r="B299" s="202" t="s">
        <v>343</v>
      </c>
      <c r="C299" s="176">
        <v>0</v>
      </c>
      <c r="D299" s="176">
        <v>0</v>
      </c>
      <c r="E299" s="176">
        <v>0</v>
      </c>
      <c r="F299" s="176">
        <v>0</v>
      </c>
      <c r="G299" s="176">
        <v>0</v>
      </c>
      <c r="H299" s="176">
        <v>0</v>
      </c>
      <c r="I299" s="176">
        <v>0</v>
      </c>
      <c r="J299" s="176">
        <v>0</v>
      </c>
      <c r="K299" s="176">
        <v>0</v>
      </c>
      <c r="L299" s="176">
        <v>0</v>
      </c>
      <c r="M299" s="176">
        <v>0</v>
      </c>
      <c r="N299" s="176">
        <v>0</v>
      </c>
      <c r="O299" s="176">
        <v>0</v>
      </c>
      <c r="P299" s="176">
        <v>0</v>
      </c>
      <c r="Q299" s="174" t="s">
        <v>162</v>
      </c>
      <c r="R299" s="204">
        <f t="shared" si="4"/>
        <v>0</v>
      </c>
    </row>
    <row r="300" spans="1:18">
      <c r="A300" s="201" t="s">
        <v>485</v>
      </c>
      <c r="B300" s="202" t="s">
        <v>343</v>
      </c>
      <c r="C300" s="177">
        <v>12648000</v>
      </c>
      <c r="D300" s="177">
        <v>12648000</v>
      </c>
      <c r="E300" s="177">
        <v>12648000</v>
      </c>
      <c r="F300" s="177">
        <v>12648000</v>
      </c>
      <c r="G300" s="177">
        <v>12648000</v>
      </c>
      <c r="H300" s="177">
        <v>12648000</v>
      </c>
      <c r="I300" s="177">
        <v>12648000</v>
      </c>
      <c r="J300" s="177">
        <v>12648000</v>
      </c>
      <c r="K300" s="177">
        <v>12648000</v>
      </c>
      <c r="L300" s="177">
        <v>12648000</v>
      </c>
      <c r="M300" s="177">
        <v>12648000</v>
      </c>
      <c r="N300" s="177">
        <v>12648000</v>
      </c>
      <c r="O300" s="177">
        <v>12648000</v>
      </c>
      <c r="P300" s="177">
        <v>12648296</v>
      </c>
      <c r="Q300" s="203" t="s">
        <v>162</v>
      </c>
      <c r="R300" s="204">
        <f t="shared" si="4"/>
        <v>0</v>
      </c>
    </row>
    <row r="301" spans="1:18" s="166" customFormat="1">
      <c r="A301" s="201" t="s">
        <v>486</v>
      </c>
      <c r="B301" s="202" t="s">
        <v>343</v>
      </c>
      <c r="C301" s="176">
        <v>0</v>
      </c>
      <c r="D301" s="176">
        <v>0</v>
      </c>
      <c r="E301" s="176">
        <v>0</v>
      </c>
      <c r="F301" s="176">
        <v>0</v>
      </c>
      <c r="G301" s="176">
        <v>0</v>
      </c>
      <c r="H301" s="176">
        <v>0</v>
      </c>
      <c r="I301" s="176">
        <v>0</v>
      </c>
      <c r="J301" s="176">
        <v>0</v>
      </c>
      <c r="K301" s="176">
        <v>0</v>
      </c>
      <c r="L301" s="176">
        <v>0</v>
      </c>
      <c r="M301" s="176">
        <v>0</v>
      </c>
      <c r="N301" s="176">
        <v>0</v>
      </c>
      <c r="O301" s="176">
        <v>0</v>
      </c>
      <c r="P301" s="176">
        <v>0</v>
      </c>
      <c r="Q301" s="174" t="s">
        <v>162</v>
      </c>
      <c r="R301" s="204">
        <f t="shared" si="4"/>
        <v>0</v>
      </c>
    </row>
    <row r="302" spans="1:18">
      <c r="A302" s="201" t="s">
        <v>487</v>
      </c>
      <c r="B302" s="202" t="s">
        <v>343</v>
      </c>
      <c r="C302" s="177">
        <v>5838000</v>
      </c>
      <c r="D302" s="177">
        <v>5838000</v>
      </c>
      <c r="E302" s="177">
        <v>5838000</v>
      </c>
      <c r="F302" s="177">
        <v>5838000</v>
      </c>
      <c r="G302" s="177">
        <v>5838000</v>
      </c>
      <c r="H302" s="177">
        <v>5838000</v>
      </c>
      <c r="I302" s="177">
        <v>5838000</v>
      </c>
      <c r="J302" s="177">
        <v>5838000</v>
      </c>
      <c r="K302" s="177">
        <v>5838000</v>
      </c>
      <c r="L302" s="177">
        <v>5838000</v>
      </c>
      <c r="M302" s="177">
        <v>5838000</v>
      </c>
      <c r="N302" s="177">
        <v>5838000</v>
      </c>
      <c r="O302" s="177">
        <v>5838000</v>
      </c>
      <c r="P302" s="177">
        <v>5838129</v>
      </c>
      <c r="Q302" s="203" t="s">
        <v>162</v>
      </c>
      <c r="R302" s="204">
        <f t="shared" si="4"/>
        <v>0</v>
      </c>
    </row>
    <row r="303" spans="1:18" s="166" customFormat="1">
      <c r="A303" s="201" t="s">
        <v>488</v>
      </c>
      <c r="B303" s="202" t="s">
        <v>343</v>
      </c>
      <c r="C303" s="176">
        <v>0</v>
      </c>
      <c r="D303" s="176">
        <v>0</v>
      </c>
      <c r="E303" s="176">
        <v>0</v>
      </c>
      <c r="F303" s="176">
        <v>0</v>
      </c>
      <c r="G303" s="176">
        <v>0</v>
      </c>
      <c r="H303" s="176">
        <v>0</v>
      </c>
      <c r="I303" s="176">
        <v>0</v>
      </c>
      <c r="J303" s="176">
        <v>0</v>
      </c>
      <c r="K303" s="176">
        <v>0</v>
      </c>
      <c r="L303" s="176">
        <v>0</v>
      </c>
      <c r="M303" s="176">
        <v>0</v>
      </c>
      <c r="N303" s="176">
        <v>0</v>
      </c>
      <c r="O303" s="176">
        <v>0</v>
      </c>
      <c r="P303" s="176">
        <v>0</v>
      </c>
      <c r="Q303" s="174" t="s">
        <v>162</v>
      </c>
      <c r="R303" s="204">
        <f t="shared" si="4"/>
        <v>0</v>
      </c>
    </row>
    <row r="304" spans="1:18">
      <c r="A304" s="201" t="s">
        <v>489</v>
      </c>
      <c r="B304" s="202" t="s">
        <v>343</v>
      </c>
      <c r="C304" s="177">
        <v>49093000</v>
      </c>
      <c r="D304" s="177">
        <v>49093000</v>
      </c>
      <c r="E304" s="177">
        <v>49093000</v>
      </c>
      <c r="F304" s="177">
        <v>49093000</v>
      </c>
      <c r="G304" s="177">
        <v>49093000</v>
      </c>
      <c r="H304" s="177">
        <v>49093000</v>
      </c>
      <c r="I304" s="177">
        <v>49093000</v>
      </c>
      <c r="J304" s="177">
        <v>49093000</v>
      </c>
      <c r="K304" s="177">
        <v>49093000</v>
      </c>
      <c r="L304" s="177">
        <v>49093000</v>
      </c>
      <c r="M304" s="177">
        <v>49093000</v>
      </c>
      <c r="N304" s="177">
        <v>49094000</v>
      </c>
      <c r="O304" s="177">
        <v>49094000</v>
      </c>
      <c r="P304" s="177">
        <v>49092924</v>
      </c>
      <c r="Q304" s="203" t="s">
        <v>162</v>
      </c>
      <c r="R304" s="204">
        <f t="shared" si="4"/>
        <v>0</v>
      </c>
    </row>
    <row r="305" spans="1:18" s="166" customFormat="1">
      <c r="A305" s="201" t="s">
        <v>490</v>
      </c>
      <c r="B305" s="202" t="s">
        <v>343</v>
      </c>
      <c r="C305" s="176">
        <v>0</v>
      </c>
      <c r="D305" s="176">
        <v>0</v>
      </c>
      <c r="E305" s="176">
        <v>0</v>
      </c>
      <c r="F305" s="176">
        <v>0</v>
      </c>
      <c r="G305" s="176">
        <v>0</v>
      </c>
      <c r="H305" s="176">
        <v>0</v>
      </c>
      <c r="I305" s="176">
        <v>0</v>
      </c>
      <c r="J305" s="176">
        <v>0</v>
      </c>
      <c r="K305" s="176">
        <v>0</v>
      </c>
      <c r="L305" s="176">
        <v>0</v>
      </c>
      <c r="M305" s="176">
        <v>0</v>
      </c>
      <c r="N305" s="176">
        <v>0</v>
      </c>
      <c r="O305" s="176">
        <v>0</v>
      </c>
      <c r="P305" s="176">
        <v>0</v>
      </c>
      <c r="Q305" s="174" t="s">
        <v>162</v>
      </c>
      <c r="R305" s="204">
        <f t="shared" si="4"/>
        <v>0</v>
      </c>
    </row>
    <row r="306" spans="1:18">
      <c r="A306" s="201" t="s">
        <v>491</v>
      </c>
      <c r="B306" s="202" t="s">
        <v>343</v>
      </c>
      <c r="C306" s="177">
        <v>46882000</v>
      </c>
      <c r="D306" s="177">
        <v>46882000</v>
      </c>
      <c r="E306" s="177">
        <v>46882000</v>
      </c>
      <c r="F306" s="177">
        <v>46882000</v>
      </c>
      <c r="G306" s="177">
        <v>46882000</v>
      </c>
      <c r="H306" s="177">
        <v>46882000</v>
      </c>
      <c r="I306" s="177">
        <v>46882000</v>
      </c>
      <c r="J306" s="177">
        <v>46882000</v>
      </c>
      <c r="K306" s="177">
        <v>46882000</v>
      </c>
      <c r="L306" s="177">
        <v>46882000</v>
      </c>
      <c r="M306" s="177">
        <v>46882000</v>
      </c>
      <c r="N306" s="177">
        <v>46882000</v>
      </c>
      <c r="O306" s="177">
        <v>46882000</v>
      </c>
      <c r="P306" s="177">
        <v>46881506</v>
      </c>
      <c r="Q306" s="203" t="s">
        <v>162</v>
      </c>
      <c r="R306" s="204">
        <f t="shared" si="4"/>
        <v>0</v>
      </c>
    </row>
    <row r="307" spans="1:18" s="166" customFormat="1">
      <c r="A307" s="201" t="s">
        <v>492</v>
      </c>
      <c r="B307" s="202" t="s">
        <v>343</v>
      </c>
      <c r="C307" s="176">
        <v>0</v>
      </c>
      <c r="D307" s="176">
        <v>0</v>
      </c>
      <c r="E307" s="176">
        <v>0</v>
      </c>
      <c r="F307" s="176">
        <v>0</v>
      </c>
      <c r="G307" s="176">
        <v>0</v>
      </c>
      <c r="H307" s="176">
        <v>0</v>
      </c>
      <c r="I307" s="176">
        <v>0</v>
      </c>
      <c r="J307" s="176">
        <v>0</v>
      </c>
      <c r="K307" s="176">
        <v>0</v>
      </c>
      <c r="L307" s="176">
        <v>0</v>
      </c>
      <c r="M307" s="176">
        <v>0</v>
      </c>
      <c r="N307" s="176">
        <v>0</v>
      </c>
      <c r="O307" s="176">
        <v>0</v>
      </c>
      <c r="P307" s="176">
        <v>0</v>
      </c>
      <c r="Q307" s="174" t="s">
        <v>162</v>
      </c>
      <c r="R307" s="204">
        <f t="shared" si="4"/>
        <v>0</v>
      </c>
    </row>
    <row r="308" spans="1:18" s="166" customFormat="1">
      <c r="A308" s="201" t="s">
        <v>493</v>
      </c>
      <c r="B308" s="202" t="s">
        <v>343</v>
      </c>
      <c r="C308" s="176">
        <v>0</v>
      </c>
      <c r="D308" s="176">
        <v>0</v>
      </c>
      <c r="E308" s="176">
        <v>0</v>
      </c>
      <c r="F308" s="176">
        <v>0</v>
      </c>
      <c r="G308" s="176">
        <v>0</v>
      </c>
      <c r="H308" s="176">
        <v>0</v>
      </c>
      <c r="I308" s="176">
        <v>0</v>
      </c>
      <c r="J308" s="176">
        <v>0</v>
      </c>
      <c r="K308" s="176">
        <v>0</v>
      </c>
      <c r="L308" s="176">
        <v>0</v>
      </c>
      <c r="M308" s="176">
        <v>0</v>
      </c>
      <c r="N308" s="176">
        <v>0</v>
      </c>
      <c r="O308" s="176">
        <v>0</v>
      </c>
      <c r="P308" s="176">
        <v>0</v>
      </c>
      <c r="Q308" s="174" t="s">
        <v>162</v>
      </c>
      <c r="R308" s="204">
        <f t="shared" si="4"/>
        <v>0</v>
      </c>
    </row>
    <row r="309" spans="1:18" s="166" customFormat="1">
      <c r="A309" s="201" t="s">
        <v>494</v>
      </c>
      <c r="B309" s="202" t="s">
        <v>343</v>
      </c>
      <c r="C309" s="176">
        <v>0</v>
      </c>
      <c r="D309" s="176">
        <v>0</v>
      </c>
      <c r="E309" s="176">
        <v>0</v>
      </c>
      <c r="F309" s="176">
        <v>0</v>
      </c>
      <c r="G309" s="176">
        <v>0</v>
      </c>
      <c r="H309" s="176">
        <v>0</v>
      </c>
      <c r="I309" s="176">
        <v>0</v>
      </c>
      <c r="J309" s="176">
        <v>0</v>
      </c>
      <c r="K309" s="176">
        <v>0</v>
      </c>
      <c r="L309" s="176">
        <v>0</v>
      </c>
      <c r="M309" s="176">
        <v>0</v>
      </c>
      <c r="N309" s="176">
        <v>0</v>
      </c>
      <c r="O309" s="176">
        <v>0</v>
      </c>
      <c r="P309" s="176">
        <v>0</v>
      </c>
      <c r="Q309" s="174" t="s">
        <v>162</v>
      </c>
      <c r="R309" s="204">
        <f t="shared" si="4"/>
        <v>0</v>
      </c>
    </row>
    <row r="310" spans="1:18">
      <c r="A310" s="201" t="s">
        <v>495</v>
      </c>
      <c r="B310" s="202" t="s">
        <v>343</v>
      </c>
      <c r="C310" s="177">
        <v>6317000</v>
      </c>
      <c r="D310" s="177">
        <v>6317000</v>
      </c>
      <c r="E310" s="177">
        <v>6317000</v>
      </c>
      <c r="F310" s="177">
        <v>6317000</v>
      </c>
      <c r="G310" s="177">
        <v>6317000</v>
      </c>
      <c r="H310" s="177">
        <v>6317000</v>
      </c>
      <c r="I310" s="177">
        <v>6317000</v>
      </c>
      <c r="J310" s="177">
        <v>6317000</v>
      </c>
      <c r="K310" s="177">
        <v>6317000</v>
      </c>
      <c r="L310" s="177">
        <v>5118000</v>
      </c>
      <c r="M310" s="177">
        <v>5118000</v>
      </c>
      <c r="N310" s="177">
        <v>5118000</v>
      </c>
      <c r="O310" s="177">
        <v>5118000</v>
      </c>
      <c r="P310" s="177">
        <v>5967303</v>
      </c>
      <c r="Q310" s="203" t="s">
        <v>162</v>
      </c>
      <c r="R310" s="204">
        <f t="shared" si="4"/>
        <v>0</v>
      </c>
    </row>
    <row r="311" spans="1:18" s="166" customFormat="1">
      <c r="A311" s="201" t="s">
        <v>496</v>
      </c>
      <c r="B311" s="202" t="s">
        <v>343</v>
      </c>
      <c r="C311" s="176">
        <v>0</v>
      </c>
      <c r="D311" s="176">
        <v>0</v>
      </c>
      <c r="E311" s="176">
        <v>0</v>
      </c>
      <c r="F311" s="176">
        <v>0</v>
      </c>
      <c r="G311" s="176">
        <v>0</v>
      </c>
      <c r="H311" s="176">
        <v>0</v>
      </c>
      <c r="I311" s="176">
        <v>0</v>
      </c>
      <c r="J311" s="176">
        <v>0</v>
      </c>
      <c r="K311" s="176">
        <v>0</v>
      </c>
      <c r="L311" s="176">
        <v>0</v>
      </c>
      <c r="M311" s="176">
        <v>0</v>
      </c>
      <c r="N311" s="176">
        <v>0</v>
      </c>
      <c r="O311" s="176">
        <v>0</v>
      </c>
      <c r="P311" s="176">
        <v>0</v>
      </c>
      <c r="Q311" s="174" t="s">
        <v>162</v>
      </c>
      <c r="R311" s="204">
        <f t="shared" si="4"/>
        <v>0</v>
      </c>
    </row>
    <row r="312" spans="1:18">
      <c r="A312" s="201" t="s">
        <v>497</v>
      </c>
      <c r="B312" s="202" t="s">
        <v>343</v>
      </c>
      <c r="C312" s="177">
        <v>30364000</v>
      </c>
      <c r="D312" s="177">
        <v>30364000</v>
      </c>
      <c r="E312" s="177">
        <v>30364000</v>
      </c>
      <c r="F312" s="177">
        <v>30364000</v>
      </c>
      <c r="G312" s="177">
        <v>30364000</v>
      </c>
      <c r="H312" s="177">
        <v>30364000</v>
      </c>
      <c r="I312" s="177">
        <v>30364000</v>
      </c>
      <c r="J312" s="177">
        <v>30364000</v>
      </c>
      <c r="K312" s="177">
        <v>30364000</v>
      </c>
      <c r="L312" s="177">
        <v>30364000</v>
      </c>
      <c r="M312" s="177">
        <v>30364000</v>
      </c>
      <c r="N312" s="177">
        <v>30364000</v>
      </c>
      <c r="O312" s="177">
        <v>30364000</v>
      </c>
      <c r="P312" s="177">
        <v>30363652</v>
      </c>
      <c r="Q312" s="203" t="s">
        <v>162</v>
      </c>
      <c r="R312" s="204">
        <f t="shared" si="4"/>
        <v>0</v>
      </c>
    </row>
    <row r="313" spans="1:18" s="166" customFormat="1">
      <c r="A313" s="201" t="s">
        <v>498</v>
      </c>
      <c r="B313" s="202" t="s">
        <v>343</v>
      </c>
      <c r="C313" s="176">
        <v>0</v>
      </c>
      <c r="D313" s="176">
        <v>0</v>
      </c>
      <c r="E313" s="176">
        <v>0</v>
      </c>
      <c r="F313" s="176">
        <v>0</v>
      </c>
      <c r="G313" s="176">
        <v>0</v>
      </c>
      <c r="H313" s="176">
        <v>0</v>
      </c>
      <c r="I313" s="176">
        <v>0</v>
      </c>
      <c r="J313" s="176">
        <v>0</v>
      </c>
      <c r="K313" s="176">
        <v>0</v>
      </c>
      <c r="L313" s="176">
        <v>0</v>
      </c>
      <c r="M313" s="176">
        <v>0</v>
      </c>
      <c r="N313" s="176">
        <v>0</v>
      </c>
      <c r="O313" s="176">
        <v>0</v>
      </c>
      <c r="P313" s="176">
        <v>0</v>
      </c>
      <c r="Q313" s="174" t="s">
        <v>162</v>
      </c>
      <c r="R313" s="204">
        <f t="shared" si="4"/>
        <v>0</v>
      </c>
    </row>
    <row r="314" spans="1:18" s="166" customFormat="1">
      <c r="A314" s="201" t="s">
        <v>499</v>
      </c>
      <c r="B314" s="202" t="s">
        <v>343</v>
      </c>
      <c r="C314" s="176">
        <v>0</v>
      </c>
      <c r="D314" s="176">
        <v>0</v>
      </c>
      <c r="E314" s="176">
        <v>0</v>
      </c>
      <c r="F314" s="176">
        <v>0</v>
      </c>
      <c r="G314" s="176">
        <v>0</v>
      </c>
      <c r="H314" s="176">
        <v>0</v>
      </c>
      <c r="I314" s="176">
        <v>0</v>
      </c>
      <c r="J314" s="176">
        <v>0</v>
      </c>
      <c r="K314" s="176">
        <v>0</v>
      </c>
      <c r="L314" s="176">
        <v>0</v>
      </c>
      <c r="M314" s="176">
        <v>0</v>
      </c>
      <c r="N314" s="176">
        <v>0</v>
      </c>
      <c r="O314" s="176">
        <v>0</v>
      </c>
      <c r="P314" s="176">
        <v>0</v>
      </c>
      <c r="Q314" s="174" t="s">
        <v>162</v>
      </c>
      <c r="R314" s="204">
        <f t="shared" si="4"/>
        <v>0</v>
      </c>
    </row>
    <row r="315" spans="1:18">
      <c r="A315" s="201" t="s">
        <v>500</v>
      </c>
      <c r="B315" s="202" t="s">
        <v>343</v>
      </c>
      <c r="C315" s="177">
        <v>7878000</v>
      </c>
      <c r="D315" s="177">
        <v>7878000</v>
      </c>
      <c r="E315" s="177">
        <v>7878000</v>
      </c>
      <c r="F315" s="177">
        <v>7878000</v>
      </c>
      <c r="G315" s="177">
        <v>7878000</v>
      </c>
      <c r="H315" s="177">
        <v>7878000</v>
      </c>
      <c r="I315" s="177">
        <v>7878000</v>
      </c>
      <c r="J315" s="177">
        <v>7878000</v>
      </c>
      <c r="K315" s="177">
        <v>7878000</v>
      </c>
      <c r="L315" s="177">
        <v>7878000</v>
      </c>
      <c r="M315" s="177">
        <v>7878000</v>
      </c>
      <c r="N315" s="177">
        <v>7878000</v>
      </c>
      <c r="O315" s="177">
        <v>7878000</v>
      </c>
      <c r="P315" s="177">
        <v>7877977</v>
      </c>
      <c r="Q315" s="203" t="s">
        <v>162</v>
      </c>
      <c r="R315" s="204">
        <f t="shared" si="4"/>
        <v>0</v>
      </c>
    </row>
    <row r="316" spans="1:18">
      <c r="A316" s="201" t="s">
        <v>501</v>
      </c>
      <c r="B316" s="202" t="s">
        <v>343</v>
      </c>
      <c r="C316" s="177">
        <v>422000</v>
      </c>
      <c r="D316" s="177">
        <v>422000</v>
      </c>
      <c r="E316" s="177">
        <v>422000</v>
      </c>
      <c r="F316" s="177">
        <v>422000</v>
      </c>
      <c r="G316" s="177">
        <v>422000</v>
      </c>
      <c r="H316" s="177">
        <v>422000</v>
      </c>
      <c r="I316" s="177">
        <v>422000</v>
      </c>
      <c r="J316" s="177">
        <v>422000</v>
      </c>
      <c r="K316" s="177">
        <v>422000</v>
      </c>
      <c r="L316" s="177">
        <v>422000</v>
      </c>
      <c r="M316" s="177">
        <v>422000</v>
      </c>
      <c r="N316" s="177">
        <v>422000</v>
      </c>
      <c r="O316" s="177">
        <v>422000</v>
      </c>
      <c r="P316" s="177">
        <v>422423</v>
      </c>
      <c r="Q316" s="203" t="s">
        <v>162</v>
      </c>
      <c r="R316" s="204">
        <f t="shared" si="4"/>
        <v>0</v>
      </c>
    </row>
    <row r="317" spans="1:18" s="166" customFormat="1">
      <c r="A317" s="201" t="s">
        <v>502</v>
      </c>
      <c r="B317" s="202" t="s">
        <v>343</v>
      </c>
      <c r="C317" s="176">
        <v>0</v>
      </c>
      <c r="D317" s="176">
        <v>0</v>
      </c>
      <c r="E317" s="176">
        <v>0</v>
      </c>
      <c r="F317" s="176">
        <v>0</v>
      </c>
      <c r="G317" s="176">
        <v>0</v>
      </c>
      <c r="H317" s="176">
        <v>0</v>
      </c>
      <c r="I317" s="176">
        <v>0</v>
      </c>
      <c r="J317" s="176">
        <v>0</v>
      </c>
      <c r="K317" s="176">
        <v>0</v>
      </c>
      <c r="L317" s="176">
        <v>0</v>
      </c>
      <c r="M317" s="176">
        <v>0</v>
      </c>
      <c r="N317" s="176">
        <v>0</v>
      </c>
      <c r="O317" s="176">
        <v>0</v>
      </c>
      <c r="P317" s="176">
        <v>0</v>
      </c>
      <c r="Q317" s="174" t="s">
        <v>162</v>
      </c>
      <c r="R317" s="204">
        <f t="shared" si="4"/>
        <v>0</v>
      </c>
    </row>
    <row r="318" spans="1:18" s="166" customFormat="1">
      <c r="A318" s="201" t="s">
        <v>503</v>
      </c>
      <c r="B318" s="202" t="s">
        <v>343</v>
      </c>
      <c r="C318" s="176">
        <v>0</v>
      </c>
      <c r="D318" s="176">
        <v>0</v>
      </c>
      <c r="E318" s="176">
        <v>0</v>
      </c>
      <c r="F318" s="176">
        <v>0</v>
      </c>
      <c r="G318" s="176">
        <v>0</v>
      </c>
      <c r="H318" s="176">
        <v>0</v>
      </c>
      <c r="I318" s="176">
        <v>0</v>
      </c>
      <c r="J318" s="176">
        <v>0</v>
      </c>
      <c r="K318" s="176">
        <v>0</v>
      </c>
      <c r="L318" s="176">
        <v>0</v>
      </c>
      <c r="M318" s="176">
        <v>0</v>
      </c>
      <c r="N318" s="176">
        <v>0</v>
      </c>
      <c r="O318" s="176">
        <v>0</v>
      </c>
      <c r="P318" s="176">
        <v>0</v>
      </c>
      <c r="Q318" s="174" t="s">
        <v>162</v>
      </c>
      <c r="R318" s="204">
        <f t="shared" si="4"/>
        <v>0</v>
      </c>
    </row>
    <row r="319" spans="1:18">
      <c r="A319" s="201" t="s">
        <v>504</v>
      </c>
      <c r="B319" s="202" t="s">
        <v>343</v>
      </c>
      <c r="C319" s="177">
        <v>33000</v>
      </c>
      <c r="D319" s="177">
        <v>33000</v>
      </c>
      <c r="E319" s="177">
        <v>33000</v>
      </c>
      <c r="F319" s="177">
        <v>33000</v>
      </c>
      <c r="G319" s="177">
        <v>33000</v>
      </c>
      <c r="H319" s="177">
        <v>33000</v>
      </c>
      <c r="I319" s="177">
        <v>33000</v>
      </c>
      <c r="J319" s="177">
        <v>33000</v>
      </c>
      <c r="K319" s="177">
        <v>33000</v>
      </c>
      <c r="L319" s="177">
        <v>33000</v>
      </c>
      <c r="M319" s="177">
        <v>33000</v>
      </c>
      <c r="N319" s="177">
        <v>33000</v>
      </c>
      <c r="O319" s="177">
        <v>33000</v>
      </c>
      <c r="P319" s="177">
        <v>32899</v>
      </c>
      <c r="Q319" s="203" t="s">
        <v>162</v>
      </c>
      <c r="R319" s="204">
        <f t="shared" si="4"/>
        <v>0</v>
      </c>
    </row>
    <row r="320" spans="1:18">
      <c r="A320" s="201" t="s">
        <v>505</v>
      </c>
      <c r="B320" s="202" t="s">
        <v>343</v>
      </c>
      <c r="C320" s="177">
        <v>0</v>
      </c>
      <c r="D320" s="177">
        <v>17000</v>
      </c>
      <c r="E320" s="177">
        <v>17000</v>
      </c>
      <c r="F320" s="177">
        <v>17000</v>
      </c>
      <c r="G320" s="177">
        <v>17000</v>
      </c>
      <c r="H320" s="177">
        <v>17000</v>
      </c>
      <c r="I320" s="177">
        <v>17000</v>
      </c>
      <c r="J320" s="177">
        <v>17000</v>
      </c>
      <c r="K320" s="177">
        <v>17000</v>
      </c>
      <c r="L320" s="177">
        <v>17000</v>
      </c>
      <c r="M320" s="177">
        <v>17000</v>
      </c>
      <c r="N320" s="177">
        <v>17000</v>
      </c>
      <c r="O320" s="177">
        <v>17000</v>
      </c>
      <c r="P320" s="177">
        <v>16064</v>
      </c>
      <c r="Q320" s="203" t="s">
        <v>162</v>
      </c>
      <c r="R320" s="204">
        <f t="shared" si="4"/>
        <v>0</v>
      </c>
    </row>
    <row r="321" spans="1:18">
      <c r="A321" s="201" t="s">
        <v>506</v>
      </c>
      <c r="B321" s="202" t="s">
        <v>343</v>
      </c>
      <c r="C321" s="177">
        <v>19000</v>
      </c>
      <c r="D321" s="177">
        <v>19000</v>
      </c>
      <c r="E321" s="177">
        <v>19000</v>
      </c>
      <c r="F321" s="177">
        <v>19000</v>
      </c>
      <c r="G321" s="177">
        <v>19000</v>
      </c>
      <c r="H321" s="177">
        <v>19000</v>
      </c>
      <c r="I321" s="177">
        <v>19000</v>
      </c>
      <c r="J321" s="177">
        <v>19000</v>
      </c>
      <c r="K321" s="177">
        <v>19000</v>
      </c>
      <c r="L321" s="177">
        <v>19000</v>
      </c>
      <c r="M321" s="177">
        <v>19000</v>
      </c>
      <c r="N321" s="177">
        <v>19000</v>
      </c>
      <c r="O321" s="177">
        <v>19000</v>
      </c>
      <c r="P321" s="177">
        <v>18825</v>
      </c>
      <c r="Q321" s="203" t="s">
        <v>162</v>
      </c>
      <c r="R321" s="204">
        <f t="shared" si="4"/>
        <v>0</v>
      </c>
    </row>
    <row r="322" spans="1:18">
      <c r="A322" s="201" t="s">
        <v>507</v>
      </c>
      <c r="B322" s="202" t="s">
        <v>343</v>
      </c>
      <c r="C322" s="177">
        <v>2001000</v>
      </c>
      <c r="D322" s="177">
        <v>2001000</v>
      </c>
      <c r="E322" s="177">
        <v>2001000</v>
      </c>
      <c r="F322" s="177">
        <v>2001000</v>
      </c>
      <c r="G322" s="177">
        <v>2001000</v>
      </c>
      <c r="H322" s="177">
        <v>2001000</v>
      </c>
      <c r="I322" s="177">
        <v>2001000</v>
      </c>
      <c r="J322" s="177">
        <v>2001000</v>
      </c>
      <c r="K322" s="177">
        <v>2001000</v>
      </c>
      <c r="L322" s="177">
        <v>2001000</v>
      </c>
      <c r="M322" s="177">
        <v>2001000</v>
      </c>
      <c r="N322" s="177">
        <v>2001000</v>
      </c>
      <c r="O322" s="177">
        <v>2001000</v>
      </c>
      <c r="P322" s="177">
        <v>2001428</v>
      </c>
      <c r="Q322" s="203" t="s">
        <v>162</v>
      </c>
      <c r="R322" s="204">
        <f t="shared" si="4"/>
        <v>0</v>
      </c>
    </row>
    <row r="323" spans="1:18">
      <c r="A323" s="201" t="s">
        <v>508</v>
      </c>
      <c r="B323" s="202" t="s">
        <v>343</v>
      </c>
      <c r="C323" s="177">
        <v>521000</v>
      </c>
      <c r="D323" s="177">
        <v>522000</v>
      </c>
      <c r="E323" s="177">
        <v>522000</v>
      </c>
      <c r="F323" s="177">
        <v>522000</v>
      </c>
      <c r="G323" s="177">
        <v>522000</v>
      </c>
      <c r="H323" s="177">
        <v>522000</v>
      </c>
      <c r="I323" s="177">
        <v>522000</v>
      </c>
      <c r="J323" s="177">
        <v>522000</v>
      </c>
      <c r="K323" s="177">
        <v>522000</v>
      </c>
      <c r="L323" s="177">
        <v>522000</v>
      </c>
      <c r="M323" s="177">
        <v>522000</v>
      </c>
      <c r="N323" s="177">
        <v>522000</v>
      </c>
      <c r="O323" s="177">
        <v>522000</v>
      </c>
      <c r="P323" s="177">
        <v>521595</v>
      </c>
      <c r="Q323" s="203" t="s">
        <v>162</v>
      </c>
      <c r="R323" s="204">
        <f t="shared" si="4"/>
        <v>0</v>
      </c>
    </row>
    <row r="324" spans="1:18" s="166" customFormat="1">
      <c r="A324" s="201" t="s">
        <v>509</v>
      </c>
      <c r="B324" s="202" t="s">
        <v>343</v>
      </c>
      <c r="C324" s="176">
        <v>0</v>
      </c>
      <c r="D324" s="176">
        <v>0</v>
      </c>
      <c r="E324" s="176">
        <v>0</v>
      </c>
      <c r="F324" s="176">
        <v>0</v>
      </c>
      <c r="G324" s="176">
        <v>0</v>
      </c>
      <c r="H324" s="176">
        <v>0</v>
      </c>
      <c r="I324" s="176">
        <v>0</v>
      </c>
      <c r="J324" s="176">
        <v>0</v>
      </c>
      <c r="K324" s="176">
        <v>0</v>
      </c>
      <c r="L324" s="176">
        <v>0</v>
      </c>
      <c r="M324" s="176">
        <v>0</v>
      </c>
      <c r="N324" s="176">
        <v>0</v>
      </c>
      <c r="O324" s="176">
        <v>0</v>
      </c>
      <c r="P324" s="176">
        <v>0</v>
      </c>
      <c r="Q324" s="174" t="s">
        <v>162</v>
      </c>
      <c r="R324" s="204">
        <f t="shared" si="4"/>
        <v>0</v>
      </c>
    </row>
    <row r="325" spans="1:18" s="166" customFormat="1">
      <c r="A325" s="201" t="s">
        <v>510</v>
      </c>
      <c r="B325" s="202" t="s">
        <v>343</v>
      </c>
      <c r="C325" s="176">
        <v>0</v>
      </c>
      <c r="D325" s="176">
        <v>0</v>
      </c>
      <c r="E325" s="176">
        <v>0</v>
      </c>
      <c r="F325" s="176">
        <v>0</v>
      </c>
      <c r="G325" s="176">
        <v>0</v>
      </c>
      <c r="H325" s="176">
        <v>0</v>
      </c>
      <c r="I325" s="176">
        <v>0</v>
      </c>
      <c r="J325" s="176">
        <v>0</v>
      </c>
      <c r="K325" s="176">
        <v>0</v>
      </c>
      <c r="L325" s="176">
        <v>0</v>
      </c>
      <c r="M325" s="176">
        <v>0</v>
      </c>
      <c r="N325" s="176">
        <v>0</v>
      </c>
      <c r="O325" s="176">
        <v>0</v>
      </c>
      <c r="P325" s="176">
        <v>0</v>
      </c>
      <c r="Q325" s="174" t="s">
        <v>162</v>
      </c>
      <c r="R325" s="204">
        <f t="shared" ref="R325:R388" si="5">(ROUND((C325+O325+SUM(D325:N325)*2)/24,-3)-(ROUND(P325,-3)))</f>
        <v>0</v>
      </c>
    </row>
    <row r="326" spans="1:18">
      <c r="A326" s="201" t="s">
        <v>511</v>
      </c>
      <c r="B326" s="202" t="s">
        <v>343</v>
      </c>
      <c r="C326" s="177">
        <v>4314000</v>
      </c>
      <c r="D326" s="177">
        <v>4389000</v>
      </c>
      <c r="E326" s="177">
        <v>4390000</v>
      </c>
      <c r="F326" s="177">
        <v>4390000</v>
      </c>
      <c r="G326" s="177">
        <v>4390000</v>
      </c>
      <c r="H326" s="177">
        <v>4390000</v>
      </c>
      <c r="I326" s="177">
        <v>4390000</v>
      </c>
      <c r="J326" s="177">
        <v>4390000</v>
      </c>
      <c r="K326" s="177">
        <v>4390000</v>
      </c>
      <c r="L326" s="177">
        <v>4390000</v>
      </c>
      <c r="M326" s="177">
        <v>4390000</v>
      </c>
      <c r="N326" s="177">
        <v>4390000</v>
      </c>
      <c r="O326" s="177">
        <v>4510000</v>
      </c>
      <c r="P326" s="177">
        <v>4392170</v>
      </c>
      <c r="Q326" s="203" t="s">
        <v>162</v>
      </c>
      <c r="R326" s="204">
        <f t="shared" si="5"/>
        <v>0</v>
      </c>
    </row>
    <row r="327" spans="1:18" s="166" customFormat="1">
      <c r="A327" s="201" t="s">
        <v>512</v>
      </c>
      <c r="B327" s="202" t="s">
        <v>343</v>
      </c>
      <c r="C327" s="176">
        <v>0</v>
      </c>
      <c r="D327" s="176">
        <v>0</v>
      </c>
      <c r="E327" s="176">
        <v>0</v>
      </c>
      <c r="F327" s="176">
        <v>0</v>
      </c>
      <c r="G327" s="176">
        <v>0</v>
      </c>
      <c r="H327" s="176">
        <v>0</v>
      </c>
      <c r="I327" s="176">
        <v>0</v>
      </c>
      <c r="J327" s="176">
        <v>0</v>
      </c>
      <c r="K327" s="176">
        <v>0</v>
      </c>
      <c r="L327" s="176">
        <v>0</v>
      </c>
      <c r="M327" s="176">
        <v>0</v>
      </c>
      <c r="N327" s="176">
        <v>0</v>
      </c>
      <c r="O327" s="176">
        <v>0</v>
      </c>
      <c r="P327" s="176">
        <v>0</v>
      </c>
      <c r="Q327" s="174" t="s">
        <v>162</v>
      </c>
      <c r="R327" s="204">
        <f t="shared" si="5"/>
        <v>0</v>
      </c>
    </row>
    <row r="328" spans="1:18">
      <c r="A328" s="201" t="s">
        <v>513</v>
      </c>
      <c r="B328" s="202" t="s">
        <v>343</v>
      </c>
      <c r="C328" s="177">
        <v>27000</v>
      </c>
      <c r="D328" s="177">
        <v>10000</v>
      </c>
      <c r="E328" s="177">
        <v>10000</v>
      </c>
      <c r="F328" s="177">
        <v>10000</v>
      </c>
      <c r="G328" s="177">
        <v>10000</v>
      </c>
      <c r="H328" s="177">
        <v>10000</v>
      </c>
      <c r="I328" s="177">
        <v>10000</v>
      </c>
      <c r="J328" s="177">
        <v>10000</v>
      </c>
      <c r="K328" s="177">
        <v>10000</v>
      </c>
      <c r="L328" s="177">
        <v>10000</v>
      </c>
      <c r="M328" s="177">
        <v>10000</v>
      </c>
      <c r="N328" s="177">
        <v>10000</v>
      </c>
      <c r="O328" s="177">
        <v>10000</v>
      </c>
      <c r="P328" s="177">
        <v>10543</v>
      </c>
      <c r="Q328" s="203" t="s">
        <v>162</v>
      </c>
      <c r="R328" s="204">
        <f t="shared" si="5"/>
        <v>0</v>
      </c>
    </row>
    <row r="329" spans="1:18">
      <c r="A329" s="201" t="s">
        <v>514</v>
      </c>
      <c r="B329" s="202" t="s">
        <v>515</v>
      </c>
      <c r="C329" s="177">
        <v>4376000</v>
      </c>
      <c r="D329" s="177">
        <v>4997000</v>
      </c>
      <c r="E329" s="177">
        <v>4997000</v>
      </c>
      <c r="F329" s="177">
        <v>5026000</v>
      </c>
      <c r="G329" s="177">
        <v>5026000</v>
      </c>
      <c r="H329" s="177">
        <v>5026000</v>
      </c>
      <c r="I329" s="177">
        <v>5026000</v>
      </c>
      <c r="J329" s="177">
        <v>5026000</v>
      </c>
      <c r="K329" s="177">
        <v>5026000</v>
      </c>
      <c r="L329" s="177">
        <v>5026000</v>
      </c>
      <c r="M329" s="177">
        <v>5026000</v>
      </c>
      <c r="N329" s="177">
        <v>5026000</v>
      </c>
      <c r="O329" s="177">
        <v>5026000</v>
      </c>
      <c r="P329" s="177">
        <v>4993664</v>
      </c>
      <c r="Q329" s="203" t="s">
        <v>162</v>
      </c>
      <c r="R329" s="204">
        <f t="shared" si="5"/>
        <v>0</v>
      </c>
    </row>
    <row r="330" spans="1:18" s="166" customFormat="1">
      <c r="A330" s="201" t="s">
        <v>516</v>
      </c>
      <c r="B330" s="202" t="s">
        <v>515</v>
      </c>
      <c r="C330" s="176">
        <v>0</v>
      </c>
      <c r="D330" s="176">
        <v>0</v>
      </c>
      <c r="E330" s="176">
        <v>0</v>
      </c>
      <c r="F330" s="176">
        <v>0</v>
      </c>
      <c r="G330" s="176">
        <v>0</v>
      </c>
      <c r="H330" s="176">
        <v>0</v>
      </c>
      <c r="I330" s="176">
        <v>0</v>
      </c>
      <c r="J330" s="176">
        <v>0</v>
      </c>
      <c r="K330" s="176">
        <v>0</v>
      </c>
      <c r="L330" s="176">
        <v>0</v>
      </c>
      <c r="M330" s="176">
        <v>0</v>
      </c>
      <c r="N330" s="176">
        <v>0</v>
      </c>
      <c r="O330" s="176">
        <v>0</v>
      </c>
      <c r="P330" s="176">
        <v>0</v>
      </c>
      <c r="Q330" s="174" t="s">
        <v>162</v>
      </c>
      <c r="R330" s="204">
        <f t="shared" si="5"/>
        <v>0</v>
      </c>
    </row>
    <row r="331" spans="1:18">
      <c r="A331" s="201" t="s">
        <v>517</v>
      </c>
      <c r="B331" s="202" t="s">
        <v>515</v>
      </c>
      <c r="C331" s="177">
        <v>54363000</v>
      </c>
      <c r="D331" s="177">
        <v>54363000</v>
      </c>
      <c r="E331" s="177">
        <v>53576000</v>
      </c>
      <c r="F331" s="177">
        <v>53576000</v>
      </c>
      <c r="G331" s="177">
        <v>53576000</v>
      </c>
      <c r="H331" s="177">
        <v>53576000</v>
      </c>
      <c r="I331" s="177">
        <v>53576000</v>
      </c>
      <c r="J331" s="177">
        <v>53576000</v>
      </c>
      <c r="K331" s="177">
        <v>53576000</v>
      </c>
      <c r="L331" s="177">
        <v>53576000</v>
      </c>
      <c r="M331" s="177">
        <v>53576000</v>
      </c>
      <c r="N331" s="177">
        <v>53576000</v>
      </c>
      <c r="O331" s="177">
        <v>53576000</v>
      </c>
      <c r="P331" s="177">
        <v>53674342</v>
      </c>
      <c r="Q331" s="203" t="s">
        <v>162</v>
      </c>
      <c r="R331" s="204">
        <f t="shared" si="5"/>
        <v>0</v>
      </c>
    </row>
    <row r="332" spans="1:18">
      <c r="A332" s="201" t="s">
        <v>518</v>
      </c>
      <c r="B332" s="202" t="s">
        <v>515</v>
      </c>
      <c r="C332" s="177">
        <v>334000</v>
      </c>
      <c r="D332" s="177">
        <v>334000</v>
      </c>
      <c r="E332" s="177">
        <v>334000</v>
      </c>
      <c r="F332" s="177">
        <v>334000</v>
      </c>
      <c r="G332" s="177">
        <v>334000</v>
      </c>
      <c r="H332" s="177">
        <v>334000</v>
      </c>
      <c r="I332" s="177">
        <v>334000</v>
      </c>
      <c r="J332" s="177">
        <v>334000</v>
      </c>
      <c r="K332" s="177">
        <v>334000</v>
      </c>
      <c r="L332" s="177">
        <v>334000</v>
      </c>
      <c r="M332" s="177">
        <v>334000</v>
      </c>
      <c r="N332" s="177">
        <v>334000</v>
      </c>
      <c r="O332" s="177">
        <v>334000</v>
      </c>
      <c r="P332" s="177">
        <v>333520</v>
      </c>
      <c r="Q332" s="203" t="s">
        <v>162</v>
      </c>
      <c r="R332" s="204">
        <f t="shared" si="5"/>
        <v>0</v>
      </c>
    </row>
    <row r="333" spans="1:18" s="166" customFormat="1">
      <c r="A333" s="201" t="s">
        <v>519</v>
      </c>
      <c r="B333" s="202" t="s">
        <v>515</v>
      </c>
      <c r="C333" s="176">
        <v>0</v>
      </c>
      <c r="D333" s="176">
        <v>0</v>
      </c>
      <c r="E333" s="176">
        <v>0</v>
      </c>
      <c r="F333" s="176">
        <v>0</v>
      </c>
      <c r="G333" s="176">
        <v>0</v>
      </c>
      <c r="H333" s="176">
        <v>0</v>
      </c>
      <c r="I333" s="176">
        <v>0</v>
      </c>
      <c r="J333" s="176">
        <v>0</v>
      </c>
      <c r="K333" s="176">
        <v>0</v>
      </c>
      <c r="L333" s="176">
        <v>0</v>
      </c>
      <c r="M333" s="176">
        <v>0</v>
      </c>
      <c r="N333" s="176">
        <v>0</v>
      </c>
      <c r="O333" s="176">
        <v>0</v>
      </c>
      <c r="P333" s="176">
        <v>0</v>
      </c>
      <c r="Q333" s="174" t="s">
        <v>162</v>
      </c>
      <c r="R333" s="204">
        <f t="shared" si="5"/>
        <v>0</v>
      </c>
    </row>
    <row r="334" spans="1:18" s="166" customFormat="1">
      <c r="A334" s="201" t="s">
        <v>520</v>
      </c>
      <c r="B334" s="202" t="s">
        <v>515</v>
      </c>
      <c r="C334" s="176">
        <v>0</v>
      </c>
      <c r="D334" s="176">
        <v>0</v>
      </c>
      <c r="E334" s="176">
        <v>0</v>
      </c>
      <c r="F334" s="176">
        <v>0</v>
      </c>
      <c r="G334" s="176">
        <v>0</v>
      </c>
      <c r="H334" s="176">
        <v>0</v>
      </c>
      <c r="I334" s="176">
        <v>0</v>
      </c>
      <c r="J334" s="176">
        <v>0</v>
      </c>
      <c r="K334" s="176">
        <v>0</v>
      </c>
      <c r="L334" s="176">
        <v>0</v>
      </c>
      <c r="M334" s="176">
        <v>0</v>
      </c>
      <c r="N334" s="176">
        <v>0</v>
      </c>
      <c r="O334" s="176">
        <v>0</v>
      </c>
      <c r="P334" s="176">
        <v>0</v>
      </c>
      <c r="Q334" s="174" t="s">
        <v>162</v>
      </c>
      <c r="R334" s="204">
        <f t="shared" si="5"/>
        <v>0</v>
      </c>
    </row>
    <row r="335" spans="1:18">
      <c r="A335" s="201" t="s">
        <v>521</v>
      </c>
      <c r="B335" s="202" t="s">
        <v>515</v>
      </c>
      <c r="C335" s="177">
        <v>124000</v>
      </c>
      <c r="D335" s="177">
        <v>124000</v>
      </c>
      <c r="E335" s="177">
        <v>124000</v>
      </c>
      <c r="F335" s="177">
        <v>124000</v>
      </c>
      <c r="G335" s="177">
        <v>124000</v>
      </c>
      <c r="H335" s="177">
        <v>124000</v>
      </c>
      <c r="I335" s="177">
        <v>124000</v>
      </c>
      <c r="J335" s="177">
        <v>124000</v>
      </c>
      <c r="K335" s="177">
        <v>124000</v>
      </c>
      <c r="L335" s="177">
        <v>124000</v>
      </c>
      <c r="M335" s="177">
        <v>124000</v>
      </c>
      <c r="N335" s="177">
        <v>124000</v>
      </c>
      <c r="O335" s="177">
        <v>124000</v>
      </c>
      <c r="P335" s="177">
        <v>124261</v>
      </c>
      <c r="Q335" s="203" t="s">
        <v>162</v>
      </c>
      <c r="R335" s="204">
        <f t="shared" si="5"/>
        <v>0</v>
      </c>
    </row>
    <row r="336" spans="1:18" s="166" customFormat="1">
      <c r="A336" s="201" t="s">
        <v>522</v>
      </c>
      <c r="B336" s="202" t="s">
        <v>515</v>
      </c>
      <c r="C336" s="176">
        <v>0</v>
      </c>
      <c r="D336" s="176">
        <v>0</v>
      </c>
      <c r="E336" s="176">
        <v>0</v>
      </c>
      <c r="F336" s="176">
        <v>0</v>
      </c>
      <c r="G336" s="176">
        <v>0</v>
      </c>
      <c r="H336" s="176">
        <v>0</v>
      </c>
      <c r="I336" s="176">
        <v>0</v>
      </c>
      <c r="J336" s="176">
        <v>0</v>
      </c>
      <c r="K336" s="176">
        <v>0</v>
      </c>
      <c r="L336" s="176">
        <v>0</v>
      </c>
      <c r="M336" s="176">
        <v>0</v>
      </c>
      <c r="N336" s="176">
        <v>0</v>
      </c>
      <c r="O336" s="176">
        <v>0</v>
      </c>
      <c r="P336" s="176">
        <v>0</v>
      </c>
      <c r="Q336" s="174" t="s">
        <v>162</v>
      </c>
      <c r="R336" s="204">
        <f t="shared" si="5"/>
        <v>0</v>
      </c>
    </row>
    <row r="337" spans="1:18">
      <c r="A337" s="201" t="s">
        <v>523</v>
      </c>
      <c r="B337" s="202" t="s">
        <v>515</v>
      </c>
      <c r="C337" s="177">
        <v>325000</v>
      </c>
      <c r="D337" s="177">
        <v>325000</v>
      </c>
      <c r="E337" s="177">
        <v>333000</v>
      </c>
      <c r="F337" s="177">
        <v>333000</v>
      </c>
      <c r="G337" s="177">
        <v>333000</v>
      </c>
      <c r="H337" s="177">
        <v>333000</v>
      </c>
      <c r="I337" s="177">
        <v>333000</v>
      </c>
      <c r="J337" s="177">
        <v>333000</v>
      </c>
      <c r="K337" s="177">
        <v>333000</v>
      </c>
      <c r="L337" s="177">
        <v>333000</v>
      </c>
      <c r="M337" s="177">
        <v>333000</v>
      </c>
      <c r="N337" s="177">
        <v>333000</v>
      </c>
      <c r="O337" s="177">
        <v>333000</v>
      </c>
      <c r="P337" s="177">
        <v>332132</v>
      </c>
      <c r="Q337" s="203" t="s">
        <v>162</v>
      </c>
      <c r="R337" s="204">
        <f t="shared" si="5"/>
        <v>0</v>
      </c>
    </row>
    <row r="338" spans="1:18" s="166" customFormat="1">
      <c r="A338" s="201" t="s">
        <v>524</v>
      </c>
      <c r="B338" s="202" t="s">
        <v>515</v>
      </c>
      <c r="C338" s="176">
        <v>0</v>
      </c>
      <c r="D338" s="176">
        <v>0</v>
      </c>
      <c r="E338" s="176">
        <v>0</v>
      </c>
      <c r="F338" s="176">
        <v>0</v>
      </c>
      <c r="G338" s="176">
        <v>0</v>
      </c>
      <c r="H338" s="176">
        <v>0</v>
      </c>
      <c r="I338" s="176">
        <v>0</v>
      </c>
      <c r="J338" s="176">
        <v>0</v>
      </c>
      <c r="K338" s="176">
        <v>0</v>
      </c>
      <c r="L338" s="176">
        <v>0</v>
      </c>
      <c r="M338" s="176">
        <v>0</v>
      </c>
      <c r="N338" s="176">
        <v>0</v>
      </c>
      <c r="O338" s="176">
        <v>0</v>
      </c>
      <c r="P338" s="176">
        <v>0</v>
      </c>
      <c r="Q338" s="174" t="s">
        <v>162</v>
      </c>
      <c r="R338" s="204">
        <f t="shared" si="5"/>
        <v>0</v>
      </c>
    </row>
    <row r="339" spans="1:18">
      <c r="A339" s="201" t="s">
        <v>525</v>
      </c>
      <c r="B339" s="202" t="s">
        <v>515</v>
      </c>
      <c r="C339" s="177">
        <v>321000</v>
      </c>
      <c r="D339" s="177">
        <v>321000</v>
      </c>
      <c r="E339" s="177">
        <v>354000</v>
      </c>
      <c r="F339" s="177">
        <v>354000</v>
      </c>
      <c r="G339" s="177">
        <v>354000</v>
      </c>
      <c r="H339" s="177">
        <v>354000</v>
      </c>
      <c r="I339" s="177">
        <v>354000</v>
      </c>
      <c r="J339" s="177">
        <v>354000</v>
      </c>
      <c r="K339" s="177">
        <v>354000</v>
      </c>
      <c r="L339" s="177">
        <v>354000</v>
      </c>
      <c r="M339" s="177">
        <v>354000</v>
      </c>
      <c r="N339" s="177">
        <v>359000</v>
      </c>
      <c r="O339" s="177">
        <v>364000</v>
      </c>
      <c r="P339" s="177">
        <v>350769</v>
      </c>
      <c r="Q339" s="203" t="s">
        <v>162</v>
      </c>
      <c r="R339" s="204">
        <f t="shared" si="5"/>
        <v>0</v>
      </c>
    </row>
    <row r="340" spans="1:18">
      <c r="A340" s="201" t="s">
        <v>526</v>
      </c>
      <c r="B340" s="202" t="s">
        <v>515</v>
      </c>
      <c r="C340" s="177">
        <v>61000</v>
      </c>
      <c r="D340" s="177">
        <v>61000</v>
      </c>
      <c r="E340" s="177">
        <v>61000</v>
      </c>
      <c r="F340" s="177">
        <v>61000</v>
      </c>
      <c r="G340" s="177">
        <v>61000</v>
      </c>
      <c r="H340" s="177">
        <v>61000</v>
      </c>
      <c r="I340" s="177">
        <v>61000</v>
      </c>
      <c r="J340" s="177">
        <v>61000</v>
      </c>
      <c r="K340" s="177">
        <v>61000</v>
      </c>
      <c r="L340" s="177">
        <v>61000</v>
      </c>
      <c r="M340" s="177">
        <v>61000</v>
      </c>
      <c r="N340" s="177">
        <v>61000</v>
      </c>
      <c r="O340" s="177">
        <v>61000</v>
      </c>
      <c r="P340" s="177">
        <v>60542</v>
      </c>
      <c r="Q340" s="203" t="s">
        <v>162</v>
      </c>
      <c r="R340" s="204">
        <f t="shared" si="5"/>
        <v>0</v>
      </c>
    </row>
    <row r="341" spans="1:18" s="166" customFormat="1">
      <c r="A341" s="201" t="s">
        <v>527</v>
      </c>
      <c r="B341" s="202" t="s">
        <v>515</v>
      </c>
      <c r="C341" s="176">
        <v>0</v>
      </c>
      <c r="D341" s="176">
        <v>0</v>
      </c>
      <c r="E341" s="176">
        <v>0</v>
      </c>
      <c r="F341" s="176">
        <v>0</v>
      </c>
      <c r="G341" s="176">
        <v>0</v>
      </c>
      <c r="H341" s="176">
        <v>0</v>
      </c>
      <c r="I341" s="176">
        <v>0</v>
      </c>
      <c r="J341" s="176">
        <v>0</v>
      </c>
      <c r="K341" s="176">
        <v>0</v>
      </c>
      <c r="L341" s="176">
        <v>0</v>
      </c>
      <c r="M341" s="176">
        <v>0</v>
      </c>
      <c r="N341" s="176">
        <v>0</v>
      </c>
      <c r="O341" s="176">
        <v>0</v>
      </c>
      <c r="P341" s="176">
        <v>0</v>
      </c>
      <c r="Q341" s="174" t="s">
        <v>162</v>
      </c>
      <c r="R341" s="204">
        <f t="shared" si="5"/>
        <v>0</v>
      </c>
    </row>
    <row r="342" spans="1:18" s="166" customFormat="1">
      <c r="A342" s="201" t="s">
        <v>528</v>
      </c>
      <c r="B342" s="202" t="s">
        <v>515</v>
      </c>
      <c r="C342" s="176">
        <v>0</v>
      </c>
      <c r="D342" s="176">
        <v>0</v>
      </c>
      <c r="E342" s="176">
        <v>0</v>
      </c>
      <c r="F342" s="176">
        <v>0</v>
      </c>
      <c r="G342" s="176">
        <v>0</v>
      </c>
      <c r="H342" s="176">
        <v>0</v>
      </c>
      <c r="I342" s="176">
        <v>0</v>
      </c>
      <c r="J342" s="176">
        <v>0</v>
      </c>
      <c r="K342" s="176">
        <v>0</v>
      </c>
      <c r="L342" s="176">
        <v>0</v>
      </c>
      <c r="M342" s="176">
        <v>0</v>
      </c>
      <c r="N342" s="176">
        <v>0</v>
      </c>
      <c r="O342" s="176">
        <v>0</v>
      </c>
      <c r="P342" s="176">
        <v>0</v>
      </c>
      <c r="Q342" s="174" t="s">
        <v>162</v>
      </c>
      <c r="R342" s="204">
        <f t="shared" si="5"/>
        <v>0</v>
      </c>
    </row>
    <row r="343" spans="1:18">
      <c r="A343" s="201" t="s">
        <v>529</v>
      </c>
      <c r="B343" s="202" t="s">
        <v>515</v>
      </c>
      <c r="C343" s="177">
        <v>10000</v>
      </c>
      <c r="D343" s="177">
        <v>10000</v>
      </c>
      <c r="E343" s="177">
        <v>10000</v>
      </c>
      <c r="F343" s="177">
        <v>10000</v>
      </c>
      <c r="G343" s="177">
        <v>10000</v>
      </c>
      <c r="H343" s="177">
        <v>10000</v>
      </c>
      <c r="I343" s="177">
        <v>10000</v>
      </c>
      <c r="J343" s="177">
        <v>10000</v>
      </c>
      <c r="K343" s="177">
        <v>10000</v>
      </c>
      <c r="L343" s="177">
        <v>10000</v>
      </c>
      <c r="M343" s="177">
        <v>10000</v>
      </c>
      <c r="N343" s="177">
        <v>10000</v>
      </c>
      <c r="O343" s="177">
        <v>10000</v>
      </c>
      <c r="P343" s="177">
        <v>10249</v>
      </c>
      <c r="Q343" s="203" t="s">
        <v>162</v>
      </c>
      <c r="R343" s="204">
        <f t="shared" si="5"/>
        <v>0</v>
      </c>
    </row>
    <row r="344" spans="1:18">
      <c r="A344" s="201" t="s">
        <v>530</v>
      </c>
      <c r="B344" s="202" t="s">
        <v>515</v>
      </c>
      <c r="C344" s="177">
        <v>267000</v>
      </c>
      <c r="D344" s="177">
        <v>267000</v>
      </c>
      <c r="E344" s="177">
        <v>267000</v>
      </c>
      <c r="F344" s="177">
        <v>267000</v>
      </c>
      <c r="G344" s="177">
        <v>267000</v>
      </c>
      <c r="H344" s="177">
        <v>267000</v>
      </c>
      <c r="I344" s="177">
        <v>267000</v>
      </c>
      <c r="J344" s="177">
        <v>267000</v>
      </c>
      <c r="K344" s="177">
        <v>267000</v>
      </c>
      <c r="L344" s="177">
        <v>289000</v>
      </c>
      <c r="M344" s="177">
        <v>289000</v>
      </c>
      <c r="N344" s="177">
        <v>312000</v>
      </c>
      <c r="O344" s="177">
        <v>322000</v>
      </c>
      <c r="P344" s="177">
        <v>276991</v>
      </c>
      <c r="Q344" s="203" t="s">
        <v>162</v>
      </c>
      <c r="R344" s="204">
        <f t="shared" si="5"/>
        <v>0</v>
      </c>
    </row>
    <row r="345" spans="1:18" s="166" customFormat="1">
      <c r="A345" s="201" t="s">
        <v>531</v>
      </c>
      <c r="B345" s="202" t="s">
        <v>515</v>
      </c>
      <c r="C345" s="176">
        <v>0</v>
      </c>
      <c r="D345" s="176">
        <v>0</v>
      </c>
      <c r="E345" s="176">
        <v>0</v>
      </c>
      <c r="F345" s="176">
        <v>0</v>
      </c>
      <c r="G345" s="176">
        <v>0</v>
      </c>
      <c r="H345" s="176">
        <v>0</v>
      </c>
      <c r="I345" s="176">
        <v>0</v>
      </c>
      <c r="J345" s="176">
        <v>0</v>
      </c>
      <c r="K345" s="176">
        <v>0</v>
      </c>
      <c r="L345" s="176">
        <v>0</v>
      </c>
      <c r="M345" s="176">
        <v>0</v>
      </c>
      <c r="N345" s="176">
        <v>0</v>
      </c>
      <c r="O345" s="176">
        <v>0</v>
      </c>
      <c r="P345" s="176">
        <v>0</v>
      </c>
      <c r="Q345" s="174" t="s">
        <v>162</v>
      </c>
      <c r="R345" s="204">
        <f t="shared" si="5"/>
        <v>0</v>
      </c>
    </row>
    <row r="346" spans="1:18" s="166" customFormat="1">
      <c r="A346" s="201" t="s">
        <v>532</v>
      </c>
      <c r="B346" s="202" t="s">
        <v>515</v>
      </c>
      <c r="C346" s="176">
        <v>0</v>
      </c>
      <c r="D346" s="176">
        <v>0</v>
      </c>
      <c r="E346" s="176">
        <v>0</v>
      </c>
      <c r="F346" s="176">
        <v>0</v>
      </c>
      <c r="G346" s="176">
        <v>0</v>
      </c>
      <c r="H346" s="176">
        <v>0</v>
      </c>
      <c r="I346" s="176">
        <v>0</v>
      </c>
      <c r="J346" s="176">
        <v>0</v>
      </c>
      <c r="K346" s="176">
        <v>0</v>
      </c>
      <c r="L346" s="176">
        <v>0</v>
      </c>
      <c r="M346" s="176">
        <v>0</v>
      </c>
      <c r="N346" s="176">
        <v>0</v>
      </c>
      <c r="O346" s="176">
        <v>0</v>
      </c>
      <c r="P346" s="176">
        <v>0</v>
      </c>
      <c r="Q346" s="174" t="s">
        <v>162</v>
      </c>
      <c r="R346" s="204">
        <f t="shared" si="5"/>
        <v>0</v>
      </c>
    </row>
    <row r="347" spans="1:18">
      <c r="A347" s="201" t="s">
        <v>533</v>
      </c>
      <c r="B347" s="202" t="s">
        <v>515</v>
      </c>
      <c r="C347" s="177">
        <v>473000</v>
      </c>
      <c r="D347" s="177">
        <v>473000</v>
      </c>
      <c r="E347" s="177">
        <v>507000</v>
      </c>
      <c r="F347" s="177">
        <v>507000</v>
      </c>
      <c r="G347" s="177">
        <v>507000</v>
      </c>
      <c r="H347" s="177">
        <v>507000</v>
      </c>
      <c r="I347" s="177">
        <v>507000</v>
      </c>
      <c r="J347" s="177">
        <v>507000</v>
      </c>
      <c r="K347" s="177">
        <v>507000</v>
      </c>
      <c r="L347" s="177">
        <v>507000</v>
      </c>
      <c r="M347" s="177">
        <v>507000</v>
      </c>
      <c r="N347" s="177">
        <v>520000</v>
      </c>
      <c r="O347" s="177">
        <v>548000</v>
      </c>
      <c r="P347" s="177">
        <v>505303</v>
      </c>
      <c r="Q347" s="203" t="s">
        <v>162</v>
      </c>
      <c r="R347" s="204">
        <f t="shared" si="5"/>
        <v>1000</v>
      </c>
    </row>
    <row r="348" spans="1:18" s="166" customFormat="1">
      <c r="A348" s="201" t="s">
        <v>534</v>
      </c>
      <c r="B348" s="202" t="s">
        <v>515</v>
      </c>
      <c r="C348" s="176">
        <v>0</v>
      </c>
      <c r="D348" s="176">
        <v>0</v>
      </c>
      <c r="E348" s="176">
        <v>0</v>
      </c>
      <c r="F348" s="176">
        <v>0</v>
      </c>
      <c r="G348" s="176">
        <v>0</v>
      </c>
      <c r="H348" s="176">
        <v>0</v>
      </c>
      <c r="I348" s="176">
        <v>0</v>
      </c>
      <c r="J348" s="176">
        <v>0</v>
      </c>
      <c r="K348" s="176">
        <v>0</v>
      </c>
      <c r="L348" s="176">
        <v>0</v>
      </c>
      <c r="M348" s="176">
        <v>0</v>
      </c>
      <c r="N348" s="176">
        <v>0</v>
      </c>
      <c r="O348" s="176">
        <v>0</v>
      </c>
      <c r="P348" s="176">
        <v>0</v>
      </c>
      <c r="Q348" s="174" t="s">
        <v>162</v>
      </c>
      <c r="R348" s="204">
        <f t="shared" si="5"/>
        <v>0</v>
      </c>
    </row>
    <row r="349" spans="1:18">
      <c r="A349" s="201" t="s">
        <v>535</v>
      </c>
      <c r="B349" s="202" t="s">
        <v>515</v>
      </c>
      <c r="C349" s="177">
        <v>331000</v>
      </c>
      <c r="D349" s="177">
        <v>331000</v>
      </c>
      <c r="E349" s="177">
        <v>350000</v>
      </c>
      <c r="F349" s="177">
        <v>350000</v>
      </c>
      <c r="G349" s="177">
        <v>350000</v>
      </c>
      <c r="H349" s="177">
        <v>350000</v>
      </c>
      <c r="I349" s="177">
        <v>350000</v>
      </c>
      <c r="J349" s="177">
        <v>350000</v>
      </c>
      <c r="K349" s="177">
        <v>350000</v>
      </c>
      <c r="L349" s="177">
        <v>350000</v>
      </c>
      <c r="M349" s="177">
        <v>350000</v>
      </c>
      <c r="N349" s="177">
        <v>375000</v>
      </c>
      <c r="O349" s="177">
        <v>381000</v>
      </c>
      <c r="P349" s="177">
        <v>350930</v>
      </c>
      <c r="Q349" s="203" t="s">
        <v>162</v>
      </c>
      <c r="R349" s="204">
        <f t="shared" si="5"/>
        <v>0</v>
      </c>
    </row>
    <row r="350" spans="1:18" s="166" customFormat="1">
      <c r="A350" s="201" t="s">
        <v>536</v>
      </c>
      <c r="B350" s="202" t="s">
        <v>515</v>
      </c>
      <c r="C350" s="176">
        <v>0</v>
      </c>
      <c r="D350" s="176">
        <v>0</v>
      </c>
      <c r="E350" s="176">
        <v>0</v>
      </c>
      <c r="F350" s="176">
        <v>0</v>
      </c>
      <c r="G350" s="176">
        <v>0</v>
      </c>
      <c r="H350" s="176">
        <v>0</v>
      </c>
      <c r="I350" s="176">
        <v>0</v>
      </c>
      <c r="J350" s="176">
        <v>0</v>
      </c>
      <c r="K350" s="176">
        <v>0</v>
      </c>
      <c r="L350" s="176">
        <v>0</v>
      </c>
      <c r="M350" s="176">
        <v>0</v>
      </c>
      <c r="N350" s="176">
        <v>0</v>
      </c>
      <c r="O350" s="176">
        <v>0</v>
      </c>
      <c r="P350" s="176">
        <v>0</v>
      </c>
      <c r="Q350" s="174" t="s">
        <v>162</v>
      </c>
      <c r="R350" s="204">
        <f t="shared" si="5"/>
        <v>0</v>
      </c>
    </row>
    <row r="351" spans="1:18">
      <c r="A351" s="201" t="s">
        <v>537</v>
      </c>
      <c r="B351" s="202" t="s">
        <v>515</v>
      </c>
      <c r="C351" s="177">
        <v>449000</v>
      </c>
      <c r="D351" s="177">
        <v>449000</v>
      </c>
      <c r="E351" s="177">
        <v>615000</v>
      </c>
      <c r="F351" s="177">
        <v>615000</v>
      </c>
      <c r="G351" s="177">
        <v>615000</v>
      </c>
      <c r="H351" s="177">
        <v>615000</v>
      </c>
      <c r="I351" s="177">
        <v>615000</v>
      </c>
      <c r="J351" s="177">
        <v>615000</v>
      </c>
      <c r="K351" s="177">
        <v>615000</v>
      </c>
      <c r="L351" s="177">
        <v>615000</v>
      </c>
      <c r="M351" s="177">
        <v>615000</v>
      </c>
      <c r="N351" s="177">
        <v>648000</v>
      </c>
      <c r="O351" s="177">
        <v>649000</v>
      </c>
      <c r="P351" s="177">
        <v>598241</v>
      </c>
      <c r="Q351" s="203" t="s">
        <v>162</v>
      </c>
      <c r="R351" s="204">
        <f t="shared" si="5"/>
        <v>0</v>
      </c>
    </row>
    <row r="352" spans="1:18" s="166" customFormat="1">
      <c r="A352" s="201" t="s">
        <v>538</v>
      </c>
      <c r="B352" s="202" t="s">
        <v>515</v>
      </c>
      <c r="C352" s="176">
        <v>0</v>
      </c>
      <c r="D352" s="176">
        <v>0</v>
      </c>
      <c r="E352" s="176">
        <v>0</v>
      </c>
      <c r="F352" s="176">
        <v>0</v>
      </c>
      <c r="G352" s="176">
        <v>0</v>
      </c>
      <c r="H352" s="176">
        <v>0</v>
      </c>
      <c r="I352" s="176">
        <v>0</v>
      </c>
      <c r="J352" s="176">
        <v>0</v>
      </c>
      <c r="K352" s="176">
        <v>0</v>
      </c>
      <c r="L352" s="176">
        <v>0</v>
      </c>
      <c r="M352" s="176">
        <v>0</v>
      </c>
      <c r="N352" s="176">
        <v>0</v>
      </c>
      <c r="O352" s="176">
        <v>0</v>
      </c>
      <c r="P352" s="176">
        <v>0</v>
      </c>
      <c r="Q352" s="174" t="s">
        <v>162</v>
      </c>
      <c r="R352" s="204">
        <f t="shared" si="5"/>
        <v>0</v>
      </c>
    </row>
    <row r="353" spans="1:18">
      <c r="A353" s="201" t="s">
        <v>539</v>
      </c>
      <c r="B353" s="202" t="s">
        <v>515</v>
      </c>
      <c r="C353" s="177">
        <v>537000</v>
      </c>
      <c r="D353" s="177">
        <v>537000</v>
      </c>
      <c r="E353" s="177">
        <v>538000</v>
      </c>
      <c r="F353" s="177">
        <v>538000</v>
      </c>
      <c r="G353" s="177">
        <v>538000</v>
      </c>
      <c r="H353" s="177">
        <v>538000</v>
      </c>
      <c r="I353" s="177">
        <v>538000</v>
      </c>
      <c r="J353" s="177">
        <v>538000</v>
      </c>
      <c r="K353" s="177">
        <v>538000</v>
      </c>
      <c r="L353" s="177">
        <v>554000</v>
      </c>
      <c r="M353" s="177">
        <v>554000</v>
      </c>
      <c r="N353" s="177">
        <v>572000</v>
      </c>
      <c r="O353" s="177">
        <v>579000</v>
      </c>
      <c r="P353" s="177">
        <v>545167</v>
      </c>
      <c r="Q353" s="203" t="s">
        <v>162</v>
      </c>
      <c r="R353" s="204">
        <f t="shared" si="5"/>
        <v>0</v>
      </c>
    </row>
    <row r="354" spans="1:18" s="166" customFormat="1">
      <c r="A354" s="201" t="s">
        <v>540</v>
      </c>
      <c r="B354" s="202" t="s">
        <v>515</v>
      </c>
      <c r="C354" s="176">
        <v>0</v>
      </c>
      <c r="D354" s="176">
        <v>0</v>
      </c>
      <c r="E354" s="176">
        <v>0</v>
      </c>
      <c r="F354" s="176">
        <v>0</v>
      </c>
      <c r="G354" s="176">
        <v>0</v>
      </c>
      <c r="H354" s="176">
        <v>0</v>
      </c>
      <c r="I354" s="176">
        <v>0</v>
      </c>
      <c r="J354" s="176">
        <v>0</v>
      </c>
      <c r="K354" s="176">
        <v>0</v>
      </c>
      <c r="L354" s="176">
        <v>0</v>
      </c>
      <c r="M354" s="176">
        <v>0</v>
      </c>
      <c r="N354" s="176">
        <v>0</v>
      </c>
      <c r="O354" s="176">
        <v>0</v>
      </c>
      <c r="P354" s="176">
        <v>0</v>
      </c>
      <c r="Q354" s="174" t="s">
        <v>162</v>
      </c>
      <c r="R354" s="204">
        <f t="shared" si="5"/>
        <v>0</v>
      </c>
    </row>
    <row r="355" spans="1:18">
      <c r="A355" s="201" t="s">
        <v>541</v>
      </c>
      <c r="B355" s="202" t="s">
        <v>515</v>
      </c>
      <c r="C355" s="177">
        <v>0</v>
      </c>
      <c r="D355" s="177">
        <v>0</v>
      </c>
      <c r="E355" s="177">
        <v>0</v>
      </c>
      <c r="F355" s="177">
        <v>22000</v>
      </c>
      <c r="G355" s="177">
        <v>22000</v>
      </c>
      <c r="H355" s="177">
        <v>22000</v>
      </c>
      <c r="I355" s="177">
        <v>22000</v>
      </c>
      <c r="J355" s="177">
        <v>22000</v>
      </c>
      <c r="K355" s="177">
        <v>22000</v>
      </c>
      <c r="L355" s="177">
        <v>22000</v>
      </c>
      <c r="M355" s="177">
        <v>22000</v>
      </c>
      <c r="N355" s="177">
        <v>211000</v>
      </c>
      <c r="O355" s="177">
        <v>49000</v>
      </c>
      <c r="P355" s="177">
        <v>34103</v>
      </c>
      <c r="Q355" s="203" t="s">
        <v>162</v>
      </c>
      <c r="R355" s="204">
        <f t="shared" si="5"/>
        <v>0</v>
      </c>
    </row>
    <row r="356" spans="1:18" s="166" customFormat="1">
      <c r="A356" s="201" t="s">
        <v>542</v>
      </c>
      <c r="B356" s="202" t="s">
        <v>515</v>
      </c>
      <c r="C356" s="176">
        <v>0</v>
      </c>
      <c r="D356" s="176">
        <v>0</v>
      </c>
      <c r="E356" s="176">
        <v>0</v>
      </c>
      <c r="F356" s="176">
        <v>0</v>
      </c>
      <c r="G356" s="176">
        <v>0</v>
      </c>
      <c r="H356" s="176">
        <v>0</v>
      </c>
      <c r="I356" s="176">
        <v>0</v>
      </c>
      <c r="J356" s="176">
        <v>0</v>
      </c>
      <c r="K356" s="176">
        <v>0</v>
      </c>
      <c r="L356" s="176">
        <v>0</v>
      </c>
      <c r="M356" s="176">
        <v>0</v>
      </c>
      <c r="N356" s="176">
        <v>0</v>
      </c>
      <c r="O356" s="176">
        <v>0</v>
      </c>
      <c r="P356" s="176">
        <v>0</v>
      </c>
      <c r="Q356" s="174" t="s">
        <v>162</v>
      </c>
      <c r="R356" s="204">
        <f t="shared" si="5"/>
        <v>0</v>
      </c>
    </row>
    <row r="357" spans="1:18">
      <c r="A357" s="201" t="s">
        <v>543</v>
      </c>
      <c r="B357" s="202" t="s">
        <v>515</v>
      </c>
      <c r="C357" s="177">
        <v>413000</v>
      </c>
      <c r="D357" s="177">
        <v>413000</v>
      </c>
      <c r="E357" s="177">
        <v>461000</v>
      </c>
      <c r="F357" s="177">
        <v>461000</v>
      </c>
      <c r="G357" s="177">
        <v>461000</v>
      </c>
      <c r="H357" s="177">
        <v>461000</v>
      </c>
      <c r="I357" s="177">
        <v>461000</v>
      </c>
      <c r="J357" s="177">
        <v>461000</v>
      </c>
      <c r="K357" s="177">
        <v>461000</v>
      </c>
      <c r="L357" s="177">
        <v>461000</v>
      </c>
      <c r="M357" s="177">
        <v>461000</v>
      </c>
      <c r="N357" s="177">
        <v>501000</v>
      </c>
      <c r="O357" s="177">
        <v>501000</v>
      </c>
      <c r="P357" s="177">
        <v>459611</v>
      </c>
      <c r="Q357" s="203" t="s">
        <v>162</v>
      </c>
      <c r="R357" s="204">
        <f t="shared" si="5"/>
        <v>0</v>
      </c>
    </row>
    <row r="358" spans="1:18" s="166" customFormat="1">
      <c r="A358" s="201" t="s">
        <v>544</v>
      </c>
      <c r="B358" s="202" t="s">
        <v>515</v>
      </c>
      <c r="C358" s="176">
        <v>0</v>
      </c>
      <c r="D358" s="176">
        <v>0</v>
      </c>
      <c r="E358" s="176">
        <v>0</v>
      </c>
      <c r="F358" s="176">
        <v>0</v>
      </c>
      <c r="G358" s="176">
        <v>0</v>
      </c>
      <c r="H358" s="176">
        <v>0</v>
      </c>
      <c r="I358" s="176">
        <v>0</v>
      </c>
      <c r="J358" s="176">
        <v>0</v>
      </c>
      <c r="K358" s="176">
        <v>0</v>
      </c>
      <c r="L358" s="176">
        <v>0</v>
      </c>
      <c r="M358" s="176">
        <v>0</v>
      </c>
      <c r="N358" s="176">
        <v>0</v>
      </c>
      <c r="O358" s="176">
        <v>0</v>
      </c>
      <c r="P358" s="176">
        <v>0</v>
      </c>
      <c r="Q358" s="174" t="s">
        <v>162</v>
      </c>
      <c r="R358" s="204">
        <f t="shared" si="5"/>
        <v>0</v>
      </c>
    </row>
    <row r="359" spans="1:18" s="166" customFormat="1">
      <c r="A359" s="201" t="s">
        <v>545</v>
      </c>
      <c r="B359" s="202" t="s">
        <v>515</v>
      </c>
      <c r="C359" s="176">
        <v>0</v>
      </c>
      <c r="D359" s="176">
        <v>0</v>
      </c>
      <c r="E359" s="176">
        <v>0</v>
      </c>
      <c r="F359" s="176">
        <v>0</v>
      </c>
      <c r="G359" s="176">
        <v>0</v>
      </c>
      <c r="H359" s="176">
        <v>0</v>
      </c>
      <c r="I359" s="176">
        <v>0</v>
      </c>
      <c r="J359" s="176">
        <v>0</v>
      </c>
      <c r="K359" s="176">
        <v>0</v>
      </c>
      <c r="L359" s="176">
        <v>0</v>
      </c>
      <c r="M359" s="176">
        <v>0</v>
      </c>
      <c r="N359" s="176">
        <v>0</v>
      </c>
      <c r="O359" s="176">
        <v>0</v>
      </c>
      <c r="P359" s="176">
        <v>0</v>
      </c>
      <c r="Q359" s="174" t="s">
        <v>162</v>
      </c>
      <c r="R359" s="204">
        <f t="shared" si="5"/>
        <v>0</v>
      </c>
    </row>
    <row r="360" spans="1:18" s="166" customFormat="1">
      <c r="A360" s="201" t="s">
        <v>546</v>
      </c>
      <c r="B360" s="202" t="s">
        <v>515</v>
      </c>
      <c r="C360" s="176">
        <v>0</v>
      </c>
      <c r="D360" s="176">
        <v>0</v>
      </c>
      <c r="E360" s="176">
        <v>0</v>
      </c>
      <c r="F360" s="176">
        <v>0</v>
      </c>
      <c r="G360" s="176">
        <v>0</v>
      </c>
      <c r="H360" s="176">
        <v>0</v>
      </c>
      <c r="I360" s="176">
        <v>0</v>
      </c>
      <c r="J360" s="176">
        <v>0</v>
      </c>
      <c r="K360" s="176">
        <v>0</v>
      </c>
      <c r="L360" s="176">
        <v>0</v>
      </c>
      <c r="M360" s="176">
        <v>0</v>
      </c>
      <c r="N360" s="176">
        <v>0</v>
      </c>
      <c r="O360" s="176">
        <v>0</v>
      </c>
      <c r="P360" s="176">
        <v>0</v>
      </c>
      <c r="Q360" s="174" t="s">
        <v>162</v>
      </c>
      <c r="R360" s="204">
        <f t="shared" si="5"/>
        <v>0</v>
      </c>
    </row>
    <row r="361" spans="1:18">
      <c r="A361" s="201" t="s">
        <v>547</v>
      </c>
      <c r="B361" s="202" t="s">
        <v>515</v>
      </c>
      <c r="C361" s="177">
        <v>29000</v>
      </c>
      <c r="D361" s="177">
        <v>29000</v>
      </c>
      <c r="E361" s="177">
        <v>29000</v>
      </c>
      <c r="F361" s="177">
        <v>29000</v>
      </c>
      <c r="G361" s="177">
        <v>29000</v>
      </c>
      <c r="H361" s="177">
        <v>29000</v>
      </c>
      <c r="I361" s="177">
        <v>29000</v>
      </c>
      <c r="J361" s="177">
        <v>29000</v>
      </c>
      <c r="K361" s="177">
        <v>29000</v>
      </c>
      <c r="L361" s="177">
        <v>29000</v>
      </c>
      <c r="M361" s="177">
        <v>29000</v>
      </c>
      <c r="N361" s="177">
        <v>29000</v>
      </c>
      <c r="O361" s="177">
        <v>29000</v>
      </c>
      <c r="P361" s="177">
        <v>28654</v>
      </c>
      <c r="Q361" s="203" t="s">
        <v>162</v>
      </c>
      <c r="R361" s="204">
        <f t="shared" si="5"/>
        <v>0</v>
      </c>
    </row>
    <row r="362" spans="1:18">
      <c r="A362" s="201" t="s">
        <v>548</v>
      </c>
      <c r="B362" s="202" t="s">
        <v>515</v>
      </c>
      <c r="C362" s="177">
        <v>677000</v>
      </c>
      <c r="D362" s="177">
        <v>677000</v>
      </c>
      <c r="E362" s="177">
        <v>677000</v>
      </c>
      <c r="F362" s="177">
        <v>677000</v>
      </c>
      <c r="G362" s="177">
        <v>677000</v>
      </c>
      <c r="H362" s="177">
        <v>677000</v>
      </c>
      <c r="I362" s="177">
        <v>677000</v>
      </c>
      <c r="J362" s="177">
        <v>677000</v>
      </c>
      <c r="K362" s="177">
        <v>677000</v>
      </c>
      <c r="L362" s="177">
        <v>677000</v>
      </c>
      <c r="M362" s="177">
        <v>677000</v>
      </c>
      <c r="N362" s="177">
        <v>677000</v>
      </c>
      <c r="O362" s="177">
        <v>677000</v>
      </c>
      <c r="P362" s="177">
        <v>677429</v>
      </c>
      <c r="Q362" s="203" t="s">
        <v>162</v>
      </c>
      <c r="R362" s="204">
        <f t="shared" si="5"/>
        <v>0</v>
      </c>
    </row>
    <row r="363" spans="1:18" s="166" customFormat="1">
      <c r="A363" s="201" t="s">
        <v>549</v>
      </c>
      <c r="B363" s="202" t="s">
        <v>515</v>
      </c>
      <c r="C363" s="176">
        <v>0</v>
      </c>
      <c r="D363" s="176">
        <v>0</v>
      </c>
      <c r="E363" s="176">
        <v>0</v>
      </c>
      <c r="F363" s="176">
        <v>0</v>
      </c>
      <c r="G363" s="176">
        <v>0</v>
      </c>
      <c r="H363" s="176">
        <v>0</v>
      </c>
      <c r="I363" s="176">
        <v>0</v>
      </c>
      <c r="J363" s="176">
        <v>0</v>
      </c>
      <c r="K363" s="176">
        <v>0</v>
      </c>
      <c r="L363" s="176">
        <v>0</v>
      </c>
      <c r="M363" s="176">
        <v>0</v>
      </c>
      <c r="N363" s="176">
        <v>0</v>
      </c>
      <c r="O363" s="176">
        <v>0</v>
      </c>
      <c r="P363" s="176">
        <v>0</v>
      </c>
      <c r="Q363" s="174" t="s">
        <v>162</v>
      </c>
      <c r="R363" s="204">
        <f t="shared" si="5"/>
        <v>0</v>
      </c>
    </row>
    <row r="364" spans="1:18">
      <c r="A364" s="201" t="s">
        <v>550</v>
      </c>
      <c r="B364" s="202" t="s">
        <v>515</v>
      </c>
      <c r="C364" s="177">
        <v>2820000</v>
      </c>
      <c r="D364" s="177">
        <v>2820000</v>
      </c>
      <c r="E364" s="177">
        <v>2820000</v>
      </c>
      <c r="F364" s="177">
        <v>2820000</v>
      </c>
      <c r="G364" s="177">
        <v>2820000</v>
      </c>
      <c r="H364" s="177">
        <v>2820000</v>
      </c>
      <c r="I364" s="177">
        <v>2820000</v>
      </c>
      <c r="J364" s="177">
        <v>2820000</v>
      </c>
      <c r="K364" s="177">
        <v>2820000</v>
      </c>
      <c r="L364" s="177">
        <v>2820000</v>
      </c>
      <c r="M364" s="177">
        <v>2820000</v>
      </c>
      <c r="N364" s="177">
        <v>2820000</v>
      </c>
      <c r="O364" s="177">
        <v>2820000</v>
      </c>
      <c r="P364" s="177">
        <v>2820159</v>
      </c>
      <c r="Q364" s="203" t="s">
        <v>162</v>
      </c>
      <c r="R364" s="204">
        <f t="shared" si="5"/>
        <v>0</v>
      </c>
    </row>
    <row r="365" spans="1:18" s="166" customFormat="1">
      <c r="A365" s="201" t="s">
        <v>551</v>
      </c>
      <c r="B365" s="202" t="s">
        <v>515</v>
      </c>
      <c r="C365" s="176">
        <v>0</v>
      </c>
      <c r="D365" s="176">
        <v>0</v>
      </c>
      <c r="E365" s="176">
        <v>0</v>
      </c>
      <c r="F365" s="176">
        <v>0</v>
      </c>
      <c r="G365" s="176">
        <v>0</v>
      </c>
      <c r="H365" s="176">
        <v>0</v>
      </c>
      <c r="I365" s="176">
        <v>0</v>
      </c>
      <c r="J365" s="176">
        <v>0</v>
      </c>
      <c r="K365" s="176">
        <v>0</v>
      </c>
      <c r="L365" s="176">
        <v>0</v>
      </c>
      <c r="M365" s="176">
        <v>0</v>
      </c>
      <c r="N365" s="176">
        <v>0</v>
      </c>
      <c r="O365" s="176">
        <v>0</v>
      </c>
      <c r="P365" s="176">
        <v>0</v>
      </c>
      <c r="Q365" s="174" t="s">
        <v>162</v>
      </c>
      <c r="R365" s="204">
        <f t="shared" si="5"/>
        <v>0</v>
      </c>
    </row>
    <row r="366" spans="1:18">
      <c r="A366" s="201" t="s">
        <v>552</v>
      </c>
      <c r="B366" s="202" t="s">
        <v>515</v>
      </c>
      <c r="C366" s="177">
        <v>479000</v>
      </c>
      <c r="D366" s="177">
        <v>479000</v>
      </c>
      <c r="E366" s="177">
        <v>479000</v>
      </c>
      <c r="F366" s="177">
        <v>479000</v>
      </c>
      <c r="G366" s="177">
        <v>479000</v>
      </c>
      <c r="H366" s="177">
        <v>479000</v>
      </c>
      <c r="I366" s="177">
        <v>479000</v>
      </c>
      <c r="J366" s="177">
        <v>479000</v>
      </c>
      <c r="K366" s="177">
        <v>479000</v>
      </c>
      <c r="L366" s="177">
        <v>479000</v>
      </c>
      <c r="M366" s="177">
        <v>479000</v>
      </c>
      <c r="N366" s="177">
        <v>479000</v>
      </c>
      <c r="O366" s="177">
        <v>479000</v>
      </c>
      <c r="P366" s="177">
        <v>479165</v>
      </c>
      <c r="Q366" s="203" t="s">
        <v>162</v>
      </c>
      <c r="R366" s="204">
        <f t="shared" si="5"/>
        <v>0</v>
      </c>
    </row>
    <row r="367" spans="1:18">
      <c r="A367" s="201" t="s">
        <v>553</v>
      </c>
      <c r="B367" s="202" t="s">
        <v>515</v>
      </c>
      <c r="C367" s="177">
        <v>46000</v>
      </c>
      <c r="D367" s="177">
        <v>46000</v>
      </c>
      <c r="E367" s="177">
        <v>46000</v>
      </c>
      <c r="F367" s="177">
        <v>46000</v>
      </c>
      <c r="G367" s="177">
        <v>46000</v>
      </c>
      <c r="H367" s="177">
        <v>46000</v>
      </c>
      <c r="I367" s="177">
        <v>46000</v>
      </c>
      <c r="J367" s="177">
        <v>46000</v>
      </c>
      <c r="K367" s="177">
        <v>46000</v>
      </c>
      <c r="L367" s="177">
        <v>46000</v>
      </c>
      <c r="M367" s="177">
        <v>46000</v>
      </c>
      <c r="N367" s="177">
        <v>46000</v>
      </c>
      <c r="O367" s="177">
        <v>46000</v>
      </c>
      <c r="P367" s="177">
        <v>46462</v>
      </c>
      <c r="Q367" s="203" t="s">
        <v>162</v>
      </c>
      <c r="R367" s="204">
        <f t="shared" si="5"/>
        <v>0</v>
      </c>
    </row>
    <row r="368" spans="1:18" s="166" customFormat="1">
      <c r="A368" s="201" t="s">
        <v>554</v>
      </c>
      <c r="B368" s="202" t="s">
        <v>515</v>
      </c>
      <c r="C368" s="176">
        <v>0</v>
      </c>
      <c r="D368" s="176">
        <v>0</v>
      </c>
      <c r="E368" s="176">
        <v>0</v>
      </c>
      <c r="F368" s="176">
        <v>0</v>
      </c>
      <c r="G368" s="176">
        <v>0</v>
      </c>
      <c r="H368" s="176">
        <v>0</v>
      </c>
      <c r="I368" s="176">
        <v>0</v>
      </c>
      <c r="J368" s="176">
        <v>0</v>
      </c>
      <c r="K368" s="176">
        <v>0</v>
      </c>
      <c r="L368" s="176">
        <v>0</v>
      </c>
      <c r="M368" s="176">
        <v>0</v>
      </c>
      <c r="N368" s="176">
        <v>0</v>
      </c>
      <c r="O368" s="176">
        <v>0</v>
      </c>
      <c r="P368" s="176">
        <v>0</v>
      </c>
      <c r="Q368" s="174" t="s">
        <v>162</v>
      </c>
      <c r="R368" s="204">
        <f t="shared" si="5"/>
        <v>0</v>
      </c>
    </row>
    <row r="369" spans="1:18" s="166" customFormat="1">
      <c r="A369" s="201" t="s">
        <v>555</v>
      </c>
      <c r="B369" s="202" t="s">
        <v>515</v>
      </c>
      <c r="C369" s="176">
        <v>0</v>
      </c>
      <c r="D369" s="176">
        <v>0</v>
      </c>
      <c r="E369" s="176">
        <v>0</v>
      </c>
      <c r="F369" s="176">
        <v>0</v>
      </c>
      <c r="G369" s="176">
        <v>0</v>
      </c>
      <c r="H369" s="176">
        <v>0</v>
      </c>
      <c r="I369" s="176">
        <v>0</v>
      </c>
      <c r="J369" s="176">
        <v>0</v>
      </c>
      <c r="K369" s="176">
        <v>0</v>
      </c>
      <c r="L369" s="176">
        <v>0</v>
      </c>
      <c r="M369" s="176">
        <v>0</v>
      </c>
      <c r="N369" s="176">
        <v>0</v>
      </c>
      <c r="O369" s="176">
        <v>0</v>
      </c>
      <c r="P369" s="176">
        <v>0</v>
      </c>
      <c r="Q369" s="174" t="s">
        <v>162</v>
      </c>
      <c r="R369" s="204">
        <f t="shared" si="5"/>
        <v>0</v>
      </c>
    </row>
    <row r="370" spans="1:18" s="166" customFormat="1">
      <c r="A370" s="201" t="s">
        <v>556</v>
      </c>
      <c r="B370" s="202" t="s">
        <v>515</v>
      </c>
      <c r="C370" s="176">
        <v>0</v>
      </c>
      <c r="D370" s="176">
        <v>0</v>
      </c>
      <c r="E370" s="176">
        <v>0</v>
      </c>
      <c r="F370" s="176">
        <v>0</v>
      </c>
      <c r="G370" s="176">
        <v>0</v>
      </c>
      <c r="H370" s="176">
        <v>0</v>
      </c>
      <c r="I370" s="176">
        <v>0</v>
      </c>
      <c r="J370" s="176">
        <v>0</v>
      </c>
      <c r="K370" s="176">
        <v>0</v>
      </c>
      <c r="L370" s="176">
        <v>0</v>
      </c>
      <c r="M370" s="176">
        <v>0</v>
      </c>
      <c r="N370" s="176">
        <v>0</v>
      </c>
      <c r="O370" s="176">
        <v>0</v>
      </c>
      <c r="P370" s="176">
        <v>0</v>
      </c>
      <c r="Q370" s="174" t="s">
        <v>162</v>
      </c>
      <c r="R370" s="204">
        <f t="shared" si="5"/>
        <v>0</v>
      </c>
    </row>
    <row r="371" spans="1:18">
      <c r="A371" s="201" t="s">
        <v>557</v>
      </c>
      <c r="B371" s="202" t="s">
        <v>515</v>
      </c>
      <c r="C371" s="177">
        <v>2152000</v>
      </c>
      <c r="D371" s="177">
        <v>2152000</v>
      </c>
      <c r="E371" s="177">
        <v>2152000</v>
      </c>
      <c r="F371" s="177">
        <v>2152000</v>
      </c>
      <c r="G371" s="177">
        <v>2152000</v>
      </c>
      <c r="H371" s="177">
        <v>2152000</v>
      </c>
      <c r="I371" s="177">
        <v>2152000</v>
      </c>
      <c r="J371" s="177">
        <v>2152000</v>
      </c>
      <c r="K371" s="177">
        <v>2152000</v>
      </c>
      <c r="L371" s="177">
        <v>2152000</v>
      </c>
      <c r="M371" s="177">
        <v>2152000</v>
      </c>
      <c r="N371" s="177">
        <v>2191000</v>
      </c>
      <c r="O371" s="177">
        <v>2191000</v>
      </c>
      <c r="P371" s="177">
        <v>2156868</v>
      </c>
      <c r="Q371" s="203" t="s">
        <v>162</v>
      </c>
      <c r="R371" s="204">
        <f t="shared" si="5"/>
        <v>0</v>
      </c>
    </row>
    <row r="372" spans="1:18" s="166" customFormat="1">
      <c r="A372" s="201" t="s">
        <v>558</v>
      </c>
      <c r="B372" s="202" t="s">
        <v>515</v>
      </c>
      <c r="C372" s="176">
        <v>0</v>
      </c>
      <c r="D372" s="176">
        <v>0</v>
      </c>
      <c r="E372" s="176">
        <v>0</v>
      </c>
      <c r="F372" s="176">
        <v>0</v>
      </c>
      <c r="G372" s="176">
        <v>0</v>
      </c>
      <c r="H372" s="176">
        <v>0</v>
      </c>
      <c r="I372" s="176">
        <v>0</v>
      </c>
      <c r="J372" s="176">
        <v>0</v>
      </c>
      <c r="K372" s="176">
        <v>0</v>
      </c>
      <c r="L372" s="176">
        <v>0</v>
      </c>
      <c r="M372" s="176">
        <v>0</v>
      </c>
      <c r="N372" s="176">
        <v>0</v>
      </c>
      <c r="O372" s="176">
        <v>0</v>
      </c>
      <c r="P372" s="176">
        <v>0</v>
      </c>
      <c r="Q372" s="174" t="s">
        <v>162</v>
      </c>
      <c r="R372" s="204">
        <f t="shared" si="5"/>
        <v>0</v>
      </c>
    </row>
    <row r="373" spans="1:18" s="166" customFormat="1">
      <c r="A373" s="201" t="s">
        <v>559</v>
      </c>
      <c r="B373" s="202" t="s">
        <v>515</v>
      </c>
      <c r="C373" s="176">
        <v>0</v>
      </c>
      <c r="D373" s="176">
        <v>0</v>
      </c>
      <c r="E373" s="176">
        <v>0</v>
      </c>
      <c r="F373" s="176">
        <v>0</v>
      </c>
      <c r="G373" s="176">
        <v>0</v>
      </c>
      <c r="H373" s="176">
        <v>0</v>
      </c>
      <c r="I373" s="176">
        <v>0</v>
      </c>
      <c r="J373" s="176">
        <v>0</v>
      </c>
      <c r="K373" s="176">
        <v>0</v>
      </c>
      <c r="L373" s="176">
        <v>0</v>
      </c>
      <c r="M373" s="176">
        <v>0</v>
      </c>
      <c r="N373" s="176">
        <v>0</v>
      </c>
      <c r="O373" s="176">
        <v>0</v>
      </c>
      <c r="P373" s="176">
        <v>0</v>
      </c>
      <c r="Q373" s="174" t="s">
        <v>162</v>
      </c>
      <c r="R373" s="204">
        <f t="shared" si="5"/>
        <v>0</v>
      </c>
    </row>
    <row r="374" spans="1:18" s="166" customFormat="1">
      <c r="A374" s="201" t="s">
        <v>560</v>
      </c>
      <c r="B374" s="202" t="s">
        <v>515</v>
      </c>
      <c r="C374" s="176">
        <v>0</v>
      </c>
      <c r="D374" s="176">
        <v>0</v>
      </c>
      <c r="E374" s="176">
        <v>0</v>
      </c>
      <c r="F374" s="176">
        <v>0</v>
      </c>
      <c r="G374" s="176">
        <v>0</v>
      </c>
      <c r="H374" s="176">
        <v>0</v>
      </c>
      <c r="I374" s="176">
        <v>0</v>
      </c>
      <c r="J374" s="176">
        <v>0</v>
      </c>
      <c r="K374" s="176">
        <v>0</v>
      </c>
      <c r="L374" s="176">
        <v>0</v>
      </c>
      <c r="M374" s="176">
        <v>0</v>
      </c>
      <c r="N374" s="176">
        <v>0</v>
      </c>
      <c r="O374" s="176">
        <v>0</v>
      </c>
      <c r="P374" s="176">
        <v>0</v>
      </c>
      <c r="Q374" s="174" t="s">
        <v>162</v>
      </c>
      <c r="R374" s="204">
        <f t="shared" si="5"/>
        <v>0</v>
      </c>
    </row>
    <row r="375" spans="1:18">
      <c r="A375" s="201" t="s">
        <v>561</v>
      </c>
      <c r="B375" s="202" t="s">
        <v>515</v>
      </c>
      <c r="C375" s="177">
        <v>637000</v>
      </c>
      <c r="D375" s="177">
        <v>637000</v>
      </c>
      <c r="E375" s="177">
        <v>637000</v>
      </c>
      <c r="F375" s="177">
        <v>637000</v>
      </c>
      <c r="G375" s="177">
        <v>637000</v>
      </c>
      <c r="H375" s="177">
        <v>637000</v>
      </c>
      <c r="I375" s="177">
        <v>637000</v>
      </c>
      <c r="J375" s="177">
        <v>637000</v>
      </c>
      <c r="K375" s="177">
        <v>637000</v>
      </c>
      <c r="L375" s="177">
        <v>637000</v>
      </c>
      <c r="M375" s="177">
        <v>637000</v>
      </c>
      <c r="N375" s="177">
        <v>637000</v>
      </c>
      <c r="O375" s="177">
        <v>637000</v>
      </c>
      <c r="P375" s="177">
        <v>636604</v>
      </c>
      <c r="Q375" s="203" t="s">
        <v>162</v>
      </c>
      <c r="R375" s="204">
        <f t="shared" si="5"/>
        <v>0</v>
      </c>
    </row>
    <row r="376" spans="1:18">
      <c r="A376" s="201" t="s">
        <v>562</v>
      </c>
      <c r="B376" s="202" t="s">
        <v>515</v>
      </c>
      <c r="C376" s="177">
        <v>81000</v>
      </c>
      <c r="D376" s="177">
        <v>81000</v>
      </c>
      <c r="E376" s="177">
        <v>81000</v>
      </c>
      <c r="F376" s="177">
        <v>81000</v>
      </c>
      <c r="G376" s="177">
        <v>81000</v>
      </c>
      <c r="H376" s="177">
        <v>81000</v>
      </c>
      <c r="I376" s="177">
        <v>81000</v>
      </c>
      <c r="J376" s="177">
        <v>159000</v>
      </c>
      <c r="K376" s="177">
        <v>159000</v>
      </c>
      <c r="L376" s="177">
        <v>247000</v>
      </c>
      <c r="M376" s="177">
        <v>247000</v>
      </c>
      <c r="N376" s="177">
        <v>247000</v>
      </c>
      <c r="O376" s="177">
        <v>332000</v>
      </c>
      <c r="P376" s="177">
        <v>145863</v>
      </c>
      <c r="Q376" s="203" t="s">
        <v>162</v>
      </c>
      <c r="R376" s="204">
        <f t="shared" si="5"/>
        <v>0</v>
      </c>
    </row>
    <row r="377" spans="1:18" s="166" customFormat="1">
      <c r="A377" s="201" t="s">
        <v>563</v>
      </c>
      <c r="B377" s="202" t="s">
        <v>515</v>
      </c>
      <c r="C377" s="176">
        <v>0</v>
      </c>
      <c r="D377" s="176">
        <v>0</v>
      </c>
      <c r="E377" s="176">
        <v>0</v>
      </c>
      <c r="F377" s="176">
        <v>0</v>
      </c>
      <c r="G377" s="176">
        <v>0</v>
      </c>
      <c r="H377" s="176">
        <v>0</v>
      </c>
      <c r="I377" s="176">
        <v>0</v>
      </c>
      <c r="J377" s="176">
        <v>0</v>
      </c>
      <c r="K377" s="176">
        <v>0</v>
      </c>
      <c r="L377" s="176">
        <v>0</v>
      </c>
      <c r="M377" s="176">
        <v>0</v>
      </c>
      <c r="N377" s="176">
        <v>0</v>
      </c>
      <c r="O377" s="176">
        <v>0</v>
      </c>
      <c r="P377" s="176">
        <v>0</v>
      </c>
      <c r="Q377" s="174" t="s">
        <v>162</v>
      </c>
      <c r="R377" s="204">
        <f t="shared" si="5"/>
        <v>0</v>
      </c>
    </row>
    <row r="378" spans="1:18">
      <c r="A378" s="201" t="s">
        <v>564</v>
      </c>
      <c r="B378" s="202" t="s">
        <v>515</v>
      </c>
      <c r="C378" s="177">
        <v>2134000</v>
      </c>
      <c r="D378" s="177">
        <v>2134000</v>
      </c>
      <c r="E378" s="177">
        <v>2134000</v>
      </c>
      <c r="F378" s="177">
        <v>2134000</v>
      </c>
      <c r="G378" s="177">
        <v>2134000</v>
      </c>
      <c r="H378" s="177">
        <v>2134000</v>
      </c>
      <c r="I378" s="177">
        <v>2134000</v>
      </c>
      <c r="J378" s="177">
        <v>2134000</v>
      </c>
      <c r="K378" s="177">
        <v>2134000</v>
      </c>
      <c r="L378" s="177">
        <v>2134000</v>
      </c>
      <c r="M378" s="177">
        <v>2134000</v>
      </c>
      <c r="N378" s="177">
        <v>2134000</v>
      </c>
      <c r="O378" s="177">
        <v>2134000</v>
      </c>
      <c r="P378" s="177">
        <v>2134388</v>
      </c>
      <c r="Q378" s="203" t="s">
        <v>162</v>
      </c>
      <c r="R378" s="204">
        <f t="shared" si="5"/>
        <v>0</v>
      </c>
    </row>
    <row r="379" spans="1:18" s="166" customFormat="1">
      <c r="A379" s="201" t="s">
        <v>565</v>
      </c>
      <c r="B379" s="202" t="s">
        <v>515</v>
      </c>
      <c r="C379" s="176">
        <v>0</v>
      </c>
      <c r="D379" s="176">
        <v>0</v>
      </c>
      <c r="E379" s="176">
        <v>0</v>
      </c>
      <c r="F379" s="176">
        <v>0</v>
      </c>
      <c r="G379" s="176">
        <v>0</v>
      </c>
      <c r="H379" s="176">
        <v>0</v>
      </c>
      <c r="I379" s="176">
        <v>0</v>
      </c>
      <c r="J379" s="176">
        <v>0</v>
      </c>
      <c r="K379" s="176">
        <v>0</v>
      </c>
      <c r="L379" s="176">
        <v>0</v>
      </c>
      <c r="M379" s="176">
        <v>0</v>
      </c>
      <c r="N379" s="176">
        <v>0</v>
      </c>
      <c r="O379" s="176">
        <v>0</v>
      </c>
      <c r="P379" s="176">
        <v>0</v>
      </c>
      <c r="Q379" s="174" t="s">
        <v>162</v>
      </c>
      <c r="R379" s="204">
        <f t="shared" si="5"/>
        <v>0</v>
      </c>
    </row>
    <row r="380" spans="1:18" s="166" customFormat="1">
      <c r="A380" s="201" t="s">
        <v>566</v>
      </c>
      <c r="B380" s="202" t="s">
        <v>515</v>
      </c>
      <c r="C380" s="176">
        <v>0</v>
      </c>
      <c r="D380" s="176">
        <v>0</v>
      </c>
      <c r="E380" s="176">
        <v>0</v>
      </c>
      <c r="F380" s="176">
        <v>0</v>
      </c>
      <c r="G380" s="176">
        <v>0</v>
      </c>
      <c r="H380" s="176">
        <v>0</v>
      </c>
      <c r="I380" s="176">
        <v>0</v>
      </c>
      <c r="J380" s="176">
        <v>0</v>
      </c>
      <c r="K380" s="176">
        <v>0</v>
      </c>
      <c r="L380" s="176">
        <v>0</v>
      </c>
      <c r="M380" s="176">
        <v>0</v>
      </c>
      <c r="N380" s="176">
        <v>0</v>
      </c>
      <c r="O380" s="176">
        <v>0</v>
      </c>
      <c r="P380" s="176">
        <v>0</v>
      </c>
      <c r="Q380" s="174" t="s">
        <v>162</v>
      </c>
      <c r="R380" s="204">
        <f t="shared" si="5"/>
        <v>0</v>
      </c>
    </row>
    <row r="381" spans="1:18">
      <c r="A381" s="201" t="s">
        <v>567</v>
      </c>
      <c r="B381" s="202" t="s">
        <v>515</v>
      </c>
      <c r="C381" s="177">
        <v>167000</v>
      </c>
      <c r="D381" s="177">
        <v>167000</v>
      </c>
      <c r="E381" s="177">
        <v>167000</v>
      </c>
      <c r="F381" s="177">
        <v>167000</v>
      </c>
      <c r="G381" s="177">
        <v>167000</v>
      </c>
      <c r="H381" s="177">
        <v>167000</v>
      </c>
      <c r="I381" s="177">
        <v>167000</v>
      </c>
      <c r="J381" s="177">
        <v>167000</v>
      </c>
      <c r="K381" s="177">
        <v>167000</v>
      </c>
      <c r="L381" s="177">
        <v>167000</v>
      </c>
      <c r="M381" s="177">
        <v>167000</v>
      </c>
      <c r="N381" s="177">
        <v>167000</v>
      </c>
      <c r="O381" s="177">
        <v>167000</v>
      </c>
      <c r="P381" s="177">
        <v>167227</v>
      </c>
      <c r="Q381" s="203" t="s">
        <v>162</v>
      </c>
      <c r="R381" s="204">
        <f t="shared" si="5"/>
        <v>0</v>
      </c>
    </row>
    <row r="382" spans="1:18">
      <c r="A382" s="201" t="s">
        <v>568</v>
      </c>
      <c r="B382" s="202" t="s">
        <v>515</v>
      </c>
      <c r="C382" s="177">
        <v>186000</v>
      </c>
      <c r="D382" s="177">
        <v>186000</v>
      </c>
      <c r="E382" s="177">
        <v>186000</v>
      </c>
      <c r="F382" s="177">
        <v>186000</v>
      </c>
      <c r="G382" s="177">
        <v>186000</v>
      </c>
      <c r="H382" s="177">
        <v>186000</v>
      </c>
      <c r="I382" s="177">
        <v>186000</v>
      </c>
      <c r="J382" s="177">
        <v>186000</v>
      </c>
      <c r="K382" s="177">
        <v>186000</v>
      </c>
      <c r="L382" s="177">
        <v>186000</v>
      </c>
      <c r="M382" s="177">
        <v>186000</v>
      </c>
      <c r="N382" s="177">
        <v>186000</v>
      </c>
      <c r="O382" s="177">
        <v>186000</v>
      </c>
      <c r="P382" s="177">
        <v>186111</v>
      </c>
      <c r="Q382" s="203" t="s">
        <v>162</v>
      </c>
      <c r="R382" s="204">
        <f t="shared" si="5"/>
        <v>0</v>
      </c>
    </row>
    <row r="383" spans="1:18" s="166" customFormat="1">
      <c r="A383" s="201" t="s">
        <v>569</v>
      </c>
      <c r="B383" s="202" t="s">
        <v>515</v>
      </c>
      <c r="C383" s="176">
        <v>0</v>
      </c>
      <c r="D383" s="176">
        <v>0</v>
      </c>
      <c r="E383" s="176">
        <v>0</v>
      </c>
      <c r="F383" s="176">
        <v>0</v>
      </c>
      <c r="G383" s="176">
        <v>0</v>
      </c>
      <c r="H383" s="176">
        <v>0</v>
      </c>
      <c r="I383" s="176">
        <v>0</v>
      </c>
      <c r="J383" s="176">
        <v>0</v>
      </c>
      <c r="K383" s="176">
        <v>0</v>
      </c>
      <c r="L383" s="176">
        <v>0</v>
      </c>
      <c r="M383" s="176">
        <v>0</v>
      </c>
      <c r="N383" s="176">
        <v>0</v>
      </c>
      <c r="O383" s="176">
        <v>0</v>
      </c>
      <c r="P383" s="176">
        <v>0</v>
      </c>
      <c r="Q383" s="174" t="s">
        <v>162</v>
      </c>
      <c r="R383" s="204">
        <f t="shared" si="5"/>
        <v>0</v>
      </c>
    </row>
    <row r="384" spans="1:18">
      <c r="A384" s="201" t="s">
        <v>570</v>
      </c>
      <c r="B384" s="202" t="s">
        <v>515</v>
      </c>
      <c r="C384" s="177">
        <v>156000</v>
      </c>
      <c r="D384" s="177">
        <v>156000</v>
      </c>
      <c r="E384" s="177">
        <v>156000</v>
      </c>
      <c r="F384" s="177">
        <v>156000</v>
      </c>
      <c r="G384" s="177">
        <v>156000</v>
      </c>
      <c r="H384" s="177">
        <v>156000</v>
      </c>
      <c r="I384" s="177">
        <v>156000</v>
      </c>
      <c r="J384" s="177">
        <v>156000</v>
      </c>
      <c r="K384" s="177">
        <v>156000</v>
      </c>
      <c r="L384" s="177">
        <v>156000</v>
      </c>
      <c r="M384" s="177">
        <v>156000</v>
      </c>
      <c r="N384" s="177">
        <v>156000</v>
      </c>
      <c r="O384" s="177">
        <v>156000</v>
      </c>
      <c r="P384" s="177">
        <v>156088</v>
      </c>
      <c r="Q384" s="203" t="s">
        <v>162</v>
      </c>
      <c r="R384" s="204">
        <f t="shared" si="5"/>
        <v>0</v>
      </c>
    </row>
    <row r="385" spans="1:18" s="166" customFormat="1">
      <c r="A385" s="201" t="s">
        <v>571</v>
      </c>
      <c r="B385" s="202" t="s">
        <v>515</v>
      </c>
      <c r="C385" s="176">
        <v>0</v>
      </c>
      <c r="D385" s="176">
        <v>0</v>
      </c>
      <c r="E385" s="176">
        <v>0</v>
      </c>
      <c r="F385" s="176">
        <v>0</v>
      </c>
      <c r="G385" s="176">
        <v>0</v>
      </c>
      <c r="H385" s="176">
        <v>0</v>
      </c>
      <c r="I385" s="176">
        <v>0</v>
      </c>
      <c r="J385" s="176">
        <v>0</v>
      </c>
      <c r="K385" s="176">
        <v>0</v>
      </c>
      <c r="L385" s="176">
        <v>0</v>
      </c>
      <c r="M385" s="176">
        <v>0</v>
      </c>
      <c r="N385" s="176">
        <v>0</v>
      </c>
      <c r="O385" s="176">
        <v>0</v>
      </c>
      <c r="P385" s="176">
        <v>0</v>
      </c>
      <c r="Q385" s="174" t="s">
        <v>162</v>
      </c>
      <c r="R385" s="204">
        <f t="shared" si="5"/>
        <v>0</v>
      </c>
    </row>
    <row r="386" spans="1:18">
      <c r="A386" s="201" t="s">
        <v>572</v>
      </c>
      <c r="B386" s="202" t="s">
        <v>515</v>
      </c>
      <c r="C386" s="177">
        <v>666000</v>
      </c>
      <c r="D386" s="177">
        <v>666000</v>
      </c>
      <c r="E386" s="177">
        <v>666000</v>
      </c>
      <c r="F386" s="177">
        <v>666000</v>
      </c>
      <c r="G386" s="177">
        <v>666000</v>
      </c>
      <c r="H386" s="177">
        <v>666000</v>
      </c>
      <c r="I386" s="177">
        <v>666000</v>
      </c>
      <c r="J386" s="177">
        <v>666000</v>
      </c>
      <c r="K386" s="177">
        <v>666000</v>
      </c>
      <c r="L386" s="177">
        <v>666000</v>
      </c>
      <c r="M386" s="177">
        <v>666000</v>
      </c>
      <c r="N386" s="177">
        <v>666000</v>
      </c>
      <c r="O386" s="177">
        <v>666000</v>
      </c>
      <c r="P386" s="177">
        <v>665876</v>
      </c>
      <c r="Q386" s="203" t="s">
        <v>162</v>
      </c>
      <c r="R386" s="204">
        <f t="shared" si="5"/>
        <v>0</v>
      </c>
    </row>
    <row r="387" spans="1:18" s="166" customFormat="1">
      <c r="A387" s="201" t="s">
        <v>573</v>
      </c>
      <c r="B387" s="202" t="s">
        <v>515</v>
      </c>
      <c r="C387" s="176">
        <v>0</v>
      </c>
      <c r="D387" s="176">
        <v>0</v>
      </c>
      <c r="E387" s="176">
        <v>0</v>
      </c>
      <c r="F387" s="176">
        <v>0</v>
      </c>
      <c r="G387" s="176">
        <v>0</v>
      </c>
      <c r="H387" s="176">
        <v>0</v>
      </c>
      <c r="I387" s="176">
        <v>0</v>
      </c>
      <c r="J387" s="176">
        <v>0</v>
      </c>
      <c r="K387" s="176">
        <v>0</v>
      </c>
      <c r="L387" s="176">
        <v>0</v>
      </c>
      <c r="M387" s="176">
        <v>0</v>
      </c>
      <c r="N387" s="176">
        <v>0</v>
      </c>
      <c r="O387" s="176">
        <v>0</v>
      </c>
      <c r="P387" s="176">
        <v>0</v>
      </c>
      <c r="Q387" s="174" t="s">
        <v>162</v>
      </c>
      <c r="R387" s="204">
        <f t="shared" si="5"/>
        <v>0</v>
      </c>
    </row>
    <row r="388" spans="1:18">
      <c r="A388" s="201" t="s">
        <v>574</v>
      </c>
      <c r="B388" s="202" t="s">
        <v>515</v>
      </c>
      <c r="C388" s="177">
        <v>793000</v>
      </c>
      <c r="D388" s="177">
        <v>793000</v>
      </c>
      <c r="E388" s="177">
        <v>793000</v>
      </c>
      <c r="F388" s="177">
        <v>793000</v>
      </c>
      <c r="G388" s="177">
        <v>793000</v>
      </c>
      <c r="H388" s="177">
        <v>793000</v>
      </c>
      <c r="I388" s="177">
        <v>793000</v>
      </c>
      <c r="J388" s="177">
        <v>793000</v>
      </c>
      <c r="K388" s="177">
        <v>793000</v>
      </c>
      <c r="L388" s="177">
        <v>793000</v>
      </c>
      <c r="M388" s="177">
        <v>793000</v>
      </c>
      <c r="N388" s="177">
        <v>793000</v>
      </c>
      <c r="O388" s="177">
        <v>793000</v>
      </c>
      <c r="P388" s="177">
        <v>792721</v>
      </c>
      <c r="Q388" s="203" t="s">
        <v>162</v>
      </c>
      <c r="R388" s="204">
        <f t="shared" si="5"/>
        <v>0</v>
      </c>
    </row>
    <row r="389" spans="1:18" s="166" customFormat="1">
      <c r="A389" s="201" t="s">
        <v>575</v>
      </c>
      <c r="B389" s="202" t="s">
        <v>515</v>
      </c>
      <c r="C389" s="176">
        <v>0</v>
      </c>
      <c r="D389" s="176">
        <v>0</v>
      </c>
      <c r="E389" s="176">
        <v>0</v>
      </c>
      <c r="F389" s="176">
        <v>0</v>
      </c>
      <c r="G389" s="176">
        <v>0</v>
      </c>
      <c r="H389" s="176">
        <v>0</v>
      </c>
      <c r="I389" s="176">
        <v>0</v>
      </c>
      <c r="J389" s="176">
        <v>0</v>
      </c>
      <c r="K389" s="176">
        <v>0</v>
      </c>
      <c r="L389" s="176">
        <v>0</v>
      </c>
      <c r="M389" s="176">
        <v>0</v>
      </c>
      <c r="N389" s="176">
        <v>0</v>
      </c>
      <c r="O389" s="176">
        <v>0</v>
      </c>
      <c r="P389" s="176">
        <v>0</v>
      </c>
      <c r="Q389" s="174" t="s">
        <v>162</v>
      </c>
      <c r="R389" s="204">
        <f t="shared" ref="R389:R452" si="6">(ROUND((C389+O389+SUM(D389:N389)*2)/24,-3)-(ROUND(P389,-3)))</f>
        <v>0</v>
      </c>
    </row>
    <row r="390" spans="1:18" s="166" customFormat="1">
      <c r="A390" s="201" t="s">
        <v>576</v>
      </c>
      <c r="B390" s="202" t="s">
        <v>515</v>
      </c>
      <c r="C390" s="176">
        <v>0</v>
      </c>
      <c r="D390" s="176">
        <v>0</v>
      </c>
      <c r="E390" s="176">
        <v>0</v>
      </c>
      <c r="F390" s="176">
        <v>0</v>
      </c>
      <c r="G390" s="176">
        <v>0</v>
      </c>
      <c r="H390" s="176">
        <v>0</v>
      </c>
      <c r="I390" s="176">
        <v>0</v>
      </c>
      <c r="J390" s="176">
        <v>0</v>
      </c>
      <c r="K390" s="176">
        <v>0</v>
      </c>
      <c r="L390" s="176">
        <v>0</v>
      </c>
      <c r="M390" s="176">
        <v>0</v>
      </c>
      <c r="N390" s="176">
        <v>0</v>
      </c>
      <c r="O390" s="176">
        <v>0</v>
      </c>
      <c r="P390" s="176">
        <v>0</v>
      </c>
      <c r="Q390" s="174" t="s">
        <v>162</v>
      </c>
      <c r="R390" s="204">
        <f t="shared" si="6"/>
        <v>0</v>
      </c>
    </row>
    <row r="391" spans="1:18" s="166" customFormat="1">
      <c r="A391" s="201" t="s">
        <v>577</v>
      </c>
      <c r="B391" s="202" t="s">
        <v>515</v>
      </c>
      <c r="C391" s="176">
        <v>0</v>
      </c>
      <c r="D391" s="176">
        <v>0</v>
      </c>
      <c r="E391" s="176">
        <v>0</v>
      </c>
      <c r="F391" s="176">
        <v>0</v>
      </c>
      <c r="G391" s="176">
        <v>0</v>
      </c>
      <c r="H391" s="176">
        <v>0</v>
      </c>
      <c r="I391" s="176">
        <v>0</v>
      </c>
      <c r="J391" s="176">
        <v>0</v>
      </c>
      <c r="K391" s="176">
        <v>0</v>
      </c>
      <c r="L391" s="176">
        <v>0</v>
      </c>
      <c r="M391" s="176">
        <v>0</v>
      </c>
      <c r="N391" s="176">
        <v>0</v>
      </c>
      <c r="O391" s="176">
        <v>0</v>
      </c>
      <c r="P391" s="176">
        <v>0</v>
      </c>
      <c r="Q391" s="174" t="s">
        <v>162</v>
      </c>
      <c r="R391" s="204">
        <f t="shared" si="6"/>
        <v>0</v>
      </c>
    </row>
    <row r="392" spans="1:18">
      <c r="A392" s="201" t="s">
        <v>578</v>
      </c>
      <c r="B392" s="202" t="s">
        <v>515</v>
      </c>
      <c r="C392" s="177">
        <v>1081000</v>
      </c>
      <c r="D392" s="177">
        <v>1081000</v>
      </c>
      <c r="E392" s="177">
        <v>1081000</v>
      </c>
      <c r="F392" s="177">
        <v>1081000</v>
      </c>
      <c r="G392" s="177">
        <v>1081000</v>
      </c>
      <c r="H392" s="177">
        <v>1081000</v>
      </c>
      <c r="I392" s="177">
        <v>1081000</v>
      </c>
      <c r="J392" s="177">
        <v>1081000</v>
      </c>
      <c r="K392" s="177">
        <v>1081000</v>
      </c>
      <c r="L392" s="177">
        <v>1081000</v>
      </c>
      <c r="M392" s="177">
        <v>1081000</v>
      </c>
      <c r="N392" s="177">
        <v>1081000</v>
      </c>
      <c r="O392" s="177">
        <v>1081000</v>
      </c>
      <c r="P392" s="177">
        <v>1081259</v>
      </c>
      <c r="Q392" s="203" t="s">
        <v>162</v>
      </c>
      <c r="R392" s="204">
        <f t="shared" si="6"/>
        <v>0</v>
      </c>
    </row>
    <row r="393" spans="1:18" s="166" customFormat="1">
      <c r="A393" s="201" t="s">
        <v>579</v>
      </c>
      <c r="B393" s="202" t="s">
        <v>515</v>
      </c>
      <c r="C393" s="176">
        <v>0</v>
      </c>
      <c r="D393" s="176">
        <v>0</v>
      </c>
      <c r="E393" s="176">
        <v>0</v>
      </c>
      <c r="F393" s="176">
        <v>0</v>
      </c>
      <c r="G393" s="176">
        <v>0</v>
      </c>
      <c r="H393" s="176">
        <v>0</v>
      </c>
      <c r="I393" s="176">
        <v>0</v>
      </c>
      <c r="J393" s="176">
        <v>0</v>
      </c>
      <c r="K393" s="176">
        <v>0</v>
      </c>
      <c r="L393" s="176">
        <v>0</v>
      </c>
      <c r="M393" s="176">
        <v>0</v>
      </c>
      <c r="N393" s="176">
        <v>0</v>
      </c>
      <c r="O393" s="176">
        <v>0</v>
      </c>
      <c r="P393" s="176">
        <v>0</v>
      </c>
      <c r="Q393" s="174" t="s">
        <v>162</v>
      </c>
      <c r="R393" s="204">
        <f t="shared" si="6"/>
        <v>0</v>
      </c>
    </row>
    <row r="394" spans="1:18">
      <c r="A394" s="201" t="s">
        <v>580</v>
      </c>
      <c r="B394" s="202" t="s">
        <v>515</v>
      </c>
      <c r="C394" s="177">
        <v>26651000</v>
      </c>
      <c r="D394" s="177">
        <v>26664000</v>
      </c>
      <c r="E394" s="177">
        <v>26654000</v>
      </c>
      <c r="F394" s="177">
        <v>26643000</v>
      </c>
      <c r="G394" s="177">
        <v>26658000</v>
      </c>
      <c r="H394" s="177">
        <v>26638000</v>
      </c>
      <c r="I394" s="177">
        <v>26636000</v>
      </c>
      <c r="J394" s="177">
        <v>26660000</v>
      </c>
      <c r="K394" s="177">
        <v>26636000</v>
      </c>
      <c r="L394" s="177">
        <v>26636000</v>
      </c>
      <c r="M394" s="177">
        <v>26636000</v>
      </c>
      <c r="N394" s="177">
        <v>26632000</v>
      </c>
      <c r="O394" s="177">
        <v>26633000</v>
      </c>
      <c r="P394" s="177">
        <v>26644643</v>
      </c>
      <c r="Q394" s="203" t="s">
        <v>162</v>
      </c>
      <c r="R394" s="204">
        <f t="shared" si="6"/>
        <v>0</v>
      </c>
    </row>
    <row r="395" spans="1:18">
      <c r="A395" s="201" t="s">
        <v>581</v>
      </c>
      <c r="B395" s="202" t="s">
        <v>515</v>
      </c>
      <c r="C395" s="177">
        <v>9214000</v>
      </c>
      <c r="D395" s="177">
        <v>9214000</v>
      </c>
      <c r="E395" s="177">
        <v>9214000</v>
      </c>
      <c r="F395" s="177">
        <v>9214000</v>
      </c>
      <c r="G395" s="177">
        <v>9214000</v>
      </c>
      <c r="H395" s="177">
        <v>9214000</v>
      </c>
      <c r="I395" s="177">
        <v>9214000</v>
      </c>
      <c r="J395" s="177">
        <v>9214000</v>
      </c>
      <c r="K395" s="177">
        <v>9214000</v>
      </c>
      <c r="L395" s="177">
        <v>9214000</v>
      </c>
      <c r="M395" s="177">
        <v>9214000</v>
      </c>
      <c r="N395" s="177">
        <v>9214000</v>
      </c>
      <c r="O395" s="177">
        <v>9214000</v>
      </c>
      <c r="P395" s="177">
        <v>9214314</v>
      </c>
      <c r="Q395" s="203" t="s">
        <v>162</v>
      </c>
      <c r="R395" s="204">
        <f t="shared" si="6"/>
        <v>0</v>
      </c>
    </row>
    <row r="396" spans="1:18" s="166" customFormat="1">
      <c r="A396" s="201" t="s">
        <v>582</v>
      </c>
      <c r="B396" s="202" t="s">
        <v>515</v>
      </c>
      <c r="C396" s="176">
        <v>0</v>
      </c>
      <c r="D396" s="176">
        <v>0</v>
      </c>
      <c r="E396" s="176">
        <v>0</v>
      </c>
      <c r="F396" s="176">
        <v>0</v>
      </c>
      <c r="G396" s="176">
        <v>0</v>
      </c>
      <c r="H396" s="176">
        <v>0</v>
      </c>
      <c r="I396" s="176">
        <v>0</v>
      </c>
      <c r="J396" s="176">
        <v>0</v>
      </c>
      <c r="K396" s="176">
        <v>0</v>
      </c>
      <c r="L396" s="176">
        <v>0</v>
      </c>
      <c r="M396" s="176">
        <v>0</v>
      </c>
      <c r="N396" s="176">
        <v>0</v>
      </c>
      <c r="O396" s="176">
        <v>0</v>
      </c>
      <c r="P396" s="176">
        <v>0</v>
      </c>
      <c r="Q396" s="174" t="s">
        <v>162</v>
      </c>
      <c r="R396" s="204">
        <f t="shared" si="6"/>
        <v>0</v>
      </c>
    </row>
    <row r="397" spans="1:18">
      <c r="A397" s="201" t="s">
        <v>583</v>
      </c>
      <c r="B397" s="202" t="s">
        <v>515</v>
      </c>
      <c r="C397" s="177">
        <v>68475000</v>
      </c>
      <c r="D397" s="177">
        <v>68475000</v>
      </c>
      <c r="E397" s="177">
        <v>68475000</v>
      </c>
      <c r="F397" s="177">
        <v>68475000</v>
      </c>
      <c r="G397" s="177">
        <v>68475000</v>
      </c>
      <c r="H397" s="177">
        <v>68473000</v>
      </c>
      <c r="I397" s="177">
        <v>68472000</v>
      </c>
      <c r="J397" s="177">
        <v>68472000</v>
      </c>
      <c r="K397" s="177">
        <v>68485000</v>
      </c>
      <c r="L397" s="177">
        <v>68469000</v>
      </c>
      <c r="M397" s="177">
        <v>68469000</v>
      </c>
      <c r="N397" s="177">
        <v>68772000</v>
      </c>
      <c r="O397" s="177">
        <v>68774000</v>
      </c>
      <c r="P397" s="177">
        <v>68511497</v>
      </c>
      <c r="Q397" s="203" t="s">
        <v>162</v>
      </c>
      <c r="R397" s="204">
        <f t="shared" si="6"/>
        <v>0</v>
      </c>
    </row>
    <row r="398" spans="1:18">
      <c r="A398" s="201" t="s">
        <v>584</v>
      </c>
      <c r="B398" s="202" t="s">
        <v>515</v>
      </c>
      <c r="C398" s="177">
        <v>13605000</v>
      </c>
      <c r="D398" s="177">
        <v>13851000</v>
      </c>
      <c r="E398" s="177">
        <v>13851000</v>
      </c>
      <c r="F398" s="177">
        <v>13788000</v>
      </c>
      <c r="G398" s="177">
        <v>13794000</v>
      </c>
      <c r="H398" s="177">
        <v>13724000</v>
      </c>
      <c r="I398" s="177">
        <v>13722000</v>
      </c>
      <c r="J398" s="177">
        <v>13724000</v>
      </c>
      <c r="K398" s="177">
        <v>13720000</v>
      </c>
      <c r="L398" s="177">
        <v>13723000</v>
      </c>
      <c r="M398" s="177">
        <v>13723000</v>
      </c>
      <c r="N398" s="177">
        <v>13721000</v>
      </c>
      <c r="O398" s="177">
        <v>13716000</v>
      </c>
      <c r="P398" s="177">
        <v>13750201</v>
      </c>
      <c r="Q398" s="203" t="s">
        <v>162</v>
      </c>
      <c r="R398" s="204">
        <f t="shared" si="6"/>
        <v>0</v>
      </c>
    </row>
    <row r="399" spans="1:18" s="166" customFormat="1">
      <c r="A399" s="201" t="s">
        <v>585</v>
      </c>
      <c r="B399" s="202" t="s">
        <v>515</v>
      </c>
      <c r="C399" s="176">
        <v>0</v>
      </c>
      <c r="D399" s="176">
        <v>0</v>
      </c>
      <c r="E399" s="176">
        <v>0</v>
      </c>
      <c r="F399" s="176">
        <v>0</v>
      </c>
      <c r="G399" s="176">
        <v>0</v>
      </c>
      <c r="H399" s="176">
        <v>0</v>
      </c>
      <c r="I399" s="176">
        <v>0</v>
      </c>
      <c r="J399" s="176">
        <v>0</v>
      </c>
      <c r="K399" s="176">
        <v>0</v>
      </c>
      <c r="L399" s="176">
        <v>0</v>
      </c>
      <c r="M399" s="176">
        <v>0</v>
      </c>
      <c r="N399" s="176">
        <v>0</v>
      </c>
      <c r="O399" s="176">
        <v>0</v>
      </c>
      <c r="P399" s="176">
        <v>0</v>
      </c>
      <c r="Q399" s="174" t="s">
        <v>162</v>
      </c>
      <c r="R399" s="204">
        <f t="shared" si="6"/>
        <v>0</v>
      </c>
    </row>
    <row r="400" spans="1:18" s="166" customFormat="1">
      <c r="A400" s="201" t="s">
        <v>586</v>
      </c>
      <c r="B400" s="202" t="s">
        <v>515</v>
      </c>
      <c r="C400" s="176">
        <v>0</v>
      </c>
      <c r="D400" s="176">
        <v>0</v>
      </c>
      <c r="E400" s="176">
        <v>0</v>
      </c>
      <c r="F400" s="176">
        <v>0</v>
      </c>
      <c r="G400" s="176">
        <v>0</v>
      </c>
      <c r="H400" s="176">
        <v>0</v>
      </c>
      <c r="I400" s="176">
        <v>0</v>
      </c>
      <c r="J400" s="176">
        <v>0</v>
      </c>
      <c r="K400" s="176">
        <v>0</v>
      </c>
      <c r="L400" s="176">
        <v>0</v>
      </c>
      <c r="M400" s="176">
        <v>0</v>
      </c>
      <c r="N400" s="176">
        <v>0</v>
      </c>
      <c r="O400" s="176">
        <v>0</v>
      </c>
      <c r="P400" s="176">
        <v>0</v>
      </c>
      <c r="Q400" s="174" t="s">
        <v>162</v>
      </c>
      <c r="R400" s="204">
        <f t="shared" si="6"/>
        <v>0</v>
      </c>
    </row>
    <row r="401" spans="1:18">
      <c r="A401" s="201" t="s">
        <v>587</v>
      </c>
      <c r="B401" s="202" t="s">
        <v>515</v>
      </c>
      <c r="C401" s="177">
        <v>202000</v>
      </c>
      <c r="D401" s="177">
        <v>202000</v>
      </c>
      <c r="E401" s="177">
        <v>202000</v>
      </c>
      <c r="F401" s="177">
        <v>202000</v>
      </c>
      <c r="G401" s="177">
        <v>202000</v>
      </c>
      <c r="H401" s="177">
        <v>202000</v>
      </c>
      <c r="I401" s="177">
        <v>202000</v>
      </c>
      <c r="J401" s="177">
        <v>202000</v>
      </c>
      <c r="K401" s="177">
        <v>202000</v>
      </c>
      <c r="L401" s="177">
        <v>202000</v>
      </c>
      <c r="M401" s="177">
        <v>202000</v>
      </c>
      <c r="N401" s="177">
        <v>202000</v>
      </c>
      <c r="O401" s="177">
        <v>202000</v>
      </c>
      <c r="P401" s="177">
        <v>201938</v>
      </c>
      <c r="Q401" s="203" t="s">
        <v>162</v>
      </c>
      <c r="R401" s="204">
        <f t="shared" si="6"/>
        <v>0</v>
      </c>
    </row>
    <row r="402" spans="1:18" s="166" customFormat="1">
      <c r="A402" s="201" t="s">
        <v>588</v>
      </c>
      <c r="B402" s="202" t="s">
        <v>515</v>
      </c>
      <c r="C402" s="176">
        <v>0</v>
      </c>
      <c r="D402" s="176">
        <v>0</v>
      </c>
      <c r="E402" s="176">
        <v>0</v>
      </c>
      <c r="F402" s="176">
        <v>0</v>
      </c>
      <c r="G402" s="176">
        <v>0</v>
      </c>
      <c r="H402" s="176">
        <v>0</v>
      </c>
      <c r="I402" s="176">
        <v>0</v>
      </c>
      <c r="J402" s="176">
        <v>0</v>
      </c>
      <c r="K402" s="176">
        <v>0</v>
      </c>
      <c r="L402" s="176">
        <v>0</v>
      </c>
      <c r="M402" s="176">
        <v>0</v>
      </c>
      <c r="N402" s="176">
        <v>0</v>
      </c>
      <c r="O402" s="176">
        <v>0</v>
      </c>
      <c r="P402" s="176">
        <v>0</v>
      </c>
      <c r="Q402" s="174" t="s">
        <v>162</v>
      </c>
      <c r="R402" s="204">
        <f t="shared" si="6"/>
        <v>0</v>
      </c>
    </row>
    <row r="403" spans="1:18" s="166" customFormat="1">
      <c r="A403" s="201" t="s">
        <v>589</v>
      </c>
      <c r="B403" s="202" t="s">
        <v>515</v>
      </c>
      <c r="C403" s="176">
        <v>0</v>
      </c>
      <c r="D403" s="176">
        <v>0</v>
      </c>
      <c r="E403" s="176">
        <v>0</v>
      </c>
      <c r="F403" s="176">
        <v>0</v>
      </c>
      <c r="G403" s="176">
        <v>0</v>
      </c>
      <c r="H403" s="176">
        <v>0</v>
      </c>
      <c r="I403" s="176">
        <v>0</v>
      </c>
      <c r="J403" s="176">
        <v>0</v>
      </c>
      <c r="K403" s="176">
        <v>0</v>
      </c>
      <c r="L403" s="176">
        <v>0</v>
      </c>
      <c r="M403" s="176">
        <v>0</v>
      </c>
      <c r="N403" s="176">
        <v>0</v>
      </c>
      <c r="O403" s="176">
        <v>0</v>
      </c>
      <c r="P403" s="176">
        <v>0</v>
      </c>
      <c r="Q403" s="174" t="s">
        <v>162</v>
      </c>
      <c r="R403" s="204">
        <f t="shared" si="6"/>
        <v>0</v>
      </c>
    </row>
    <row r="404" spans="1:18">
      <c r="A404" s="201" t="s">
        <v>590</v>
      </c>
      <c r="B404" s="202" t="s">
        <v>515</v>
      </c>
      <c r="C404" s="177">
        <v>4082000</v>
      </c>
      <c r="D404" s="177">
        <v>4082000</v>
      </c>
      <c r="E404" s="177">
        <v>4082000</v>
      </c>
      <c r="F404" s="177">
        <v>4082000</v>
      </c>
      <c r="G404" s="177">
        <v>4082000</v>
      </c>
      <c r="H404" s="177">
        <v>4082000</v>
      </c>
      <c r="I404" s="177">
        <v>4082000</v>
      </c>
      <c r="J404" s="177">
        <v>4082000</v>
      </c>
      <c r="K404" s="177">
        <v>4082000</v>
      </c>
      <c r="L404" s="177">
        <v>4082000</v>
      </c>
      <c r="M404" s="177">
        <v>4082000</v>
      </c>
      <c r="N404" s="177">
        <v>4082000</v>
      </c>
      <c r="O404" s="177">
        <v>4082000</v>
      </c>
      <c r="P404" s="177">
        <v>4082462</v>
      </c>
      <c r="Q404" s="203" t="s">
        <v>162</v>
      </c>
      <c r="R404" s="204">
        <f t="shared" si="6"/>
        <v>0</v>
      </c>
    </row>
    <row r="405" spans="1:18">
      <c r="A405" s="201" t="s">
        <v>591</v>
      </c>
      <c r="B405" s="202" t="s">
        <v>515</v>
      </c>
      <c r="C405" s="177">
        <v>293000</v>
      </c>
      <c r="D405" s="177">
        <v>293000</v>
      </c>
      <c r="E405" s="177">
        <v>293000</v>
      </c>
      <c r="F405" s="177">
        <v>293000</v>
      </c>
      <c r="G405" s="177">
        <v>293000</v>
      </c>
      <c r="H405" s="177">
        <v>293000</v>
      </c>
      <c r="I405" s="177">
        <v>293000</v>
      </c>
      <c r="J405" s="177">
        <v>293000</v>
      </c>
      <c r="K405" s="177">
        <v>293000</v>
      </c>
      <c r="L405" s="177">
        <v>293000</v>
      </c>
      <c r="M405" s="177">
        <v>362000</v>
      </c>
      <c r="N405" s="177">
        <v>362000</v>
      </c>
      <c r="O405" s="177">
        <v>362000</v>
      </c>
      <c r="P405" s="177">
        <v>307690</v>
      </c>
      <c r="Q405" s="203" t="s">
        <v>162</v>
      </c>
      <c r="R405" s="204">
        <f t="shared" si="6"/>
        <v>-1000</v>
      </c>
    </row>
    <row r="406" spans="1:18" s="166" customFormat="1">
      <c r="A406" s="201" t="s">
        <v>592</v>
      </c>
      <c r="B406" s="202" t="s">
        <v>515</v>
      </c>
      <c r="C406" s="176">
        <v>0</v>
      </c>
      <c r="D406" s="176">
        <v>0</v>
      </c>
      <c r="E406" s="176">
        <v>0</v>
      </c>
      <c r="F406" s="176">
        <v>0</v>
      </c>
      <c r="G406" s="176">
        <v>0</v>
      </c>
      <c r="H406" s="176">
        <v>0</v>
      </c>
      <c r="I406" s="176">
        <v>0</v>
      </c>
      <c r="J406" s="176">
        <v>0</v>
      </c>
      <c r="K406" s="176">
        <v>0</v>
      </c>
      <c r="L406" s="176">
        <v>0</v>
      </c>
      <c r="M406" s="176">
        <v>0</v>
      </c>
      <c r="N406" s="176">
        <v>0</v>
      </c>
      <c r="O406" s="176">
        <v>0</v>
      </c>
      <c r="P406" s="176">
        <v>0</v>
      </c>
      <c r="Q406" s="174" t="s">
        <v>162</v>
      </c>
      <c r="R406" s="204">
        <f t="shared" si="6"/>
        <v>0</v>
      </c>
    </row>
    <row r="407" spans="1:18">
      <c r="A407" s="201" t="s">
        <v>593</v>
      </c>
      <c r="B407" s="202" t="s">
        <v>515</v>
      </c>
      <c r="C407" s="177">
        <v>2824000</v>
      </c>
      <c r="D407" s="177">
        <v>2824000</v>
      </c>
      <c r="E407" s="177">
        <v>2824000</v>
      </c>
      <c r="F407" s="177">
        <v>2824000</v>
      </c>
      <c r="G407" s="177">
        <v>2824000</v>
      </c>
      <c r="H407" s="177">
        <v>2824000</v>
      </c>
      <c r="I407" s="177">
        <v>2824000</v>
      </c>
      <c r="J407" s="177">
        <v>2824000</v>
      </c>
      <c r="K407" s="177">
        <v>2824000</v>
      </c>
      <c r="L407" s="177">
        <v>2824000</v>
      </c>
      <c r="M407" s="177">
        <v>2824000</v>
      </c>
      <c r="N407" s="177">
        <v>2824000</v>
      </c>
      <c r="O407" s="177">
        <v>2824000</v>
      </c>
      <c r="P407" s="177">
        <v>2823972</v>
      </c>
      <c r="Q407" s="203" t="s">
        <v>162</v>
      </c>
      <c r="R407" s="204">
        <f t="shared" si="6"/>
        <v>0</v>
      </c>
    </row>
    <row r="408" spans="1:18">
      <c r="A408" s="201" t="s">
        <v>594</v>
      </c>
      <c r="B408" s="202" t="s">
        <v>515</v>
      </c>
      <c r="C408" s="177">
        <v>0</v>
      </c>
      <c r="D408" s="177">
        <v>0</v>
      </c>
      <c r="E408" s="177">
        <v>0</v>
      </c>
      <c r="F408" s="177">
        <v>0</v>
      </c>
      <c r="G408" s="177">
        <v>0</v>
      </c>
      <c r="H408" s="177">
        <v>198000</v>
      </c>
      <c r="I408" s="177">
        <v>198000</v>
      </c>
      <c r="J408" s="177">
        <v>293000</v>
      </c>
      <c r="K408" s="177">
        <v>293000</v>
      </c>
      <c r="L408" s="177">
        <v>293000</v>
      </c>
      <c r="M408" s="177">
        <v>293000</v>
      </c>
      <c r="N408" s="177">
        <v>293000</v>
      </c>
      <c r="O408" s="177">
        <v>293000</v>
      </c>
      <c r="P408" s="177">
        <v>167316</v>
      </c>
      <c r="Q408" s="203" t="s">
        <v>162</v>
      </c>
      <c r="R408" s="204">
        <f t="shared" si="6"/>
        <v>0</v>
      </c>
    </row>
    <row r="409" spans="1:18">
      <c r="A409" s="201" t="s">
        <v>595</v>
      </c>
      <c r="B409" s="202" t="s">
        <v>515</v>
      </c>
      <c r="C409" s="177">
        <v>9468000</v>
      </c>
      <c r="D409" s="177">
        <v>9468000</v>
      </c>
      <c r="E409" s="177">
        <v>9468000</v>
      </c>
      <c r="F409" s="177">
        <v>9468000</v>
      </c>
      <c r="G409" s="177">
        <v>9468000</v>
      </c>
      <c r="H409" s="177">
        <v>9468000</v>
      </c>
      <c r="I409" s="177">
        <v>9468000</v>
      </c>
      <c r="J409" s="177">
        <v>9468000</v>
      </c>
      <c r="K409" s="177">
        <v>9468000</v>
      </c>
      <c r="L409" s="177">
        <v>9468000</v>
      </c>
      <c r="M409" s="177">
        <v>9468000</v>
      </c>
      <c r="N409" s="177">
        <v>9468000</v>
      </c>
      <c r="O409" s="177">
        <v>9468000</v>
      </c>
      <c r="P409" s="177">
        <v>9468135</v>
      </c>
      <c r="Q409" s="203" t="s">
        <v>162</v>
      </c>
      <c r="R409" s="204">
        <f t="shared" si="6"/>
        <v>0</v>
      </c>
    </row>
    <row r="410" spans="1:18" s="166" customFormat="1">
      <c r="A410" s="201" t="s">
        <v>596</v>
      </c>
      <c r="B410" s="202" t="s">
        <v>515</v>
      </c>
      <c r="C410" s="176">
        <v>0</v>
      </c>
      <c r="D410" s="176">
        <v>0</v>
      </c>
      <c r="E410" s="176">
        <v>0</v>
      </c>
      <c r="F410" s="176">
        <v>0</v>
      </c>
      <c r="G410" s="176">
        <v>0</v>
      </c>
      <c r="H410" s="176">
        <v>0</v>
      </c>
      <c r="I410" s="176">
        <v>0</v>
      </c>
      <c r="J410" s="176">
        <v>0</v>
      </c>
      <c r="K410" s="176">
        <v>0</v>
      </c>
      <c r="L410" s="176">
        <v>0</v>
      </c>
      <c r="M410" s="176">
        <v>0</v>
      </c>
      <c r="N410" s="176">
        <v>0</v>
      </c>
      <c r="O410" s="176">
        <v>0</v>
      </c>
      <c r="P410" s="176">
        <v>0</v>
      </c>
      <c r="Q410" s="174" t="s">
        <v>162</v>
      </c>
      <c r="R410" s="204">
        <f t="shared" si="6"/>
        <v>0</v>
      </c>
    </row>
    <row r="411" spans="1:18" s="166" customFormat="1">
      <c r="A411" s="201" t="s">
        <v>597</v>
      </c>
      <c r="B411" s="202" t="s">
        <v>515</v>
      </c>
      <c r="C411" s="176">
        <v>0</v>
      </c>
      <c r="D411" s="176">
        <v>0</v>
      </c>
      <c r="E411" s="176">
        <v>0</v>
      </c>
      <c r="F411" s="176">
        <v>0</v>
      </c>
      <c r="G411" s="176">
        <v>0</v>
      </c>
      <c r="H411" s="176">
        <v>0</v>
      </c>
      <c r="I411" s="176">
        <v>0</v>
      </c>
      <c r="J411" s="176">
        <v>0</v>
      </c>
      <c r="K411" s="176">
        <v>0</v>
      </c>
      <c r="L411" s="176">
        <v>0</v>
      </c>
      <c r="M411" s="176">
        <v>0</v>
      </c>
      <c r="N411" s="176">
        <v>0</v>
      </c>
      <c r="O411" s="176">
        <v>0</v>
      </c>
      <c r="P411" s="176">
        <v>0</v>
      </c>
      <c r="Q411" s="174" t="s">
        <v>162</v>
      </c>
      <c r="R411" s="204">
        <f t="shared" si="6"/>
        <v>0</v>
      </c>
    </row>
    <row r="412" spans="1:18" s="166" customFormat="1">
      <c r="A412" s="201" t="s">
        <v>598</v>
      </c>
      <c r="B412" s="202" t="s">
        <v>515</v>
      </c>
      <c r="C412" s="176">
        <v>0</v>
      </c>
      <c r="D412" s="176">
        <v>0</v>
      </c>
      <c r="E412" s="176">
        <v>0</v>
      </c>
      <c r="F412" s="176">
        <v>0</v>
      </c>
      <c r="G412" s="176">
        <v>0</v>
      </c>
      <c r="H412" s="176">
        <v>0</v>
      </c>
      <c r="I412" s="176">
        <v>0</v>
      </c>
      <c r="J412" s="176">
        <v>0</v>
      </c>
      <c r="K412" s="176">
        <v>0</v>
      </c>
      <c r="L412" s="176">
        <v>0</v>
      </c>
      <c r="M412" s="176">
        <v>0</v>
      </c>
      <c r="N412" s="176">
        <v>0</v>
      </c>
      <c r="O412" s="176">
        <v>0</v>
      </c>
      <c r="P412" s="176">
        <v>0</v>
      </c>
      <c r="Q412" s="174" t="s">
        <v>162</v>
      </c>
      <c r="R412" s="204">
        <f t="shared" si="6"/>
        <v>0</v>
      </c>
    </row>
    <row r="413" spans="1:18" s="166" customFormat="1">
      <c r="A413" s="201" t="s">
        <v>599</v>
      </c>
      <c r="B413" s="202" t="s">
        <v>515</v>
      </c>
      <c r="C413" s="176">
        <v>0</v>
      </c>
      <c r="D413" s="176">
        <v>0</v>
      </c>
      <c r="E413" s="176">
        <v>0</v>
      </c>
      <c r="F413" s="176">
        <v>0</v>
      </c>
      <c r="G413" s="176">
        <v>0</v>
      </c>
      <c r="H413" s="176">
        <v>0</v>
      </c>
      <c r="I413" s="176">
        <v>0</v>
      </c>
      <c r="J413" s="176">
        <v>0</v>
      </c>
      <c r="K413" s="176">
        <v>0</v>
      </c>
      <c r="L413" s="176">
        <v>0</v>
      </c>
      <c r="M413" s="176">
        <v>0</v>
      </c>
      <c r="N413" s="176">
        <v>0</v>
      </c>
      <c r="O413" s="176">
        <v>0</v>
      </c>
      <c r="P413" s="176">
        <v>0</v>
      </c>
      <c r="Q413" s="174" t="s">
        <v>162</v>
      </c>
      <c r="R413" s="204">
        <f t="shared" si="6"/>
        <v>0</v>
      </c>
    </row>
    <row r="414" spans="1:18">
      <c r="A414" s="201" t="s">
        <v>600</v>
      </c>
      <c r="B414" s="202" t="s">
        <v>515</v>
      </c>
      <c r="C414" s="177">
        <v>5128000</v>
      </c>
      <c r="D414" s="177">
        <v>5128000</v>
      </c>
      <c r="E414" s="177">
        <v>5128000</v>
      </c>
      <c r="F414" s="177">
        <v>5128000</v>
      </c>
      <c r="G414" s="177">
        <v>5128000</v>
      </c>
      <c r="H414" s="177">
        <v>5128000</v>
      </c>
      <c r="I414" s="177">
        <v>5128000</v>
      </c>
      <c r="J414" s="177">
        <v>5128000</v>
      </c>
      <c r="K414" s="177">
        <v>5128000</v>
      </c>
      <c r="L414" s="177">
        <v>5128000</v>
      </c>
      <c r="M414" s="177">
        <v>5128000</v>
      </c>
      <c r="N414" s="177">
        <v>5128000</v>
      </c>
      <c r="O414" s="177">
        <v>5304000</v>
      </c>
      <c r="P414" s="177">
        <v>5135406</v>
      </c>
      <c r="Q414" s="203" t="s">
        <v>162</v>
      </c>
      <c r="R414" s="204">
        <f t="shared" si="6"/>
        <v>0</v>
      </c>
    </row>
    <row r="415" spans="1:18">
      <c r="A415" s="201" t="s">
        <v>601</v>
      </c>
      <c r="B415" s="202" t="s">
        <v>515</v>
      </c>
      <c r="C415" s="177">
        <v>2060000</v>
      </c>
      <c r="D415" s="177">
        <v>2060000</v>
      </c>
      <c r="E415" s="177">
        <v>2060000</v>
      </c>
      <c r="F415" s="177">
        <v>2060000</v>
      </c>
      <c r="G415" s="177">
        <v>2060000</v>
      </c>
      <c r="H415" s="177">
        <v>2060000</v>
      </c>
      <c r="I415" s="177">
        <v>2060000</v>
      </c>
      <c r="J415" s="177">
        <v>2060000</v>
      </c>
      <c r="K415" s="177">
        <v>2060000</v>
      </c>
      <c r="L415" s="177">
        <v>2060000</v>
      </c>
      <c r="M415" s="177">
        <v>2060000</v>
      </c>
      <c r="N415" s="177">
        <v>2060000</v>
      </c>
      <c r="O415" s="177">
        <v>2060000</v>
      </c>
      <c r="P415" s="177">
        <v>2059820</v>
      </c>
      <c r="Q415" s="203" t="s">
        <v>162</v>
      </c>
      <c r="R415" s="204">
        <f t="shared" si="6"/>
        <v>0</v>
      </c>
    </row>
    <row r="416" spans="1:18" s="166" customFormat="1">
      <c r="A416" s="201" t="s">
        <v>602</v>
      </c>
      <c r="B416" s="202" t="s">
        <v>515</v>
      </c>
      <c r="C416" s="176">
        <v>0</v>
      </c>
      <c r="D416" s="176">
        <v>0</v>
      </c>
      <c r="E416" s="176">
        <v>0</v>
      </c>
      <c r="F416" s="176">
        <v>0</v>
      </c>
      <c r="G416" s="176">
        <v>0</v>
      </c>
      <c r="H416" s="176">
        <v>0</v>
      </c>
      <c r="I416" s="176">
        <v>0</v>
      </c>
      <c r="J416" s="176">
        <v>0</v>
      </c>
      <c r="K416" s="176">
        <v>0</v>
      </c>
      <c r="L416" s="176">
        <v>0</v>
      </c>
      <c r="M416" s="176">
        <v>0</v>
      </c>
      <c r="N416" s="176">
        <v>0</v>
      </c>
      <c r="O416" s="176">
        <v>0</v>
      </c>
      <c r="P416" s="176">
        <v>0</v>
      </c>
      <c r="Q416" s="174" t="s">
        <v>162</v>
      </c>
      <c r="R416" s="204">
        <f t="shared" si="6"/>
        <v>0</v>
      </c>
    </row>
    <row r="417" spans="1:18">
      <c r="A417" s="201" t="s">
        <v>603</v>
      </c>
      <c r="B417" s="202" t="s">
        <v>515</v>
      </c>
      <c r="C417" s="177">
        <v>2852000</v>
      </c>
      <c r="D417" s="177">
        <v>2852000</v>
      </c>
      <c r="E417" s="177">
        <v>2852000</v>
      </c>
      <c r="F417" s="177">
        <v>2852000</v>
      </c>
      <c r="G417" s="177">
        <v>2852000</v>
      </c>
      <c r="H417" s="177">
        <v>2852000</v>
      </c>
      <c r="I417" s="177">
        <v>2852000</v>
      </c>
      <c r="J417" s="177">
        <v>2852000</v>
      </c>
      <c r="K417" s="177">
        <v>2852000</v>
      </c>
      <c r="L417" s="177">
        <v>2852000</v>
      </c>
      <c r="M417" s="177">
        <v>2852000</v>
      </c>
      <c r="N417" s="177">
        <v>2852000</v>
      </c>
      <c r="O417" s="177">
        <v>2852000</v>
      </c>
      <c r="P417" s="177">
        <v>2851683</v>
      </c>
      <c r="Q417" s="203" t="s">
        <v>162</v>
      </c>
      <c r="R417" s="204">
        <f t="shared" si="6"/>
        <v>0</v>
      </c>
    </row>
    <row r="418" spans="1:18" s="166" customFormat="1">
      <c r="A418" s="201" t="s">
        <v>604</v>
      </c>
      <c r="B418" s="202" t="s">
        <v>515</v>
      </c>
      <c r="C418" s="176">
        <v>0</v>
      </c>
      <c r="D418" s="176">
        <v>0</v>
      </c>
      <c r="E418" s="176">
        <v>0</v>
      </c>
      <c r="F418" s="176">
        <v>0</v>
      </c>
      <c r="G418" s="176">
        <v>0</v>
      </c>
      <c r="H418" s="176">
        <v>0</v>
      </c>
      <c r="I418" s="176">
        <v>0</v>
      </c>
      <c r="J418" s="176">
        <v>0</v>
      </c>
      <c r="K418" s="176">
        <v>0</v>
      </c>
      <c r="L418" s="176">
        <v>0</v>
      </c>
      <c r="M418" s="176">
        <v>0</v>
      </c>
      <c r="N418" s="176">
        <v>0</v>
      </c>
      <c r="O418" s="176">
        <v>0</v>
      </c>
      <c r="P418" s="176">
        <v>0</v>
      </c>
      <c r="Q418" s="174" t="s">
        <v>162</v>
      </c>
      <c r="R418" s="204">
        <f t="shared" si="6"/>
        <v>0</v>
      </c>
    </row>
    <row r="419" spans="1:18">
      <c r="A419" s="201" t="s">
        <v>605</v>
      </c>
      <c r="B419" s="202" t="s">
        <v>515</v>
      </c>
      <c r="C419" s="177">
        <v>297000</v>
      </c>
      <c r="D419" s="177">
        <v>297000</v>
      </c>
      <c r="E419" s="177">
        <v>297000</v>
      </c>
      <c r="F419" s="177">
        <v>297000</v>
      </c>
      <c r="G419" s="177">
        <v>297000</v>
      </c>
      <c r="H419" s="177">
        <v>297000</v>
      </c>
      <c r="I419" s="177">
        <v>297000</v>
      </c>
      <c r="J419" s="177">
        <v>297000</v>
      </c>
      <c r="K419" s="177">
        <v>297000</v>
      </c>
      <c r="L419" s="177">
        <v>297000</v>
      </c>
      <c r="M419" s="177">
        <v>297000</v>
      </c>
      <c r="N419" s="177">
        <v>297000</v>
      </c>
      <c r="O419" s="177">
        <v>297000</v>
      </c>
      <c r="P419" s="177">
        <v>296767</v>
      </c>
      <c r="Q419" s="203" t="s">
        <v>162</v>
      </c>
      <c r="R419" s="204">
        <f t="shared" si="6"/>
        <v>0</v>
      </c>
    </row>
    <row r="420" spans="1:18" s="166" customFormat="1">
      <c r="A420" s="201" t="s">
        <v>606</v>
      </c>
      <c r="B420" s="202" t="s">
        <v>515</v>
      </c>
      <c r="C420" s="176">
        <v>0</v>
      </c>
      <c r="D420" s="176">
        <v>0</v>
      </c>
      <c r="E420" s="176">
        <v>0</v>
      </c>
      <c r="F420" s="176">
        <v>0</v>
      </c>
      <c r="G420" s="176">
        <v>0</v>
      </c>
      <c r="H420" s="176">
        <v>0</v>
      </c>
      <c r="I420" s="176">
        <v>0</v>
      </c>
      <c r="J420" s="176">
        <v>0</v>
      </c>
      <c r="K420" s="176">
        <v>0</v>
      </c>
      <c r="L420" s="176">
        <v>0</v>
      </c>
      <c r="M420" s="176">
        <v>0</v>
      </c>
      <c r="N420" s="176">
        <v>0</v>
      </c>
      <c r="O420" s="176">
        <v>0</v>
      </c>
      <c r="P420" s="176">
        <v>0</v>
      </c>
      <c r="Q420" s="174" t="s">
        <v>162</v>
      </c>
      <c r="R420" s="204">
        <f t="shared" si="6"/>
        <v>0</v>
      </c>
    </row>
    <row r="421" spans="1:18">
      <c r="A421" s="201" t="s">
        <v>607</v>
      </c>
      <c r="B421" s="202" t="s">
        <v>515</v>
      </c>
      <c r="C421" s="177">
        <v>3521000</v>
      </c>
      <c r="D421" s="177">
        <v>3521000</v>
      </c>
      <c r="E421" s="177">
        <v>3521000</v>
      </c>
      <c r="F421" s="177">
        <v>3521000</v>
      </c>
      <c r="G421" s="177">
        <v>3521000</v>
      </c>
      <c r="H421" s="177">
        <v>3521000</v>
      </c>
      <c r="I421" s="177">
        <v>3521000</v>
      </c>
      <c r="J421" s="177">
        <v>3521000</v>
      </c>
      <c r="K421" s="177">
        <v>3521000</v>
      </c>
      <c r="L421" s="177">
        <v>3521000</v>
      </c>
      <c r="M421" s="177">
        <v>3521000</v>
      </c>
      <c r="N421" s="177">
        <v>3521000</v>
      </c>
      <c r="O421" s="177">
        <v>3521000</v>
      </c>
      <c r="P421" s="177">
        <v>3521061</v>
      </c>
      <c r="Q421" s="203" t="s">
        <v>162</v>
      </c>
      <c r="R421" s="204">
        <f t="shared" si="6"/>
        <v>0</v>
      </c>
    </row>
    <row r="422" spans="1:18" s="166" customFormat="1">
      <c r="A422" s="201" t="s">
        <v>608</v>
      </c>
      <c r="B422" s="202" t="s">
        <v>515</v>
      </c>
      <c r="C422" s="176">
        <v>0</v>
      </c>
      <c r="D422" s="176">
        <v>0</v>
      </c>
      <c r="E422" s="176">
        <v>0</v>
      </c>
      <c r="F422" s="176">
        <v>0</v>
      </c>
      <c r="G422" s="176">
        <v>0</v>
      </c>
      <c r="H422" s="176">
        <v>0</v>
      </c>
      <c r="I422" s="176">
        <v>0</v>
      </c>
      <c r="J422" s="176">
        <v>0</v>
      </c>
      <c r="K422" s="176">
        <v>0</v>
      </c>
      <c r="L422" s="176">
        <v>0</v>
      </c>
      <c r="M422" s="176">
        <v>0</v>
      </c>
      <c r="N422" s="176">
        <v>0</v>
      </c>
      <c r="O422" s="176">
        <v>0</v>
      </c>
      <c r="P422" s="176">
        <v>0</v>
      </c>
      <c r="Q422" s="174" t="s">
        <v>162</v>
      </c>
      <c r="R422" s="204">
        <f t="shared" si="6"/>
        <v>0</v>
      </c>
    </row>
    <row r="423" spans="1:18">
      <c r="A423" s="201" t="s">
        <v>609</v>
      </c>
      <c r="B423" s="202" t="s">
        <v>515</v>
      </c>
      <c r="C423" s="177">
        <v>2109000</v>
      </c>
      <c r="D423" s="177">
        <v>2109000</v>
      </c>
      <c r="E423" s="177">
        <v>2109000</v>
      </c>
      <c r="F423" s="177">
        <v>2109000</v>
      </c>
      <c r="G423" s="177">
        <v>2109000</v>
      </c>
      <c r="H423" s="177">
        <v>2109000</v>
      </c>
      <c r="I423" s="177">
        <v>2109000</v>
      </c>
      <c r="J423" s="177">
        <v>2109000</v>
      </c>
      <c r="K423" s="177">
        <v>2109000</v>
      </c>
      <c r="L423" s="177">
        <v>2109000</v>
      </c>
      <c r="M423" s="177">
        <v>2109000</v>
      </c>
      <c r="N423" s="177">
        <v>2109000</v>
      </c>
      <c r="O423" s="177">
        <v>2109000</v>
      </c>
      <c r="P423" s="177">
        <v>2109234</v>
      </c>
      <c r="Q423" s="203" t="s">
        <v>162</v>
      </c>
      <c r="R423" s="204">
        <f t="shared" si="6"/>
        <v>0</v>
      </c>
    </row>
    <row r="424" spans="1:18" s="166" customFormat="1">
      <c r="A424" s="201" t="s">
        <v>610</v>
      </c>
      <c r="B424" s="202" t="s">
        <v>515</v>
      </c>
      <c r="C424" s="176">
        <v>0</v>
      </c>
      <c r="D424" s="176">
        <v>0</v>
      </c>
      <c r="E424" s="176">
        <v>0</v>
      </c>
      <c r="F424" s="176">
        <v>0</v>
      </c>
      <c r="G424" s="176">
        <v>0</v>
      </c>
      <c r="H424" s="176">
        <v>0</v>
      </c>
      <c r="I424" s="176">
        <v>0</v>
      </c>
      <c r="J424" s="176">
        <v>0</v>
      </c>
      <c r="K424" s="176">
        <v>0</v>
      </c>
      <c r="L424" s="176">
        <v>0</v>
      </c>
      <c r="M424" s="176">
        <v>0</v>
      </c>
      <c r="N424" s="176">
        <v>0</v>
      </c>
      <c r="O424" s="176">
        <v>0</v>
      </c>
      <c r="P424" s="176">
        <v>0</v>
      </c>
      <c r="Q424" s="174" t="s">
        <v>162</v>
      </c>
      <c r="R424" s="204">
        <f t="shared" si="6"/>
        <v>0</v>
      </c>
    </row>
    <row r="425" spans="1:18">
      <c r="A425" s="201" t="s">
        <v>611</v>
      </c>
      <c r="B425" s="202" t="s">
        <v>515</v>
      </c>
      <c r="C425" s="177">
        <v>407000</v>
      </c>
      <c r="D425" s="177">
        <v>407000</v>
      </c>
      <c r="E425" s="177">
        <v>407000</v>
      </c>
      <c r="F425" s="177">
        <v>427000</v>
      </c>
      <c r="G425" s="177">
        <v>427000</v>
      </c>
      <c r="H425" s="177">
        <v>427000</v>
      </c>
      <c r="I425" s="177">
        <v>427000</v>
      </c>
      <c r="J425" s="177">
        <v>427000</v>
      </c>
      <c r="K425" s="177">
        <v>427000</v>
      </c>
      <c r="L425" s="177">
        <v>427000</v>
      </c>
      <c r="M425" s="177">
        <v>427000</v>
      </c>
      <c r="N425" s="177">
        <v>427000</v>
      </c>
      <c r="O425" s="177">
        <v>427000</v>
      </c>
      <c r="P425" s="177">
        <v>423091</v>
      </c>
      <c r="Q425" s="203" t="s">
        <v>162</v>
      </c>
      <c r="R425" s="204">
        <f t="shared" si="6"/>
        <v>0</v>
      </c>
    </row>
    <row r="426" spans="1:18" s="166" customFormat="1">
      <c r="A426" s="201" t="s">
        <v>612</v>
      </c>
      <c r="B426" s="202" t="s">
        <v>515</v>
      </c>
      <c r="C426" s="176">
        <v>0</v>
      </c>
      <c r="D426" s="176">
        <v>0</v>
      </c>
      <c r="E426" s="176">
        <v>0</v>
      </c>
      <c r="F426" s="176">
        <v>0</v>
      </c>
      <c r="G426" s="176">
        <v>0</v>
      </c>
      <c r="H426" s="176">
        <v>0</v>
      </c>
      <c r="I426" s="176">
        <v>0</v>
      </c>
      <c r="J426" s="176">
        <v>0</v>
      </c>
      <c r="K426" s="176">
        <v>0</v>
      </c>
      <c r="L426" s="176">
        <v>0</v>
      </c>
      <c r="M426" s="176">
        <v>0</v>
      </c>
      <c r="N426" s="176">
        <v>0</v>
      </c>
      <c r="O426" s="176">
        <v>0</v>
      </c>
      <c r="P426" s="176">
        <v>0</v>
      </c>
      <c r="Q426" s="174" t="s">
        <v>162</v>
      </c>
      <c r="R426" s="204">
        <f t="shared" si="6"/>
        <v>0</v>
      </c>
    </row>
    <row r="427" spans="1:18" s="166" customFormat="1">
      <c r="A427" s="201" t="s">
        <v>613</v>
      </c>
      <c r="B427" s="202" t="s">
        <v>515</v>
      </c>
      <c r="C427" s="176">
        <v>0</v>
      </c>
      <c r="D427" s="176">
        <v>0</v>
      </c>
      <c r="E427" s="176">
        <v>0</v>
      </c>
      <c r="F427" s="176">
        <v>0</v>
      </c>
      <c r="G427" s="176">
        <v>0</v>
      </c>
      <c r="H427" s="176">
        <v>0</v>
      </c>
      <c r="I427" s="176">
        <v>0</v>
      </c>
      <c r="J427" s="176">
        <v>0</v>
      </c>
      <c r="K427" s="176">
        <v>0</v>
      </c>
      <c r="L427" s="176">
        <v>0</v>
      </c>
      <c r="M427" s="176">
        <v>0</v>
      </c>
      <c r="N427" s="176">
        <v>0</v>
      </c>
      <c r="O427" s="176">
        <v>0</v>
      </c>
      <c r="P427" s="176">
        <v>0</v>
      </c>
      <c r="Q427" s="174" t="s">
        <v>162</v>
      </c>
      <c r="R427" s="204">
        <f t="shared" si="6"/>
        <v>0</v>
      </c>
    </row>
    <row r="428" spans="1:18">
      <c r="A428" s="201" t="s">
        <v>614</v>
      </c>
      <c r="B428" s="202" t="s">
        <v>515</v>
      </c>
      <c r="C428" s="177">
        <v>18514000</v>
      </c>
      <c r="D428" s="177">
        <v>18514000</v>
      </c>
      <c r="E428" s="177">
        <v>18514000</v>
      </c>
      <c r="F428" s="177">
        <v>18514000</v>
      </c>
      <c r="G428" s="177">
        <v>18514000</v>
      </c>
      <c r="H428" s="177">
        <v>18514000</v>
      </c>
      <c r="I428" s="177">
        <v>18514000</v>
      </c>
      <c r="J428" s="177">
        <v>18514000</v>
      </c>
      <c r="K428" s="177">
        <v>18514000</v>
      </c>
      <c r="L428" s="177">
        <v>18514000</v>
      </c>
      <c r="M428" s="177">
        <v>18514000</v>
      </c>
      <c r="N428" s="177">
        <v>17980000</v>
      </c>
      <c r="O428" s="177">
        <v>17980000</v>
      </c>
      <c r="P428" s="177">
        <v>18447551</v>
      </c>
      <c r="Q428" s="203" t="s">
        <v>162</v>
      </c>
      <c r="R428" s="204">
        <f t="shared" si="6"/>
        <v>-1000</v>
      </c>
    </row>
    <row r="429" spans="1:18">
      <c r="A429" s="201" t="s">
        <v>615</v>
      </c>
      <c r="B429" s="202" t="s">
        <v>515</v>
      </c>
      <c r="C429" s="177">
        <v>7769000</v>
      </c>
      <c r="D429" s="177">
        <v>7769000</v>
      </c>
      <c r="E429" s="177">
        <v>7769000</v>
      </c>
      <c r="F429" s="177">
        <v>7770000</v>
      </c>
      <c r="G429" s="177">
        <v>7770000</v>
      </c>
      <c r="H429" s="177">
        <v>8310000</v>
      </c>
      <c r="I429" s="177">
        <v>8316000</v>
      </c>
      <c r="J429" s="177">
        <v>8311000</v>
      </c>
      <c r="K429" s="177">
        <v>8311000</v>
      </c>
      <c r="L429" s="177">
        <v>8311000</v>
      </c>
      <c r="M429" s="177">
        <v>8311000</v>
      </c>
      <c r="N429" s="177">
        <v>9117000</v>
      </c>
      <c r="O429" s="177">
        <v>9205000</v>
      </c>
      <c r="P429" s="177">
        <v>8212516</v>
      </c>
      <c r="Q429" s="203" t="s">
        <v>162</v>
      </c>
      <c r="R429" s="204">
        <f t="shared" si="6"/>
        <v>0</v>
      </c>
    </row>
    <row r="430" spans="1:18" s="166" customFormat="1">
      <c r="A430" s="201" t="s">
        <v>616</v>
      </c>
      <c r="B430" s="202" t="s">
        <v>515</v>
      </c>
      <c r="C430" s="176">
        <v>0</v>
      </c>
      <c r="D430" s="176">
        <v>0</v>
      </c>
      <c r="E430" s="176">
        <v>0</v>
      </c>
      <c r="F430" s="176">
        <v>0</v>
      </c>
      <c r="G430" s="176">
        <v>0</v>
      </c>
      <c r="H430" s="176">
        <v>0</v>
      </c>
      <c r="I430" s="176">
        <v>0</v>
      </c>
      <c r="J430" s="176">
        <v>0</v>
      </c>
      <c r="K430" s="176">
        <v>0</v>
      </c>
      <c r="L430" s="176">
        <v>0</v>
      </c>
      <c r="M430" s="176">
        <v>0</v>
      </c>
      <c r="N430" s="176">
        <v>0</v>
      </c>
      <c r="O430" s="176">
        <v>0</v>
      </c>
      <c r="P430" s="176">
        <v>0</v>
      </c>
      <c r="Q430" s="174" t="s">
        <v>162</v>
      </c>
      <c r="R430" s="204">
        <f t="shared" si="6"/>
        <v>0</v>
      </c>
    </row>
    <row r="431" spans="1:18">
      <c r="A431" s="201" t="s">
        <v>617</v>
      </c>
      <c r="B431" s="202" t="s">
        <v>515</v>
      </c>
      <c r="C431" s="177">
        <v>14781000</v>
      </c>
      <c r="D431" s="177">
        <v>14781000</v>
      </c>
      <c r="E431" s="177">
        <v>14781000</v>
      </c>
      <c r="F431" s="177">
        <v>14781000</v>
      </c>
      <c r="G431" s="177">
        <v>14781000</v>
      </c>
      <c r="H431" s="177">
        <v>14781000</v>
      </c>
      <c r="I431" s="177">
        <v>14861000</v>
      </c>
      <c r="J431" s="177">
        <v>14781000</v>
      </c>
      <c r="K431" s="177">
        <v>14781000</v>
      </c>
      <c r="L431" s="177">
        <v>14781000</v>
      </c>
      <c r="M431" s="177">
        <v>14781000</v>
      </c>
      <c r="N431" s="177">
        <v>14781000</v>
      </c>
      <c r="O431" s="177">
        <v>14781000</v>
      </c>
      <c r="P431" s="177">
        <v>14787976</v>
      </c>
      <c r="Q431" s="203" t="s">
        <v>162</v>
      </c>
      <c r="R431" s="204">
        <f t="shared" si="6"/>
        <v>0</v>
      </c>
    </row>
    <row r="432" spans="1:18">
      <c r="A432" s="201" t="s">
        <v>618</v>
      </c>
      <c r="B432" s="202" t="s">
        <v>515</v>
      </c>
      <c r="C432" s="177">
        <v>23249000</v>
      </c>
      <c r="D432" s="177">
        <v>23283000</v>
      </c>
      <c r="E432" s="177">
        <v>23281000</v>
      </c>
      <c r="F432" s="177">
        <v>23302000</v>
      </c>
      <c r="G432" s="177">
        <v>23301000</v>
      </c>
      <c r="H432" s="177">
        <v>23303000</v>
      </c>
      <c r="I432" s="177">
        <v>23303000</v>
      </c>
      <c r="J432" s="177">
        <v>23326000</v>
      </c>
      <c r="K432" s="177">
        <v>23324000</v>
      </c>
      <c r="L432" s="177">
        <v>23324000</v>
      </c>
      <c r="M432" s="177">
        <v>23346000</v>
      </c>
      <c r="N432" s="177">
        <v>23512000</v>
      </c>
      <c r="O432" s="177">
        <v>23512000</v>
      </c>
      <c r="P432" s="177">
        <v>23332178</v>
      </c>
      <c r="Q432" s="203" t="s">
        <v>162</v>
      </c>
      <c r="R432" s="204">
        <f t="shared" si="6"/>
        <v>0</v>
      </c>
    </row>
    <row r="433" spans="1:18" s="166" customFormat="1">
      <c r="A433" s="201" t="s">
        <v>619</v>
      </c>
      <c r="B433" s="202" t="s">
        <v>515</v>
      </c>
      <c r="C433" s="176">
        <v>0</v>
      </c>
      <c r="D433" s="176">
        <v>0</v>
      </c>
      <c r="E433" s="176">
        <v>0</v>
      </c>
      <c r="F433" s="176">
        <v>0</v>
      </c>
      <c r="G433" s="176">
        <v>0</v>
      </c>
      <c r="H433" s="176">
        <v>0</v>
      </c>
      <c r="I433" s="176">
        <v>0</v>
      </c>
      <c r="J433" s="176">
        <v>0</v>
      </c>
      <c r="K433" s="176">
        <v>0</v>
      </c>
      <c r="L433" s="176">
        <v>0</v>
      </c>
      <c r="M433" s="176">
        <v>0</v>
      </c>
      <c r="N433" s="176">
        <v>0</v>
      </c>
      <c r="O433" s="176">
        <v>0</v>
      </c>
      <c r="P433" s="176">
        <v>0</v>
      </c>
      <c r="Q433" s="174" t="s">
        <v>162</v>
      </c>
      <c r="R433" s="204">
        <f t="shared" si="6"/>
        <v>0</v>
      </c>
    </row>
    <row r="434" spans="1:18">
      <c r="A434" s="201" t="s">
        <v>620</v>
      </c>
      <c r="B434" s="202" t="s">
        <v>515</v>
      </c>
      <c r="C434" s="177">
        <v>44242000</v>
      </c>
      <c r="D434" s="177">
        <v>44242000</v>
      </c>
      <c r="E434" s="177">
        <v>44242000</v>
      </c>
      <c r="F434" s="177">
        <v>44242000</v>
      </c>
      <c r="G434" s="177">
        <v>44242000</v>
      </c>
      <c r="H434" s="177">
        <v>44242000</v>
      </c>
      <c r="I434" s="177">
        <v>43729000</v>
      </c>
      <c r="J434" s="177">
        <v>43626000</v>
      </c>
      <c r="K434" s="177">
        <v>43626000</v>
      </c>
      <c r="L434" s="177">
        <v>43626000</v>
      </c>
      <c r="M434" s="177">
        <v>43626000</v>
      </c>
      <c r="N434" s="177">
        <v>43626000</v>
      </c>
      <c r="O434" s="177">
        <v>43626000</v>
      </c>
      <c r="P434" s="177">
        <v>43917086</v>
      </c>
      <c r="Q434" s="203" t="s">
        <v>162</v>
      </c>
      <c r="R434" s="204">
        <f t="shared" si="6"/>
        <v>0</v>
      </c>
    </row>
    <row r="435" spans="1:18">
      <c r="A435" s="201" t="s">
        <v>621</v>
      </c>
      <c r="B435" s="202" t="s">
        <v>515</v>
      </c>
      <c r="C435" s="177">
        <v>39371000</v>
      </c>
      <c r="D435" s="177">
        <v>39371000</v>
      </c>
      <c r="E435" s="177">
        <v>39371000</v>
      </c>
      <c r="F435" s="177">
        <v>39371000</v>
      </c>
      <c r="G435" s="177">
        <v>39371000</v>
      </c>
      <c r="H435" s="177">
        <v>39371000</v>
      </c>
      <c r="I435" s="177">
        <v>39601000</v>
      </c>
      <c r="J435" s="177">
        <v>40257000</v>
      </c>
      <c r="K435" s="177">
        <v>40258000</v>
      </c>
      <c r="L435" s="177">
        <v>40258000</v>
      </c>
      <c r="M435" s="177">
        <v>40252000</v>
      </c>
      <c r="N435" s="177">
        <v>40252000</v>
      </c>
      <c r="O435" s="177">
        <v>40252000</v>
      </c>
      <c r="P435" s="177">
        <v>39795500</v>
      </c>
      <c r="Q435" s="203" t="s">
        <v>162</v>
      </c>
      <c r="R435" s="204">
        <f t="shared" si="6"/>
        <v>-1000</v>
      </c>
    </row>
    <row r="436" spans="1:18" s="166" customFormat="1">
      <c r="A436" s="201" t="s">
        <v>622</v>
      </c>
      <c r="B436" s="202" t="s">
        <v>515</v>
      </c>
      <c r="C436" s="176">
        <v>0</v>
      </c>
      <c r="D436" s="176">
        <v>0</v>
      </c>
      <c r="E436" s="176">
        <v>0</v>
      </c>
      <c r="F436" s="176">
        <v>0</v>
      </c>
      <c r="G436" s="176">
        <v>0</v>
      </c>
      <c r="H436" s="176">
        <v>0</v>
      </c>
      <c r="I436" s="176">
        <v>0</v>
      </c>
      <c r="J436" s="176">
        <v>0</v>
      </c>
      <c r="K436" s="176">
        <v>0</v>
      </c>
      <c r="L436" s="176">
        <v>0</v>
      </c>
      <c r="M436" s="176">
        <v>0</v>
      </c>
      <c r="N436" s="176">
        <v>0</v>
      </c>
      <c r="O436" s="176">
        <v>0</v>
      </c>
      <c r="P436" s="176">
        <v>0</v>
      </c>
      <c r="Q436" s="174" t="s">
        <v>162</v>
      </c>
      <c r="R436" s="204">
        <f t="shared" si="6"/>
        <v>0</v>
      </c>
    </row>
    <row r="437" spans="1:18">
      <c r="A437" s="201" t="s">
        <v>623</v>
      </c>
      <c r="B437" s="202" t="s">
        <v>515</v>
      </c>
      <c r="C437" s="177">
        <v>22756000</v>
      </c>
      <c r="D437" s="177">
        <v>22756000</v>
      </c>
      <c r="E437" s="177">
        <v>22763000</v>
      </c>
      <c r="F437" s="177">
        <v>22763000</v>
      </c>
      <c r="G437" s="177">
        <v>22763000</v>
      </c>
      <c r="H437" s="177">
        <v>22763000</v>
      </c>
      <c r="I437" s="177">
        <v>22763000</v>
      </c>
      <c r="J437" s="177">
        <v>22763000</v>
      </c>
      <c r="K437" s="177">
        <v>22763000</v>
      </c>
      <c r="L437" s="177">
        <v>22763000</v>
      </c>
      <c r="M437" s="177">
        <v>22763000</v>
      </c>
      <c r="N437" s="177">
        <v>22763000</v>
      </c>
      <c r="O437" s="177">
        <v>22763000</v>
      </c>
      <c r="P437" s="177">
        <v>22761972</v>
      </c>
      <c r="Q437" s="203" t="s">
        <v>162</v>
      </c>
      <c r="R437" s="204">
        <f t="shared" si="6"/>
        <v>0</v>
      </c>
    </row>
    <row r="438" spans="1:18" s="166" customFormat="1">
      <c r="A438" s="201" t="s">
        <v>624</v>
      </c>
      <c r="B438" s="202" t="s">
        <v>515</v>
      </c>
      <c r="C438" s="176">
        <v>0</v>
      </c>
      <c r="D438" s="176">
        <v>0</v>
      </c>
      <c r="E438" s="176">
        <v>0</v>
      </c>
      <c r="F438" s="176">
        <v>0</v>
      </c>
      <c r="G438" s="176">
        <v>0</v>
      </c>
      <c r="H438" s="176">
        <v>0</v>
      </c>
      <c r="I438" s="176">
        <v>0</v>
      </c>
      <c r="J438" s="176">
        <v>0</v>
      </c>
      <c r="K438" s="176">
        <v>0</v>
      </c>
      <c r="L438" s="176">
        <v>0</v>
      </c>
      <c r="M438" s="176">
        <v>0</v>
      </c>
      <c r="N438" s="176">
        <v>0</v>
      </c>
      <c r="O438" s="176">
        <v>0</v>
      </c>
      <c r="P438" s="176">
        <v>0</v>
      </c>
      <c r="Q438" s="174" t="s">
        <v>162</v>
      </c>
      <c r="R438" s="204">
        <f t="shared" si="6"/>
        <v>0</v>
      </c>
    </row>
    <row r="439" spans="1:18">
      <c r="A439" s="201" t="s">
        <v>625</v>
      </c>
      <c r="B439" s="202" t="s">
        <v>515</v>
      </c>
      <c r="C439" s="177">
        <v>48656000</v>
      </c>
      <c r="D439" s="177">
        <v>48637000</v>
      </c>
      <c r="E439" s="177">
        <v>48637000</v>
      </c>
      <c r="F439" s="177">
        <v>48637000</v>
      </c>
      <c r="G439" s="177">
        <v>48637000</v>
      </c>
      <c r="H439" s="177">
        <v>48637000</v>
      </c>
      <c r="I439" s="177">
        <v>48637000</v>
      </c>
      <c r="J439" s="177">
        <v>48637000</v>
      </c>
      <c r="K439" s="177">
        <v>48637000</v>
      </c>
      <c r="L439" s="177">
        <v>48637000</v>
      </c>
      <c r="M439" s="177">
        <v>48637000</v>
      </c>
      <c r="N439" s="177">
        <v>48637000</v>
      </c>
      <c r="O439" s="177">
        <v>50590000</v>
      </c>
      <c r="P439" s="177">
        <v>48718759</v>
      </c>
      <c r="Q439" s="203" t="s">
        <v>162</v>
      </c>
      <c r="R439" s="204">
        <f t="shared" si="6"/>
        <v>0</v>
      </c>
    </row>
    <row r="440" spans="1:18" s="166" customFormat="1">
      <c r="A440" s="201" t="s">
        <v>626</v>
      </c>
      <c r="B440" s="202" t="s">
        <v>515</v>
      </c>
      <c r="C440" s="176">
        <v>0</v>
      </c>
      <c r="D440" s="176">
        <v>0</v>
      </c>
      <c r="E440" s="176">
        <v>0</v>
      </c>
      <c r="F440" s="176">
        <v>0</v>
      </c>
      <c r="G440" s="176">
        <v>0</v>
      </c>
      <c r="H440" s="176">
        <v>0</v>
      </c>
      <c r="I440" s="176">
        <v>0</v>
      </c>
      <c r="J440" s="176">
        <v>0</v>
      </c>
      <c r="K440" s="176">
        <v>0</v>
      </c>
      <c r="L440" s="176">
        <v>0</v>
      </c>
      <c r="M440" s="176">
        <v>0</v>
      </c>
      <c r="N440" s="176">
        <v>0</v>
      </c>
      <c r="O440" s="176">
        <v>0</v>
      </c>
      <c r="P440" s="176">
        <v>0</v>
      </c>
      <c r="Q440" s="174" t="s">
        <v>162</v>
      </c>
      <c r="R440" s="204">
        <f t="shared" si="6"/>
        <v>0</v>
      </c>
    </row>
    <row r="441" spans="1:18">
      <c r="A441" s="201" t="s">
        <v>627</v>
      </c>
      <c r="B441" s="202" t="s">
        <v>515</v>
      </c>
      <c r="C441" s="177">
        <v>74376000</v>
      </c>
      <c r="D441" s="177">
        <v>74376000</v>
      </c>
      <c r="E441" s="177">
        <v>74376000</v>
      </c>
      <c r="F441" s="177">
        <v>74376000</v>
      </c>
      <c r="G441" s="177">
        <v>74376000</v>
      </c>
      <c r="H441" s="177">
        <v>74376000</v>
      </c>
      <c r="I441" s="177">
        <v>74376000</v>
      </c>
      <c r="J441" s="177">
        <v>74376000</v>
      </c>
      <c r="K441" s="177">
        <v>74376000</v>
      </c>
      <c r="L441" s="177">
        <v>74335000</v>
      </c>
      <c r="M441" s="177">
        <v>74343000</v>
      </c>
      <c r="N441" s="177">
        <v>74357000</v>
      </c>
      <c r="O441" s="177">
        <v>75070000</v>
      </c>
      <c r="P441" s="177">
        <v>74397216</v>
      </c>
      <c r="Q441" s="203" t="s">
        <v>162</v>
      </c>
      <c r="R441" s="204">
        <f t="shared" si="6"/>
        <v>0</v>
      </c>
    </row>
    <row r="442" spans="1:18" s="166" customFormat="1">
      <c r="A442" s="201" t="s">
        <v>628</v>
      </c>
      <c r="B442" s="202" t="s">
        <v>515</v>
      </c>
      <c r="C442" s="176">
        <v>0</v>
      </c>
      <c r="D442" s="176">
        <v>0</v>
      </c>
      <c r="E442" s="176">
        <v>0</v>
      </c>
      <c r="F442" s="176">
        <v>0</v>
      </c>
      <c r="G442" s="176">
        <v>0</v>
      </c>
      <c r="H442" s="176">
        <v>0</v>
      </c>
      <c r="I442" s="176">
        <v>0</v>
      </c>
      <c r="J442" s="176">
        <v>0</v>
      </c>
      <c r="K442" s="176">
        <v>0</v>
      </c>
      <c r="L442" s="176">
        <v>0</v>
      </c>
      <c r="M442" s="176">
        <v>0</v>
      </c>
      <c r="N442" s="176">
        <v>0</v>
      </c>
      <c r="O442" s="176">
        <v>0</v>
      </c>
      <c r="P442" s="176">
        <v>0</v>
      </c>
      <c r="Q442" s="174" t="s">
        <v>162</v>
      </c>
      <c r="R442" s="204">
        <f t="shared" si="6"/>
        <v>0</v>
      </c>
    </row>
    <row r="443" spans="1:18" s="166" customFormat="1">
      <c r="A443" s="201" t="s">
        <v>629</v>
      </c>
      <c r="B443" s="202" t="s">
        <v>515</v>
      </c>
      <c r="C443" s="176">
        <v>0</v>
      </c>
      <c r="D443" s="176">
        <v>0</v>
      </c>
      <c r="E443" s="176">
        <v>0</v>
      </c>
      <c r="F443" s="176">
        <v>0</v>
      </c>
      <c r="G443" s="176">
        <v>0</v>
      </c>
      <c r="H443" s="176">
        <v>0</v>
      </c>
      <c r="I443" s="176">
        <v>0</v>
      </c>
      <c r="J443" s="176">
        <v>0</v>
      </c>
      <c r="K443" s="176">
        <v>0</v>
      </c>
      <c r="L443" s="176">
        <v>0</v>
      </c>
      <c r="M443" s="176">
        <v>0</v>
      </c>
      <c r="N443" s="176">
        <v>0</v>
      </c>
      <c r="O443" s="176">
        <v>0</v>
      </c>
      <c r="P443" s="176">
        <v>0</v>
      </c>
      <c r="Q443" s="174" t="s">
        <v>162</v>
      </c>
      <c r="R443" s="204">
        <f t="shared" si="6"/>
        <v>0</v>
      </c>
    </row>
    <row r="444" spans="1:18" s="166" customFormat="1">
      <c r="A444" s="201" t="s">
        <v>630</v>
      </c>
      <c r="B444" s="202" t="s">
        <v>515</v>
      </c>
      <c r="C444" s="176">
        <v>0</v>
      </c>
      <c r="D444" s="176">
        <v>0</v>
      </c>
      <c r="E444" s="176">
        <v>0</v>
      </c>
      <c r="F444" s="176">
        <v>0</v>
      </c>
      <c r="G444" s="176">
        <v>0</v>
      </c>
      <c r="H444" s="176">
        <v>0</v>
      </c>
      <c r="I444" s="176">
        <v>0</v>
      </c>
      <c r="J444" s="176">
        <v>0</v>
      </c>
      <c r="K444" s="176">
        <v>0</v>
      </c>
      <c r="L444" s="176">
        <v>0</v>
      </c>
      <c r="M444" s="176">
        <v>0</v>
      </c>
      <c r="N444" s="176">
        <v>0</v>
      </c>
      <c r="O444" s="176">
        <v>0</v>
      </c>
      <c r="P444" s="176">
        <v>0</v>
      </c>
      <c r="Q444" s="174" t="s">
        <v>162</v>
      </c>
      <c r="R444" s="204">
        <f t="shared" si="6"/>
        <v>0</v>
      </c>
    </row>
    <row r="445" spans="1:18">
      <c r="A445" s="201" t="s">
        <v>631</v>
      </c>
      <c r="B445" s="202" t="s">
        <v>515</v>
      </c>
      <c r="C445" s="177">
        <v>67666000</v>
      </c>
      <c r="D445" s="177">
        <v>67666000</v>
      </c>
      <c r="E445" s="177">
        <v>67666000</v>
      </c>
      <c r="F445" s="177">
        <v>67665000</v>
      </c>
      <c r="G445" s="177">
        <v>67665000</v>
      </c>
      <c r="H445" s="177">
        <v>67593000</v>
      </c>
      <c r="I445" s="177">
        <v>67593000</v>
      </c>
      <c r="J445" s="177">
        <v>67593000</v>
      </c>
      <c r="K445" s="177">
        <v>67593000</v>
      </c>
      <c r="L445" s="177">
        <v>67593000</v>
      </c>
      <c r="M445" s="177">
        <v>67593000</v>
      </c>
      <c r="N445" s="177">
        <v>67593000</v>
      </c>
      <c r="O445" s="177">
        <v>67591000</v>
      </c>
      <c r="P445" s="177">
        <v>67620490</v>
      </c>
      <c r="Q445" s="203" t="s">
        <v>162</v>
      </c>
      <c r="R445" s="204">
        <f t="shared" si="6"/>
        <v>0</v>
      </c>
    </row>
    <row r="446" spans="1:18" s="166" customFormat="1">
      <c r="A446" s="201" t="s">
        <v>632</v>
      </c>
      <c r="B446" s="202" t="s">
        <v>515</v>
      </c>
      <c r="C446" s="176">
        <v>0</v>
      </c>
      <c r="D446" s="176">
        <v>0</v>
      </c>
      <c r="E446" s="176">
        <v>0</v>
      </c>
      <c r="F446" s="176">
        <v>0</v>
      </c>
      <c r="G446" s="176">
        <v>0</v>
      </c>
      <c r="H446" s="176">
        <v>0</v>
      </c>
      <c r="I446" s="176">
        <v>0</v>
      </c>
      <c r="J446" s="176">
        <v>0</v>
      </c>
      <c r="K446" s="176">
        <v>0</v>
      </c>
      <c r="L446" s="176">
        <v>0</v>
      </c>
      <c r="M446" s="176">
        <v>0</v>
      </c>
      <c r="N446" s="176">
        <v>0</v>
      </c>
      <c r="O446" s="176">
        <v>0</v>
      </c>
      <c r="P446" s="176">
        <v>0</v>
      </c>
      <c r="Q446" s="174" t="s">
        <v>162</v>
      </c>
      <c r="R446" s="204">
        <f t="shared" si="6"/>
        <v>0</v>
      </c>
    </row>
    <row r="447" spans="1:18" s="166" customFormat="1">
      <c r="A447" s="201" t="s">
        <v>633</v>
      </c>
      <c r="B447" s="202" t="s">
        <v>515</v>
      </c>
      <c r="C447" s="176">
        <v>0</v>
      </c>
      <c r="D447" s="176">
        <v>0</v>
      </c>
      <c r="E447" s="176">
        <v>0</v>
      </c>
      <c r="F447" s="176">
        <v>0</v>
      </c>
      <c r="G447" s="176">
        <v>0</v>
      </c>
      <c r="H447" s="176">
        <v>0</v>
      </c>
      <c r="I447" s="176">
        <v>0</v>
      </c>
      <c r="J447" s="176">
        <v>0</v>
      </c>
      <c r="K447" s="176">
        <v>0</v>
      </c>
      <c r="L447" s="176">
        <v>0</v>
      </c>
      <c r="M447" s="176">
        <v>0</v>
      </c>
      <c r="N447" s="176">
        <v>0</v>
      </c>
      <c r="O447" s="176">
        <v>0</v>
      </c>
      <c r="P447" s="176">
        <v>0</v>
      </c>
      <c r="Q447" s="174" t="s">
        <v>162</v>
      </c>
      <c r="R447" s="204">
        <f t="shared" si="6"/>
        <v>0</v>
      </c>
    </row>
    <row r="448" spans="1:18">
      <c r="A448" s="201" t="s">
        <v>634</v>
      </c>
      <c r="B448" s="202" t="s">
        <v>515</v>
      </c>
      <c r="C448" s="177">
        <v>299548000</v>
      </c>
      <c r="D448" s="177">
        <v>299560000</v>
      </c>
      <c r="E448" s="177">
        <v>299551000</v>
      </c>
      <c r="F448" s="177">
        <v>299610000</v>
      </c>
      <c r="G448" s="177">
        <v>300215000</v>
      </c>
      <c r="H448" s="177">
        <v>299588000</v>
      </c>
      <c r="I448" s="177">
        <v>299596000</v>
      </c>
      <c r="J448" s="177">
        <v>299621000</v>
      </c>
      <c r="K448" s="177">
        <v>299660000</v>
      </c>
      <c r="L448" s="177">
        <v>299744000</v>
      </c>
      <c r="M448" s="177">
        <v>299758000</v>
      </c>
      <c r="N448" s="177">
        <v>299673000</v>
      </c>
      <c r="O448" s="177">
        <v>299680000</v>
      </c>
      <c r="P448" s="177">
        <v>299682547</v>
      </c>
      <c r="Q448" s="203" t="s">
        <v>162</v>
      </c>
      <c r="R448" s="204">
        <f t="shared" si="6"/>
        <v>0</v>
      </c>
    </row>
    <row r="449" spans="1:18">
      <c r="A449" s="201" t="s">
        <v>635</v>
      </c>
      <c r="B449" s="202" t="s">
        <v>515</v>
      </c>
      <c r="C449" s="177">
        <v>3131000</v>
      </c>
      <c r="D449" s="177">
        <v>3131000</v>
      </c>
      <c r="E449" s="177">
        <v>3131000</v>
      </c>
      <c r="F449" s="177">
        <v>3131000</v>
      </c>
      <c r="G449" s="177">
        <v>3131000</v>
      </c>
      <c r="H449" s="177">
        <v>3131000</v>
      </c>
      <c r="I449" s="177">
        <v>3131000</v>
      </c>
      <c r="J449" s="177">
        <v>3131000</v>
      </c>
      <c r="K449" s="177">
        <v>3131000</v>
      </c>
      <c r="L449" s="177">
        <v>3131000</v>
      </c>
      <c r="M449" s="177">
        <v>3131000</v>
      </c>
      <c r="N449" s="177">
        <v>3131000</v>
      </c>
      <c r="O449" s="177">
        <v>3131000</v>
      </c>
      <c r="P449" s="177">
        <v>3130666</v>
      </c>
      <c r="Q449" s="203" t="s">
        <v>162</v>
      </c>
      <c r="R449" s="204">
        <f t="shared" si="6"/>
        <v>0</v>
      </c>
    </row>
    <row r="450" spans="1:18" s="166" customFormat="1">
      <c r="A450" s="201" t="s">
        <v>636</v>
      </c>
      <c r="B450" s="202" t="s">
        <v>515</v>
      </c>
      <c r="C450" s="176">
        <v>0</v>
      </c>
      <c r="D450" s="176">
        <v>0</v>
      </c>
      <c r="E450" s="176">
        <v>0</v>
      </c>
      <c r="F450" s="176">
        <v>0</v>
      </c>
      <c r="G450" s="176">
        <v>0</v>
      </c>
      <c r="H450" s="176">
        <v>0</v>
      </c>
      <c r="I450" s="176">
        <v>0</v>
      </c>
      <c r="J450" s="176">
        <v>0</v>
      </c>
      <c r="K450" s="176">
        <v>0</v>
      </c>
      <c r="L450" s="176">
        <v>0</v>
      </c>
      <c r="M450" s="176">
        <v>0</v>
      </c>
      <c r="N450" s="176">
        <v>0</v>
      </c>
      <c r="O450" s="176">
        <v>0</v>
      </c>
      <c r="P450" s="176">
        <v>0</v>
      </c>
      <c r="Q450" s="174" t="s">
        <v>162</v>
      </c>
      <c r="R450" s="204">
        <f t="shared" si="6"/>
        <v>0</v>
      </c>
    </row>
    <row r="451" spans="1:18">
      <c r="A451" s="201" t="s">
        <v>637</v>
      </c>
      <c r="B451" s="202" t="s">
        <v>515</v>
      </c>
      <c r="C451" s="177">
        <v>583464000</v>
      </c>
      <c r="D451" s="177">
        <v>583486000</v>
      </c>
      <c r="E451" s="177">
        <v>583480000</v>
      </c>
      <c r="F451" s="177">
        <v>583464000</v>
      </c>
      <c r="G451" s="177">
        <v>583489000</v>
      </c>
      <c r="H451" s="177">
        <v>583441000</v>
      </c>
      <c r="I451" s="177">
        <v>583205000</v>
      </c>
      <c r="J451" s="177">
        <v>583217000</v>
      </c>
      <c r="K451" s="177">
        <v>583188000</v>
      </c>
      <c r="L451" s="177">
        <v>583209000</v>
      </c>
      <c r="M451" s="177">
        <v>583416000</v>
      </c>
      <c r="N451" s="177">
        <v>583094000</v>
      </c>
      <c r="O451" s="177">
        <v>583095000</v>
      </c>
      <c r="P451" s="177">
        <v>583330781</v>
      </c>
      <c r="Q451" s="203" t="s">
        <v>162</v>
      </c>
      <c r="R451" s="204">
        <f t="shared" si="6"/>
        <v>0</v>
      </c>
    </row>
    <row r="452" spans="1:18" s="166" customFormat="1">
      <c r="A452" s="201" t="s">
        <v>638</v>
      </c>
      <c r="B452" s="202" t="s">
        <v>515</v>
      </c>
      <c r="C452" s="176">
        <v>0</v>
      </c>
      <c r="D452" s="176">
        <v>0</v>
      </c>
      <c r="E452" s="176">
        <v>0</v>
      </c>
      <c r="F452" s="176">
        <v>0</v>
      </c>
      <c r="G452" s="176">
        <v>0</v>
      </c>
      <c r="H452" s="176">
        <v>0</v>
      </c>
      <c r="I452" s="176">
        <v>0</v>
      </c>
      <c r="J452" s="176">
        <v>0</v>
      </c>
      <c r="K452" s="176">
        <v>0</v>
      </c>
      <c r="L452" s="176">
        <v>0</v>
      </c>
      <c r="M452" s="176">
        <v>0</v>
      </c>
      <c r="N452" s="176">
        <v>0</v>
      </c>
      <c r="O452" s="176">
        <v>0</v>
      </c>
      <c r="P452" s="176">
        <v>0</v>
      </c>
      <c r="Q452" s="174" t="s">
        <v>162</v>
      </c>
      <c r="R452" s="204">
        <f t="shared" si="6"/>
        <v>0</v>
      </c>
    </row>
    <row r="453" spans="1:18">
      <c r="A453" s="201" t="s">
        <v>639</v>
      </c>
      <c r="B453" s="202" t="s">
        <v>515</v>
      </c>
      <c r="C453" s="177">
        <v>142992000</v>
      </c>
      <c r="D453" s="177">
        <v>142855000</v>
      </c>
      <c r="E453" s="177">
        <v>142855000</v>
      </c>
      <c r="F453" s="177">
        <v>142617000</v>
      </c>
      <c r="G453" s="177">
        <v>142859000</v>
      </c>
      <c r="H453" s="177">
        <v>142728000</v>
      </c>
      <c r="I453" s="177">
        <v>142661000</v>
      </c>
      <c r="J453" s="177">
        <v>142651000</v>
      </c>
      <c r="K453" s="177">
        <v>142490000</v>
      </c>
      <c r="L453" s="177">
        <v>142493000</v>
      </c>
      <c r="M453" s="177">
        <v>142495000</v>
      </c>
      <c r="N453" s="177">
        <v>142400000</v>
      </c>
      <c r="O453" s="177">
        <v>142410000</v>
      </c>
      <c r="P453" s="177">
        <v>142650422</v>
      </c>
      <c r="Q453" s="203" t="s">
        <v>162</v>
      </c>
      <c r="R453" s="204">
        <f t="shared" ref="R453:R516" si="7">(ROUND((C453+O453+SUM(D453:N453)*2)/24,-3)-(ROUND(P453,-3)))</f>
        <v>0</v>
      </c>
    </row>
    <row r="454" spans="1:18">
      <c r="A454" s="201" t="s">
        <v>640</v>
      </c>
      <c r="B454" s="202" t="s">
        <v>515</v>
      </c>
      <c r="C454" s="177">
        <v>10728000</v>
      </c>
      <c r="D454" s="177">
        <v>10728000</v>
      </c>
      <c r="E454" s="177">
        <v>10728000</v>
      </c>
      <c r="F454" s="177">
        <v>10728000</v>
      </c>
      <c r="G454" s="177">
        <v>10728000</v>
      </c>
      <c r="H454" s="177">
        <v>10718000</v>
      </c>
      <c r="I454" s="177">
        <v>10718000</v>
      </c>
      <c r="J454" s="177">
        <v>10718000</v>
      </c>
      <c r="K454" s="177">
        <v>10959000</v>
      </c>
      <c r="L454" s="177">
        <v>10959000</v>
      </c>
      <c r="M454" s="177">
        <v>10959000</v>
      </c>
      <c r="N454" s="177">
        <v>10959000</v>
      </c>
      <c r="O454" s="177">
        <v>10959000</v>
      </c>
      <c r="P454" s="177">
        <v>10812261</v>
      </c>
      <c r="Q454" s="203" t="s">
        <v>162</v>
      </c>
      <c r="R454" s="204">
        <f t="shared" si="7"/>
        <v>0</v>
      </c>
    </row>
    <row r="455" spans="1:18" s="166" customFormat="1">
      <c r="A455" s="201" t="s">
        <v>641</v>
      </c>
      <c r="B455" s="202" t="s">
        <v>515</v>
      </c>
      <c r="C455" s="176">
        <v>0</v>
      </c>
      <c r="D455" s="176">
        <v>0</v>
      </c>
      <c r="E455" s="176">
        <v>0</v>
      </c>
      <c r="F455" s="176">
        <v>0</v>
      </c>
      <c r="G455" s="176">
        <v>0</v>
      </c>
      <c r="H455" s="176">
        <v>0</v>
      </c>
      <c r="I455" s="176">
        <v>0</v>
      </c>
      <c r="J455" s="176">
        <v>0</v>
      </c>
      <c r="K455" s="176">
        <v>0</v>
      </c>
      <c r="L455" s="176">
        <v>0</v>
      </c>
      <c r="M455" s="176">
        <v>0</v>
      </c>
      <c r="N455" s="176">
        <v>0</v>
      </c>
      <c r="O455" s="176">
        <v>0</v>
      </c>
      <c r="P455" s="176">
        <v>0</v>
      </c>
      <c r="Q455" s="174" t="s">
        <v>162</v>
      </c>
      <c r="R455" s="204">
        <f t="shared" si="7"/>
        <v>0</v>
      </c>
    </row>
    <row r="456" spans="1:18" s="166" customFormat="1">
      <c r="A456" s="201" t="s">
        <v>642</v>
      </c>
      <c r="B456" s="202" t="s">
        <v>515</v>
      </c>
      <c r="C456" s="176">
        <v>0</v>
      </c>
      <c r="D456" s="176">
        <v>0</v>
      </c>
      <c r="E456" s="176">
        <v>0</v>
      </c>
      <c r="F456" s="176">
        <v>0</v>
      </c>
      <c r="G456" s="176">
        <v>0</v>
      </c>
      <c r="H456" s="176">
        <v>0</v>
      </c>
      <c r="I456" s="176">
        <v>0</v>
      </c>
      <c r="J456" s="176">
        <v>0</v>
      </c>
      <c r="K456" s="176">
        <v>0</v>
      </c>
      <c r="L456" s="176">
        <v>0</v>
      </c>
      <c r="M456" s="176">
        <v>0</v>
      </c>
      <c r="N456" s="176">
        <v>0</v>
      </c>
      <c r="O456" s="176">
        <v>0</v>
      </c>
      <c r="P456" s="176">
        <v>0</v>
      </c>
      <c r="Q456" s="174" t="s">
        <v>162</v>
      </c>
      <c r="R456" s="204">
        <f t="shared" si="7"/>
        <v>0</v>
      </c>
    </row>
    <row r="457" spans="1:18">
      <c r="A457" s="201" t="s">
        <v>643</v>
      </c>
      <c r="B457" s="202" t="s">
        <v>515</v>
      </c>
      <c r="C457" s="177">
        <v>5815000</v>
      </c>
      <c r="D457" s="177">
        <v>5815000</v>
      </c>
      <c r="E457" s="177">
        <v>5815000</v>
      </c>
      <c r="F457" s="177">
        <v>5815000</v>
      </c>
      <c r="G457" s="177">
        <v>5815000</v>
      </c>
      <c r="H457" s="177">
        <v>5878000</v>
      </c>
      <c r="I457" s="177">
        <v>5878000</v>
      </c>
      <c r="J457" s="177">
        <v>5878000</v>
      </c>
      <c r="K457" s="177">
        <v>5878000</v>
      </c>
      <c r="L457" s="177">
        <v>5892000</v>
      </c>
      <c r="M457" s="177">
        <v>5922000</v>
      </c>
      <c r="N457" s="177">
        <v>5922000</v>
      </c>
      <c r="O457" s="177">
        <v>8657000</v>
      </c>
      <c r="P457" s="177">
        <v>5978933</v>
      </c>
      <c r="Q457" s="203" t="s">
        <v>162</v>
      </c>
      <c r="R457" s="204">
        <f t="shared" si="7"/>
        <v>0</v>
      </c>
    </row>
    <row r="458" spans="1:18">
      <c r="A458" s="201" t="s">
        <v>644</v>
      </c>
      <c r="B458" s="202" t="s">
        <v>515</v>
      </c>
      <c r="C458" s="177">
        <v>28235000</v>
      </c>
      <c r="D458" s="177">
        <v>28235000</v>
      </c>
      <c r="E458" s="177">
        <v>28235000</v>
      </c>
      <c r="F458" s="177">
        <v>28235000</v>
      </c>
      <c r="G458" s="177">
        <v>28235000</v>
      </c>
      <c r="H458" s="177">
        <v>28235000</v>
      </c>
      <c r="I458" s="177">
        <v>28235000</v>
      </c>
      <c r="J458" s="177">
        <v>28235000</v>
      </c>
      <c r="K458" s="177">
        <v>28235000</v>
      </c>
      <c r="L458" s="177">
        <v>28235000</v>
      </c>
      <c r="M458" s="177">
        <v>28235000</v>
      </c>
      <c r="N458" s="177">
        <v>28235000</v>
      </c>
      <c r="O458" s="177">
        <v>28235000</v>
      </c>
      <c r="P458" s="177">
        <v>28235000</v>
      </c>
      <c r="Q458" s="203" t="s">
        <v>162</v>
      </c>
      <c r="R458" s="204">
        <f t="shared" si="7"/>
        <v>0</v>
      </c>
    </row>
    <row r="459" spans="1:18" s="166" customFormat="1">
      <c r="A459" s="201" t="s">
        <v>645</v>
      </c>
      <c r="B459" s="202" t="s">
        <v>515</v>
      </c>
      <c r="C459" s="176">
        <v>0</v>
      </c>
      <c r="D459" s="176">
        <v>0</v>
      </c>
      <c r="E459" s="176">
        <v>0</v>
      </c>
      <c r="F459" s="176">
        <v>0</v>
      </c>
      <c r="G459" s="176">
        <v>0</v>
      </c>
      <c r="H459" s="176">
        <v>0</v>
      </c>
      <c r="I459" s="176">
        <v>0</v>
      </c>
      <c r="J459" s="176">
        <v>0</v>
      </c>
      <c r="K459" s="176">
        <v>0</v>
      </c>
      <c r="L459" s="176">
        <v>0</v>
      </c>
      <c r="M459" s="176">
        <v>0</v>
      </c>
      <c r="N459" s="176">
        <v>0</v>
      </c>
      <c r="O459" s="176">
        <v>0</v>
      </c>
      <c r="P459" s="176">
        <v>0</v>
      </c>
      <c r="Q459" s="174" t="s">
        <v>162</v>
      </c>
      <c r="R459" s="204">
        <f t="shared" si="7"/>
        <v>0</v>
      </c>
    </row>
    <row r="460" spans="1:18" s="166" customFormat="1">
      <c r="A460" s="201" t="s">
        <v>646</v>
      </c>
      <c r="B460" s="202" t="s">
        <v>515</v>
      </c>
      <c r="C460" s="176">
        <v>0</v>
      </c>
      <c r="D460" s="176">
        <v>0</v>
      </c>
      <c r="E460" s="176">
        <v>0</v>
      </c>
      <c r="F460" s="176">
        <v>0</v>
      </c>
      <c r="G460" s="176">
        <v>0</v>
      </c>
      <c r="H460" s="176">
        <v>0</v>
      </c>
      <c r="I460" s="176">
        <v>0</v>
      </c>
      <c r="J460" s="176">
        <v>0</v>
      </c>
      <c r="K460" s="176">
        <v>0</v>
      </c>
      <c r="L460" s="176">
        <v>0</v>
      </c>
      <c r="M460" s="176">
        <v>0</v>
      </c>
      <c r="N460" s="176">
        <v>0</v>
      </c>
      <c r="O460" s="176">
        <v>0</v>
      </c>
      <c r="P460" s="176">
        <v>0</v>
      </c>
      <c r="Q460" s="174" t="s">
        <v>162</v>
      </c>
      <c r="R460" s="204">
        <f t="shared" si="7"/>
        <v>0</v>
      </c>
    </row>
    <row r="461" spans="1:18" s="166" customFormat="1">
      <c r="A461" s="201" t="s">
        <v>647</v>
      </c>
      <c r="B461" s="202" t="s">
        <v>515</v>
      </c>
      <c r="C461" s="176">
        <v>0</v>
      </c>
      <c r="D461" s="176">
        <v>0</v>
      </c>
      <c r="E461" s="176">
        <v>0</v>
      </c>
      <c r="F461" s="176">
        <v>0</v>
      </c>
      <c r="G461" s="176">
        <v>0</v>
      </c>
      <c r="H461" s="176">
        <v>0</v>
      </c>
      <c r="I461" s="176">
        <v>0</v>
      </c>
      <c r="J461" s="176">
        <v>0</v>
      </c>
      <c r="K461" s="176">
        <v>0</v>
      </c>
      <c r="L461" s="176">
        <v>0</v>
      </c>
      <c r="M461" s="176">
        <v>0</v>
      </c>
      <c r="N461" s="176">
        <v>0</v>
      </c>
      <c r="O461" s="176">
        <v>0</v>
      </c>
      <c r="P461" s="176">
        <v>0</v>
      </c>
      <c r="Q461" s="174" t="s">
        <v>162</v>
      </c>
      <c r="R461" s="204">
        <f t="shared" si="7"/>
        <v>0</v>
      </c>
    </row>
    <row r="462" spans="1:18" s="166" customFormat="1">
      <c r="A462" s="201" t="s">
        <v>648</v>
      </c>
      <c r="B462" s="202" t="s">
        <v>515</v>
      </c>
      <c r="C462" s="176">
        <v>0</v>
      </c>
      <c r="D462" s="176">
        <v>0</v>
      </c>
      <c r="E462" s="176">
        <v>0</v>
      </c>
      <c r="F462" s="176">
        <v>0</v>
      </c>
      <c r="G462" s="176">
        <v>0</v>
      </c>
      <c r="H462" s="176">
        <v>0</v>
      </c>
      <c r="I462" s="176">
        <v>0</v>
      </c>
      <c r="J462" s="176">
        <v>0</v>
      </c>
      <c r="K462" s="176">
        <v>0</v>
      </c>
      <c r="L462" s="176">
        <v>0</v>
      </c>
      <c r="M462" s="176">
        <v>0</v>
      </c>
      <c r="N462" s="176">
        <v>0</v>
      </c>
      <c r="O462" s="176">
        <v>0</v>
      </c>
      <c r="P462" s="176">
        <v>0</v>
      </c>
      <c r="Q462" s="174" t="s">
        <v>162</v>
      </c>
      <c r="R462" s="204">
        <f t="shared" si="7"/>
        <v>0</v>
      </c>
    </row>
    <row r="463" spans="1:18">
      <c r="A463" s="201" t="s">
        <v>649</v>
      </c>
      <c r="B463" s="202" t="s">
        <v>515</v>
      </c>
      <c r="C463" s="177">
        <v>54421000</v>
      </c>
      <c r="D463" s="177">
        <v>54554000</v>
      </c>
      <c r="E463" s="177">
        <v>54569000</v>
      </c>
      <c r="F463" s="177">
        <v>54569000</v>
      </c>
      <c r="G463" s="177">
        <v>54569000</v>
      </c>
      <c r="H463" s="177">
        <v>54569000</v>
      </c>
      <c r="I463" s="177">
        <v>54569000</v>
      </c>
      <c r="J463" s="177">
        <v>54569000</v>
      </c>
      <c r="K463" s="177">
        <v>54569000</v>
      </c>
      <c r="L463" s="177">
        <v>54569000</v>
      </c>
      <c r="M463" s="177">
        <v>56683000</v>
      </c>
      <c r="N463" s="177">
        <v>56685000</v>
      </c>
      <c r="O463" s="177">
        <v>56815000</v>
      </c>
      <c r="P463" s="177">
        <v>55007632</v>
      </c>
      <c r="Q463" s="203" t="s">
        <v>162</v>
      </c>
      <c r="R463" s="204">
        <f t="shared" si="7"/>
        <v>0</v>
      </c>
    </row>
    <row r="464" spans="1:18">
      <c r="A464" s="201" t="s">
        <v>650</v>
      </c>
      <c r="B464" s="202" t="s">
        <v>515</v>
      </c>
      <c r="C464" s="177">
        <v>45398000</v>
      </c>
      <c r="D464" s="177">
        <v>45398000</v>
      </c>
      <c r="E464" s="177">
        <v>45398000</v>
      </c>
      <c r="F464" s="177">
        <v>45398000</v>
      </c>
      <c r="G464" s="177">
        <v>45398000</v>
      </c>
      <c r="H464" s="177">
        <v>45570000</v>
      </c>
      <c r="I464" s="177">
        <v>45573000</v>
      </c>
      <c r="J464" s="177">
        <v>45573000</v>
      </c>
      <c r="K464" s="177">
        <v>45573000</v>
      </c>
      <c r="L464" s="177">
        <v>45573000</v>
      </c>
      <c r="M464" s="177">
        <v>45635000</v>
      </c>
      <c r="N464" s="177">
        <v>45635000</v>
      </c>
      <c r="O464" s="177">
        <v>45715000</v>
      </c>
      <c r="P464" s="177">
        <v>45523424</v>
      </c>
      <c r="Q464" s="203" t="s">
        <v>162</v>
      </c>
      <c r="R464" s="204">
        <f t="shared" si="7"/>
        <v>0</v>
      </c>
    </row>
    <row r="465" spans="1:18" s="166" customFormat="1">
      <c r="A465" s="201" t="s">
        <v>651</v>
      </c>
      <c r="B465" s="202" t="s">
        <v>515</v>
      </c>
      <c r="C465" s="176">
        <v>0</v>
      </c>
      <c r="D465" s="176">
        <v>0</v>
      </c>
      <c r="E465" s="176">
        <v>0</v>
      </c>
      <c r="F465" s="176">
        <v>0</v>
      </c>
      <c r="G465" s="176">
        <v>0</v>
      </c>
      <c r="H465" s="176">
        <v>0</v>
      </c>
      <c r="I465" s="176">
        <v>0</v>
      </c>
      <c r="J465" s="176">
        <v>0</v>
      </c>
      <c r="K465" s="176">
        <v>0</v>
      </c>
      <c r="L465" s="176">
        <v>0</v>
      </c>
      <c r="M465" s="176">
        <v>0</v>
      </c>
      <c r="N465" s="176">
        <v>0</v>
      </c>
      <c r="O465" s="176">
        <v>0</v>
      </c>
      <c r="P465" s="176">
        <v>0</v>
      </c>
      <c r="Q465" s="174" t="s">
        <v>162</v>
      </c>
      <c r="R465" s="204">
        <f t="shared" si="7"/>
        <v>0</v>
      </c>
    </row>
    <row r="466" spans="1:18">
      <c r="A466" s="201" t="s">
        <v>652</v>
      </c>
      <c r="B466" s="202" t="s">
        <v>515</v>
      </c>
      <c r="C466" s="177">
        <v>29941000</v>
      </c>
      <c r="D466" s="177">
        <v>29941000</v>
      </c>
      <c r="E466" s="177">
        <v>29941000</v>
      </c>
      <c r="F466" s="177">
        <v>29941000</v>
      </c>
      <c r="G466" s="177">
        <v>29941000</v>
      </c>
      <c r="H466" s="177">
        <v>30464000</v>
      </c>
      <c r="I466" s="177">
        <v>30465000</v>
      </c>
      <c r="J466" s="177">
        <v>30465000</v>
      </c>
      <c r="K466" s="177">
        <v>30465000</v>
      </c>
      <c r="L466" s="177">
        <v>30465000</v>
      </c>
      <c r="M466" s="177">
        <v>30465000</v>
      </c>
      <c r="N466" s="177">
        <v>30465000</v>
      </c>
      <c r="O466" s="177">
        <v>30465000</v>
      </c>
      <c r="P466" s="177">
        <v>30268382</v>
      </c>
      <c r="Q466" s="203" t="s">
        <v>162</v>
      </c>
      <c r="R466" s="204">
        <f t="shared" si="7"/>
        <v>0</v>
      </c>
    </row>
    <row r="467" spans="1:18" s="166" customFormat="1">
      <c r="A467" s="201" t="s">
        <v>653</v>
      </c>
      <c r="B467" s="202" t="s">
        <v>515</v>
      </c>
      <c r="C467" s="176">
        <v>0</v>
      </c>
      <c r="D467" s="176">
        <v>0</v>
      </c>
      <c r="E467" s="176">
        <v>0</v>
      </c>
      <c r="F467" s="176">
        <v>0</v>
      </c>
      <c r="G467" s="176">
        <v>0</v>
      </c>
      <c r="H467" s="176">
        <v>0</v>
      </c>
      <c r="I467" s="176">
        <v>0</v>
      </c>
      <c r="J467" s="176">
        <v>0</v>
      </c>
      <c r="K467" s="176">
        <v>0</v>
      </c>
      <c r="L467" s="176">
        <v>0</v>
      </c>
      <c r="M467" s="176">
        <v>0</v>
      </c>
      <c r="N467" s="176">
        <v>0</v>
      </c>
      <c r="O467" s="176">
        <v>0</v>
      </c>
      <c r="P467" s="176">
        <v>0</v>
      </c>
      <c r="Q467" s="174" t="s">
        <v>162</v>
      </c>
      <c r="R467" s="204">
        <f t="shared" si="7"/>
        <v>0</v>
      </c>
    </row>
    <row r="468" spans="1:18">
      <c r="A468" s="201" t="s">
        <v>654</v>
      </c>
      <c r="B468" s="202" t="s">
        <v>515</v>
      </c>
      <c r="C468" s="177">
        <v>576000</v>
      </c>
      <c r="D468" s="177">
        <v>576000</v>
      </c>
      <c r="E468" s="177">
        <v>576000</v>
      </c>
      <c r="F468" s="177">
        <v>576000</v>
      </c>
      <c r="G468" s="177">
        <v>576000</v>
      </c>
      <c r="H468" s="177">
        <v>576000</v>
      </c>
      <c r="I468" s="177">
        <v>576000</v>
      </c>
      <c r="J468" s="177">
        <v>576000</v>
      </c>
      <c r="K468" s="177">
        <v>576000</v>
      </c>
      <c r="L468" s="177">
        <v>576000</v>
      </c>
      <c r="M468" s="177">
        <v>576000</v>
      </c>
      <c r="N468" s="177">
        <v>576000</v>
      </c>
      <c r="O468" s="177">
        <v>576000</v>
      </c>
      <c r="P468" s="177">
        <v>575843</v>
      </c>
      <c r="Q468" s="203" t="s">
        <v>162</v>
      </c>
      <c r="R468" s="204">
        <f t="shared" si="7"/>
        <v>0</v>
      </c>
    </row>
    <row r="469" spans="1:18" s="166" customFormat="1">
      <c r="A469" s="201" t="s">
        <v>655</v>
      </c>
      <c r="B469" s="202" t="s">
        <v>515</v>
      </c>
      <c r="C469" s="176">
        <v>0</v>
      </c>
      <c r="D469" s="176">
        <v>0</v>
      </c>
      <c r="E469" s="176">
        <v>0</v>
      </c>
      <c r="F469" s="176">
        <v>0</v>
      </c>
      <c r="G469" s="176">
        <v>0</v>
      </c>
      <c r="H469" s="176">
        <v>0</v>
      </c>
      <c r="I469" s="176">
        <v>0</v>
      </c>
      <c r="J469" s="176">
        <v>0</v>
      </c>
      <c r="K469" s="176">
        <v>0</v>
      </c>
      <c r="L469" s="176">
        <v>0</v>
      </c>
      <c r="M469" s="176">
        <v>0</v>
      </c>
      <c r="N469" s="176">
        <v>0</v>
      </c>
      <c r="O469" s="176">
        <v>0</v>
      </c>
      <c r="P469" s="176">
        <v>0</v>
      </c>
      <c r="Q469" s="174" t="s">
        <v>162</v>
      </c>
      <c r="R469" s="204">
        <f t="shared" si="7"/>
        <v>0</v>
      </c>
    </row>
    <row r="470" spans="1:18" s="166" customFormat="1">
      <c r="A470" s="201" t="s">
        <v>656</v>
      </c>
      <c r="B470" s="202" t="s">
        <v>515</v>
      </c>
      <c r="C470" s="176">
        <v>0</v>
      </c>
      <c r="D470" s="176">
        <v>0</v>
      </c>
      <c r="E470" s="176">
        <v>0</v>
      </c>
      <c r="F470" s="176">
        <v>0</v>
      </c>
      <c r="G470" s="176">
        <v>0</v>
      </c>
      <c r="H470" s="176">
        <v>0</v>
      </c>
      <c r="I470" s="176">
        <v>0</v>
      </c>
      <c r="J470" s="176">
        <v>0</v>
      </c>
      <c r="K470" s="176">
        <v>0</v>
      </c>
      <c r="L470" s="176">
        <v>0</v>
      </c>
      <c r="M470" s="176">
        <v>0</v>
      </c>
      <c r="N470" s="176">
        <v>0</v>
      </c>
      <c r="O470" s="176">
        <v>0</v>
      </c>
      <c r="P470" s="176">
        <v>0</v>
      </c>
      <c r="Q470" s="174" t="s">
        <v>162</v>
      </c>
      <c r="R470" s="204">
        <f t="shared" si="7"/>
        <v>0</v>
      </c>
    </row>
    <row r="471" spans="1:18">
      <c r="A471" s="201" t="s">
        <v>657</v>
      </c>
      <c r="B471" s="202" t="s">
        <v>515</v>
      </c>
      <c r="C471" s="177">
        <v>134000</v>
      </c>
      <c r="D471" s="177">
        <v>134000</v>
      </c>
      <c r="E471" s="177">
        <v>134000</v>
      </c>
      <c r="F471" s="177">
        <v>134000</v>
      </c>
      <c r="G471" s="177">
        <v>134000</v>
      </c>
      <c r="H471" s="177">
        <v>134000</v>
      </c>
      <c r="I471" s="177">
        <v>134000</v>
      </c>
      <c r="J471" s="177">
        <v>134000</v>
      </c>
      <c r="K471" s="177">
        <v>134000</v>
      </c>
      <c r="L471" s="177">
        <v>134000</v>
      </c>
      <c r="M471" s="177">
        <v>134000</v>
      </c>
      <c r="N471" s="177">
        <v>134000</v>
      </c>
      <c r="O471" s="177">
        <v>134000</v>
      </c>
      <c r="P471" s="177">
        <v>134195</v>
      </c>
      <c r="Q471" s="203" t="s">
        <v>162</v>
      </c>
      <c r="R471" s="204">
        <f t="shared" si="7"/>
        <v>0</v>
      </c>
    </row>
    <row r="472" spans="1:18" s="166" customFormat="1">
      <c r="A472" s="201" t="s">
        <v>658</v>
      </c>
      <c r="B472" s="202" t="s">
        <v>515</v>
      </c>
      <c r="C472" s="176">
        <v>0</v>
      </c>
      <c r="D472" s="176">
        <v>0</v>
      </c>
      <c r="E472" s="176">
        <v>0</v>
      </c>
      <c r="F472" s="176">
        <v>0</v>
      </c>
      <c r="G472" s="176">
        <v>0</v>
      </c>
      <c r="H472" s="176">
        <v>0</v>
      </c>
      <c r="I472" s="176">
        <v>0</v>
      </c>
      <c r="J472" s="176">
        <v>0</v>
      </c>
      <c r="K472" s="176">
        <v>0</v>
      </c>
      <c r="L472" s="176">
        <v>0</v>
      </c>
      <c r="M472" s="176">
        <v>0</v>
      </c>
      <c r="N472" s="176">
        <v>0</v>
      </c>
      <c r="O472" s="176">
        <v>0</v>
      </c>
      <c r="P472" s="176">
        <v>0</v>
      </c>
      <c r="Q472" s="174" t="s">
        <v>162</v>
      </c>
      <c r="R472" s="204">
        <f t="shared" si="7"/>
        <v>0</v>
      </c>
    </row>
    <row r="473" spans="1:18" s="166" customFormat="1">
      <c r="A473" s="201" t="s">
        <v>659</v>
      </c>
      <c r="B473" s="202" t="s">
        <v>515</v>
      </c>
      <c r="C473" s="176">
        <v>0</v>
      </c>
      <c r="D473" s="176">
        <v>0</v>
      </c>
      <c r="E473" s="176">
        <v>0</v>
      </c>
      <c r="F473" s="176">
        <v>0</v>
      </c>
      <c r="G473" s="176">
        <v>0</v>
      </c>
      <c r="H473" s="176">
        <v>0</v>
      </c>
      <c r="I473" s="176">
        <v>0</v>
      </c>
      <c r="J473" s="176">
        <v>0</v>
      </c>
      <c r="K473" s="176">
        <v>0</v>
      </c>
      <c r="L473" s="176">
        <v>0</v>
      </c>
      <c r="M473" s="176">
        <v>0</v>
      </c>
      <c r="N473" s="176">
        <v>0</v>
      </c>
      <c r="O473" s="176">
        <v>0</v>
      </c>
      <c r="P473" s="176">
        <v>0</v>
      </c>
      <c r="Q473" s="174" t="s">
        <v>162</v>
      </c>
      <c r="R473" s="204">
        <f t="shared" si="7"/>
        <v>0</v>
      </c>
    </row>
    <row r="474" spans="1:18">
      <c r="A474" s="201" t="s">
        <v>660</v>
      </c>
      <c r="B474" s="202" t="s">
        <v>515</v>
      </c>
      <c r="C474" s="177">
        <v>3890000</v>
      </c>
      <c r="D474" s="177">
        <v>3890000</v>
      </c>
      <c r="E474" s="177">
        <v>3890000</v>
      </c>
      <c r="F474" s="177">
        <v>3890000</v>
      </c>
      <c r="G474" s="177">
        <v>3890000</v>
      </c>
      <c r="H474" s="177">
        <v>3890000</v>
      </c>
      <c r="I474" s="177">
        <v>3890000</v>
      </c>
      <c r="J474" s="177">
        <v>3890000</v>
      </c>
      <c r="K474" s="177">
        <v>3890000</v>
      </c>
      <c r="L474" s="177">
        <v>3890000</v>
      </c>
      <c r="M474" s="177">
        <v>3890000</v>
      </c>
      <c r="N474" s="177">
        <v>3890000</v>
      </c>
      <c r="O474" s="177">
        <v>3890000</v>
      </c>
      <c r="P474" s="177">
        <v>3889943</v>
      </c>
      <c r="Q474" s="203" t="s">
        <v>162</v>
      </c>
      <c r="R474" s="204">
        <f t="shared" si="7"/>
        <v>0</v>
      </c>
    </row>
    <row r="475" spans="1:18" s="166" customFormat="1">
      <c r="A475" s="201" t="s">
        <v>661</v>
      </c>
      <c r="B475" s="202" t="s">
        <v>515</v>
      </c>
      <c r="C475" s="176">
        <v>0</v>
      </c>
      <c r="D475" s="176">
        <v>0</v>
      </c>
      <c r="E475" s="176">
        <v>0</v>
      </c>
      <c r="F475" s="176">
        <v>0</v>
      </c>
      <c r="G475" s="176">
        <v>0</v>
      </c>
      <c r="H475" s="176">
        <v>0</v>
      </c>
      <c r="I475" s="176">
        <v>0</v>
      </c>
      <c r="J475" s="176">
        <v>0</v>
      </c>
      <c r="K475" s="176">
        <v>0</v>
      </c>
      <c r="L475" s="176">
        <v>0</v>
      </c>
      <c r="M475" s="176">
        <v>0</v>
      </c>
      <c r="N475" s="176">
        <v>0</v>
      </c>
      <c r="O475" s="176">
        <v>0</v>
      </c>
      <c r="P475" s="176">
        <v>0</v>
      </c>
      <c r="Q475" s="174" t="s">
        <v>162</v>
      </c>
      <c r="R475" s="204">
        <f t="shared" si="7"/>
        <v>0</v>
      </c>
    </row>
    <row r="476" spans="1:18" s="166" customFormat="1">
      <c r="A476" s="201" t="s">
        <v>662</v>
      </c>
      <c r="B476" s="202" t="s">
        <v>515</v>
      </c>
      <c r="C476" s="176">
        <v>0</v>
      </c>
      <c r="D476" s="176">
        <v>0</v>
      </c>
      <c r="E476" s="176">
        <v>0</v>
      </c>
      <c r="F476" s="176">
        <v>0</v>
      </c>
      <c r="G476" s="176">
        <v>0</v>
      </c>
      <c r="H476" s="176">
        <v>0</v>
      </c>
      <c r="I476" s="176">
        <v>0</v>
      </c>
      <c r="J476" s="176">
        <v>0</v>
      </c>
      <c r="K476" s="176">
        <v>0</v>
      </c>
      <c r="L476" s="176">
        <v>0</v>
      </c>
      <c r="M476" s="176">
        <v>0</v>
      </c>
      <c r="N476" s="176">
        <v>0</v>
      </c>
      <c r="O476" s="176">
        <v>0</v>
      </c>
      <c r="P476" s="176">
        <v>0</v>
      </c>
      <c r="Q476" s="174" t="s">
        <v>162</v>
      </c>
      <c r="R476" s="204">
        <f t="shared" si="7"/>
        <v>0</v>
      </c>
    </row>
    <row r="477" spans="1:18" s="166" customFormat="1">
      <c r="A477" s="201" t="s">
        <v>663</v>
      </c>
      <c r="B477" s="202" t="s">
        <v>515</v>
      </c>
      <c r="C477" s="176">
        <v>0</v>
      </c>
      <c r="D477" s="176">
        <v>0</v>
      </c>
      <c r="E477" s="176">
        <v>0</v>
      </c>
      <c r="F477" s="176">
        <v>0</v>
      </c>
      <c r="G477" s="176">
        <v>0</v>
      </c>
      <c r="H477" s="176">
        <v>0</v>
      </c>
      <c r="I477" s="176">
        <v>0</v>
      </c>
      <c r="J477" s="176">
        <v>0</v>
      </c>
      <c r="K477" s="176">
        <v>0</v>
      </c>
      <c r="L477" s="176">
        <v>0</v>
      </c>
      <c r="M477" s="176">
        <v>0</v>
      </c>
      <c r="N477" s="176">
        <v>0</v>
      </c>
      <c r="O477" s="176">
        <v>0</v>
      </c>
      <c r="P477" s="176">
        <v>0</v>
      </c>
      <c r="Q477" s="174" t="s">
        <v>162</v>
      </c>
      <c r="R477" s="204">
        <f t="shared" si="7"/>
        <v>0</v>
      </c>
    </row>
    <row r="478" spans="1:18">
      <c r="A478" s="201" t="s">
        <v>664</v>
      </c>
      <c r="B478" s="202" t="s">
        <v>515</v>
      </c>
      <c r="C478" s="177">
        <v>1458000</v>
      </c>
      <c r="D478" s="177">
        <v>1458000</v>
      </c>
      <c r="E478" s="177">
        <v>1458000</v>
      </c>
      <c r="F478" s="177">
        <v>1458000</v>
      </c>
      <c r="G478" s="177">
        <v>1458000</v>
      </c>
      <c r="H478" s="177">
        <v>1458000</v>
      </c>
      <c r="I478" s="177">
        <v>1458000</v>
      </c>
      <c r="J478" s="177">
        <v>1458000</v>
      </c>
      <c r="K478" s="177">
        <v>1458000</v>
      </c>
      <c r="L478" s="177">
        <v>1458000</v>
      </c>
      <c r="M478" s="177">
        <v>1458000</v>
      </c>
      <c r="N478" s="177">
        <v>1458000</v>
      </c>
      <c r="O478" s="177">
        <v>1458000</v>
      </c>
      <c r="P478" s="177">
        <v>1457862</v>
      </c>
      <c r="Q478" s="203" t="s">
        <v>162</v>
      </c>
      <c r="R478" s="204">
        <f t="shared" si="7"/>
        <v>0</v>
      </c>
    </row>
    <row r="479" spans="1:18" s="166" customFormat="1">
      <c r="A479" s="201" t="s">
        <v>665</v>
      </c>
      <c r="B479" s="202" t="s">
        <v>515</v>
      </c>
      <c r="C479" s="176">
        <v>0</v>
      </c>
      <c r="D479" s="176">
        <v>0</v>
      </c>
      <c r="E479" s="176">
        <v>0</v>
      </c>
      <c r="F479" s="176">
        <v>0</v>
      </c>
      <c r="G479" s="176">
        <v>0</v>
      </c>
      <c r="H479" s="176">
        <v>0</v>
      </c>
      <c r="I479" s="176">
        <v>0</v>
      </c>
      <c r="J479" s="176">
        <v>0</v>
      </c>
      <c r="K479" s="176">
        <v>0</v>
      </c>
      <c r="L479" s="176">
        <v>0</v>
      </c>
      <c r="M479" s="176">
        <v>0</v>
      </c>
      <c r="N479" s="176">
        <v>0</v>
      </c>
      <c r="O479" s="176">
        <v>0</v>
      </c>
      <c r="P479" s="176">
        <v>0</v>
      </c>
      <c r="Q479" s="174" t="s">
        <v>162</v>
      </c>
      <c r="R479" s="204">
        <f t="shared" si="7"/>
        <v>0</v>
      </c>
    </row>
    <row r="480" spans="1:18">
      <c r="A480" s="201" t="s">
        <v>666</v>
      </c>
      <c r="B480" s="202" t="s">
        <v>515</v>
      </c>
      <c r="C480" s="177">
        <v>1888000</v>
      </c>
      <c r="D480" s="177">
        <v>1888000</v>
      </c>
      <c r="E480" s="177">
        <v>1888000</v>
      </c>
      <c r="F480" s="177">
        <v>1888000</v>
      </c>
      <c r="G480" s="177">
        <v>1888000</v>
      </c>
      <c r="H480" s="177">
        <v>1888000</v>
      </c>
      <c r="I480" s="177">
        <v>1888000</v>
      </c>
      <c r="J480" s="177">
        <v>1888000</v>
      </c>
      <c r="K480" s="177">
        <v>1888000</v>
      </c>
      <c r="L480" s="177">
        <v>1888000</v>
      </c>
      <c r="M480" s="177">
        <v>1888000</v>
      </c>
      <c r="N480" s="177">
        <v>1888000</v>
      </c>
      <c r="O480" s="177">
        <v>1888000</v>
      </c>
      <c r="P480" s="177">
        <v>1887875</v>
      </c>
      <c r="Q480" s="203" t="s">
        <v>162</v>
      </c>
      <c r="R480" s="204">
        <f t="shared" si="7"/>
        <v>0</v>
      </c>
    </row>
    <row r="481" spans="1:18" s="166" customFormat="1">
      <c r="A481" s="201" t="s">
        <v>667</v>
      </c>
      <c r="B481" s="202" t="s">
        <v>515</v>
      </c>
      <c r="C481" s="176">
        <v>0</v>
      </c>
      <c r="D481" s="176">
        <v>0</v>
      </c>
      <c r="E481" s="176">
        <v>0</v>
      </c>
      <c r="F481" s="176">
        <v>0</v>
      </c>
      <c r="G481" s="176">
        <v>0</v>
      </c>
      <c r="H481" s="176">
        <v>0</v>
      </c>
      <c r="I481" s="176">
        <v>0</v>
      </c>
      <c r="J481" s="176">
        <v>0</v>
      </c>
      <c r="K481" s="176">
        <v>0</v>
      </c>
      <c r="L481" s="176">
        <v>0</v>
      </c>
      <c r="M481" s="176">
        <v>0</v>
      </c>
      <c r="N481" s="176">
        <v>0</v>
      </c>
      <c r="O481" s="176">
        <v>0</v>
      </c>
      <c r="P481" s="176">
        <v>0</v>
      </c>
      <c r="Q481" s="174" t="s">
        <v>162</v>
      </c>
      <c r="R481" s="204">
        <f t="shared" si="7"/>
        <v>0</v>
      </c>
    </row>
    <row r="482" spans="1:18">
      <c r="A482" s="201" t="s">
        <v>668</v>
      </c>
      <c r="B482" s="202" t="s">
        <v>515</v>
      </c>
      <c r="C482" s="177">
        <v>2726000</v>
      </c>
      <c r="D482" s="177">
        <v>2726000</v>
      </c>
      <c r="E482" s="177">
        <v>2726000</v>
      </c>
      <c r="F482" s="177">
        <v>2726000</v>
      </c>
      <c r="G482" s="177">
        <v>2726000</v>
      </c>
      <c r="H482" s="177">
        <v>2726000</v>
      </c>
      <c r="I482" s="177">
        <v>2726000</v>
      </c>
      <c r="J482" s="177">
        <v>2726000</v>
      </c>
      <c r="K482" s="177">
        <v>2726000</v>
      </c>
      <c r="L482" s="177">
        <v>2726000</v>
      </c>
      <c r="M482" s="177">
        <v>2726000</v>
      </c>
      <c r="N482" s="177">
        <v>2726000</v>
      </c>
      <c r="O482" s="177">
        <v>2726000</v>
      </c>
      <c r="P482" s="177">
        <v>2725685</v>
      </c>
      <c r="Q482" s="203" t="s">
        <v>162</v>
      </c>
      <c r="R482" s="204">
        <f t="shared" si="7"/>
        <v>0</v>
      </c>
    </row>
    <row r="483" spans="1:18">
      <c r="A483" s="201" t="s">
        <v>669</v>
      </c>
      <c r="B483" s="202" t="s">
        <v>515</v>
      </c>
      <c r="C483" s="177">
        <v>3702000</v>
      </c>
      <c r="D483" s="177">
        <v>3702000</v>
      </c>
      <c r="E483" s="177">
        <v>3702000</v>
      </c>
      <c r="F483" s="177">
        <v>3702000</v>
      </c>
      <c r="G483" s="177">
        <v>3702000</v>
      </c>
      <c r="H483" s="177">
        <v>3702000</v>
      </c>
      <c r="I483" s="177">
        <v>3702000</v>
      </c>
      <c r="J483" s="177">
        <v>3702000</v>
      </c>
      <c r="K483" s="177">
        <v>3702000</v>
      </c>
      <c r="L483" s="177">
        <v>3702000</v>
      </c>
      <c r="M483" s="177">
        <v>3702000</v>
      </c>
      <c r="N483" s="177">
        <v>3702000</v>
      </c>
      <c r="O483" s="177">
        <v>3702000</v>
      </c>
      <c r="P483" s="177">
        <v>3702107</v>
      </c>
      <c r="Q483" s="203" t="s">
        <v>162</v>
      </c>
      <c r="R483" s="204">
        <f t="shared" si="7"/>
        <v>0</v>
      </c>
    </row>
    <row r="484" spans="1:18" s="166" customFormat="1">
      <c r="A484" s="201" t="s">
        <v>670</v>
      </c>
      <c r="B484" s="202" t="s">
        <v>515</v>
      </c>
      <c r="C484" s="176">
        <v>0</v>
      </c>
      <c r="D484" s="176">
        <v>0</v>
      </c>
      <c r="E484" s="176">
        <v>0</v>
      </c>
      <c r="F484" s="176">
        <v>0</v>
      </c>
      <c r="G484" s="176">
        <v>0</v>
      </c>
      <c r="H484" s="176">
        <v>0</v>
      </c>
      <c r="I484" s="176">
        <v>0</v>
      </c>
      <c r="J484" s="176">
        <v>0</v>
      </c>
      <c r="K484" s="176">
        <v>0</v>
      </c>
      <c r="L484" s="176">
        <v>0</v>
      </c>
      <c r="M484" s="176">
        <v>0</v>
      </c>
      <c r="N484" s="176">
        <v>0</v>
      </c>
      <c r="O484" s="176">
        <v>0</v>
      </c>
      <c r="P484" s="176">
        <v>0</v>
      </c>
      <c r="Q484" s="174" t="s">
        <v>162</v>
      </c>
      <c r="R484" s="204">
        <f t="shared" si="7"/>
        <v>0</v>
      </c>
    </row>
    <row r="485" spans="1:18" s="166" customFormat="1">
      <c r="A485" s="201" t="s">
        <v>671</v>
      </c>
      <c r="B485" s="202" t="s">
        <v>515</v>
      </c>
      <c r="C485" s="176">
        <v>0</v>
      </c>
      <c r="D485" s="176">
        <v>0</v>
      </c>
      <c r="E485" s="176">
        <v>0</v>
      </c>
      <c r="F485" s="176">
        <v>0</v>
      </c>
      <c r="G485" s="176">
        <v>0</v>
      </c>
      <c r="H485" s="176">
        <v>0</v>
      </c>
      <c r="I485" s="176">
        <v>0</v>
      </c>
      <c r="J485" s="176">
        <v>0</v>
      </c>
      <c r="K485" s="176">
        <v>0</v>
      </c>
      <c r="L485" s="176">
        <v>0</v>
      </c>
      <c r="M485" s="176">
        <v>0</v>
      </c>
      <c r="N485" s="176">
        <v>0</v>
      </c>
      <c r="O485" s="176">
        <v>0</v>
      </c>
      <c r="P485" s="176">
        <v>0</v>
      </c>
      <c r="Q485" s="174" t="s">
        <v>162</v>
      </c>
      <c r="R485" s="204">
        <f t="shared" si="7"/>
        <v>0</v>
      </c>
    </row>
    <row r="486" spans="1:18">
      <c r="A486" s="201" t="s">
        <v>672</v>
      </c>
      <c r="B486" s="202" t="s">
        <v>515</v>
      </c>
      <c r="C486" s="177">
        <v>1805000</v>
      </c>
      <c r="D486" s="177">
        <v>1805000</v>
      </c>
      <c r="E486" s="177">
        <v>1805000</v>
      </c>
      <c r="F486" s="177">
        <v>1805000</v>
      </c>
      <c r="G486" s="177">
        <v>1805000</v>
      </c>
      <c r="H486" s="177">
        <v>1805000</v>
      </c>
      <c r="I486" s="177">
        <v>1805000</v>
      </c>
      <c r="J486" s="177">
        <v>1805000</v>
      </c>
      <c r="K486" s="177">
        <v>1805000</v>
      </c>
      <c r="L486" s="177">
        <v>1805000</v>
      </c>
      <c r="M486" s="177">
        <v>1805000</v>
      </c>
      <c r="N486" s="177">
        <v>1805000</v>
      </c>
      <c r="O486" s="177">
        <v>1805000</v>
      </c>
      <c r="P486" s="177">
        <v>1804663</v>
      </c>
      <c r="Q486" s="203" t="s">
        <v>162</v>
      </c>
      <c r="R486" s="204">
        <f t="shared" si="7"/>
        <v>0</v>
      </c>
    </row>
    <row r="487" spans="1:18" s="166" customFormat="1">
      <c r="A487" s="201" t="s">
        <v>673</v>
      </c>
      <c r="B487" s="202" t="s">
        <v>515</v>
      </c>
      <c r="C487" s="176">
        <v>0</v>
      </c>
      <c r="D487" s="176">
        <v>0</v>
      </c>
      <c r="E487" s="176">
        <v>0</v>
      </c>
      <c r="F487" s="176">
        <v>0</v>
      </c>
      <c r="G487" s="176">
        <v>0</v>
      </c>
      <c r="H487" s="176">
        <v>0</v>
      </c>
      <c r="I487" s="176">
        <v>0</v>
      </c>
      <c r="J487" s="176">
        <v>0</v>
      </c>
      <c r="K487" s="176">
        <v>0</v>
      </c>
      <c r="L487" s="176">
        <v>0</v>
      </c>
      <c r="M487" s="176">
        <v>0</v>
      </c>
      <c r="N487" s="176">
        <v>0</v>
      </c>
      <c r="O487" s="176">
        <v>0</v>
      </c>
      <c r="P487" s="176">
        <v>0</v>
      </c>
      <c r="Q487" s="174" t="s">
        <v>162</v>
      </c>
      <c r="R487" s="204">
        <f t="shared" si="7"/>
        <v>0</v>
      </c>
    </row>
    <row r="488" spans="1:18">
      <c r="A488" s="201" t="s">
        <v>674</v>
      </c>
      <c r="B488" s="202" t="s">
        <v>515</v>
      </c>
      <c r="C488" s="177">
        <v>418000</v>
      </c>
      <c r="D488" s="177">
        <v>418000</v>
      </c>
      <c r="E488" s="177">
        <v>418000</v>
      </c>
      <c r="F488" s="177">
        <v>418000</v>
      </c>
      <c r="G488" s="177">
        <v>418000</v>
      </c>
      <c r="H488" s="177">
        <v>418000</v>
      </c>
      <c r="I488" s="177">
        <v>418000</v>
      </c>
      <c r="J488" s="177">
        <v>418000</v>
      </c>
      <c r="K488" s="177">
        <v>418000</v>
      </c>
      <c r="L488" s="177">
        <v>418000</v>
      </c>
      <c r="M488" s="177">
        <v>418000</v>
      </c>
      <c r="N488" s="177">
        <v>418000</v>
      </c>
      <c r="O488" s="177">
        <v>418000</v>
      </c>
      <c r="P488" s="177">
        <v>418443</v>
      </c>
      <c r="Q488" s="203" t="s">
        <v>162</v>
      </c>
      <c r="R488" s="204">
        <f t="shared" si="7"/>
        <v>0</v>
      </c>
    </row>
    <row r="489" spans="1:18" s="166" customFormat="1">
      <c r="A489" s="201" t="s">
        <v>675</v>
      </c>
      <c r="B489" s="202" t="s">
        <v>515</v>
      </c>
      <c r="C489" s="176">
        <v>0</v>
      </c>
      <c r="D489" s="176">
        <v>0</v>
      </c>
      <c r="E489" s="176">
        <v>0</v>
      </c>
      <c r="F489" s="176">
        <v>0</v>
      </c>
      <c r="G489" s="176">
        <v>0</v>
      </c>
      <c r="H489" s="176">
        <v>0</v>
      </c>
      <c r="I489" s="176">
        <v>0</v>
      </c>
      <c r="J489" s="176">
        <v>0</v>
      </c>
      <c r="K489" s="176">
        <v>0</v>
      </c>
      <c r="L489" s="176">
        <v>0</v>
      </c>
      <c r="M489" s="176">
        <v>0</v>
      </c>
      <c r="N489" s="176">
        <v>0</v>
      </c>
      <c r="O489" s="176">
        <v>0</v>
      </c>
      <c r="P489" s="176">
        <v>0</v>
      </c>
      <c r="Q489" s="174" t="s">
        <v>162</v>
      </c>
      <c r="R489" s="204">
        <f t="shared" si="7"/>
        <v>0</v>
      </c>
    </row>
    <row r="490" spans="1:18">
      <c r="A490" s="201" t="s">
        <v>676</v>
      </c>
      <c r="B490" s="202" t="s">
        <v>515</v>
      </c>
      <c r="C490" s="177">
        <v>8122000</v>
      </c>
      <c r="D490" s="177">
        <v>8122000</v>
      </c>
      <c r="E490" s="177">
        <v>8122000</v>
      </c>
      <c r="F490" s="177">
        <v>8122000</v>
      </c>
      <c r="G490" s="177">
        <v>8122000</v>
      </c>
      <c r="H490" s="177">
        <v>8122000</v>
      </c>
      <c r="I490" s="177">
        <v>8122000</v>
      </c>
      <c r="J490" s="177">
        <v>8122000</v>
      </c>
      <c r="K490" s="177">
        <v>8122000</v>
      </c>
      <c r="L490" s="177">
        <v>8122000</v>
      </c>
      <c r="M490" s="177">
        <v>8122000</v>
      </c>
      <c r="N490" s="177">
        <v>8122000</v>
      </c>
      <c r="O490" s="177">
        <v>8348000</v>
      </c>
      <c r="P490" s="177">
        <v>8131078</v>
      </c>
      <c r="Q490" s="203" t="s">
        <v>162</v>
      </c>
      <c r="R490" s="204">
        <f t="shared" si="7"/>
        <v>0</v>
      </c>
    </row>
    <row r="491" spans="1:18" s="166" customFormat="1">
      <c r="A491" s="201" t="s">
        <v>677</v>
      </c>
      <c r="B491" s="202" t="s">
        <v>515</v>
      </c>
      <c r="C491" s="176">
        <v>0</v>
      </c>
      <c r="D491" s="176">
        <v>0</v>
      </c>
      <c r="E491" s="176">
        <v>0</v>
      </c>
      <c r="F491" s="176">
        <v>0</v>
      </c>
      <c r="G491" s="176">
        <v>0</v>
      </c>
      <c r="H491" s="176">
        <v>0</v>
      </c>
      <c r="I491" s="176">
        <v>0</v>
      </c>
      <c r="J491" s="176">
        <v>0</v>
      </c>
      <c r="K491" s="176">
        <v>0</v>
      </c>
      <c r="L491" s="176">
        <v>0</v>
      </c>
      <c r="M491" s="176">
        <v>0</v>
      </c>
      <c r="N491" s="176">
        <v>0</v>
      </c>
      <c r="O491" s="176">
        <v>0</v>
      </c>
      <c r="P491" s="176">
        <v>0</v>
      </c>
      <c r="Q491" s="174" t="s">
        <v>162</v>
      </c>
      <c r="R491" s="204">
        <f t="shared" si="7"/>
        <v>0</v>
      </c>
    </row>
    <row r="492" spans="1:18">
      <c r="A492" s="201" t="s">
        <v>678</v>
      </c>
      <c r="B492" s="202" t="s">
        <v>515</v>
      </c>
      <c r="C492" s="177">
        <v>476000</v>
      </c>
      <c r="D492" s="177">
        <v>476000</v>
      </c>
      <c r="E492" s="177">
        <v>476000</v>
      </c>
      <c r="F492" s="177">
        <v>476000</v>
      </c>
      <c r="G492" s="177">
        <v>476000</v>
      </c>
      <c r="H492" s="177">
        <v>476000</v>
      </c>
      <c r="I492" s="177">
        <v>476000</v>
      </c>
      <c r="J492" s="177">
        <v>476000</v>
      </c>
      <c r="K492" s="177">
        <v>476000</v>
      </c>
      <c r="L492" s="177">
        <v>476000</v>
      </c>
      <c r="M492" s="177">
        <v>476000</v>
      </c>
      <c r="N492" s="177">
        <v>476000</v>
      </c>
      <c r="O492" s="177">
        <v>476000</v>
      </c>
      <c r="P492" s="177">
        <v>476309</v>
      </c>
      <c r="Q492" s="203" t="s">
        <v>162</v>
      </c>
      <c r="R492" s="204">
        <f t="shared" si="7"/>
        <v>0</v>
      </c>
    </row>
    <row r="493" spans="1:18" s="166" customFormat="1">
      <c r="A493" s="201" t="s">
        <v>679</v>
      </c>
      <c r="B493" s="202" t="s">
        <v>515</v>
      </c>
      <c r="C493" s="176">
        <v>0</v>
      </c>
      <c r="D493" s="176">
        <v>0</v>
      </c>
      <c r="E493" s="176">
        <v>0</v>
      </c>
      <c r="F493" s="176">
        <v>0</v>
      </c>
      <c r="G493" s="176">
        <v>0</v>
      </c>
      <c r="H493" s="176">
        <v>0</v>
      </c>
      <c r="I493" s="176">
        <v>0</v>
      </c>
      <c r="J493" s="176">
        <v>0</v>
      </c>
      <c r="K493" s="176">
        <v>0</v>
      </c>
      <c r="L493" s="176">
        <v>0</v>
      </c>
      <c r="M493" s="176">
        <v>0</v>
      </c>
      <c r="N493" s="176">
        <v>0</v>
      </c>
      <c r="O493" s="176">
        <v>0</v>
      </c>
      <c r="P493" s="176">
        <v>0</v>
      </c>
      <c r="Q493" s="174" t="s">
        <v>162</v>
      </c>
      <c r="R493" s="204">
        <f t="shared" si="7"/>
        <v>0</v>
      </c>
    </row>
    <row r="494" spans="1:18" s="166" customFormat="1">
      <c r="A494" s="201" t="s">
        <v>680</v>
      </c>
      <c r="B494" s="202" t="s">
        <v>515</v>
      </c>
      <c r="C494" s="176">
        <v>0</v>
      </c>
      <c r="D494" s="176">
        <v>0</v>
      </c>
      <c r="E494" s="176">
        <v>0</v>
      </c>
      <c r="F494" s="176">
        <v>0</v>
      </c>
      <c r="G494" s="176">
        <v>0</v>
      </c>
      <c r="H494" s="176">
        <v>0</v>
      </c>
      <c r="I494" s="176">
        <v>0</v>
      </c>
      <c r="J494" s="176">
        <v>0</v>
      </c>
      <c r="K494" s="176">
        <v>0</v>
      </c>
      <c r="L494" s="176">
        <v>0</v>
      </c>
      <c r="M494" s="176">
        <v>0</v>
      </c>
      <c r="N494" s="176">
        <v>0</v>
      </c>
      <c r="O494" s="176">
        <v>0</v>
      </c>
      <c r="P494" s="176">
        <v>0</v>
      </c>
      <c r="Q494" s="174" t="s">
        <v>162</v>
      </c>
      <c r="R494" s="204">
        <f t="shared" si="7"/>
        <v>0</v>
      </c>
    </row>
    <row r="495" spans="1:18">
      <c r="A495" s="201" t="s">
        <v>681</v>
      </c>
      <c r="B495" s="202" t="s">
        <v>515</v>
      </c>
      <c r="C495" s="177">
        <v>1014000</v>
      </c>
      <c r="D495" s="177">
        <v>1014000</v>
      </c>
      <c r="E495" s="177">
        <v>1014000</v>
      </c>
      <c r="F495" s="177">
        <v>1014000</v>
      </c>
      <c r="G495" s="177">
        <v>1014000</v>
      </c>
      <c r="H495" s="177">
        <v>1014000</v>
      </c>
      <c r="I495" s="177">
        <v>1014000</v>
      </c>
      <c r="J495" s="177">
        <v>1014000</v>
      </c>
      <c r="K495" s="177">
        <v>1014000</v>
      </c>
      <c r="L495" s="177">
        <v>1014000</v>
      </c>
      <c r="M495" s="177">
        <v>1014000</v>
      </c>
      <c r="N495" s="177">
        <v>1014000</v>
      </c>
      <c r="O495" s="177">
        <v>1014000</v>
      </c>
      <c r="P495" s="177">
        <v>1014307</v>
      </c>
      <c r="Q495" s="203" t="s">
        <v>162</v>
      </c>
      <c r="R495" s="204">
        <f t="shared" si="7"/>
        <v>0</v>
      </c>
    </row>
    <row r="496" spans="1:18" s="166" customFormat="1">
      <c r="A496" s="201" t="s">
        <v>682</v>
      </c>
      <c r="B496" s="202" t="s">
        <v>515</v>
      </c>
      <c r="C496" s="176">
        <v>0</v>
      </c>
      <c r="D496" s="176">
        <v>0</v>
      </c>
      <c r="E496" s="176">
        <v>0</v>
      </c>
      <c r="F496" s="176">
        <v>0</v>
      </c>
      <c r="G496" s="176">
        <v>0</v>
      </c>
      <c r="H496" s="176">
        <v>0</v>
      </c>
      <c r="I496" s="176">
        <v>0</v>
      </c>
      <c r="J496" s="176">
        <v>0</v>
      </c>
      <c r="K496" s="176">
        <v>0</v>
      </c>
      <c r="L496" s="176">
        <v>0</v>
      </c>
      <c r="M496" s="176">
        <v>0</v>
      </c>
      <c r="N496" s="176">
        <v>0</v>
      </c>
      <c r="O496" s="176">
        <v>0</v>
      </c>
      <c r="P496" s="176">
        <v>0</v>
      </c>
      <c r="Q496" s="174" t="s">
        <v>162</v>
      </c>
      <c r="R496" s="204">
        <f t="shared" si="7"/>
        <v>0</v>
      </c>
    </row>
    <row r="497" spans="1:18" s="166" customFormat="1">
      <c r="A497" s="201" t="s">
        <v>683</v>
      </c>
      <c r="B497" s="202" t="s">
        <v>515</v>
      </c>
      <c r="C497" s="176">
        <v>0</v>
      </c>
      <c r="D497" s="176">
        <v>0</v>
      </c>
      <c r="E497" s="176">
        <v>0</v>
      </c>
      <c r="F497" s="176">
        <v>0</v>
      </c>
      <c r="G497" s="176">
        <v>0</v>
      </c>
      <c r="H497" s="176">
        <v>0</v>
      </c>
      <c r="I497" s="176">
        <v>0</v>
      </c>
      <c r="J497" s="176">
        <v>0</v>
      </c>
      <c r="K497" s="176">
        <v>0</v>
      </c>
      <c r="L497" s="176">
        <v>0</v>
      </c>
      <c r="M497" s="176">
        <v>0</v>
      </c>
      <c r="N497" s="176">
        <v>0</v>
      </c>
      <c r="O497" s="176">
        <v>0</v>
      </c>
      <c r="P497" s="176">
        <v>0</v>
      </c>
      <c r="Q497" s="174" t="s">
        <v>162</v>
      </c>
      <c r="R497" s="204">
        <f t="shared" si="7"/>
        <v>0</v>
      </c>
    </row>
    <row r="498" spans="1:18">
      <c r="A498" s="201" t="s">
        <v>684</v>
      </c>
      <c r="B498" s="202" t="s">
        <v>515</v>
      </c>
      <c r="C498" s="177">
        <v>3236000</v>
      </c>
      <c r="D498" s="177">
        <v>3236000</v>
      </c>
      <c r="E498" s="177">
        <v>3236000</v>
      </c>
      <c r="F498" s="177">
        <v>3236000</v>
      </c>
      <c r="G498" s="177">
        <v>3236000</v>
      </c>
      <c r="H498" s="177">
        <v>3236000</v>
      </c>
      <c r="I498" s="177">
        <v>3236000</v>
      </c>
      <c r="J498" s="177">
        <v>3236000</v>
      </c>
      <c r="K498" s="177">
        <v>3236000</v>
      </c>
      <c r="L498" s="177">
        <v>3236000</v>
      </c>
      <c r="M498" s="177">
        <v>3236000</v>
      </c>
      <c r="N498" s="177">
        <v>3236000</v>
      </c>
      <c r="O498" s="177">
        <v>3236000</v>
      </c>
      <c r="P498" s="177">
        <v>3235517</v>
      </c>
      <c r="Q498" s="203" t="s">
        <v>162</v>
      </c>
      <c r="R498" s="204">
        <f t="shared" si="7"/>
        <v>0</v>
      </c>
    </row>
    <row r="499" spans="1:18" s="166" customFormat="1">
      <c r="A499" s="201" t="s">
        <v>685</v>
      </c>
      <c r="B499" s="202" t="s">
        <v>515</v>
      </c>
      <c r="C499" s="176">
        <v>0</v>
      </c>
      <c r="D499" s="176">
        <v>0</v>
      </c>
      <c r="E499" s="176">
        <v>0</v>
      </c>
      <c r="F499" s="176">
        <v>0</v>
      </c>
      <c r="G499" s="176">
        <v>0</v>
      </c>
      <c r="H499" s="176">
        <v>0</v>
      </c>
      <c r="I499" s="176">
        <v>0</v>
      </c>
      <c r="J499" s="176">
        <v>0</v>
      </c>
      <c r="K499" s="176">
        <v>0</v>
      </c>
      <c r="L499" s="176">
        <v>0</v>
      </c>
      <c r="M499" s="176">
        <v>0</v>
      </c>
      <c r="N499" s="176">
        <v>0</v>
      </c>
      <c r="O499" s="176">
        <v>0</v>
      </c>
      <c r="P499" s="176">
        <v>0</v>
      </c>
      <c r="Q499" s="174" t="s">
        <v>162</v>
      </c>
      <c r="R499" s="204">
        <f t="shared" si="7"/>
        <v>0</v>
      </c>
    </row>
    <row r="500" spans="1:18">
      <c r="A500" s="201" t="s">
        <v>686</v>
      </c>
      <c r="B500" s="202" t="s">
        <v>515</v>
      </c>
      <c r="C500" s="177">
        <v>11885000</v>
      </c>
      <c r="D500" s="177">
        <v>11885000</v>
      </c>
      <c r="E500" s="177">
        <v>11885000</v>
      </c>
      <c r="F500" s="177">
        <v>11885000</v>
      </c>
      <c r="G500" s="177">
        <v>11885000</v>
      </c>
      <c r="H500" s="177">
        <v>11885000</v>
      </c>
      <c r="I500" s="177">
        <v>11885000</v>
      </c>
      <c r="J500" s="177">
        <v>11885000</v>
      </c>
      <c r="K500" s="177">
        <v>11885000</v>
      </c>
      <c r="L500" s="177">
        <v>11885000</v>
      </c>
      <c r="M500" s="177">
        <v>11885000</v>
      </c>
      <c r="N500" s="177">
        <v>11885000</v>
      </c>
      <c r="O500" s="177">
        <v>11885000</v>
      </c>
      <c r="P500" s="177">
        <v>11884555</v>
      </c>
      <c r="Q500" s="203" t="s">
        <v>162</v>
      </c>
      <c r="R500" s="204">
        <f t="shared" si="7"/>
        <v>0</v>
      </c>
    </row>
    <row r="501" spans="1:18" s="166" customFormat="1">
      <c r="A501" s="201" t="s">
        <v>687</v>
      </c>
      <c r="B501" s="202" t="s">
        <v>515</v>
      </c>
      <c r="C501" s="176">
        <v>0</v>
      </c>
      <c r="D501" s="176">
        <v>0</v>
      </c>
      <c r="E501" s="176">
        <v>0</v>
      </c>
      <c r="F501" s="176">
        <v>0</v>
      </c>
      <c r="G501" s="176">
        <v>0</v>
      </c>
      <c r="H501" s="176">
        <v>0</v>
      </c>
      <c r="I501" s="176">
        <v>0</v>
      </c>
      <c r="J501" s="176">
        <v>0</v>
      </c>
      <c r="K501" s="176">
        <v>0</v>
      </c>
      <c r="L501" s="176">
        <v>0</v>
      </c>
      <c r="M501" s="176">
        <v>0</v>
      </c>
      <c r="N501" s="176">
        <v>0</v>
      </c>
      <c r="O501" s="176">
        <v>0</v>
      </c>
      <c r="P501" s="176">
        <v>0</v>
      </c>
      <c r="Q501" s="174" t="s">
        <v>162</v>
      </c>
      <c r="R501" s="204">
        <f t="shared" si="7"/>
        <v>0</v>
      </c>
    </row>
    <row r="502" spans="1:18">
      <c r="A502" s="201" t="s">
        <v>688</v>
      </c>
      <c r="B502" s="202" t="s">
        <v>515</v>
      </c>
      <c r="C502" s="177">
        <v>31394000</v>
      </c>
      <c r="D502" s="177">
        <v>31394000</v>
      </c>
      <c r="E502" s="177">
        <v>31394000</v>
      </c>
      <c r="F502" s="177">
        <v>31394000</v>
      </c>
      <c r="G502" s="177">
        <v>31394000</v>
      </c>
      <c r="H502" s="177">
        <v>31394000</v>
      </c>
      <c r="I502" s="177">
        <v>31394000</v>
      </c>
      <c r="J502" s="177">
        <v>31394000</v>
      </c>
      <c r="K502" s="177">
        <v>31394000</v>
      </c>
      <c r="L502" s="177">
        <v>31394000</v>
      </c>
      <c r="M502" s="177">
        <v>31394000</v>
      </c>
      <c r="N502" s="177">
        <v>31394000</v>
      </c>
      <c r="O502" s="177">
        <v>31394000</v>
      </c>
      <c r="P502" s="177">
        <v>31393617</v>
      </c>
      <c r="Q502" s="203" t="s">
        <v>162</v>
      </c>
      <c r="R502" s="204">
        <f t="shared" si="7"/>
        <v>0</v>
      </c>
    </row>
    <row r="503" spans="1:18">
      <c r="A503" s="201" t="s">
        <v>689</v>
      </c>
      <c r="B503" s="202" t="s">
        <v>515</v>
      </c>
      <c r="C503" s="177">
        <v>3413000</v>
      </c>
      <c r="D503" s="177">
        <v>3413000</v>
      </c>
      <c r="E503" s="177">
        <v>3413000</v>
      </c>
      <c r="F503" s="177">
        <v>3413000</v>
      </c>
      <c r="G503" s="177">
        <v>3413000</v>
      </c>
      <c r="H503" s="177">
        <v>3413000</v>
      </c>
      <c r="I503" s="177">
        <v>3413000</v>
      </c>
      <c r="J503" s="177">
        <v>3413000</v>
      </c>
      <c r="K503" s="177">
        <v>3413000</v>
      </c>
      <c r="L503" s="177">
        <v>3413000</v>
      </c>
      <c r="M503" s="177">
        <v>3413000</v>
      </c>
      <c r="N503" s="177">
        <v>3413000</v>
      </c>
      <c r="O503" s="177">
        <v>3413000</v>
      </c>
      <c r="P503" s="177">
        <v>3413472</v>
      </c>
      <c r="Q503" s="203" t="s">
        <v>162</v>
      </c>
      <c r="R503" s="204">
        <f t="shared" si="7"/>
        <v>0</v>
      </c>
    </row>
    <row r="504" spans="1:18" s="166" customFormat="1">
      <c r="A504" s="201" t="s">
        <v>690</v>
      </c>
      <c r="B504" s="202" t="s">
        <v>515</v>
      </c>
      <c r="C504" s="176">
        <v>0</v>
      </c>
      <c r="D504" s="176">
        <v>0</v>
      </c>
      <c r="E504" s="176">
        <v>0</v>
      </c>
      <c r="F504" s="176">
        <v>0</v>
      </c>
      <c r="G504" s="176">
        <v>0</v>
      </c>
      <c r="H504" s="176">
        <v>0</v>
      </c>
      <c r="I504" s="176">
        <v>0</v>
      </c>
      <c r="J504" s="176">
        <v>0</v>
      </c>
      <c r="K504" s="176">
        <v>0</v>
      </c>
      <c r="L504" s="176">
        <v>0</v>
      </c>
      <c r="M504" s="176">
        <v>0</v>
      </c>
      <c r="N504" s="176">
        <v>0</v>
      </c>
      <c r="O504" s="176">
        <v>0</v>
      </c>
      <c r="P504" s="176">
        <v>0</v>
      </c>
      <c r="Q504" s="174" t="s">
        <v>162</v>
      </c>
      <c r="R504" s="204">
        <f t="shared" si="7"/>
        <v>0</v>
      </c>
    </row>
    <row r="505" spans="1:18" s="166" customFormat="1">
      <c r="A505" s="201" t="s">
        <v>691</v>
      </c>
      <c r="B505" s="202" t="s">
        <v>515</v>
      </c>
      <c r="C505" s="176">
        <v>0</v>
      </c>
      <c r="D505" s="176">
        <v>0</v>
      </c>
      <c r="E505" s="176">
        <v>0</v>
      </c>
      <c r="F505" s="176">
        <v>0</v>
      </c>
      <c r="G505" s="176">
        <v>0</v>
      </c>
      <c r="H505" s="176">
        <v>0</v>
      </c>
      <c r="I505" s="176">
        <v>0</v>
      </c>
      <c r="J505" s="176">
        <v>0</v>
      </c>
      <c r="K505" s="176">
        <v>0</v>
      </c>
      <c r="L505" s="176">
        <v>0</v>
      </c>
      <c r="M505" s="176">
        <v>0</v>
      </c>
      <c r="N505" s="176">
        <v>0</v>
      </c>
      <c r="O505" s="176">
        <v>0</v>
      </c>
      <c r="P505" s="176">
        <v>0</v>
      </c>
      <c r="Q505" s="174" t="s">
        <v>162</v>
      </c>
      <c r="R505" s="204">
        <f t="shared" si="7"/>
        <v>0</v>
      </c>
    </row>
    <row r="506" spans="1:18">
      <c r="A506" s="201" t="s">
        <v>692</v>
      </c>
      <c r="B506" s="202" t="s">
        <v>515</v>
      </c>
      <c r="C506" s="177">
        <v>1161000</v>
      </c>
      <c r="D506" s="177">
        <v>1161000</v>
      </c>
      <c r="E506" s="177">
        <v>1161000</v>
      </c>
      <c r="F506" s="177">
        <v>1161000</v>
      </c>
      <c r="G506" s="177">
        <v>1161000</v>
      </c>
      <c r="H506" s="177">
        <v>1161000</v>
      </c>
      <c r="I506" s="177">
        <v>1161000</v>
      </c>
      <c r="J506" s="177">
        <v>1161000</v>
      </c>
      <c r="K506" s="177">
        <v>1486000</v>
      </c>
      <c r="L506" s="177">
        <v>1487000</v>
      </c>
      <c r="M506" s="177">
        <v>1487000</v>
      </c>
      <c r="N506" s="177">
        <v>1487000</v>
      </c>
      <c r="O506" s="177">
        <v>1487000</v>
      </c>
      <c r="P506" s="177">
        <v>1283358</v>
      </c>
      <c r="Q506" s="203" t="s">
        <v>162</v>
      </c>
      <c r="R506" s="204">
        <f t="shared" si="7"/>
        <v>0</v>
      </c>
    </row>
    <row r="507" spans="1:18" s="166" customFormat="1">
      <c r="A507" s="201" t="s">
        <v>693</v>
      </c>
      <c r="B507" s="202" t="s">
        <v>515</v>
      </c>
      <c r="C507" s="176">
        <v>0</v>
      </c>
      <c r="D507" s="176">
        <v>0</v>
      </c>
      <c r="E507" s="176">
        <v>0</v>
      </c>
      <c r="F507" s="176">
        <v>0</v>
      </c>
      <c r="G507" s="176">
        <v>0</v>
      </c>
      <c r="H507" s="176">
        <v>0</v>
      </c>
      <c r="I507" s="176">
        <v>0</v>
      </c>
      <c r="J507" s="176">
        <v>0</v>
      </c>
      <c r="K507" s="176">
        <v>0</v>
      </c>
      <c r="L507" s="176">
        <v>0</v>
      </c>
      <c r="M507" s="176">
        <v>0</v>
      </c>
      <c r="N507" s="176">
        <v>0</v>
      </c>
      <c r="O507" s="176">
        <v>0</v>
      </c>
      <c r="P507" s="176">
        <v>0</v>
      </c>
      <c r="Q507" s="174" t="s">
        <v>162</v>
      </c>
      <c r="R507" s="204">
        <f t="shared" si="7"/>
        <v>0</v>
      </c>
    </row>
    <row r="508" spans="1:18" s="166" customFormat="1">
      <c r="A508" s="201" t="s">
        <v>694</v>
      </c>
      <c r="B508" s="202" t="s">
        <v>515</v>
      </c>
      <c r="C508" s="176">
        <v>0</v>
      </c>
      <c r="D508" s="176">
        <v>0</v>
      </c>
      <c r="E508" s="176">
        <v>0</v>
      </c>
      <c r="F508" s="176">
        <v>0</v>
      </c>
      <c r="G508" s="176">
        <v>0</v>
      </c>
      <c r="H508" s="176">
        <v>0</v>
      </c>
      <c r="I508" s="176">
        <v>0</v>
      </c>
      <c r="J508" s="176">
        <v>0</v>
      </c>
      <c r="K508" s="176">
        <v>0</v>
      </c>
      <c r="L508" s="176">
        <v>0</v>
      </c>
      <c r="M508" s="176">
        <v>0</v>
      </c>
      <c r="N508" s="176">
        <v>0</v>
      </c>
      <c r="O508" s="176">
        <v>0</v>
      </c>
      <c r="P508" s="176">
        <v>0</v>
      </c>
      <c r="Q508" s="174" t="s">
        <v>162</v>
      </c>
      <c r="R508" s="204">
        <f t="shared" si="7"/>
        <v>0</v>
      </c>
    </row>
    <row r="509" spans="1:18">
      <c r="A509" s="201" t="s">
        <v>695</v>
      </c>
      <c r="B509" s="202" t="s">
        <v>515</v>
      </c>
      <c r="C509" s="177">
        <v>2585000</v>
      </c>
      <c r="D509" s="177">
        <v>2585000</v>
      </c>
      <c r="E509" s="177">
        <v>2585000</v>
      </c>
      <c r="F509" s="177">
        <v>2585000</v>
      </c>
      <c r="G509" s="177">
        <v>2585000</v>
      </c>
      <c r="H509" s="177">
        <v>2585000</v>
      </c>
      <c r="I509" s="177">
        <v>2585000</v>
      </c>
      <c r="J509" s="177">
        <v>2585000</v>
      </c>
      <c r="K509" s="177">
        <v>2585000</v>
      </c>
      <c r="L509" s="177">
        <v>2585000</v>
      </c>
      <c r="M509" s="177">
        <v>2585000</v>
      </c>
      <c r="N509" s="177">
        <v>2585000</v>
      </c>
      <c r="O509" s="177">
        <v>2585000</v>
      </c>
      <c r="P509" s="177">
        <v>2585068</v>
      </c>
      <c r="Q509" s="203" t="s">
        <v>162</v>
      </c>
      <c r="R509" s="204">
        <f t="shared" si="7"/>
        <v>0</v>
      </c>
    </row>
    <row r="510" spans="1:18">
      <c r="A510" s="201" t="s">
        <v>696</v>
      </c>
      <c r="B510" s="202" t="s">
        <v>515</v>
      </c>
      <c r="C510" s="177">
        <v>1134000</v>
      </c>
      <c r="D510" s="177">
        <v>1134000</v>
      </c>
      <c r="E510" s="177">
        <v>1134000</v>
      </c>
      <c r="F510" s="177">
        <v>1134000</v>
      </c>
      <c r="G510" s="177">
        <v>1134000</v>
      </c>
      <c r="H510" s="177">
        <v>1134000</v>
      </c>
      <c r="I510" s="177">
        <v>1134000</v>
      </c>
      <c r="J510" s="177">
        <v>1134000</v>
      </c>
      <c r="K510" s="177">
        <v>1134000</v>
      </c>
      <c r="L510" s="177">
        <v>1134000</v>
      </c>
      <c r="M510" s="177">
        <v>1134000</v>
      </c>
      <c r="N510" s="177">
        <v>1134000</v>
      </c>
      <c r="O510" s="177">
        <v>1134000</v>
      </c>
      <c r="P510" s="177">
        <v>1133740</v>
      </c>
      <c r="Q510" s="203" t="s">
        <v>162</v>
      </c>
      <c r="R510" s="204">
        <f t="shared" si="7"/>
        <v>0</v>
      </c>
    </row>
    <row r="511" spans="1:18" s="166" customFormat="1">
      <c r="A511" s="201" t="s">
        <v>697</v>
      </c>
      <c r="B511" s="202" t="s">
        <v>515</v>
      </c>
      <c r="C511" s="176">
        <v>0</v>
      </c>
      <c r="D511" s="176">
        <v>0</v>
      </c>
      <c r="E511" s="176">
        <v>0</v>
      </c>
      <c r="F511" s="176">
        <v>0</v>
      </c>
      <c r="G511" s="176">
        <v>0</v>
      </c>
      <c r="H511" s="176">
        <v>0</v>
      </c>
      <c r="I511" s="176">
        <v>0</v>
      </c>
      <c r="J511" s="176">
        <v>0</v>
      </c>
      <c r="K511" s="176">
        <v>0</v>
      </c>
      <c r="L511" s="176">
        <v>0</v>
      </c>
      <c r="M511" s="176">
        <v>0</v>
      </c>
      <c r="N511" s="176">
        <v>0</v>
      </c>
      <c r="O511" s="176">
        <v>0</v>
      </c>
      <c r="P511" s="176">
        <v>0</v>
      </c>
      <c r="Q511" s="174" t="s">
        <v>162</v>
      </c>
      <c r="R511" s="204">
        <f t="shared" si="7"/>
        <v>0</v>
      </c>
    </row>
    <row r="512" spans="1:18" s="166" customFormat="1">
      <c r="A512" s="201" t="s">
        <v>698</v>
      </c>
      <c r="B512" s="202" t="s">
        <v>515</v>
      </c>
      <c r="C512" s="176">
        <v>0</v>
      </c>
      <c r="D512" s="176">
        <v>0</v>
      </c>
      <c r="E512" s="176">
        <v>0</v>
      </c>
      <c r="F512" s="176">
        <v>0</v>
      </c>
      <c r="G512" s="176">
        <v>0</v>
      </c>
      <c r="H512" s="176">
        <v>0</v>
      </c>
      <c r="I512" s="176">
        <v>0</v>
      </c>
      <c r="J512" s="176">
        <v>0</v>
      </c>
      <c r="K512" s="176">
        <v>0</v>
      </c>
      <c r="L512" s="176">
        <v>0</v>
      </c>
      <c r="M512" s="176">
        <v>0</v>
      </c>
      <c r="N512" s="176">
        <v>0</v>
      </c>
      <c r="O512" s="176">
        <v>0</v>
      </c>
      <c r="P512" s="176">
        <v>0</v>
      </c>
      <c r="Q512" s="174" t="s">
        <v>162</v>
      </c>
      <c r="R512" s="204">
        <f t="shared" si="7"/>
        <v>0</v>
      </c>
    </row>
    <row r="513" spans="1:18">
      <c r="A513" s="201" t="s">
        <v>699</v>
      </c>
      <c r="B513" s="202" t="s">
        <v>515</v>
      </c>
      <c r="C513" s="177">
        <v>10212000</v>
      </c>
      <c r="D513" s="177">
        <v>10212000</v>
      </c>
      <c r="E513" s="177">
        <v>10212000</v>
      </c>
      <c r="F513" s="177">
        <v>10212000</v>
      </c>
      <c r="G513" s="177">
        <v>10212000</v>
      </c>
      <c r="H513" s="177">
        <v>10212000</v>
      </c>
      <c r="I513" s="177">
        <v>10212000</v>
      </c>
      <c r="J513" s="177">
        <v>10212000</v>
      </c>
      <c r="K513" s="177">
        <v>10212000</v>
      </c>
      <c r="L513" s="177">
        <v>10212000</v>
      </c>
      <c r="M513" s="177">
        <v>10212000</v>
      </c>
      <c r="N513" s="177">
        <v>10212000</v>
      </c>
      <c r="O513" s="177">
        <v>10212000</v>
      </c>
      <c r="P513" s="177">
        <v>10211670</v>
      </c>
      <c r="Q513" s="203" t="s">
        <v>162</v>
      </c>
      <c r="R513" s="204">
        <f t="shared" si="7"/>
        <v>0</v>
      </c>
    </row>
    <row r="514" spans="1:18">
      <c r="A514" s="201" t="s">
        <v>700</v>
      </c>
      <c r="B514" s="202" t="s">
        <v>515</v>
      </c>
      <c r="C514" s="177">
        <v>978000</v>
      </c>
      <c r="D514" s="177">
        <v>1188000</v>
      </c>
      <c r="E514" s="177">
        <v>1189000</v>
      </c>
      <c r="F514" s="177">
        <v>1189000</v>
      </c>
      <c r="G514" s="177">
        <v>1211000</v>
      </c>
      <c r="H514" s="177">
        <v>1211000</v>
      </c>
      <c r="I514" s="177">
        <v>1211000</v>
      </c>
      <c r="J514" s="177">
        <v>1211000</v>
      </c>
      <c r="K514" s="177">
        <v>1211000</v>
      </c>
      <c r="L514" s="177">
        <v>1211000</v>
      </c>
      <c r="M514" s="177">
        <v>1211000</v>
      </c>
      <c r="N514" s="177">
        <v>1211000</v>
      </c>
      <c r="O514" s="177">
        <v>1211000</v>
      </c>
      <c r="P514" s="177">
        <v>1195897</v>
      </c>
      <c r="Q514" s="203" t="s">
        <v>162</v>
      </c>
      <c r="R514" s="204">
        <f t="shared" si="7"/>
        <v>0</v>
      </c>
    </row>
    <row r="515" spans="1:18">
      <c r="A515" s="201" t="s">
        <v>701</v>
      </c>
      <c r="B515" s="202" t="s">
        <v>515</v>
      </c>
      <c r="C515" s="177">
        <v>33993000</v>
      </c>
      <c r="D515" s="177">
        <v>33993000</v>
      </c>
      <c r="E515" s="177">
        <v>33993000</v>
      </c>
      <c r="F515" s="177">
        <v>33993000</v>
      </c>
      <c r="G515" s="177">
        <v>33993000</v>
      </c>
      <c r="H515" s="177">
        <v>33993000</v>
      </c>
      <c r="I515" s="177">
        <v>33993000</v>
      </c>
      <c r="J515" s="177">
        <v>33993000</v>
      </c>
      <c r="K515" s="177">
        <v>33993000</v>
      </c>
      <c r="L515" s="177">
        <v>33993000</v>
      </c>
      <c r="M515" s="177">
        <v>33993000</v>
      </c>
      <c r="N515" s="177">
        <v>33993000</v>
      </c>
      <c r="O515" s="177">
        <v>33993000</v>
      </c>
      <c r="P515" s="177">
        <v>33993049</v>
      </c>
      <c r="Q515" s="203" t="s">
        <v>162</v>
      </c>
      <c r="R515" s="204">
        <f t="shared" si="7"/>
        <v>0</v>
      </c>
    </row>
    <row r="516" spans="1:18" s="166" customFormat="1">
      <c r="A516" s="201" t="s">
        <v>702</v>
      </c>
      <c r="B516" s="202" t="s">
        <v>515</v>
      </c>
      <c r="C516" s="176">
        <v>0</v>
      </c>
      <c r="D516" s="176">
        <v>0</v>
      </c>
      <c r="E516" s="176">
        <v>0</v>
      </c>
      <c r="F516" s="176">
        <v>0</v>
      </c>
      <c r="G516" s="176">
        <v>0</v>
      </c>
      <c r="H516" s="176">
        <v>0</v>
      </c>
      <c r="I516" s="176">
        <v>0</v>
      </c>
      <c r="J516" s="176">
        <v>0</v>
      </c>
      <c r="K516" s="176">
        <v>0</v>
      </c>
      <c r="L516" s="176">
        <v>0</v>
      </c>
      <c r="M516" s="176">
        <v>0</v>
      </c>
      <c r="N516" s="176">
        <v>0</v>
      </c>
      <c r="O516" s="176">
        <v>0</v>
      </c>
      <c r="P516" s="176">
        <v>0</v>
      </c>
      <c r="Q516" s="174" t="s">
        <v>162</v>
      </c>
      <c r="R516" s="204">
        <f t="shared" si="7"/>
        <v>0</v>
      </c>
    </row>
    <row r="517" spans="1:18">
      <c r="A517" s="201" t="s">
        <v>703</v>
      </c>
      <c r="B517" s="202" t="s">
        <v>515</v>
      </c>
      <c r="C517" s="177">
        <v>458000</v>
      </c>
      <c r="D517" s="177">
        <v>458000</v>
      </c>
      <c r="E517" s="177">
        <v>458000</v>
      </c>
      <c r="F517" s="177">
        <v>458000</v>
      </c>
      <c r="G517" s="177">
        <v>458000</v>
      </c>
      <c r="H517" s="177">
        <v>458000</v>
      </c>
      <c r="I517" s="177">
        <v>458000</v>
      </c>
      <c r="J517" s="177">
        <v>458000</v>
      </c>
      <c r="K517" s="177">
        <v>458000</v>
      </c>
      <c r="L517" s="177">
        <v>458000</v>
      </c>
      <c r="M517" s="177">
        <v>458000</v>
      </c>
      <c r="N517" s="177">
        <v>458000</v>
      </c>
      <c r="O517" s="177">
        <v>458000</v>
      </c>
      <c r="P517" s="177">
        <v>457761</v>
      </c>
      <c r="Q517" s="203" t="s">
        <v>162</v>
      </c>
      <c r="R517" s="204">
        <f t="shared" ref="R517:R580" si="8">(ROUND((C517+O517+SUM(D517:N517)*2)/24,-3)-(ROUND(P517,-3)))</f>
        <v>0</v>
      </c>
    </row>
    <row r="518" spans="1:18" s="166" customFormat="1">
      <c r="A518" s="201" t="s">
        <v>704</v>
      </c>
      <c r="B518" s="202" t="s">
        <v>515</v>
      </c>
      <c r="C518" s="176">
        <v>0</v>
      </c>
      <c r="D518" s="176">
        <v>0</v>
      </c>
      <c r="E518" s="176">
        <v>0</v>
      </c>
      <c r="F518" s="176">
        <v>0</v>
      </c>
      <c r="G518" s="176">
        <v>0</v>
      </c>
      <c r="H518" s="176">
        <v>0</v>
      </c>
      <c r="I518" s="176">
        <v>0</v>
      </c>
      <c r="J518" s="176">
        <v>0</v>
      </c>
      <c r="K518" s="176">
        <v>0</v>
      </c>
      <c r="L518" s="176">
        <v>0</v>
      </c>
      <c r="M518" s="176">
        <v>0</v>
      </c>
      <c r="N518" s="176">
        <v>0</v>
      </c>
      <c r="O518" s="176">
        <v>0</v>
      </c>
      <c r="P518" s="176">
        <v>0</v>
      </c>
      <c r="Q518" s="174" t="s">
        <v>162</v>
      </c>
      <c r="R518" s="204">
        <f t="shared" si="8"/>
        <v>0</v>
      </c>
    </row>
    <row r="519" spans="1:18">
      <c r="A519" s="201" t="s">
        <v>705</v>
      </c>
      <c r="B519" s="202" t="s">
        <v>515</v>
      </c>
      <c r="C519" s="177">
        <v>1253000</v>
      </c>
      <c r="D519" s="177">
        <v>1253000</v>
      </c>
      <c r="E519" s="177">
        <v>1253000</v>
      </c>
      <c r="F519" s="177">
        <v>1253000</v>
      </c>
      <c r="G519" s="177">
        <v>1253000</v>
      </c>
      <c r="H519" s="177">
        <v>1253000</v>
      </c>
      <c r="I519" s="177">
        <v>1253000</v>
      </c>
      <c r="J519" s="177">
        <v>1253000</v>
      </c>
      <c r="K519" s="177">
        <v>1253000</v>
      </c>
      <c r="L519" s="177">
        <v>1253000</v>
      </c>
      <c r="M519" s="177">
        <v>1613000</v>
      </c>
      <c r="N519" s="177">
        <v>1613000</v>
      </c>
      <c r="O519" s="177">
        <v>1635000</v>
      </c>
      <c r="P519" s="177">
        <v>1328676</v>
      </c>
      <c r="Q519" s="203" t="s">
        <v>162</v>
      </c>
      <c r="R519" s="204">
        <f t="shared" si="8"/>
        <v>0</v>
      </c>
    </row>
    <row r="520" spans="1:18">
      <c r="A520" s="201" t="s">
        <v>706</v>
      </c>
      <c r="B520" s="202" t="s">
        <v>515</v>
      </c>
      <c r="C520" s="177">
        <v>3783000</v>
      </c>
      <c r="D520" s="177">
        <v>3783000</v>
      </c>
      <c r="E520" s="177">
        <v>3783000</v>
      </c>
      <c r="F520" s="177">
        <v>3783000</v>
      </c>
      <c r="G520" s="177">
        <v>3783000</v>
      </c>
      <c r="H520" s="177">
        <v>3783000</v>
      </c>
      <c r="I520" s="177">
        <v>3783000</v>
      </c>
      <c r="J520" s="177">
        <v>3783000</v>
      </c>
      <c r="K520" s="177">
        <v>3783000</v>
      </c>
      <c r="L520" s="177">
        <v>3783000</v>
      </c>
      <c r="M520" s="177">
        <v>3783000</v>
      </c>
      <c r="N520" s="177">
        <v>3783000</v>
      </c>
      <c r="O520" s="177">
        <v>3783000</v>
      </c>
      <c r="P520" s="177">
        <v>3782846</v>
      </c>
      <c r="Q520" s="203" t="s">
        <v>162</v>
      </c>
      <c r="R520" s="204">
        <f t="shared" si="8"/>
        <v>0</v>
      </c>
    </row>
    <row r="521" spans="1:18" s="166" customFormat="1">
      <c r="A521" s="201" t="s">
        <v>707</v>
      </c>
      <c r="B521" s="202" t="s">
        <v>515</v>
      </c>
      <c r="C521" s="176">
        <v>0</v>
      </c>
      <c r="D521" s="176">
        <v>0</v>
      </c>
      <c r="E521" s="176">
        <v>0</v>
      </c>
      <c r="F521" s="176">
        <v>0</v>
      </c>
      <c r="G521" s="176">
        <v>0</v>
      </c>
      <c r="H521" s="176">
        <v>0</v>
      </c>
      <c r="I521" s="176">
        <v>0</v>
      </c>
      <c r="J521" s="176">
        <v>0</v>
      </c>
      <c r="K521" s="176">
        <v>0</v>
      </c>
      <c r="L521" s="176">
        <v>0</v>
      </c>
      <c r="M521" s="176">
        <v>0</v>
      </c>
      <c r="N521" s="176">
        <v>0</v>
      </c>
      <c r="O521" s="176">
        <v>0</v>
      </c>
      <c r="P521" s="176">
        <v>0</v>
      </c>
      <c r="Q521" s="174" t="s">
        <v>162</v>
      </c>
      <c r="R521" s="204">
        <f t="shared" si="8"/>
        <v>0</v>
      </c>
    </row>
    <row r="522" spans="1:18">
      <c r="A522" s="201" t="s">
        <v>708</v>
      </c>
      <c r="B522" s="202" t="s">
        <v>515</v>
      </c>
      <c r="C522" s="177">
        <v>2854000</v>
      </c>
      <c r="D522" s="177">
        <v>2854000</v>
      </c>
      <c r="E522" s="177">
        <v>2854000</v>
      </c>
      <c r="F522" s="177">
        <v>2854000</v>
      </c>
      <c r="G522" s="177">
        <v>2854000</v>
      </c>
      <c r="H522" s="177">
        <v>2854000</v>
      </c>
      <c r="I522" s="177">
        <v>2854000</v>
      </c>
      <c r="J522" s="177">
        <v>2854000</v>
      </c>
      <c r="K522" s="177">
        <v>2854000</v>
      </c>
      <c r="L522" s="177">
        <v>2854000</v>
      </c>
      <c r="M522" s="177">
        <v>2854000</v>
      </c>
      <c r="N522" s="177">
        <v>2854000</v>
      </c>
      <c r="O522" s="177">
        <v>3069000</v>
      </c>
      <c r="P522" s="177">
        <v>2863233</v>
      </c>
      <c r="Q522" s="203" t="s">
        <v>162</v>
      </c>
      <c r="R522" s="204">
        <f t="shared" si="8"/>
        <v>0</v>
      </c>
    </row>
    <row r="523" spans="1:18" s="166" customFormat="1">
      <c r="A523" s="201" t="s">
        <v>709</v>
      </c>
      <c r="B523" s="202" t="s">
        <v>515</v>
      </c>
      <c r="C523" s="176">
        <v>0</v>
      </c>
      <c r="D523" s="176">
        <v>0</v>
      </c>
      <c r="E523" s="176">
        <v>0</v>
      </c>
      <c r="F523" s="176">
        <v>0</v>
      </c>
      <c r="G523" s="176">
        <v>0</v>
      </c>
      <c r="H523" s="176">
        <v>0</v>
      </c>
      <c r="I523" s="176">
        <v>0</v>
      </c>
      <c r="J523" s="176">
        <v>0</v>
      </c>
      <c r="K523" s="176">
        <v>0</v>
      </c>
      <c r="L523" s="176">
        <v>0</v>
      </c>
      <c r="M523" s="176">
        <v>0</v>
      </c>
      <c r="N523" s="176">
        <v>0</v>
      </c>
      <c r="O523" s="176">
        <v>0</v>
      </c>
      <c r="P523" s="176">
        <v>0</v>
      </c>
      <c r="Q523" s="174" t="s">
        <v>162</v>
      </c>
      <c r="R523" s="204">
        <f t="shared" si="8"/>
        <v>0</v>
      </c>
    </row>
    <row r="524" spans="1:18">
      <c r="A524" s="201" t="s">
        <v>710</v>
      </c>
      <c r="B524" s="202" t="s">
        <v>515</v>
      </c>
      <c r="C524" s="177">
        <v>5774000</v>
      </c>
      <c r="D524" s="177">
        <v>5774000</v>
      </c>
      <c r="E524" s="177">
        <v>5774000</v>
      </c>
      <c r="F524" s="177">
        <v>5774000</v>
      </c>
      <c r="G524" s="177">
        <v>5774000</v>
      </c>
      <c r="H524" s="177">
        <v>5774000</v>
      </c>
      <c r="I524" s="177">
        <v>5774000</v>
      </c>
      <c r="J524" s="177">
        <v>5774000</v>
      </c>
      <c r="K524" s="177">
        <v>5774000</v>
      </c>
      <c r="L524" s="177">
        <v>5774000</v>
      </c>
      <c r="M524" s="177">
        <v>5774000</v>
      </c>
      <c r="N524" s="177">
        <v>5774000</v>
      </c>
      <c r="O524" s="177">
        <v>5774000</v>
      </c>
      <c r="P524" s="177">
        <v>5774387</v>
      </c>
      <c r="Q524" s="203" t="s">
        <v>162</v>
      </c>
      <c r="R524" s="204">
        <f t="shared" si="8"/>
        <v>0</v>
      </c>
    </row>
    <row r="525" spans="1:18" s="166" customFormat="1">
      <c r="A525" s="201" t="s">
        <v>711</v>
      </c>
      <c r="B525" s="202" t="s">
        <v>515</v>
      </c>
      <c r="C525" s="176">
        <v>0</v>
      </c>
      <c r="D525" s="176">
        <v>0</v>
      </c>
      <c r="E525" s="176">
        <v>0</v>
      </c>
      <c r="F525" s="176">
        <v>0</v>
      </c>
      <c r="G525" s="176">
        <v>0</v>
      </c>
      <c r="H525" s="176">
        <v>0</v>
      </c>
      <c r="I525" s="176">
        <v>0</v>
      </c>
      <c r="J525" s="176">
        <v>0</v>
      </c>
      <c r="K525" s="176">
        <v>0</v>
      </c>
      <c r="L525" s="176">
        <v>0</v>
      </c>
      <c r="M525" s="176">
        <v>0</v>
      </c>
      <c r="N525" s="176">
        <v>0</v>
      </c>
      <c r="O525" s="176">
        <v>0</v>
      </c>
      <c r="P525" s="176">
        <v>0</v>
      </c>
      <c r="Q525" s="174" t="s">
        <v>162</v>
      </c>
      <c r="R525" s="204">
        <f t="shared" si="8"/>
        <v>0</v>
      </c>
    </row>
    <row r="526" spans="1:18">
      <c r="A526" s="201" t="s">
        <v>712</v>
      </c>
      <c r="B526" s="202" t="s">
        <v>515</v>
      </c>
      <c r="C526" s="177">
        <v>5927000</v>
      </c>
      <c r="D526" s="177">
        <v>5927000</v>
      </c>
      <c r="E526" s="177">
        <v>5927000</v>
      </c>
      <c r="F526" s="177">
        <v>5927000</v>
      </c>
      <c r="G526" s="177">
        <v>5927000</v>
      </c>
      <c r="H526" s="177">
        <v>5927000</v>
      </c>
      <c r="I526" s="177">
        <v>5927000</v>
      </c>
      <c r="J526" s="177">
        <v>5927000</v>
      </c>
      <c r="K526" s="177">
        <v>5927000</v>
      </c>
      <c r="L526" s="177">
        <v>5927000</v>
      </c>
      <c r="M526" s="177">
        <v>5927000</v>
      </c>
      <c r="N526" s="177">
        <v>5927000</v>
      </c>
      <c r="O526" s="177">
        <v>5986000</v>
      </c>
      <c r="P526" s="177">
        <v>5929518</v>
      </c>
      <c r="Q526" s="203" t="s">
        <v>162</v>
      </c>
      <c r="R526" s="204">
        <f t="shared" si="8"/>
        <v>-1000</v>
      </c>
    </row>
    <row r="527" spans="1:18" s="166" customFormat="1">
      <c r="A527" s="201" t="s">
        <v>713</v>
      </c>
      <c r="B527" s="202" t="s">
        <v>515</v>
      </c>
      <c r="C527" s="176">
        <v>0</v>
      </c>
      <c r="D527" s="176">
        <v>0</v>
      </c>
      <c r="E527" s="176">
        <v>0</v>
      </c>
      <c r="F527" s="176">
        <v>0</v>
      </c>
      <c r="G527" s="176">
        <v>0</v>
      </c>
      <c r="H527" s="176">
        <v>0</v>
      </c>
      <c r="I527" s="176">
        <v>0</v>
      </c>
      <c r="J527" s="176">
        <v>0</v>
      </c>
      <c r="K527" s="176">
        <v>0</v>
      </c>
      <c r="L527" s="176">
        <v>0</v>
      </c>
      <c r="M527" s="176">
        <v>0</v>
      </c>
      <c r="N527" s="176">
        <v>0</v>
      </c>
      <c r="O527" s="176">
        <v>0</v>
      </c>
      <c r="P527" s="176">
        <v>0</v>
      </c>
      <c r="Q527" s="174" t="s">
        <v>162</v>
      </c>
      <c r="R527" s="204">
        <f t="shared" si="8"/>
        <v>0</v>
      </c>
    </row>
    <row r="528" spans="1:18">
      <c r="A528" s="201" t="s">
        <v>714</v>
      </c>
      <c r="B528" s="202" t="s">
        <v>515</v>
      </c>
      <c r="C528" s="177">
        <v>9259000</v>
      </c>
      <c r="D528" s="177">
        <v>9507000</v>
      </c>
      <c r="E528" s="177">
        <v>9509000</v>
      </c>
      <c r="F528" s="177">
        <v>9537000</v>
      </c>
      <c r="G528" s="177">
        <v>9492000</v>
      </c>
      <c r="H528" s="177">
        <v>9506000</v>
      </c>
      <c r="I528" s="177">
        <v>9506000</v>
      </c>
      <c r="J528" s="177">
        <v>9479000</v>
      </c>
      <c r="K528" s="177">
        <v>9479000</v>
      </c>
      <c r="L528" s="177">
        <v>9479000</v>
      </c>
      <c r="M528" s="177">
        <v>9479000</v>
      </c>
      <c r="N528" s="177">
        <v>9479000</v>
      </c>
      <c r="O528" s="177">
        <v>9479000</v>
      </c>
      <c r="P528" s="177">
        <v>9485100</v>
      </c>
      <c r="Q528" s="203" t="s">
        <v>162</v>
      </c>
      <c r="R528" s="204">
        <f t="shared" si="8"/>
        <v>0</v>
      </c>
    </row>
    <row r="529" spans="1:18" s="166" customFormat="1">
      <c r="A529" s="201" t="s">
        <v>715</v>
      </c>
      <c r="B529" s="202" t="s">
        <v>515</v>
      </c>
      <c r="C529" s="176">
        <v>0</v>
      </c>
      <c r="D529" s="176">
        <v>0</v>
      </c>
      <c r="E529" s="176">
        <v>0</v>
      </c>
      <c r="F529" s="176">
        <v>0</v>
      </c>
      <c r="G529" s="176">
        <v>0</v>
      </c>
      <c r="H529" s="176">
        <v>0</v>
      </c>
      <c r="I529" s="176">
        <v>0</v>
      </c>
      <c r="J529" s="176">
        <v>0</v>
      </c>
      <c r="K529" s="176">
        <v>0</v>
      </c>
      <c r="L529" s="176">
        <v>0</v>
      </c>
      <c r="M529" s="176">
        <v>0</v>
      </c>
      <c r="N529" s="176">
        <v>0</v>
      </c>
      <c r="O529" s="176">
        <v>0</v>
      </c>
      <c r="P529" s="176">
        <v>0</v>
      </c>
      <c r="Q529" s="174" t="s">
        <v>162</v>
      </c>
      <c r="R529" s="204">
        <f t="shared" si="8"/>
        <v>0</v>
      </c>
    </row>
    <row r="530" spans="1:18">
      <c r="A530" s="201" t="s">
        <v>716</v>
      </c>
      <c r="B530" s="202" t="s">
        <v>515</v>
      </c>
      <c r="C530" s="177">
        <v>811000</v>
      </c>
      <c r="D530" s="177">
        <v>811000</v>
      </c>
      <c r="E530" s="177">
        <v>811000</v>
      </c>
      <c r="F530" s="177">
        <v>811000</v>
      </c>
      <c r="G530" s="177">
        <v>811000</v>
      </c>
      <c r="H530" s="177">
        <v>811000</v>
      </c>
      <c r="I530" s="177">
        <v>811000</v>
      </c>
      <c r="J530" s="177">
        <v>811000</v>
      </c>
      <c r="K530" s="177">
        <v>811000</v>
      </c>
      <c r="L530" s="177">
        <v>811000</v>
      </c>
      <c r="M530" s="177">
        <v>811000</v>
      </c>
      <c r="N530" s="177">
        <v>811000</v>
      </c>
      <c r="O530" s="177">
        <v>811000</v>
      </c>
      <c r="P530" s="177">
        <v>811210</v>
      </c>
      <c r="Q530" s="203" t="s">
        <v>162</v>
      </c>
      <c r="R530" s="204">
        <f t="shared" si="8"/>
        <v>0</v>
      </c>
    </row>
    <row r="531" spans="1:18">
      <c r="A531" s="201" t="s">
        <v>717</v>
      </c>
      <c r="B531" s="202" t="s">
        <v>515</v>
      </c>
      <c r="C531" s="177">
        <v>222000</v>
      </c>
      <c r="D531" s="177">
        <v>222000</v>
      </c>
      <c r="E531" s="177">
        <v>222000</v>
      </c>
      <c r="F531" s="177">
        <v>222000</v>
      </c>
      <c r="G531" s="177">
        <v>222000</v>
      </c>
      <c r="H531" s="177">
        <v>222000</v>
      </c>
      <c r="I531" s="177">
        <v>222000</v>
      </c>
      <c r="J531" s="177">
        <v>222000</v>
      </c>
      <c r="K531" s="177">
        <v>222000</v>
      </c>
      <c r="L531" s="177">
        <v>222000</v>
      </c>
      <c r="M531" s="177">
        <v>222000</v>
      </c>
      <c r="N531" s="177">
        <v>222000</v>
      </c>
      <c r="O531" s="177">
        <v>222000</v>
      </c>
      <c r="P531" s="177">
        <v>221929</v>
      </c>
      <c r="Q531" s="203" t="s">
        <v>162</v>
      </c>
      <c r="R531" s="204">
        <f t="shared" si="8"/>
        <v>0</v>
      </c>
    </row>
    <row r="532" spans="1:18">
      <c r="A532" s="201" t="s">
        <v>718</v>
      </c>
      <c r="B532" s="202" t="s">
        <v>515</v>
      </c>
      <c r="C532" s="177">
        <v>8132000</v>
      </c>
      <c r="D532" s="177">
        <v>8132000</v>
      </c>
      <c r="E532" s="177">
        <v>8132000</v>
      </c>
      <c r="F532" s="177">
        <v>8132000</v>
      </c>
      <c r="G532" s="177">
        <v>8132000</v>
      </c>
      <c r="H532" s="177">
        <v>8132000</v>
      </c>
      <c r="I532" s="177">
        <v>8132000</v>
      </c>
      <c r="J532" s="177">
        <v>8132000</v>
      </c>
      <c r="K532" s="177">
        <v>8132000</v>
      </c>
      <c r="L532" s="177">
        <v>8132000</v>
      </c>
      <c r="M532" s="177">
        <v>8132000</v>
      </c>
      <c r="N532" s="177">
        <v>8132000</v>
      </c>
      <c r="O532" s="177">
        <v>8132000</v>
      </c>
      <c r="P532" s="177">
        <v>8131854</v>
      </c>
      <c r="Q532" s="203" t="s">
        <v>162</v>
      </c>
      <c r="R532" s="204">
        <f t="shared" si="8"/>
        <v>0</v>
      </c>
    </row>
    <row r="533" spans="1:18">
      <c r="A533" s="201" t="s">
        <v>719</v>
      </c>
      <c r="B533" s="202" t="s">
        <v>515</v>
      </c>
      <c r="C533" s="177">
        <v>365000</v>
      </c>
      <c r="D533" s="177">
        <v>365000</v>
      </c>
      <c r="E533" s="177">
        <v>365000</v>
      </c>
      <c r="F533" s="177">
        <v>365000</v>
      </c>
      <c r="G533" s="177">
        <v>365000</v>
      </c>
      <c r="H533" s="177">
        <v>365000</v>
      </c>
      <c r="I533" s="177">
        <v>365000</v>
      </c>
      <c r="J533" s="177">
        <v>365000</v>
      </c>
      <c r="K533" s="177">
        <v>365000</v>
      </c>
      <c r="L533" s="177">
        <v>365000</v>
      </c>
      <c r="M533" s="177">
        <v>365000</v>
      </c>
      <c r="N533" s="177">
        <v>365000</v>
      </c>
      <c r="O533" s="177">
        <v>365000</v>
      </c>
      <c r="P533" s="177">
        <v>364590</v>
      </c>
      <c r="Q533" s="203" t="s">
        <v>162</v>
      </c>
      <c r="R533" s="204">
        <f t="shared" si="8"/>
        <v>0</v>
      </c>
    </row>
    <row r="534" spans="1:18" s="166" customFormat="1">
      <c r="A534" s="201" t="s">
        <v>720</v>
      </c>
      <c r="B534" s="202" t="s">
        <v>515</v>
      </c>
      <c r="C534" s="176">
        <v>0</v>
      </c>
      <c r="D534" s="176">
        <v>0</v>
      </c>
      <c r="E534" s="176">
        <v>0</v>
      </c>
      <c r="F534" s="176">
        <v>0</v>
      </c>
      <c r="G534" s="176">
        <v>0</v>
      </c>
      <c r="H534" s="176">
        <v>0</v>
      </c>
      <c r="I534" s="176">
        <v>0</v>
      </c>
      <c r="J534" s="176">
        <v>0</v>
      </c>
      <c r="K534" s="176">
        <v>0</v>
      </c>
      <c r="L534" s="176">
        <v>0</v>
      </c>
      <c r="M534" s="176">
        <v>0</v>
      </c>
      <c r="N534" s="176">
        <v>0</v>
      </c>
      <c r="O534" s="176">
        <v>0</v>
      </c>
      <c r="P534" s="176">
        <v>0</v>
      </c>
      <c r="Q534" s="174" t="s">
        <v>162</v>
      </c>
      <c r="R534" s="204">
        <f t="shared" si="8"/>
        <v>0</v>
      </c>
    </row>
    <row r="535" spans="1:18" s="166" customFormat="1">
      <c r="A535" s="201" t="s">
        <v>721</v>
      </c>
      <c r="B535" s="202" t="s">
        <v>515</v>
      </c>
      <c r="C535" s="176">
        <v>0</v>
      </c>
      <c r="D535" s="176">
        <v>0</v>
      </c>
      <c r="E535" s="176">
        <v>0</v>
      </c>
      <c r="F535" s="176">
        <v>0</v>
      </c>
      <c r="G535" s="176">
        <v>0</v>
      </c>
      <c r="H535" s="176">
        <v>0</v>
      </c>
      <c r="I535" s="176">
        <v>0</v>
      </c>
      <c r="J535" s="176">
        <v>0</v>
      </c>
      <c r="K535" s="176">
        <v>0</v>
      </c>
      <c r="L535" s="176">
        <v>0</v>
      </c>
      <c r="M535" s="176">
        <v>0</v>
      </c>
      <c r="N535" s="176">
        <v>0</v>
      </c>
      <c r="O535" s="176">
        <v>0</v>
      </c>
      <c r="P535" s="176">
        <v>0</v>
      </c>
      <c r="Q535" s="174" t="s">
        <v>162</v>
      </c>
      <c r="R535" s="204">
        <f t="shared" si="8"/>
        <v>0</v>
      </c>
    </row>
    <row r="536" spans="1:18">
      <c r="A536" s="201" t="s">
        <v>722</v>
      </c>
      <c r="B536" s="202" t="s">
        <v>515</v>
      </c>
      <c r="C536" s="177">
        <v>795000</v>
      </c>
      <c r="D536" s="177">
        <v>795000</v>
      </c>
      <c r="E536" s="177">
        <v>795000</v>
      </c>
      <c r="F536" s="177">
        <v>795000</v>
      </c>
      <c r="G536" s="177">
        <v>795000</v>
      </c>
      <c r="H536" s="177">
        <v>795000</v>
      </c>
      <c r="I536" s="177">
        <v>795000</v>
      </c>
      <c r="J536" s="177">
        <v>795000</v>
      </c>
      <c r="K536" s="177">
        <v>795000</v>
      </c>
      <c r="L536" s="177">
        <v>795000</v>
      </c>
      <c r="M536" s="177">
        <v>795000</v>
      </c>
      <c r="N536" s="177">
        <v>795000</v>
      </c>
      <c r="O536" s="177">
        <v>795000</v>
      </c>
      <c r="P536" s="177">
        <v>795165</v>
      </c>
      <c r="Q536" s="203" t="s">
        <v>162</v>
      </c>
      <c r="R536" s="204">
        <f t="shared" si="8"/>
        <v>0</v>
      </c>
    </row>
    <row r="537" spans="1:18" s="166" customFormat="1">
      <c r="A537" s="201" t="s">
        <v>723</v>
      </c>
      <c r="B537" s="202" t="s">
        <v>515</v>
      </c>
      <c r="C537" s="176">
        <v>0</v>
      </c>
      <c r="D537" s="176">
        <v>0</v>
      </c>
      <c r="E537" s="176">
        <v>0</v>
      </c>
      <c r="F537" s="176">
        <v>0</v>
      </c>
      <c r="G537" s="176">
        <v>0</v>
      </c>
      <c r="H537" s="176">
        <v>0</v>
      </c>
      <c r="I537" s="176">
        <v>0</v>
      </c>
      <c r="J537" s="176">
        <v>0</v>
      </c>
      <c r="K537" s="176">
        <v>0</v>
      </c>
      <c r="L537" s="176">
        <v>0</v>
      </c>
      <c r="M537" s="176">
        <v>0</v>
      </c>
      <c r="N537" s="176">
        <v>0</v>
      </c>
      <c r="O537" s="176">
        <v>0</v>
      </c>
      <c r="P537" s="176">
        <v>0</v>
      </c>
      <c r="Q537" s="174" t="s">
        <v>162</v>
      </c>
      <c r="R537" s="204">
        <f t="shared" si="8"/>
        <v>0</v>
      </c>
    </row>
    <row r="538" spans="1:18">
      <c r="A538" s="201" t="s">
        <v>724</v>
      </c>
      <c r="B538" s="202" t="s">
        <v>515</v>
      </c>
      <c r="C538" s="177">
        <v>1194000</v>
      </c>
      <c r="D538" s="177">
        <v>1194000</v>
      </c>
      <c r="E538" s="177">
        <v>1194000</v>
      </c>
      <c r="F538" s="177">
        <v>1194000</v>
      </c>
      <c r="G538" s="177">
        <v>1194000</v>
      </c>
      <c r="H538" s="177">
        <v>1194000</v>
      </c>
      <c r="I538" s="177">
        <v>1194000</v>
      </c>
      <c r="J538" s="177">
        <v>1194000</v>
      </c>
      <c r="K538" s="177">
        <v>1194000</v>
      </c>
      <c r="L538" s="177">
        <v>1194000</v>
      </c>
      <c r="M538" s="177">
        <v>1194000</v>
      </c>
      <c r="N538" s="177">
        <v>1194000</v>
      </c>
      <c r="O538" s="177">
        <v>1194000</v>
      </c>
      <c r="P538" s="177">
        <v>1194000</v>
      </c>
      <c r="Q538" s="203" t="s">
        <v>162</v>
      </c>
      <c r="R538" s="204">
        <f t="shared" si="8"/>
        <v>0</v>
      </c>
    </row>
    <row r="539" spans="1:18">
      <c r="A539" s="201" t="s">
        <v>725</v>
      </c>
      <c r="B539" s="202" t="s">
        <v>515</v>
      </c>
      <c r="C539" s="177">
        <v>204000</v>
      </c>
      <c r="D539" s="177">
        <v>204000</v>
      </c>
      <c r="E539" s="177">
        <v>204000</v>
      </c>
      <c r="F539" s="177">
        <v>204000</v>
      </c>
      <c r="G539" s="177">
        <v>204000</v>
      </c>
      <c r="H539" s="177">
        <v>204000</v>
      </c>
      <c r="I539" s="177">
        <v>204000</v>
      </c>
      <c r="J539" s="177">
        <v>204000</v>
      </c>
      <c r="K539" s="177">
        <v>204000</v>
      </c>
      <c r="L539" s="177">
        <v>204000</v>
      </c>
      <c r="M539" s="177">
        <v>204000</v>
      </c>
      <c r="N539" s="177">
        <v>204000</v>
      </c>
      <c r="O539" s="177">
        <v>204000</v>
      </c>
      <c r="P539" s="177">
        <v>203682</v>
      </c>
      <c r="Q539" s="203" t="s">
        <v>162</v>
      </c>
      <c r="R539" s="204">
        <f t="shared" si="8"/>
        <v>0</v>
      </c>
    </row>
    <row r="540" spans="1:18" s="166" customFormat="1">
      <c r="A540" s="201" t="s">
        <v>726</v>
      </c>
      <c r="B540" s="202" t="s">
        <v>515</v>
      </c>
      <c r="C540" s="176">
        <v>0</v>
      </c>
      <c r="D540" s="176">
        <v>0</v>
      </c>
      <c r="E540" s="176">
        <v>0</v>
      </c>
      <c r="F540" s="176">
        <v>0</v>
      </c>
      <c r="G540" s="176">
        <v>0</v>
      </c>
      <c r="H540" s="176">
        <v>0</v>
      </c>
      <c r="I540" s="176">
        <v>0</v>
      </c>
      <c r="J540" s="176">
        <v>0</v>
      </c>
      <c r="K540" s="176">
        <v>0</v>
      </c>
      <c r="L540" s="176">
        <v>0</v>
      </c>
      <c r="M540" s="176">
        <v>0</v>
      </c>
      <c r="N540" s="176">
        <v>0</v>
      </c>
      <c r="O540" s="176">
        <v>0</v>
      </c>
      <c r="P540" s="176">
        <v>0</v>
      </c>
      <c r="Q540" s="174" t="s">
        <v>162</v>
      </c>
      <c r="R540" s="204">
        <f t="shared" si="8"/>
        <v>0</v>
      </c>
    </row>
    <row r="541" spans="1:18">
      <c r="A541" s="201" t="s">
        <v>727</v>
      </c>
      <c r="B541" s="202" t="s">
        <v>515</v>
      </c>
      <c r="C541" s="177">
        <v>1288000</v>
      </c>
      <c r="D541" s="177">
        <v>1288000</v>
      </c>
      <c r="E541" s="177">
        <v>1288000</v>
      </c>
      <c r="F541" s="177">
        <v>1288000</v>
      </c>
      <c r="G541" s="177">
        <v>1288000</v>
      </c>
      <c r="H541" s="177">
        <v>1288000</v>
      </c>
      <c r="I541" s="177">
        <v>1288000</v>
      </c>
      <c r="J541" s="177">
        <v>1288000</v>
      </c>
      <c r="K541" s="177">
        <v>1288000</v>
      </c>
      <c r="L541" s="177">
        <v>1288000</v>
      </c>
      <c r="M541" s="177">
        <v>1288000</v>
      </c>
      <c r="N541" s="177">
        <v>1288000</v>
      </c>
      <c r="O541" s="177">
        <v>1288000</v>
      </c>
      <c r="P541" s="177">
        <v>1288140</v>
      </c>
      <c r="Q541" s="203" t="s">
        <v>162</v>
      </c>
      <c r="R541" s="204">
        <f t="shared" si="8"/>
        <v>0</v>
      </c>
    </row>
    <row r="542" spans="1:18" s="166" customFormat="1">
      <c r="A542" s="201" t="s">
        <v>728</v>
      </c>
      <c r="B542" s="202" t="s">
        <v>515</v>
      </c>
      <c r="C542" s="176">
        <v>0</v>
      </c>
      <c r="D542" s="176">
        <v>0</v>
      </c>
      <c r="E542" s="176">
        <v>0</v>
      </c>
      <c r="F542" s="176">
        <v>0</v>
      </c>
      <c r="G542" s="176">
        <v>0</v>
      </c>
      <c r="H542" s="176">
        <v>0</v>
      </c>
      <c r="I542" s="176">
        <v>0</v>
      </c>
      <c r="J542" s="176">
        <v>0</v>
      </c>
      <c r="K542" s="176">
        <v>0</v>
      </c>
      <c r="L542" s="176">
        <v>0</v>
      </c>
      <c r="M542" s="176">
        <v>0</v>
      </c>
      <c r="N542" s="176">
        <v>0</v>
      </c>
      <c r="O542" s="176">
        <v>0</v>
      </c>
      <c r="P542" s="176">
        <v>0</v>
      </c>
      <c r="Q542" s="174" t="s">
        <v>162</v>
      </c>
      <c r="R542" s="204">
        <f t="shared" si="8"/>
        <v>0</v>
      </c>
    </row>
    <row r="543" spans="1:18">
      <c r="A543" s="201" t="s">
        <v>729</v>
      </c>
      <c r="B543" s="202" t="s">
        <v>515</v>
      </c>
      <c r="C543" s="177">
        <v>1281000</v>
      </c>
      <c r="D543" s="177">
        <v>1281000</v>
      </c>
      <c r="E543" s="177">
        <v>1281000</v>
      </c>
      <c r="F543" s="177">
        <v>1281000</v>
      </c>
      <c r="G543" s="177">
        <v>1281000</v>
      </c>
      <c r="H543" s="177">
        <v>1281000</v>
      </c>
      <c r="I543" s="177">
        <v>1281000</v>
      </c>
      <c r="J543" s="177">
        <v>1281000</v>
      </c>
      <c r="K543" s="177">
        <v>1281000</v>
      </c>
      <c r="L543" s="177">
        <v>1281000</v>
      </c>
      <c r="M543" s="177">
        <v>1281000</v>
      </c>
      <c r="N543" s="177">
        <v>1281000</v>
      </c>
      <c r="O543" s="177">
        <v>1281000</v>
      </c>
      <c r="P543" s="177">
        <v>1281059</v>
      </c>
      <c r="Q543" s="203" t="s">
        <v>162</v>
      </c>
      <c r="R543" s="204">
        <f t="shared" si="8"/>
        <v>0</v>
      </c>
    </row>
    <row r="544" spans="1:18">
      <c r="A544" s="201" t="s">
        <v>730</v>
      </c>
      <c r="B544" s="202" t="s">
        <v>515</v>
      </c>
      <c r="C544" s="177">
        <v>786000</v>
      </c>
      <c r="D544" s="177">
        <v>786000</v>
      </c>
      <c r="E544" s="177">
        <v>786000</v>
      </c>
      <c r="F544" s="177">
        <v>786000</v>
      </c>
      <c r="G544" s="177">
        <v>786000</v>
      </c>
      <c r="H544" s="177">
        <v>786000</v>
      </c>
      <c r="I544" s="177">
        <v>786000</v>
      </c>
      <c r="J544" s="177">
        <v>786000</v>
      </c>
      <c r="K544" s="177">
        <v>786000</v>
      </c>
      <c r="L544" s="177">
        <v>786000</v>
      </c>
      <c r="M544" s="177">
        <v>786000</v>
      </c>
      <c r="N544" s="177">
        <v>786000</v>
      </c>
      <c r="O544" s="177">
        <v>786000</v>
      </c>
      <c r="P544" s="177">
        <v>785528</v>
      </c>
      <c r="Q544" s="203" t="s">
        <v>162</v>
      </c>
      <c r="R544" s="204">
        <f t="shared" si="8"/>
        <v>0</v>
      </c>
    </row>
    <row r="545" spans="1:18">
      <c r="A545" s="201" t="s">
        <v>731</v>
      </c>
      <c r="B545" s="202" t="s">
        <v>515</v>
      </c>
      <c r="C545" s="177">
        <v>700000</v>
      </c>
      <c r="D545" s="177">
        <v>700000</v>
      </c>
      <c r="E545" s="177">
        <v>700000</v>
      </c>
      <c r="F545" s="177">
        <v>700000</v>
      </c>
      <c r="G545" s="177">
        <v>700000</v>
      </c>
      <c r="H545" s="177">
        <v>700000</v>
      </c>
      <c r="I545" s="177">
        <v>700000</v>
      </c>
      <c r="J545" s="177">
        <v>700000</v>
      </c>
      <c r="K545" s="177">
        <v>700000</v>
      </c>
      <c r="L545" s="177">
        <v>700000</v>
      </c>
      <c r="M545" s="177">
        <v>700000</v>
      </c>
      <c r="N545" s="177">
        <v>700000</v>
      </c>
      <c r="O545" s="177">
        <v>700000</v>
      </c>
      <c r="P545" s="177">
        <v>699814</v>
      </c>
      <c r="Q545" s="203" t="s">
        <v>162</v>
      </c>
      <c r="R545" s="204">
        <f t="shared" si="8"/>
        <v>0</v>
      </c>
    </row>
    <row r="546" spans="1:18">
      <c r="A546" s="201" t="s">
        <v>732</v>
      </c>
      <c r="B546" s="202" t="s">
        <v>515</v>
      </c>
      <c r="C546" s="177">
        <v>1051000</v>
      </c>
      <c r="D546" s="177">
        <v>1051000</v>
      </c>
      <c r="E546" s="177">
        <v>1051000</v>
      </c>
      <c r="F546" s="177">
        <v>1051000</v>
      </c>
      <c r="G546" s="177">
        <v>1051000</v>
      </c>
      <c r="H546" s="177">
        <v>1051000</v>
      </c>
      <c r="I546" s="177">
        <v>1051000</v>
      </c>
      <c r="J546" s="177">
        <v>1051000</v>
      </c>
      <c r="K546" s="177">
        <v>1051000</v>
      </c>
      <c r="L546" s="177">
        <v>1051000</v>
      </c>
      <c r="M546" s="177">
        <v>1051000</v>
      </c>
      <c r="N546" s="177">
        <v>1051000</v>
      </c>
      <c r="O546" s="177">
        <v>1051000</v>
      </c>
      <c r="P546" s="177">
        <v>1051000</v>
      </c>
      <c r="Q546" s="203" t="s">
        <v>162</v>
      </c>
      <c r="R546" s="204">
        <f t="shared" si="8"/>
        <v>0</v>
      </c>
    </row>
    <row r="547" spans="1:18" s="166" customFormat="1">
      <c r="A547" s="201" t="s">
        <v>733</v>
      </c>
      <c r="B547" s="202" t="s">
        <v>734</v>
      </c>
      <c r="C547" s="176">
        <v>0</v>
      </c>
      <c r="D547" s="176">
        <v>0</v>
      </c>
      <c r="E547" s="176">
        <v>0</v>
      </c>
      <c r="F547" s="176">
        <v>0</v>
      </c>
      <c r="G547" s="176">
        <v>0</v>
      </c>
      <c r="H547" s="176">
        <v>0</v>
      </c>
      <c r="I547" s="176">
        <v>0</v>
      </c>
      <c r="J547" s="176">
        <v>0</v>
      </c>
      <c r="K547" s="176">
        <v>0</v>
      </c>
      <c r="L547" s="176">
        <v>0</v>
      </c>
      <c r="M547" s="176">
        <v>0</v>
      </c>
      <c r="N547" s="176">
        <v>0</v>
      </c>
      <c r="O547" s="176">
        <v>0</v>
      </c>
      <c r="P547" s="176">
        <v>0</v>
      </c>
      <c r="Q547" s="174" t="s">
        <v>163</v>
      </c>
      <c r="R547" s="204">
        <f t="shared" si="8"/>
        <v>0</v>
      </c>
    </row>
    <row r="548" spans="1:18" s="166" customFormat="1">
      <c r="A548" s="201" t="s">
        <v>735</v>
      </c>
      <c r="B548" s="202" t="s">
        <v>734</v>
      </c>
      <c r="C548" s="176">
        <v>0</v>
      </c>
      <c r="D548" s="176">
        <v>0</v>
      </c>
      <c r="E548" s="176">
        <v>0</v>
      </c>
      <c r="F548" s="176">
        <v>0</v>
      </c>
      <c r="G548" s="176">
        <v>0</v>
      </c>
      <c r="H548" s="176">
        <v>0</v>
      </c>
      <c r="I548" s="176">
        <v>0</v>
      </c>
      <c r="J548" s="176">
        <v>0</v>
      </c>
      <c r="K548" s="176">
        <v>0</v>
      </c>
      <c r="L548" s="176">
        <v>0</v>
      </c>
      <c r="M548" s="176">
        <v>0</v>
      </c>
      <c r="N548" s="176">
        <v>0</v>
      </c>
      <c r="O548" s="176">
        <v>0</v>
      </c>
      <c r="P548" s="176">
        <v>0</v>
      </c>
      <c r="Q548" s="174" t="s">
        <v>163</v>
      </c>
      <c r="R548" s="204">
        <f t="shared" si="8"/>
        <v>0</v>
      </c>
    </row>
    <row r="549" spans="1:18" s="166" customFormat="1">
      <c r="A549" s="201" t="s">
        <v>736</v>
      </c>
      <c r="B549" s="202" t="s">
        <v>734</v>
      </c>
      <c r="C549" s="176">
        <v>0</v>
      </c>
      <c r="D549" s="176">
        <v>0</v>
      </c>
      <c r="E549" s="176">
        <v>0</v>
      </c>
      <c r="F549" s="176">
        <v>0</v>
      </c>
      <c r="G549" s="176">
        <v>0</v>
      </c>
      <c r="H549" s="176">
        <v>0</v>
      </c>
      <c r="I549" s="176">
        <v>0</v>
      </c>
      <c r="J549" s="176">
        <v>0</v>
      </c>
      <c r="K549" s="176">
        <v>0</v>
      </c>
      <c r="L549" s="176">
        <v>0</v>
      </c>
      <c r="M549" s="176">
        <v>0</v>
      </c>
      <c r="N549" s="176">
        <v>0</v>
      </c>
      <c r="O549" s="176">
        <v>0</v>
      </c>
      <c r="P549" s="176">
        <v>0</v>
      </c>
      <c r="Q549" s="174" t="s">
        <v>163</v>
      </c>
      <c r="R549" s="204">
        <f t="shared" si="8"/>
        <v>0</v>
      </c>
    </row>
    <row r="550" spans="1:18" s="166" customFormat="1">
      <c r="A550" s="201" t="s">
        <v>737</v>
      </c>
      <c r="B550" s="202" t="s">
        <v>734</v>
      </c>
      <c r="C550" s="176">
        <v>0</v>
      </c>
      <c r="D550" s="176">
        <v>0</v>
      </c>
      <c r="E550" s="176">
        <v>0</v>
      </c>
      <c r="F550" s="176">
        <v>0</v>
      </c>
      <c r="G550" s="176">
        <v>0</v>
      </c>
      <c r="H550" s="176">
        <v>0</v>
      </c>
      <c r="I550" s="176">
        <v>0</v>
      </c>
      <c r="J550" s="176">
        <v>0</v>
      </c>
      <c r="K550" s="176">
        <v>0</v>
      </c>
      <c r="L550" s="176">
        <v>0</v>
      </c>
      <c r="M550" s="176">
        <v>0</v>
      </c>
      <c r="N550" s="176">
        <v>0</v>
      </c>
      <c r="O550" s="176">
        <v>0</v>
      </c>
      <c r="P550" s="176">
        <v>0</v>
      </c>
      <c r="Q550" s="174" t="s">
        <v>163</v>
      </c>
      <c r="R550" s="204">
        <f t="shared" si="8"/>
        <v>0</v>
      </c>
    </row>
    <row r="551" spans="1:18">
      <c r="A551" s="201" t="s">
        <v>738</v>
      </c>
      <c r="B551" s="202" t="s">
        <v>734</v>
      </c>
      <c r="C551" s="177">
        <v>8000</v>
      </c>
      <c r="D551" s="177">
        <v>8000</v>
      </c>
      <c r="E551" s="177">
        <v>8000</v>
      </c>
      <c r="F551" s="177">
        <v>8000</v>
      </c>
      <c r="G551" s="177">
        <v>8000</v>
      </c>
      <c r="H551" s="177">
        <v>8000</v>
      </c>
      <c r="I551" s="177">
        <v>8000</v>
      </c>
      <c r="J551" s="177">
        <v>8000</v>
      </c>
      <c r="K551" s="177">
        <v>8000</v>
      </c>
      <c r="L551" s="177">
        <v>8000</v>
      </c>
      <c r="M551" s="177">
        <v>8000</v>
      </c>
      <c r="N551" s="177">
        <v>8000</v>
      </c>
      <c r="O551" s="177">
        <v>8000</v>
      </c>
      <c r="P551" s="177">
        <v>8021</v>
      </c>
      <c r="Q551" s="203" t="s">
        <v>163</v>
      </c>
      <c r="R551" s="204">
        <f t="shared" si="8"/>
        <v>0</v>
      </c>
    </row>
    <row r="552" spans="1:18">
      <c r="A552" s="201" t="s">
        <v>739</v>
      </c>
      <c r="B552" s="202" t="s">
        <v>734</v>
      </c>
      <c r="C552" s="177">
        <v>3787000</v>
      </c>
      <c r="D552" s="177">
        <v>3787000</v>
      </c>
      <c r="E552" s="177">
        <v>3787000</v>
      </c>
      <c r="F552" s="177">
        <v>3787000</v>
      </c>
      <c r="G552" s="177">
        <v>3787000</v>
      </c>
      <c r="H552" s="177">
        <v>3787000</v>
      </c>
      <c r="I552" s="177">
        <v>3787000</v>
      </c>
      <c r="J552" s="177">
        <v>3787000</v>
      </c>
      <c r="K552" s="177">
        <v>3787000</v>
      </c>
      <c r="L552" s="177">
        <v>3787000</v>
      </c>
      <c r="M552" s="177">
        <v>3787000</v>
      </c>
      <c r="N552" s="177">
        <v>3787000</v>
      </c>
      <c r="O552" s="177">
        <v>4472000</v>
      </c>
      <c r="P552" s="177">
        <v>3815567</v>
      </c>
      <c r="Q552" s="203" t="s">
        <v>163</v>
      </c>
      <c r="R552" s="204">
        <f t="shared" si="8"/>
        <v>0</v>
      </c>
    </row>
    <row r="553" spans="1:18" s="166" customFormat="1">
      <c r="A553" s="201" t="s">
        <v>740</v>
      </c>
      <c r="B553" s="202" t="s">
        <v>734</v>
      </c>
      <c r="C553" s="176">
        <v>0</v>
      </c>
      <c r="D553" s="176">
        <v>0</v>
      </c>
      <c r="E553" s="176">
        <v>0</v>
      </c>
      <c r="F553" s="176">
        <v>0</v>
      </c>
      <c r="G553" s="176">
        <v>0</v>
      </c>
      <c r="H553" s="176">
        <v>0</v>
      </c>
      <c r="I553" s="176">
        <v>0</v>
      </c>
      <c r="J553" s="176">
        <v>0</v>
      </c>
      <c r="K553" s="176">
        <v>0</v>
      </c>
      <c r="L553" s="176">
        <v>0</v>
      </c>
      <c r="M553" s="176">
        <v>0</v>
      </c>
      <c r="N553" s="176">
        <v>0</v>
      </c>
      <c r="O553" s="176">
        <v>0</v>
      </c>
      <c r="P553" s="176">
        <v>0</v>
      </c>
      <c r="Q553" s="174" t="s">
        <v>163</v>
      </c>
      <c r="R553" s="204">
        <f t="shared" si="8"/>
        <v>0</v>
      </c>
    </row>
    <row r="554" spans="1:18" s="166" customFormat="1">
      <c r="A554" s="201" t="s">
        <v>741</v>
      </c>
      <c r="B554" s="202" t="s">
        <v>734</v>
      </c>
      <c r="C554" s="176">
        <v>0</v>
      </c>
      <c r="D554" s="176">
        <v>0</v>
      </c>
      <c r="E554" s="176">
        <v>0</v>
      </c>
      <c r="F554" s="176">
        <v>0</v>
      </c>
      <c r="G554" s="176">
        <v>0</v>
      </c>
      <c r="H554" s="176">
        <v>0</v>
      </c>
      <c r="I554" s="176">
        <v>0</v>
      </c>
      <c r="J554" s="176">
        <v>0</v>
      </c>
      <c r="K554" s="176">
        <v>0</v>
      </c>
      <c r="L554" s="176">
        <v>0</v>
      </c>
      <c r="M554" s="176">
        <v>0</v>
      </c>
      <c r="N554" s="176">
        <v>0</v>
      </c>
      <c r="O554" s="176">
        <v>0</v>
      </c>
      <c r="P554" s="176">
        <v>0</v>
      </c>
      <c r="Q554" s="174" t="s">
        <v>163</v>
      </c>
      <c r="R554" s="204">
        <f t="shared" si="8"/>
        <v>0</v>
      </c>
    </row>
    <row r="555" spans="1:18" s="166" customFormat="1">
      <c r="A555" s="201" t="s">
        <v>742</v>
      </c>
      <c r="B555" s="202" t="s">
        <v>734</v>
      </c>
      <c r="C555" s="176">
        <v>0</v>
      </c>
      <c r="D555" s="176">
        <v>0</v>
      </c>
      <c r="E555" s="176">
        <v>0</v>
      </c>
      <c r="F555" s="176">
        <v>0</v>
      </c>
      <c r="G555" s="176">
        <v>0</v>
      </c>
      <c r="H555" s="176">
        <v>0</v>
      </c>
      <c r="I555" s="176">
        <v>0</v>
      </c>
      <c r="J555" s="176">
        <v>0</v>
      </c>
      <c r="K555" s="176">
        <v>0</v>
      </c>
      <c r="L555" s="176">
        <v>0</v>
      </c>
      <c r="M555" s="176">
        <v>0</v>
      </c>
      <c r="N555" s="176">
        <v>0</v>
      </c>
      <c r="O555" s="176">
        <v>0</v>
      </c>
      <c r="P555" s="176">
        <v>0</v>
      </c>
      <c r="Q555" s="174" t="s">
        <v>163</v>
      </c>
      <c r="R555" s="204">
        <f t="shared" si="8"/>
        <v>0</v>
      </c>
    </row>
    <row r="556" spans="1:18" s="166" customFormat="1">
      <c r="A556" s="201" t="s">
        <v>743</v>
      </c>
      <c r="B556" s="202" t="s">
        <v>734</v>
      </c>
      <c r="C556" s="176">
        <v>0</v>
      </c>
      <c r="D556" s="176">
        <v>0</v>
      </c>
      <c r="E556" s="176">
        <v>0</v>
      </c>
      <c r="F556" s="176">
        <v>0</v>
      </c>
      <c r="G556" s="176">
        <v>0</v>
      </c>
      <c r="H556" s="176">
        <v>0</v>
      </c>
      <c r="I556" s="176">
        <v>0</v>
      </c>
      <c r="J556" s="176">
        <v>0</v>
      </c>
      <c r="K556" s="176">
        <v>0</v>
      </c>
      <c r="L556" s="176">
        <v>0</v>
      </c>
      <c r="M556" s="176">
        <v>0</v>
      </c>
      <c r="N556" s="176">
        <v>0</v>
      </c>
      <c r="O556" s="176">
        <v>0</v>
      </c>
      <c r="P556" s="176">
        <v>0</v>
      </c>
      <c r="Q556" s="174" t="s">
        <v>163</v>
      </c>
      <c r="R556" s="204">
        <f t="shared" si="8"/>
        <v>0</v>
      </c>
    </row>
    <row r="557" spans="1:18">
      <c r="A557" s="201" t="s">
        <v>744</v>
      </c>
      <c r="B557" s="202" t="s">
        <v>734</v>
      </c>
      <c r="C557" s="177">
        <v>568000</v>
      </c>
      <c r="D557" s="177">
        <v>568000</v>
      </c>
      <c r="E557" s="177">
        <v>568000</v>
      </c>
      <c r="F557" s="177">
        <v>568000</v>
      </c>
      <c r="G557" s="177">
        <v>568000</v>
      </c>
      <c r="H557" s="177">
        <v>568000</v>
      </c>
      <c r="I557" s="177">
        <v>568000</v>
      </c>
      <c r="J557" s="177">
        <v>568000</v>
      </c>
      <c r="K557" s="177">
        <v>568000</v>
      </c>
      <c r="L557" s="177">
        <v>568000</v>
      </c>
      <c r="M557" s="177">
        <v>568000</v>
      </c>
      <c r="N557" s="177">
        <v>568000</v>
      </c>
      <c r="O557" s="177">
        <v>568000</v>
      </c>
      <c r="P557" s="177">
        <v>568185</v>
      </c>
      <c r="Q557" s="203" t="s">
        <v>163</v>
      </c>
      <c r="R557" s="204">
        <f t="shared" si="8"/>
        <v>0</v>
      </c>
    </row>
    <row r="558" spans="1:18" s="166" customFormat="1">
      <c r="A558" s="201" t="s">
        <v>745</v>
      </c>
      <c r="B558" s="202" t="s">
        <v>734</v>
      </c>
      <c r="C558" s="176">
        <v>0</v>
      </c>
      <c r="D558" s="176">
        <v>0</v>
      </c>
      <c r="E558" s="176">
        <v>0</v>
      </c>
      <c r="F558" s="176">
        <v>0</v>
      </c>
      <c r="G558" s="176">
        <v>0</v>
      </c>
      <c r="H558" s="176">
        <v>0</v>
      </c>
      <c r="I558" s="176">
        <v>0</v>
      </c>
      <c r="J558" s="176">
        <v>0</v>
      </c>
      <c r="K558" s="176">
        <v>0</v>
      </c>
      <c r="L558" s="176">
        <v>0</v>
      </c>
      <c r="M558" s="176">
        <v>0</v>
      </c>
      <c r="N558" s="176">
        <v>0</v>
      </c>
      <c r="O558" s="176">
        <v>0</v>
      </c>
      <c r="P558" s="176">
        <v>0</v>
      </c>
      <c r="Q558" s="174" t="s">
        <v>163</v>
      </c>
      <c r="R558" s="204">
        <f t="shared" si="8"/>
        <v>0</v>
      </c>
    </row>
    <row r="559" spans="1:18" s="166" customFormat="1">
      <c r="A559" s="201" t="s">
        <v>746</v>
      </c>
      <c r="B559" s="202" t="s">
        <v>734</v>
      </c>
      <c r="C559" s="176">
        <v>0</v>
      </c>
      <c r="D559" s="176">
        <v>0</v>
      </c>
      <c r="E559" s="176">
        <v>0</v>
      </c>
      <c r="F559" s="176">
        <v>0</v>
      </c>
      <c r="G559" s="176">
        <v>0</v>
      </c>
      <c r="H559" s="176">
        <v>0</v>
      </c>
      <c r="I559" s="176">
        <v>0</v>
      </c>
      <c r="J559" s="176">
        <v>0</v>
      </c>
      <c r="K559" s="176">
        <v>0</v>
      </c>
      <c r="L559" s="176">
        <v>0</v>
      </c>
      <c r="M559" s="176">
        <v>0</v>
      </c>
      <c r="N559" s="176">
        <v>0</v>
      </c>
      <c r="O559" s="176">
        <v>0</v>
      </c>
      <c r="P559" s="176">
        <v>0</v>
      </c>
      <c r="Q559" s="174" t="s">
        <v>163</v>
      </c>
      <c r="R559" s="204">
        <f t="shared" si="8"/>
        <v>0</v>
      </c>
    </row>
    <row r="560" spans="1:18" s="166" customFormat="1">
      <c r="A560" s="201" t="s">
        <v>747</v>
      </c>
      <c r="B560" s="202" t="s">
        <v>734</v>
      </c>
      <c r="C560" s="176">
        <v>0</v>
      </c>
      <c r="D560" s="176">
        <v>0</v>
      </c>
      <c r="E560" s="176">
        <v>0</v>
      </c>
      <c r="F560" s="176">
        <v>0</v>
      </c>
      <c r="G560" s="176">
        <v>0</v>
      </c>
      <c r="H560" s="176">
        <v>0</v>
      </c>
      <c r="I560" s="176">
        <v>0</v>
      </c>
      <c r="J560" s="176">
        <v>0</v>
      </c>
      <c r="K560" s="176">
        <v>0</v>
      </c>
      <c r="L560" s="176">
        <v>0</v>
      </c>
      <c r="M560" s="176">
        <v>0</v>
      </c>
      <c r="N560" s="176">
        <v>0</v>
      </c>
      <c r="O560" s="176">
        <v>0</v>
      </c>
      <c r="P560" s="176">
        <v>0</v>
      </c>
      <c r="Q560" s="174" t="s">
        <v>163</v>
      </c>
      <c r="R560" s="204">
        <f t="shared" si="8"/>
        <v>0</v>
      </c>
    </row>
    <row r="561" spans="1:18" s="166" customFormat="1">
      <c r="A561" s="201" t="s">
        <v>748</v>
      </c>
      <c r="B561" s="202" t="s">
        <v>734</v>
      </c>
      <c r="C561" s="176">
        <v>0</v>
      </c>
      <c r="D561" s="176">
        <v>0</v>
      </c>
      <c r="E561" s="176">
        <v>0</v>
      </c>
      <c r="F561" s="176">
        <v>0</v>
      </c>
      <c r="G561" s="176">
        <v>0</v>
      </c>
      <c r="H561" s="176">
        <v>0</v>
      </c>
      <c r="I561" s="176">
        <v>0</v>
      </c>
      <c r="J561" s="176">
        <v>0</v>
      </c>
      <c r="K561" s="176">
        <v>0</v>
      </c>
      <c r="L561" s="176">
        <v>0</v>
      </c>
      <c r="M561" s="176">
        <v>0</v>
      </c>
      <c r="N561" s="176">
        <v>0</v>
      </c>
      <c r="O561" s="176">
        <v>0</v>
      </c>
      <c r="P561" s="176">
        <v>0</v>
      </c>
      <c r="Q561" s="174" t="s">
        <v>163</v>
      </c>
      <c r="R561" s="204">
        <f t="shared" si="8"/>
        <v>0</v>
      </c>
    </row>
    <row r="562" spans="1:18">
      <c r="A562" s="201" t="s">
        <v>749</v>
      </c>
      <c r="B562" s="202" t="s">
        <v>734</v>
      </c>
      <c r="C562" s="177">
        <v>331000</v>
      </c>
      <c r="D562" s="177">
        <v>331000</v>
      </c>
      <c r="E562" s="177">
        <v>331000</v>
      </c>
      <c r="F562" s="177">
        <v>331000</v>
      </c>
      <c r="G562" s="177">
        <v>331000</v>
      </c>
      <c r="H562" s="177">
        <v>331000</v>
      </c>
      <c r="I562" s="177">
        <v>331000</v>
      </c>
      <c r="J562" s="177">
        <v>331000</v>
      </c>
      <c r="K562" s="177">
        <v>331000</v>
      </c>
      <c r="L562" s="177">
        <v>331000</v>
      </c>
      <c r="M562" s="177">
        <v>331000</v>
      </c>
      <c r="N562" s="177">
        <v>331000</v>
      </c>
      <c r="O562" s="177">
        <v>331000</v>
      </c>
      <c r="P562" s="177">
        <v>331427</v>
      </c>
      <c r="Q562" s="203" t="s">
        <v>163</v>
      </c>
      <c r="R562" s="204">
        <f t="shared" si="8"/>
        <v>0</v>
      </c>
    </row>
    <row r="563" spans="1:18">
      <c r="A563" s="201" t="s">
        <v>750</v>
      </c>
      <c r="B563" s="202" t="s">
        <v>734</v>
      </c>
      <c r="C563" s="177">
        <v>114000</v>
      </c>
      <c r="D563" s="177">
        <v>114000</v>
      </c>
      <c r="E563" s="177">
        <v>114000</v>
      </c>
      <c r="F563" s="177">
        <v>114000</v>
      </c>
      <c r="G563" s="177">
        <v>114000</v>
      </c>
      <c r="H563" s="177">
        <v>114000</v>
      </c>
      <c r="I563" s="177">
        <v>114000</v>
      </c>
      <c r="J563" s="177">
        <v>114000</v>
      </c>
      <c r="K563" s="177">
        <v>114000</v>
      </c>
      <c r="L563" s="177">
        <v>114000</v>
      </c>
      <c r="M563" s="177">
        <v>114000</v>
      </c>
      <c r="N563" s="177">
        <v>114000</v>
      </c>
      <c r="O563" s="177">
        <v>114000</v>
      </c>
      <c r="P563" s="177">
        <v>113968</v>
      </c>
      <c r="Q563" s="203" t="s">
        <v>163</v>
      </c>
      <c r="R563" s="204">
        <f t="shared" si="8"/>
        <v>0</v>
      </c>
    </row>
    <row r="564" spans="1:18" s="166" customFormat="1">
      <c r="A564" s="201" t="s">
        <v>751</v>
      </c>
      <c r="B564" s="202" t="s">
        <v>734</v>
      </c>
      <c r="C564" s="176">
        <v>0</v>
      </c>
      <c r="D564" s="176">
        <v>0</v>
      </c>
      <c r="E564" s="176">
        <v>0</v>
      </c>
      <c r="F564" s="176">
        <v>0</v>
      </c>
      <c r="G564" s="176">
        <v>0</v>
      </c>
      <c r="H564" s="176">
        <v>0</v>
      </c>
      <c r="I564" s="176">
        <v>0</v>
      </c>
      <c r="J564" s="176">
        <v>0</v>
      </c>
      <c r="K564" s="176">
        <v>0</v>
      </c>
      <c r="L564" s="176">
        <v>0</v>
      </c>
      <c r="M564" s="176">
        <v>0</v>
      </c>
      <c r="N564" s="176">
        <v>0</v>
      </c>
      <c r="O564" s="176">
        <v>0</v>
      </c>
      <c r="P564" s="176">
        <v>0</v>
      </c>
      <c r="Q564" s="174" t="s">
        <v>163</v>
      </c>
      <c r="R564" s="204">
        <f t="shared" si="8"/>
        <v>0</v>
      </c>
    </row>
    <row r="565" spans="1:18" s="166" customFormat="1">
      <c r="A565" s="201" t="s">
        <v>752</v>
      </c>
      <c r="B565" s="202" t="s">
        <v>734</v>
      </c>
      <c r="C565" s="176">
        <v>0</v>
      </c>
      <c r="D565" s="176">
        <v>0</v>
      </c>
      <c r="E565" s="176">
        <v>0</v>
      </c>
      <c r="F565" s="176">
        <v>0</v>
      </c>
      <c r="G565" s="176">
        <v>0</v>
      </c>
      <c r="H565" s="176">
        <v>0</v>
      </c>
      <c r="I565" s="176">
        <v>0</v>
      </c>
      <c r="J565" s="176">
        <v>0</v>
      </c>
      <c r="K565" s="176">
        <v>0</v>
      </c>
      <c r="L565" s="176">
        <v>0</v>
      </c>
      <c r="M565" s="176">
        <v>0</v>
      </c>
      <c r="N565" s="176">
        <v>0</v>
      </c>
      <c r="O565" s="176">
        <v>0</v>
      </c>
      <c r="P565" s="176">
        <v>0</v>
      </c>
      <c r="Q565" s="174" t="s">
        <v>163</v>
      </c>
      <c r="R565" s="204">
        <f t="shared" si="8"/>
        <v>0</v>
      </c>
    </row>
    <row r="566" spans="1:18">
      <c r="A566" s="201" t="s">
        <v>753</v>
      </c>
      <c r="B566" s="202" t="s">
        <v>734</v>
      </c>
      <c r="C566" s="177">
        <v>75000</v>
      </c>
      <c r="D566" s="177">
        <v>75000</v>
      </c>
      <c r="E566" s="177">
        <v>75000</v>
      </c>
      <c r="F566" s="177">
        <v>75000</v>
      </c>
      <c r="G566" s="177">
        <v>75000</v>
      </c>
      <c r="H566" s="177">
        <v>75000</v>
      </c>
      <c r="I566" s="177">
        <v>75000</v>
      </c>
      <c r="J566" s="177">
        <v>75000</v>
      </c>
      <c r="K566" s="177">
        <v>75000</v>
      </c>
      <c r="L566" s="177">
        <v>75000</v>
      </c>
      <c r="M566" s="177">
        <v>75000</v>
      </c>
      <c r="N566" s="177">
        <v>75000</v>
      </c>
      <c r="O566" s="177">
        <v>75000</v>
      </c>
      <c r="P566" s="177">
        <v>74854</v>
      </c>
      <c r="Q566" s="203" t="s">
        <v>163</v>
      </c>
      <c r="R566" s="204">
        <f t="shared" si="8"/>
        <v>0</v>
      </c>
    </row>
    <row r="567" spans="1:18">
      <c r="A567" s="201" t="s">
        <v>754</v>
      </c>
      <c r="B567" s="202" t="s">
        <v>734</v>
      </c>
      <c r="C567" s="177">
        <v>820000</v>
      </c>
      <c r="D567" s="177">
        <v>820000</v>
      </c>
      <c r="E567" s="177">
        <v>820000</v>
      </c>
      <c r="F567" s="177">
        <v>820000</v>
      </c>
      <c r="G567" s="177">
        <v>820000</v>
      </c>
      <c r="H567" s="177">
        <v>820000</v>
      </c>
      <c r="I567" s="177">
        <v>820000</v>
      </c>
      <c r="J567" s="177">
        <v>820000</v>
      </c>
      <c r="K567" s="177">
        <v>820000</v>
      </c>
      <c r="L567" s="177">
        <v>820000</v>
      </c>
      <c r="M567" s="177">
        <v>820000</v>
      </c>
      <c r="N567" s="177">
        <v>820000</v>
      </c>
      <c r="O567" s="177">
        <v>820000</v>
      </c>
      <c r="P567" s="177">
        <v>819764</v>
      </c>
      <c r="Q567" s="203" t="s">
        <v>163</v>
      </c>
      <c r="R567" s="204">
        <f t="shared" si="8"/>
        <v>0</v>
      </c>
    </row>
    <row r="568" spans="1:18">
      <c r="A568" s="201" t="s">
        <v>755</v>
      </c>
      <c r="B568" s="202" t="s">
        <v>734</v>
      </c>
      <c r="C568" s="177">
        <v>3086000</v>
      </c>
      <c r="D568" s="177">
        <v>3086000</v>
      </c>
      <c r="E568" s="177">
        <v>3086000</v>
      </c>
      <c r="F568" s="177">
        <v>3086000</v>
      </c>
      <c r="G568" s="177">
        <v>3086000</v>
      </c>
      <c r="H568" s="177">
        <v>3086000</v>
      </c>
      <c r="I568" s="177">
        <v>3086000</v>
      </c>
      <c r="J568" s="177">
        <v>3086000</v>
      </c>
      <c r="K568" s="177">
        <v>3086000</v>
      </c>
      <c r="L568" s="177">
        <v>3086000</v>
      </c>
      <c r="M568" s="177">
        <v>3086000</v>
      </c>
      <c r="N568" s="177">
        <v>3086000</v>
      </c>
      <c r="O568" s="177">
        <v>3086000</v>
      </c>
      <c r="P568" s="177">
        <v>3086351</v>
      </c>
      <c r="Q568" s="203" t="s">
        <v>163</v>
      </c>
      <c r="R568" s="204">
        <f t="shared" si="8"/>
        <v>0</v>
      </c>
    </row>
    <row r="569" spans="1:18" s="166" customFormat="1">
      <c r="A569" s="201" t="s">
        <v>756</v>
      </c>
      <c r="B569" s="202" t="s">
        <v>734</v>
      </c>
      <c r="C569" s="176">
        <v>0</v>
      </c>
      <c r="D569" s="176">
        <v>0</v>
      </c>
      <c r="E569" s="176">
        <v>0</v>
      </c>
      <c r="F569" s="176">
        <v>0</v>
      </c>
      <c r="G569" s="176">
        <v>0</v>
      </c>
      <c r="H569" s="176">
        <v>0</v>
      </c>
      <c r="I569" s="176">
        <v>0</v>
      </c>
      <c r="J569" s="176">
        <v>0</v>
      </c>
      <c r="K569" s="176">
        <v>0</v>
      </c>
      <c r="L569" s="176">
        <v>0</v>
      </c>
      <c r="M569" s="176">
        <v>0</v>
      </c>
      <c r="N569" s="176">
        <v>0</v>
      </c>
      <c r="O569" s="176">
        <v>0</v>
      </c>
      <c r="P569" s="176">
        <v>0</v>
      </c>
      <c r="Q569" s="174" t="s">
        <v>163</v>
      </c>
      <c r="R569" s="204">
        <f t="shared" si="8"/>
        <v>0</v>
      </c>
    </row>
    <row r="570" spans="1:18">
      <c r="A570" s="201" t="s">
        <v>757</v>
      </c>
      <c r="B570" s="202" t="s">
        <v>734</v>
      </c>
      <c r="C570" s="177">
        <v>1080000</v>
      </c>
      <c r="D570" s="177">
        <v>1080000</v>
      </c>
      <c r="E570" s="177">
        <v>1080000</v>
      </c>
      <c r="F570" s="177">
        <v>1080000</v>
      </c>
      <c r="G570" s="177">
        <v>1080000</v>
      </c>
      <c r="H570" s="177">
        <v>1080000</v>
      </c>
      <c r="I570" s="177">
        <v>1080000</v>
      </c>
      <c r="J570" s="177">
        <v>1080000</v>
      </c>
      <c r="K570" s="177">
        <v>1080000</v>
      </c>
      <c r="L570" s="177">
        <v>1080000</v>
      </c>
      <c r="M570" s="177">
        <v>1080000</v>
      </c>
      <c r="N570" s="177">
        <v>1080000</v>
      </c>
      <c r="O570" s="177">
        <v>1080000</v>
      </c>
      <c r="P570" s="177">
        <v>1080001</v>
      </c>
      <c r="Q570" s="203" t="s">
        <v>163</v>
      </c>
      <c r="R570" s="204">
        <f t="shared" si="8"/>
        <v>0</v>
      </c>
    </row>
    <row r="571" spans="1:18" s="166" customFormat="1">
      <c r="A571" s="201" t="s">
        <v>758</v>
      </c>
      <c r="B571" s="202" t="s">
        <v>734</v>
      </c>
      <c r="C571" s="176">
        <v>0</v>
      </c>
      <c r="D571" s="176">
        <v>0</v>
      </c>
      <c r="E571" s="176">
        <v>0</v>
      </c>
      <c r="F571" s="176">
        <v>0</v>
      </c>
      <c r="G571" s="176">
        <v>0</v>
      </c>
      <c r="H571" s="176">
        <v>0</v>
      </c>
      <c r="I571" s="176">
        <v>0</v>
      </c>
      <c r="J571" s="176">
        <v>0</v>
      </c>
      <c r="K571" s="176">
        <v>0</v>
      </c>
      <c r="L571" s="176">
        <v>0</v>
      </c>
      <c r="M571" s="176">
        <v>0</v>
      </c>
      <c r="N571" s="176">
        <v>0</v>
      </c>
      <c r="O571" s="176">
        <v>0</v>
      </c>
      <c r="P571" s="176">
        <v>0</v>
      </c>
      <c r="Q571" s="174" t="s">
        <v>163</v>
      </c>
      <c r="R571" s="204">
        <f t="shared" si="8"/>
        <v>0</v>
      </c>
    </row>
    <row r="572" spans="1:18" s="166" customFormat="1">
      <c r="A572" s="201" t="s">
        <v>759</v>
      </c>
      <c r="B572" s="202" t="s">
        <v>734</v>
      </c>
      <c r="C572" s="176">
        <v>0</v>
      </c>
      <c r="D572" s="176">
        <v>0</v>
      </c>
      <c r="E572" s="176">
        <v>0</v>
      </c>
      <c r="F572" s="176">
        <v>0</v>
      </c>
      <c r="G572" s="176">
        <v>0</v>
      </c>
      <c r="H572" s="176">
        <v>0</v>
      </c>
      <c r="I572" s="176">
        <v>0</v>
      </c>
      <c r="J572" s="176">
        <v>0</v>
      </c>
      <c r="K572" s="176">
        <v>0</v>
      </c>
      <c r="L572" s="176">
        <v>0</v>
      </c>
      <c r="M572" s="176">
        <v>0</v>
      </c>
      <c r="N572" s="176">
        <v>0</v>
      </c>
      <c r="O572" s="176">
        <v>0</v>
      </c>
      <c r="P572" s="176">
        <v>0</v>
      </c>
      <c r="Q572" s="174" t="s">
        <v>163</v>
      </c>
      <c r="R572" s="204">
        <f t="shared" si="8"/>
        <v>0</v>
      </c>
    </row>
    <row r="573" spans="1:18">
      <c r="A573" s="201" t="s">
        <v>760</v>
      </c>
      <c r="B573" s="202" t="s">
        <v>734</v>
      </c>
      <c r="C573" s="177">
        <v>3837000</v>
      </c>
      <c r="D573" s="177">
        <v>3837000</v>
      </c>
      <c r="E573" s="177">
        <v>3837000</v>
      </c>
      <c r="F573" s="177">
        <v>3837000</v>
      </c>
      <c r="G573" s="177">
        <v>3837000</v>
      </c>
      <c r="H573" s="177">
        <v>3837000</v>
      </c>
      <c r="I573" s="177">
        <v>3837000</v>
      </c>
      <c r="J573" s="177">
        <v>3837000</v>
      </c>
      <c r="K573" s="177">
        <v>3837000</v>
      </c>
      <c r="L573" s="177">
        <v>3837000</v>
      </c>
      <c r="M573" s="177">
        <v>3837000</v>
      </c>
      <c r="N573" s="177">
        <v>3837000</v>
      </c>
      <c r="O573" s="177">
        <v>3837000</v>
      </c>
      <c r="P573" s="177">
        <v>3836676</v>
      </c>
      <c r="Q573" s="203" t="s">
        <v>163</v>
      </c>
      <c r="R573" s="204">
        <f t="shared" si="8"/>
        <v>0</v>
      </c>
    </row>
    <row r="574" spans="1:18" s="166" customFormat="1">
      <c r="A574" s="201" t="s">
        <v>761</v>
      </c>
      <c r="B574" s="202" t="s">
        <v>734</v>
      </c>
      <c r="C574" s="176">
        <v>0</v>
      </c>
      <c r="D574" s="176">
        <v>0</v>
      </c>
      <c r="E574" s="176">
        <v>0</v>
      </c>
      <c r="F574" s="176">
        <v>0</v>
      </c>
      <c r="G574" s="176">
        <v>0</v>
      </c>
      <c r="H574" s="176">
        <v>0</v>
      </c>
      <c r="I574" s="176">
        <v>0</v>
      </c>
      <c r="J574" s="176">
        <v>0</v>
      </c>
      <c r="K574" s="176">
        <v>0</v>
      </c>
      <c r="L574" s="176">
        <v>0</v>
      </c>
      <c r="M574" s="176">
        <v>0</v>
      </c>
      <c r="N574" s="176">
        <v>0</v>
      </c>
      <c r="O574" s="176">
        <v>0</v>
      </c>
      <c r="P574" s="176">
        <v>0</v>
      </c>
      <c r="Q574" s="174" t="s">
        <v>163</v>
      </c>
      <c r="R574" s="204">
        <f t="shared" si="8"/>
        <v>0</v>
      </c>
    </row>
    <row r="575" spans="1:18">
      <c r="A575" s="201" t="s">
        <v>762</v>
      </c>
      <c r="B575" s="202" t="s">
        <v>734</v>
      </c>
      <c r="C575" s="177">
        <v>22546000</v>
      </c>
      <c r="D575" s="177">
        <v>22546000</v>
      </c>
      <c r="E575" s="177">
        <v>22546000</v>
      </c>
      <c r="F575" s="177">
        <v>22546000</v>
      </c>
      <c r="G575" s="177">
        <v>22546000</v>
      </c>
      <c r="H575" s="177">
        <v>22546000</v>
      </c>
      <c r="I575" s="177">
        <v>22546000</v>
      </c>
      <c r="J575" s="177">
        <v>22546000</v>
      </c>
      <c r="K575" s="177">
        <v>22546000</v>
      </c>
      <c r="L575" s="177">
        <v>22546000</v>
      </c>
      <c r="M575" s="177">
        <v>22546000</v>
      </c>
      <c r="N575" s="177">
        <v>22546000</v>
      </c>
      <c r="O575" s="177">
        <v>22546000</v>
      </c>
      <c r="P575" s="177">
        <v>22545729</v>
      </c>
      <c r="Q575" s="203" t="s">
        <v>163</v>
      </c>
      <c r="R575" s="204">
        <f t="shared" si="8"/>
        <v>0</v>
      </c>
    </row>
    <row r="576" spans="1:18" s="166" customFormat="1">
      <c r="A576" s="201" t="s">
        <v>763</v>
      </c>
      <c r="B576" s="202" t="s">
        <v>734</v>
      </c>
      <c r="C576" s="176">
        <v>0</v>
      </c>
      <c r="D576" s="176">
        <v>0</v>
      </c>
      <c r="E576" s="176">
        <v>0</v>
      </c>
      <c r="F576" s="176">
        <v>0</v>
      </c>
      <c r="G576" s="176">
        <v>0</v>
      </c>
      <c r="H576" s="176">
        <v>0</v>
      </c>
      <c r="I576" s="176">
        <v>0</v>
      </c>
      <c r="J576" s="176">
        <v>0</v>
      </c>
      <c r="K576" s="176">
        <v>0</v>
      </c>
      <c r="L576" s="176">
        <v>0</v>
      </c>
      <c r="M576" s="176">
        <v>0</v>
      </c>
      <c r="N576" s="176">
        <v>0</v>
      </c>
      <c r="O576" s="176">
        <v>0</v>
      </c>
      <c r="P576" s="176">
        <v>0</v>
      </c>
      <c r="Q576" s="174" t="s">
        <v>163</v>
      </c>
      <c r="R576" s="204">
        <f t="shared" si="8"/>
        <v>0</v>
      </c>
    </row>
    <row r="577" spans="1:18">
      <c r="A577" s="201" t="s">
        <v>764</v>
      </c>
      <c r="B577" s="202" t="s">
        <v>734</v>
      </c>
      <c r="C577" s="177">
        <v>3475000</v>
      </c>
      <c r="D577" s="177">
        <v>3475000</v>
      </c>
      <c r="E577" s="177">
        <v>3475000</v>
      </c>
      <c r="F577" s="177">
        <v>3475000</v>
      </c>
      <c r="G577" s="177">
        <v>3475000</v>
      </c>
      <c r="H577" s="177">
        <v>3475000</v>
      </c>
      <c r="I577" s="177">
        <v>3475000</v>
      </c>
      <c r="J577" s="177">
        <v>3475000</v>
      </c>
      <c r="K577" s="177">
        <v>3475000</v>
      </c>
      <c r="L577" s="177">
        <v>3475000</v>
      </c>
      <c r="M577" s="177">
        <v>3475000</v>
      </c>
      <c r="N577" s="177">
        <v>3475000</v>
      </c>
      <c r="O577" s="177">
        <v>3475000</v>
      </c>
      <c r="P577" s="177">
        <v>3475101</v>
      </c>
      <c r="Q577" s="203" t="s">
        <v>163</v>
      </c>
      <c r="R577" s="204">
        <f t="shared" si="8"/>
        <v>0</v>
      </c>
    </row>
    <row r="578" spans="1:18">
      <c r="A578" s="201" t="s">
        <v>765</v>
      </c>
      <c r="B578" s="202" t="s">
        <v>734</v>
      </c>
      <c r="C578" s="177">
        <v>2933000</v>
      </c>
      <c r="D578" s="177">
        <v>2933000</v>
      </c>
      <c r="E578" s="177">
        <v>2933000</v>
      </c>
      <c r="F578" s="177">
        <v>2933000</v>
      </c>
      <c r="G578" s="177">
        <v>2933000</v>
      </c>
      <c r="H578" s="177">
        <v>2933000</v>
      </c>
      <c r="I578" s="177">
        <v>2933000</v>
      </c>
      <c r="J578" s="177">
        <v>2933000</v>
      </c>
      <c r="K578" s="177">
        <v>2933000</v>
      </c>
      <c r="L578" s="177">
        <v>2933000</v>
      </c>
      <c r="M578" s="177">
        <v>2933000</v>
      </c>
      <c r="N578" s="177">
        <v>2933000</v>
      </c>
      <c r="O578" s="177">
        <v>2933000</v>
      </c>
      <c r="P578" s="177">
        <v>2932873</v>
      </c>
      <c r="Q578" s="203" t="s">
        <v>163</v>
      </c>
      <c r="R578" s="204">
        <f t="shared" si="8"/>
        <v>0</v>
      </c>
    </row>
    <row r="579" spans="1:18" s="166" customFormat="1">
      <c r="A579" s="201" t="s">
        <v>766</v>
      </c>
      <c r="B579" s="202" t="s">
        <v>734</v>
      </c>
      <c r="C579" s="176">
        <v>0</v>
      </c>
      <c r="D579" s="176">
        <v>0</v>
      </c>
      <c r="E579" s="176">
        <v>0</v>
      </c>
      <c r="F579" s="176">
        <v>0</v>
      </c>
      <c r="G579" s="176">
        <v>0</v>
      </c>
      <c r="H579" s="176">
        <v>0</v>
      </c>
      <c r="I579" s="176">
        <v>0</v>
      </c>
      <c r="J579" s="176">
        <v>0</v>
      </c>
      <c r="K579" s="176">
        <v>0</v>
      </c>
      <c r="L579" s="176">
        <v>0</v>
      </c>
      <c r="M579" s="176">
        <v>0</v>
      </c>
      <c r="N579" s="176">
        <v>0</v>
      </c>
      <c r="O579" s="176">
        <v>0</v>
      </c>
      <c r="P579" s="176">
        <v>0</v>
      </c>
      <c r="Q579" s="174" t="s">
        <v>163</v>
      </c>
      <c r="R579" s="204">
        <f t="shared" si="8"/>
        <v>0</v>
      </c>
    </row>
    <row r="580" spans="1:18" s="166" customFormat="1">
      <c r="A580" s="201" t="s">
        <v>767</v>
      </c>
      <c r="B580" s="202" t="s">
        <v>734</v>
      </c>
      <c r="C580" s="176">
        <v>0</v>
      </c>
      <c r="D580" s="176">
        <v>0</v>
      </c>
      <c r="E580" s="176">
        <v>0</v>
      </c>
      <c r="F580" s="176">
        <v>0</v>
      </c>
      <c r="G580" s="176">
        <v>0</v>
      </c>
      <c r="H580" s="176">
        <v>0</v>
      </c>
      <c r="I580" s="176">
        <v>0</v>
      </c>
      <c r="J580" s="176">
        <v>0</v>
      </c>
      <c r="K580" s="176">
        <v>0</v>
      </c>
      <c r="L580" s="176">
        <v>0</v>
      </c>
      <c r="M580" s="176">
        <v>0</v>
      </c>
      <c r="N580" s="176">
        <v>0</v>
      </c>
      <c r="O580" s="176">
        <v>0</v>
      </c>
      <c r="P580" s="176">
        <v>0</v>
      </c>
      <c r="Q580" s="174" t="s">
        <v>163</v>
      </c>
      <c r="R580" s="204">
        <f t="shared" si="8"/>
        <v>0</v>
      </c>
    </row>
    <row r="581" spans="1:18" s="166" customFormat="1">
      <c r="A581" s="201" t="s">
        <v>768</v>
      </c>
      <c r="B581" s="202" t="s">
        <v>734</v>
      </c>
      <c r="C581" s="176">
        <v>0</v>
      </c>
      <c r="D581" s="176">
        <v>0</v>
      </c>
      <c r="E581" s="176">
        <v>0</v>
      </c>
      <c r="F581" s="176">
        <v>0</v>
      </c>
      <c r="G581" s="176">
        <v>0</v>
      </c>
      <c r="H581" s="176">
        <v>0</v>
      </c>
      <c r="I581" s="176">
        <v>0</v>
      </c>
      <c r="J581" s="176">
        <v>0</v>
      </c>
      <c r="K581" s="176">
        <v>0</v>
      </c>
      <c r="L581" s="176">
        <v>0</v>
      </c>
      <c r="M581" s="176">
        <v>0</v>
      </c>
      <c r="N581" s="176">
        <v>0</v>
      </c>
      <c r="O581" s="176">
        <v>0</v>
      </c>
      <c r="P581" s="176">
        <v>0</v>
      </c>
      <c r="Q581" s="174" t="s">
        <v>163</v>
      </c>
      <c r="R581" s="204">
        <f t="shared" ref="R581:R644" si="9">(ROUND((C581+O581+SUM(D581:N581)*2)/24,-3)-(ROUND(P581,-3)))</f>
        <v>0</v>
      </c>
    </row>
    <row r="582" spans="1:18" s="166" customFormat="1">
      <c r="A582" s="201" t="s">
        <v>769</v>
      </c>
      <c r="B582" s="202" t="s">
        <v>734</v>
      </c>
      <c r="C582" s="176">
        <v>0</v>
      </c>
      <c r="D582" s="176">
        <v>0</v>
      </c>
      <c r="E582" s="176">
        <v>0</v>
      </c>
      <c r="F582" s="176">
        <v>0</v>
      </c>
      <c r="G582" s="176">
        <v>0</v>
      </c>
      <c r="H582" s="176">
        <v>0</v>
      </c>
      <c r="I582" s="176">
        <v>0</v>
      </c>
      <c r="J582" s="176">
        <v>0</v>
      </c>
      <c r="K582" s="176">
        <v>0</v>
      </c>
      <c r="L582" s="176">
        <v>0</v>
      </c>
      <c r="M582" s="176">
        <v>0</v>
      </c>
      <c r="N582" s="176">
        <v>0</v>
      </c>
      <c r="O582" s="176">
        <v>0</v>
      </c>
      <c r="P582" s="176">
        <v>0</v>
      </c>
      <c r="Q582" s="174" t="s">
        <v>163</v>
      </c>
      <c r="R582" s="204">
        <f t="shared" si="9"/>
        <v>0</v>
      </c>
    </row>
    <row r="583" spans="1:18" s="166" customFormat="1">
      <c r="A583" s="201" t="s">
        <v>770</v>
      </c>
      <c r="B583" s="202" t="s">
        <v>734</v>
      </c>
      <c r="C583" s="176">
        <v>0</v>
      </c>
      <c r="D583" s="176">
        <v>0</v>
      </c>
      <c r="E583" s="176">
        <v>0</v>
      </c>
      <c r="F583" s="176">
        <v>0</v>
      </c>
      <c r="G583" s="176">
        <v>0</v>
      </c>
      <c r="H583" s="176">
        <v>0</v>
      </c>
      <c r="I583" s="176">
        <v>0</v>
      </c>
      <c r="J583" s="176">
        <v>0</v>
      </c>
      <c r="K583" s="176">
        <v>0</v>
      </c>
      <c r="L583" s="176">
        <v>0</v>
      </c>
      <c r="M583" s="176">
        <v>0</v>
      </c>
      <c r="N583" s="176">
        <v>0</v>
      </c>
      <c r="O583" s="176">
        <v>0</v>
      </c>
      <c r="P583" s="176">
        <v>0</v>
      </c>
      <c r="Q583" s="174" t="s">
        <v>163</v>
      </c>
      <c r="R583" s="204">
        <f t="shared" si="9"/>
        <v>0</v>
      </c>
    </row>
    <row r="584" spans="1:18" s="166" customFormat="1">
      <c r="A584" s="201" t="s">
        <v>771</v>
      </c>
      <c r="B584" s="202" t="s">
        <v>734</v>
      </c>
      <c r="C584" s="176">
        <v>0</v>
      </c>
      <c r="D584" s="176">
        <v>0</v>
      </c>
      <c r="E584" s="176">
        <v>0</v>
      </c>
      <c r="F584" s="176">
        <v>0</v>
      </c>
      <c r="G584" s="176">
        <v>0</v>
      </c>
      <c r="H584" s="176">
        <v>0</v>
      </c>
      <c r="I584" s="176">
        <v>0</v>
      </c>
      <c r="J584" s="176">
        <v>0</v>
      </c>
      <c r="K584" s="176">
        <v>0</v>
      </c>
      <c r="L584" s="176">
        <v>0</v>
      </c>
      <c r="M584" s="176">
        <v>0</v>
      </c>
      <c r="N584" s="176">
        <v>0</v>
      </c>
      <c r="O584" s="176">
        <v>0</v>
      </c>
      <c r="P584" s="176">
        <v>0</v>
      </c>
      <c r="Q584" s="174" t="s">
        <v>163</v>
      </c>
      <c r="R584" s="204">
        <f t="shared" si="9"/>
        <v>0</v>
      </c>
    </row>
    <row r="585" spans="1:18">
      <c r="A585" s="201" t="s">
        <v>772</v>
      </c>
      <c r="B585" s="202" t="s">
        <v>734</v>
      </c>
      <c r="C585" s="177">
        <v>510000</v>
      </c>
      <c r="D585" s="177">
        <v>510000</v>
      </c>
      <c r="E585" s="177">
        <v>510000</v>
      </c>
      <c r="F585" s="177">
        <v>510000</v>
      </c>
      <c r="G585" s="177">
        <v>510000</v>
      </c>
      <c r="H585" s="177">
        <v>510000</v>
      </c>
      <c r="I585" s="177">
        <v>510000</v>
      </c>
      <c r="J585" s="177">
        <v>510000</v>
      </c>
      <c r="K585" s="177">
        <v>510000</v>
      </c>
      <c r="L585" s="177">
        <v>510000</v>
      </c>
      <c r="M585" s="177">
        <v>510000</v>
      </c>
      <c r="N585" s="177">
        <v>510000</v>
      </c>
      <c r="O585" s="177">
        <v>510000</v>
      </c>
      <c r="P585" s="177">
        <v>510284</v>
      </c>
      <c r="Q585" s="203" t="s">
        <v>163</v>
      </c>
      <c r="R585" s="204">
        <f t="shared" si="9"/>
        <v>0</v>
      </c>
    </row>
    <row r="586" spans="1:18" s="166" customFormat="1">
      <c r="A586" s="201" t="s">
        <v>773</v>
      </c>
      <c r="B586" s="202" t="s">
        <v>734</v>
      </c>
      <c r="C586" s="176">
        <v>0</v>
      </c>
      <c r="D586" s="176">
        <v>0</v>
      </c>
      <c r="E586" s="176">
        <v>0</v>
      </c>
      <c r="F586" s="176">
        <v>0</v>
      </c>
      <c r="G586" s="176">
        <v>0</v>
      </c>
      <c r="H586" s="176">
        <v>0</v>
      </c>
      <c r="I586" s="176">
        <v>0</v>
      </c>
      <c r="J586" s="176">
        <v>0</v>
      </c>
      <c r="K586" s="176">
        <v>0</v>
      </c>
      <c r="L586" s="176">
        <v>0</v>
      </c>
      <c r="M586" s="176">
        <v>0</v>
      </c>
      <c r="N586" s="176">
        <v>0</v>
      </c>
      <c r="O586" s="176">
        <v>0</v>
      </c>
      <c r="P586" s="176">
        <v>0</v>
      </c>
      <c r="Q586" s="174" t="s">
        <v>163</v>
      </c>
      <c r="R586" s="204">
        <f t="shared" si="9"/>
        <v>0</v>
      </c>
    </row>
    <row r="587" spans="1:18" s="166" customFormat="1">
      <c r="A587" s="201" t="s">
        <v>774</v>
      </c>
      <c r="B587" s="202" t="s">
        <v>734</v>
      </c>
      <c r="C587" s="176">
        <v>0</v>
      </c>
      <c r="D587" s="176">
        <v>0</v>
      </c>
      <c r="E587" s="176">
        <v>0</v>
      </c>
      <c r="F587" s="176">
        <v>0</v>
      </c>
      <c r="G587" s="176">
        <v>0</v>
      </c>
      <c r="H587" s="176">
        <v>0</v>
      </c>
      <c r="I587" s="176">
        <v>0</v>
      </c>
      <c r="J587" s="176">
        <v>0</v>
      </c>
      <c r="K587" s="176">
        <v>0</v>
      </c>
      <c r="L587" s="176">
        <v>0</v>
      </c>
      <c r="M587" s="176">
        <v>0</v>
      </c>
      <c r="N587" s="176">
        <v>0</v>
      </c>
      <c r="O587" s="176">
        <v>0</v>
      </c>
      <c r="P587" s="176">
        <v>0</v>
      </c>
      <c r="Q587" s="174" t="s">
        <v>163</v>
      </c>
      <c r="R587" s="204">
        <f t="shared" si="9"/>
        <v>0</v>
      </c>
    </row>
    <row r="588" spans="1:18" s="166" customFormat="1">
      <c r="A588" s="201" t="s">
        <v>775</v>
      </c>
      <c r="B588" s="202" t="s">
        <v>734</v>
      </c>
      <c r="C588" s="176">
        <v>0</v>
      </c>
      <c r="D588" s="176">
        <v>0</v>
      </c>
      <c r="E588" s="176">
        <v>0</v>
      </c>
      <c r="F588" s="176">
        <v>0</v>
      </c>
      <c r="G588" s="176">
        <v>0</v>
      </c>
      <c r="H588" s="176">
        <v>0</v>
      </c>
      <c r="I588" s="176">
        <v>0</v>
      </c>
      <c r="J588" s="176">
        <v>0</v>
      </c>
      <c r="K588" s="176">
        <v>0</v>
      </c>
      <c r="L588" s="176">
        <v>0</v>
      </c>
      <c r="M588" s="176">
        <v>0</v>
      </c>
      <c r="N588" s="176">
        <v>0</v>
      </c>
      <c r="O588" s="176">
        <v>0</v>
      </c>
      <c r="P588" s="176">
        <v>0</v>
      </c>
      <c r="Q588" s="174" t="s">
        <v>163</v>
      </c>
      <c r="R588" s="204">
        <f t="shared" si="9"/>
        <v>0</v>
      </c>
    </row>
    <row r="589" spans="1:18" s="166" customFormat="1">
      <c r="A589" s="201" t="s">
        <v>776</v>
      </c>
      <c r="B589" s="202" t="s">
        <v>734</v>
      </c>
      <c r="C589" s="176">
        <v>0</v>
      </c>
      <c r="D589" s="176">
        <v>0</v>
      </c>
      <c r="E589" s="176">
        <v>0</v>
      </c>
      <c r="F589" s="176">
        <v>0</v>
      </c>
      <c r="G589" s="176">
        <v>0</v>
      </c>
      <c r="H589" s="176">
        <v>0</v>
      </c>
      <c r="I589" s="176">
        <v>0</v>
      </c>
      <c r="J589" s="176">
        <v>0</v>
      </c>
      <c r="K589" s="176">
        <v>0</v>
      </c>
      <c r="L589" s="176">
        <v>0</v>
      </c>
      <c r="M589" s="176">
        <v>0</v>
      </c>
      <c r="N589" s="176">
        <v>0</v>
      </c>
      <c r="O589" s="176">
        <v>0</v>
      </c>
      <c r="P589" s="176">
        <v>0</v>
      </c>
      <c r="Q589" s="174" t="s">
        <v>163</v>
      </c>
      <c r="R589" s="204">
        <f t="shared" si="9"/>
        <v>0</v>
      </c>
    </row>
    <row r="590" spans="1:18" s="166" customFormat="1">
      <c r="A590" s="201" t="s">
        <v>777</v>
      </c>
      <c r="B590" s="202" t="s">
        <v>734</v>
      </c>
      <c r="C590" s="176">
        <v>0</v>
      </c>
      <c r="D590" s="176">
        <v>0</v>
      </c>
      <c r="E590" s="176">
        <v>0</v>
      </c>
      <c r="F590" s="176">
        <v>0</v>
      </c>
      <c r="G590" s="176">
        <v>0</v>
      </c>
      <c r="H590" s="176">
        <v>0</v>
      </c>
      <c r="I590" s="176">
        <v>0</v>
      </c>
      <c r="J590" s="176">
        <v>0</v>
      </c>
      <c r="K590" s="176">
        <v>0</v>
      </c>
      <c r="L590" s="176">
        <v>0</v>
      </c>
      <c r="M590" s="176">
        <v>0</v>
      </c>
      <c r="N590" s="176">
        <v>0</v>
      </c>
      <c r="O590" s="176">
        <v>0</v>
      </c>
      <c r="P590" s="176">
        <v>0</v>
      </c>
      <c r="Q590" s="174" t="s">
        <v>163</v>
      </c>
      <c r="R590" s="204">
        <f t="shared" si="9"/>
        <v>0</v>
      </c>
    </row>
    <row r="591" spans="1:18">
      <c r="A591" s="201" t="s">
        <v>778</v>
      </c>
      <c r="B591" s="202" t="s">
        <v>734</v>
      </c>
      <c r="C591" s="177">
        <v>701000</v>
      </c>
      <c r="D591" s="177">
        <v>701000</v>
      </c>
      <c r="E591" s="177">
        <v>701000</v>
      </c>
      <c r="F591" s="177">
        <v>701000</v>
      </c>
      <c r="G591" s="177">
        <v>701000</v>
      </c>
      <c r="H591" s="177">
        <v>701000</v>
      </c>
      <c r="I591" s="177">
        <v>701000</v>
      </c>
      <c r="J591" s="177">
        <v>701000</v>
      </c>
      <c r="K591" s="177">
        <v>701000</v>
      </c>
      <c r="L591" s="177">
        <v>701000</v>
      </c>
      <c r="M591" s="177">
        <v>701000</v>
      </c>
      <c r="N591" s="177">
        <v>701000</v>
      </c>
      <c r="O591" s="177">
        <v>701000</v>
      </c>
      <c r="P591" s="177">
        <v>700575</v>
      </c>
      <c r="Q591" s="203" t="s">
        <v>163</v>
      </c>
      <c r="R591" s="204">
        <f t="shared" si="9"/>
        <v>0</v>
      </c>
    </row>
    <row r="592" spans="1:18" s="166" customFormat="1">
      <c r="A592" s="201" t="s">
        <v>779</v>
      </c>
      <c r="B592" s="202" t="s">
        <v>734</v>
      </c>
      <c r="C592" s="176">
        <v>0</v>
      </c>
      <c r="D592" s="176">
        <v>0</v>
      </c>
      <c r="E592" s="176">
        <v>0</v>
      </c>
      <c r="F592" s="176">
        <v>0</v>
      </c>
      <c r="G592" s="176">
        <v>0</v>
      </c>
      <c r="H592" s="176">
        <v>0</v>
      </c>
      <c r="I592" s="176">
        <v>0</v>
      </c>
      <c r="J592" s="176">
        <v>0</v>
      </c>
      <c r="K592" s="176">
        <v>0</v>
      </c>
      <c r="L592" s="176">
        <v>0</v>
      </c>
      <c r="M592" s="176">
        <v>0</v>
      </c>
      <c r="N592" s="176">
        <v>0</v>
      </c>
      <c r="O592" s="176">
        <v>0</v>
      </c>
      <c r="P592" s="176">
        <v>0</v>
      </c>
      <c r="Q592" s="174" t="s">
        <v>163</v>
      </c>
      <c r="R592" s="204">
        <f t="shared" si="9"/>
        <v>0</v>
      </c>
    </row>
    <row r="593" spans="1:18" s="166" customFormat="1">
      <c r="A593" s="201" t="s">
        <v>780</v>
      </c>
      <c r="B593" s="202" t="s">
        <v>734</v>
      </c>
      <c r="C593" s="176">
        <v>0</v>
      </c>
      <c r="D593" s="176">
        <v>0</v>
      </c>
      <c r="E593" s="176">
        <v>0</v>
      </c>
      <c r="F593" s="176">
        <v>0</v>
      </c>
      <c r="G593" s="176">
        <v>0</v>
      </c>
      <c r="H593" s="176">
        <v>0</v>
      </c>
      <c r="I593" s="176">
        <v>0</v>
      </c>
      <c r="J593" s="176">
        <v>0</v>
      </c>
      <c r="K593" s="176">
        <v>0</v>
      </c>
      <c r="L593" s="176">
        <v>0</v>
      </c>
      <c r="M593" s="176">
        <v>0</v>
      </c>
      <c r="N593" s="176">
        <v>0</v>
      </c>
      <c r="O593" s="176">
        <v>0</v>
      </c>
      <c r="P593" s="176">
        <v>0</v>
      </c>
      <c r="Q593" s="174" t="s">
        <v>163</v>
      </c>
      <c r="R593" s="204">
        <f t="shared" si="9"/>
        <v>0</v>
      </c>
    </row>
    <row r="594" spans="1:18" s="166" customFormat="1">
      <c r="A594" s="201" t="s">
        <v>781</v>
      </c>
      <c r="B594" s="202" t="s">
        <v>734</v>
      </c>
      <c r="C594" s="176">
        <v>0</v>
      </c>
      <c r="D594" s="176">
        <v>0</v>
      </c>
      <c r="E594" s="176">
        <v>0</v>
      </c>
      <c r="F594" s="176">
        <v>0</v>
      </c>
      <c r="G594" s="176">
        <v>0</v>
      </c>
      <c r="H594" s="176">
        <v>0</v>
      </c>
      <c r="I594" s="176">
        <v>0</v>
      </c>
      <c r="J594" s="176">
        <v>0</v>
      </c>
      <c r="K594" s="176">
        <v>0</v>
      </c>
      <c r="L594" s="176">
        <v>0</v>
      </c>
      <c r="M594" s="176">
        <v>0</v>
      </c>
      <c r="N594" s="176">
        <v>0</v>
      </c>
      <c r="O594" s="176">
        <v>0</v>
      </c>
      <c r="P594" s="176">
        <v>0</v>
      </c>
      <c r="Q594" s="174" t="s">
        <v>163</v>
      </c>
      <c r="R594" s="204">
        <f t="shared" si="9"/>
        <v>0</v>
      </c>
    </row>
    <row r="595" spans="1:18" s="166" customFormat="1">
      <c r="A595" s="201" t="s">
        <v>782</v>
      </c>
      <c r="B595" s="202" t="s">
        <v>734</v>
      </c>
      <c r="C595" s="176">
        <v>0</v>
      </c>
      <c r="D595" s="176">
        <v>0</v>
      </c>
      <c r="E595" s="176">
        <v>0</v>
      </c>
      <c r="F595" s="176">
        <v>0</v>
      </c>
      <c r="G595" s="176">
        <v>0</v>
      </c>
      <c r="H595" s="176">
        <v>0</v>
      </c>
      <c r="I595" s="176">
        <v>0</v>
      </c>
      <c r="J595" s="176">
        <v>0</v>
      </c>
      <c r="K595" s="176">
        <v>0</v>
      </c>
      <c r="L595" s="176">
        <v>0</v>
      </c>
      <c r="M595" s="176">
        <v>0</v>
      </c>
      <c r="N595" s="176">
        <v>0</v>
      </c>
      <c r="O595" s="176">
        <v>0</v>
      </c>
      <c r="P595" s="176">
        <v>0</v>
      </c>
      <c r="Q595" s="174" t="s">
        <v>163</v>
      </c>
      <c r="R595" s="204">
        <f t="shared" si="9"/>
        <v>0</v>
      </c>
    </row>
    <row r="596" spans="1:18">
      <c r="A596" s="201" t="s">
        <v>783</v>
      </c>
      <c r="B596" s="202" t="s">
        <v>734</v>
      </c>
      <c r="C596" s="177">
        <v>3023000</v>
      </c>
      <c r="D596" s="177">
        <v>3023000</v>
      </c>
      <c r="E596" s="177">
        <v>3023000</v>
      </c>
      <c r="F596" s="177">
        <v>3023000</v>
      </c>
      <c r="G596" s="177">
        <v>3023000</v>
      </c>
      <c r="H596" s="177">
        <v>3023000</v>
      </c>
      <c r="I596" s="177">
        <v>3023000</v>
      </c>
      <c r="J596" s="177">
        <v>3023000</v>
      </c>
      <c r="K596" s="177">
        <v>3023000</v>
      </c>
      <c r="L596" s="177">
        <v>3023000</v>
      </c>
      <c r="M596" s="177">
        <v>3023000</v>
      </c>
      <c r="N596" s="177">
        <v>3023000</v>
      </c>
      <c r="O596" s="177">
        <v>3023000</v>
      </c>
      <c r="P596" s="177">
        <v>3022875</v>
      </c>
      <c r="Q596" s="203" t="s">
        <v>163</v>
      </c>
      <c r="R596" s="204">
        <f t="shared" si="9"/>
        <v>0</v>
      </c>
    </row>
    <row r="597" spans="1:18" s="166" customFormat="1">
      <c r="A597" s="201" t="s">
        <v>784</v>
      </c>
      <c r="B597" s="202" t="s">
        <v>734</v>
      </c>
      <c r="C597" s="176">
        <v>0</v>
      </c>
      <c r="D597" s="176">
        <v>0</v>
      </c>
      <c r="E597" s="176">
        <v>0</v>
      </c>
      <c r="F597" s="176">
        <v>0</v>
      </c>
      <c r="G597" s="176">
        <v>0</v>
      </c>
      <c r="H597" s="176">
        <v>0</v>
      </c>
      <c r="I597" s="176">
        <v>0</v>
      </c>
      <c r="J597" s="176">
        <v>0</v>
      </c>
      <c r="K597" s="176">
        <v>0</v>
      </c>
      <c r="L597" s="176">
        <v>0</v>
      </c>
      <c r="M597" s="176">
        <v>0</v>
      </c>
      <c r="N597" s="176">
        <v>0</v>
      </c>
      <c r="O597" s="176">
        <v>0</v>
      </c>
      <c r="P597" s="176">
        <v>0</v>
      </c>
      <c r="Q597" s="174" t="s">
        <v>163</v>
      </c>
      <c r="R597" s="204">
        <f t="shared" si="9"/>
        <v>0</v>
      </c>
    </row>
    <row r="598" spans="1:18">
      <c r="A598" s="201" t="s">
        <v>785</v>
      </c>
      <c r="B598" s="202" t="s">
        <v>734</v>
      </c>
      <c r="C598" s="177">
        <v>378000</v>
      </c>
      <c r="D598" s="177">
        <v>378000</v>
      </c>
      <c r="E598" s="177">
        <v>378000</v>
      </c>
      <c r="F598" s="177">
        <v>378000</v>
      </c>
      <c r="G598" s="177">
        <v>378000</v>
      </c>
      <c r="H598" s="177">
        <v>378000</v>
      </c>
      <c r="I598" s="177">
        <v>378000</v>
      </c>
      <c r="J598" s="177">
        <v>378000</v>
      </c>
      <c r="K598" s="177">
        <v>378000</v>
      </c>
      <c r="L598" s="177">
        <v>378000</v>
      </c>
      <c r="M598" s="177">
        <v>378000</v>
      </c>
      <c r="N598" s="177">
        <v>378000</v>
      </c>
      <c r="O598" s="177">
        <v>378000</v>
      </c>
      <c r="P598" s="177">
        <v>377727</v>
      </c>
      <c r="Q598" s="203" t="s">
        <v>163</v>
      </c>
      <c r="R598" s="204">
        <f t="shared" si="9"/>
        <v>0</v>
      </c>
    </row>
    <row r="599" spans="1:18" s="166" customFormat="1">
      <c r="A599" s="201" t="s">
        <v>786</v>
      </c>
      <c r="B599" s="202" t="s">
        <v>734</v>
      </c>
      <c r="C599" s="176">
        <v>0</v>
      </c>
      <c r="D599" s="176">
        <v>0</v>
      </c>
      <c r="E599" s="176">
        <v>0</v>
      </c>
      <c r="F599" s="176">
        <v>0</v>
      </c>
      <c r="G599" s="176">
        <v>0</v>
      </c>
      <c r="H599" s="176">
        <v>0</v>
      </c>
      <c r="I599" s="176">
        <v>0</v>
      </c>
      <c r="J599" s="176">
        <v>0</v>
      </c>
      <c r="K599" s="176">
        <v>0</v>
      </c>
      <c r="L599" s="176">
        <v>0</v>
      </c>
      <c r="M599" s="176">
        <v>0</v>
      </c>
      <c r="N599" s="176">
        <v>0</v>
      </c>
      <c r="O599" s="176">
        <v>0</v>
      </c>
      <c r="P599" s="176">
        <v>0</v>
      </c>
      <c r="Q599" s="174" t="s">
        <v>163</v>
      </c>
      <c r="R599" s="204">
        <f t="shared" si="9"/>
        <v>0</v>
      </c>
    </row>
    <row r="600" spans="1:18">
      <c r="A600" s="201" t="s">
        <v>787</v>
      </c>
      <c r="B600" s="202" t="s">
        <v>734</v>
      </c>
      <c r="C600" s="177">
        <v>59000</v>
      </c>
      <c r="D600" s="177">
        <v>59000</v>
      </c>
      <c r="E600" s="177">
        <v>59000</v>
      </c>
      <c r="F600" s="177">
        <v>59000</v>
      </c>
      <c r="G600" s="177">
        <v>59000</v>
      </c>
      <c r="H600" s="177">
        <v>59000</v>
      </c>
      <c r="I600" s="177">
        <v>59000</v>
      </c>
      <c r="J600" s="177">
        <v>59000</v>
      </c>
      <c r="K600" s="177">
        <v>59000</v>
      </c>
      <c r="L600" s="177">
        <v>59000</v>
      </c>
      <c r="M600" s="177">
        <v>59000</v>
      </c>
      <c r="N600" s="177">
        <v>59000</v>
      </c>
      <c r="O600" s="177">
        <v>59000</v>
      </c>
      <c r="P600" s="177">
        <v>59157</v>
      </c>
      <c r="Q600" s="203" t="s">
        <v>163</v>
      </c>
      <c r="R600" s="204">
        <f t="shared" si="9"/>
        <v>0</v>
      </c>
    </row>
    <row r="601" spans="1:18" s="166" customFormat="1">
      <c r="A601" s="201" t="s">
        <v>788</v>
      </c>
      <c r="B601" s="202" t="s">
        <v>734</v>
      </c>
      <c r="C601" s="176">
        <v>0</v>
      </c>
      <c r="D601" s="176">
        <v>0</v>
      </c>
      <c r="E601" s="176">
        <v>0</v>
      </c>
      <c r="F601" s="176">
        <v>0</v>
      </c>
      <c r="G601" s="176">
        <v>0</v>
      </c>
      <c r="H601" s="176">
        <v>0</v>
      </c>
      <c r="I601" s="176">
        <v>0</v>
      </c>
      <c r="J601" s="176">
        <v>0</v>
      </c>
      <c r="K601" s="176">
        <v>0</v>
      </c>
      <c r="L601" s="176">
        <v>0</v>
      </c>
      <c r="M601" s="176">
        <v>0</v>
      </c>
      <c r="N601" s="176">
        <v>0</v>
      </c>
      <c r="O601" s="176">
        <v>0</v>
      </c>
      <c r="P601" s="176">
        <v>0</v>
      </c>
      <c r="Q601" s="174" t="s">
        <v>163</v>
      </c>
      <c r="R601" s="204">
        <f t="shared" si="9"/>
        <v>0</v>
      </c>
    </row>
    <row r="602" spans="1:18">
      <c r="A602" s="201" t="s">
        <v>789</v>
      </c>
      <c r="B602" s="202" t="s">
        <v>734</v>
      </c>
      <c r="C602" s="177">
        <v>28000</v>
      </c>
      <c r="D602" s="177">
        <v>68000</v>
      </c>
      <c r="E602" s="177">
        <v>68000</v>
      </c>
      <c r="F602" s="177">
        <v>68000</v>
      </c>
      <c r="G602" s="177">
        <v>68000</v>
      </c>
      <c r="H602" s="177">
        <v>68000</v>
      </c>
      <c r="I602" s="177">
        <v>68000</v>
      </c>
      <c r="J602" s="177">
        <v>68000</v>
      </c>
      <c r="K602" s="177">
        <v>68000</v>
      </c>
      <c r="L602" s="177">
        <v>68000</v>
      </c>
      <c r="M602" s="177">
        <v>68000</v>
      </c>
      <c r="N602" s="177">
        <v>68000</v>
      </c>
      <c r="O602" s="177">
        <v>68000</v>
      </c>
      <c r="P602" s="177">
        <v>66205</v>
      </c>
      <c r="Q602" s="203" t="s">
        <v>163</v>
      </c>
      <c r="R602" s="204">
        <f t="shared" si="9"/>
        <v>0</v>
      </c>
    </row>
    <row r="603" spans="1:18" s="166" customFormat="1">
      <c r="A603" s="201" t="s">
        <v>790</v>
      </c>
      <c r="B603" s="202" t="s">
        <v>734</v>
      </c>
      <c r="C603" s="176">
        <v>0</v>
      </c>
      <c r="D603" s="176">
        <v>0</v>
      </c>
      <c r="E603" s="176">
        <v>0</v>
      </c>
      <c r="F603" s="176">
        <v>0</v>
      </c>
      <c r="G603" s="176">
        <v>0</v>
      </c>
      <c r="H603" s="176">
        <v>0</v>
      </c>
      <c r="I603" s="176">
        <v>0</v>
      </c>
      <c r="J603" s="176">
        <v>0</v>
      </c>
      <c r="K603" s="176">
        <v>0</v>
      </c>
      <c r="L603" s="176">
        <v>0</v>
      </c>
      <c r="M603" s="176">
        <v>0</v>
      </c>
      <c r="N603" s="176">
        <v>0</v>
      </c>
      <c r="O603" s="176">
        <v>0</v>
      </c>
      <c r="P603" s="176">
        <v>0</v>
      </c>
      <c r="Q603" s="174" t="s">
        <v>163</v>
      </c>
      <c r="R603" s="204">
        <f t="shared" si="9"/>
        <v>0</v>
      </c>
    </row>
    <row r="604" spans="1:18">
      <c r="A604" s="201" t="s">
        <v>791</v>
      </c>
      <c r="B604" s="202" t="s">
        <v>734</v>
      </c>
      <c r="C604" s="177">
        <v>63000</v>
      </c>
      <c r="D604" s="177">
        <v>63000</v>
      </c>
      <c r="E604" s="177">
        <v>63000</v>
      </c>
      <c r="F604" s="177">
        <v>63000</v>
      </c>
      <c r="G604" s="177">
        <v>63000</v>
      </c>
      <c r="H604" s="177">
        <v>63000</v>
      </c>
      <c r="I604" s="177">
        <v>63000</v>
      </c>
      <c r="J604" s="177">
        <v>63000</v>
      </c>
      <c r="K604" s="177">
        <v>63000</v>
      </c>
      <c r="L604" s="177">
        <v>63000</v>
      </c>
      <c r="M604" s="177">
        <v>63000</v>
      </c>
      <c r="N604" s="177">
        <v>63000</v>
      </c>
      <c r="O604" s="177">
        <v>63000</v>
      </c>
      <c r="P604" s="177">
        <v>62500</v>
      </c>
      <c r="Q604" s="203" t="s">
        <v>163</v>
      </c>
      <c r="R604" s="204">
        <f t="shared" si="9"/>
        <v>0</v>
      </c>
    </row>
    <row r="605" spans="1:18">
      <c r="A605" s="201" t="s">
        <v>792</v>
      </c>
      <c r="B605" s="202" t="s">
        <v>734</v>
      </c>
      <c r="C605" s="177">
        <v>103000</v>
      </c>
      <c r="D605" s="177">
        <v>103000</v>
      </c>
      <c r="E605" s="177">
        <v>103000</v>
      </c>
      <c r="F605" s="177">
        <v>103000</v>
      </c>
      <c r="G605" s="177">
        <v>103000</v>
      </c>
      <c r="H605" s="177">
        <v>103000</v>
      </c>
      <c r="I605" s="177">
        <v>103000</v>
      </c>
      <c r="J605" s="177">
        <v>103000</v>
      </c>
      <c r="K605" s="177">
        <v>103000</v>
      </c>
      <c r="L605" s="177">
        <v>103000</v>
      </c>
      <c r="M605" s="177">
        <v>103000</v>
      </c>
      <c r="N605" s="177">
        <v>103000</v>
      </c>
      <c r="O605" s="177">
        <v>103000</v>
      </c>
      <c r="P605" s="177">
        <v>103401</v>
      </c>
      <c r="Q605" s="203" t="s">
        <v>163</v>
      </c>
      <c r="R605" s="204">
        <f t="shared" si="9"/>
        <v>0</v>
      </c>
    </row>
    <row r="606" spans="1:18">
      <c r="A606" s="201" t="s">
        <v>793</v>
      </c>
      <c r="B606" s="202" t="s">
        <v>734</v>
      </c>
      <c r="C606" s="177">
        <v>164000</v>
      </c>
      <c r="D606" s="177">
        <v>164000</v>
      </c>
      <c r="E606" s="177">
        <v>164000</v>
      </c>
      <c r="F606" s="177">
        <v>164000</v>
      </c>
      <c r="G606" s="177">
        <v>164000</v>
      </c>
      <c r="H606" s="177">
        <v>164000</v>
      </c>
      <c r="I606" s="177">
        <v>164000</v>
      </c>
      <c r="J606" s="177">
        <v>164000</v>
      </c>
      <c r="K606" s="177">
        <v>164000</v>
      </c>
      <c r="L606" s="177">
        <v>164000</v>
      </c>
      <c r="M606" s="177">
        <v>164000</v>
      </c>
      <c r="N606" s="177">
        <v>164000</v>
      </c>
      <c r="O606" s="177">
        <v>164000</v>
      </c>
      <c r="P606" s="177">
        <v>164163</v>
      </c>
      <c r="Q606" s="203" t="s">
        <v>163</v>
      </c>
      <c r="R606" s="204">
        <f t="shared" si="9"/>
        <v>0</v>
      </c>
    </row>
    <row r="607" spans="1:18" s="166" customFormat="1">
      <c r="A607" s="201" t="s">
        <v>794</v>
      </c>
      <c r="B607" s="202" t="s">
        <v>734</v>
      </c>
      <c r="C607" s="176">
        <v>0</v>
      </c>
      <c r="D607" s="176">
        <v>0</v>
      </c>
      <c r="E607" s="176">
        <v>0</v>
      </c>
      <c r="F607" s="176">
        <v>0</v>
      </c>
      <c r="G607" s="176">
        <v>0</v>
      </c>
      <c r="H607" s="176">
        <v>0</v>
      </c>
      <c r="I607" s="176">
        <v>0</v>
      </c>
      <c r="J607" s="176">
        <v>0</v>
      </c>
      <c r="K607" s="176">
        <v>0</v>
      </c>
      <c r="L607" s="176">
        <v>0</v>
      </c>
      <c r="M607" s="176">
        <v>0</v>
      </c>
      <c r="N607" s="176">
        <v>0</v>
      </c>
      <c r="O607" s="176">
        <v>0</v>
      </c>
      <c r="P607" s="176">
        <v>0</v>
      </c>
      <c r="Q607" s="174" t="s">
        <v>163</v>
      </c>
      <c r="R607" s="204">
        <f t="shared" si="9"/>
        <v>0</v>
      </c>
    </row>
    <row r="608" spans="1:18" s="166" customFormat="1">
      <c r="A608" s="201" t="s">
        <v>795</v>
      </c>
      <c r="B608" s="202" t="s">
        <v>734</v>
      </c>
      <c r="C608" s="176">
        <v>0</v>
      </c>
      <c r="D608" s="176">
        <v>0</v>
      </c>
      <c r="E608" s="176">
        <v>0</v>
      </c>
      <c r="F608" s="176">
        <v>0</v>
      </c>
      <c r="G608" s="176">
        <v>0</v>
      </c>
      <c r="H608" s="176">
        <v>0</v>
      </c>
      <c r="I608" s="176">
        <v>0</v>
      </c>
      <c r="J608" s="176">
        <v>0</v>
      </c>
      <c r="K608" s="176">
        <v>0</v>
      </c>
      <c r="L608" s="176">
        <v>0</v>
      </c>
      <c r="M608" s="176">
        <v>0</v>
      </c>
      <c r="N608" s="176">
        <v>0</v>
      </c>
      <c r="O608" s="176">
        <v>0</v>
      </c>
      <c r="P608" s="176">
        <v>0</v>
      </c>
      <c r="Q608" s="174" t="s">
        <v>163</v>
      </c>
      <c r="R608" s="204">
        <f t="shared" si="9"/>
        <v>0</v>
      </c>
    </row>
    <row r="609" spans="1:18" s="166" customFormat="1">
      <c r="A609" s="201" t="s">
        <v>796</v>
      </c>
      <c r="B609" s="202" t="s">
        <v>734</v>
      </c>
      <c r="C609" s="176">
        <v>0</v>
      </c>
      <c r="D609" s="176">
        <v>0</v>
      </c>
      <c r="E609" s="176">
        <v>0</v>
      </c>
      <c r="F609" s="176">
        <v>0</v>
      </c>
      <c r="G609" s="176">
        <v>0</v>
      </c>
      <c r="H609" s="176">
        <v>0</v>
      </c>
      <c r="I609" s="176">
        <v>0</v>
      </c>
      <c r="J609" s="176">
        <v>0</v>
      </c>
      <c r="K609" s="176">
        <v>0</v>
      </c>
      <c r="L609" s="176">
        <v>0</v>
      </c>
      <c r="M609" s="176">
        <v>0</v>
      </c>
      <c r="N609" s="176">
        <v>0</v>
      </c>
      <c r="O609" s="176">
        <v>0</v>
      </c>
      <c r="P609" s="176">
        <v>0</v>
      </c>
      <c r="Q609" s="174" t="s">
        <v>163</v>
      </c>
      <c r="R609" s="204">
        <f t="shared" si="9"/>
        <v>0</v>
      </c>
    </row>
    <row r="610" spans="1:18">
      <c r="A610" s="201" t="s">
        <v>797</v>
      </c>
      <c r="B610" s="202" t="s">
        <v>734</v>
      </c>
      <c r="C610" s="177">
        <v>9000</v>
      </c>
      <c r="D610" s="177">
        <v>9000</v>
      </c>
      <c r="E610" s="177">
        <v>9000</v>
      </c>
      <c r="F610" s="177">
        <v>9000</v>
      </c>
      <c r="G610" s="177">
        <v>9000</v>
      </c>
      <c r="H610" s="177">
        <v>9000</v>
      </c>
      <c r="I610" s="177">
        <v>9000</v>
      </c>
      <c r="J610" s="177">
        <v>9000</v>
      </c>
      <c r="K610" s="177">
        <v>9000</v>
      </c>
      <c r="L610" s="177">
        <v>9000</v>
      </c>
      <c r="M610" s="177">
        <v>9000</v>
      </c>
      <c r="N610" s="177">
        <v>9000</v>
      </c>
      <c r="O610" s="177">
        <v>9000</v>
      </c>
      <c r="P610" s="177">
        <v>9387</v>
      </c>
      <c r="Q610" s="203" t="s">
        <v>163</v>
      </c>
      <c r="R610" s="204">
        <f t="shared" si="9"/>
        <v>0</v>
      </c>
    </row>
    <row r="611" spans="1:18">
      <c r="A611" s="201" t="s">
        <v>798</v>
      </c>
      <c r="B611" s="202" t="s">
        <v>734</v>
      </c>
      <c r="C611" s="177">
        <v>252000</v>
      </c>
      <c r="D611" s="177">
        <v>252000</v>
      </c>
      <c r="E611" s="177">
        <v>252000</v>
      </c>
      <c r="F611" s="177">
        <v>252000</v>
      </c>
      <c r="G611" s="177">
        <v>252000</v>
      </c>
      <c r="H611" s="177">
        <v>252000</v>
      </c>
      <c r="I611" s="177">
        <v>252000</v>
      </c>
      <c r="J611" s="177">
        <v>252000</v>
      </c>
      <c r="K611" s="177">
        <v>252000</v>
      </c>
      <c r="L611" s="177">
        <v>252000</v>
      </c>
      <c r="M611" s="177">
        <v>252000</v>
      </c>
      <c r="N611" s="177">
        <v>252000</v>
      </c>
      <c r="O611" s="177">
        <v>252000</v>
      </c>
      <c r="P611" s="177">
        <v>251566</v>
      </c>
      <c r="Q611" s="203" t="s">
        <v>163</v>
      </c>
      <c r="R611" s="204">
        <f t="shared" si="9"/>
        <v>0</v>
      </c>
    </row>
    <row r="612" spans="1:18" s="166" customFormat="1">
      <c r="A612" s="201" t="s">
        <v>799</v>
      </c>
      <c r="B612" s="202" t="s">
        <v>734</v>
      </c>
      <c r="C612" s="176">
        <v>0</v>
      </c>
      <c r="D612" s="176">
        <v>0</v>
      </c>
      <c r="E612" s="176">
        <v>0</v>
      </c>
      <c r="F612" s="176">
        <v>0</v>
      </c>
      <c r="G612" s="176">
        <v>0</v>
      </c>
      <c r="H612" s="176">
        <v>0</v>
      </c>
      <c r="I612" s="176">
        <v>0</v>
      </c>
      <c r="J612" s="176">
        <v>0</v>
      </c>
      <c r="K612" s="176">
        <v>0</v>
      </c>
      <c r="L612" s="176">
        <v>0</v>
      </c>
      <c r="M612" s="176">
        <v>0</v>
      </c>
      <c r="N612" s="176">
        <v>0</v>
      </c>
      <c r="O612" s="176">
        <v>0</v>
      </c>
      <c r="P612" s="176">
        <v>0</v>
      </c>
      <c r="Q612" s="174" t="s">
        <v>163</v>
      </c>
      <c r="R612" s="204">
        <f t="shared" si="9"/>
        <v>0</v>
      </c>
    </row>
    <row r="613" spans="1:18" s="166" customFormat="1">
      <c r="A613" s="201" t="s">
        <v>800</v>
      </c>
      <c r="B613" s="202" t="s">
        <v>734</v>
      </c>
      <c r="C613" s="176">
        <v>0</v>
      </c>
      <c r="D613" s="176">
        <v>0</v>
      </c>
      <c r="E613" s="176">
        <v>0</v>
      </c>
      <c r="F613" s="176">
        <v>0</v>
      </c>
      <c r="G613" s="176">
        <v>0</v>
      </c>
      <c r="H613" s="176">
        <v>0</v>
      </c>
      <c r="I613" s="176">
        <v>0</v>
      </c>
      <c r="J613" s="176">
        <v>0</v>
      </c>
      <c r="K613" s="176">
        <v>0</v>
      </c>
      <c r="L613" s="176">
        <v>0</v>
      </c>
      <c r="M613" s="176">
        <v>0</v>
      </c>
      <c r="N613" s="176">
        <v>0</v>
      </c>
      <c r="O613" s="176">
        <v>0</v>
      </c>
      <c r="P613" s="176">
        <v>0</v>
      </c>
      <c r="Q613" s="174" t="s">
        <v>163</v>
      </c>
      <c r="R613" s="204">
        <f t="shared" si="9"/>
        <v>0</v>
      </c>
    </row>
    <row r="614" spans="1:18">
      <c r="A614" s="201" t="s">
        <v>801</v>
      </c>
      <c r="B614" s="202" t="s">
        <v>734</v>
      </c>
      <c r="C614" s="177">
        <v>3000</v>
      </c>
      <c r="D614" s="177">
        <v>3000</v>
      </c>
      <c r="E614" s="177">
        <v>3000</v>
      </c>
      <c r="F614" s="177">
        <v>3000</v>
      </c>
      <c r="G614" s="177">
        <v>3000</v>
      </c>
      <c r="H614" s="177">
        <v>3000</v>
      </c>
      <c r="I614" s="177">
        <v>3000</v>
      </c>
      <c r="J614" s="177">
        <v>3000</v>
      </c>
      <c r="K614" s="177">
        <v>3000</v>
      </c>
      <c r="L614" s="177">
        <v>3000</v>
      </c>
      <c r="M614" s="177">
        <v>3000</v>
      </c>
      <c r="N614" s="177">
        <v>3000</v>
      </c>
      <c r="O614" s="177">
        <v>3000</v>
      </c>
      <c r="P614" s="177">
        <v>3337</v>
      </c>
      <c r="Q614" s="203" t="s">
        <v>163</v>
      </c>
      <c r="R614" s="204">
        <f t="shared" si="9"/>
        <v>0</v>
      </c>
    </row>
    <row r="615" spans="1:18" s="166" customFormat="1">
      <c r="A615" s="201" t="s">
        <v>802</v>
      </c>
      <c r="B615" s="202" t="s">
        <v>734</v>
      </c>
      <c r="C615" s="176">
        <v>0</v>
      </c>
      <c r="D615" s="176">
        <v>0</v>
      </c>
      <c r="E615" s="176">
        <v>0</v>
      </c>
      <c r="F615" s="176">
        <v>0</v>
      </c>
      <c r="G615" s="176">
        <v>0</v>
      </c>
      <c r="H615" s="176">
        <v>0</v>
      </c>
      <c r="I615" s="176">
        <v>0</v>
      </c>
      <c r="J615" s="176">
        <v>0</v>
      </c>
      <c r="K615" s="176">
        <v>0</v>
      </c>
      <c r="L615" s="176">
        <v>0</v>
      </c>
      <c r="M615" s="176">
        <v>0</v>
      </c>
      <c r="N615" s="176">
        <v>0</v>
      </c>
      <c r="O615" s="176">
        <v>0</v>
      </c>
      <c r="P615" s="176">
        <v>0</v>
      </c>
      <c r="Q615" s="174" t="s">
        <v>163</v>
      </c>
      <c r="R615" s="204">
        <f t="shared" si="9"/>
        <v>0</v>
      </c>
    </row>
    <row r="616" spans="1:18">
      <c r="A616" s="201" t="s">
        <v>803</v>
      </c>
      <c r="B616" s="202" t="s">
        <v>734</v>
      </c>
      <c r="C616" s="177">
        <v>1665000</v>
      </c>
      <c r="D616" s="177">
        <v>1665000</v>
      </c>
      <c r="E616" s="177">
        <v>1665000</v>
      </c>
      <c r="F616" s="177">
        <v>1665000</v>
      </c>
      <c r="G616" s="177">
        <v>1665000</v>
      </c>
      <c r="H616" s="177">
        <v>1665000</v>
      </c>
      <c r="I616" s="177">
        <v>1665000</v>
      </c>
      <c r="J616" s="177">
        <v>1665000</v>
      </c>
      <c r="K616" s="177">
        <v>1665000</v>
      </c>
      <c r="L616" s="177">
        <v>1665000</v>
      </c>
      <c r="M616" s="177">
        <v>1665000</v>
      </c>
      <c r="N616" s="177">
        <v>1665000</v>
      </c>
      <c r="O616" s="177">
        <v>1665000</v>
      </c>
      <c r="P616" s="177">
        <v>1664799</v>
      </c>
      <c r="Q616" s="203" t="s">
        <v>163</v>
      </c>
      <c r="R616" s="204">
        <f t="shared" si="9"/>
        <v>0</v>
      </c>
    </row>
    <row r="617" spans="1:18" s="166" customFormat="1">
      <c r="A617" s="201" t="s">
        <v>804</v>
      </c>
      <c r="B617" s="202" t="s">
        <v>734</v>
      </c>
      <c r="C617" s="176">
        <v>0</v>
      </c>
      <c r="D617" s="176">
        <v>0</v>
      </c>
      <c r="E617" s="176">
        <v>0</v>
      </c>
      <c r="F617" s="176">
        <v>0</v>
      </c>
      <c r="G617" s="176">
        <v>0</v>
      </c>
      <c r="H617" s="176">
        <v>0</v>
      </c>
      <c r="I617" s="176">
        <v>0</v>
      </c>
      <c r="J617" s="176">
        <v>0</v>
      </c>
      <c r="K617" s="176">
        <v>0</v>
      </c>
      <c r="L617" s="176">
        <v>0</v>
      </c>
      <c r="M617" s="176">
        <v>0</v>
      </c>
      <c r="N617" s="176">
        <v>0</v>
      </c>
      <c r="O617" s="176">
        <v>0</v>
      </c>
      <c r="P617" s="176">
        <v>0</v>
      </c>
      <c r="Q617" s="174" t="s">
        <v>163</v>
      </c>
      <c r="R617" s="204">
        <f t="shared" si="9"/>
        <v>0</v>
      </c>
    </row>
    <row r="618" spans="1:18" s="166" customFormat="1">
      <c r="A618" s="201" t="s">
        <v>805</v>
      </c>
      <c r="B618" s="202" t="s">
        <v>734</v>
      </c>
      <c r="C618" s="176">
        <v>0</v>
      </c>
      <c r="D618" s="176">
        <v>0</v>
      </c>
      <c r="E618" s="176">
        <v>0</v>
      </c>
      <c r="F618" s="176">
        <v>0</v>
      </c>
      <c r="G618" s="176">
        <v>0</v>
      </c>
      <c r="H618" s="176">
        <v>0</v>
      </c>
      <c r="I618" s="176">
        <v>0</v>
      </c>
      <c r="J618" s="176">
        <v>0</v>
      </c>
      <c r="K618" s="176">
        <v>0</v>
      </c>
      <c r="L618" s="176">
        <v>0</v>
      </c>
      <c r="M618" s="176">
        <v>0</v>
      </c>
      <c r="N618" s="176">
        <v>0</v>
      </c>
      <c r="O618" s="176">
        <v>0</v>
      </c>
      <c r="P618" s="176">
        <v>0</v>
      </c>
      <c r="Q618" s="174" t="s">
        <v>163</v>
      </c>
      <c r="R618" s="204">
        <f t="shared" si="9"/>
        <v>0</v>
      </c>
    </row>
    <row r="619" spans="1:18" s="166" customFormat="1">
      <c r="A619" s="201" t="s">
        <v>806</v>
      </c>
      <c r="B619" s="202" t="s">
        <v>734</v>
      </c>
      <c r="C619" s="176">
        <v>0</v>
      </c>
      <c r="D619" s="176">
        <v>0</v>
      </c>
      <c r="E619" s="176">
        <v>0</v>
      </c>
      <c r="F619" s="176">
        <v>0</v>
      </c>
      <c r="G619" s="176">
        <v>0</v>
      </c>
      <c r="H619" s="176">
        <v>0</v>
      </c>
      <c r="I619" s="176">
        <v>0</v>
      </c>
      <c r="J619" s="176">
        <v>0</v>
      </c>
      <c r="K619" s="176">
        <v>0</v>
      </c>
      <c r="L619" s="176">
        <v>0</v>
      </c>
      <c r="M619" s="176">
        <v>0</v>
      </c>
      <c r="N619" s="176">
        <v>0</v>
      </c>
      <c r="O619" s="176">
        <v>0</v>
      </c>
      <c r="P619" s="176">
        <v>0</v>
      </c>
      <c r="Q619" s="174" t="s">
        <v>163</v>
      </c>
      <c r="R619" s="204">
        <f t="shared" si="9"/>
        <v>0</v>
      </c>
    </row>
    <row r="620" spans="1:18">
      <c r="A620" s="201" t="s">
        <v>807</v>
      </c>
      <c r="B620" s="202" t="s">
        <v>734</v>
      </c>
      <c r="C620" s="177">
        <v>269000</v>
      </c>
      <c r="D620" s="177">
        <v>269000</v>
      </c>
      <c r="E620" s="177">
        <v>269000</v>
      </c>
      <c r="F620" s="177">
        <v>269000</v>
      </c>
      <c r="G620" s="177">
        <v>269000</v>
      </c>
      <c r="H620" s="177">
        <v>269000</v>
      </c>
      <c r="I620" s="177">
        <v>269000</v>
      </c>
      <c r="J620" s="177">
        <v>269000</v>
      </c>
      <c r="K620" s="177">
        <v>269000</v>
      </c>
      <c r="L620" s="177">
        <v>269000</v>
      </c>
      <c r="M620" s="177">
        <v>269000</v>
      </c>
      <c r="N620" s="177">
        <v>269000</v>
      </c>
      <c r="O620" s="177">
        <v>269000</v>
      </c>
      <c r="P620" s="177">
        <v>268533</v>
      </c>
      <c r="Q620" s="203" t="s">
        <v>163</v>
      </c>
      <c r="R620" s="204">
        <f t="shared" si="9"/>
        <v>0</v>
      </c>
    </row>
    <row r="621" spans="1:18">
      <c r="A621" s="201" t="s">
        <v>808</v>
      </c>
      <c r="B621" s="202" t="s">
        <v>734</v>
      </c>
      <c r="C621" s="177">
        <v>254000</v>
      </c>
      <c r="D621" s="177">
        <v>254000</v>
      </c>
      <c r="E621" s="177">
        <v>254000</v>
      </c>
      <c r="F621" s="177">
        <v>254000</v>
      </c>
      <c r="G621" s="177">
        <v>254000</v>
      </c>
      <c r="H621" s="177">
        <v>254000</v>
      </c>
      <c r="I621" s="177">
        <v>254000</v>
      </c>
      <c r="J621" s="177">
        <v>254000</v>
      </c>
      <c r="K621" s="177">
        <v>254000</v>
      </c>
      <c r="L621" s="177">
        <v>254000</v>
      </c>
      <c r="M621" s="177">
        <v>254000</v>
      </c>
      <c r="N621" s="177">
        <v>254000</v>
      </c>
      <c r="O621" s="177">
        <v>254000</v>
      </c>
      <c r="P621" s="177">
        <v>254414</v>
      </c>
      <c r="Q621" s="203" t="s">
        <v>163</v>
      </c>
      <c r="R621" s="204">
        <f t="shared" si="9"/>
        <v>0</v>
      </c>
    </row>
    <row r="622" spans="1:18" s="166" customFormat="1">
      <c r="A622" s="201" t="s">
        <v>809</v>
      </c>
      <c r="B622" s="202" t="s">
        <v>734</v>
      </c>
      <c r="C622" s="176">
        <v>0</v>
      </c>
      <c r="D622" s="176">
        <v>0</v>
      </c>
      <c r="E622" s="176">
        <v>0</v>
      </c>
      <c r="F622" s="176">
        <v>0</v>
      </c>
      <c r="G622" s="176">
        <v>0</v>
      </c>
      <c r="H622" s="176">
        <v>0</v>
      </c>
      <c r="I622" s="176">
        <v>0</v>
      </c>
      <c r="J622" s="176">
        <v>0</v>
      </c>
      <c r="K622" s="176">
        <v>0</v>
      </c>
      <c r="L622" s="176">
        <v>0</v>
      </c>
      <c r="M622" s="176">
        <v>0</v>
      </c>
      <c r="N622" s="176">
        <v>0</v>
      </c>
      <c r="O622" s="176">
        <v>0</v>
      </c>
      <c r="P622" s="176">
        <v>0</v>
      </c>
      <c r="Q622" s="174" t="s">
        <v>163</v>
      </c>
      <c r="R622" s="204">
        <f t="shared" si="9"/>
        <v>0</v>
      </c>
    </row>
    <row r="623" spans="1:18" s="166" customFormat="1">
      <c r="A623" s="201" t="s">
        <v>810</v>
      </c>
      <c r="B623" s="202" t="s">
        <v>734</v>
      </c>
      <c r="C623" s="176">
        <v>0</v>
      </c>
      <c r="D623" s="176">
        <v>0</v>
      </c>
      <c r="E623" s="176">
        <v>0</v>
      </c>
      <c r="F623" s="176">
        <v>0</v>
      </c>
      <c r="G623" s="176">
        <v>0</v>
      </c>
      <c r="H623" s="176">
        <v>0</v>
      </c>
      <c r="I623" s="176">
        <v>0</v>
      </c>
      <c r="J623" s="176">
        <v>0</v>
      </c>
      <c r="K623" s="176">
        <v>0</v>
      </c>
      <c r="L623" s="176">
        <v>0</v>
      </c>
      <c r="M623" s="176">
        <v>0</v>
      </c>
      <c r="N623" s="176">
        <v>0</v>
      </c>
      <c r="O623" s="176">
        <v>0</v>
      </c>
      <c r="P623" s="176">
        <v>0</v>
      </c>
      <c r="Q623" s="174" t="s">
        <v>163</v>
      </c>
      <c r="R623" s="204">
        <f t="shared" si="9"/>
        <v>0</v>
      </c>
    </row>
    <row r="624" spans="1:18">
      <c r="A624" s="201" t="s">
        <v>811</v>
      </c>
      <c r="B624" s="202" t="s">
        <v>734</v>
      </c>
      <c r="C624" s="177">
        <v>124993000</v>
      </c>
      <c r="D624" s="177">
        <v>125251000</v>
      </c>
      <c r="E624" s="177">
        <v>125257000</v>
      </c>
      <c r="F624" s="177">
        <v>125270000</v>
      </c>
      <c r="G624" s="177">
        <v>125278000</v>
      </c>
      <c r="H624" s="177">
        <v>125279000</v>
      </c>
      <c r="I624" s="177">
        <v>125280000</v>
      </c>
      <c r="J624" s="177">
        <v>125280000</v>
      </c>
      <c r="K624" s="177">
        <v>125280000</v>
      </c>
      <c r="L624" s="177">
        <v>125280000</v>
      </c>
      <c r="M624" s="177">
        <v>125280000</v>
      </c>
      <c r="N624" s="177">
        <v>125280000</v>
      </c>
      <c r="O624" s="177">
        <v>125280000</v>
      </c>
      <c r="P624" s="177">
        <v>125262579</v>
      </c>
      <c r="Q624" s="203" t="s">
        <v>163</v>
      </c>
      <c r="R624" s="204">
        <f t="shared" si="9"/>
        <v>0</v>
      </c>
    </row>
    <row r="625" spans="1:18" s="166" customFormat="1">
      <c r="A625" s="201" t="s">
        <v>812</v>
      </c>
      <c r="B625" s="202" t="s">
        <v>734</v>
      </c>
      <c r="C625" s="176">
        <v>0</v>
      </c>
      <c r="D625" s="176">
        <v>0</v>
      </c>
      <c r="E625" s="176">
        <v>0</v>
      </c>
      <c r="F625" s="176">
        <v>0</v>
      </c>
      <c r="G625" s="176">
        <v>0</v>
      </c>
      <c r="H625" s="176">
        <v>0</v>
      </c>
      <c r="I625" s="176">
        <v>0</v>
      </c>
      <c r="J625" s="176">
        <v>0</v>
      </c>
      <c r="K625" s="176">
        <v>0</v>
      </c>
      <c r="L625" s="176">
        <v>0</v>
      </c>
      <c r="M625" s="176">
        <v>0</v>
      </c>
      <c r="N625" s="176">
        <v>0</v>
      </c>
      <c r="O625" s="176">
        <v>0</v>
      </c>
      <c r="P625" s="176">
        <v>0</v>
      </c>
      <c r="Q625" s="174" t="s">
        <v>163</v>
      </c>
      <c r="R625" s="204">
        <f t="shared" si="9"/>
        <v>0</v>
      </c>
    </row>
    <row r="626" spans="1:18">
      <c r="A626" s="201" t="s">
        <v>813</v>
      </c>
      <c r="B626" s="202" t="s">
        <v>734</v>
      </c>
      <c r="C626" s="177">
        <v>683000</v>
      </c>
      <c r="D626" s="177">
        <v>683000</v>
      </c>
      <c r="E626" s="177">
        <v>683000</v>
      </c>
      <c r="F626" s="177">
        <v>683000</v>
      </c>
      <c r="G626" s="177">
        <v>683000</v>
      </c>
      <c r="H626" s="177">
        <v>683000</v>
      </c>
      <c r="I626" s="177">
        <v>683000</v>
      </c>
      <c r="J626" s="177">
        <v>683000</v>
      </c>
      <c r="K626" s="177">
        <v>683000</v>
      </c>
      <c r="L626" s="177">
        <v>683000</v>
      </c>
      <c r="M626" s="177">
        <v>683000</v>
      </c>
      <c r="N626" s="177">
        <v>683000</v>
      </c>
      <c r="O626" s="177">
        <v>683000</v>
      </c>
      <c r="P626" s="177">
        <v>683462</v>
      </c>
      <c r="Q626" s="203" t="s">
        <v>163</v>
      </c>
      <c r="R626" s="204">
        <f t="shared" si="9"/>
        <v>0</v>
      </c>
    </row>
    <row r="627" spans="1:18" s="166" customFormat="1">
      <c r="A627" s="201" t="s">
        <v>814</v>
      </c>
      <c r="B627" s="202" t="s">
        <v>734</v>
      </c>
      <c r="C627" s="176">
        <v>0</v>
      </c>
      <c r="D627" s="176">
        <v>0</v>
      </c>
      <c r="E627" s="176">
        <v>0</v>
      </c>
      <c r="F627" s="176">
        <v>0</v>
      </c>
      <c r="G627" s="176">
        <v>0</v>
      </c>
      <c r="H627" s="176">
        <v>0</v>
      </c>
      <c r="I627" s="176">
        <v>0</v>
      </c>
      <c r="J627" s="176">
        <v>0</v>
      </c>
      <c r="K627" s="176">
        <v>0</v>
      </c>
      <c r="L627" s="176">
        <v>0</v>
      </c>
      <c r="M627" s="176">
        <v>0</v>
      </c>
      <c r="N627" s="176">
        <v>0</v>
      </c>
      <c r="O627" s="176">
        <v>0</v>
      </c>
      <c r="P627" s="176">
        <v>0</v>
      </c>
      <c r="Q627" s="174" t="s">
        <v>163</v>
      </c>
      <c r="R627" s="204">
        <f t="shared" si="9"/>
        <v>0</v>
      </c>
    </row>
    <row r="628" spans="1:18" s="166" customFormat="1">
      <c r="A628" s="201" t="s">
        <v>815</v>
      </c>
      <c r="B628" s="202" t="s">
        <v>734</v>
      </c>
      <c r="C628" s="176">
        <v>0</v>
      </c>
      <c r="D628" s="176">
        <v>0</v>
      </c>
      <c r="E628" s="176">
        <v>0</v>
      </c>
      <c r="F628" s="176">
        <v>0</v>
      </c>
      <c r="G628" s="176">
        <v>0</v>
      </c>
      <c r="H628" s="176">
        <v>0</v>
      </c>
      <c r="I628" s="176">
        <v>0</v>
      </c>
      <c r="J628" s="176">
        <v>0</v>
      </c>
      <c r="K628" s="176">
        <v>0</v>
      </c>
      <c r="L628" s="176">
        <v>0</v>
      </c>
      <c r="M628" s="176">
        <v>0</v>
      </c>
      <c r="N628" s="176">
        <v>0</v>
      </c>
      <c r="O628" s="176">
        <v>0</v>
      </c>
      <c r="P628" s="176">
        <v>0</v>
      </c>
      <c r="Q628" s="174" t="s">
        <v>163</v>
      </c>
      <c r="R628" s="204">
        <f t="shared" si="9"/>
        <v>0</v>
      </c>
    </row>
    <row r="629" spans="1:18" s="166" customFormat="1">
      <c r="A629" s="201" t="s">
        <v>816</v>
      </c>
      <c r="B629" s="202" t="s">
        <v>734</v>
      </c>
      <c r="C629" s="176">
        <v>0</v>
      </c>
      <c r="D629" s="176">
        <v>0</v>
      </c>
      <c r="E629" s="176">
        <v>0</v>
      </c>
      <c r="F629" s="176">
        <v>0</v>
      </c>
      <c r="G629" s="176">
        <v>0</v>
      </c>
      <c r="H629" s="176">
        <v>0</v>
      </c>
      <c r="I629" s="176">
        <v>0</v>
      </c>
      <c r="J629" s="176">
        <v>0</v>
      </c>
      <c r="K629" s="176">
        <v>0</v>
      </c>
      <c r="L629" s="176">
        <v>0</v>
      </c>
      <c r="M629" s="176">
        <v>0</v>
      </c>
      <c r="N629" s="176">
        <v>0</v>
      </c>
      <c r="O629" s="176">
        <v>0</v>
      </c>
      <c r="P629" s="176">
        <v>0</v>
      </c>
      <c r="Q629" s="174" t="s">
        <v>163</v>
      </c>
      <c r="R629" s="204">
        <f t="shared" si="9"/>
        <v>0</v>
      </c>
    </row>
    <row r="630" spans="1:18" s="166" customFormat="1">
      <c r="A630" s="201" t="s">
        <v>817</v>
      </c>
      <c r="B630" s="202" t="s">
        <v>734</v>
      </c>
      <c r="C630" s="176">
        <v>0</v>
      </c>
      <c r="D630" s="176">
        <v>0</v>
      </c>
      <c r="E630" s="176">
        <v>0</v>
      </c>
      <c r="F630" s="176">
        <v>0</v>
      </c>
      <c r="G630" s="176">
        <v>0</v>
      </c>
      <c r="H630" s="176">
        <v>0</v>
      </c>
      <c r="I630" s="176">
        <v>0</v>
      </c>
      <c r="J630" s="176">
        <v>0</v>
      </c>
      <c r="K630" s="176">
        <v>0</v>
      </c>
      <c r="L630" s="176">
        <v>0</v>
      </c>
      <c r="M630" s="176">
        <v>0</v>
      </c>
      <c r="N630" s="176">
        <v>0</v>
      </c>
      <c r="O630" s="176">
        <v>0</v>
      </c>
      <c r="P630" s="176">
        <v>0</v>
      </c>
      <c r="Q630" s="174" t="s">
        <v>163</v>
      </c>
      <c r="R630" s="204">
        <f t="shared" si="9"/>
        <v>0</v>
      </c>
    </row>
    <row r="631" spans="1:18" s="166" customFormat="1">
      <c r="A631" s="201" t="s">
        <v>818</v>
      </c>
      <c r="B631" s="202" t="s">
        <v>734</v>
      </c>
      <c r="C631" s="176">
        <v>0</v>
      </c>
      <c r="D631" s="176">
        <v>0</v>
      </c>
      <c r="E631" s="176">
        <v>0</v>
      </c>
      <c r="F631" s="176">
        <v>0</v>
      </c>
      <c r="G631" s="176">
        <v>0</v>
      </c>
      <c r="H631" s="176">
        <v>0</v>
      </c>
      <c r="I631" s="176">
        <v>0</v>
      </c>
      <c r="J631" s="176">
        <v>0</v>
      </c>
      <c r="K631" s="176">
        <v>0</v>
      </c>
      <c r="L631" s="176">
        <v>0</v>
      </c>
      <c r="M631" s="176">
        <v>0</v>
      </c>
      <c r="N631" s="176">
        <v>0</v>
      </c>
      <c r="O631" s="176">
        <v>0</v>
      </c>
      <c r="P631" s="176">
        <v>0</v>
      </c>
      <c r="Q631" s="174" t="s">
        <v>163</v>
      </c>
      <c r="R631" s="204">
        <f t="shared" si="9"/>
        <v>0</v>
      </c>
    </row>
    <row r="632" spans="1:18" s="166" customFormat="1">
      <c r="A632" s="201" t="s">
        <v>819</v>
      </c>
      <c r="B632" s="202" t="s">
        <v>734</v>
      </c>
      <c r="C632" s="176">
        <v>0</v>
      </c>
      <c r="D632" s="176">
        <v>0</v>
      </c>
      <c r="E632" s="176">
        <v>0</v>
      </c>
      <c r="F632" s="176">
        <v>0</v>
      </c>
      <c r="G632" s="176">
        <v>0</v>
      </c>
      <c r="H632" s="176">
        <v>0</v>
      </c>
      <c r="I632" s="176">
        <v>0</v>
      </c>
      <c r="J632" s="176">
        <v>0</v>
      </c>
      <c r="K632" s="176">
        <v>0</v>
      </c>
      <c r="L632" s="176">
        <v>0</v>
      </c>
      <c r="M632" s="176">
        <v>0</v>
      </c>
      <c r="N632" s="176">
        <v>0</v>
      </c>
      <c r="O632" s="176">
        <v>0</v>
      </c>
      <c r="P632" s="176">
        <v>0</v>
      </c>
      <c r="Q632" s="174" t="s">
        <v>163</v>
      </c>
      <c r="R632" s="204">
        <f t="shared" si="9"/>
        <v>0</v>
      </c>
    </row>
    <row r="633" spans="1:18" s="166" customFormat="1">
      <c r="A633" s="201" t="s">
        <v>820</v>
      </c>
      <c r="B633" s="202" t="s">
        <v>734</v>
      </c>
      <c r="C633" s="176">
        <v>0</v>
      </c>
      <c r="D633" s="176">
        <v>0</v>
      </c>
      <c r="E633" s="176">
        <v>0</v>
      </c>
      <c r="F633" s="176">
        <v>0</v>
      </c>
      <c r="G633" s="176">
        <v>0</v>
      </c>
      <c r="H633" s="176">
        <v>0</v>
      </c>
      <c r="I633" s="176">
        <v>0</v>
      </c>
      <c r="J633" s="176">
        <v>0</v>
      </c>
      <c r="K633" s="176">
        <v>0</v>
      </c>
      <c r="L633" s="176">
        <v>0</v>
      </c>
      <c r="M633" s="176">
        <v>0</v>
      </c>
      <c r="N633" s="176">
        <v>0</v>
      </c>
      <c r="O633" s="176">
        <v>0</v>
      </c>
      <c r="P633" s="176">
        <v>0</v>
      </c>
      <c r="Q633" s="174" t="s">
        <v>163</v>
      </c>
      <c r="R633" s="204">
        <f t="shared" si="9"/>
        <v>0</v>
      </c>
    </row>
    <row r="634" spans="1:18" s="166" customFormat="1">
      <c r="A634" s="201" t="s">
        <v>821</v>
      </c>
      <c r="B634" s="202" t="s">
        <v>734</v>
      </c>
      <c r="C634" s="176">
        <v>0</v>
      </c>
      <c r="D634" s="176">
        <v>0</v>
      </c>
      <c r="E634" s="176">
        <v>0</v>
      </c>
      <c r="F634" s="176">
        <v>0</v>
      </c>
      <c r="G634" s="176">
        <v>0</v>
      </c>
      <c r="H634" s="176">
        <v>0</v>
      </c>
      <c r="I634" s="176">
        <v>0</v>
      </c>
      <c r="J634" s="176">
        <v>0</v>
      </c>
      <c r="K634" s="176">
        <v>0</v>
      </c>
      <c r="L634" s="176">
        <v>0</v>
      </c>
      <c r="M634" s="176">
        <v>0</v>
      </c>
      <c r="N634" s="176">
        <v>0</v>
      </c>
      <c r="O634" s="176">
        <v>0</v>
      </c>
      <c r="P634" s="176">
        <v>0</v>
      </c>
      <c r="Q634" s="174" t="s">
        <v>163</v>
      </c>
      <c r="R634" s="204">
        <f t="shared" si="9"/>
        <v>0</v>
      </c>
    </row>
    <row r="635" spans="1:18" s="166" customFormat="1">
      <c r="A635" s="201" t="s">
        <v>822</v>
      </c>
      <c r="B635" s="202" t="s">
        <v>734</v>
      </c>
      <c r="C635" s="176">
        <v>0</v>
      </c>
      <c r="D635" s="176">
        <v>0</v>
      </c>
      <c r="E635" s="176">
        <v>0</v>
      </c>
      <c r="F635" s="176">
        <v>0</v>
      </c>
      <c r="G635" s="176">
        <v>0</v>
      </c>
      <c r="H635" s="176">
        <v>0</v>
      </c>
      <c r="I635" s="176">
        <v>0</v>
      </c>
      <c r="J635" s="176">
        <v>0</v>
      </c>
      <c r="K635" s="176">
        <v>0</v>
      </c>
      <c r="L635" s="176">
        <v>0</v>
      </c>
      <c r="M635" s="176">
        <v>0</v>
      </c>
      <c r="N635" s="176">
        <v>0</v>
      </c>
      <c r="O635" s="176">
        <v>0</v>
      </c>
      <c r="P635" s="176">
        <v>0</v>
      </c>
      <c r="Q635" s="174" t="s">
        <v>163</v>
      </c>
      <c r="R635" s="204">
        <f t="shared" si="9"/>
        <v>0</v>
      </c>
    </row>
    <row r="636" spans="1:18" s="166" customFormat="1">
      <c r="A636" s="201" t="s">
        <v>823</v>
      </c>
      <c r="B636" s="202" t="s">
        <v>734</v>
      </c>
      <c r="C636" s="176">
        <v>0</v>
      </c>
      <c r="D636" s="176">
        <v>0</v>
      </c>
      <c r="E636" s="176">
        <v>0</v>
      </c>
      <c r="F636" s="176">
        <v>0</v>
      </c>
      <c r="G636" s="176">
        <v>0</v>
      </c>
      <c r="H636" s="176">
        <v>0</v>
      </c>
      <c r="I636" s="176">
        <v>0</v>
      </c>
      <c r="J636" s="176">
        <v>0</v>
      </c>
      <c r="K636" s="176">
        <v>0</v>
      </c>
      <c r="L636" s="176">
        <v>0</v>
      </c>
      <c r="M636" s="176">
        <v>0</v>
      </c>
      <c r="N636" s="176">
        <v>0</v>
      </c>
      <c r="O636" s="176">
        <v>0</v>
      </c>
      <c r="P636" s="176">
        <v>0</v>
      </c>
      <c r="Q636" s="174" t="s">
        <v>163</v>
      </c>
      <c r="R636" s="204">
        <f t="shared" si="9"/>
        <v>0</v>
      </c>
    </row>
    <row r="637" spans="1:18" s="166" customFormat="1">
      <c r="A637" s="201" t="s">
        <v>824</v>
      </c>
      <c r="B637" s="202" t="s">
        <v>734</v>
      </c>
      <c r="C637" s="176">
        <v>0</v>
      </c>
      <c r="D637" s="176">
        <v>0</v>
      </c>
      <c r="E637" s="176">
        <v>0</v>
      </c>
      <c r="F637" s="176">
        <v>0</v>
      </c>
      <c r="G637" s="176">
        <v>0</v>
      </c>
      <c r="H637" s="176">
        <v>0</v>
      </c>
      <c r="I637" s="176">
        <v>0</v>
      </c>
      <c r="J637" s="176">
        <v>0</v>
      </c>
      <c r="K637" s="176">
        <v>0</v>
      </c>
      <c r="L637" s="176">
        <v>0</v>
      </c>
      <c r="M637" s="176">
        <v>0</v>
      </c>
      <c r="N637" s="176">
        <v>0</v>
      </c>
      <c r="O637" s="176">
        <v>0</v>
      </c>
      <c r="P637" s="176">
        <v>0</v>
      </c>
      <c r="Q637" s="174" t="s">
        <v>163</v>
      </c>
      <c r="R637" s="204">
        <f t="shared" si="9"/>
        <v>0</v>
      </c>
    </row>
    <row r="638" spans="1:18" s="166" customFormat="1">
      <c r="A638" s="201" t="s">
        <v>825</v>
      </c>
      <c r="B638" s="202" t="s">
        <v>734</v>
      </c>
      <c r="C638" s="176">
        <v>0</v>
      </c>
      <c r="D638" s="176">
        <v>0</v>
      </c>
      <c r="E638" s="176">
        <v>0</v>
      </c>
      <c r="F638" s="176">
        <v>0</v>
      </c>
      <c r="G638" s="176">
        <v>0</v>
      </c>
      <c r="H638" s="176">
        <v>0</v>
      </c>
      <c r="I638" s="176">
        <v>0</v>
      </c>
      <c r="J638" s="176">
        <v>0</v>
      </c>
      <c r="K638" s="176">
        <v>0</v>
      </c>
      <c r="L638" s="176">
        <v>0</v>
      </c>
      <c r="M638" s="176">
        <v>0</v>
      </c>
      <c r="N638" s="176">
        <v>0</v>
      </c>
      <c r="O638" s="176">
        <v>0</v>
      </c>
      <c r="P638" s="176">
        <v>0</v>
      </c>
      <c r="Q638" s="174" t="s">
        <v>163</v>
      </c>
      <c r="R638" s="204">
        <f t="shared" si="9"/>
        <v>0</v>
      </c>
    </row>
    <row r="639" spans="1:18">
      <c r="A639" s="201" t="s">
        <v>826</v>
      </c>
      <c r="B639" s="202" t="s">
        <v>734</v>
      </c>
      <c r="C639" s="177">
        <v>6098000</v>
      </c>
      <c r="D639" s="177">
        <v>6098000</v>
      </c>
      <c r="E639" s="177">
        <v>6098000</v>
      </c>
      <c r="F639" s="177">
        <v>6098000</v>
      </c>
      <c r="G639" s="177">
        <v>6098000</v>
      </c>
      <c r="H639" s="177">
        <v>6098000</v>
      </c>
      <c r="I639" s="177">
        <v>6098000</v>
      </c>
      <c r="J639" s="177">
        <v>6098000</v>
      </c>
      <c r="K639" s="177">
        <v>6098000</v>
      </c>
      <c r="L639" s="177">
        <v>6098000</v>
      </c>
      <c r="M639" s="177">
        <v>6098000</v>
      </c>
      <c r="N639" s="177">
        <v>6098000</v>
      </c>
      <c r="O639" s="177">
        <v>6098000</v>
      </c>
      <c r="P639" s="177">
        <v>6097570</v>
      </c>
      <c r="Q639" s="203" t="s">
        <v>163</v>
      </c>
      <c r="R639" s="204">
        <f t="shared" si="9"/>
        <v>0</v>
      </c>
    </row>
    <row r="640" spans="1:18" s="166" customFormat="1">
      <c r="A640" s="201" t="s">
        <v>827</v>
      </c>
      <c r="B640" s="202" t="s">
        <v>734</v>
      </c>
      <c r="C640" s="176">
        <v>0</v>
      </c>
      <c r="D640" s="176">
        <v>0</v>
      </c>
      <c r="E640" s="176">
        <v>0</v>
      </c>
      <c r="F640" s="176">
        <v>0</v>
      </c>
      <c r="G640" s="176">
        <v>0</v>
      </c>
      <c r="H640" s="176">
        <v>0</v>
      </c>
      <c r="I640" s="176">
        <v>0</v>
      </c>
      <c r="J640" s="176">
        <v>0</v>
      </c>
      <c r="K640" s="176">
        <v>0</v>
      </c>
      <c r="L640" s="176">
        <v>0</v>
      </c>
      <c r="M640" s="176">
        <v>0</v>
      </c>
      <c r="N640" s="176">
        <v>0</v>
      </c>
      <c r="O640" s="176">
        <v>0</v>
      </c>
      <c r="P640" s="176">
        <v>0</v>
      </c>
      <c r="Q640" s="174" t="s">
        <v>163</v>
      </c>
      <c r="R640" s="204">
        <f t="shared" si="9"/>
        <v>0</v>
      </c>
    </row>
    <row r="641" spans="1:18">
      <c r="A641" s="201" t="s">
        <v>828</v>
      </c>
      <c r="B641" s="202" t="s">
        <v>734</v>
      </c>
      <c r="C641" s="177">
        <v>557000</v>
      </c>
      <c r="D641" s="177">
        <v>557000</v>
      </c>
      <c r="E641" s="177">
        <v>557000</v>
      </c>
      <c r="F641" s="177">
        <v>557000</v>
      </c>
      <c r="G641" s="177">
        <v>557000</v>
      </c>
      <c r="H641" s="177">
        <v>557000</v>
      </c>
      <c r="I641" s="177">
        <v>557000</v>
      </c>
      <c r="J641" s="177">
        <v>557000</v>
      </c>
      <c r="K641" s="177">
        <v>557000</v>
      </c>
      <c r="L641" s="177">
        <v>557000</v>
      </c>
      <c r="M641" s="177">
        <v>557000</v>
      </c>
      <c r="N641" s="177">
        <v>557000</v>
      </c>
      <c r="O641" s="177">
        <v>557000</v>
      </c>
      <c r="P641" s="177">
        <v>556599</v>
      </c>
      <c r="Q641" s="203" t="s">
        <v>163</v>
      </c>
      <c r="R641" s="204">
        <f t="shared" si="9"/>
        <v>0</v>
      </c>
    </row>
    <row r="642" spans="1:18" s="166" customFormat="1">
      <c r="A642" s="201" t="s">
        <v>829</v>
      </c>
      <c r="B642" s="202" t="s">
        <v>734</v>
      </c>
      <c r="C642" s="176">
        <v>0</v>
      </c>
      <c r="D642" s="176">
        <v>0</v>
      </c>
      <c r="E642" s="176">
        <v>0</v>
      </c>
      <c r="F642" s="176">
        <v>0</v>
      </c>
      <c r="G642" s="176">
        <v>0</v>
      </c>
      <c r="H642" s="176">
        <v>0</v>
      </c>
      <c r="I642" s="176">
        <v>0</v>
      </c>
      <c r="J642" s="176">
        <v>0</v>
      </c>
      <c r="K642" s="176">
        <v>0</v>
      </c>
      <c r="L642" s="176">
        <v>0</v>
      </c>
      <c r="M642" s="176">
        <v>0</v>
      </c>
      <c r="N642" s="176">
        <v>0</v>
      </c>
      <c r="O642" s="176">
        <v>0</v>
      </c>
      <c r="P642" s="176">
        <v>0</v>
      </c>
      <c r="Q642" s="174" t="s">
        <v>163</v>
      </c>
      <c r="R642" s="204">
        <f t="shared" si="9"/>
        <v>0</v>
      </c>
    </row>
    <row r="643" spans="1:18">
      <c r="A643" s="201" t="s">
        <v>830</v>
      </c>
      <c r="B643" s="202" t="s">
        <v>734</v>
      </c>
      <c r="C643" s="177">
        <v>34338000</v>
      </c>
      <c r="D643" s="177">
        <v>32792000</v>
      </c>
      <c r="E643" s="177">
        <v>33264000</v>
      </c>
      <c r="F643" s="177">
        <v>33243000</v>
      </c>
      <c r="G643" s="177">
        <v>33269000</v>
      </c>
      <c r="H643" s="177">
        <v>33326000</v>
      </c>
      <c r="I643" s="177">
        <v>33643000</v>
      </c>
      <c r="J643" s="177">
        <v>33972000</v>
      </c>
      <c r="K643" s="177">
        <v>33983000</v>
      </c>
      <c r="L643" s="177">
        <v>33983000</v>
      </c>
      <c r="M643" s="177">
        <v>34070000</v>
      </c>
      <c r="N643" s="177">
        <v>34097000</v>
      </c>
      <c r="O643" s="177">
        <v>34072000</v>
      </c>
      <c r="P643" s="177">
        <v>33653922</v>
      </c>
      <c r="Q643" s="203" t="s">
        <v>163</v>
      </c>
      <c r="R643" s="204">
        <f t="shared" si="9"/>
        <v>0</v>
      </c>
    </row>
    <row r="644" spans="1:18" s="166" customFormat="1">
      <c r="A644" s="201" t="s">
        <v>831</v>
      </c>
      <c r="B644" s="202" t="s">
        <v>734</v>
      </c>
      <c r="C644" s="176">
        <v>0</v>
      </c>
      <c r="D644" s="176">
        <v>0</v>
      </c>
      <c r="E644" s="176">
        <v>0</v>
      </c>
      <c r="F644" s="176">
        <v>0</v>
      </c>
      <c r="G644" s="176">
        <v>0</v>
      </c>
      <c r="H644" s="176">
        <v>0</v>
      </c>
      <c r="I644" s="176">
        <v>0</v>
      </c>
      <c r="J644" s="176">
        <v>0</v>
      </c>
      <c r="K644" s="176">
        <v>0</v>
      </c>
      <c r="L644" s="176">
        <v>0</v>
      </c>
      <c r="M644" s="176">
        <v>0</v>
      </c>
      <c r="N644" s="176">
        <v>0</v>
      </c>
      <c r="O644" s="176">
        <v>0</v>
      </c>
      <c r="P644" s="176">
        <v>0</v>
      </c>
      <c r="Q644" s="174" t="s">
        <v>163</v>
      </c>
      <c r="R644" s="204">
        <f t="shared" si="9"/>
        <v>0</v>
      </c>
    </row>
    <row r="645" spans="1:18">
      <c r="A645" s="201" t="s">
        <v>832</v>
      </c>
      <c r="B645" s="202" t="s">
        <v>734</v>
      </c>
      <c r="C645" s="177">
        <v>67010000</v>
      </c>
      <c r="D645" s="177">
        <v>80590000</v>
      </c>
      <c r="E645" s="177">
        <v>80619000</v>
      </c>
      <c r="F645" s="177">
        <v>64518000</v>
      </c>
      <c r="G645" s="177">
        <v>64557000</v>
      </c>
      <c r="H645" s="177">
        <v>64560000</v>
      </c>
      <c r="I645" s="177">
        <v>65501000</v>
      </c>
      <c r="J645" s="177">
        <v>65505000</v>
      </c>
      <c r="K645" s="177">
        <v>65509000</v>
      </c>
      <c r="L645" s="177">
        <v>65509000</v>
      </c>
      <c r="M645" s="177">
        <v>65510000</v>
      </c>
      <c r="N645" s="177">
        <v>65510000</v>
      </c>
      <c r="O645" s="177">
        <v>69992000</v>
      </c>
      <c r="P645" s="177">
        <v>68032641</v>
      </c>
      <c r="Q645" s="203" t="s">
        <v>163</v>
      </c>
      <c r="R645" s="204">
        <f t="shared" ref="R645:R708" si="10">(ROUND((C645+O645+SUM(D645:N645)*2)/24,-3)-(ROUND(P645,-3)))</f>
        <v>-1000</v>
      </c>
    </row>
    <row r="646" spans="1:18" s="166" customFormat="1">
      <c r="A646" s="201" t="s">
        <v>833</v>
      </c>
      <c r="B646" s="202" t="s">
        <v>734</v>
      </c>
      <c r="C646" s="176">
        <v>0</v>
      </c>
      <c r="D646" s="176">
        <v>0</v>
      </c>
      <c r="E646" s="176">
        <v>0</v>
      </c>
      <c r="F646" s="176">
        <v>0</v>
      </c>
      <c r="G646" s="176">
        <v>0</v>
      </c>
      <c r="H646" s="176">
        <v>0</v>
      </c>
      <c r="I646" s="176">
        <v>0</v>
      </c>
      <c r="J646" s="176">
        <v>0</v>
      </c>
      <c r="K646" s="176">
        <v>0</v>
      </c>
      <c r="L646" s="176">
        <v>0</v>
      </c>
      <c r="M646" s="176">
        <v>0</v>
      </c>
      <c r="N646" s="176">
        <v>0</v>
      </c>
      <c r="O646" s="176">
        <v>0</v>
      </c>
      <c r="P646" s="176">
        <v>0</v>
      </c>
      <c r="Q646" s="174" t="s">
        <v>163</v>
      </c>
      <c r="R646" s="204">
        <f t="shared" si="10"/>
        <v>0</v>
      </c>
    </row>
    <row r="647" spans="1:18" s="166" customFormat="1">
      <c r="A647" s="201" t="s">
        <v>834</v>
      </c>
      <c r="B647" s="202" t="s">
        <v>734</v>
      </c>
      <c r="C647" s="176">
        <v>0</v>
      </c>
      <c r="D647" s="176">
        <v>0</v>
      </c>
      <c r="E647" s="176">
        <v>0</v>
      </c>
      <c r="F647" s="176">
        <v>0</v>
      </c>
      <c r="G647" s="176">
        <v>0</v>
      </c>
      <c r="H647" s="176">
        <v>0</v>
      </c>
      <c r="I647" s="176">
        <v>0</v>
      </c>
      <c r="J647" s="176">
        <v>0</v>
      </c>
      <c r="K647" s="176">
        <v>0</v>
      </c>
      <c r="L647" s="176">
        <v>0</v>
      </c>
      <c r="M647" s="176">
        <v>0</v>
      </c>
      <c r="N647" s="176">
        <v>0</v>
      </c>
      <c r="O647" s="176">
        <v>0</v>
      </c>
      <c r="P647" s="176">
        <v>0</v>
      </c>
      <c r="Q647" s="174" t="s">
        <v>163</v>
      </c>
      <c r="R647" s="204">
        <f t="shared" si="10"/>
        <v>0</v>
      </c>
    </row>
    <row r="648" spans="1:18">
      <c r="A648" s="201" t="s">
        <v>835</v>
      </c>
      <c r="B648" s="202" t="s">
        <v>734</v>
      </c>
      <c r="C648" s="177">
        <v>5400000</v>
      </c>
      <c r="D648" s="177">
        <v>5400000</v>
      </c>
      <c r="E648" s="177">
        <v>5400000</v>
      </c>
      <c r="F648" s="177">
        <v>5400000</v>
      </c>
      <c r="G648" s="177">
        <v>5400000</v>
      </c>
      <c r="H648" s="177">
        <v>5400000</v>
      </c>
      <c r="I648" s="177">
        <v>5400000</v>
      </c>
      <c r="J648" s="177">
        <v>5400000</v>
      </c>
      <c r="K648" s="177">
        <v>5400000</v>
      </c>
      <c r="L648" s="177">
        <v>5400000</v>
      </c>
      <c r="M648" s="177">
        <v>5400000</v>
      </c>
      <c r="N648" s="177">
        <v>5400000</v>
      </c>
      <c r="O648" s="177">
        <v>5400000</v>
      </c>
      <c r="P648" s="177">
        <v>5400292</v>
      </c>
      <c r="Q648" s="203" t="s">
        <v>163</v>
      </c>
      <c r="R648" s="204">
        <f t="shared" si="10"/>
        <v>0</v>
      </c>
    </row>
    <row r="649" spans="1:18" s="166" customFormat="1">
      <c r="A649" s="201" t="s">
        <v>836</v>
      </c>
      <c r="B649" s="202" t="s">
        <v>734</v>
      </c>
      <c r="C649" s="176">
        <v>0</v>
      </c>
      <c r="D649" s="176">
        <v>0</v>
      </c>
      <c r="E649" s="176">
        <v>0</v>
      </c>
      <c r="F649" s="176">
        <v>0</v>
      </c>
      <c r="G649" s="176">
        <v>0</v>
      </c>
      <c r="H649" s="176">
        <v>0</v>
      </c>
      <c r="I649" s="176">
        <v>0</v>
      </c>
      <c r="J649" s="176">
        <v>0</v>
      </c>
      <c r="K649" s="176">
        <v>0</v>
      </c>
      <c r="L649" s="176">
        <v>0</v>
      </c>
      <c r="M649" s="176">
        <v>0</v>
      </c>
      <c r="N649" s="176">
        <v>0</v>
      </c>
      <c r="O649" s="176">
        <v>0</v>
      </c>
      <c r="P649" s="176">
        <v>0</v>
      </c>
      <c r="Q649" s="174" t="s">
        <v>163</v>
      </c>
      <c r="R649" s="204">
        <f t="shared" si="10"/>
        <v>0</v>
      </c>
    </row>
    <row r="650" spans="1:18">
      <c r="A650" s="201" t="s">
        <v>837</v>
      </c>
      <c r="B650" s="202" t="s">
        <v>734</v>
      </c>
      <c r="C650" s="177">
        <v>286000</v>
      </c>
      <c r="D650" s="177">
        <v>286000</v>
      </c>
      <c r="E650" s="177">
        <v>286000</v>
      </c>
      <c r="F650" s="177">
        <v>286000</v>
      </c>
      <c r="G650" s="177">
        <v>286000</v>
      </c>
      <c r="H650" s="177">
        <v>286000</v>
      </c>
      <c r="I650" s="177">
        <v>286000</v>
      </c>
      <c r="J650" s="177">
        <v>286000</v>
      </c>
      <c r="K650" s="177">
        <v>286000</v>
      </c>
      <c r="L650" s="177">
        <v>286000</v>
      </c>
      <c r="M650" s="177">
        <v>286000</v>
      </c>
      <c r="N650" s="177">
        <v>286000</v>
      </c>
      <c r="O650" s="177">
        <v>286000</v>
      </c>
      <c r="P650" s="177">
        <v>285560</v>
      </c>
      <c r="Q650" s="203" t="s">
        <v>163</v>
      </c>
      <c r="R650" s="204">
        <f t="shared" si="10"/>
        <v>0</v>
      </c>
    </row>
    <row r="651" spans="1:18" s="166" customFormat="1">
      <c r="A651" s="201" t="s">
        <v>838</v>
      </c>
      <c r="B651" s="202" t="s">
        <v>734</v>
      </c>
      <c r="C651" s="176">
        <v>0</v>
      </c>
      <c r="D651" s="176">
        <v>0</v>
      </c>
      <c r="E651" s="176">
        <v>0</v>
      </c>
      <c r="F651" s="176">
        <v>0</v>
      </c>
      <c r="G651" s="176">
        <v>0</v>
      </c>
      <c r="H651" s="176">
        <v>0</v>
      </c>
      <c r="I651" s="176">
        <v>0</v>
      </c>
      <c r="J651" s="176">
        <v>0</v>
      </c>
      <c r="K651" s="176">
        <v>0</v>
      </c>
      <c r="L651" s="176">
        <v>0</v>
      </c>
      <c r="M651" s="176">
        <v>0</v>
      </c>
      <c r="N651" s="176">
        <v>0</v>
      </c>
      <c r="O651" s="176">
        <v>0</v>
      </c>
      <c r="P651" s="176">
        <v>0</v>
      </c>
      <c r="Q651" s="174" t="s">
        <v>163</v>
      </c>
      <c r="R651" s="204">
        <f t="shared" si="10"/>
        <v>0</v>
      </c>
    </row>
    <row r="652" spans="1:18" s="166" customFormat="1">
      <c r="A652" s="201" t="s">
        <v>839</v>
      </c>
      <c r="B652" s="202" t="s">
        <v>734</v>
      </c>
      <c r="C652" s="176">
        <v>0</v>
      </c>
      <c r="D652" s="176">
        <v>0</v>
      </c>
      <c r="E652" s="176">
        <v>0</v>
      </c>
      <c r="F652" s="176">
        <v>0</v>
      </c>
      <c r="G652" s="176">
        <v>0</v>
      </c>
      <c r="H652" s="176">
        <v>0</v>
      </c>
      <c r="I652" s="176">
        <v>0</v>
      </c>
      <c r="J652" s="176">
        <v>0</v>
      </c>
      <c r="K652" s="176">
        <v>0</v>
      </c>
      <c r="L652" s="176">
        <v>0</v>
      </c>
      <c r="M652" s="176">
        <v>0</v>
      </c>
      <c r="N652" s="176">
        <v>0</v>
      </c>
      <c r="O652" s="176">
        <v>0</v>
      </c>
      <c r="P652" s="176">
        <v>0</v>
      </c>
      <c r="Q652" s="174" t="s">
        <v>163</v>
      </c>
      <c r="R652" s="204">
        <f t="shared" si="10"/>
        <v>0</v>
      </c>
    </row>
    <row r="653" spans="1:18" s="166" customFormat="1">
      <c r="A653" s="201" t="s">
        <v>840</v>
      </c>
      <c r="B653" s="202" t="s">
        <v>734</v>
      </c>
      <c r="C653" s="176">
        <v>0</v>
      </c>
      <c r="D653" s="176">
        <v>0</v>
      </c>
      <c r="E653" s="176">
        <v>0</v>
      </c>
      <c r="F653" s="176">
        <v>0</v>
      </c>
      <c r="G653" s="176">
        <v>0</v>
      </c>
      <c r="H653" s="176">
        <v>0</v>
      </c>
      <c r="I653" s="176">
        <v>0</v>
      </c>
      <c r="J653" s="176">
        <v>0</v>
      </c>
      <c r="K653" s="176">
        <v>0</v>
      </c>
      <c r="L653" s="176">
        <v>0</v>
      </c>
      <c r="M653" s="176">
        <v>0</v>
      </c>
      <c r="N653" s="176">
        <v>0</v>
      </c>
      <c r="O653" s="176">
        <v>0</v>
      </c>
      <c r="P653" s="176">
        <v>0</v>
      </c>
      <c r="Q653" s="174" t="s">
        <v>163</v>
      </c>
      <c r="R653" s="204">
        <f t="shared" si="10"/>
        <v>0</v>
      </c>
    </row>
    <row r="654" spans="1:18" s="166" customFormat="1">
      <c r="A654" s="201" t="s">
        <v>841</v>
      </c>
      <c r="B654" s="202" t="s">
        <v>734</v>
      </c>
      <c r="C654" s="176">
        <v>0</v>
      </c>
      <c r="D654" s="176">
        <v>0</v>
      </c>
      <c r="E654" s="176">
        <v>0</v>
      </c>
      <c r="F654" s="176">
        <v>0</v>
      </c>
      <c r="G654" s="176">
        <v>0</v>
      </c>
      <c r="H654" s="176">
        <v>0</v>
      </c>
      <c r="I654" s="176">
        <v>0</v>
      </c>
      <c r="J654" s="176">
        <v>0</v>
      </c>
      <c r="K654" s="176">
        <v>0</v>
      </c>
      <c r="L654" s="176">
        <v>0</v>
      </c>
      <c r="M654" s="176">
        <v>0</v>
      </c>
      <c r="N654" s="176">
        <v>0</v>
      </c>
      <c r="O654" s="176">
        <v>0</v>
      </c>
      <c r="P654" s="176">
        <v>0</v>
      </c>
      <c r="Q654" s="174" t="s">
        <v>163</v>
      </c>
      <c r="R654" s="204">
        <f t="shared" si="10"/>
        <v>0</v>
      </c>
    </row>
    <row r="655" spans="1:18" s="166" customFormat="1">
      <c r="A655" s="201" t="s">
        <v>842</v>
      </c>
      <c r="B655" s="202" t="s">
        <v>734</v>
      </c>
      <c r="C655" s="176">
        <v>0</v>
      </c>
      <c r="D655" s="176">
        <v>0</v>
      </c>
      <c r="E655" s="176">
        <v>0</v>
      </c>
      <c r="F655" s="176">
        <v>0</v>
      </c>
      <c r="G655" s="176">
        <v>0</v>
      </c>
      <c r="H655" s="176">
        <v>0</v>
      </c>
      <c r="I655" s="176">
        <v>0</v>
      </c>
      <c r="J655" s="176">
        <v>0</v>
      </c>
      <c r="K655" s="176">
        <v>0</v>
      </c>
      <c r="L655" s="176">
        <v>0</v>
      </c>
      <c r="M655" s="176">
        <v>0</v>
      </c>
      <c r="N655" s="176">
        <v>0</v>
      </c>
      <c r="O655" s="176">
        <v>0</v>
      </c>
      <c r="P655" s="176">
        <v>0</v>
      </c>
      <c r="Q655" s="174" t="s">
        <v>163</v>
      </c>
      <c r="R655" s="204">
        <f t="shared" si="10"/>
        <v>0</v>
      </c>
    </row>
    <row r="656" spans="1:18" s="166" customFormat="1">
      <c r="A656" s="201" t="s">
        <v>843</v>
      </c>
      <c r="B656" s="202" t="s">
        <v>734</v>
      </c>
      <c r="C656" s="176">
        <v>0</v>
      </c>
      <c r="D656" s="176">
        <v>0</v>
      </c>
      <c r="E656" s="176">
        <v>0</v>
      </c>
      <c r="F656" s="176">
        <v>0</v>
      </c>
      <c r="G656" s="176">
        <v>0</v>
      </c>
      <c r="H656" s="176">
        <v>0</v>
      </c>
      <c r="I656" s="176">
        <v>0</v>
      </c>
      <c r="J656" s="176">
        <v>0</v>
      </c>
      <c r="K656" s="176">
        <v>0</v>
      </c>
      <c r="L656" s="176">
        <v>0</v>
      </c>
      <c r="M656" s="176">
        <v>0</v>
      </c>
      <c r="N656" s="176">
        <v>0</v>
      </c>
      <c r="O656" s="176">
        <v>0</v>
      </c>
      <c r="P656" s="176">
        <v>0</v>
      </c>
      <c r="Q656" s="174" t="s">
        <v>163</v>
      </c>
      <c r="R656" s="204">
        <f t="shared" si="10"/>
        <v>0</v>
      </c>
    </row>
    <row r="657" spans="1:18" s="166" customFormat="1">
      <c r="A657" s="201" t="s">
        <v>844</v>
      </c>
      <c r="B657" s="202" t="s">
        <v>734</v>
      </c>
      <c r="C657" s="176">
        <v>0</v>
      </c>
      <c r="D657" s="176">
        <v>0</v>
      </c>
      <c r="E657" s="176">
        <v>0</v>
      </c>
      <c r="F657" s="176">
        <v>0</v>
      </c>
      <c r="G657" s="176">
        <v>0</v>
      </c>
      <c r="H657" s="176">
        <v>0</v>
      </c>
      <c r="I657" s="176">
        <v>0</v>
      </c>
      <c r="J657" s="176">
        <v>0</v>
      </c>
      <c r="K657" s="176">
        <v>0</v>
      </c>
      <c r="L657" s="176">
        <v>0</v>
      </c>
      <c r="M657" s="176">
        <v>0</v>
      </c>
      <c r="N657" s="176">
        <v>0</v>
      </c>
      <c r="O657" s="176">
        <v>0</v>
      </c>
      <c r="P657" s="176">
        <v>0</v>
      </c>
      <c r="Q657" s="174" t="s">
        <v>163</v>
      </c>
      <c r="R657" s="204">
        <f t="shared" si="10"/>
        <v>0</v>
      </c>
    </row>
    <row r="658" spans="1:18" s="166" customFormat="1">
      <c r="A658" s="201" t="s">
        <v>845</v>
      </c>
      <c r="B658" s="202" t="s">
        <v>734</v>
      </c>
      <c r="C658" s="176">
        <v>0</v>
      </c>
      <c r="D658" s="176">
        <v>0</v>
      </c>
      <c r="E658" s="176">
        <v>0</v>
      </c>
      <c r="F658" s="176">
        <v>0</v>
      </c>
      <c r="G658" s="176">
        <v>0</v>
      </c>
      <c r="H658" s="176">
        <v>0</v>
      </c>
      <c r="I658" s="176">
        <v>0</v>
      </c>
      <c r="J658" s="176">
        <v>0</v>
      </c>
      <c r="K658" s="176">
        <v>0</v>
      </c>
      <c r="L658" s="176">
        <v>0</v>
      </c>
      <c r="M658" s="176">
        <v>0</v>
      </c>
      <c r="N658" s="176">
        <v>0</v>
      </c>
      <c r="O658" s="176">
        <v>0</v>
      </c>
      <c r="P658" s="176">
        <v>0</v>
      </c>
      <c r="Q658" s="174" t="s">
        <v>163</v>
      </c>
      <c r="R658" s="204">
        <f t="shared" si="10"/>
        <v>0</v>
      </c>
    </row>
    <row r="659" spans="1:18">
      <c r="A659" s="201" t="s">
        <v>846</v>
      </c>
      <c r="B659" s="202" t="s">
        <v>734</v>
      </c>
      <c r="C659" s="177">
        <v>12701000</v>
      </c>
      <c r="D659" s="177">
        <v>12701000</v>
      </c>
      <c r="E659" s="177">
        <v>12701000</v>
      </c>
      <c r="F659" s="177">
        <v>12701000</v>
      </c>
      <c r="G659" s="177">
        <v>12701000</v>
      </c>
      <c r="H659" s="177">
        <v>12701000</v>
      </c>
      <c r="I659" s="177">
        <v>12701000</v>
      </c>
      <c r="J659" s="177">
        <v>12701000</v>
      </c>
      <c r="K659" s="177">
        <v>12701000</v>
      </c>
      <c r="L659" s="177">
        <v>12701000</v>
      </c>
      <c r="M659" s="177">
        <v>12701000</v>
      </c>
      <c r="N659" s="177">
        <v>12701000</v>
      </c>
      <c r="O659" s="177">
        <v>12701000</v>
      </c>
      <c r="P659" s="177">
        <v>12700860</v>
      </c>
      <c r="Q659" s="203" t="s">
        <v>163</v>
      </c>
      <c r="R659" s="204">
        <f t="shared" si="10"/>
        <v>0</v>
      </c>
    </row>
    <row r="660" spans="1:18" s="166" customFormat="1">
      <c r="A660" s="201" t="s">
        <v>847</v>
      </c>
      <c r="B660" s="202" t="s">
        <v>734</v>
      </c>
      <c r="C660" s="176">
        <v>0</v>
      </c>
      <c r="D660" s="176">
        <v>0</v>
      </c>
      <c r="E660" s="176">
        <v>0</v>
      </c>
      <c r="F660" s="176">
        <v>0</v>
      </c>
      <c r="G660" s="176">
        <v>0</v>
      </c>
      <c r="H660" s="176">
        <v>0</v>
      </c>
      <c r="I660" s="176">
        <v>0</v>
      </c>
      <c r="J660" s="176">
        <v>0</v>
      </c>
      <c r="K660" s="176">
        <v>0</v>
      </c>
      <c r="L660" s="176">
        <v>0</v>
      </c>
      <c r="M660" s="176">
        <v>0</v>
      </c>
      <c r="N660" s="176">
        <v>0</v>
      </c>
      <c r="O660" s="176">
        <v>0</v>
      </c>
      <c r="P660" s="176">
        <v>0</v>
      </c>
      <c r="Q660" s="174" t="s">
        <v>163</v>
      </c>
      <c r="R660" s="204">
        <f t="shared" si="10"/>
        <v>0</v>
      </c>
    </row>
    <row r="661" spans="1:18" s="166" customFormat="1">
      <c r="A661" s="201" t="s">
        <v>848</v>
      </c>
      <c r="B661" s="202" t="s">
        <v>734</v>
      </c>
      <c r="C661" s="176">
        <v>0</v>
      </c>
      <c r="D661" s="176">
        <v>0</v>
      </c>
      <c r="E661" s="176">
        <v>0</v>
      </c>
      <c r="F661" s="176">
        <v>0</v>
      </c>
      <c r="G661" s="176">
        <v>0</v>
      </c>
      <c r="H661" s="176">
        <v>0</v>
      </c>
      <c r="I661" s="176">
        <v>0</v>
      </c>
      <c r="J661" s="176">
        <v>0</v>
      </c>
      <c r="K661" s="176">
        <v>0</v>
      </c>
      <c r="L661" s="176">
        <v>0</v>
      </c>
      <c r="M661" s="176">
        <v>0</v>
      </c>
      <c r="N661" s="176">
        <v>0</v>
      </c>
      <c r="O661" s="176">
        <v>0</v>
      </c>
      <c r="P661" s="176">
        <v>0</v>
      </c>
      <c r="Q661" s="174" t="s">
        <v>163</v>
      </c>
      <c r="R661" s="204">
        <f t="shared" si="10"/>
        <v>0</v>
      </c>
    </row>
    <row r="662" spans="1:18" s="166" customFormat="1">
      <c r="A662" s="201" t="s">
        <v>849</v>
      </c>
      <c r="B662" s="202" t="s">
        <v>734</v>
      </c>
      <c r="C662" s="176">
        <v>0</v>
      </c>
      <c r="D662" s="176">
        <v>0</v>
      </c>
      <c r="E662" s="176">
        <v>0</v>
      </c>
      <c r="F662" s="176">
        <v>0</v>
      </c>
      <c r="G662" s="176">
        <v>0</v>
      </c>
      <c r="H662" s="176">
        <v>0</v>
      </c>
      <c r="I662" s="176">
        <v>0</v>
      </c>
      <c r="J662" s="176">
        <v>0</v>
      </c>
      <c r="K662" s="176">
        <v>0</v>
      </c>
      <c r="L662" s="176">
        <v>0</v>
      </c>
      <c r="M662" s="176">
        <v>0</v>
      </c>
      <c r="N662" s="176">
        <v>0</v>
      </c>
      <c r="O662" s="176">
        <v>0</v>
      </c>
      <c r="P662" s="176">
        <v>0</v>
      </c>
      <c r="Q662" s="174" t="s">
        <v>163</v>
      </c>
      <c r="R662" s="204">
        <f t="shared" si="10"/>
        <v>0</v>
      </c>
    </row>
    <row r="663" spans="1:18" s="166" customFormat="1">
      <c r="A663" s="201" t="s">
        <v>850</v>
      </c>
      <c r="B663" s="202" t="s">
        <v>734</v>
      </c>
      <c r="C663" s="176">
        <v>0</v>
      </c>
      <c r="D663" s="176">
        <v>0</v>
      </c>
      <c r="E663" s="176">
        <v>0</v>
      </c>
      <c r="F663" s="176">
        <v>0</v>
      </c>
      <c r="G663" s="176">
        <v>0</v>
      </c>
      <c r="H663" s="176">
        <v>0</v>
      </c>
      <c r="I663" s="176">
        <v>0</v>
      </c>
      <c r="J663" s="176">
        <v>0</v>
      </c>
      <c r="K663" s="176">
        <v>0</v>
      </c>
      <c r="L663" s="176">
        <v>0</v>
      </c>
      <c r="M663" s="176">
        <v>0</v>
      </c>
      <c r="N663" s="176">
        <v>0</v>
      </c>
      <c r="O663" s="176">
        <v>0</v>
      </c>
      <c r="P663" s="176">
        <v>0</v>
      </c>
      <c r="Q663" s="174" t="s">
        <v>163</v>
      </c>
      <c r="R663" s="204">
        <f t="shared" si="10"/>
        <v>0</v>
      </c>
    </row>
    <row r="664" spans="1:18" s="166" customFormat="1">
      <c r="A664" s="201" t="s">
        <v>851</v>
      </c>
      <c r="B664" s="202" t="s">
        <v>734</v>
      </c>
      <c r="C664" s="176">
        <v>0</v>
      </c>
      <c r="D664" s="176">
        <v>0</v>
      </c>
      <c r="E664" s="176">
        <v>0</v>
      </c>
      <c r="F664" s="176">
        <v>0</v>
      </c>
      <c r="G664" s="176">
        <v>0</v>
      </c>
      <c r="H664" s="176">
        <v>0</v>
      </c>
      <c r="I664" s="176">
        <v>0</v>
      </c>
      <c r="J664" s="176">
        <v>0</v>
      </c>
      <c r="K664" s="176">
        <v>0</v>
      </c>
      <c r="L664" s="176">
        <v>0</v>
      </c>
      <c r="M664" s="176">
        <v>0</v>
      </c>
      <c r="N664" s="176">
        <v>0</v>
      </c>
      <c r="O664" s="176">
        <v>0</v>
      </c>
      <c r="P664" s="176">
        <v>0</v>
      </c>
      <c r="Q664" s="174" t="s">
        <v>163</v>
      </c>
      <c r="R664" s="204">
        <f t="shared" si="10"/>
        <v>0</v>
      </c>
    </row>
    <row r="665" spans="1:18" s="166" customFormat="1">
      <c r="A665" s="201" t="s">
        <v>852</v>
      </c>
      <c r="B665" s="202" t="s">
        <v>734</v>
      </c>
      <c r="C665" s="176">
        <v>0</v>
      </c>
      <c r="D665" s="176">
        <v>0</v>
      </c>
      <c r="E665" s="176">
        <v>0</v>
      </c>
      <c r="F665" s="176">
        <v>0</v>
      </c>
      <c r="G665" s="176">
        <v>0</v>
      </c>
      <c r="H665" s="176">
        <v>0</v>
      </c>
      <c r="I665" s="176">
        <v>0</v>
      </c>
      <c r="J665" s="176">
        <v>0</v>
      </c>
      <c r="K665" s="176">
        <v>0</v>
      </c>
      <c r="L665" s="176">
        <v>0</v>
      </c>
      <c r="M665" s="176">
        <v>0</v>
      </c>
      <c r="N665" s="176">
        <v>0</v>
      </c>
      <c r="O665" s="176">
        <v>0</v>
      </c>
      <c r="P665" s="176">
        <v>0</v>
      </c>
      <c r="Q665" s="174" t="s">
        <v>163</v>
      </c>
      <c r="R665" s="204">
        <f t="shared" si="10"/>
        <v>0</v>
      </c>
    </row>
    <row r="666" spans="1:18" s="166" customFormat="1">
      <c r="A666" s="201" t="s">
        <v>853</v>
      </c>
      <c r="B666" s="202" t="s">
        <v>734</v>
      </c>
      <c r="C666" s="176">
        <v>0</v>
      </c>
      <c r="D666" s="176">
        <v>0</v>
      </c>
      <c r="E666" s="176">
        <v>0</v>
      </c>
      <c r="F666" s="176">
        <v>0</v>
      </c>
      <c r="G666" s="176">
        <v>0</v>
      </c>
      <c r="H666" s="176">
        <v>0</v>
      </c>
      <c r="I666" s="176">
        <v>0</v>
      </c>
      <c r="J666" s="176">
        <v>0</v>
      </c>
      <c r="K666" s="176">
        <v>0</v>
      </c>
      <c r="L666" s="176">
        <v>0</v>
      </c>
      <c r="M666" s="176">
        <v>0</v>
      </c>
      <c r="N666" s="176">
        <v>0</v>
      </c>
      <c r="O666" s="176">
        <v>0</v>
      </c>
      <c r="P666" s="176">
        <v>0</v>
      </c>
      <c r="Q666" s="174" t="s">
        <v>163</v>
      </c>
      <c r="R666" s="204">
        <f t="shared" si="10"/>
        <v>0</v>
      </c>
    </row>
    <row r="667" spans="1:18">
      <c r="A667" s="201" t="s">
        <v>854</v>
      </c>
      <c r="B667" s="202" t="s">
        <v>734</v>
      </c>
      <c r="C667" s="177">
        <v>19732000</v>
      </c>
      <c r="D667" s="177">
        <v>19732000</v>
      </c>
      <c r="E667" s="177">
        <v>19732000</v>
      </c>
      <c r="F667" s="177">
        <v>19732000</v>
      </c>
      <c r="G667" s="177">
        <v>19732000</v>
      </c>
      <c r="H667" s="177">
        <v>19732000</v>
      </c>
      <c r="I667" s="177">
        <v>19732000</v>
      </c>
      <c r="J667" s="177">
        <v>19732000</v>
      </c>
      <c r="K667" s="177">
        <v>19732000</v>
      </c>
      <c r="L667" s="177">
        <v>19732000</v>
      </c>
      <c r="M667" s="177">
        <v>19732000</v>
      </c>
      <c r="N667" s="177">
        <v>19732000</v>
      </c>
      <c r="O667" s="177">
        <v>19732000</v>
      </c>
      <c r="P667" s="177">
        <v>19732280</v>
      </c>
      <c r="Q667" s="203" t="s">
        <v>163</v>
      </c>
      <c r="R667" s="204">
        <f t="shared" si="10"/>
        <v>0</v>
      </c>
    </row>
    <row r="668" spans="1:18">
      <c r="A668" s="201" t="s">
        <v>855</v>
      </c>
      <c r="B668" s="202" t="s">
        <v>734</v>
      </c>
      <c r="C668" s="177">
        <v>12904000</v>
      </c>
      <c r="D668" s="177">
        <v>12904000</v>
      </c>
      <c r="E668" s="177">
        <v>12904000</v>
      </c>
      <c r="F668" s="177">
        <v>12904000</v>
      </c>
      <c r="G668" s="177">
        <v>12904000</v>
      </c>
      <c r="H668" s="177">
        <v>12904000</v>
      </c>
      <c r="I668" s="177">
        <v>12904000</v>
      </c>
      <c r="J668" s="177">
        <v>12904000</v>
      </c>
      <c r="K668" s="177">
        <v>12904000</v>
      </c>
      <c r="L668" s="177">
        <v>12904000</v>
      </c>
      <c r="M668" s="177">
        <v>12904000</v>
      </c>
      <c r="N668" s="177">
        <v>12904000</v>
      </c>
      <c r="O668" s="177">
        <v>12904000</v>
      </c>
      <c r="P668" s="177">
        <v>12903739</v>
      </c>
      <c r="Q668" s="203" t="s">
        <v>163</v>
      </c>
      <c r="R668" s="204">
        <f t="shared" si="10"/>
        <v>0</v>
      </c>
    </row>
    <row r="669" spans="1:18" s="166" customFormat="1">
      <c r="A669" s="201" t="s">
        <v>856</v>
      </c>
      <c r="B669" s="202" t="s">
        <v>734</v>
      </c>
      <c r="C669" s="176">
        <v>0</v>
      </c>
      <c r="D669" s="176">
        <v>0</v>
      </c>
      <c r="E669" s="176">
        <v>0</v>
      </c>
      <c r="F669" s="176">
        <v>0</v>
      </c>
      <c r="G669" s="176">
        <v>0</v>
      </c>
      <c r="H669" s="176">
        <v>0</v>
      </c>
      <c r="I669" s="176">
        <v>0</v>
      </c>
      <c r="J669" s="176">
        <v>0</v>
      </c>
      <c r="K669" s="176">
        <v>0</v>
      </c>
      <c r="L669" s="176">
        <v>0</v>
      </c>
      <c r="M669" s="176">
        <v>0</v>
      </c>
      <c r="N669" s="176">
        <v>0</v>
      </c>
      <c r="O669" s="176">
        <v>0</v>
      </c>
      <c r="P669" s="176">
        <v>0</v>
      </c>
      <c r="Q669" s="174" t="s">
        <v>163</v>
      </c>
      <c r="R669" s="204">
        <f t="shared" si="10"/>
        <v>0</v>
      </c>
    </row>
    <row r="670" spans="1:18" s="166" customFormat="1">
      <c r="A670" s="201" t="s">
        <v>857</v>
      </c>
      <c r="B670" s="202" t="s">
        <v>734</v>
      </c>
      <c r="C670" s="176">
        <v>0</v>
      </c>
      <c r="D670" s="176">
        <v>0</v>
      </c>
      <c r="E670" s="176">
        <v>0</v>
      </c>
      <c r="F670" s="176">
        <v>0</v>
      </c>
      <c r="G670" s="176">
        <v>0</v>
      </c>
      <c r="H670" s="176">
        <v>0</v>
      </c>
      <c r="I670" s="176">
        <v>0</v>
      </c>
      <c r="J670" s="176">
        <v>0</v>
      </c>
      <c r="K670" s="176">
        <v>0</v>
      </c>
      <c r="L670" s="176">
        <v>0</v>
      </c>
      <c r="M670" s="176">
        <v>0</v>
      </c>
      <c r="N670" s="176">
        <v>0</v>
      </c>
      <c r="O670" s="176">
        <v>0</v>
      </c>
      <c r="P670" s="176">
        <v>0</v>
      </c>
      <c r="Q670" s="174" t="s">
        <v>163</v>
      </c>
      <c r="R670" s="204">
        <f t="shared" si="10"/>
        <v>0</v>
      </c>
    </row>
    <row r="671" spans="1:18">
      <c r="A671" s="201" t="s">
        <v>858</v>
      </c>
      <c r="B671" s="202" t="s">
        <v>734</v>
      </c>
      <c r="C671" s="177">
        <v>23641000</v>
      </c>
      <c r="D671" s="177">
        <v>23641000</v>
      </c>
      <c r="E671" s="177">
        <v>23641000</v>
      </c>
      <c r="F671" s="177">
        <v>23641000</v>
      </c>
      <c r="G671" s="177">
        <v>23641000</v>
      </c>
      <c r="H671" s="177">
        <v>23641000</v>
      </c>
      <c r="I671" s="177">
        <v>23641000</v>
      </c>
      <c r="J671" s="177">
        <v>23641000</v>
      </c>
      <c r="K671" s="177">
        <v>23641000</v>
      </c>
      <c r="L671" s="177">
        <v>23641000</v>
      </c>
      <c r="M671" s="177">
        <v>23641000</v>
      </c>
      <c r="N671" s="177">
        <v>23641000</v>
      </c>
      <c r="O671" s="177">
        <v>23641000</v>
      </c>
      <c r="P671" s="177">
        <v>23640685</v>
      </c>
      <c r="Q671" s="203" t="s">
        <v>163</v>
      </c>
      <c r="R671" s="204">
        <f t="shared" si="10"/>
        <v>0</v>
      </c>
    </row>
    <row r="672" spans="1:18" s="166" customFormat="1">
      <c r="A672" s="201" t="s">
        <v>859</v>
      </c>
      <c r="B672" s="202" t="s">
        <v>734</v>
      </c>
      <c r="C672" s="176">
        <v>0</v>
      </c>
      <c r="D672" s="176">
        <v>0</v>
      </c>
      <c r="E672" s="176">
        <v>0</v>
      </c>
      <c r="F672" s="176">
        <v>0</v>
      </c>
      <c r="G672" s="176">
        <v>0</v>
      </c>
      <c r="H672" s="176">
        <v>0</v>
      </c>
      <c r="I672" s="176">
        <v>0</v>
      </c>
      <c r="J672" s="176">
        <v>0</v>
      </c>
      <c r="K672" s="176">
        <v>0</v>
      </c>
      <c r="L672" s="176">
        <v>0</v>
      </c>
      <c r="M672" s="176">
        <v>0</v>
      </c>
      <c r="N672" s="176">
        <v>0</v>
      </c>
      <c r="O672" s="176">
        <v>0</v>
      </c>
      <c r="P672" s="176">
        <v>0</v>
      </c>
      <c r="Q672" s="174" t="s">
        <v>163</v>
      </c>
      <c r="R672" s="204">
        <f t="shared" si="10"/>
        <v>0</v>
      </c>
    </row>
    <row r="673" spans="1:18">
      <c r="A673" s="201" t="s">
        <v>860</v>
      </c>
      <c r="B673" s="202" t="s">
        <v>734</v>
      </c>
      <c r="C673" s="177">
        <v>4534000</v>
      </c>
      <c r="D673" s="177">
        <v>4534000</v>
      </c>
      <c r="E673" s="177">
        <v>4534000</v>
      </c>
      <c r="F673" s="177">
        <v>4534000</v>
      </c>
      <c r="G673" s="177">
        <v>4534000</v>
      </c>
      <c r="H673" s="177">
        <v>4534000</v>
      </c>
      <c r="I673" s="177">
        <v>4534000</v>
      </c>
      <c r="J673" s="177">
        <v>4534000</v>
      </c>
      <c r="K673" s="177">
        <v>4534000</v>
      </c>
      <c r="L673" s="177">
        <v>4534000</v>
      </c>
      <c r="M673" s="177">
        <v>4534000</v>
      </c>
      <c r="N673" s="177">
        <v>4534000</v>
      </c>
      <c r="O673" s="177">
        <v>4534000</v>
      </c>
      <c r="P673" s="177">
        <v>4534314</v>
      </c>
      <c r="Q673" s="203" t="s">
        <v>163</v>
      </c>
      <c r="R673" s="204">
        <f t="shared" si="10"/>
        <v>0</v>
      </c>
    </row>
    <row r="674" spans="1:18" s="166" customFormat="1">
      <c r="A674" s="201" t="s">
        <v>861</v>
      </c>
      <c r="B674" s="202" t="s">
        <v>734</v>
      </c>
      <c r="C674" s="176">
        <v>0</v>
      </c>
      <c r="D674" s="176">
        <v>0</v>
      </c>
      <c r="E674" s="176">
        <v>0</v>
      </c>
      <c r="F674" s="176">
        <v>0</v>
      </c>
      <c r="G674" s="176">
        <v>0</v>
      </c>
      <c r="H674" s="176">
        <v>0</v>
      </c>
      <c r="I674" s="176">
        <v>0</v>
      </c>
      <c r="J674" s="176">
        <v>0</v>
      </c>
      <c r="K674" s="176">
        <v>0</v>
      </c>
      <c r="L674" s="176">
        <v>0</v>
      </c>
      <c r="M674" s="176">
        <v>0</v>
      </c>
      <c r="N674" s="176">
        <v>0</v>
      </c>
      <c r="O674" s="176">
        <v>0</v>
      </c>
      <c r="P674" s="176">
        <v>0</v>
      </c>
      <c r="Q674" s="174" t="s">
        <v>163</v>
      </c>
      <c r="R674" s="204">
        <f t="shared" si="10"/>
        <v>0</v>
      </c>
    </row>
    <row r="675" spans="1:18">
      <c r="A675" s="201" t="s">
        <v>862</v>
      </c>
      <c r="B675" s="202" t="s">
        <v>734</v>
      </c>
      <c r="C675" s="177">
        <v>1156000</v>
      </c>
      <c r="D675" s="177">
        <v>1156000</v>
      </c>
      <c r="E675" s="177">
        <v>1156000</v>
      </c>
      <c r="F675" s="177">
        <v>1156000</v>
      </c>
      <c r="G675" s="177">
        <v>1156000</v>
      </c>
      <c r="H675" s="177">
        <v>1156000</v>
      </c>
      <c r="I675" s="177">
        <v>1156000</v>
      </c>
      <c r="J675" s="177">
        <v>1156000</v>
      </c>
      <c r="K675" s="177">
        <v>1156000</v>
      </c>
      <c r="L675" s="177">
        <v>1156000</v>
      </c>
      <c r="M675" s="177">
        <v>1156000</v>
      </c>
      <c r="N675" s="177">
        <v>1156000</v>
      </c>
      <c r="O675" s="177">
        <v>1156000</v>
      </c>
      <c r="P675" s="177">
        <v>1155954</v>
      </c>
      <c r="Q675" s="203" t="s">
        <v>163</v>
      </c>
      <c r="R675" s="204">
        <f t="shared" si="10"/>
        <v>0</v>
      </c>
    </row>
    <row r="676" spans="1:18" s="166" customFormat="1">
      <c r="A676" s="201" t="s">
        <v>863</v>
      </c>
      <c r="B676" s="202" t="s">
        <v>734</v>
      </c>
      <c r="C676" s="176">
        <v>0</v>
      </c>
      <c r="D676" s="176">
        <v>0</v>
      </c>
      <c r="E676" s="176">
        <v>0</v>
      </c>
      <c r="F676" s="176">
        <v>0</v>
      </c>
      <c r="G676" s="176">
        <v>0</v>
      </c>
      <c r="H676" s="176">
        <v>0</v>
      </c>
      <c r="I676" s="176">
        <v>0</v>
      </c>
      <c r="J676" s="176">
        <v>0</v>
      </c>
      <c r="K676" s="176">
        <v>0</v>
      </c>
      <c r="L676" s="176">
        <v>0</v>
      </c>
      <c r="M676" s="176">
        <v>0</v>
      </c>
      <c r="N676" s="176">
        <v>0</v>
      </c>
      <c r="O676" s="176">
        <v>0</v>
      </c>
      <c r="P676" s="176">
        <v>0</v>
      </c>
      <c r="Q676" s="174" t="s">
        <v>163</v>
      </c>
      <c r="R676" s="204">
        <f t="shared" si="10"/>
        <v>0</v>
      </c>
    </row>
    <row r="677" spans="1:18">
      <c r="A677" s="201" t="s">
        <v>864</v>
      </c>
      <c r="B677" s="202" t="s">
        <v>734</v>
      </c>
      <c r="C677" s="177">
        <v>152000</v>
      </c>
      <c r="D677" s="177">
        <v>152000</v>
      </c>
      <c r="E677" s="177">
        <v>152000</v>
      </c>
      <c r="F677" s="177">
        <v>152000</v>
      </c>
      <c r="G677" s="177">
        <v>152000</v>
      </c>
      <c r="H677" s="177">
        <v>152000</v>
      </c>
      <c r="I677" s="177">
        <v>152000</v>
      </c>
      <c r="J677" s="177">
        <v>152000</v>
      </c>
      <c r="K677" s="177">
        <v>152000</v>
      </c>
      <c r="L677" s="177">
        <v>152000</v>
      </c>
      <c r="M677" s="177">
        <v>152000</v>
      </c>
      <c r="N677" s="177">
        <v>152000</v>
      </c>
      <c r="O677" s="177">
        <v>152000</v>
      </c>
      <c r="P677" s="177">
        <v>151700</v>
      </c>
      <c r="Q677" s="203" t="s">
        <v>163</v>
      </c>
      <c r="R677" s="204">
        <f t="shared" si="10"/>
        <v>0</v>
      </c>
    </row>
    <row r="678" spans="1:18">
      <c r="A678" s="201" t="s">
        <v>865</v>
      </c>
      <c r="B678" s="202" t="s">
        <v>734</v>
      </c>
      <c r="C678" s="177">
        <v>89000</v>
      </c>
      <c r="D678" s="177">
        <v>89000</v>
      </c>
      <c r="E678" s="177">
        <v>89000</v>
      </c>
      <c r="F678" s="177">
        <v>89000</v>
      </c>
      <c r="G678" s="177">
        <v>89000</v>
      </c>
      <c r="H678" s="177">
        <v>89000</v>
      </c>
      <c r="I678" s="177">
        <v>89000</v>
      </c>
      <c r="J678" s="177">
        <v>89000</v>
      </c>
      <c r="K678" s="177">
        <v>89000</v>
      </c>
      <c r="L678" s="177">
        <v>89000</v>
      </c>
      <c r="M678" s="177">
        <v>89000</v>
      </c>
      <c r="N678" s="177">
        <v>89000</v>
      </c>
      <c r="O678" s="177">
        <v>89000</v>
      </c>
      <c r="P678" s="177">
        <v>89222</v>
      </c>
      <c r="Q678" s="203" t="s">
        <v>163</v>
      </c>
      <c r="R678" s="204">
        <f t="shared" si="10"/>
        <v>0</v>
      </c>
    </row>
    <row r="679" spans="1:18" s="166" customFormat="1">
      <c r="A679" s="201" t="s">
        <v>866</v>
      </c>
      <c r="B679" s="202" t="s">
        <v>734</v>
      </c>
      <c r="C679" s="176">
        <v>0</v>
      </c>
      <c r="D679" s="176">
        <v>0</v>
      </c>
      <c r="E679" s="176">
        <v>0</v>
      </c>
      <c r="F679" s="176">
        <v>0</v>
      </c>
      <c r="G679" s="176">
        <v>0</v>
      </c>
      <c r="H679" s="176">
        <v>0</v>
      </c>
      <c r="I679" s="176">
        <v>0</v>
      </c>
      <c r="J679" s="176">
        <v>0</v>
      </c>
      <c r="K679" s="176">
        <v>0</v>
      </c>
      <c r="L679" s="176">
        <v>0</v>
      </c>
      <c r="M679" s="176">
        <v>0</v>
      </c>
      <c r="N679" s="176">
        <v>0</v>
      </c>
      <c r="O679" s="176">
        <v>0</v>
      </c>
      <c r="P679" s="176">
        <v>0</v>
      </c>
      <c r="Q679" s="174" t="s">
        <v>163</v>
      </c>
      <c r="R679" s="204">
        <f t="shared" si="10"/>
        <v>0</v>
      </c>
    </row>
    <row r="680" spans="1:18" s="166" customFormat="1">
      <c r="A680" s="201" t="s">
        <v>867</v>
      </c>
      <c r="B680" s="202" t="s">
        <v>734</v>
      </c>
      <c r="C680" s="176">
        <v>0</v>
      </c>
      <c r="D680" s="176">
        <v>0</v>
      </c>
      <c r="E680" s="176">
        <v>0</v>
      </c>
      <c r="F680" s="176">
        <v>0</v>
      </c>
      <c r="G680" s="176">
        <v>0</v>
      </c>
      <c r="H680" s="176">
        <v>0</v>
      </c>
      <c r="I680" s="176">
        <v>0</v>
      </c>
      <c r="J680" s="176">
        <v>0</v>
      </c>
      <c r="K680" s="176">
        <v>0</v>
      </c>
      <c r="L680" s="176">
        <v>0</v>
      </c>
      <c r="M680" s="176">
        <v>0</v>
      </c>
      <c r="N680" s="176">
        <v>0</v>
      </c>
      <c r="O680" s="176">
        <v>0</v>
      </c>
      <c r="P680" s="176">
        <v>0</v>
      </c>
      <c r="Q680" s="174" t="s">
        <v>163</v>
      </c>
      <c r="R680" s="204">
        <f t="shared" si="10"/>
        <v>0</v>
      </c>
    </row>
    <row r="681" spans="1:18">
      <c r="A681" s="201" t="s">
        <v>868</v>
      </c>
      <c r="B681" s="202" t="s">
        <v>734</v>
      </c>
      <c r="C681" s="177">
        <v>63000</v>
      </c>
      <c r="D681" s="177">
        <v>63000</v>
      </c>
      <c r="E681" s="177">
        <v>63000</v>
      </c>
      <c r="F681" s="177">
        <v>63000</v>
      </c>
      <c r="G681" s="177">
        <v>63000</v>
      </c>
      <c r="H681" s="177">
        <v>63000</v>
      </c>
      <c r="I681" s="177">
        <v>63000</v>
      </c>
      <c r="J681" s="177">
        <v>63000</v>
      </c>
      <c r="K681" s="177">
        <v>63000</v>
      </c>
      <c r="L681" s="177">
        <v>63000</v>
      </c>
      <c r="M681" s="177">
        <v>63000</v>
      </c>
      <c r="N681" s="177">
        <v>63000</v>
      </c>
      <c r="O681" s="177">
        <v>63000</v>
      </c>
      <c r="P681" s="177">
        <v>62500</v>
      </c>
      <c r="Q681" s="203" t="s">
        <v>163</v>
      </c>
      <c r="R681" s="204">
        <f t="shared" si="10"/>
        <v>0</v>
      </c>
    </row>
    <row r="682" spans="1:18" s="166" customFormat="1">
      <c r="A682" s="201" t="s">
        <v>869</v>
      </c>
      <c r="B682" s="202" t="s">
        <v>734</v>
      </c>
      <c r="C682" s="176">
        <v>0</v>
      </c>
      <c r="D682" s="176">
        <v>0</v>
      </c>
      <c r="E682" s="176">
        <v>0</v>
      </c>
      <c r="F682" s="176">
        <v>0</v>
      </c>
      <c r="G682" s="176">
        <v>0</v>
      </c>
      <c r="H682" s="176">
        <v>0</v>
      </c>
      <c r="I682" s="176">
        <v>0</v>
      </c>
      <c r="J682" s="176">
        <v>0</v>
      </c>
      <c r="K682" s="176">
        <v>0</v>
      </c>
      <c r="L682" s="176">
        <v>0</v>
      </c>
      <c r="M682" s="176">
        <v>0</v>
      </c>
      <c r="N682" s="176">
        <v>0</v>
      </c>
      <c r="O682" s="176">
        <v>0</v>
      </c>
      <c r="P682" s="176">
        <v>0</v>
      </c>
      <c r="Q682" s="174" t="s">
        <v>163</v>
      </c>
      <c r="R682" s="204">
        <f t="shared" si="10"/>
        <v>0</v>
      </c>
    </row>
    <row r="683" spans="1:18">
      <c r="A683" s="201" t="s">
        <v>870</v>
      </c>
      <c r="B683" s="202" t="s">
        <v>734</v>
      </c>
      <c r="C683" s="177">
        <v>237000</v>
      </c>
      <c r="D683" s="177">
        <v>237000</v>
      </c>
      <c r="E683" s="177">
        <v>237000</v>
      </c>
      <c r="F683" s="177">
        <v>237000</v>
      </c>
      <c r="G683" s="177">
        <v>237000</v>
      </c>
      <c r="H683" s="177">
        <v>237000</v>
      </c>
      <c r="I683" s="177">
        <v>237000</v>
      </c>
      <c r="J683" s="177">
        <v>237000</v>
      </c>
      <c r="K683" s="177">
        <v>237000</v>
      </c>
      <c r="L683" s="177">
        <v>237000</v>
      </c>
      <c r="M683" s="177">
        <v>237000</v>
      </c>
      <c r="N683" s="177">
        <v>237000</v>
      </c>
      <c r="O683" s="177">
        <v>237000</v>
      </c>
      <c r="P683" s="177">
        <v>236935</v>
      </c>
      <c r="Q683" s="203" t="s">
        <v>163</v>
      </c>
      <c r="R683" s="204">
        <f t="shared" si="10"/>
        <v>0</v>
      </c>
    </row>
    <row r="684" spans="1:18" s="166" customFormat="1">
      <c r="A684" s="201" t="s">
        <v>871</v>
      </c>
      <c r="B684" s="202" t="s">
        <v>734</v>
      </c>
      <c r="C684" s="176">
        <v>0</v>
      </c>
      <c r="D684" s="176">
        <v>0</v>
      </c>
      <c r="E684" s="176">
        <v>0</v>
      </c>
      <c r="F684" s="176">
        <v>0</v>
      </c>
      <c r="G684" s="176">
        <v>0</v>
      </c>
      <c r="H684" s="176">
        <v>0</v>
      </c>
      <c r="I684" s="176">
        <v>0</v>
      </c>
      <c r="J684" s="176">
        <v>0</v>
      </c>
      <c r="K684" s="176">
        <v>0</v>
      </c>
      <c r="L684" s="176">
        <v>0</v>
      </c>
      <c r="M684" s="176">
        <v>0</v>
      </c>
      <c r="N684" s="176">
        <v>0</v>
      </c>
      <c r="O684" s="176">
        <v>0</v>
      </c>
      <c r="P684" s="176">
        <v>0</v>
      </c>
      <c r="Q684" s="174" t="s">
        <v>163</v>
      </c>
      <c r="R684" s="204">
        <f t="shared" si="10"/>
        <v>0</v>
      </c>
    </row>
    <row r="685" spans="1:18">
      <c r="A685" s="201" t="s">
        <v>872</v>
      </c>
      <c r="B685" s="202" t="s">
        <v>734</v>
      </c>
      <c r="C685" s="177">
        <v>0</v>
      </c>
      <c r="D685" s="177">
        <v>0</v>
      </c>
      <c r="E685" s="177">
        <v>0</v>
      </c>
      <c r="F685" s="177">
        <v>0</v>
      </c>
      <c r="G685" s="177">
        <v>0</v>
      </c>
      <c r="H685" s="177">
        <v>0</v>
      </c>
      <c r="I685" s="177">
        <v>0</v>
      </c>
      <c r="J685" s="177">
        <v>0</v>
      </c>
      <c r="K685" s="177">
        <v>0</v>
      </c>
      <c r="L685" s="177">
        <v>0</v>
      </c>
      <c r="M685" s="177">
        <v>0</v>
      </c>
      <c r="N685" s="177">
        <v>0</v>
      </c>
      <c r="O685" s="177">
        <v>0</v>
      </c>
      <c r="P685" s="177">
        <v>236</v>
      </c>
      <c r="Q685" s="203" t="s">
        <v>163</v>
      </c>
      <c r="R685" s="204">
        <f t="shared" si="10"/>
        <v>0</v>
      </c>
    </row>
    <row r="686" spans="1:18" s="166" customFormat="1">
      <c r="A686" s="201" t="s">
        <v>873</v>
      </c>
      <c r="B686" s="202" t="s">
        <v>734</v>
      </c>
      <c r="C686" s="176">
        <v>0</v>
      </c>
      <c r="D686" s="176">
        <v>0</v>
      </c>
      <c r="E686" s="176">
        <v>0</v>
      </c>
      <c r="F686" s="176">
        <v>0</v>
      </c>
      <c r="G686" s="176">
        <v>0</v>
      </c>
      <c r="H686" s="176">
        <v>0</v>
      </c>
      <c r="I686" s="176">
        <v>0</v>
      </c>
      <c r="J686" s="176">
        <v>0</v>
      </c>
      <c r="K686" s="176">
        <v>0</v>
      </c>
      <c r="L686" s="176">
        <v>0</v>
      </c>
      <c r="M686" s="176">
        <v>0</v>
      </c>
      <c r="N686" s="176">
        <v>0</v>
      </c>
      <c r="O686" s="176">
        <v>0</v>
      </c>
      <c r="P686" s="176">
        <v>0</v>
      </c>
      <c r="Q686" s="174" t="s">
        <v>163</v>
      </c>
      <c r="R686" s="204">
        <f t="shared" si="10"/>
        <v>0</v>
      </c>
    </row>
    <row r="687" spans="1:18">
      <c r="A687" s="201" t="s">
        <v>874</v>
      </c>
      <c r="B687" s="202" t="s">
        <v>734</v>
      </c>
      <c r="C687" s="177">
        <v>19000</v>
      </c>
      <c r="D687" s="177">
        <v>19000</v>
      </c>
      <c r="E687" s="177">
        <v>19000</v>
      </c>
      <c r="F687" s="177">
        <v>19000</v>
      </c>
      <c r="G687" s="177">
        <v>19000</v>
      </c>
      <c r="H687" s="177">
        <v>19000</v>
      </c>
      <c r="I687" s="177">
        <v>19000</v>
      </c>
      <c r="J687" s="177">
        <v>19000</v>
      </c>
      <c r="K687" s="177">
        <v>19000</v>
      </c>
      <c r="L687" s="177">
        <v>19000</v>
      </c>
      <c r="M687" s="177">
        <v>19000</v>
      </c>
      <c r="N687" s="177">
        <v>19000</v>
      </c>
      <c r="O687" s="177">
        <v>19000</v>
      </c>
      <c r="P687" s="177">
        <v>19272</v>
      </c>
      <c r="Q687" s="203" t="s">
        <v>163</v>
      </c>
      <c r="R687" s="204">
        <f t="shared" si="10"/>
        <v>0</v>
      </c>
    </row>
    <row r="688" spans="1:18" s="166" customFormat="1">
      <c r="A688" s="201" t="s">
        <v>875</v>
      </c>
      <c r="B688" s="202" t="s">
        <v>734</v>
      </c>
      <c r="C688" s="176">
        <v>0</v>
      </c>
      <c r="D688" s="176">
        <v>0</v>
      </c>
      <c r="E688" s="176">
        <v>0</v>
      </c>
      <c r="F688" s="176">
        <v>0</v>
      </c>
      <c r="G688" s="176">
        <v>0</v>
      </c>
      <c r="H688" s="176">
        <v>0</v>
      </c>
      <c r="I688" s="176">
        <v>0</v>
      </c>
      <c r="J688" s="176">
        <v>0</v>
      </c>
      <c r="K688" s="176">
        <v>0</v>
      </c>
      <c r="L688" s="176">
        <v>0</v>
      </c>
      <c r="M688" s="176">
        <v>0</v>
      </c>
      <c r="N688" s="176">
        <v>0</v>
      </c>
      <c r="O688" s="176">
        <v>0</v>
      </c>
      <c r="P688" s="176">
        <v>0</v>
      </c>
      <c r="Q688" s="174" t="s">
        <v>163</v>
      </c>
      <c r="R688" s="204">
        <f t="shared" si="10"/>
        <v>0</v>
      </c>
    </row>
    <row r="689" spans="1:18">
      <c r="A689" s="201" t="s">
        <v>876</v>
      </c>
      <c r="B689" s="202" t="s">
        <v>734</v>
      </c>
      <c r="C689" s="177">
        <v>935000</v>
      </c>
      <c r="D689" s="177">
        <v>935000</v>
      </c>
      <c r="E689" s="177">
        <v>935000</v>
      </c>
      <c r="F689" s="177">
        <v>935000</v>
      </c>
      <c r="G689" s="177">
        <v>935000</v>
      </c>
      <c r="H689" s="177">
        <v>935000</v>
      </c>
      <c r="I689" s="177">
        <v>935000</v>
      </c>
      <c r="J689" s="177">
        <v>935000</v>
      </c>
      <c r="K689" s="177">
        <v>935000</v>
      </c>
      <c r="L689" s="177">
        <v>935000</v>
      </c>
      <c r="M689" s="177">
        <v>935000</v>
      </c>
      <c r="N689" s="177">
        <v>935000</v>
      </c>
      <c r="O689" s="177">
        <v>935000</v>
      </c>
      <c r="P689" s="177">
        <v>935092</v>
      </c>
      <c r="Q689" s="203" t="s">
        <v>163</v>
      </c>
      <c r="R689" s="204">
        <f t="shared" si="10"/>
        <v>0</v>
      </c>
    </row>
    <row r="690" spans="1:18" s="166" customFormat="1">
      <c r="A690" s="201" t="s">
        <v>877</v>
      </c>
      <c r="B690" s="202" t="s">
        <v>734</v>
      </c>
      <c r="C690" s="176">
        <v>0</v>
      </c>
      <c r="D690" s="176">
        <v>0</v>
      </c>
      <c r="E690" s="176">
        <v>0</v>
      </c>
      <c r="F690" s="176">
        <v>0</v>
      </c>
      <c r="G690" s="176">
        <v>0</v>
      </c>
      <c r="H690" s="176">
        <v>0</v>
      </c>
      <c r="I690" s="176">
        <v>0</v>
      </c>
      <c r="J690" s="176">
        <v>0</v>
      </c>
      <c r="K690" s="176">
        <v>0</v>
      </c>
      <c r="L690" s="176">
        <v>0</v>
      </c>
      <c r="M690" s="176">
        <v>0</v>
      </c>
      <c r="N690" s="176">
        <v>0</v>
      </c>
      <c r="O690" s="176">
        <v>0</v>
      </c>
      <c r="P690" s="176">
        <v>0</v>
      </c>
      <c r="Q690" s="174" t="s">
        <v>163</v>
      </c>
      <c r="R690" s="204">
        <f t="shared" si="10"/>
        <v>0</v>
      </c>
    </row>
    <row r="691" spans="1:18">
      <c r="A691" s="201" t="s">
        <v>878</v>
      </c>
      <c r="B691" s="202" t="s">
        <v>734</v>
      </c>
      <c r="C691" s="177">
        <v>11000</v>
      </c>
      <c r="D691" s="177">
        <v>11000</v>
      </c>
      <c r="E691" s="177">
        <v>11000</v>
      </c>
      <c r="F691" s="177">
        <v>11000</v>
      </c>
      <c r="G691" s="177">
        <v>11000</v>
      </c>
      <c r="H691" s="177">
        <v>11000</v>
      </c>
      <c r="I691" s="177">
        <v>11000</v>
      </c>
      <c r="J691" s="177">
        <v>11000</v>
      </c>
      <c r="K691" s="177">
        <v>11000</v>
      </c>
      <c r="L691" s="177">
        <v>11000</v>
      </c>
      <c r="M691" s="177">
        <v>11000</v>
      </c>
      <c r="N691" s="177">
        <v>11000</v>
      </c>
      <c r="O691" s="177">
        <v>11000</v>
      </c>
      <c r="P691" s="177">
        <v>11360</v>
      </c>
      <c r="Q691" s="203" t="s">
        <v>163</v>
      </c>
      <c r="R691" s="204">
        <f t="shared" si="10"/>
        <v>0</v>
      </c>
    </row>
    <row r="692" spans="1:18">
      <c r="A692" s="201" t="s">
        <v>879</v>
      </c>
      <c r="B692" s="202" t="s">
        <v>734</v>
      </c>
      <c r="C692" s="177">
        <v>1545000</v>
      </c>
      <c r="D692" s="177">
        <v>1545000</v>
      </c>
      <c r="E692" s="177">
        <v>1545000</v>
      </c>
      <c r="F692" s="177">
        <v>1545000</v>
      </c>
      <c r="G692" s="177">
        <v>1545000</v>
      </c>
      <c r="H692" s="177">
        <v>1545000</v>
      </c>
      <c r="I692" s="177">
        <v>1545000</v>
      </c>
      <c r="J692" s="177">
        <v>1545000</v>
      </c>
      <c r="K692" s="177">
        <v>1545000</v>
      </c>
      <c r="L692" s="177">
        <v>1545000</v>
      </c>
      <c r="M692" s="177">
        <v>1545000</v>
      </c>
      <c r="N692" s="177">
        <v>1545000</v>
      </c>
      <c r="O692" s="177">
        <v>1545000</v>
      </c>
      <c r="P692" s="177">
        <v>1544999</v>
      </c>
      <c r="Q692" s="203" t="s">
        <v>163</v>
      </c>
      <c r="R692" s="204">
        <f t="shared" si="10"/>
        <v>0</v>
      </c>
    </row>
    <row r="693" spans="1:18" s="166" customFormat="1">
      <c r="A693" s="201" t="s">
        <v>880</v>
      </c>
      <c r="B693" s="202" t="s">
        <v>734</v>
      </c>
      <c r="C693" s="176">
        <v>0</v>
      </c>
      <c r="D693" s="176">
        <v>0</v>
      </c>
      <c r="E693" s="176">
        <v>0</v>
      </c>
      <c r="F693" s="176">
        <v>0</v>
      </c>
      <c r="G693" s="176">
        <v>0</v>
      </c>
      <c r="H693" s="176">
        <v>0</v>
      </c>
      <c r="I693" s="176">
        <v>0</v>
      </c>
      <c r="J693" s="176">
        <v>0</v>
      </c>
      <c r="K693" s="176">
        <v>0</v>
      </c>
      <c r="L693" s="176">
        <v>0</v>
      </c>
      <c r="M693" s="176">
        <v>0</v>
      </c>
      <c r="N693" s="176">
        <v>0</v>
      </c>
      <c r="O693" s="176">
        <v>0</v>
      </c>
      <c r="P693" s="176">
        <v>0</v>
      </c>
      <c r="Q693" s="174" t="s">
        <v>163</v>
      </c>
      <c r="R693" s="204">
        <f t="shared" si="10"/>
        <v>0</v>
      </c>
    </row>
    <row r="694" spans="1:18" s="166" customFormat="1">
      <c r="A694" s="201" t="s">
        <v>881</v>
      </c>
      <c r="B694" s="202" t="s">
        <v>734</v>
      </c>
      <c r="C694" s="176">
        <v>0</v>
      </c>
      <c r="D694" s="176">
        <v>0</v>
      </c>
      <c r="E694" s="176">
        <v>0</v>
      </c>
      <c r="F694" s="176">
        <v>0</v>
      </c>
      <c r="G694" s="176">
        <v>0</v>
      </c>
      <c r="H694" s="176">
        <v>0</v>
      </c>
      <c r="I694" s="176">
        <v>0</v>
      </c>
      <c r="J694" s="176">
        <v>0</v>
      </c>
      <c r="K694" s="176">
        <v>0</v>
      </c>
      <c r="L694" s="176">
        <v>0</v>
      </c>
      <c r="M694" s="176">
        <v>0</v>
      </c>
      <c r="N694" s="176">
        <v>0</v>
      </c>
      <c r="O694" s="176">
        <v>0</v>
      </c>
      <c r="P694" s="176">
        <v>0</v>
      </c>
      <c r="Q694" s="174" t="s">
        <v>163</v>
      </c>
      <c r="R694" s="204">
        <f t="shared" si="10"/>
        <v>0</v>
      </c>
    </row>
    <row r="695" spans="1:18" s="166" customFormat="1">
      <c r="A695" s="201" t="s">
        <v>882</v>
      </c>
      <c r="B695" s="202" t="s">
        <v>734</v>
      </c>
      <c r="C695" s="176">
        <v>0</v>
      </c>
      <c r="D695" s="176">
        <v>0</v>
      </c>
      <c r="E695" s="176">
        <v>0</v>
      </c>
      <c r="F695" s="176">
        <v>0</v>
      </c>
      <c r="G695" s="176">
        <v>0</v>
      </c>
      <c r="H695" s="176">
        <v>0</v>
      </c>
      <c r="I695" s="176">
        <v>0</v>
      </c>
      <c r="J695" s="176">
        <v>0</v>
      </c>
      <c r="K695" s="176">
        <v>0</v>
      </c>
      <c r="L695" s="176">
        <v>0</v>
      </c>
      <c r="M695" s="176">
        <v>0</v>
      </c>
      <c r="N695" s="176">
        <v>0</v>
      </c>
      <c r="O695" s="176">
        <v>0</v>
      </c>
      <c r="P695" s="176">
        <v>0</v>
      </c>
      <c r="Q695" s="174" t="s">
        <v>163</v>
      </c>
      <c r="R695" s="204">
        <f t="shared" si="10"/>
        <v>0</v>
      </c>
    </row>
    <row r="696" spans="1:18">
      <c r="A696" s="201" t="s">
        <v>883</v>
      </c>
      <c r="B696" s="202" t="s">
        <v>734</v>
      </c>
      <c r="C696" s="177">
        <v>89000</v>
      </c>
      <c r="D696" s="177">
        <v>89000</v>
      </c>
      <c r="E696" s="177">
        <v>89000</v>
      </c>
      <c r="F696" s="177">
        <v>89000</v>
      </c>
      <c r="G696" s="177">
        <v>89000</v>
      </c>
      <c r="H696" s="177">
        <v>89000</v>
      </c>
      <c r="I696" s="177">
        <v>89000</v>
      </c>
      <c r="J696" s="177">
        <v>89000</v>
      </c>
      <c r="K696" s="177">
        <v>89000</v>
      </c>
      <c r="L696" s="177">
        <v>89000</v>
      </c>
      <c r="M696" s="177">
        <v>89000</v>
      </c>
      <c r="N696" s="177">
        <v>89000</v>
      </c>
      <c r="O696" s="177">
        <v>89000</v>
      </c>
      <c r="P696" s="177">
        <v>88692</v>
      </c>
      <c r="Q696" s="203" t="s">
        <v>163</v>
      </c>
      <c r="R696" s="204">
        <f t="shared" si="10"/>
        <v>0</v>
      </c>
    </row>
    <row r="697" spans="1:18" s="166" customFormat="1">
      <c r="A697" s="201" t="s">
        <v>884</v>
      </c>
      <c r="B697" s="202" t="s">
        <v>734</v>
      </c>
      <c r="C697" s="176">
        <v>0</v>
      </c>
      <c r="D697" s="176">
        <v>0</v>
      </c>
      <c r="E697" s="176">
        <v>0</v>
      </c>
      <c r="F697" s="176">
        <v>0</v>
      </c>
      <c r="G697" s="176">
        <v>0</v>
      </c>
      <c r="H697" s="176">
        <v>0</v>
      </c>
      <c r="I697" s="176">
        <v>0</v>
      </c>
      <c r="J697" s="176">
        <v>0</v>
      </c>
      <c r="K697" s="176">
        <v>0</v>
      </c>
      <c r="L697" s="176">
        <v>0</v>
      </c>
      <c r="M697" s="176">
        <v>0</v>
      </c>
      <c r="N697" s="176">
        <v>0</v>
      </c>
      <c r="O697" s="176">
        <v>0</v>
      </c>
      <c r="P697" s="176">
        <v>0</v>
      </c>
      <c r="Q697" s="174" t="s">
        <v>163</v>
      </c>
      <c r="R697" s="204">
        <f t="shared" si="10"/>
        <v>0</v>
      </c>
    </row>
    <row r="698" spans="1:18">
      <c r="A698" s="201" t="s">
        <v>885</v>
      </c>
      <c r="B698" s="202" t="s">
        <v>734</v>
      </c>
      <c r="C698" s="177">
        <v>49000</v>
      </c>
      <c r="D698" s="177">
        <v>49000</v>
      </c>
      <c r="E698" s="177">
        <v>49000</v>
      </c>
      <c r="F698" s="177">
        <v>49000</v>
      </c>
      <c r="G698" s="177">
        <v>49000</v>
      </c>
      <c r="H698" s="177">
        <v>49000</v>
      </c>
      <c r="I698" s="177">
        <v>49000</v>
      </c>
      <c r="J698" s="177">
        <v>49000</v>
      </c>
      <c r="K698" s="177">
        <v>49000</v>
      </c>
      <c r="L698" s="177">
        <v>49000</v>
      </c>
      <c r="M698" s="177">
        <v>49000</v>
      </c>
      <c r="N698" s="177">
        <v>49000</v>
      </c>
      <c r="O698" s="177">
        <v>49000</v>
      </c>
      <c r="P698" s="177">
        <v>49007</v>
      </c>
      <c r="Q698" s="203" t="s">
        <v>163</v>
      </c>
      <c r="R698" s="204">
        <f t="shared" si="10"/>
        <v>0</v>
      </c>
    </row>
    <row r="699" spans="1:18" s="166" customFormat="1">
      <c r="A699" s="201" t="s">
        <v>886</v>
      </c>
      <c r="B699" s="202" t="s">
        <v>734</v>
      </c>
      <c r="C699" s="176">
        <v>0</v>
      </c>
      <c r="D699" s="176">
        <v>0</v>
      </c>
      <c r="E699" s="176">
        <v>0</v>
      </c>
      <c r="F699" s="176">
        <v>0</v>
      </c>
      <c r="G699" s="176">
        <v>0</v>
      </c>
      <c r="H699" s="176">
        <v>0</v>
      </c>
      <c r="I699" s="176">
        <v>0</v>
      </c>
      <c r="J699" s="176">
        <v>0</v>
      </c>
      <c r="K699" s="176">
        <v>0</v>
      </c>
      <c r="L699" s="176">
        <v>0</v>
      </c>
      <c r="M699" s="176">
        <v>0</v>
      </c>
      <c r="N699" s="176">
        <v>0</v>
      </c>
      <c r="O699" s="176">
        <v>0</v>
      </c>
      <c r="P699" s="176">
        <v>0</v>
      </c>
      <c r="Q699" s="174" t="s">
        <v>163</v>
      </c>
      <c r="R699" s="204">
        <f t="shared" si="10"/>
        <v>0</v>
      </c>
    </row>
    <row r="700" spans="1:18" s="166" customFormat="1">
      <c r="A700" s="201" t="s">
        <v>887</v>
      </c>
      <c r="B700" s="202" t="s">
        <v>734</v>
      </c>
      <c r="C700" s="176">
        <v>0</v>
      </c>
      <c r="D700" s="176">
        <v>0</v>
      </c>
      <c r="E700" s="176">
        <v>0</v>
      </c>
      <c r="F700" s="176">
        <v>0</v>
      </c>
      <c r="G700" s="176">
        <v>0</v>
      </c>
      <c r="H700" s="176">
        <v>0</v>
      </c>
      <c r="I700" s="176">
        <v>0</v>
      </c>
      <c r="J700" s="176">
        <v>0</v>
      </c>
      <c r="K700" s="176">
        <v>0</v>
      </c>
      <c r="L700" s="176">
        <v>0</v>
      </c>
      <c r="M700" s="176">
        <v>0</v>
      </c>
      <c r="N700" s="176">
        <v>0</v>
      </c>
      <c r="O700" s="176">
        <v>0</v>
      </c>
      <c r="P700" s="176">
        <v>0</v>
      </c>
      <c r="Q700" s="174" t="s">
        <v>163</v>
      </c>
      <c r="R700" s="204">
        <f t="shared" si="10"/>
        <v>0</v>
      </c>
    </row>
    <row r="701" spans="1:18">
      <c r="A701" s="201" t="s">
        <v>888</v>
      </c>
      <c r="B701" s="202" t="s">
        <v>734</v>
      </c>
      <c r="C701" s="177">
        <v>214000</v>
      </c>
      <c r="D701" s="177">
        <v>214000</v>
      </c>
      <c r="E701" s="177">
        <v>214000</v>
      </c>
      <c r="F701" s="177">
        <v>214000</v>
      </c>
      <c r="G701" s="177">
        <v>214000</v>
      </c>
      <c r="H701" s="177">
        <v>214000</v>
      </c>
      <c r="I701" s="177">
        <v>214000</v>
      </c>
      <c r="J701" s="177">
        <v>214000</v>
      </c>
      <c r="K701" s="177">
        <v>214000</v>
      </c>
      <c r="L701" s="177">
        <v>214000</v>
      </c>
      <c r="M701" s="177">
        <v>214000</v>
      </c>
      <c r="N701" s="177">
        <v>214000</v>
      </c>
      <c r="O701" s="177">
        <v>214000</v>
      </c>
      <c r="P701" s="177">
        <v>214027</v>
      </c>
      <c r="Q701" s="203" t="s">
        <v>163</v>
      </c>
      <c r="R701" s="204">
        <f t="shared" si="10"/>
        <v>0</v>
      </c>
    </row>
    <row r="702" spans="1:18" s="166" customFormat="1">
      <c r="A702" s="201" t="s">
        <v>889</v>
      </c>
      <c r="B702" s="202" t="s">
        <v>734</v>
      </c>
      <c r="C702" s="176">
        <v>0</v>
      </c>
      <c r="D702" s="176">
        <v>0</v>
      </c>
      <c r="E702" s="176">
        <v>0</v>
      </c>
      <c r="F702" s="176">
        <v>0</v>
      </c>
      <c r="G702" s="176">
        <v>0</v>
      </c>
      <c r="H702" s="176">
        <v>0</v>
      </c>
      <c r="I702" s="176">
        <v>0</v>
      </c>
      <c r="J702" s="176">
        <v>0</v>
      </c>
      <c r="K702" s="176">
        <v>0</v>
      </c>
      <c r="L702" s="176">
        <v>0</v>
      </c>
      <c r="M702" s="176">
        <v>0</v>
      </c>
      <c r="N702" s="176">
        <v>0</v>
      </c>
      <c r="O702" s="176">
        <v>0</v>
      </c>
      <c r="P702" s="176">
        <v>0</v>
      </c>
      <c r="Q702" s="174" t="s">
        <v>163</v>
      </c>
      <c r="R702" s="204">
        <f t="shared" si="10"/>
        <v>0</v>
      </c>
    </row>
    <row r="703" spans="1:18" s="166" customFormat="1">
      <c r="A703" s="201" t="s">
        <v>890</v>
      </c>
      <c r="B703" s="202" t="s">
        <v>734</v>
      </c>
      <c r="C703" s="176">
        <v>0</v>
      </c>
      <c r="D703" s="176">
        <v>0</v>
      </c>
      <c r="E703" s="176">
        <v>0</v>
      </c>
      <c r="F703" s="176">
        <v>0</v>
      </c>
      <c r="G703" s="176">
        <v>0</v>
      </c>
      <c r="H703" s="176">
        <v>0</v>
      </c>
      <c r="I703" s="176">
        <v>0</v>
      </c>
      <c r="J703" s="176">
        <v>0</v>
      </c>
      <c r="K703" s="176">
        <v>0</v>
      </c>
      <c r="L703" s="176">
        <v>0</v>
      </c>
      <c r="M703" s="176">
        <v>0</v>
      </c>
      <c r="N703" s="176">
        <v>0</v>
      </c>
      <c r="O703" s="176">
        <v>0</v>
      </c>
      <c r="P703" s="176">
        <v>0</v>
      </c>
      <c r="Q703" s="174" t="s">
        <v>163</v>
      </c>
      <c r="R703" s="204">
        <f t="shared" si="10"/>
        <v>0</v>
      </c>
    </row>
    <row r="704" spans="1:18" s="166" customFormat="1">
      <c r="A704" s="201" t="s">
        <v>891</v>
      </c>
      <c r="B704" s="202" t="s">
        <v>734</v>
      </c>
      <c r="C704" s="176">
        <v>0</v>
      </c>
      <c r="D704" s="176">
        <v>0</v>
      </c>
      <c r="E704" s="176">
        <v>0</v>
      </c>
      <c r="F704" s="176">
        <v>0</v>
      </c>
      <c r="G704" s="176">
        <v>0</v>
      </c>
      <c r="H704" s="176">
        <v>0</v>
      </c>
      <c r="I704" s="176">
        <v>0</v>
      </c>
      <c r="J704" s="176">
        <v>0</v>
      </c>
      <c r="K704" s="176">
        <v>0</v>
      </c>
      <c r="L704" s="176">
        <v>0</v>
      </c>
      <c r="M704" s="176">
        <v>0</v>
      </c>
      <c r="N704" s="176">
        <v>0</v>
      </c>
      <c r="O704" s="176">
        <v>0</v>
      </c>
      <c r="P704" s="176">
        <v>0</v>
      </c>
      <c r="Q704" s="174" t="s">
        <v>163</v>
      </c>
      <c r="R704" s="204">
        <f t="shared" si="10"/>
        <v>0</v>
      </c>
    </row>
    <row r="705" spans="1:18" s="166" customFormat="1">
      <c r="A705" s="201" t="s">
        <v>892</v>
      </c>
      <c r="B705" s="202" t="s">
        <v>734</v>
      </c>
      <c r="C705" s="176">
        <v>0</v>
      </c>
      <c r="D705" s="176">
        <v>0</v>
      </c>
      <c r="E705" s="176">
        <v>0</v>
      </c>
      <c r="F705" s="176">
        <v>0</v>
      </c>
      <c r="G705" s="176">
        <v>0</v>
      </c>
      <c r="H705" s="176">
        <v>0</v>
      </c>
      <c r="I705" s="176">
        <v>0</v>
      </c>
      <c r="J705" s="176">
        <v>0</v>
      </c>
      <c r="K705" s="176">
        <v>0</v>
      </c>
      <c r="L705" s="176">
        <v>0</v>
      </c>
      <c r="M705" s="176">
        <v>0</v>
      </c>
      <c r="N705" s="176">
        <v>0</v>
      </c>
      <c r="O705" s="176">
        <v>0</v>
      </c>
      <c r="P705" s="176">
        <v>0</v>
      </c>
      <c r="Q705" s="174" t="s">
        <v>163</v>
      </c>
      <c r="R705" s="204">
        <f t="shared" si="10"/>
        <v>0</v>
      </c>
    </row>
    <row r="706" spans="1:18" s="166" customFormat="1">
      <c r="A706" s="201" t="s">
        <v>893</v>
      </c>
      <c r="B706" s="202" t="s">
        <v>734</v>
      </c>
      <c r="C706" s="176">
        <v>0</v>
      </c>
      <c r="D706" s="176">
        <v>0</v>
      </c>
      <c r="E706" s="176">
        <v>0</v>
      </c>
      <c r="F706" s="176">
        <v>0</v>
      </c>
      <c r="G706" s="176">
        <v>0</v>
      </c>
      <c r="H706" s="176">
        <v>0</v>
      </c>
      <c r="I706" s="176">
        <v>0</v>
      </c>
      <c r="J706" s="176">
        <v>0</v>
      </c>
      <c r="K706" s="176">
        <v>0</v>
      </c>
      <c r="L706" s="176">
        <v>0</v>
      </c>
      <c r="M706" s="176">
        <v>0</v>
      </c>
      <c r="N706" s="176">
        <v>0</v>
      </c>
      <c r="O706" s="176">
        <v>0</v>
      </c>
      <c r="P706" s="176">
        <v>0</v>
      </c>
      <c r="Q706" s="174" t="s">
        <v>163</v>
      </c>
      <c r="R706" s="204">
        <f t="shared" si="10"/>
        <v>0</v>
      </c>
    </row>
    <row r="707" spans="1:18" s="166" customFormat="1">
      <c r="A707" s="201" t="s">
        <v>894</v>
      </c>
      <c r="B707" s="202" t="s">
        <v>734</v>
      </c>
      <c r="C707" s="176">
        <v>0</v>
      </c>
      <c r="D707" s="176">
        <v>0</v>
      </c>
      <c r="E707" s="176">
        <v>0</v>
      </c>
      <c r="F707" s="176">
        <v>0</v>
      </c>
      <c r="G707" s="176">
        <v>0</v>
      </c>
      <c r="H707" s="176">
        <v>0</v>
      </c>
      <c r="I707" s="176">
        <v>0</v>
      </c>
      <c r="J707" s="176">
        <v>0</v>
      </c>
      <c r="K707" s="176">
        <v>0</v>
      </c>
      <c r="L707" s="176">
        <v>0</v>
      </c>
      <c r="M707" s="176">
        <v>0</v>
      </c>
      <c r="N707" s="176">
        <v>0</v>
      </c>
      <c r="O707" s="176">
        <v>0</v>
      </c>
      <c r="P707" s="176">
        <v>0</v>
      </c>
      <c r="Q707" s="174" t="s">
        <v>163</v>
      </c>
      <c r="R707" s="204">
        <f t="shared" si="10"/>
        <v>0</v>
      </c>
    </row>
    <row r="708" spans="1:18" s="166" customFormat="1">
      <c r="A708" s="201" t="s">
        <v>895</v>
      </c>
      <c r="B708" s="202" t="s">
        <v>734</v>
      </c>
      <c r="C708" s="176">
        <v>0</v>
      </c>
      <c r="D708" s="176">
        <v>0</v>
      </c>
      <c r="E708" s="176">
        <v>0</v>
      </c>
      <c r="F708" s="176">
        <v>0</v>
      </c>
      <c r="G708" s="176">
        <v>0</v>
      </c>
      <c r="H708" s="176">
        <v>0</v>
      </c>
      <c r="I708" s="176">
        <v>0</v>
      </c>
      <c r="J708" s="176">
        <v>0</v>
      </c>
      <c r="K708" s="176">
        <v>0</v>
      </c>
      <c r="L708" s="176">
        <v>0</v>
      </c>
      <c r="M708" s="176">
        <v>0</v>
      </c>
      <c r="N708" s="176">
        <v>0</v>
      </c>
      <c r="O708" s="176">
        <v>0</v>
      </c>
      <c r="P708" s="176">
        <v>0</v>
      </c>
      <c r="Q708" s="174" t="s">
        <v>163</v>
      </c>
      <c r="R708" s="204">
        <f t="shared" si="10"/>
        <v>0</v>
      </c>
    </row>
    <row r="709" spans="1:18" s="166" customFormat="1">
      <c r="A709" s="201" t="s">
        <v>896</v>
      </c>
      <c r="B709" s="202" t="s">
        <v>734</v>
      </c>
      <c r="C709" s="176">
        <v>0</v>
      </c>
      <c r="D709" s="176">
        <v>0</v>
      </c>
      <c r="E709" s="176">
        <v>0</v>
      </c>
      <c r="F709" s="176">
        <v>0</v>
      </c>
      <c r="G709" s="176">
        <v>0</v>
      </c>
      <c r="H709" s="176">
        <v>0</v>
      </c>
      <c r="I709" s="176">
        <v>0</v>
      </c>
      <c r="J709" s="176">
        <v>0</v>
      </c>
      <c r="K709" s="176">
        <v>0</v>
      </c>
      <c r="L709" s="176">
        <v>0</v>
      </c>
      <c r="M709" s="176">
        <v>0</v>
      </c>
      <c r="N709" s="176">
        <v>0</v>
      </c>
      <c r="O709" s="176">
        <v>0</v>
      </c>
      <c r="P709" s="176">
        <v>0</v>
      </c>
      <c r="Q709" s="174" t="s">
        <v>163</v>
      </c>
      <c r="R709" s="204">
        <f t="shared" ref="R709:R772" si="11">(ROUND((C709+O709+SUM(D709:N709)*2)/24,-3)-(ROUND(P709,-3)))</f>
        <v>0</v>
      </c>
    </row>
    <row r="710" spans="1:18" s="166" customFormat="1">
      <c r="A710" s="201" t="s">
        <v>897</v>
      </c>
      <c r="B710" s="202" t="s">
        <v>734</v>
      </c>
      <c r="C710" s="176">
        <v>0</v>
      </c>
      <c r="D710" s="176">
        <v>0</v>
      </c>
      <c r="E710" s="176">
        <v>0</v>
      </c>
      <c r="F710" s="176">
        <v>0</v>
      </c>
      <c r="G710" s="176">
        <v>0</v>
      </c>
      <c r="H710" s="176">
        <v>0</v>
      </c>
      <c r="I710" s="176">
        <v>0</v>
      </c>
      <c r="J710" s="176">
        <v>0</v>
      </c>
      <c r="K710" s="176">
        <v>0</v>
      </c>
      <c r="L710" s="176">
        <v>0</v>
      </c>
      <c r="M710" s="176">
        <v>0</v>
      </c>
      <c r="N710" s="176">
        <v>0</v>
      </c>
      <c r="O710" s="176">
        <v>0</v>
      </c>
      <c r="P710" s="176">
        <v>0</v>
      </c>
      <c r="Q710" s="174" t="s">
        <v>163</v>
      </c>
      <c r="R710" s="204">
        <f t="shared" si="11"/>
        <v>0</v>
      </c>
    </row>
    <row r="711" spans="1:18">
      <c r="A711" s="201" t="s">
        <v>898</v>
      </c>
      <c r="B711" s="202" t="s">
        <v>734</v>
      </c>
      <c r="C711" s="177">
        <v>7370000</v>
      </c>
      <c r="D711" s="177">
        <v>7370000</v>
      </c>
      <c r="E711" s="177">
        <v>7370000</v>
      </c>
      <c r="F711" s="177">
        <v>7370000</v>
      </c>
      <c r="G711" s="177">
        <v>7370000</v>
      </c>
      <c r="H711" s="177">
        <v>7370000</v>
      </c>
      <c r="I711" s="177">
        <v>7370000</v>
      </c>
      <c r="J711" s="177">
        <v>7370000</v>
      </c>
      <c r="K711" s="177">
        <v>7370000</v>
      </c>
      <c r="L711" s="177">
        <v>7370000</v>
      </c>
      <c r="M711" s="177">
        <v>7370000</v>
      </c>
      <c r="N711" s="177">
        <v>7370000</v>
      </c>
      <c r="O711" s="177">
        <v>7370000</v>
      </c>
      <c r="P711" s="177">
        <v>7370081</v>
      </c>
      <c r="Q711" s="203" t="s">
        <v>163</v>
      </c>
      <c r="R711" s="204">
        <f t="shared" si="11"/>
        <v>0</v>
      </c>
    </row>
    <row r="712" spans="1:18">
      <c r="A712" s="201" t="s">
        <v>899</v>
      </c>
      <c r="B712" s="202" t="s">
        <v>734</v>
      </c>
      <c r="C712" s="177">
        <v>161100000</v>
      </c>
      <c r="D712" s="177">
        <v>161100000</v>
      </c>
      <c r="E712" s="177">
        <v>161099000</v>
      </c>
      <c r="F712" s="177">
        <v>161099000</v>
      </c>
      <c r="G712" s="177">
        <v>161099000</v>
      </c>
      <c r="H712" s="177">
        <v>161099000</v>
      </c>
      <c r="I712" s="177">
        <v>161080000</v>
      </c>
      <c r="J712" s="177">
        <v>161080000</v>
      </c>
      <c r="K712" s="177">
        <v>161080000</v>
      </c>
      <c r="L712" s="177">
        <v>161080000</v>
      </c>
      <c r="M712" s="177">
        <v>161080000</v>
      </c>
      <c r="N712" s="177">
        <v>161080000</v>
      </c>
      <c r="O712" s="177">
        <v>161127000</v>
      </c>
      <c r="P712" s="177">
        <v>161090737</v>
      </c>
      <c r="Q712" s="203" t="s">
        <v>163</v>
      </c>
      <c r="R712" s="204">
        <f t="shared" si="11"/>
        <v>0</v>
      </c>
    </row>
    <row r="713" spans="1:18" s="166" customFormat="1">
      <c r="A713" s="201" t="s">
        <v>900</v>
      </c>
      <c r="B713" s="202" t="s">
        <v>734</v>
      </c>
      <c r="C713" s="176">
        <v>0</v>
      </c>
      <c r="D713" s="176">
        <v>0</v>
      </c>
      <c r="E713" s="176">
        <v>0</v>
      </c>
      <c r="F713" s="176">
        <v>0</v>
      </c>
      <c r="G713" s="176">
        <v>0</v>
      </c>
      <c r="H713" s="176">
        <v>0</v>
      </c>
      <c r="I713" s="176">
        <v>0</v>
      </c>
      <c r="J713" s="176">
        <v>0</v>
      </c>
      <c r="K713" s="176">
        <v>0</v>
      </c>
      <c r="L713" s="176">
        <v>0</v>
      </c>
      <c r="M713" s="176">
        <v>0</v>
      </c>
      <c r="N713" s="176">
        <v>0</v>
      </c>
      <c r="O713" s="176">
        <v>0</v>
      </c>
      <c r="P713" s="176">
        <v>0</v>
      </c>
      <c r="Q713" s="174" t="s">
        <v>163</v>
      </c>
      <c r="R713" s="204">
        <f t="shared" si="11"/>
        <v>0</v>
      </c>
    </row>
    <row r="714" spans="1:18">
      <c r="A714" s="201" t="s">
        <v>901</v>
      </c>
      <c r="B714" s="202" t="s">
        <v>734</v>
      </c>
      <c r="C714" s="177">
        <v>1314000</v>
      </c>
      <c r="D714" s="177">
        <v>1314000</v>
      </c>
      <c r="E714" s="177">
        <v>1314000</v>
      </c>
      <c r="F714" s="177">
        <v>1314000</v>
      </c>
      <c r="G714" s="177">
        <v>1314000</v>
      </c>
      <c r="H714" s="177">
        <v>1314000</v>
      </c>
      <c r="I714" s="177">
        <v>1314000</v>
      </c>
      <c r="J714" s="177">
        <v>1314000</v>
      </c>
      <c r="K714" s="177">
        <v>1314000</v>
      </c>
      <c r="L714" s="177">
        <v>1314000</v>
      </c>
      <c r="M714" s="177">
        <v>1314000</v>
      </c>
      <c r="N714" s="177">
        <v>1314000</v>
      </c>
      <c r="O714" s="177">
        <v>1314000</v>
      </c>
      <c r="P714" s="177">
        <v>1314040</v>
      </c>
      <c r="Q714" s="203" t="s">
        <v>163</v>
      </c>
      <c r="R714" s="204">
        <f t="shared" si="11"/>
        <v>0</v>
      </c>
    </row>
    <row r="715" spans="1:18" s="166" customFormat="1">
      <c r="A715" s="201" t="s">
        <v>902</v>
      </c>
      <c r="B715" s="202" t="s">
        <v>734</v>
      </c>
      <c r="C715" s="176">
        <v>0</v>
      </c>
      <c r="D715" s="176">
        <v>0</v>
      </c>
      <c r="E715" s="176">
        <v>0</v>
      </c>
      <c r="F715" s="176">
        <v>0</v>
      </c>
      <c r="G715" s="176">
        <v>0</v>
      </c>
      <c r="H715" s="176">
        <v>0</v>
      </c>
      <c r="I715" s="176">
        <v>0</v>
      </c>
      <c r="J715" s="176">
        <v>0</v>
      </c>
      <c r="K715" s="176">
        <v>0</v>
      </c>
      <c r="L715" s="176">
        <v>0</v>
      </c>
      <c r="M715" s="176">
        <v>0</v>
      </c>
      <c r="N715" s="176">
        <v>0</v>
      </c>
      <c r="O715" s="176">
        <v>0</v>
      </c>
      <c r="P715" s="176">
        <v>0</v>
      </c>
      <c r="Q715" s="174" t="s">
        <v>163</v>
      </c>
      <c r="R715" s="204">
        <f t="shared" si="11"/>
        <v>0</v>
      </c>
    </row>
    <row r="716" spans="1:18">
      <c r="A716" s="201" t="s">
        <v>903</v>
      </c>
      <c r="B716" s="202" t="s">
        <v>734</v>
      </c>
      <c r="C716" s="177">
        <v>93992000</v>
      </c>
      <c r="D716" s="177">
        <v>98159000</v>
      </c>
      <c r="E716" s="177">
        <v>100451000</v>
      </c>
      <c r="F716" s="177">
        <v>100350000</v>
      </c>
      <c r="G716" s="177">
        <v>100989000</v>
      </c>
      <c r="H716" s="177">
        <v>99802000</v>
      </c>
      <c r="I716" s="177">
        <v>100705000</v>
      </c>
      <c r="J716" s="177">
        <v>100506000</v>
      </c>
      <c r="K716" s="177">
        <v>100699000</v>
      </c>
      <c r="L716" s="177">
        <v>100610000</v>
      </c>
      <c r="M716" s="177">
        <v>111617000</v>
      </c>
      <c r="N716" s="177">
        <v>113270000</v>
      </c>
      <c r="O716" s="177">
        <v>114799000</v>
      </c>
      <c r="P716" s="177">
        <v>102629465</v>
      </c>
      <c r="Q716" s="203" t="s">
        <v>163</v>
      </c>
      <c r="R716" s="204">
        <f t="shared" si="11"/>
        <v>0</v>
      </c>
    </row>
    <row r="717" spans="1:18" s="166" customFormat="1">
      <c r="A717" s="201" t="s">
        <v>904</v>
      </c>
      <c r="B717" s="202" t="s">
        <v>734</v>
      </c>
      <c r="C717" s="176">
        <v>0</v>
      </c>
      <c r="D717" s="176">
        <v>0</v>
      </c>
      <c r="E717" s="176">
        <v>0</v>
      </c>
      <c r="F717" s="176">
        <v>0</v>
      </c>
      <c r="G717" s="176">
        <v>0</v>
      </c>
      <c r="H717" s="176">
        <v>0</v>
      </c>
      <c r="I717" s="176">
        <v>0</v>
      </c>
      <c r="J717" s="176">
        <v>0</v>
      </c>
      <c r="K717" s="176">
        <v>0</v>
      </c>
      <c r="L717" s="176">
        <v>0</v>
      </c>
      <c r="M717" s="176">
        <v>0</v>
      </c>
      <c r="N717" s="176">
        <v>0</v>
      </c>
      <c r="O717" s="176">
        <v>0</v>
      </c>
      <c r="P717" s="176">
        <v>0</v>
      </c>
      <c r="Q717" s="174" t="s">
        <v>163</v>
      </c>
      <c r="R717" s="204">
        <f t="shared" si="11"/>
        <v>0</v>
      </c>
    </row>
    <row r="718" spans="1:18">
      <c r="A718" s="201" t="s">
        <v>905</v>
      </c>
      <c r="B718" s="202" t="s">
        <v>734</v>
      </c>
      <c r="C718" s="177">
        <v>5509000</v>
      </c>
      <c r="D718" s="177">
        <v>5509000</v>
      </c>
      <c r="E718" s="177">
        <v>5509000</v>
      </c>
      <c r="F718" s="177">
        <v>5509000</v>
      </c>
      <c r="G718" s="177">
        <v>5509000</v>
      </c>
      <c r="H718" s="177">
        <v>5509000</v>
      </c>
      <c r="I718" s="177">
        <v>5509000</v>
      </c>
      <c r="J718" s="177">
        <v>5509000</v>
      </c>
      <c r="K718" s="177">
        <v>5509000</v>
      </c>
      <c r="L718" s="177">
        <v>5509000</v>
      </c>
      <c r="M718" s="177">
        <v>5509000</v>
      </c>
      <c r="N718" s="177">
        <v>5509000</v>
      </c>
      <c r="O718" s="177">
        <v>5509000</v>
      </c>
      <c r="P718" s="177">
        <v>5509002</v>
      </c>
      <c r="Q718" s="203" t="s">
        <v>163</v>
      </c>
      <c r="R718" s="204">
        <f t="shared" si="11"/>
        <v>0</v>
      </c>
    </row>
    <row r="719" spans="1:18" s="166" customFormat="1">
      <c r="A719" s="201" t="s">
        <v>906</v>
      </c>
      <c r="B719" s="202" t="s">
        <v>734</v>
      </c>
      <c r="C719" s="176">
        <v>0</v>
      </c>
      <c r="D719" s="176">
        <v>0</v>
      </c>
      <c r="E719" s="176">
        <v>0</v>
      </c>
      <c r="F719" s="176">
        <v>0</v>
      </c>
      <c r="G719" s="176">
        <v>0</v>
      </c>
      <c r="H719" s="176">
        <v>0</v>
      </c>
      <c r="I719" s="176">
        <v>0</v>
      </c>
      <c r="J719" s="176">
        <v>0</v>
      </c>
      <c r="K719" s="176">
        <v>0</v>
      </c>
      <c r="L719" s="176">
        <v>0</v>
      </c>
      <c r="M719" s="176">
        <v>0</v>
      </c>
      <c r="N719" s="176">
        <v>0</v>
      </c>
      <c r="O719" s="176">
        <v>0</v>
      </c>
      <c r="P719" s="176">
        <v>0</v>
      </c>
      <c r="Q719" s="174" t="s">
        <v>163</v>
      </c>
      <c r="R719" s="204">
        <f t="shared" si="11"/>
        <v>0</v>
      </c>
    </row>
    <row r="720" spans="1:18">
      <c r="A720" s="201" t="s">
        <v>907</v>
      </c>
      <c r="B720" s="202" t="s">
        <v>734</v>
      </c>
      <c r="C720" s="177">
        <v>753000</v>
      </c>
      <c r="D720" s="177">
        <v>679000</v>
      </c>
      <c r="E720" s="177">
        <v>679000</v>
      </c>
      <c r="F720" s="177">
        <v>679000</v>
      </c>
      <c r="G720" s="177">
        <v>679000</v>
      </c>
      <c r="H720" s="177">
        <v>679000</v>
      </c>
      <c r="I720" s="177">
        <v>679000</v>
      </c>
      <c r="J720" s="177">
        <v>679000</v>
      </c>
      <c r="K720" s="177">
        <v>679000</v>
      </c>
      <c r="L720" s="177">
        <v>679000</v>
      </c>
      <c r="M720" s="177">
        <v>679000</v>
      </c>
      <c r="N720" s="177">
        <v>679000</v>
      </c>
      <c r="O720" s="177">
        <v>716000</v>
      </c>
      <c r="P720" s="177">
        <v>683580</v>
      </c>
      <c r="Q720" s="203" t="s">
        <v>163</v>
      </c>
      <c r="R720" s="204">
        <f t="shared" si="11"/>
        <v>0</v>
      </c>
    </row>
    <row r="721" spans="1:18" s="166" customFormat="1">
      <c r="A721" s="201" t="s">
        <v>908</v>
      </c>
      <c r="B721" s="202" t="s">
        <v>734</v>
      </c>
      <c r="C721" s="176">
        <v>0</v>
      </c>
      <c r="D721" s="176">
        <v>0</v>
      </c>
      <c r="E721" s="176">
        <v>0</v>
      </c>
      <c r="F721" s="176">
        <v>0</v>
      </c>
      <c r="G721" s="176">
        <v>0</v>
      </c>
      <c r="H721" s="176">
        <v>0</v>
      </c>
      <c r="I721" s="176">
        <v>0</v>
      </c>
      <c r="J721" s="176">
        <v>0</v>
      </c>
      <c r="K721" s="176">
        <v>0</v>
      </c>
      <c r="L721" s="176">
        <v>0</v>
      </c>
      <c r="M721" s="176">
        <v>0</v>
      </c>
      <c r="N721" s="176">
        <v>0</v>
      </c>
      <c r="O721" s="176">
        <v>0</v>
      </c>
      <c r="P721" s="176">
        <v>0</v>
      </c>
      <c r="Q721" s="174" t="s">
        <v>163</v>
      </c>
      <c r="R721" s="204">
        <f t="shared" si="11"/>
        <v>0</v>
      </c>
    </row>
    <row r="722" spans="1:18" s="166" customFormat="1">
      <c r="A722" s="201" t="s">
        <v>909</v>
      </c>
      <c r="B722" s="202" t="s">
        <v>734</v>
      </c>
      <c r="C722" s="176">
        <v>0</v>
      </c>
      <c r="D722" s="176">
        <v>0</v>
      </c>
      <c r="E722" s="176">
        <v>0</v>
      </c>
      <c r="F722" s="176">
        <v>0</v>
      </c>
      <c r="G722" s="176">
        <v>0</v>
      </c>
      <c r="H722" s="176">
        <v>0</v>
      </c>
      <c r="I722" s="176">
        <v>0</v>
      </c>
      <c r="J722" s="176">
        <v>0</v>
      </c>
      <c r="K722" s="176">
        <v>0</v>
      </c>
      <c r="L722" s="176">
        <v>0</v>
      </c>
      <c r="M722" s="176">
        <v>0</v>
      </c>
      <c r="N722" s="176">
        <v>0</v>
      </c>
      <c r="O722" s="176">
        <v>0</v>
      </c>
      <c r="P722" s="176">
        <v>0</v>
      </c>
      <c r="Q722" s="174" t="s">
        <v>163</v>
      </c>
      <c r="R722" s="204">
        <f t="shared" si="11"/>
        <v>0</v>
      </c>
    </row>
    <row r="723" spans="1:18" s="166" customFormat="1">
      <c r="A723" s="201" t="s">
        <v>910</v>
      </c>
      <c r="B723" s="202" t="s">
        <v>734</v>
      </c>
      <c r="C723" s="176">
        <v>0</v>
      </c>
      <c r="D723" s="176">
        <v>0</v>
      </c>
      <c r="E723" s="176">
        <v>0</v>
      </c>
      <c r="F723" s="176">
        <v>0</v>
      </c>
      <c r="G723" s="176">
        <v>0</v>
      </c>
      <c r="H723" s="176">
        <v>0</v>
      </c>
      <c r="I723" s="176">
        <v>0</v>
      </c>
      <c r="J723" s="176">
        <v>0</v>
      </c>
      <c r="K723" s="176">
        <v>0</v>
      </c>
      <c r="L723" s="176">
        <v>0</v>
      </c>
      <c r="M723" s="176">
        <v>0</v>
      </c>
      <c r="N723" s="176">
        <v>0</v>
      </c>
      <c r="O723" s="176">
        <v>0</v>
      </c>
      <c r="P723" s="176">
        <v>0</v>
      </c>
      <c r="Q723" s="174" t="s">
        <v>163</v>
      </c>
      <c r="R723" s="204">
        <f t="shared" si="11"/>
        <v>0</v>
      </c>
    </row>
    <row r="724" spans="1:18" s="166" customFormat="1">
      <c r="A724" s="201" t="s">
        <v>911</v>
      </c>
      <c r="B724" s="202" t="s">
        <v>734</v>
      </c>
      <c r="C724" s="176">
        <v>0</v>
      </c>
      <c r="D724" s="176">
        <v>0</v>
      </c>
      <c r="E724" s="176">
        <v>0</v>
      </c>
      <c r="F724" s="176">
        <v>0</v>
      </c>
      <c r="G724" s="176">
        <v>0</v>
      </c>
      <c r="H724" s="176">
        <v>0</v>
      </c>
      <c r="I724" s="176">
        <v>0</v>
      </c>
      <c r="J724" s="176">
        <v>0</v>
      </c>
      <c r="K724" s="176">
        <v>0</v>
      </c>
      <c r="L724" s="176">
        <v>0</v>
      </c>
      <c r="M724" s="176">
        <v>0</v>
      </c>
      <c r="N724" s="176">
        <v>0</v>
      </c>
      <c r="O724" s="176">
        <v>0</v>
      </c>
      <c r="P724" s="176">
        <v>0</v>
      </c>
      <c r="Q724" s="174" t="s">
        <v>163</v>
      </c>
      <c r="R724" s="204">
        <f t="shared" si="11"/>
        <v>0</v>
      </c>
    </row>
    <row r="725" spans="1:18" s="166" customFormat="1">
      <c r="A725" s="201" t="s">
        <v>912</v>
      </c>
      <c r="B725" s="202" t="s">
        <v>734</v>
      </c>
      <c r="C725" s="176">
        <v>0</v>
      </c>
      <c r="D725" s="176">
        <v>0</v>
      </c>
      <c r="E725" s="176">
        <v>0</v>
      </c>
      <c r="F725" s="176">
        <v>0</v>
      </c>
      <c r="G725" s="176">
        <v>0</v>
      </c>
      <c r="H725" s="176">
        <v>0</v>
      </c>
      <c r="I725" s="176">
        <v>0</v>
      </c>
      <c r="J725" s="176">
        <v>0</v>
      </c>
      <c r="K725" s="176">
        <v>0</v>
      </c>
      <c r="L725" s="176">
        <v>0</v>
      </c>
      <c r="M725" s="176">
        <v>0</v>
      </c>
      <c r="N725" s="176">
        <v>0</v>
      </c>
      <c r="O725" s="176">
        <v>0</v>
      </c>
      <c r="P725" s="176">
        <v>0</v>
      </c>
      <c r="Q725" s="174" t="s">
        <v>163</v>
      </c>
      <c r="R725" s="204">
        <f t="shared" si="11"/>
        <v>0</v>
      </c>
    </row>
    <row r="726" spans="1:18" s="166" customFormat="1">
      <c r="A726" s="201" t="s">
        <v>913</v>
      </c>
      <c r="B726" s="202" t="s">
        <v>734</v>
      </c>
      <c r="C726" s="176">
        <v>0</v>
      </c>
      <c r="D726" s="176">
        <v>0</v>
      </c>
      <c r="E726" s="176">
        <v>0</v>
      </c>
      <c r="F726" s="176">
        <v>0</v>
      </c>
      <c r="G726" s="176">
        <v>0</v>
      </c>
      <c r="H726" s="176">
        <v>0</v>
      </c>
      <c r="I726" s="176">
        <v>0</v>
      </c>
      <c r="J726" s="176">
        <v>0</v>
      </c>
      <c r="K726" s="176">
        <v>0</v>
      </c>
      <c r="L726" s="176">
        <v>0</v>
      </c>
      <c r="M726" s="176">
        <v>0</v>
      </c>
      <c r="N726" s="176">
        <v>0</v>
      </c>
      <c r="O726" s="176">
        <v>0</v>
      </c>
      <c r="P726" s="176">
        <v>0</v>
      </c>
      <c r="Q726" s="174" t="s">
        <v>163</v>
      </c>
      <c r="R726" s="204">
        <f t="shared" si="11"/>
        <v>0</v>
      </c>
    </row>
    <row r="727" spans="1:18" s="166" customFormat="1">
      <c r="A727" s="201" t="s">
        <v>914</v>
      </c>
      <c r="B727" s="202" t="s">
        <v>734</v>
      </c>
      <c r="C727" s="176">
        <v>0</v>
      </c>
      <c r="D727" s="176">
        <v>0</v>
      </c>
      <c r="E727" s="176">
        <v>0</v>
      </c>
      <c r="F727" s="176">
        <v>0</v>
      </c>
      <c r="G727" s="176">
        <v>0</v>
      </c>
      <c r="H727" s="176">
        <v>0</v>
      </c>
      <c r="I727" s="176">
        <v>0</v>
      </c>
      <c r="J727" s="176">
        <v>0</v>
      </c>
      <c r="K727" s="176">
        <v>0</v>
      </c>
      <c r="L727" s="176">
        <v>0</v>
      </c>
      <c r="M727" s="176">
        <v>0</v>
      </c>
      <c r="N727" s="176">
        <v>0</v>
      </c>
      <c r="O727" s="176">
        <v>0</v>
      </c>
      <c r="P727" s="176">
        <v>0</v>
      </c>
      <c r="Q727" s="174" t="s">
        <v>163</v>
      </c>
      <c r="R727" s="204">
        <f t="shared" si="11"/>
        <v>0</v>
      </c>
    </row>
    <row r="728" spans="1:18">
      <c r="A728" s="201" t="s">
        <v>915</v>
      </c>
      <c r="B728" s="202" t="s">
        <v>734</v>
      </c>
      <c r="C728" s="177">
        <v>3517000</v>
      </c>
      <c r="D728" s="177">
        <v>3517000</v>
      </c>
      <c r="E728" s="177">
        <v>3517000</v>
      </c>
      <c r="F728" s="177">
        <v>3517000</v>
      </c>
      <c r="G728" s="177">
        <v>3517000</v>
      </c>
      <c r="H728" s="177">
        <v>3517000</v>
      </c>
      <c r="I728" s="177">
        <v>3517000</v>
      </c>
      <c r="J728" s="177">
        <v>3517000</v>
      </c>
      <c r="K728" s="177">
        <v>3517000</v>
      </c>
      <c r="L728" s="177">
        <v>3517000</v>
      </c>
      <c r="M728" s="177">
        <v>3517000</v>
      </c>
      <c r="N728" s="177">
        <v>3517000</v>
      </c>
      <c r="O728" s="177">
        <v>3517000</v>
      </c>
      <c r="P728" s="177">
        <v>3516565</v>
      </c>
      <c r="Q728" s="203" t="s">
        <v>163</v>
      </c>
      <c r="R728" s="204">
        <f t="shared" si="11"/>
        <v>0</v>
      </c>
    </row>
    <row r="729" spans="1:18" s="166" customFormat="1">
      <c r="A729" s="201" t="s">
        <v>916</v>
      </c>
      <c r="B729" s="202" t="s">
        <v>734</v>
      </c>
      <c r="C729" s="176">
        <v>0</v>
      </c>
      <c r="D729" s="176">
        <v>0</v>
      </c>
      <c r="E729" s="176">
        <v>0</v>
      </c>
      <c r="F729" s="176">
        <v>0</v>
      </c>
      <c r="G729" s="176">
        <v>0</v>
      </c>
      <c r="H729" s="176">
        <v>0</v>
      </c>
      <c r="I729" s="176">
        <v>0</v>
      </c>
      <c r="J729" s="176">
        <v>0</v>
      </c>
      <c r="K729" s="176">
        <v>0</v>
      </c>
      <c r="L729" s="176">
        <v>0</v>
      </c>
      <c r="M729" s="176">
        <v>0</v>
      </c>
      <c r="N729" s="176">
        <v>0</v>
      </c>
      <c r="O729" s="176">
        <v>0</v>
      </c>
      <c r="P729" s="176">
        <v>0</v>
      </c>
      <c r="Q729" s="174" t="s">
        <v>163</v>
      </c>
      <c r="R729" s="204">
        <f t="shared" si="11"/>
        <v>0</v>
      </c>
    </row>
    <row r="730" spans="1:18" s="166" customFormat="1">
      <c r="A730" s="201" t="s">
        <v>917</v>
      </c>
      <c r="B730" s="202" t="s">
        <v>734</v>
      </c>
      <c r="C730" s="176">
        <v>0</v>
      </c>
      <c r="D730" s="176">
        <v>0</v>
      </c>
      <c r="E730" s="176">
        <v>0</v>
      </c>
      <c r="F730" s="176">
        <v>0</v>
      </c>
      <c r="G730" s="176">
        <v>0</v>
      </c>
      <c r="H730" s="176">
        <v>0</v>
      </c>
      <c r="I730" s="176">
        <v>0</v>
      </c>
      <c r="J730" s="176">
        <v>0</v>
      </c>
      <c r="K730" s="176">
        <v>0</v>
      </c>
      <c r="L730" s="176">
        <v>0</v>
      </c>
      <c r="M730" s="176">
        <v>0</v>
      </c>
      <c r="N730" s="176">
        <v>0</v>
      </c>
      <c r="O730" s="176">
        <v>0</v>
      </c>
      <c r="P730" s="176">
        <v>0</v>
      </c>
      <c r="Q730" s="174" t="s">
        <v>163</v>
      </c>
      <c r="R730" s="204">
        <f t="shared" si="11"/>
        <v>0</v>
      </c>
    </row>
    <row r="731" spans="1:18" s="166" customFormat="1">
      <c r="A731" s="201" t="s">
        <v>918</v>
      </c>
      <c r="B731" s="202" t="s">
        <v>734</v>
      </c>
      <c r="C731" s="176">
        <v>0</v>
      </c>
      <c r="D731" s="176">
        <v>0</v>
      </c>
      <c r="E731" s="176">
        <v>0</v>
      </c>
      <c r="F731" s="176">
        <v>0</v>
      </c>
      <c r="G731" s="176">
        <v>0</v>
      </c>
      <c r="H731" s="176">
        <v>0</v>
      </c>
      <c r="I731" s="176">
        <v>0</v>
      </c>
      <c r="J731" s="176">
        <v>0</v>
      </c>
      <c r="K731" s="176">
        <v>0</v>
      </c>
      <c r="L731" s="176">
        <v>0</v>
      </c>
      <c r="M731" s="176">
        <v>0</v>
      </c>
      <c r="N731" s="176">
        <v>0</v>
      </c>
      <c r="O731" s="176">
        <v>0</v>
      </c>
      <c r="P731" s="176">
        <v>0</v>
      </c>
      <c r="Q731" s="174" t="s">
        <v>163</v>
      </c>
      <c r="R731" s="204">
        <f t="shared" si="11"/>
        <v>0</v>
      </c>
    </row>
    <row r="732" spans="1:18" s="166" customFormat="1">
      <c r="A732" s="201" t="s">
        <v>919</v>
      </c>
      <c r="B732" s="202" t="s">
        <v>734</v>
      </c>
      <c r="C732" s="176">
        <v>0</v>
      </c>
      <c r="D732" s="176">
        <v>0</v>
      </c>
      <c r="E732" s="176">
        <v>0</v>
      </c>
      <c r="F732" s="176">
        <v>0</v>
      </c>
      <c r="G732" s="176">
        <v>0</v>
      </c>
      <c r="H732" s="176">
        <v>0</v>
      </c>
      <c r="I732" s="176">
        <v>0</v>
      </c>
      <c r="J732" s="176">
        <v>0</v>
      </c>
      <c r="K732" s="176">
        <v>0</v>
      </c>
      <c r="L732" s="176">
        <v>0</v>
      </c>
      <c r="M732" s="176">
        <v>0</v>
      </c>
      <c r="N732" s="176">
        <v>0</v>
      </c>
      <c r="O732" s="176">
        <v>0</v>
      </c>
      <c r="P732" s="176">
        <v>0</v>
      </c>
      <c r="Q732" s="174" t="s">
        <v>163</v>
      </c>
      <c r="R732" s="204">
        <f t="shared" si="11"/>
        <v>0</v>
      </c>
    </row>
    <row r="733" spans="1:18" s="166" customFormat="1">
      <c r="A733" s="201" t="s">
        <v>920</v>
      </c>
      <c r="B733" s="202" t="s">
        <v>734</v>
      </c>
      <c r="C733" s="176">
        <v>0</v>
      </c>
      <c r="D733" s="176">
        <v>0</v>
      </c>
      <c r="E733" s="176">
        <v>0</v>
      </c>
      <c r="F733" s="176">
        <v>0</v>
      </c>
      <c r="G733" s="176">
        <v>0</v>
      </c>
      <c r="H733" s="176">
        <v>0</v>
      </c>
      <c r="I733" s="176">
        <v>0</v>
      </c>
      <c r="J733" s="176">
        <v>0</v>
      </c>
      <c r="K733" s="176">
        <v>0</v>
      </c>
      <c r="L733" s="176">
        <v>0</v>
      </c>
      <c r="M733" s="176">
        <v>0</v>
      </c>
      <c r="N733" s="176">
        <v>0</v>
      </c>
      <c r="O733" s="176">
        <v>0</v>
      </c>
      <c r="P733" s="176">
        <v>0</v>
      </c>
      <c r="Q733" s="174" t="s">
        <v>163</v>
      </c>
      <c r="R733" s="204">
        <f t="shared" si="11"/>
        <v>0</v>
      </c>
    </row>
    <row r="734" spans="1:18" s="166" customFormat="1">
      <c r="A734" s="201" t="s">
        <v>921</v>
      </c>
      <c r="B734" s="202" t="s">
        <v>734</v>
      </c>
      <c r="C734" s="176">
        <v>0</v>
      </c>
      <c r="D734" s="176">
        <v>0</v>
      </c>
      <c r="E734" s="176">
        <v>0</v>
      </c>
      <c r="F734" s="176">
        <v>0</v>
      </c>
      <c r="G734" s="176">
        <v>0</v>
      </c>
      <c r="H734" s="176">
        <v>0</v>
      </c>
      <c r="I734" s="176">
        <v>0</v>
      </c>
      <c r="J734" s="176">
        <v>0</v>
      </c>
      <c r="K734" s="176">
        <v>0</v>
      </c>
      <c r="L734" s="176">
        <v>0</v>
      </c>
      <c r="M734" s="176">
        <v>0</v>
      </c>
      <c r="N734" s="176">
        <v>0</v>
      </c>
      <c r="O734" s="176">
        <v>0</v>
      </c>
      <c r="P734" s="176">
        <v>0</v>
      </c>
      <c r="Q734" s="174" t="s">
        <v>163</v>
      </c>
      <c r="R734" s="204">
        <f t="shared" si="11"/>
        <v>0</v>
      </c>
    </row>
    <row r="735" spans="1:18" s="166" customFormat="1">
      <c r="A735" s="201" t="s">
        <v>922</v>
      </c>
      <c r="B735" s="202" t="s">
        <v>734</v>
      </c>
      <c r="C735" s="176">
        <v>0</v>
      </c>
      <c r="D735" s="176">
        <v>0</v>
      </c>
      <c r="E735" s="176">
        <v>0</v>
      </c>
      <c r="F735" s="176">
        <v>0</v>
      </c>
      <c r="G735" s="176">
        <v>0</v>
      </c>
      <c r="H735" s="176">
        <v>0</v>
      </c>
      <c r="I735" s="176">
        <v>0</v>
      </c>
      <c r="J735" s="176">
        <v>0</v>
      </c>
      <c r="K735" s="176">
        <v>0</v>
      </c>
      <c r="L735" s="176">
        <v>0</v>
      </c>
      <c r="M735" s="176">
        <v>0</v>
      </c>
      <c r="N735" s="176">
        <v>0</v>
      </c>
      <c r="O735" s="176">
        <v>0</v>
      </c>
      <c r="P735" s="176">
        <v>0</v>
      </c>
      <c r="Q735" s="174" t="s">
        <v>163</v>
      </c>
      <c r="R735" s="204">
        <f t="shared" si="11"/>
        <v>0</v>
      </c>
    </row>
    <row r="736" spans="1:18" s="166" customFormat="1">
      <c r="A736" s="201" t="s">
        <v>923</v>
      </c>
      <c r="B736" s="202" t="s">
        <v>734</v>
      </c>
      <c r="C736" s="176">
        <v>0</v>
      </c>
      <c r="D736" s="176">
        <v>0</v>
      </c>
      <c r="E736" s="176">
        <v>0</v>
      </c>
      <c r="F736" s="176">
        <v>0</v>
      </c>
      <c r="G736" s="176">
        <v>0</v>
      </c>
      <c r="H736" s="176">
        <v>0</v>
      </c>
      <c r="I736" s="176">
        <v>0</v>
      </c>
      <c r="J736" s="176">
        <v>0</v>
      </c>
      <c r="K736" s="176">
        <v>0</v>
      </c>
      <c r="L736" s="176">
        <v>0</v>
      </c>
      <c r="M736" s="176">
        <v>0</v>
      </c>
      <c r="N736" s="176">
        <v>0</v>
      </c>
      <c r="O736" s="176">
        <v>0</v>
      </c>
      <c r="P736" s="176">
        <v>0</v>
      </c>
      <c r="Q736" s="174" t="s">
        <v>163</v>
      </c>
      <c r="R736" s="204">
        <f t="shared" si="11"/>
        <v>0</v>
      </c>
    </row>
    <row r="737" spans="1:18">
      <c r="A737" s="201" t="s">
        <v>924</v>
      </c>
      <c r="B737" s="202" t="s">
        <v>734</v>
      </c>
      <c r="C737" s="177">
        <v>204000</v>
      </c>
      <c r="D737" s="177">
        <v>204000</v>
      </c>
      <c r="E737" s="177">
        <v>204000</v>
      </c>
      <c r="F737" s="177">
        <v>204000</v>
      </c>
      <c r="G737" s="177">
        <v>204000</v>
      </c>
      <c r="H737" s="177">
        <v>204000</v>
      </c>
      <c r="I737" s="177">
        <v>204000</v>
      </c>
      <c r="J737" s="177">
        <v>204000</v>
      </c>
      <c r="K737" s="177">
        <v>204000</v>
      </c>
      <c r="L737" s="177">
        <v>204000</v>
      </c>
      <c r="M737" s="177">
        <v>204000</v>
      </c>
      <c r="N737" s="177">
        <v>204000</v>
      </c>
      <c r="O737" s="177">
        <v>204000</v>
      </c>
      <c r="P737" s="177">
        <v>204200</v>
      </c>
      <c r="Q737" s="203" t="s">
        <v>163</v>
      </c>
      <c r="R737" s="204">
        <f t="shared" si="11"/>
        <v>0</v>
      </c>
    </row>
    <row r="738" spans="1:18" s="166" customFormat="1">
      <c r="A738" s="201" t="s">
        <v>925</v>
      </c>
      <c r="B738" s="202" t="s">
        <v>734</v>
      </c>
      <c r="C738" s="176">
        <v>0</v>
      </c>
      <c r="D738" s="176">
        <v>0</v>
      </c>
      <c r="E738" s="176">
        <v>0</v>
      </c>
      <c r="F738" s="176">
        <v>0</v>
      </c>
      <c r="G738" s="176">
        <v>0</v>
      </c>
      <c r="H738" s="176">
        <v>0</v>
      </c>
      <c r="I738" s="176">
        <v>0</v>
      </c>
      <c r="J738" s="176">
        <v>0</v>
      </c>
      <c r="K738" s="176">
        <v>0</v>
      </c>
      <c r="L738" s="176">
        <v>0</v>
      </c>
      <c r="M738" s="176">
        <v>0</v>
      </c>
      <c r="N738" s="176">
        <v>0</v>
      </c>
      <c r="O738" s="176">
        <v>0</v>
      </c>
      <c r="P738" s="176">
        <v>0</v>
      </c>
      <c r="Q738" s="174" t="s">
        <v>163</v>
      </c>
      <c r="R738" s="204">
        <f t="shared" si="11"/>
        <v>0</v>
      </c>
    </row>
    <row r="739" spans="1:18">
      <c r="A739" s="201" t="s">
        <v>926</v>
      </c>
      <c r="B739" s="202" t="s">
        <v>734</v>
      </c>
      <c r="C739" s="177">
        <v>88271000</v>
      </c>
      <c r="D739" s="177">
        <v>74499000</v>
      </c>
      <c r="E739" s="177">
        <v>74496000</v>
      </c>
      <c r="F739" s="177">
        <v>90787000</v>
      </c>
      <c r="G739" s="177">
        <v>90806000</v>
      </c>
      <c r="H739" s="177">
        <v>90764000</v>
      </c>
      <c r="I739" s="177">
        <v>90658000</v>
      </c>
      <c r="J739" s="177">
        <v>90658000</v>
      </c>
      <c r="K739" s="177">
        <v>90659000</v>
      </c>
      <c r="L739" s="177">
        <v>90661000</v>
      </c>
      <c r="M739" s="177">
        <v>90717000</v>
      </c>
      <c r="N739" s="177">
        <v>90717000</v>
      </c>
      <c r="O739" s="177">
        <v>90659000</v>
      </c>
      <c r="P739" s="177">
        <v>87907222</v>
      </c>
      <c r="Q739" s="203" t="s">
        <v>163</v>
      </c>
      <c r="R739" s="204">
        <f t="shared" si="11"/>
        <v>0</v>
      </c>
    </row>
    <row r="740" spans="1:18" s="166" customFormat="1">
      <c r="A740" s="201" t="s">
        <v>927</v>
      </c>
      <c r="B740" s="202" t="s">
        <v>734</v>
      </c>
      <c r="C740" s="176">
        <v>0</v>
      </c>
      <c r="D740" s="176">
        <v>0</v>
      </c>
      <c r="E740" s="176">
        <v>0</v>
      </c>
      <c r="F740" s="176">
        <v>0</v>
      </c>
      <c r="G740" s="176">
        <v>0</v>
      </c>
      <c r="H740" s="176">
        <v>0</v>
      </c>
      <c r="I740" s="176">
        <v>0</v>
      </c>
      <c r="J740" s="176">
        <v>0</v>
      </c>
      <c r="K740" s="176">
        <v>0</v>
      </c>
      <c r="L740" s="176">
        <v>0</v>
      </c>
      <c r="M740" s="176">
        <v>0</v>
      </c>
      <c r="N740" s="176">
        <v>0</v>
      </c>
      <c r="O740" s="176">
        <v>0</v>
      </c>
      <c r="P740" s="176">
        <v>0</v>
      </c>
      <c r="Q740" s="174" t="s">
        <v>163</v>
      </c>
      <c r="R740" s="204">
        <f t="shared" si="11"/>
        <v>0</v>
      </c>
    </row>
    <row r="741" spans="1:18" s="166" customFormat="1">
      <c r="A741" s="201" t="s">
        <v>928</v>
      </c>
      <c r="B741" s="202" t="s">
        <v>734</v>
      </c>
      <c r="C741" s="176">
        <v>0</v>
      </c>
      <c r="D741" s="176">
        <v>0</v>
      </c>
      <c r="E741" s="176">
        <v>0</v>
      </c>
      <c r="F741" s="176">
        <v>0</v>
      </c>
      <c r="G741" s="176">
        <v>0</v>
      </c>
      <c r="H741" s="176">
        <v>0</v>
      </c>
      <c r="I741" s="176">
        <v>0</v>
      </c>
      <c r="J741" s="176">
        <v>0</v>
      </c>
      <c r="K741" s="176">
        <v>0</v>
      </c>
      <c r="L741" s="176">
        <v>0</v>
      </c>
      <c r="M741" s="176">
        <v>0</v>
      </c>
      <c r="N741" s="176">
        <v>0</v>
      </c>
      <c r="O741" s="176">
        <v>0</v>
      </c>
      <c r="P741" s="176">
        <v>0</v>
      </c>
      <c r="Q741" s="174" t="s">
        <v>163</v>
      </c>
      <c r="R741" s="204">
        <f t="shared" si="11"/>
        <v>0</v>
      </c>
    </row>
    <row r="742" spans="1:18" s="166" customFormat="1">
      <c r="A742" s="201" t="s">
        <v>929</v>
      </c>
      <c r="B742" s="202" t="s">
        <v>734</v>
      </c>
      <c r="C742" s="176">
        <v>0</v>
      </c>
      <c r="D742" s="176">
        <v>0</v>
      </c>
      <c r="E742" s="176">
        <v>0</v>
      </c>
      <c r="F742" s="176">
        <v>0</v>
      </c>
      <c r="G742" s="176">
        <v>0</v>
      </c>
      <c r="H742" s="176">
        <v>0</v>
      </c>
      <c r="I742" s="176">
        <v>0</v>
      </c>
      <c r="J742" s="176">
        <v>0</v>
      </c>
      <c r="K742" s="176">
        <v>0</v>
      </c>
      <c r="L742" s="176">
        <v>0</v>
      </c>
      <c r="M742" s="176">
        <v>0</v>
      </c>
      <c r="N742" s="176">
        <v>0</v>
      </c>
      <c r="O742" s="176">
        <v>0</v>
      </c>
      <c r="P742" s="176">
        <v>0</v>
      </c>
      <c r="Q742" s="174" t="s">
        <v>163</v>
      </c>
      <c r="R742" s="204">
        <f t="shared" si="11"/>
        <v>0</v>
      </c>
    </row>
    <row r="743" spans="1:18">
      <c r="A743" s="201" t="s">
        <v>930</v>
      </c>
      <c r="B743" s="202" t="s">
        <v>734</v>
      </c>
      <c r="C743" s="177">
        <v>45000</v>
      </c>
      <c r="D743" s="177">
        <v>45000</v>
      </c>
      <c r="E743" s="177">
        <v>45000</v>
      </c>
      <c r="F743" s="177">
        <v>45000</v>
      </c>
      <c r="G743" s="177">
        <v>45000</v>
      </c>
      <c r="H743" s="177">
        <v>45000</v>
      </c>
      <c r="I743" s="177">
        <v>45000</v>
      </c>
      <c r="J743" s="177">
        <v>45000</v>
      </c>
      <c r="K743" s="177">
        <v>45000</v>
      </c>
      <c r="L743" s="177">
        <v>45000</v>
      </c>
      <c r="M743" s="177">
        <v>45000</v>
      </c>
      <c r="N743" s="177">
        <v>45000</v>
      </c>
      <c r="O743" s="177">
        <v>45000</v>
      </c>
      <c r="P743" s="177">
        <v>44555</v>
      </c>
      <c r="Q743" s="203" t="s">
        <v>163</v>
      </c>
      <c r="R743" s="204">
        <f t="shared" si="11"/>
        <v>0</v>
      </c>
    </row>
    <row r="744" spans="1:18" s="166" customFormat="1">
      <c r="A744" s="201" t="s">
        <v>931</v>
      </c>
      <c r="B744" s="202" t="s">
        <v>734</v>
      </c>
      <c r="C744" s="176">
        <v>0</v>
      </c>
      <c r="D744" s="176">
        <v>0</v>
      </c>
      <c r="E744" s="176">
        <v>0</v>
      </c>
      <c r="F744" s="176">
        <v>0</v>
      </c>
      <c r="G744" s="176">
        <v>0</v>
      </c>
      <c r="H744" s="176">
        <v>0</v>
      </c>
      <c r="I744" s="176">
        <v>0</v>
      </c>
      <c r="J744" s="176">
        <v>0</v>
      </c>
      <c r="K744" s="176">
        <v>0</v>
      </c>
      <c r="L744" s="176">
        <v>0</v>
      </c>
      <c r="M744" s="176">
        <v>0</v>
      </c>
      <c r="N744" s="176">
        <v>0</v>
      </c>
      <c r="O744" s="176">
        <v>0</v>
      </c>
      <c r="P744" s="176">
        <v>0</v>
      </c>
      <c r="Q744" s="174" t="s">
        <v>163</v>
      </c>
      <c r="R744" s="204">
        <f t="shared" si="11"/>
        <v>0</v>
      </c>
    </row>
    <row r="745" spans="1:18" s="166" customFormat="1">
      <c r="A745" s="201" t="s">
        <v>932</v>
      </c>
      <c r="B745" s="202" t="s">
        <v>734</v>
      </c>
      <c r="C745" s="176">
        <v>0</v>
      </c>
      <c r="D745" s="176">
        <v>0</v>
      </c>
      <c r="E745" s="176">
        <v>0</v>
      </c>
      <c r="F745" s="176">
        <v>0</v>
      </c>
      <c r="G745" s="176">
        <v>0</v>
      </c>
      <c r="H745" s="176">
        <v>0</v>
      </c>
      <c r="I745" s="176">
        <v>0</v>
      </c>
      <c r="J745" s="176">
        <v>0</v>
      </c>
      <c r="K745" s="176">
        <v>0</v>
      </c>
      <c r="L745" s="176">
        <v>0</v>
      </c>
      <c r="M745" s="176">
        <v>0</v>
      </c>
      <c r="N745" s="176">
        <v>0</v>
      </c>
      <c r="O745" s="176">
        <v>0</v>
      </c>
      <c r="P745" s="176">
        <v>0</v>
      </c>
      <c r="Q745" s="174" t="s">
        <v>163</v>
      </c>
      <c r="R745" s="204">
        <f t="shared" si="11"/>
        <v>0</v>
      </c>
    </row>
    <row r="746" spans="1:18">
      <c r="A746" s="201" t="s">
        <v>933</v>
      </c>
      <c r="B746" s="202" t="s">
        <v>734</v>
      </c>
      <c r="C746" s="177">
        <v>0</v>
      </c>
      <c r="D746" s="177">
        <v>0</v>
      </c>
      <c r="E746" s="177">
        <v>0</v>
      </c>
      <c r="F746" s="177">
        <v>0</v>
      </c>
      <c r="G746" s="177">
        <v>0</v>
      </c>
      <c r="H746" s="177">
        <v>0</v>
      </c>
      <c r="I746" s="177">
        <v>0</v>
      </c>
      <c r="J746" s="177">
        <v>0</v>
      </c>
      <c r="K746" s="177">
        <v>0</v>
      </c>
      <c r="L746" s="177">
        <v>0</v>
      </c>
      <c r="M746" s="177">
        <v>0</v>
      </c>
      <c r="N746" s="177">
        <v>0</v>
      </c>
      <c r="O746" s="177">
        <v>0</v>
      </c>
      <c r="P746" s="177">
        <v>267</v>
      </c>
      <c r="Q746" s="203" t="s">
        <v>163</v>
      </c>
      <c r="R746" s="204">
        <f t="shared" si="11"/>
        <v>0</v>
      </c>
    </row>
    <row r="747" spans="1:18">
      <c r="A747" s="201" t="s">
        <v>934</v>
      </c>
      <c r="B747" s="202" t="s">
        <v>734</v>
      </c>
      <c r="C747" s="177">
        <v>89000</v>
      </c>
      <c r="D747" s="177">
        <v>89000</v>
      </c>
      <c r="E747" s="177">
        <v>89000</v>
      </c>
      <c r="F747" s="177">
        <v>89000</v>
      </c>
      <c r="G747" s="177">
        <v>89000</v>
      </c>
      <c r="H747" s="177">
        <v>89000</v>
      </c>
      <c r="I747" s="177">
        <v>89000</v>
      </c>
      <c r="J747" s="177">
        <v>89000</v>
      </c>
      <c r="K747" s="177">
        <v>89000</v>
      </c>
      <c r="L747" s="177">
        <v>89000</v>
      </c>
      <c r="M747" s="177">
        <v>89000</v>
      </c>
      <c r="N747" s="177">
        <v>89000</v>
      </c>
      <c r="O747" s="177">
        <v>89000</v>
      </c>
      <c r="P747" s="177">
        <v>88577</v>
      </c>
      <c r="Q747" s="203" t="s">
        <v>163</v>
      </c>
      <c r="R747" s="204">
        <f t="shared" si="11"/>
        <v>0</v>
      </c>
    </row>
    <row r="748" spans="1:18">
      <c r="A748" s="201" t="s">
        <v>935</v>
      </c>
      <c r="B748" s="202" t="s">
        <v>734</v>
      </c>
      <c r="C748" s="177">
        <v>1507000</v>
      </c>
      <c r="D748" s="177">
        <v>1507000</v>
      </c>
      <c r="E748" s="177">
        <v>1507000</v>
      </c>
      <c r="F748" s="177">
        <v>1503000</v>
      </c>
      <c r="G748" s="177">
        <v>1503000</v>
      </c>
      <c r="H748" s="177">
        <v>1503000</v>
      </c>
      <c r="I748" s="177">
        <v>1503000</v>
      </c>
      <c r="J748" s="177">
        <v>1503000</v>
      </c>
      <c r="K748" s="177">
        <v>1503000</v>
      </c>
      <c r="L748" s="177">
        <v>1503000</v>
      </c>
      <c r="M748" s="177">
        <v>1503000</v>
      </c>
      <c r="N748" s="177">
        <v>1503000</v>
      </c>
      <c r="O748" s="177">
        <v>1503000</v>
      </c>
      <c r="P748" s="177">
        <v>1504148</v>
      </c>
      <c r="Q748" s="203" t="s">
        <v>163</v>
      </c>
      <c r="R748" s="204">
        <f t="shared" si="11"/>
        <v>0</v>
      </c>
    </row>
    <row r="749" spans="1:18" s="166" customFormat="1">
      <c r="A749" s="201" t="s">
        <v>936</v>
      </c>
      <c r="B749" s="202" t="s">
        <v>734</v>
      </c>
      <c r="C749" s="176">
        <v>0</v>
      </c>
      <c r="D749" s="176">
        <v>0</v>
      </c>
      <c r="E749" s="176">
        <v>0</v>
      </c>
      <c r="F749" s="176">
        <v>0</v>
      </c>
      <c r="G749" s="176">
        <v>0</v>
      </c>
      <c r="H749" s="176">
        <v>0</v>
      </c>
      <c r="I749" s="176">
        <v>0</v>
      </c>
      <c r="J749" s="176">
        <v>0</v>
      </c>
      <c r="K749" s="176">
        <v>0</v>
      </c>
      <c r="L749" s="176">
        <v>0</v>
      </c>
      <c r="M749" s="176">
        <v>0</v>
      </c>
      <c r="N749" s="176">
        <v>0</v>
      </c>
      <c r="O749" s="176">
        <v>0</v>
      </c>
      <c r="P749" s="176">
        <v>0</v>
      </c>
      <c r="Q749" s="174" t="s">
        <v>163</v>
      </c>
      <c r="R749" s="204">
        <f t="shared" si="11"/>
        <v>0</v>
      </c>
    </row>
    <row r="750" spans="1:18" s="166" customFormat="1">
      <c r="A750" s="201" t="s">
        <v>937</v>
      </c>
      <c r="B750" s="202" t="s">
        <v>734</v>
      </c>
      <c r="C750" s="176">
        <v>0</v>
      </c>
      <c r="D750" s="176">
        <v>0</v>
      </c>
      <c r="E750" s="176">
        <v>0</v>
      </c>
      <c r="F750" s="176">
        <v>0</v>
      </c>
      <c r="G750" s="176">
        <v>0</v>
      </c>
      <c r="H750" s="176">
        <v>0</v>
      </c>
      <c r="I750" s="176">
        <v>0</v>
      </c>
      <c r="J750" s="176">
        <v>0</v>
      </c>
      <c r="K750" s="176">
        <v>0</v>
      </c>
      <c r="L750" s="176">
        <v>0</v>
      </c>
      <c r="M750" s="176">
        <v>0</v>
      </c>
      <c r="N750" s="176">
        <v>0</v>
      </c>
      <c r="O750" s="176">
        <v>0</v>
      </c>
      <c r="P750" s="176">
        <v>0</v>
      </c>
      <c r="Q750" s="174" t="s">
        <v>163</v>
      </c>
      <c r="R750" s="204">
        <f t="shared" si="11"/>
        <v>0</v>
      </c>
    </row>
    <row r="751" spans="1:18" s="166" customFormat="1">
      <c r="A751" s="201" t="s">
        <v>938</v>
      </c>
      <c r="B751" s="202" t="s">
        <v>734</v>
      </c>
      <c r="C751" s="176">
        <v>0</v>
      </c>
      <c r="D751" s="176">
        <v>0</v>
      </c>
      <c r="E751" s="176">
        <v>0</v>
      </c>
      <c r="F751" s="176">
        <v>0</v>
      </c>
      <c r="G751" s="176">
        <v>0</v>
      </c>
      <c r="H751" s="176">
        <v>0</v>
      </c>
      <c r="I751" s="176">
        <v>0</v>
      </c>
      <c r="J751" s="176">
        <v>0</v>
      </c>
      <c r="K751" s="176">
        <v>0</v>
      </c>
      <c r="L751" s="176">
        <v>0</v>
      </c>
      <c r="M751" s="176">
        <v>0</v>
      </c>
      <c r="N751" s="176">
        <v>0</v>
      </c>
      <c r="O751" s="176">
        <v>0</v>
      </c>
      <c r="P751" s="176">
        <v>0</v>
      </c>
      <c r="Q751" s="174" t="s">
        <v>163</v>
      </c>
      <c r="R751" s="204">
        <f t="shared" si="11"/>
        <v>0</v>
      </c>
    </row>
    <row r="752" spans="1:18" s="166" customFormat="1">
      <c r="A752" s="201" t="s">
        <v>939</v>
      </c>
      <c r="B752" s="202" t="s">
        <v>734</v>
      </c>
      <c r="C752" s="176">
        <v>0</v>
      </c>
      <c r="D752" s="176">
        <v>0</v>
      </c>
      <c r="E752" s="176">
        <v>0</v>
      </c>
      <c r="F752" s="176">
        <v>0</v>
      </c>
      <c r="G752" s="176">
        <v>0</v>
      </c>
      <c r="H752" s="176">
        <v>0</v>
      </c>
      <c r="I752" s="176">
        <v>0</v>
      </c>
      <c r="J752" s="176">
        <v>0</v>
      </c>
      <c r="K752" s="176">
        <v>0</v>
      </c>
      <c r="L752" s="176">
        <v>0</v>
      </c>
      <c r="M752" s="176">
        <v>0</v>
      </c>
      <c r="N752" s="176">
        <v>0</v>
      </c>
      <c r="O752" s="176">
        <v>0</v>
      </c>
      <c r="P752" s="176">
        <v>0</v>
      </c>
      <c r="Q752" s="174" t="s">
        <v>163</v>
      </c>
      <c r="R752" s="204">
        <f t="shared" si="11"/>
        <v>0</v>
      </c>
    </row>
    <row r="753" spans="1:18" s="166" customFormat="1">
      <c r="A753" s="201" t="s">
        <v>940</v>
      </c>
      <c r="B753" s="202" t="s">
        <v>734</v>
      </c>
      <c r="C753" s="176">
        <v>0</v>
      </c>
      <c r="D753" s="176">
        <v>0</v>
      </c>
      <c r="E753" s="176">
        <v>0</v>
      </c>
      <c r="F753" s="176">
        <v>0</v>
      </c>
      <c r="G753" s="176">
        <v>0</v>
      </c>
      <c r="H753" s="176">
        <v>0</v>
      </c>
      <c r="I753" s="176">
        <v>0</v>
      </c>
      <c r="J753" s="176">
        <v>0</v>
      </c>
      <c r="K753" s="176">
        <v>0</v>
      </c>
      <c r="L753" s="176">
        <v>0</v>
      </c>
      <c r="M753" s="176">
        <v>0</v>
      </c>
      <c r="N753" s="176">
        <v>0</v>
      </c>
      <c r="O753" s="176">
        <v>0</v>
      </c>
      <c r="P753" s="176">
        <v>0</v>
      </c>
      <c r="Q753" s="174" t="s">
        <v>163</v>
      </c>
      <c r="R753" s="204">
        <f t="shared" si="11"/>
        <v>0</v>
      </c>
    </row>
    <row r="754" spans="1:18" s="166" customFormat="1">
      <c r="A754" s="201" t="s">
        <v>941</v>
      </c>
      <c r="B754" s="202" t="s">
        <v>734</v>
      </c>
      <c r="C754" s="176">
        <v>0</v>
      </c>
      <c r="D754" s="176">
        <v>0</v>
      </c>
      <c r="E754" s="176">
        <v>0</v>
      </c>
      <c r="F754" s="176">
        <v>0</v>
      </c>
      <c r="G754" s="176">
        <v>0</v>
      </c>
      <c r="H754" s="176">
        <v>0</v>
      </c>
      <c r="I754" s="176">
        <v>0</v>
      </c>
      <c r="J754" s="176">
        <v>0</v>
      </c>
      <c r="K754" s="176">
        <v>0</v>
      </c>
      <c r="L754" s="176">
        <v>0</v>
      </c>
      <c r="M754" s="176">
        <v>0</v>
      </c>
      <c r="N754" s="176">
        <v>0</v>
      </c>
      <c r="O754" s="176">
        <v>0</v>
      </c>
      <c r="P754" s="176">
        <v>0</v>
      </c>
      <c r="Q754" s="174" t="s">
        <v>163</v>
      </c>
      <c r="R754" s="204">
        <f t="shared" si="11"/>
        <v>0</v>
      </c>
    </row>
    <row r="755" spans="1:18">
      <c r="A755" s="201" t="s">
        <v>942</v>
      </c>
      <c r="B755" s="202" t="s">
        <v>734</v>
      </c>
      <c r="C755" s="177">
        <v>5744000</v>
      </c>
      <c r="D755" s="177">
        <v>5744000</v>
      </c>
      <c r="E755" s="177">
        <v>5744000</v>
      </c>
      <c r="F755" s="177">
        <v>5744000</v>
      </c>
      <c r="G755" s="177">
        <v>5744000</v>
      </c>
      <c r="H755" s="177">
        <v>5744000</v>
      </c>
      <c r="I755" s="177">
        <v>5744000</v>
      </c>
      <c r="J755" s="177">
        <v>5744000</v>
      </c>
      <c r="K755" s="177">
        <v>5744000</v>
      </c>
      <c r="L755" s="177">
        <v>5744000</v>
      </c>
      <c r="M755" s="177">
        <v>5744000</v>
      </c>
      <c r="N755" s="177">
        <v>5744000</v>
      </c>
      <c r="O755" s="177">
        <v>5744000</v>
      </c>
      <c r="P755" s="177">
        <v>5744097</v>
      </c>
      <c r="Q755" s="203" t="s">
        <v>163</v>
      </c>
      <c r="R755" s="204">
        <f t="shared" si="11"/>
        <v>0</v>
      </c>
    </row>
    <row r="756" spans="1:18" s="166" customFormat="1">
      <c r="A756" s="201" t="s">
        <v>943</v>
      </c>
      <c r="B756" s="202" t="s">
        <v>734</v>
      </c>
      <c r="C756" s="176">
        <v>0</v>
      </c>
      <c r="D756" s="176">
        <v>0</v>
      </c>
      <c r="E756" s="176">
        <v>0</v>
      </c>
      <c r="F756" s="176">
        <v>0</v>
      </c>
      <c r="G756" s="176">
        <v>0</v>
      </c>
      <c r="H756" s="176">
        <v>0</v>
      </c>
      <c r="I756" s="176">
        <v>0</v>
      </c>
      <c r="J756" s="176">
        <v>0</v>
      </c>
      <c r="K756" s="176">
        <v>0</v>
      </c>
      <c r="L756" s="176">
        <v>0</v>
      </c>
      <c r="M756" s="176">
        <v>0</v>
      </c>
      <c r="N756" s="176">
        <v>0</v>
      </c>
      <c r="O756" s="176">
        <v>0</v>
      </c>
      <c r="P756" s="176">
        <v>0</v>
      </c>
      <c r="Q756" s="174" t="s">
        <v>163</v>
      </c>
      <c r="R756" s="204">
        <f t="shared" si="11"/>
        <v>0</v>
      </c>
    </row>
    <row r="757" spans="1:18" s="166" customFormat="1">
      <c r="A757" s="201" t="s">
        <v>944</v>
      </c>
      <c r="B757" s="202" t="s">
        <v>734</v>
      </c>
      <c r="C757" s="176">
        <v>0</v>
      </c>
      <c r="D757" s="176">
        <v>0</v>
      </c>
      <c r="E757" s="176">
        <v>0</v>
      </c>
      <c r="F757" s="176">
        <v>0</v>
      </c>
      <c r="G757" s="176">
        <v>0</v>
      </c>
      <c r="H757" s="176">
        <v>0</v>
      </c>
      <c r="I757" s="176">
        <v>0</v>
      </c>
      <c r="J757" s="176">
        <v>0</v>
      </c>
      <c r="K757" s="176">
        <v>0</v>
      </c>
      <c r="L757" s="176">
        <v>0</v>
      </c>
      <c r="M757" s="176">
        <v>0</v>
      </c>
      <c r="N757" s="176">
        <v>0</v>
      </c>
      <c r="O757" s="176">
        <v>0</v>
      </c>
      <c r="P757" s="176">
        <v>0</v>
      </c>
      <c r="Q757" s="174" t="s">
        <v>163</v>
      </c>
      <c r="R757" s="204">
        <f t="shared" si="11"/>
        <v>0</v>
      </c>
    </row>
    <row r="758" spans="1:18" s="166" customFormat="1">
      <c r="A758" s="201" t="s">
        <v>945</v>
      </c>
      <c r="B758" s="202" t="s">
        <v>734</v>
      </c>
      <c r="C758" s="176">
        <v>0</v>
      </c>
      <c r="D758" s="176">
        <v>0</v>
      </c>
      <c r="E758" s="176">
        <v>0</v>
      </c>
      <c r="F758" s="176">
        <v>0</v>
      </c>
      <c r="G758" s="176">
        <v>0</v>
      </c>
      <c r="H758" s="176">
        <v>0</v>
      </c>
      <c r="I758" s="176">
        <v>0</v>
      </c>
      <c r="J758" s="176">
        <v>0</v>
      </c>
      <c r="K758" s="176">
        <v>0</v>
      </c>
      <c r="L758" s="176">
        <v>0</v>
      </c>
      <c r="M758" s="176">
        <v>0</v>
      </c>
      <c r="N758" s="176">
        <v>0</v>
      </c>
      <c r="O758" s="176">
        <v>0</v>
      </c>
      <c r="P758" s="176">
        <v>0</v>
      </c>
      <c r="Q758" s="174" t="s">
        <v>163</v>
      </c>
      <c r="R758" s="204">
        <f t="shared" si="11"/>
        <v>0</v>
      </c>
    </row>
    <row r="759" spans="1:18" s="166" customFormat="1">
      <c r="A759" s="201" t="s">
        <v>946</v>
      </c>
      <c r="B759" s="202" t="s">
        <v>734</v>
      </c>
      <c r="C759" s="176">
        <v>0</v>
      </c>
      <c r="D759" s="176">
        <v>0</v>
      </c>
      <c r="E759" s="176">
        <v>0</v>
      </c>
      <c r="F759" s="176">
        <v>0</v>
      </c>
      <c r="G759" s="176">
        <v>0</v>
      </c>
      <c r="H759" s="176">
        <v>0</v>
      </c>
      <c r="I759" s="176">
        <v>0</v>
      </c>
      <c r="J759" s="176">
        <v>0</v>
      </c>
      <c r="K759" s="176">
        <v>0</v>
      </c>
      <c r="L759" s="176">
        <v>0</v>
      </c>
      <c r="M759" s="176">
        <v>0</v>
      </c>
      <c r="N759" s="176">
        <v>0</v>
      </c>
      <c r="O759" s="176">
        <v>0</v>
      </c>
      <c r="P759" s="176">
        <v>0</v>
      </c>
      <c r="Q759" s="174" t="s">
        <v>163</v>
      </c>
      <c r="R759" s="204">
        <f t="shared" si="11"/>
        <v>0</v>
      </c>
    </row>
    <row r="760" spans="1:18" s="166" customFormat="1">
      <c r="A760" s="201" t="s">
        <v>947</v>
      </c>
      <c r="B760" s="202" t="s">
        <v>734</v>
      </c>
      <c r="C760" s="176">
        <v>0</v>
      </c>
      <c r="D760" s="176">
        <v>0</v>
      </c>
      <c r="E760" s="176">
        <v>0</v>
      </c>
      <c r="F760" s="176">
        <v>0</v>
      </c>
      <c r="G760" s="176">
        <v>0</v>
      </c>
      <c r="H760" s="176">
        <v>0</v>
      </c>
      <c r="I760" s="176">
        <v>0</v>
      </c>
      <c r="J760" s="176">
        <v>0</v>
      </c>
      <c r="K760" s="176">
        <v>0</v>
      </c>
      <c r="L760" s="176">
        <v>0</v>
      </c>
      <c r="M760" s="176">
        <v>0</v>
      </c>
      <c r="N760" s="176">
        <v>0</v>
      </c>
      <c r="O760" s="176">
        <v>0</v>
      </c>
      <c r="P760" s="176">
        <v>0</v>
      </c>
      <c r="Q760" s="174" t="s">
        <v>163</v>
      </c>
      <c r="R760" s="204">
        <f t="shared" si="11"/>
        <v>0</v>
      </c>
    </row>
    <row r="761" spans="1:18">
      <c r="A761" s="201" t="s">
        <v>948</v>
      </c>
      <c r="B761" s="202" t="s">
        <v>734</v>
      </c>
      <c r="C761" s="177">
        <v>20589000</v>
      </c>
      <c r="D761" s="177">
        <v>20589000</v>
      </c>
      <c r="E761" s="177">
        <v>20589000</v>
      </c>
      <c r="F761" s="177">
        <v>20589000</v>
      </c>
      <c r="G761" s="177">
        <v>20589000</v>
      </c>
      <c r="H761" s="177">
        <v>20589000</v>
      </c>
      <c r="I761" s="177">
        <v>20589000</v>
      </c>
      <c r="J761" s="177">
        <v>20589000</v>
      </c>
      <c r="K761" s="177">
        <v>20589000</v>
      </c>
      <c r="L761" s="177">
        <v>20589000</v>
      </c>
      <c r="M761" s="177">
        <v>20589000</v>
      </c>
      <c r="N761" s="177">
        <v>20589000</v>
      </c>
      <c r="O761" s="177">
        <v>20589000</v>
      </c>
      <c r="P761" s="177">
        <v>20589184</v>
      </c>
      <c r="Q761" s="203" t="s">
        <v>163</v>
      </c>
      <c r="R761" s="204">
        <f t="shared" si="11"/>
        <v>0</v>
      </c>
    </row>
    <row r="762" spans="1:18">
      <c r="A762" s="201" t="s">
        <v>949</v>
      </c>
      <c r="B762" s="202" t="s">
        <v>734</v>
      </c>
      <c r="C762" s="177">
        <v>14486000</v>
      </c>
      <c r="D762" s="177">
        <v>14486000</v>
      </c>
      <c r="E762" s="177">
        <v>14486000</v>
      </c>
      <c r="F762" s="177">
        <v>14486000</v>
      </c>
      <c r="G762" s="177">
        <v>14486000</v>
      </c>
      <c r="H762" s="177">
        <v>14486000</v>
      </c>
      <c r="I762" s="177">
        <v>14486000</v>
      </c>
      <c r="J762" s="177">
        <v>14486000</v>
      </c>
      <c r="K762" s="177">
        <v>14486000</v>
      </c>
      <c r="L762" s="177">
        <v>14486000</v>
      </c>
      <c r="M762" s="177">
        <v>14486000</v>
      </c>
      <c r="N762" s="177">
        <v>14486000</v>
      </c>
      <c r="O762" s="177">
        <v>14486000</v>
      </c>
      <c r="P762" s="177">
        <v>14485598</v>
      </c>
      <c r="Q762" s="203" t="s">
        <v>163</v>
      </c>
      <c r="R762" s="204">
        <f t="shared" si="11"/>
        <v>0</v>
      </c>
    </row>
    <row r="763" spans="1:18" s="166" customFormat="1">
      <c r="A763" s="201" t="s">
        <v>950</v>
      </c>
      <c r="B763" s="202" t="s">
        <v>734</v>
      </c>
      <c r="C763" s="176">
        <v>0</v>
      </c>
      <c r="D763" s="176">
        <v>0</v>
      </c>
      <c r="E763" s="176">
        <v>0</v>
      </c>
      <c r="F763" s="176">
        <v>0</v>
      </c>
      <c r="G763" s="176">
        <v>0</v>
      </c>
      <c r="H763" s="176">
        <v>0</v>
      </c>
      <c r="I763" s="176">
        <v>0</v>
      </c>
      <c r="J763" s="176">
        <v>0</v>
      </c>
      <c r="K763" s="176">
        <v>0</v>
      </c>
      <c r="L763" s="176">
        <v>0</v>
      </c>
      <c r="M763" s="176">
        <v>0</v>
      </c>
      <c r="N763" s="176">
        <v>0</v>
      </c>
      <c r="O763" s="176">
        <v>0</v>
      </c>
      <c r="P763" s="176">
        <v>0</v>
      </c>
      <c r="Q763" s="174" t="s">
        <v>163</v>
      </c>
      <c r="R763" s="204">
        <f t="shared" si="11"/>
        <v>0</v>
      </c>
    </row>
    <row r="764" spans="1:18">
      <c r="A764" s="201" t="s">
        <v>951</v>
      </c>
      <c r="B764" s="202" t="s">
        <v>734</v>
      </c>
      <c r="C764" s="177">
        <v>22781000</v>
      </c>
      <c r="D764" s="177">
        <v>22781000</v>
      </c>
      <c r="E764" s="177">
        <v>22781000</v>
      </c>
      <c r="F764" s="177">
        <v>22781000</v>
      </c>
      <c r="G764" s="177">
        <v>22781000</v>
      </c>
      <c r="H764" s="177">
        <v>22781000</v>
      </c>
      <c r="I764" s="177">
        <v>22781000</v>
      </c>
      <c r="J764" s="177">
        <v>22781000</v>
      </c>
      <c r="K764" s="177">
        <v>22781000</v>
      </c>
      <c r="L764" s="177">
        <v>22781000</v>
      </c>
      <c r="M764" s="177">
        <v>22781000</v>
      </c>
      <c r="N764" s="177">
        <v>22781000</v>
      </c>
      <c r="O764" s="177">
        <v>22781000</v>
      </c>
      <c r="P764" s="177">
        <v>22781417</v>
      </c>
      <c r="Q764" s="203" t="s">
        <v>163</v>
      </c>
      <c r="R764" s="204">
        <f t="shared" si="11"/>
        <v>0</v>
      </c>
    </row>
    <row r="765" spans="1:18">
      <c r="A765" s="201" t="s">
        <v>952</v>
      </c>
      <c r="B765" s="202" t="s">
        <v>734</v>
      </c>
      <c r="C765" s="177">
        <v>26963000</v>
      </c>
      <c r="D765" s="177">
        <v>26963000</v>
      </c>
      <c r="E765" s="177">
        <v>26963000</v>
      </c>
      <c r="F765" s="177">
        <v>26963000</v>
      </c>
      <c r="G765" s="177">
        <v>26963000</v>
      </c>
      <c r="H765" s="177">
        <v>26963000</v>
      </c>
      <c r="I765" s="177">
        <v>26963000</v>
      </c>
      <c r="J765" s="177">
        <v>26963000</v>
      </c>
      <c r="K765" s="177">
        <v>26963000</v>
      </c>
      <c r="L765" s="177">
        <v>26963000</v>
      </c>
      <c r="M765" s="177">
        <v>26963000</v>
      </c>
      <c r="N765" s="177">
        <v>26963000</v>
      </c>
      <c r="O765" s="177">
        <v>26963000</v>
      </c>
      <c r="P765" s="177">
        <v>26962980</v>
      </c>
      <c r="Q765" s="203" t="s">
        <v>163</v>
      </c>
      <c r="R765" s="204">
        <f t="shared" si="11"/>
        <v>0</v>
      </c>
    </row>
    <row r="766" spans="1:18" s="166" customFormat="1">
      <c r="A766" s="201" t="s">
        <v>953</v>
      </c>
      <c r="B766" s="202" t="s">
        <v>734</v>
      </c>
      <c r="C766" s="176">
        <v>0</v>
      </c>
      <c r="D766" s="176">
        <v>0</v>
      </c>
      <c r="E766" s="176">
        <v>0</v>
      </c>
      <c r="F766" s="176">
        <v>0</v>
      </c>
      <c r="G766" s="176">
        <v>0</v>
      </c>
      <c r="H766" s="176">
        <v>0</v>
      </c>
      <c r="I766" s="176">
        <v>0</v>
      </c>
      <c r="J766" s="176">
        <v>0</v>
      </c>
      <c r="K766" s="176">
        <v>0</v>
      </c>
      <c r="L766" s="176">
        <v>0</v>
      </c>
      <c r="M766" s="176">
        <v>0</v>
      </c>
      <c r="N766" s="176">
        <v>0</v>
      </c>
      <c r="O766" s="176">
        <v>0</v>
      </c>
      <c r="P766" s="176">
        <v>0</v>
      </c>
      <c r="Q766" s="174" t="s">
        <v>163</v>
      </c>
      <c r="R766" s="204">
        <f t="shared" si="11"/>
        <v>0</v>
      </c>
    </row>
    <row r="767" spans="1:18" s="166" customFormat="1">
      <c r="A767" s="201" t="s">
        <v>954</v>
      </c>
      <c r="B767" s="202" t="s">
        <v>734</v>
      </c>
      <c r="C767" s="176">
        <v>0</v>
      </c>
      <c r="D767" s="176">
        <v>0</v>
      </c>
      <c r="E767" s="176">
        <v>0</v>
      </c>
      <c r="F767" s="176">
        <v>0</v>
      </c>
      <c r="G767" s="176">
        <v>0</v>
      </c>
      <c r="H767" s="176">
        <v>0</v>
      </c>
      <c r="I767" s="176">
        <v>0</v>
      </c>
      <c r="J767" s="176">
        <v>0</v>
      </c>
      <c r="K767" s="176">
        <v>0</v>
      </c>
      <c r="L767" s="176">
        <v>0</v>
      </c>
      <c r="M767" s="176">
        <v>0</v>
      </c>
      <c r="N767" s="176">
        <v>0</v>
      </c>
      <c r="O767" s="176">
        <v>0</v>
      </c>
      <c r="P767" s="176">
        <v>0</v>
      </c>
      <c r="Q767" s="174" t="s">
        <v>163</v>
      </c>
      <c r="R767" s="204">
        <f t="shared" si="11"/>
        <v>0</v>
      </c>
    </row>
    <row r="768" spans="1:18" s="166" customFormat="1">
      <c r="A768" s="201" t="s">
        <v>955</v>
      </c>
      <c r="B768" s="202" t="s">
        <v>734</v>
      </c>
      <c r="C768" s="176">
        <v>0</v>
      </c>
      <c r="D768" s="176">
        <v>0</v>
      </c>
      <c r="E768" s="176">
        <v>0</v>
      </c>
      <c r="F768" s="176">
        <v>0</v>
      </c>
      <c r="G768" s="176">
        <v>0</v>
      </c>
      <c r="H768" s="176">
        <v>0</v>
      </c>
      <c r="I768" s="176">
        <v>0</v>
      </c>
      <c r="J768" s="176">
        <v>0</v>
      </c>
      <c r="K768" s="176">
        <v>0</v>
      </c>
      <c r="L768" s="176">
        <v>0</v>
      </c>
      <c r="M768" s="176">
        <v>0</v>
      </c>
      <c r="N768" s="176">
        <v>0</v>
      </c>
      <c r="O768" s="176">
        <v>0</v>
      </c>
      <c r="P768" s="176">
        <v>0</v>
      </c>
      <c r="Q768" s="174" t="s">
        <v>163</v>
      </c>
      <c r="R768" s="204">
        <f t="shared" si="11"/>
        <v>0</v>
      </c>
    </row>
    <row r="769" spans="1:18">
      <c r="A769" s="201" t="s">
        <v>956</v>
      </c>
      <c r="B769" s="202" t="s">
        <v>734</v>
      </c>
      <c r="C769" s="177">
        <v>159000</v>
      </c>
      <c r="D769" s="177">
        <v>159000</v>
      </c>
      <c r="E769" s="177">
        <v>159000</v>
      </c>
      <c r="F769" s="177">
        <v>159000</v>
      </c>
      <c r="G769" s="177">
        <v>159000</v>
      </c>
      <c r="H769" s="177">
        <v>159000</v>
      </c>
      <c r="I769" s="177">
        <v>159000</v>
      </c>
      <c r="J769" s="177">
        <v>159000</v>
      </c>
      <c r="K769" s="177">
        <v>159000</v>
      </c>
      <c r="L769" s="177">
        <v>159000</v>
      </c>
      <c r="M769" s="177">
        <v>159000</v>
      </c>
      <c r="N769" s="177">
        <v>159000</v>
      </c>
      <c r="O769" s="177">
        <v>159000</v>
      </c>
      <c r="P769" s="177">
        <v>158947</v>
      </c>
      <c r="Q769" s="203" t="s">
        <v>163</v>
      </c>
      <c r="R769" s="204">
        <f t="shared" si="11"/>
        <v>0</v>
      </c>
    </row>
    <row r="770" spans="1:18" s="166" customFormat="1">
      <c r="A770" s="201" t="s">
        <v>957</v>
      </c>
      <c r="B770" s="202" t="s">
        <v>734</v>
      </c>
      <c r="C770" s="176">
        <v>0</v>
      </c>
      <c r="D770" s="176">
        <v>0</v>
      </c>
      <c r="E770" s="176">
        <v>0</v>
      </c>
      <c r="F770" s="176">
        <v>0</v>
      </c>
      <c r="G770" s="176">
        <v>0</v>
      </c>
      <c r="H770" s="176">
        <v>0</v>
      </c>
      <c r="I770" s="176">
        <v>0</v>
      </c>
      <c r="J770" s="176">
        <v>0</v>
      </c>
      <c r="K770" s="176">
        <v>0</v>
      </c>
      <c r="L770" s="176">
        <v>0</v>
      </c>
      <c r="M770" s="176">
        <v>0</v>
      </c>
      <c r="N770" s="176">
        <v>0</v>
      </c>
      <c r="O770" s="176">
        <v>0</v>
      </c>
      <c r="P770" s="176">
        <v>0</v>
      </c>
      <c r="Q770" s="174" t="s">
        <v>163</v>
      </c>
      <c r="R770" s="204">
        <f t="shared" si="11"/>
        <v>0</v>
      </c>
    </row>
    <row r="771" spans="1:18" s="166" customFormat="1">
      <c r="A771" s="201" t="s">
        <v>958</v>
      </c>
      <c r="B771" s="202" t="s">
        <v>734</v>
      </c>
      <c r="C771" s="176">
        <v>0</v>
      </c>
      <c r="D771" s="176">
        <v>0</v>
      </c>
      <c r="E771" s="176">
        <v>0</v>
      </c>
      <c r="F771" s="176">
        <v>0</v>
      </c>
      <c r="G771" s="176">
        <v>0</v>
      </c>
      <c r="H771" s="176">
        <v>0</v>
      </c>
      <c r="I771" s="176">
        <v>0</v>
      </c>
      <c r="J771" s="176">
        <v>0</v>
      </c>
      <c r="K771" s="176">
        <v>0</v>
      </c>
      <c r="L771" s="176">
        <v>0</v>
      </c>
      <c r="M771" s="176">
        <v>0</v>
      </c>
      <c r="N771" s="176">
        <v>0</v>
      </c>
      <c r="O771" s="176">
        <v>0</v>
      </c>
      <c r="P771" s="176">
        <v>0</v>
      </c>
      <c r="Q771" s="174" t="s">
        <v>163</v>
      </c>
      <c r="R771" s="204">
        <f t="shared" si="11"/>
        <v>0</v>
      </c>
    </row>
    <row r="772" spans="1:18">
      <c r="A772" s="201" t="s">
        <v>959</v>
      </c>
      <c r="B772" s="202" t="s">
        <v>734</v>
      </c>
      <c r="C772" s="177">
        <v>152000</v>
      </c>
      <c r="D772" s="177">
        <v>152000</v>
      </c>
      <c r="E772" s="177">
        <v>152000</v>
      </c>
      <c r="F772" s="177">
        <v>152000</v>
      </c>
      <c r="G772" s="177">
        <v>152000</v>
      </c>
      <c r="H772" s="177">
        <v>152000</v>
      </c>
      <c r="I772" s="177">
        <v>152000</v>
      </c>
      <c r="J772" s="177">
        <v>152000</v>
      </c>
      <c r="K772" s="177">
        <v>152000</v>
      </c>
      <c r="L772" s="177">
        <v>152000</v>
      </c>
      <c r="M772" s="177">
        <v>152000</v>
      </c>
      <c r="N772" s="177">
        <v>152000</v>
      </c>
      <c r="O772" s="177">
        <v>152000</v>
      </c>
      <c r="P772" s="177">
        <v>151581</v>
      </c>
      <c r="Q772" s="203" t="s">
        <v>163</v>
      </c>
      <c r="R772" s="204">
        <f t="shared" si="11"/>
        <v>0</v>
      </c>
    </row>
    <row r="773" spans="1:18" s="166" customFormat="1">
      <c r="A773" s="201" t="s">
        <v>960</v>
      </c>
      <c r="B773" s="202" t="s">
        <v>734</v>
      </c>
      <c r="C773" s="176">
        <v>0</v>
      </c>
      <c r="D773" s="176">
        <v>0</v>
      </c>
      <c r="E773" s="176">
        <v>0</v>
      </c>
      <c r="F773" s="176">
        <v>0</v>
      </c>
      <c r="G773" s="176">
        <v>0</v>
      </c>
      <c r="H773" s="176">
        <v>0</v>
      </c>
      <c r="I773" s="176">
        <v>0</v>
      </c>
      <c r="J773" s="176">
        <v>0</v>
      </c>
      <c r="K773" s="176">
        <v>0</v>
      </c>
      <c r="L773" s="176">
        <v>0</v>
      </c>
      <c r="M773" s="176">
        <v>0</v>
      </c>
      <c r="N773" s="176">
        <v>0</v>
      </c>
      <c r="O773" s="176">
        <v>0</v>
      </c>
      <c r="P773" s="176">
        <v>0</v>
      </c>
      <c r="Q773" s="174" t="s">
        <v>163</v>
      </c>
      <c r="R773" s="204">
        <f t="shared" ref="R773:R836" si="12">(ROUND((C773+O773+SUM(D773:N773)*2)/24,-3)-(ROUND(P773,-3)))</f>
        <v>0</v>
      </c>
    </row>
    <row r="774" spans="1:18">
      <c r="A774" s="201" t="s">
        <v>961</v>
      </c>
      <c r="B774" s="202" t="s">
        <v>734</v>
      </c>
      <c r="C774" s="177">
        <v>8292000</v>
      </c>
      <c r="D774" s="177">
        <v>8292000</v>
      </c>
      <c r="E774" s="177">
        <v>8292000</v>
      </c>
      <c r="F774" s="177">
        <v>8292000</v>
      </c>
      <c r="G774" s="177">
        <v>8292000</v>
      </c>
      <c r="H774" s="177">
        <v>8292000</v>
      </c>
      <c r="I774" s="177">
        <v>8292000</v>
      </c>
      <c r="J774" s="177">
        <v>8292000</v>
      </c>
      <c r="K774" s="177">
        <v>8292000</v>
      </c>
      <c r="L774" s="177">
        <v>8292000</v>
      </c>
      <c r="M774" s="177">
        <v>8292000</v>
      </c>
      <c r="N774" s="177">
        <v>8292000</v>
      </c>
      <c r="O774" s="177">
        <v>8292000</v>
      </c>
      <c r="P774" s="177">
        <v>8292075</v>
      </c>
      <c r="Q774" s="203" t="s">
        <v>163</v>
      </c>
      <c r="R774" s="204">
        <f t="shared" si="12"/>
        <v>0</v>
      </c>
    </row>
    <row r="775" spans="1:18">
      <c r="A775" s="201" t="s">
        <v>962</v>
      </c>
      <c r="B775" s="202" t="s">
        <v>734</v>
      </c>
      <c r="C775" s="177">
        <v>9688000</v>
      </c>
      <c r="D775" s="177">
        <v>9688000</v>
      </c>
      <c r="E775" s="177">
        <v>9688000</v>
      </c>
      <c r="F775" s="177">
        <v>9688000</v>
      </c>
      <c r="G775" s="177">
        <v>9688000</v>
      </c>
      <c r="H775" s="177">
        <v>9688000</v>
      </c>
      <c r="I775" s="177">
        <v>9688000</v>
      </c>
      <c r="J775" s="177">
        <v>9688000</v>
      </c>
      <c r="K775" s="177">
        <v>9688000</v>
      </c>
      <c r="L775" s="177">
        <v>9688000</v>
      </c>
      <c r="M775" s="177">
        <v>9688000</v>
      </c>
      <c r="N775" s="177">
        <v>9688000</v>
      </c>
      <c r="O775" s="177">
        <v>9688000</v>
      </c>
      <c r="P775" s="177">
        <v>9687864</v>
      </c>
      <c r="Q775" s="203" t="s">
        <v>163</v>
      </c>
      <c r="R775" s="204">
        <f t="shared" si="12"/>
        <v>0</v>
      </c>
    </row>
    <row r="776" spans="1:18">
      <c r="A776" s="201" t="s">
        <v>963</v>
      </c>
      <c r="B776" s="202" t="s">
        <v>734</v>
      </c>
      <c r="C776" s="177">
        <v>10815000</v>
      </c>
      <c r="D776" s="177">
        <v>10815000</v>
      </c>
      <c r="E776" s="177">
        <v>10815000</v>
      </c>
      <c r="F776" s="177">
        <v>10815000</v>
      </c>
      <c r="G776" s="177">
        <v>10815000</v>
      </c>
      <c r="H776" s="177">
        <v>10815000</v>
      </c>
      <c r="I776" s="177">
        <v>10815000</v>
      </c>
      <c r="J776" s="177">
        <v>10815000</v>
      </c>
      <c r="K776" s="177">
        <v>10815000</v>
      </c>
      <c r="L776" s="177">
        <v>10815000</v>
      </c>
      <c r="M776" s="177">
        <v>10815000</v>
      </c>
      <c r="N776" s="177">
        <v>10815000</v>
      </c>
      <c r="O776" s="177">
        <v>10815000</v>
      </c>
      <c r="P776" s="177">
        <v>10814697</v>
      </c>
      <c r="Q776" s="203" t="s">
        <v>163</v>
      </c>
      <c r="R776" s="204">
        <f t="shared" si="12"/>
        <v>0</v>
      </c>
    </row>
    <row r="777" spans="1:18" s="166" customFormat="1">
      <c r="A777" s="201" t="s">
        <v>964</v>
      </c>
      <c r="B777" s="202" t="s">
        <v>734</v>
      </c>
      <c r="C777" s="176">
        <v>0</v>
      </c>
      <c r="D777" s="176">
        <v>0</v>
      </c>
      <c r="E777" s="176">
        <v>0</v>
      </c>
      <c r="F777" s="176">
        <v>0</v>
      </c>
      <c r="G777" s="176">
        <v>0</v>
      </c>
      <c r="H777" s="176">
        <v>0</v>
      </c>
      <c r="I777" s="176">
        <v>0</v>
      </c>
      <c r="J777" s="176">
        <v>0</v>
      </c>
      <c r="K777" s="176">
        <v>0</v>
      </c>
      <c r="L777" s="176">
        <v>0</v>
      </c>
      <c r="M777" s="176">
        <v>0</v>
      </c>
      <c r="N777" s="176">
        <v>0</v>
      </c>
      <c r="O777" s="176">
        <v>0</v>
      </c>
      <c r="P777" s="176">
        <v>0</v>
      </c>
      <c r="Q777" s="174" t="s">
        <v>163</v>
      </c>
      <c r="R777" s="204">
        <f t="shared" si="12"/>
        <v>0</v>
      </c>
    </row>
    <row r="778" spans="1:18" s="166" customFormat="1">
      <c r="A778" s="201" t="s">
        <v>965</v>
      </c>
      <c r="B778" s="202" t="s">
        <v>734</v>
      </c>
      <c r="C778" s="176">
        <v>0</v>
      </c>
      <c r="D778" s="176">
        <v>0</v>
      </c>
      <c r="E778" s="176">
        <v>0</v>
      </c>
      <c r="F778" s="176">
        <v>0</v>
      </c>
      <c r="G778" s="176">
        <v>0</v>
      </c>
      <c r="H778" s="176">
        <v>0</v>
      </c>
      <c r="I778" s="176">
        <v>0</v>
      </c>
      <c r="J778" s="176">
        <v>0</v>
      </c>
      <c r="K778" s="176">
        <v>0</v>
      </c>
      <c r="L778" s="176">
        <v>0</v>
      </c>
      <c r="M778" s="176">
        <v>0</v>
      </c>
      <c r="N778" s="176">
        <v>0</v>
      </c>
      <c r="O778" s="176">
        <v>0</v>
      </c>
      <c r="P778" s="176">
        <v>0</v>
      </c>
      <c r="Q778" s="174" t="s">
        <v>163</v>
      </c>
      <c r="R778" s="204">
        <f t="shared" si="12"/>
        <v>0</v>
      </c>
    </row>
    <row r="779" spans="1:18">
      <c r="A779" s="201" t="s">
        <v>966</v>
      </c>
      <c r="B779" s="202" t="s">
        <v>734</v>
      </c>
      <c r="C779" s="177">
        <v>2128000</v>
      </c>
      <c r="D779" s="177">
        <v>2128000</v>
      </c>
      <c r="E779" s="177">
        <v>2128000</v>
      </c>
      <c r="F779" s="177">
        <v>2128000</v>
      </c>
      <c r="G779" s="177">
        <v>2128000</v>
      </c>
      <c r="H779" s="177">
        <v>2128000</v>
      </c>
      <c r="I779" s="177">
        <v>2128000</v>
      </c>
      <c r="J779" s="177">
        <v>2128000</v>
      </c>
      <c r="K779" s="177">
        <v>2128000</v>
      </c>
      <c r="L779" s="177">
        <v>2128000</v>
      </c>
      <c r="M779" s="177">
        <v>2128000</v>
      </c>
      <c r="N779" s="177">
        <v>2128000</v>
      </c>
      <c r="O779" s="177">
        <v>2128000</v>
      </c>
      <c r="P779" s="177">
        <v>2128003</v>
      </c>
      <c r="Q779" s="203" t="s">
        <v>163</v>
      </c>
      <c r="R779" s="204">
        <f t="shared" si="12"/>
        <v>0</v>
      </c>
    </row>
    <row r="780" spans="1:18" s="166" customFormat="1">
      <c r="A780" s="201" t="s">
        <v>967</v>
      </c>
      <c r="B780" s="202" t="s">
        <v>734</v>
      </c>
      <c r="C780" s="176">
        <v>0</v>
      </c>
      <c r="D780" s="176">
        <v>0</v>
      </c>
      <c r="E780" s="176">
        <v>0</v>
      </c>
      <c r="F780" s="176">
        <v>0</v>
      </c>
      <c r="G780" s="176">
        <v>0</v>
      </c>
      <c r="H780" s="176">
        <v>0</v>
      </c>
      <c r="I780" s="176">
        <v>0</v>
      </c>
      <c r="J780" s="176">
        <v>0</v>
      </c>
      <c r="K780" s="176">
        <v>0</v>
      </c>
      <c r="L780" s="176">
        <v>0</v>
      </c>
      <c r="M780" s="176">
        <v>0</v>
      </c>
      <c r="N780" s="176">
        <v>0</v>
      </c>
      <c r="O780" s="176">
        <v>0</v>
      </c>
      <c r="P780" s="176">
        <v>0</v>
      </c>
      <c r="Q780" s="174" t="s">
        <v>163</v>
      </c>
      <c r="R780" s="204">
        <f t="shared" si="12"/>
        <v>0</v>
      </c>
    </row>
    <row r="781" spans="1:18">
      <c r="A781" s="201" t="s">
        <v>968</v>
      </c>
      <c r="B781" s="202" t="s">
        <v>734</v>
      </c>
      <c r="C781" s="177">
        <v>2885000</v>
      </c>
      <c r="D781" s="177">
        <v>2885000</v>
      </c>
      <c r="E781" s="177">
        <v>2885000</v>
      </c>
      <c r="F781" s="177">
        <v>2885000</v>
      </c>
      <c r="G781" s="177">
        <v>2885000</v>
      </c>
      <c r="H781" s="177">
        <v>2885000</v>
      </c>
      <c r="I781" s="177">
        <v>2885000</v>
      </c>
      <c r="J781" s="177">
        <v>2885000</v>
      </c>
      <c r="K781" s="177">
        <v>2885000</v>
      </c>
      <c r="L781" s="177">
        <v>2885000</v>
      </c>
      <c r="M781" s="177">
        <v>2885000</v>
      </c>
      <c r="N781" s="177">
        <v>2885000</v>
      </c>
      <c r="O781" s="177">
        <v>2885000</v>
      </c>
      <c r="P781" s="177">
        <v>2885148</v>
      </c>
      <c r="Q781" s="203" t="s">
        <v>163</v>
      </c>
      <c r="R781" s="204">
        <f t="shared" si="12"/>
        <v>0</v>
      </c>
    </row>
    <row r="782" spans="1:18" s="166" customFormat="1">
      <c r="A782" s="201" t="s">
        <v>969</v>
      </c>
      <c r="B782" s="202" t="s">
        <v>734</v>
      </c>
      <c r="C782" s="176">
        <v>0</v>
      </c>
      <c r="D782" s="176">
        <v>0</v>
      </c>
      <c r="E782" s="176">
        <v>0</v>
      </c>
      <c r="F782" s="176">
        <v>0</v>
      </c>
      <c r="G782" s="176">
        <v>0</v>
      </c>
      <c r="H782" s="176">
        <v>0</v>
      </c>
      <c r="I782" s="176">
        <v>0</v>
      </c>
      <c r="J782" s="176">
        <v>0</v>
      </c>
      <c r="K782" s="176">
        <v>0</v>
      </c>
      <c r="L782" s="176">
        <v>0</v>
      </c>
      <c r="M782" s="176">
        <v>0</v>
      </c>
      <c r="N782" s="176">
        <v>0</v>
      </c>
      <c r="O782" s="176">
        <v>0</v>
      </c>
      <c r="P782" s="176">
        <v>0</v>
      </c>
      <c r="Q782" s="174" t="s">
        <v>163</v>
      </c>
      <c r="R782" s="204">
        <f t="shared" si="12"/>
        <v>0</v>
      </c>
    </row>
    <row r="783" spans="1:18">
      <c r="A783" s="201" t="s">
        <v>970</v>
      </c>
      <c r="B783" s="202" t="s">
        <v>734</v>
      </c>
      <c r="C783" s="177">
        <v>2706000</v>
      </c>
      <c r="D783" s="177">
        <v>2706000</v>
      </c>
      <c r="E783" s="177">
        <v>2706000</v>
      </c>
      <c r="F783" s="177">
        <v>2706000</v>
      </c>
      <c r="G783" s="177">
        <v>2706000</v>
      </c>
      <c r="H783" s="177">
        <v>2706000</v>
      </c>
      <c r="I783" s="177">
        <v>2706000</v>
      </c>
      <c r="J783" s="177">
        <v>2706000</v>
      </c>
      <c r="K783" s="177">
        <v>2706000</v>
      </c>
      <c r="L783" s="177">
        <v>2706000</v>
      </c>
      <c r="M783" s="177">
        <v>2706000</v>
      </c>
      <c r="N783" s="177">
        <v>2706000</v>
      </c>
      <c r="O783" s="177">
        <v>2706000</v>
      </c>
      <c r="P783" s="177">
        <v>2705503</v>
      </c>
      <c r="Q783" s="203" t="s">
        <v>163</v>
      </c>
      <c r="R783" s="204">
        <f t="shared" si="12"/>
        <v>0</v>
      </c>
    </row>
    <row r="784" spans="1:18" s="166" customFormat="1">
      <c r="A784" s="201" t="s">
        <v>971</v>
      </c>
      <c r="B784" s="202" t="s">
        <v>734</v>
      </c>
      <c r="C784" s="176">
        <v>0</v>
      </c>
      <c r="D784" s="176">
        <v>0</v>
      </c>
      <c r="E784" s="176">
        <v>0</v>
      </c>
      <c r="F784" s="176">
        <v>0</v>
      </c>
      <c r="G784" s="176">
        <v>0</v>
      </c>
      <c r="H784" s="176">
        <v>0</v>
      </c>
      <c r="I784" s="176">
        <v>0</v>
      </c>
      <c r="J784" s="176">
        <v>0</v>
      </c>
      <c r="K784" s="176">
        <v>0</v>
      </c>
      <c r="L784" s="176">
        <v>0</v>
      </c>
      <c r="M784" s="176">
        <v>0</v>
      </c>
      <c r="N784" s="176">
        <v>0</v>
      </c>
      <c r="O784" s="176">
        <v>0</v>
      </c>
      <c r="P784" s="176">
        <v>0</v>
      </c>
      <c r="Q784" s="174" t="s">
        <v>163</v>
      </c>
      <c r="R784" s="204">
        <f t="shared" si="12"/>
        <v>0</v>
      </c>
    </row>
    <row r="785" spans="1:18">
      <c r="A785" s="201" t="s">
        <v>972</v>
      </c>
      <c r="B785" s="202" t="s">
        <v>734</v>
      </c>
      <c r="C785" s="177">
        <v>13000</v>
      </c>
      <c r="D785" s="177">
        <v>13000</v>
      </c>
      <c r="E785" s="177">
        <v>13000</v>
      </c>
      <c r="F785" s="177">
        <v>13000</v>
      </c>
      <c r="G785" s="177">
        <v>13000</v>
      </c>
      <c r="H785" s="177">
        <v>13000</v>
      </c>
      <c r="I785" s="177">
        <v>13000</v>
      </c>
      <c r="J785" s="177">
        <v>13000</v>
      </c>
      <c r="K785" s="177">
        <v>13000</v>
      </c>
      <c r="L785" s="177">
        <v>13000</v>
      </c>
      <c r="M785" s="177">
        <v>13000</v>
      </c>
      <c r="N785" s="177">
        <v>13000</v>
      </c>
      <c r="O785" s="177">
        <v>13000</v>
      </c>
      <c r="P785" s="177">
        <v>13113</v>
      </c>
      <c r="Q785" s="203" t="s">
        <v>163</v>
      </c>
      <c r="R785" s="204">
        <f t="shared" si="12"/>
        <v>0</v>
      </c>
    </row>
    <row r="786" spans="1:18" s="166" customFormat="1">
      <c r="A786" s="201" t="s">
        <v>973</v>
      </c>
      <c r="B786" s="202" t="s">
        <v>734</v>
      </c>
      <c r="C786" s="176">
        <v>0</v>
      </c>
      <c r="D786" s="176">
        <v>0</v>
      </c>
      <c r="E786" s="176">
        <v>0</v>
      </c>
      <c r="F786" s="176">
        <v>0</v>
      </c>
      <c r="G786" s="176">
        <v>0</v>
      </c>
      <c r="H786" s="176">
        <v>0</v>
      </c>
      <c r="I786" s="176">
        <v>0</v>
      </c>
      <c r="J786" s="176">
        <v>0</v>
      </c>
      <c r="K786" s="176">
        <v>0</v>
      </c>
      <c r="L786" s="176">
        <v>0</v>
      </c>
      <c r="M786" s="176">
        <v>0</v>
      </c>
      <c r="N786" s="176">
        <v>0</v>
      </c>
      <c r="O786" s="176">
        <v>0</v>
      </c>
      <c r="P786" s="176">
        <v>0</v>
      </c>
      <c r="Q786" s="174" t="s">
        <v>163</v>
      </c>
      <c r="R786" s="204">
        <f t="shared" si="12"/>
        <v>0</v>
      </c>
    </row>
    <row r="787" spans="1:18">
      <c r="A787" s="201" t="s">
        <v>974</v>
      </c>
      <c r="B787" s="202" t="s">
        <v>734</v>
      </c>
      <c r="C787" s="177">
        <v>137000</v>
      </c>
      <c r="D787" s="177">
        <v>137000</v>
      </c>
      <c r="E787" s="177">
        <v>137000</v>
      </c>
      <c r="F787" s="177">
        <v>137000</v>
      </c>
      <c r="G787" s="177">
        <v>137000</v>
      </c>
      <c r="H787" s="177">
        <v>137000</v>
      </c>
      <c r="I787" s="177">
        <v>137000</v>
      </c>
      <c r="J787" s="177">
        <v>137000</v>
      </c>
      <c r="K787" s="177">
        <v>137000</v>
      </c>
      <c r="L787" s="177">
        <v>137000</v>
      </c>
      <c r="M787" s="177">
        <v>137000</v>
      </c>
      <c r="N787" s="177">
        <v>137000</v>
      </c>
      <c r="O787" s="177">
        <v>137000</v>
      </c>
      <c r="P787" s="177">
        <v>136831</v>
      </c>
      <c r="Q787" s="203" t="s">
        <v>163</v>
      </c>
      <c r="R787" s="204">
        <f t="shared" si="12"/>
        <v>0</v>
      </c>
    </row>
    <row r="788" spans="1:18" s="166" customFormat="1">
      <c r="A788" s="201" t="s">
        <v>975</v>
      </c>
      <c r="B788" s="202" t="s">
        <v>734</v>
      </c>
      <c r="C788" s="176">
        <v>0</v>
      </c>
      <c r="D788" s="176">
        <v>0</v>
      </c>
      <c r="E788" s="176">
        <v>0</v>
      </c>
      <c r="F788" s="176">
        <v>0</v>
      </c>
      <c r="G788" s="176">
        <v>0</v>
      </c>
      <c r="H788" s="176">
        <v>0</v>
      </c>
      <c r="I788" s="176">
        <v>0</v>
      </c>
      <c r="J788" s="176">
        <v>0</v>
      </c>
      <c r="K788" s="176">
        <v>0</v>
      </c>
      <c r="L788" s="176">
        <v>0</v>
      </c>
      <c r="M788" s="176">
        <v>0</v>
      </c>
      <c r="N788" s="176">
        <v>0</v>
      </c>
      <c r="O788" s="176">
        <v>0</v>
      </c>
      <c r="P788" s="176">
        <v>0</v>
      </c>
      <c r="Q788" s="174" t="s">
        <v>163</v>
      </c>
      <c r="R788" s="204">
        <f t="shared" si="12"/>
        <v>0</v>
      </c>
    </row>
    <row r="789" spans="1:18">
      <c r="A789" s="201" t="s">
        <v>976</v>
      </c>
      <c r="B789" s="202" t="s">
        <v>734</v>
      </c>
      <c r="C789" s="177">
        <v>3525000</v>
      </c>
      <c r="D789" s="177">
        <v>3525000</v>
      </c>
      <c r="E789" s="177">
        <v>3525000</v>
      </c>
      <c r="F789" s="177">
        <v>3525000</v>
      </c>
      <c r="G789" s="177">
        <v>3525000</v>
      </c>
      <c r="H789" s="177">
        <v>3525000</v>
      </c>
      <c r="I789" s="177">
        <v>3525000</v>
      </c>
      <c r="J789" s="177">
        <v>3525000</v>
      </c>
      <c r="K789" s="177">
        <v>3525000</v>
      </c>
      <c r="L789" s="177">
        <v>3525000</v>
      </c>
      <c r="M789" s="177">
        <v>3525000</v>
      </c>
      <c r="N789" s="177">
        <v>3525000</v>
      </c>
      <c r="O789" s="177">
        <v>3525000</v>
      </c>
      <c r="P789" s="177">
        <v>3525000</v>
      </c>
      <c r="Q789" s="203" t="s">
        <v>163</v>
      </c>
      <c r="R789" s="204">
        <f t="shared" si="12"/>
        <v>0</v>
      </c>
    </row>
    <row r="790" spans="1:18" s="166" customFormat="1">
      <c r="A790" s="201" t="s">
        <v>977</v>
      </c>
      <c r="B790" s="202" t="s">
        <v>734</v>
      </c>
      <c r="C790" s="176">
        <v>0</v>
      </c>
      <c r="D790" s="176">
        <v>0</v>
      </c>
      <c r="E790" s="176">
        <v>0</v>
      </c>
      <c r="F790" s="176">
        <v>0</v>
      </c>
      <c r="G790" s="176">
        <v>0</v>
      </c>
      <c r="H790" s="176">
        <v>0</v>
      </c>
      <c r="I790" s="176">
        <v>0</v>
      </c>
      <c r="J790" s="176">
        <v>0</v>
      </c>
      <c r="K790" s="176">
        <v>0</v>
      </c>
      <c r="L790" s="176">
        <v>0</v>
      </c>
      <c r="M790" s="176">
        <v>0</v>
      </c>
      <c r="N790" s="176">
        <v>0</v>
      </c>
      <c r="O790" s="176">
        <v>0</v>
      </c>
      <c r="P790" s="176">
        <v>0</v>
      </c>
      <c r="Q790" s="174" t="s">
        <v>163</v>
      </c>
      <c r="R790" s="204">
        <f t="shared" si="12"/>
        <v>0</v>
      </c>
    </row>
    <row r="791" spans="1:18">
      <c r="A791" s="201" t="s">
        <v>978</v>
      </c>
      <c r="B791" s="202" t="s">
        <v>734</v>
      </c>
      <c r="C791" s="177">
        <v>2835000</v>
      </c>
      <c r="D791" s="177">
        <v>2835000</v>
      </c>
      <c r="E791" s="177">
        <v>2835000</v>
      </c>
      <c r="F791" s="177">
        <v>2835000</v>
      </c>
      <c r="G791" s="177">
        <v>2835000</v>
      </c>
      <c r="H791" s="177">
        <v>2835000</v>
      </c>
      <c r="I791" s="177">
        <v>2835000</v>
      </c>
      <c r="J791" s="177">
        <v>2835000</v>
      </c>
      <c r="K791" s="177">
        <v>2835000</v>
      </c>
      <c r="L791" s="177">
        <v>2835000</v>
      </c>
      <c r="M791" s="177">
        <v>2835000</v>
      </c>
      <c r="N791" s="177">
        <v>2835000</v>
      </c>
      <c r="O791" s="177">
        <v>2835000</v>
      </c>
      <c r="P791" s="177">
        <v>2835144</v>
      </c>
      <c r="Q791" s="203" t="s">
        <v>163</v>
      </c>
      <c r="R791" s="204">
        <f t="shared" si="12"/>
        <v>0</v>
      </c>
    </row>
    <row r="792" spans="1:18" s="166" customFormat="1">
      <c r="A792" s="201" t="s">
        <v>979</v>
      </c>
      <c r="B792" s="202" t="s">
        <v>734</v>
      </c>
      <c r="C792" s="176">
        <v>0</v>
      </c>
      <c r="D792" s="176">
        <v>0</v>
      </c>
      <c r="E792" s="176">
        <v>0</v>
      </c>
      <c r="F792" s="176">
        <v>0</v>
      </c>
      <c r="G792" s="176">
        <v>0</v>
      </c>
      <c r="H792" s="176">
        <v>0</v>
      </c>
      <c r="I792" s="176">
        <v>0</v>
      </c>
      <c r="J792" s="176">
        <v>0</v>
      </c>
      <c r="K792" s="176">
        <v>0</v>
      </c>
      <c r="L792" s="176">
        <v>0</v>
      </c>
      <c r="M792" s="176">
        <v>0</v>
      </c>
      <c r="N792" s="176">
        <v>0</v>
      </c>
      <c r="O792" s="176">
        <v>0</v>
      </c>
      <c r="P792" s="176">
        <v>0</v>
      </c>
      <c r="Q792" s="174" t="s">
        <v>163</v>
      </c>
      <c r="R792" s="204">
        <f t="shared" si="12"/>
        <v>0</v>
      </c>
    </row>
    <row r="793" spans="1:18">
      <c r="A793" s="201" t="s">
        <v>980</v>
      </c>
      <c r="B793" s="202" t="s">
        <v>734</v>
      </c>
      <c r="C793" s="177">
        <v>26000</v>
      </c>
      <c r="D793" s="177">
        <v>26000</v>
      </c>
      <c r="E793" s="177">
        <v>26000</v>
      </c>
      <c r="F793" s="177">
        <v>26000</v>
      </c>
      <c r="G793" s="177">
        <v>26000</v>
      </c>
      <c r="H793" s="177">
        <v>26000</v>
      </c>
      <c r="I793" s="177">
        <v>26000</v>
      </c>
      <c r="J793" s="177">
        <v>26000</v>
      </c>
      <c r="K793" s="177">
        <v>26000</v>
      </c>
      <c r="L793" s="177">
        <v>26000</v>
      </c>
      <c r="M793" s="177">
        <v>26000</v>
      </c>
      <c r="N793" s="177">
        <v>26000</v>
      </c>
      <c r="O793" s="177">
        <v>26000</v>
      </c>
      <c r="P793" s="177">
        <v>25891</v>
      </c>
      <c r="Q793" s="203" t="s">
        <v>163</v>
      </c>
      <c r="R793" s="204">
        <f t="shared" si="12"/>
        <v>0</v>
      </c>
    </row>
    <row r="794" spans="1:18">
      <c r="A794" s="201" t="s">
        <v>981</v>
      </c>
      <c r="B794" s="202" t="s">
        <v>734</v>
      </c>
      <c r="C794" s="177">
        <v>267000</v>
      </c>
      <c r="D794" s="177">
        <v>267000</v>
      </c>
      <c r="E794" s="177">
        <v>267000</v>
      </c>
      <c r="F794" s="177">
        <v>267000</v>
      </c>
      <c r="G794" s="177">
        <v>267000</v>
      </c>
      <c r="H794" s="177">
        <v>267000</v>
      </c>
      <c r="I794" s="177">
        <v>267000</v>
      </c>
      <c r="J794" s="177">
        <v>267000</v>
      </c>
      <c r="K794" s="177">
        <v>267000</v>
      </c>
      <c r="L794" s="177">
        <v>267000</v>
      </c>
      <c r="M794" s="177">
        <v>187000</v>
      </c>
      <c r="N794" s="177">
        <v>187000</v>
      </c>
      <c r="O794" s="177">
        <v>187000</v>
      </c>
      <c r="P794" s="177">
        <v>249918</v>
      </c>
      <c r="Q794" s="203" t="s">
        <v>163</v>
      </c>
      <c r="R794" s="204">
        <f t="shared" si="12"/>
        <v>0</v>
      </c>
    </row>
    <row r="795" spans="1:18">
      <c r="A795" s="201" t="s">
        <v>982</v>
      </c>
      <c r="B795" s="202" t="s">
        <v>734</v>
      </c>
      <c r="C795" s="177">
        <v>209000</v>
      </c>
      <c r="D795" s="177">
        <v>209000</v>
      </c>
      <c r="E795" s="177">
        <v>209000</v>
      </c>
      <c r="F795" s="177">
        <v>209000</v>
      </c>
      <c r="G795" s="177">
        <v>209000</v>
      </c>
      <c r="H795" s="177">
        <v>209000</v>
      </c>
      <c r="I795" s="177">
        <v>209000</v>
      </c>
      <c r="J795" s="177">
        <v>209000</v>
      </c>
      <c r="K795" s="177">
        <v>209000</v>
      </c>
      <c r="L795" s="177">
        <v>209000</v>
      </c>
      <c r="M795" s="177">
        <v>209000</v>
      </c>
      <c r="N795" s="177">
        <v>209000</v>
      </c>
      <c r="O795" s="177">
        <v>209000</v>
      </c>
      <c r="P795" s="177">
        <v>208637</v>
      </c>
      <c r="Q795" s="203" t="s">
        <v>163</v>
      </c>
      <c r="R795" s="204">
        <f t="shared" si="12"/>
        <v>0</v>
      </c>
    </row>
    <row r="796" spans="1:18" s="166" customFormat="1">
      <c r="A796" s="201" t="s">
        <v>983</v>
      </c>
      <c r="B796" s="202" t="s">
        <v>734</v>
      </c>
      <c r="C796" s="176">
        <v>0</v>
      </c>
      <c r="D796" s="176">
        <v>0</v>
      </c>
      <c r="E796" s="176">
        <v>0</v>
      </c>
      <c r="F796" s="176">
        <v>0</v>
      </c>
      <c r="G796" s="176">
        <v>0</v>
      </c>
      <c r="H796" s="176">
        <v>0</v>
      </c>
      <c r="I796" s="176">
        <v>0</v>
      </c>
      <c r="J796" s="176">
        <v>0</v>
      </c>
      <c r="K796" s="176">
        <v>0</v>
      </c>
      <c r="L796" s="176">
        <v>0</v>
      </c>
      <c r="M796" s="176">
        <v>0</v>
      </c>
      <c r="N796" s="176">
        <v>0</v>
      </c>
      <c r="O796" s="176">
        <v>0</v>
      </c>
      <c r="P796" s="176">
        <v>0</v>
      </c>
      <c r="Q796" s="174" t="s">
        <v>163</v>
      </c>
      <c r="R796" s="204">
        <f t="shared" si="12"/>
        <v>0</v>
      </c>
    </row>
    <row r="797" spans="1:18" s="166" customFormat="1">
      <c r="A797" s="201" t="s">
        <v>984</v>
      </c>
      <c r="B797" s="202" t="s">
        <v>734</v>
      </c>
      <c r="C797" s="176">
        <v>0</v>
      </c>
      <c r="D797" s="176">
        <v>0</v>
      </c>
      <c r="E797" s="176">
        <v>0</v>
      </c>
      <c r="F797" s="176">
        <v>0</v>
      </c>
      <c r="G797" s="176">
        <v>0</v>
      </c>
      <c r="H797" s="176">
        <v>0</v>
      </c>
      <c r="I797" s="176">
        <v>0</v>
      </c>
      <c r="J797" s="176">
        <v>0</v>
      </c>
      <c r="K797" s="176">
        <v>0</v>
      </c>
      <c r="L797" s="176">
        <v>0</v>
      </c>
      <c r="M797" s="176">
        <v>0</v>
      </c>
      <c r="N797" s="176">
        <v>0</v>
      </c>
      <c r="O797" s="176">
        <v>0</v>
      </c>
      <c r="P797" s="176">
        <v>0</v>
      </c>
      <c r="Q797" s="174" t="s">
        <v>163</v>
      </c>
      <c r="R797" s="204">
        <f t="shared" si="12"/>
        <v>0</v>
      </c>
    </row>
    <row r="798" spans="1:18" s="166" customFormat="1">
      <c r="A798" s="201" t="s">
        <v>985</v>
      </c>
      <c r="B798" s="202" t="s">
        <v>734</v>
      </c>
      <c r="C798" s="176">
        <v>0</v>
      </c>
      <c r="D798" s="176">
        <v>0</v>
      </c>
      <c r="E798" s="176">
        <v>0</v>
      </c>
      <c r="F798" s="176">
        <v>0</v>
      </c>
      <c r="G798" s="176">
        <v>0</v>
      </c>
      <c r="H798" s="176">
        <v>0</v>
      </c>
      <c r="I798" s="176">
        <v>0</v>
      </c>
      <c r="J798" s="176">
        <v>0</v>
      </c>
      <c r="K798" s="176">
        <v>0</v>
      </c>
      <c r="L798" s="176">
        <v>0</v>
      </c>
      <c r="M798" s="176">
        <v>0</v>
      </c>
      <c r="N798" s="176">
        <v>0</v>
      </c>
      <c r="O798" s="176">
        <v>0</v>
      </c>
      <c r="P798" s="176">
        <v>0</v>
      </c>
      <c r="Q798" s="174" t="s">
        <v>163</v>
      </c>
      <c r="R798" s="204">
        <f t="shared" si="12"/>
        <v>0</v>
      </c>
    </row>
    <row r="799" spans="1:18">
      <c r="A799" s="201" t="s">
        <v>986</v>
      </c>
      <c r="B799" s="202" t="s">
        <v>734</v>
      </c>
      <c r="C799" s="177">
        <v>4730000</v>
      </c>
      <c r="D799" s="177">
        <v>4730000</v>
      </c>
      <c r="E799" s="177">
        <v>4730000</v>
      </c>
      <c r="F799" s="177">
        <v>4730000</v>
      </c>
      <c r="G799" s="177">
        <v>4730000</v>
      </c>
      <c r="H799" s="177">
        <v>4730000</v>
      </c>
      <c r="I799" s="177">
        <v>4730000</v>
      </c>
      <c r="J799" s="177">
        <v>4730000</v>
      </c>
      <c r="K799" s="177">
        <v>4730000</v>
      </c>
      <c r="L799" s="177">
        <v>4730000</v>
      </c>
      <c r="M799" s="177">
        <v>4730000</v>
      </c>
      <c r="N799" s="177">
        <v>4730000</v>
      </c>
      <c r="O799" s="177">
        <v>4730000</v>
      </c>
      <c r="P799" s="177">
        <v>4729803</v>
      </c>
      <c r="Q799" s="203" t="s">
        <v>163</v>
      </c>
      <c r="R799" s="204">
        <f t="shared" si="12"/>
        <v>0</v>
      </c>
    </row>
    <row r="800" spans="1:18" s="166" customFormat="1">
      <c r="A800" s="201" t="s">
        <v>987</v>
      </c>
      <c r="B800" s="202" t="s">
        <v>734</v>
      </c>
      <c r="C800" s="176">
        <v>0</v>
      </c>
      <c r="D800" s="176">
        <v>0</v>
      </c>
      <c r="E800" s="176">
        <v>0</v>
      </c>
      <c r="F800" s="176">
        <v>0</v>
      </c>
      <c r="G800" s="176">
        <v>0</v>
      </c>
      <c r="H800" s="176">
        <v>0</v>
      </c>
      <c r="I800" s="176">
        <v>0</v>
      </c>
      <c r="J800" s="176">
        <v>0</v>
      </c>
      <c r="K800" s="176">
        <v>0</v>
      </c>
      <c r="L800" s="176">
        <v>0</v>
      </c>
      <c r="M800" s="176">
        <v>0</v>
      </c>
      <c r="N800" s="176">
        <v>0</v>
      </c>
      <c r="O800" s="176">
        <v>0</v>
      </c>
      <c r="P800" s="176">
        <v>0</v>
      </c>
      <c r="Q800" s="174" t="s">
        <v>163</v>
      </c>
      <c r="R800" s="204">
        <f t="shared" si="12"/>
        <v>0</v>
      </c>
    </row>
    <row r="801" spans="1:18">
      <c r="A801" s="201" t="s">
        <v>988</v>
      </c>
      <c r="B801" s="202" t="s">
        <v>734</v>
      </c>
      <c r="C801" s="177">
        <v>4059000</v>
      </c>
      <c r="D801" s="177">
        <v>4059000</v>
      </c>
      <c r="E801" s="177">
        <v>4059000</v>
      </c>
      <c r="F801" s="177">
        <v>4059000</v>
      </c>
      <c r="G801" s="177">
        <v>4059000</v>
      </c>
      <c r="H801" s="177">
        <v>4059000</v>
      </c>
      <c r="I801" s="177">
        <v>4059000</v>
      </c>
      <c r="J801" s="177">
        <v>4059000</v>
      </c>
      <c r="K801" s="177">
        <v>4059000</v>
      </c>
      <c r="L801" s="177">
        <v>4059000</v>
      </c>
      <c r="M801" s="177">
        <v>4059000</v>
      </c>
      <c r="N801" s="177">
        <v>4059000</v>
      </c>
      <c r="O801" s="177">
        <v>4059000</v>
      </c>
      <c r="P801" s="177">
        <v>4058986</v>
      </c>
      <c r="Q801" s="203" t="s">
        <v>163</v>
      </c>
      <c r="R801" s="204">
        <f t="shared" si="12"/>
        <v>0</v>
      </c>
    </row>
    <row r="802" spans="1:18" s="166" customFormat="1">
      <c r="A802" s="201" t="s">
        <v>989</v>
      </c>
      <c r="B802" s="202" t="s">
        <v>734</v>
      </c>
      <c r="C802" s="176">
        <v>0</v>
      </c>
      <c r="D802" s="176">
        <v>0</v>
      </c>
      <c r="E802" s="176">
        <v>0</v>
      </c>
      <c r="F802" s="176">
        <v>0</v>
      </c>
      <c r="G802" s="176">
        <v>0</v>
      </c>
      <c r="H802" s="176">
        <v>0</v>
      </c>
      <c r="I802" s="176">
        <v>0</v>
      </c>
      <c r="J802" s="176">
        <v>0</v>
      </c>
      <c r="K802" s="176">
        <v>0</v>
      </c>
      <c r="L802" s="176">
        <v>0</v>
      </c>
      <c r="M802" s="176">
        <v>0</v>
      </c>
      <c r="N802" s="176">
        <v>0</v>
      </c>
      <c r="O802" s="176">
        <v>0</v>
      </c>
      <c r="P802" s="176">
        <v>0</v>
      </c>
      <c r="Q802" s="174" t="s">
        <v>163</v>
      </c>
      <c r="R802" s="204">
        <f t="shared" si="12"/>
        <v>0</v>
      </c>
    </row>
    <row r="803" spans="1:18">
      <c r="A803" s="201" t="s">
        <v>990</v>
      </c>
      <c r="B803" s="202" t="s">
        <v>734</v>
      </c>
      <c r="C803" s="177">
        <v>127000</v>
      </c>
      <c r="D803" s="177">
        <v>127000</v>
      </c>
      <c r="E803" s="177">
        <v>127000</v>
      </c>
      <c r="F803" s="177">
        <v>127000</v>
      </c>
      <c r="G803" s="177">
        <v>127000</v>
      </c>
      <c r="H803" s="177">
        <v>127000</v>
      </c>
      <c r="I803" s="177">
        <v>127000</v>
      </c>
      <c r="J803" s="177">
        <v>127000</v>
      </c>
      <c r="K803" s="177">
        <v>127000</v>
      </c>
      <c r="L803" s="177">
        <v>127000</v>
      </c>
      <c r="M803" s="177">
        <v>127000</v>
      </c>
      <c r="N803" s="177">
        <v>127000</v>
      </c>
      <c r="O803" s="177">
        <v>127000</v>
      </c>
      <c r="P803" s="177">
        <v>126549</v>
      </c>
      <c r="Q803" s="203" t="s">
        <v>163</v>
      </c>
      <c r="R803" s="204">
        <f t="shared" si="12"/>
        <v>0</v>
      </c>
    </row>
    <row r="804" spans="1:18" s="166" customFormat="1">
      <c r="A804" s="201" t="s">
        <v>991</v>
      </c>
      <c r="B804" s="202" t="s">
        <v>734</v>
      </c>
      <c r="C804" s="176">
        <v>0</v>
      </c>
      <c r="D804" s="176">
        <v>0</v>
      </c>
      <c r="E804" s="176">
        <v>0</v>
      </c>
      <c r="F804" s="176">
        <v>0</v>
      </c>
      <c r="G804" s="176">
        <v>0</v>
      </c>
      <c r="H804" s="176">
        <v>0</v>
      </c>
      <c r="I804" s="176">
        <v>0</v>
      </c>
      <c r="J804" s="176">
        <v>0</v>
      </c>
      <c r="K804" s="176">
        <v>0</v>
      </c>
      <c r="L804" s="176">
        <v>0</v>
      </c>
      <c r="M804" s="176">
        <v>0</v>
      </c>
      <c r="N804" s="176">
        <v>0</v>
      </c>
      <c r="O804" s="176">
        <v>0</v>
      </c>
      <c r="P804" s="176">
        <v>0</v>
      </c>
      <c r="Q804" s="174" t="s">
        <v>163</v>
      </c>
      <c r="R804" s="204">
        <f t="shared" si="12"/>
        <v>0</v>
      </c>
    </row>
    <row r="805" spans="1:18">
      <c r="A805" s="201" t="s">
        <v>992</v>
      </c>
      <c r="B805" s="202" t="s">
        <v>734</v>
      </c>
      <c r="C805" s="177">
        <v>180000</v>
      </c>
      <c r="D805" s="177">
        <v>180000</v>
      </c>
      <c r="E805" s="177">
        <v>180000</v>
      </c>
      <c r="F805" s="177">
        <v>206000</v>
      </c>
      <c r="G805" s="177">
        <v>206000</v>
      </c>
      <c r="H805" s="177">
        <v>206000</v>
      </c>
      <c r="I805" s="177">
        <v>206000</v>
      </c>
      <c r="J805" s="177">
        <v>206000</v>
      </c>
      <c r="K805" s="177">
        <v>206000</v>
      </c>
      <c r="L805" s="177">
        <v>206000</v>
      </c>
      <c r="M805" s="177">
        <v>206000</v>
      </c>
      <c r="N805" s="177">
        <v>206000</v>
      </c>
      <c r="O805" s="177">
        <v>206000</v>
      </c>
      <c r="P805" s="177">
        <v>200462</v>
      </c>
      <c r="Q805" s="203" t="s">
        <v>163</v>
      </c>
      <c r="R805" s="204">
        <f t="shared" si="12"/>
        <v>1000</v>
      </c>
    </row>
    <row r="806" spans="1:18" s="166" customFormat="1">
      <c r="A806" s="201" t="s">
        <v>993</v>
      </c>
      <c r="B806" s="202" t="s">
        <v>734</v>
      </c>
      <c r="C806" s="176">
        <v>0</v>
      </c>
      <c r="D806" s="176">
        <v>0</v>
      </c>
      <c r="E806" s="176">
        <v>0</v>
      </c>
      <c r="F806" s="176">
        <v>0</v>
      </c>
      <c r="G806" s="176">
        <v>0</v>
      </c>
      <c r="H806" s="176">
        <v>0</v>
      </c>
      <c r="I806" s="176">
        <v>0</v>
      </c>
      <c r="J806" s="176">
        <v>0</v>
      </c>
      <c r="K806" s="176">
        <v>0</v>
      </c>
      <c r="L806" s="176">
        <v>0</v>
      </c>
      <c r="M806" s="176">
        <v>0</v>
      </c>
      <c r="N806" s="176">
        <v>0</v>
      </c>
      <c r="O806" s="176">
        <v>0</v>
      </c>
      <c r="P806" s="176">
        <v>0</v>
      </c>
      <c r="Q806" s="174" t="s">
        <v>163</v>
      </c>
      <c r="R806" s="204">
        <f t="shared" si="12"/>
        <v>0</v>
      </c>
    </row>
    <row r="807" spans="1:18">
      <c r="A807" s="201" t="s">
        <v>994</v>
      </c>
      <c r="B807" s="202" t="s">
        <v>734</v>
      </c>
      <c r="C807" s="177">
        <v>31000</v>
      </c>
      <c r="D807" s="177">
        <v>31000</v>
      </c>
      <c r="E807" s="177">
        <v>31000</v>
      </c>
      <c r="F807" s="177">
        <v>31000</v>
      </c>
      <c r="G807" s="177">
        <v>31000</v>
      </c>
      <c r="H807" s="177">
        <v>31000</v>
      </c>
      <c r="I807" s="177">
        <v>31000</v>
      </c>
      <c r="J807" s="177">
        <v>31000</v>
      </c>
      <c r="K807" s="177">
        <v>31000</v>
      </c>
      <c r="L807" s="177">
        <v>31000</v>
      </c>
      <c r="M807" s="177">
        <v>31000</v>
      </c>
      <c r="N807" s="177">
        <v>31000</v>
      </c>
      <c r="O807" s="177">
        <v>31000</v>
      </c>
      <c r="P807" s="177">
        <v>30560</v>
      </c>
      <c r="Q807" s="203" t="s">
        <v>163</v>
      </c>
      <c r="R807" s="204">
        <f t="shared" si="12"/>
        <v>0</v>
      </c>
    </row>
    <row r="808" spans="1:18" s="166" customFormat="1">
      <c r="A808" s="201" t="s">
        <v>995</v>
      </c>
      <c r="B808" s="202" t="s">
        <v>734</v>
      </c>
      <c r="C808" s="176">
        <v>0</v>
      </c>
      <c r="D808" s="176">
        <v>0</v>
      </c>
      <c r="E808" s="176">
        <v>0</v>
      </c>
      <c r="F808" s="176">
        <v>0</v>
      </c>
      <c r="G808" s="176">
        <v>0</v>
      </c>
      <c r="H808" s="176">
        <v>0</v>
      </c>
      <c r="I808" s="176">
        <v>0</v>
      </c>
      <c r="J808" s="176">
        <v>0</v>
      </c>
      <c r="K808" s="176">
        <v>0</v>
      </c>
      <c r="L808" s="176">
        <v>0</v>
      </c>
      <c r="M808" s="176">
        <v>0</v>
      </c>
      <c r="N808" s="176">
        <v>0</v>
      </c>
      <c r="O808" s="176">
        <v>0</v>
      </c>
      <c r="P808" s="176">
        <v>0</v>
      </c>
      <c r="Q808" s="174" t="s">
        <v>163</v>
      </c>
      <c r="R808" s="204">
        <f t="shared" si="12"/>
        <v>0</v>
      </c>
    </row>
    <row r="809" spans="1:18">
      <c r="A809" s="201" t="s">
        <v>996</v>
      </c>
      <c r="B809" s="202" t="s">
        <v>734</v>
      </c>
      <c r="C809" s="177">
        <v>1783000</v>
      </c>
      <c r="D809" s="177">
        <v>1783000</v>
      </c>
      <c r="E809" s="177">
        <v>1783000</v>
      </c>
      <c r="F809" s="177">
        <v>1783000</v>
      </c>
      <c r="G809" s="177">
        <v>1783000</v>
      </c>
      <c r="H809" s="177">
        <v>1783000</v>
      </c>
      <c r="I809" s="177">
        <v>1783000</v>
      </c>
      <c r="J809" s="177">
        <v>1783000</v>
      </c>
      <c r="K809" s="177">
        <v>1783000</v>
      </c>
      <c r="L809" s="177">
        <v>1783000</v>
      </c>
      <c r="M809" s="177">
        <v>1783000</v>
      </c>
      <c r="N809" s="177">
        <v>1783000</v>
      </c>
      <c r="O809" s="177">
        <v>1783000</v>
      </c>
      <c r="P809" s="177">
        <v>1782985</v>
      </c>
      <c r="Q809" s="203" t="s">
        <v>163</v>
      </c>
      <c r="R809" s="204">
        <f t="shared" si="12"/>
        <v>0</v>
      </c>
    </row>
    <row r="810" spans="1:18" s="166" customFormat="1">
      <c r="A810" s="201" t="s">
        <v>997</v>
      </c>
      <c r="B810" s="202" t="s">
        <v>734</v>
      </c>
      <c r="C810" s="176">
        <v>0</v>
      </c>
      <c r="D810" s="176">
        <v>0</v>
      </c>
      <c r="E810" s="176">
        <v>0</v>
      </c>
      <c r="F810" s="176">
        <v>0</v>
      </c>
      <c r="G810" s="176">
        <v>0</v>
      </c>
      <c r="H810" s="176">
        <v>0</v>
      </c>
      <c r="I810" s="176">
        <v>0</v>
      </c>
      <c r="J810" s="176">
        <v>0</v>
      </c>
      <c r="K810" s="176">
        <v>0</v>
      </c>
      <c r="L810" s="176">
        <v>0</v>
      </c>
      <c r="M810" s="176">
        <v>0</v>
      </c>
      <c r="N810" s="176">
        <v>0</v>
      </c>
      <c r="O810" s="176">
        <v>0</v>
      </c>
      <c r="P810" s="176">
        <v>0</v>
      </c>
      <c r="Q810" s="174" t="s">
        <v>163</v>
      </c>
      <c r="R810" s="204">
        <f t="shared" si="12"/>
        <v>0</v>
      </c>
    </row>
    <row r="811" spans="1:18">
      <c r="A811" s="201" t="s">
        <v>998</v>
      </c>
      <c r="B811" s="202" t="s">
        <v>734</v>
      </c>
      <c r="C811" s="177">
        <v>23954000</v>
      </c>
      <c r="D811" s="177">
        <v>23954000</v>
      </c>
      <c r="E811" s="177">
        <v>23954000</v>
      </c>
      <c r="F811" s="177">
        <v>23954000</v>
      </c>
      <c r="G811" s="177">
        <v>23954000</v>
      </c>
      <c r="H811" s="177">
        <v>23954000</v>
      </c>
      <c r="I811" s="177">
        <v>24159000</v>
      </c>
      <c r="J811" s="177">
        <v>24159000</v>
      </c>
      <c r="K811" s="177">
        <v>24160000</v>
      </c>
      <c r="L811" s="177">
        <v>24160000</v>
      </c>
      <c r="M811" s="177">
        <v>24160000</v>
      </c>
      <c r="N811" s="177">
        <v>24160000</v>
      </c>
      <c r="O811" s="177">
        <v>24160000</v>
      </c>
      <c r="P811" s="177">
        <v>24065540</v>
      </c>
      <c r="Q811" s="203" t="s">
        <v>163</v>
      </c>
      <c r="R811" s="204">
        <f t="shared" si="12"/>
        <v>-1000</v>
      </c>
    </row>
    <row r="812" spans="1:18" s="166" customFormat="1">
      <c r="A812" s="201" t="s">
        <v>999</v>
      </c>
      <c r="B812" s="202" t="s">
        <v>734</v>
      </c>
      <c r="C812" s="176">
        <v>0</v>
      </c>
      <c r="D812" s="176">
        <v>0</v>
      </c>
      <c r="E812" s="176">
        <v>0</v>
      </c>
      <c r="F812" s="176">
        <v>0</v>
      </c>
      <c r="G812" s="176">
        <v>0</v>
      </c>
      <c r="H812" s="176">
        <v>0</v>
      </c>
      <c r="I812" s="176">
        <v>0</v>
      </c>
      <c r="J812" s="176">
        <v>0</v>
      </c>
      <c r="K812" s="176">
        <v>0</v>
      </c>
      <c r="L812" s="176">
        <v>0</v>
      </c>
      <c r="M812" s="176">
        <v>0</v>
      </c>
      <c r="N812" s="176">
        <v>0</v>
      </c>
      <c r="O812" s="176">
        <v>0</v>
      </c>
      <c r="P812" s="176">
        <v>0</v>
      </c>
      <c r="Q812" s="174" t="s">
        <v>163</v>
      </c>
      <c r="R812" s="204">
        <f t="shared" si="12"/>
        <v>0</v>
      </c>
    </row>
    <row r="813" spans="1:18">
      <c r="A813" s="201" t="s">
        <v>1000</v>
      </c>
      <c r="B813" s="202" t="s">
        <v>734</v>
      </c>
      <c r="C813" s="177">
        <v>2700000</v>
      </c>
      <c r="D813" s="177">
        <v>2700000</v>
      </c>
      <c r="E813" s="177">
        <v>2700000</v>
      </c>
      <c r="F813" s="177">
        <v>2700000</v>
      </c>
      <c r="G813" s="177">
        <v>2700000</v>
      </c>
      <c r="H813" s="177">
        <v>2700000</v>
      </c>
      <c r="I813" s="177">
        <v>2700000</v>
      </c>
      <c r="J813" s="177">
        <v>2700000</v>
      </c>
      <c r="K813" s="177">
        <v>2700000</v>
      </c>
      <c r="L813" s="177">
        <v>2700000</v>
      </c>
      <c r="M813" s="177">
        <v>2700000</v>
      </c>
      <c r="N813" s="177">
        <v>2700000</v>
      </c>
      <c r="O813" s="177">
        <v>2700000</v>
      </c>
      <c r="P813" s="177">
        <v>2700205</v>
      </c>
      <c r="Q813" s="203" t="s">
        <v>163</v>
      </c>
      <c r="R813" s="204">
        <f t="shared" si="12"/>
        <v>0</v>
      </c>
    </row>
    <row r="814" spans="1:18" s="166" customFormat="1">
      <c r="A814" s="201" t="s">
        <v>1001</v>
      </c>
      <c r="B814" s="202" t="s">
        <v>734</v>
      </c>
      <c r="C814" s="176">
        <v>0</v>
      </c>
      <c r="D814" s="176">
        <v>0</v>
      </c>
      <c r="E814" s="176">
        <v>0</v>
      </c>
      <c r="F814" s="176">
        <v>0</v>
      </c>
      <c r="G814" s="176">
        <v>0</v>
      </c>
      <c r="H814" s="176">
        <v>0</v>
      </c>
      <c r="I814" s="176">
        <v>0</v>
      </c>
      <c r="J814" s="176">
        <v>0</v>
      </c>
      <c r="K814" s="176">
        <v>0</v>
      </c>
      <c r="L814" s="176">
        <v>0</v>
      </c>
      <c r="M814" s="176">
        <v>0</v>
      </c>
      <c r="N814" s="176">
        <v>0</v>
      </c>
      <c r="O814" s="176">
        <v>0</v>
      </c>
      <c r="P814" s="176">
        <v>0</v>
      </c>
      <c r="Q814" s="174" t="s">
        <v>163</v>
      </c>
      <c r="R814" s="204">
        <f t="shared" si="12"/>
        <v>0</v>
      </c>
    </row>
    <row r="815" spans="1:18">
      <c r="A815" s="201" t="s">
        <v>1002</v>
      </c>
      <c r="B815" s="202" t="s">
        <v>734</v>
      </c>
      <c r="C815" s="177">
        <v>0</v>
      </c>
      <c r="D815" s="177">
        <v>0</v>
      </c>
      <c r="E815" s="177">
        <v>0</v>
      </c>
      <c r="F815" s="177">
        <v>0</v>
      </c>
      <c r="G815" s="177">
        <v>0</v>
      </c>
      <c r="H815" s="177">
        <v>0</v>
      </c>
      <c r="I815" s="177">
        <v>0</v>
      </c>
      <c r="J815" s="177">
        <v>0</v>
      </c>
      <c r="K815" s="177">
        <v>0</v>
      </c>
      <c r="L815" s="177">
        <v>0</v>
      </c>
      <c r="M815" s="177">
        <v>0</v>
      </c>
      <c r="N815" s="177">
        <v>0</v>
      </c>
      <c r="O815" s="177">
        <v>0</v>
      </c>
      <c r="P815" s="177">
        <v>423</v>
      </c>
      <c r="Q815" s="203" t="s">
        <v>163</v>
      </c>
      <c r="R815" s="204">
        <f t="shared" si="12"/>
        <v>0</v>
      </c>
    </row>
    <row r="816" spans="1:18">
      <c r="A816" s="201" t="s">
        <v>1003</v>
      </c>
      <c r="B816" s="202" t="s">
        <v>734</v>
      </c>
      <c r="C816" s="177">
        <v>9150000</v>
      </c>
      <c r="D816" s="177">
        <v>9150000</v>
      </c>
      <c r="E816" s="177">
        <v>9150000</v>
      </c>
      <c r="F816" s="177">
        <v>9150000</v>
      </c>
      <c r="G816" s="177">
        <v>9150000</v>
      </c>
      <c r="H816" s="177">
        <v>9150000</v>
      </c>
      <c r="I816" s="177">
        <v>9356000</v>
      </c>
      <c r="J816" s="177">
        <v>9356000</v>
      </c>
      <c r="K816" s="177">
        <v>9357000</v>
      </c>
      <c r="L816" s="177">
        <v>9357000</v>
      </c>
      <c r="M816" s="177">
        <v>9357000</v>
      </c>
      <c r="N816" s="177">
        <v>9357000</v>
      </c>
      <c r="O816" s="177">
        <v>9357000</v>
      </c>
      <c r="P816" s="177">
        <v>9261638</v>
      </c>
      <c r="Q816" s="203" t="s">
        <v>163</v>
      </c>
      <c r="R816" s="204">
        <f t="shared" si="12"/>
        <v>0</v>
      </c>
    </row>
    <row r="817" spans="1:18" s="166" customFormat="1">
      <c r="A817" s="201" t="s">
        <v>1004</v>
      </c>
      <c r="B817" s="202" t="s">
        <v>734</v>
      </c>
      <c r="C817" s="176">
        <v>0</v>
      </c>
      <c r="D817" s="176">
        <v>0</v>
      </c>
      <c r="E817" s="176">
        <v>0</v>
      </c>
      <c r="F817" s="176">
        <v>0</v>
      </c>
      <c r="G817" s="176">
        <v>0</v>
      </c>
      <c r="H817" s="176">
        <v>0</v>
      </c>
      <c r="I817" s="176">
        <v>0</v>
      </c>
      <c r="J817" s="176">
        <v>0</v>
      </c>
      <c r="K817" s="176">
        <v>0</v>
      </c>
      <c r="L817" s="176">
        <v>0</v>
      </c>
      <c r="M817" s="176">
        <v>0</v>
      </c>
      <c r="N817" s="176">
        <v>0</v>
      </c>
      <c r="O817" s="176">
        <v>0</v>
      </c>
      <c r="P817" s="176">
        <v>0</v>
      </c>
      <c r="Q817" s="174" t="s">
        <v>163</v>
      </c>
      <c r="R817" s="204">
        <f t="shared" si="12"/>
        <v>0</v>
      </c>
    </row>
    <row r="818" spans="1:18">
      <c r="A818" s="201" t="s">
        <v>1005</v>
      </c>
      <c r="B818" s="202" t="s">
        <v>734</v>
      </c>
      <c r="C818" s="177">
        <v>8796000</v>
      </c>
      <c r="D818" s="177">
        <v>8796000</v>
      </c>
      <c r="E818" s="177">
        <v>8796000</v>
      </c>
      <c r="F818" s="177">
        <v>8796000</v>
      </c>
      <c r="G818" s="177">
        <v>8796000</v>
      </c>
      <c r="H818" s="177">
        <v>8796000</v>
      </c>
      <c r="I818" s="177">
        <v>8796000</v>
      </c>
      <c r="J818" s="177">
        <v>8796000</v>
      </c>
      <c r="K818" s="177">
        <v>8796000</v>
      </c>
      <c r="L818" s="177">
        <v>8796000</v>
      </c>
      <c r="M818" s="177">
        <v>8796000</v>
      </c>
      <c r="N818" s="177">
        <v>8796000</v>
      </c>
      <c r="O818" s="177">
        <v>8796000</v>
      </c>
      <c r="P818" s="177">
        <v>8795959</v>
      </c>
      <c r="Q818" s="203" t="s">
        <v>163</v>
      </c>
      <c r="R818" s="204">
        <f t="shared" si="12"/>
        <v>0</v>
      </c>
    </row>
    <row r="819" spans="1:18" s="166" customFormat="1">
      <c r="A819" s="201" t="s">
        <v>1006</v>
      </c>
      <c r="B819" s="202" t="s">
        <v>734</v>
      </c>
      <c r="C819" s="176">
        <v>0</v>
      </c>
      <c r="D819" s="176">
        <v>0</v>
      </c>
      <c r="E819" s="176">
        <v>0</v>
      </c>
      <c r="F819" s="176">
        <v>0</v>
      </c>
      <c r="G819" s="176">
        <v>0</v>
      </c>
      <c r="H819" s="176">
        <v>0</v>
      </c>
      <c r="I819" s="176">
        <v>0</v>
      </c>
      <c r="J819" s="176">
        <v>0</v>
      </c>
      <c r="K819" s="176">
        <v>0</v>
      </c>
      <c r="L819" s="176">
        <v>0</v>
      </c>
      <c r="M819" s="176">
        <v>0</v>
      </c>
      <c r="N819" s="176">
        <v>0</v>
      </c>
      <c r="O819" s="176">
        <v>0</v>
      </c>
      <c r="P819" s="176">
        <v>0</v>
      </c>
      <c r="Q819" s="174" t="s">
        <v>163</v>
      </c>
      <c r="R819" s="204">
        <f t="shared" si="12"/>
        <v>0</v>
      </c>
    </row>
    <row r="820" spans="1:18" s="166" customFormat="1">
      <c r="A820" s="201" t="s">
        <v>1007</v>
      </c>
      <c r="B820" s="202" t="s">
        <v>734</v>
      </c>
      <c r="C820" s="176">
        <v>0</v>
      </c>
      <c r="D820" s="176">
        <v>0</v>
      </c>
      <c r="E820" s="176">
        <v>0</v>
      </c>
      <c r="F820" s="176">
        <v>0</v>
      </c>
      <c r="G820" s="176">
        <v>0</v>
      </c>
      <c r="H820" s="176">
        <v>0</v>
      </c>
      <c r="I820" s="176">
        <v>0</v>
      </c>
      <c r="J820" s="176">
        <v>0</v>
      </c>
      <c r="K820" s="176">
        <v>0</v>
      </c>
      <c r="L820" s="176">
        <v>0</v>
      </c>
      <c r="M820" s="176">
        <v>0</v>
      </c>
      <c r="N820" s="176">
        <v>0</v>
      </c>
      <c r="O820" s="176">
        <v>0</v>
      </c>
      <c r="P820" s="176">
        <v>0</v>
      </c>
      <c r="Q820" s="174" t="s">
        <v>163</v>
      </c>
      <c r="R820" s="204">
        <f t="shared" si="12"/>
        <v>0</v>
      </c>
    </row>
    <row r="821" spans="1:18">
      <c r="A821" s="201" t="s">
        <v>1008</v>
      </c>
      <c r="B821" s="202" t="s">
        <v>734</v>
      </c>
      <c r="C821" s="177">
        <v>411000</v>
      </c>
      <c r="D821" s="177">
        <v>411000</v>
      </c>
      <c r="E821" s="177">
        <v>411000</v>
      </c>
      <c r="F821" s="177">
        <v>411000</v>
      </c>
      <c r="G821" s="177">
        <v>411000</v>
      </c>
      <c r="H821" s="177">
        <v>411000</v>
      </c>
      <c r="I821" s="177">
        <v>411000</v>
      </c>
      <c r="J821" s="177">
        <v>411000</v>
      </c>
      <c r="K821" s="177">
        <v>411000</v>
      </c>
      <c r="L821" s="177">
        <v>411000</v>
      </c>
      <c r="M821" s="177">
        <v>411000</v>
      </c>
      <c r="N821" s="177">
        <v>411000</v>
      </c>
      <c r="O821" s="177">
        <v>411000</v>
      </c>
      <c r="P821" s="177">
        <v>411060</v>
      </c>
      <c r="Q821" s="203" t="s">
        <v>163</v>
      </c>
      <c r="R821" s="204">
        <f t="shared" si="12"/>
        <v>0</v>
      </c>
    </row>
    <row r="822" spans="1:18" s="166" customFormat="1">
      <c r="A822" s="201" t="s">
        <v>1009</v>
      </c>
      <c r="B822" s="202" t="s">
        <v>734</v>
      </c>
      <c r="C822" s="176">
        <v>0</v>
      </c>
      <c r="D822" s="176">
        <v>0</v>
      </c>
      <c r="E822" s="176">
        <v>0</v>
      </c>
      <c r="F822" s="176">
        <v>0</v>
      </c>
      <c r="G822" s="176">
        <v>0</v>
      </c>
      <c r="H822" s="176">
        <v>0</v>
      </c>
      <c r="I822" s="176">
        <v>0</v>
      </c>
      <c r="J822" s="176">
        <v>0</v>
      </c>
      <c r="K822" s="176">
        <v>0</v>
      </c>
      <c r="L822" s="176">
        <v>0</v>
      </c>
      <c r="M822" s="176">
        <v>0</v>
      </c>
      <c r="N822" s="176">
        <v>0</v>
      </c>
      <c r="O822" s="176">
        <v>0</v>
      </c>
      <c r="P822" s="176">
        <v>0</v>
      </c>
      <c r="Q822" s="174" t="s">
        <v>163</v>
      </c>
      <c r="R822" s="204">
        <f t="shared" si="12"/>
        <v>0</v>
      </c>
    </row>
    <row r="823" spans="1:18">
      <c r="A823" s="201" t="s">
        <v>1010</v>
      </c>
      <c r="B823" s="202" t="s">
        <v>734</v>
      </c>
      <c r="C823" s="177">
        <v>1732000</v>
      </c>
      <c r="D823" s="177">
        <v>1732000</v>
      </c>
      <c r="E823" s="177">
        <v>1732000</v>
      </c>
      <c r="F823" s="177">
        <v>1732000</v>
      </c>
      <c r="G823" s="177">
        <v>1732000</v>
      </c>
      <c r="H823" s="177">
        <v>1732000</v>
      </c>
      <c r="I823" s="177">
        <v>1732000</v>
      </c>
      <c r="J823" s="177">
        <v>1732000</v>
      </c>
      <c r="K823" s="177">
        <v>1732000</v>
      </c>
      <c r="L823" s="177">
        <v>1732000</v>
      </c>
      <c r="M823" s="177">
        <v>1732000</v>
      </c>
      <c r="N823" s="177">
        <v>1732000</v>
      </c>
      <c r="O823" s="177">
        <v>1732000</v>
      </c>
      <c r="P823" s="177">
        <v>1732090</v>
      </c>
      <c r="Q823" s="203" t="s">
        <v>163</v>
      </c>
      <c r="R823" s="204">
        <f t="shared" si="12"/>
        <v>0</v>
      </c>
    </row>
    <row r="824" spans="1:18" s="166" customFormat="1">
      <c r="A824" s="201" t="s">
        <v>1011</v>
      </c>
      <c r="B824" s="202" t="s">
        <v>734</v>
      </c>
      <c r="C824" s="176">
        <v>0</v>
      </c>
      <c r="D824" s="176">
        <v>0</v>
      </c>
      <c r="E824" s="176">
        <v>0</v>
      </c>
      <c r="F824" s="176">
        <v>0</v>
      </c>
      <c r="G824" s="176">
        <v>0</v>
      </c>
      <c r="H824" s="176">
        <v>0</v>
      </c>
      <c r="I824" s="176">
        <v>0</v>
      </c>
      <c r="J824" s="176">
        <v>0</v>
      </c>
      <c r="K824" s="176">
        <v>0</v>
      </c>
      <c r="L824" s="176">
        <v>0</v>
      </c>
      <c r="M824" s="176">
        <v>0</v>
      </c>
      <c r="N824" s="176">
        <v>0</v>
      </c>
      <c r="O824" s="176">
        <v>0</v>
      </c>
      <c r="P824" s="176">
        <v>0</v>
      </c>
      <c r="Q824" s="174" t="s">
        <v>163</v>
      </c>
      <c r="R824" s="204">
        <f t="shared" si="12"/>
        <v>0</v>
      </c>
    </row>
    <row r="825" spans="1:18">
      <c r="A825" s="201" t="s">
        <v>1012</v>
      </c>
      <c r="B825" s="202" t="s">
        <v>734</v>
      </c>
      <c r="C825" s="177">
        <v>3718000</v>
      </c>
      <c r="D825" s="177">
        <v>3718000</v>
      </c>
      <c r="E825" s="177">
        <v>3718000</v>
      </c>
      <c r="F825" s="177">
        <v>3718000</v>
      </c>
      <c r="G825" s="177">
        <v>3718000</v>
      </c>
      <c r="H825" s="177">
        <v>3718000</v>
      </c>
      <c r="I825" s="177">
        <v>3774000</v>
      </c>
      <c r="J825" s="177">
        <v>3774000</v>
      </c>
      <c r="K825" s="177">
        <v>3774000</v>
      </c>
      <c r="L825" s="177">
        <v>3774000</v>
      </c>
      <c r="M825" s="177">
        <v>3774000</v>
      </c>
      <c r="N825" s="177">
        <v>3774000</v>
      </c>
      <c r="O825" s="177">
        <v>3774000</v>
      </c>
      <c r="P825" s="177">
        <v>3748440</v>
      </c>
      <c r="Q825" s="203" t="s">
        <v>163</v>
      </c>
      <c r="R825" s="204">
        <f t="shared" si="12"/>
        <v>0</v>
      </c>
    </row>
    <row r="826" spans="1:18" s="166" customFormat="1">
      <c r="A826" s="201" t="s">
        <v>1013</v>
      </c>
      <c r="B826" s="202" t="s">
        <v>734</v>
      </c>
      <c r="C826" s="176">
        <v>0</v>
      </c>
      <c r="D826" s="176">
        <v>0</v>
      </c>
      <c r="E826" s="176">
        <v>0</v>
      </c>
      <c r="F826" s="176">
        <v>0</v>
      </c>
      <c r="G826" s="176">
        <v>0</v>
      </c>
      <c r="H826" s="176">
        <v>0</v>
      </c>
      <c r="I826" s="176">
        <v>0</v>
      </c>
      <c r="J826" s="176">
        <v>0</v>
      </c>
      <c r="K826" s="176">
        <v>0</v>
      </c>
      <c r="L826" s="176">
        <v>0</v>
      </c>
      <c r="M826" s="176">
        <v>0</v>
      </c>
      <c r="N826" s="176">
        <v>0</v>
      </c>
      <c r="O826" s="176">
        <v>0</v>
      </c>
      <c r="P826" s="176">
        <v>0</v>
      </c>
      <c r="Q826" s="174" t="s">
        <v>163</v>
      </c>
      <c r="R826" s="204">
        <f t="shared" si="12"/>
        <v>0</v>
      </c>
    </row>
    <row r="827" spans="1:18">
      <c r="A827" s="201" t="s">
        <v>1014</v>
      </c>
      <c r="B827" s="202" t="s">
        <v>734</v>
      </c>
      <c r="C827" s="177">
        <v>3189000</v>
      </c>
      <c r="D827" s="177">
        <v>3189000</v>
      </c>
      <c r="E827" s="177">
        <v>3189000</v>
      </c>
      <c r="F827" s="177">
        <v>3189000</v>
      </c>
      <c r="G827" s="177">
        <v>3189000</v>
      </c>
      <c r="H827" s="177">
        <v>3189000</v>
      </c>
      <c r="I827" s="177">
        <v>3189000</v>
      </c>
      <c r="J827" s="177">
        <v>3189000</v>
      </c>
      <c r="K827" s="177">
        <v>3189000</v>
      </c>
      <c r="L827" s="177">
        <v>3189000</v>
      </c>
      <c r="M827" s="177">
        <v>3189000</v>
      </c>
      <c r="N827" s="177">
        <v>3189000</v>
      </c>
      <c r="O827" s="177">
        <v>3189000</v>
      </c>
      <c r="P827" s="177">
        <v>3188706</v>
      </c>
      <c r="Q827" s="203" t="s">
        <v>163</v>
      </c>
      <c r="R827" s="204">
        <f t="shared" si="12"/>
        <v>0</v>
      </c>
    </row>
    <row r="828" spans="1:18" s="166" customFormat="1">
      <c r="A828" s="201" t="s">
        <v>1015</v>
      </c>
      <c r="B828" s="202" t="s">
        <v>734</v>
      </c>
      <c r="C828" s="176">
        <v>0</v>
      </c>
      <c r="D828" s="176">
        <v>0</v>
      </c>
      <c r="E828" s="176">
        <v>0</v>
      </c>
      <c r="F828" s="176">
        <v>0</v>
      </c>
      <c r="G828" s="176">
        <v>0</v>
      </c>
      <c r="H828" s="176">
        <v>0</v>
      </c>
      <c r="I828" s="176">
        <v>0</v>
      </c>
      <c r="J828" s="176">
        <v>0</v>
      </c>
      <c r="K828" s="176">
        <v>0</v>
      </c>
      <c r="L828" s="176">
        <v>0</v>
      </c>
      <c r="M828" s="176">
        <v>0</v>
      </c>
      <c r="N828" s="176">
        <v>0</v>
      </c>
      <c r="O828" s="176">
        <v>0</v>
      </c>
      <c r="P828" s="176">
        <v>0</v>
      </c>
      <c r="Q828" s="174" t="s">
        <v>163</v>
      </c>
      <c r="R828" s="204">
        <f t="shared" si="12"/>
        <v>0</v>
      </c>
    </row>
    <row r="829" spans="1:18">
      <c r="A829" s="201" t="s">
        <v>1016</v>
      </c>
      <c r="B829" s="202" t="s">
        <v>734</v>
      </c>
      <c r="C829" s="177">
        <v>5035000</v>
      </c>
      <c r="D829" s="177">
        <v>5035000</v>
      </c>
      <c r="E829" s="177">
        <v>5035000</v>
      </c>
      <c r="F829" s="177">
        <v>5035000</v>
      </c>
      <c r="G829" s="177">
        <v>5035000</v>
      </c>
      <c r="H829" s="177">
        <v>5035000</v>
      </c>
      <c r="I829" s="177">
        <v>5035000</v>
      </c>
      <c r="J829" s="177">
        <v>5035000</v>
      </c>
      <c r="K829" s="177">
        <v>5035000</v>
      </c>
      <c r="L829" s="177">
        <v>5035000</v>
      </c>
      <c r="M829" s="177">
        <v>5035000</v>
      </c>
      <c r="N829" s="177">
        <v>5035000</v>
      </c>
      <c r="O829" s="177">
        <v>5035000</v>
      </c>
      <c r="P829" s="177">
        <v>5035075</v>
      </c>
      <c r="Q829" s="203" t="s">
        <v>163</v>
      </c>
      <c r="R829" s="204">
        <f t="shared" si="12"/>
        <v>0</v>
      </c>
    </row>
    <row r="830" spans="1:18" s="166" customFormat="1">
      <c r="A830" s="201" t="s">
        <v>1017</v>
      </c>
      <c r="B830" s="202" t="s">
        <v>734</v>
      </c>
      <c r="C830" s="176">
        <v>0</v>
      </c>
      <c r="D830" s="176">
        <v>0</v>
      </c>
      <c r="E830" s="176">
        <v>0</v>
      </c>
      <c r="F830" s="176">
        <v>0</v>
      </c>
      <c r="G830" s="176">
        <v>0</v>
      </c>
      <c r="H830" s="176">
        <v>0</v>
      </c>
      <c r="I830" s="176">
        <v>0</v>
      </c>
      <c r="J830" s="176">
        <v>0</v>
      </c>
      <c r="K830" s="176">
        <v>0</v>
      </c>
      <c r="L830" s="176">
        <v>0</v>
      </c>
      <c r="M830" s="176">
        <v>0</v>
      </c>
      <c r="N830" s="176">
        <v>0</v>
      </c>
      <c r="O830" s="176">
        <v>0</v>
      </c>
      <c r="P830" s="176">
        <v>0</v>
      </c>
      <c r="Q830" s="174" t="s">
        <v>163</v>
      </c>
      <c r="R830" s="204">
        <f t="shared" si="12"/>
        <v>0</v>
      </c>
    </row>
    <row r="831" spans="1:18">
      <c r="A831" s="201" t="s">
        <v>1018</v>
      </c>
      <c r="B831" s="202" t="s">
        <v>734</v>
      </c>
      <c r="C831" s="177">
        <v>5619000</v>
      </c>
      <c r="D831" s="177">
        <v>5619000</v>
      </c>
      <c r="E831" s="177">
        <v>5619000</v>
      </c>
      <c r="F831" s="177">
        <v>5619000</v>
      </c>
      <c r="G831" s="177">
        <v>5619000</v>
      </c>
      <c r="H831" s="177">
        <v>5619000</v>
      </c>
      <c r="I831" s="177">
        <v>5619000</v>
      </c>
      <c r="J831" s="177">
        <v>5619000</v>
      </c>
      <c r="K831" s="177">
        <v>5619000</v>
      </c>
      <c r="L831" s="177">
        <v>5619000</v>
      </c>
      <c r="M831" s="177">
        <v>5619000</v>
      </c>
      <c r="N831" s="177">
        <v>5619000</v>
      </c>
      <c r="O831" s="177">
        <v>5619000</v>
      </c>
      <c r="P831" s="177">
        <v>5618562</v>
      </c>
      <c r="Q831" s="203" t="s">
        <v>163</v>
      </c>
      <c r="R831" s="204">
        <f t="shared" si="12"/>
        <v>0</v>
      </c>
    </row>
    <row r="832" spans="1:18" s="166" customFormat="1">
      <c r="A832" s="201" t="s">
        <v>1019</v>
      </c>
      <c r="B832" s="202" t="s">
        <v>734</v>
      </c>
      <c r="C832" s="176">
        <v>0</v>
      </c>
      <c r="D832" s="176">
        <v>0</v>
      </c>
      <c r="E832" s="176">
        <v>0</v>
      </c>
      <c r="F832" s="176">
        <v>0</v>
      </c>
      <c r="G832" s="176">
        <v>0</v>
      </c>
      <c r="H832" s="176">
        <v>0</v>
      </c>
      <c r="I832" s="176">
        <v>0</v>
      </c>
      <c r="J832" s="176">
        <v>0</v>
      </c>
      <c r="K832" s="176">
        <v>0</v>
      </c>
      <c r="L832" s="176">
        <v>0</v>
      </c>
      <c r="M832" s="176">
        <v>0</v>
      </c>
      <c r="N832" s="176">
        <v>0</v>
      </c>
      <c r="O832" s="176">
        <v>0</v>
      </c>
      <c r="P832" s="176">
        <v>0</v>
      </c>
      <c r="Q832" s="174" t="s">
        <v>163</v>
      </c>
      <c r="R832" s="204">
        <f t="shared" si="12"/>
        <v>0</v>
      </c>
    </row>
    <row r="833" spans="1:18">
      <c r="A833" s="201" t="s">
        <v>1020</v>
      </c>
      <c r="B833" s="202" t="s">
        <v>734</v>
      </c>
      <c r="C833" s="177">
        <v>5413000</v>
      </c>
      <c r="D833" s="177">
        <v>5413000</v>
      </c>
      <c r="E833" s="177">
        <v>5413000</v>
      </c>
      <c r="F833" s="177">
        <v>5413000</v>
      </c>
      <c r="G833" s="177">
        <v>5413000</v>
      </c>
      <c r="H833" s="177">
        <v>5413000</v>
      </c>
      <c r="I833" s="177">
        <v>5413000</v>
      </c>
      <c r="J833" s="177">
        <v>5413000</v>
      </c>
      <c r="K833" s="177">
        <v>5413000</v>
      </c>
      <c r="L833" s="177">
        <v>5413000</v>
      </c>
      <c r="M833" s="177">
        <v>5413000</v>
      </c>
      <c r="N833" s="177">
        <v>5413000</v>
      </c>
      <c r="O833" s="177">
        <v>5413000</v>
      </c>
      <c r="P833" s="177">
        <v>5413075</v>
      </c>
      <c r="Q833" s="203" t="s">
        <v>163</v>
      </c>
      <c r="R833" s="204">
        <f t="shared" si="12"/>
        <v>0</v>
      </c>
    </row>
    <row r="834" spans="1:18" s="166" customFormat="1">
      <c r="A834" s="201" t="s">
        <v>1021</v>
      </c>
      <c r="B834" s="202" t="s">
        <v>734</v>
      </c>
      <c r="C834" s="176">
        <v>0</v>
      </c>
      <c r="D834" s="176">
        <v>0</v>
      </c>
      <c r="E834" s="176">
        <v>0</v>
      </c>
      <c r="F834" s="176">
        <v>0</v>
      </c>
      <c r="G834" s="176">
        <v>0</v>
      </c>
      <c r="H834" s="176">
        <v>0</v>
      </c>
      <c r="I834" s="176">
        <v>0</v>
      </c>
      <c r="J834" s="176">
        <v>0</v>
      </c>
      <c r="K834" s="176">
        <v>0</v>
      </c>
      <c r="L834" s="176">
        <v>0</v>
      </c>
      <c r="M834" s="176">
        <v>0</v>
      </c>
      <c r="N834" s="176">
        <v>0</v>
      </c>
      <c r="O834" s="176">
        <v>0</v>
      </c>
      <c r="P834" s="176">
        <v>0</v>
      </c>
      <c r="Q834" s="174" t="s">
        <v>163</v>
      </c>
      <c r="R834" s="204">
        <f t="shared" si="12"/>
        <v>0</v>
      </c>
    </row>
    <row r="835" spans="1:18" s="166" customFormat="1">
      <c r="A835" s="201" t="s">
        <v>1022</v>
      </c>
      <c r="B835" s="202" t="s">
        <v>734</v>
      </c>
      <c r="C835" s="176">
        <v>0</v>
      </c>
      <c r="D835" s="176">
        <v>0</v>
      </c>
      <c r="E835" s="176">
        <v>0</v>
      </c>
      <c r="F835" s="176">
        <v>0</v>
      </c>
      <c r="G835" s="176">
        <v>0</v>
      </c>
      <c r="H835" s="176">
        <v>0</v>
      </c>
      <c r="I835" s="176">
        <v>0</v>
      </c>
      <c r="J835" s="176">
        <v>0</v>
      </c>
      <c r="K835" s="176">
        <v>0</v>
      </c>
      <c r="L835" s="176">
        <v>0</v>
      </c>
      <c r="M835" s="176">
        <v>0</v>
      </c>
      <c r="N835" s="176">
        <v>0</v>
      </c>
      <c r="O835" s="176">
        <v>0</v>
      </c>
      <c r="P835" s="176">
        <v>0</v>
      </c>
      <c r="Q835" s="174" t="s">
        <v>163</v>
      </c>
      <c r="R835" s="204">
        <f t="shared" si="12"/>
        <v>0</v>
      </c>
    </row>
    <row r="836" spans="1:18">
      <c r="A836" s="201" t="s">
        <v>1023</v>
      </c>
      <c r="B836" s="202" t="s">
        <v>734</v>
      </c>
      <c r="C836" s="177">
        <v>112000</v>
      </c>
      <c r="D836" s="177">
        <v>112000</v>
      </c>
      <c r="E836" s="177">
        <v>112000</v>
      </c>
      <c r="F836" s="177">
        <v>112000</v>
      </c>
      <c r="G836" s="177">
        <v>112000</v>
      </c>
      <c r="H836" s="177">
        <v>112000</v>
      </c>
      <c r="I836" s="177">
        <v>112000</v>
      </c>
      <c r="J836" s="177">
        <v>112000</v>
      </c>
      <c r="K836" s="177">
        <v>112000</v>
      </c>
      <c r="L836" s="177">
        <v>112000</v>
      </c>
      <c r="M836" s="177">
        <v>112000</v>
      </c>
      <c r="N836" s="177">
        <v>112000</v>
      </c>
      <c r="O836" s="177">
        <v>112000</v>
      </c>
      <c r="P836" s="177">
        <v>112021</v>
      </c>
      <c r="Q836" s="203" t="s">
        <v>163</v>
      </c>
      <c r="R836" s="204">
        <f t="shared" si="12"/>
        <v>0</v>
      </c>
    </row>
    <row r="837" spans="1:18" s="166" customFormat="1">
      <c r="A837" s="201" t="s">
        <v>1024</v>
      </c>
      <c r="B837" s="202" t="s">
        <v>734</v>
      </c>
      <c r="C837" s="176">
        <v>0</v>
      </c>
      <c r="D837" s="176">
        <v>0</v>
      </c>
      <c r="E837" s="176">
        <v>0</v>
      </c>
      <c r="F837" s="176">
        <v>0</v>
      </c>
      <c r="G837" s="176">
        <v>0</v>
      </c>
      <c r="H837" s="176">
        <v>0</v>
      </c>
      <c r="I837" s="176">
        <v>0</v>
      </c>
      <c r="J837" s="176">
        <v>0</v>
      </c>
      <c r="K837" s="176">
        <v>0</v>
      </c>
      <c r="L837" s="176">
        <v>0</v>
      </c>
      <c r="M837" s="176">
        <v>0</v>
      </c>
      <c r="N837" s="176">
        <v>0</v>
      </c>
      <c r="O837" s="176">
        <v>0</v>
      </c>
      <c r="P837" s="176">
        <v>0</v>
      </c>
      <c r="Q837" s="174" t="s">
        <v>163</v>
      </c>
      <c r="R837" s="204">
        <f t="shared" ref="R837:R900" si="13">(ROUND((C837+O837+SUM(D837:N837)*2)/24,-3)-(ROUND(P837,-3)))</f>
        <v>0</v>
      </c>
    </row>
    <row r="838" spans="1:18" s="166" customFormat="1">
      <c r="A838" s="201" t="s">
        <v>1025</v>
      </c>
      <c r="B838" s="202" t="s">
        <v>734</v>
      </c>
      <c r="C838" s="176">
        <v>0</v>
      </c>
      <c r="D838" s="176">
        <v>0</v>
      </c>
      <c r="E838" s="176">
        <v>0</v>
      </c>
      <c r="F838" s="176">
        <v>0</v>
      </c>
      <c r="G838" s="176">
        <v>0</v>
      </c>
      <c r="H838" s="176">
        <v>0</v>
      </c>
      <c r="I838" s="176">
        <v>0</v>
      </c>
      <c r="J838" s="176">
        <v>0</v>
      </c>
      <c r="K838" s="176">
        <v>0</v>
      </c>
      <c r="L838" s="176">
        <v>0</v>
      </c>
      <c r="M838" s="176">
        <v>0</v>
      </c>
      <c r="N838" s="176">
        <v>0</v>
      </c>
      <c r="O838" s="176">
        <v>0</v>
      </c>
      <c r="P838" s="176">
        <v>0</v>
      </c>
      <c r="Q838" s="174" t="s">
        <v>163</v>
      </c>
      <c r="R838" s="204">
        <f t="shared" si="13"/>
        <v>0</v>
      </c>
    </row>
    <row r="839" spans="1:18">
      <c r="A839" s="201" t="s">
        <v>1026</v>
      </c>
      <c r="B839" s="202" t="s">
        <v>734</v>
      </c>
      <c r="C839" s="177">
        <v>3515000</v>
      </c>
      <c r="D839" s="177">
        <v>3515000</v>
      </c>
      <c r="E839" s="177">
        <v>3515000</v>
      </c>
      <c r="F839" s="177">
        <v>3515000</v>
      </c>
      <c r="G839" s="177">
        <v>3515000</v>
      </c>
      <c r="H839" s="177">
        <v>3515000</v>
      </c>
      <c r="I839" s="177">
        <v>3515000</v>
      </c>
      <c r="J839" s="177">
        <v>3515000</v>
      </c>
      <c r="K839" s="177">
        <v>3515000</v>
      </c>
      <c r="L839" s="177">
        <v>3515000</v>
      </c>
      <c r="M839" s="177">
        <v>3515000</v>
      </c>
      <c r="N839" s="177">
        <v>3515000</v>
      </c>
      <c r="O839" s="177">
        <v>3515000</v>
      </c>
      <c r="P839" s="177">
        <v>3515294</v>
      </c>
      <c r="Q839" s="203" t="s">
        <v>163</v>
      </c>
      <c r="R839" s="204">
        <f t="shared" si="13"/>
        <v>0</v>
      </c>
    </row>
    <row r="840" spans="1:18">
      <c r="A840" s="201" t="s">
        <v>1027</v>
      </c>
      <c r="B840" s="202" t="s">
        <v>734</v>
      </c>
      <c r="C840" s="177">
        <v>1231000</v>
      </c>
      <c r="D840" s="177">
        <v>1231000</v>
      </c>
      <c r="E840" s="177">
        <v>1231000</v>
      </c>
      <c r="F840" s="177">
        <v>1231000</v>
      </c>
      <c r="G840" s="177">
        <v>1231000</v>
      </c>
      <c r="H840" s="177">
        <v>1231000</v>
      </c>
      <c r="I840" s="177">
        <v>1231000</v>
      </c>
      <c r="J840" s="177">
        <v>1231000</v>
      </c>
      <c r="K840" s="177">
        <v>1231000</v>
      </c>
      <c r="L840" s="177">
        <v>1231000</v>
      </c>
      <c r="M840" s="177">
        <v>1231000</v>
      </c>
      <c r="N840" s="177">
        <v>1231000</v>
      </c>
      <c r="O840" s="177">
        <v>1231000</v>
      </c>
      <c r="P840" s="177">
        <v>1231131</v>
      </c>
      <c r="Q840" s="203" t="s">
        <v>163</v>
      </c>
      <c r="R840" s="204">
        <f t="shared" si="13"/>
        <v>0</v>
      </c>
    </row>
    <row r="841" spans="1:18" s="166" customFormat="1">
      <c r="A841" s="201" t="s">
        <v>1028</v>
      </c>
      <c r="B841" s="202" t="s">
        <v>734</v>
      </c>
      <c r="C841" s="176">
        <v>0</v>
      </c>
      <c r="D841" s="176">
        <v>0</v>
      </c>
      <c r="E841" s="176">
        <v>0</v>
      </c>
      <c r="F841" s="176">
        <v>0</v>
      </c>
      <c r="G841" s="176">
        <v>0</v>
      </c>
      <c r="H841" s="176">
        <v>0</v>
      </c>
      <c r="I841" s="176">
        <v>0</v>
      </c>
      <c r="J841" s="176">
        <v>0</v>
      </c>
      <c r="K841" s="176">
        <v>0</v>
      </c>
      <c r="L841" s="176">
        <v>0</v>
      </c>
      <c r="M841" s="176">
        <v>0</v>
      </c>
      <c r="N841" s="176">
        <v>0</v>
      </c>
      <c r="O841" s="176">
        <v>0</v>
      </c>
      <c r="P841" s="176">
        <v>0</v>
      </c>
      <c r="Q841" s="174" t="s">
        <v>163</v>
      </c>
      <c r="R841" s="204">
        <f t="shared" si="13"/>
        <v>0</v>
      </c>
    </row>
    <row r="842" spans="1:18">
      <c r="A842" s="201" t="s">
        <v>1029</v>
      </c>
      <c r="B842" s="202" t="s">
        <v>734</v>
      </c>
      <c r="C842" s="177">
        <v>134000</v>
      </c>
      <c r="D842" s="177">
        <v>134000</v>
      </c>
      <c r="E842" s="177">
        <v>134000</v>
      </c>
      <c r="F842" s="177">
        <v>134000</v>
      </c>
      <c r="G842" s="177">
        <v>134000</v>
      </c>
      <c r="H842" s="177">
        <v>134000</v>
      </c>
      <c r="I842" s="177">
        <v>134000</v>
      </c>
      <c r="J842" s="177">
        <v>134000</v>
      </c>
      <c r="K842" s="177">
        <v>134000</v>
      </c>
      <c r="L842" s="177">
        <v>134000</v>
      </c>
      <c r="M842" s="177">
        <v>134000</v>
      </c>
      <c r="N842" s="177">
        <v>134000</v>
      </c>
      <c r="O842" s="177">
        <v>134000</v>
      </c>
      <c r="P842" s="177">
        <v>134338</v>
      </c>
      <c r="Q842" s="203" t="s">
        <v>163</v>
      </c>
      <c r="R842" s="204">
        <f t="shared" si="13"/>
        <v>0</v>
      </c>
    </row>
    <row r="843" spans="1:18" s="166" customFormat="1">
      <c r="A843" s="201" t="s">
        <v>1030</v>
      </c>
      <c r="B843" s="202" t="s">
        <v>734</v>
      </c>
      <c r="C843" s="176">
        <v>0</v>
      </c>
      <c r="D843" s="176">
        <v>0</v>
      </c>
      <c r="E843" s="176">
        <v>0</v>
      </c>
      <c r="F843" s="176">
        <v>0</v>
      </c>
      <c r="G843" s="176">
        <v>0</v>
      </c>
      <c r="H843" s="176">
        <v>0</v>
      </c>
      <c r="I843" s="176">
        <v>0</v>
      </c>
      <c r="J843" s="176">
        <v>0</v>
      </c>
      <c r="K843" s="176">
        <v>0</v>
      </c>
      <c r="L843" s="176">
        <v>0</v>
      </c>
      <c r="M843" s="176">
        <v>0</v>
      </c>
      <c r="N843" s="176">
        <v>0</v>
      </c>
      <c r="O843" s="176">
        <v>0</v>
      </c>
      <c r="P843" s="176">
        <v>0</v>
      </c>
      <c r="Q843" s="174" t="s">
        <v>163</v>
      </c>
      <c r="R843" s="204">
        <f t="shared" si="13"/>
        <v>0</v>
      </c>
    </row>
    <row r="844" spans="1:18">
      <c r="A844" s="201" t="s">
        <v>1031</v>
      </c>
      <c r="B844" s="202" t="s">
        <v>734</v>
      </c>
      <c r="C844" s="177">
        <v>144000</v>
      </c>
      <c r="D844" s="177">
        <v>144000</v>
      </c>
      <c r="E844" s="177">
        <v>144000</v>
      </c>
      <c r="F844" s="177">
        <v>144000</v>
      </c>
      <c r="G844" s="177">
        <v>144000</v>
      </c>
      <c r="H844" s="177">
        <v>144000</v>
      </c>
      <c r="I844" s="177">
        <v>144000</v>
      </c>
      <c r="J844" s="177">
        <v>144000</v>
      </c>
      <c r="K844" s="177">
        <v>144000</v>
      </c>
      <c r="L844" s="177">
        <v>144000</v>
      </c>
      <c r="M844" s="177">
        <v>144000</v>
      </c>
      <c r="N844" s="177">
        <v>144000</v>
      </c>
      <c r="O844" s="177">
        <v>144000</v>
      </c>
      <c r="P844" s="177">
        <v>144100</v>
      </c>
      <c r="Q844" s="203" t="s">
        <v>163</v>
      </c>
      <c r="R844" s="204">
        <f t="shared" si="13"/>
        <v>0</v>
      </c>
    </row>
    <row r="845" spans="1:18" s="166" customFormat="1">
      <c r="A845" s="201" t="s">
        <v>1032</v>
      </c>
      <c r="B845" s="202" t="s">
        <v>734</v>
      </c>
      <c r="C845" s="176">
        <v>0</v>
      </c>
      <c r="D845" s="176">
        <v>0</v>
      </c>
      <c r="E845" s="176">
        <v>0</v>
      </c>
      <c r="F845" s="176">
        <v>0</v>
      </c>
      <c r="G845" s="176">
        <v>0</v>
      </c>
      <c r="H845" s="176">
        <v>0</v>
      </c>
      <c r="I845" s="176">
        <v>0</v>
      </c>
      <c r="J845" s="176">
        <v>0</v>
      </c>
      <c r="K845" s="176">
        <v>0</v>
      </c>
      <c r="L845" s="176">
        <v>0</v>
      </c>
      <c r="M845" s="176">
        <v>0</v>
      </c>
      <c r="N845" s="176">
        <v>0</v>
      </c>
      <c r="O845" s="176">
        <v>0</v>
      </c>
      <c r="P845" s="176">
        <v>0</v>
      </c>
      <c r="Q845" s="174" t="s">
        <v>163</v>
      </c>
      <c r="R845" s="204">
        <f t="shared" si="13"/>
        <v>0</v>
      </c>
    </row>
    <row r="846" spans="1:18">
      <c r="A846" s="201" t="s">
        <v>1033</v>
      </c>
      <c r="B846" s="202" t="s">
        <v>734</v>
      </c>
      <c r="C846" s="177">
        <v>405000</v>
      </c>
      <c r="D846" s="177">
        <v>405000</v>
      </c>
      <c r="E846" s="177">
        <v>405000</v>
      </c>
      <c r="F846" s="177">
        <v>405000</v>
      </c>
      <c r="G846" s="177">
        <v>405000</v>
      </c>
      <c r="H846" s="177">
        <v>405000</v>
      </c>
      <c r="I846" s="177">
        <v>405000</v>
      </c>
      <c r="J846" s="177">
        <v>405000</v>
      </c>
      <c r="K846" s="177">
        <v>405000</v>
      </c>
      <c r="L846" s="177">
        <v>405000</v>
      </c>
      <c r="M846" s="177">
        <v>405000</v>
      </c>
      <c r="N846" s="177">
        <v>405000</v>
      </c>
      <c r="O846" s="177">
        <v>405000</v>
      </c>
      <c r="P846" s="177">
        <v>405246</v>
      </c>
      <c r="Q846" s="203" t="s">
        <v>163</v>
      </c>
      <c r="R846" s="204">
        <f t="shared" si="13"/>
        <v>0</v>
      </c>
    </row>
    <row r="847" spans="1:18" s="166" customFormat="1">
      <c r="A847" s="201" t="s">
        <v>1034</v>
      </c>
      <c r="B847" s="202" t="s">
        <v>734</v>
      </c>
      <c r="C847" s="176">
        <v>0</v>
      </c>
      <c r="D847" s="176">
        <v>0</v>
      </c>
      <c r="E847" s="176">
        <v>0</v>
      </c>
      <c r="F847" s="176">
        <v>0</v>
      </c>
      <c r="G847" s="176">
        <v>0</v>
      </c>
      <c r="H847" s="176">
        <v>0</v>
      </c>
      <c r="I847" s="176">
        <v>0</v>
      </c>
      <c r="J847" s="176">
        <v>0</v>
      </c>
      <c r="K847" s="176">
        <v>0</v>
      </c>
      <c r="L847" s="176">
        <v>0</v>
      </c>
      <c r="M847" s="176">
        <v>0</v>
      </c>
      <c r="N847" s="176">
        <v>0</v>
      </c>
      <c r="O847" s="176">
        <v>0</v>
      </c>
      <c r="P847" s="176">
        <v>0</v>
      </c>
      <c r="Q847" s="174" t="s">
        <v>163</v>
      </c>
      <c r="R847" s="204">
        <f t="shared" si="13"/>
        <v>0</v>
      </c>
    </row>
    <row r="848" spans="1:18">
      <c r="A848" s="201" t="s">
        <v>1035</v>
      </c>
      <c r="B848" s="202" t="s">
        <v>734</v>
      </c>
      <c r="C848" s="177">
        <v>190900000</v>
      </c>
      <c r="D848" s="177">
        <v>190900000</v>
      </c>
      <c r="E848" s="177">
        <v>190893000</v>
      </c>
      <c r="F848" s="177">
        <v>190828000</v>
      </c>
      <c r="G848" s="177">
        <v>188742000</v>
      </c>
      <c r="H848" s="177">
        <v>188736000</v>
      </c>
      <c r="I848" s="177">
        <v>188694000</v>
      </c>
      <c r="J848" s="177">
        <v>188106000</v>
      </c>
      <c r="K848" s="177">
        <v>188019000</v>
      </c>
      <c r="L848" s="177">
        <v>187811000</v>
      </c>
      <c r="M848" s="177">
        <v>187799000</v>
      </c>
      <c r="N848" s="177">
        <v>187799000</v>
      </c>
      <c r="O848" s="177">
        <v>187799000</v>
      </c>
      <c r="P848" s="177">
        <v>188972996</v>
      </c>
      <c r="Q848" s="203" t="s">
        <v>163</v>
      </c>
      <c r="R848" s="204">
        <f t="shared" si="13"/>
        <v>0</v>
      </c>
    </row>
    <row r="849" spans="1:18" s="166" customFormat="1">
      <c r="A849" s="201" t="s">
        <v>1036</v>
      </c>
      <c r="B849" s="202" t="s">
        <v>734</v>
      </c>
      <c r="C849" s="176">
        <v>0</v>
      </c>
      <c r="D849" s="176">
        <v>0</v>
      </c>
      <c r="E849" s="176">
        <v>0</v>
      </c>
      <c r="F849" s="176">
        <v>0</v>
      </c>
      <c r="G849" s="176">
        <v>0</v>
      </c>
      <c r="H849" s="176">
        <v>0</v>
      </c>
      <c r="I849" s="176">
        <v>0</v>
      </c>
      <c r="J849" s="176">
        <v>0</v>
      </c>
      <c r="K849" s="176">
        <v>0</v>
      </c>
      <c r="L849" s="176">
        <v>0</v>
      </c>
      <c r="M849" s="176">
        <v>0</v>
      </c>
      <c r="N849" s="176">
        <v>0</v>
      </c>
      <c r="O849" s="176">
        <v>0</v>
      </c>
      <c r="P849" s="176">
        <v>0</v>
      </c>
      <c r="Q849" s="174" t="s">
        <v>163</v>
      </c>
      <c r="R849" s="204">
        <f t="shared" si="13"/>
        <v>0</v>
      </c>
    </row>
    <row r="850" spans="1:18">
      <c r="A850" s="201" t="s">
        <v>1037</v>
      </c>
      <c r="B850" s="202" t="s">
        <v>734</v>
      </c>
      <c r="C850" s="177">
        <v>0</v>
      </c>
      <c r="D850" s="177">
        <v>0</v>
      </c>
      <c r="E850" s="177">
        <v>0</v>
      </c>
      <c r="F850" s="177">
        <v>0</v>
      </c>
      <c r="G850" s="177">
        <v>0</v>
      </c>
      <c r="H850" s="177">
        <v>0</v>
      </c>
      <c r="I850" s="177">
        <v>0</v>
      </c>
      <c r="J850" s="177">
        <v>0</v>
      </c>
      <c r="K850" s="177">
        <v>0</v>
      </c>
      <c r="L850" s="177">
        <v>0</v>
      </c>
      <c r="M850" s="177">
        <v>0</v>
      </c>
      <c r="N850" s="177">
        <v>0</v>
      </c>
      <c r="O850" s="177">
        <v>0</v>
      </c>
      <c r="P850" s="177">
        <v>136</v>
      </c>
      <c r="Q850" s="203" t="s">
        <v>163</v>
      </c>
      <c r="R850" s="204">
        <f t="shared" si="13"/>
        <v>0</v>
      </c>
    </row>
    <row r="851" spans="1:18" s="166" customFormat="1">
      <c r="A851" s="201" t="s">
        <v>1038</v>
      </c>
      <c r="B851" s="202" t="s">
        <v>734</v>
      </c>
      <c r="C851" s="176">
        <v>0</v>
      </c>
      <c r="D851" s="176">
        <v>0</v>
      </c>
      <c r="E851" s="176">
        <v>0</v>
      </c>
      <c r="F851" s="176">
        <v>0</v>
      </c>
      <c r="G851" s="176">
        <v>0</v>
      </c>
      <c r="H851" s="176">
        <v>0</v>
      </c>
      <c r="I851" s="176">
        <v>0</v>
      </c>
      <c r="J851" s="176">
        <v>0</v>
      </c>
      <c r="K851" s="176">
        <v>0</v>
      </c>
      <c r="L851" s="176">
        <v>0</v>
      </c>
      <c r="M851" s="176">
        <v>0</v>
      </c>
      <c r="N851" s="176">
        <v>0</v>
      </c>
      <c r="O851" s="176">
        <v>0</v>
      </c>
      <c r="P851" s="176">
        <v>0</v>
      </c>
      <c r="Q851" s="174" t="s">
        <v>163</v>
      </c>
      <c r="R851" s="204">
        <f t="shared" si="13"/>
        <v>0</v>
      </c>
    </row>
    <row r="852" spans="1:18" s="166" customFormat="1">
      <c r="A852" s="201" t="s">
        <v>1039</v>
      </c>
      <c r="B852" s="202" t="s">
        <v>734</v>
      </c>
      <c r="C852" s="176">
        <v>0</v>
      </c>
      <c r="D852" s="176">
        <v>0</v>
      </c>
      <c r="E852" s="176">
        <v>0</v>
      </c>
      <c r="F852" s="176">
        <v>0</v>
      </c>
      <c r="G852" s="176">
        <v>0</v>
      </c>
      <c r="H852" s="176">
        <v>0</v>
      </c>
      <c r="I852" s="176">
        <v>0</v>
      </c>
      <c r="J852" s="176">
        <v>0</v>
      </c>
      <c r="K852" s="176">
        <v>0</v>
      </c>
      <c r="L852" s="176">
        <v>0</v>
      </c>
      <c r="M852" s="176">
        <v>0</v>
      </c>
      <c r="N852" s="176">
        <v>0</v>
      </c>
      <c r="O852" s="176">
        <v>0</v>
      </c>
      <c r="P852" s="176">
        <v>0</v>
      </c>
      <c r="Q852" s="174" t="s">
        <v>163</v>
      </c>
      <c r="R852" s="204">
        <f t="shared" si="13"/>
        <v>0</v>
      </c>
    </row>
    <row r="853" spans="1:18" s="166" customFormat="1">
      <c r="A853" s="201" t="s">
        <v>1040</v>
      </c>
      <c r="B853" s="202" t="s">
        <v>734</v>
      </c>
      <c r="C853" s="176">
        <v>0</v>
      </c>
      <c r="D853" s="176">
        <v>0</v>
      </c>
      <c r="E853" s="176">
        <v>0</v>
      </c>
      <c r="F853" s="176">
        <v>0</v>
      </c>
      <c r="G853" s="176">
        <v>0</v>
      </c>
      <c r="H853" s="176">
        <v>0</v>
      </c>
      <c r="I853" s="176">
        <v>0</v>
      </c>
      <c r="J853" s="176">
        <v>0</v>
      </c>
      <c r="K853" s="176">
        <v>0</v>
      </c>
      <c r="L853" s="176">
        <v>0</v>
      </c>
      <c r="M853" s="176">
        <v>0</v>
      </c>
      <c r="N853" s="176">
        <v>0</v>
      </c>
      <c r="O853" s="176">
        <v>0</v>
      </c>
      <c r="P853" s="176">
        <v>0</v>
      </c>
      <c r="Q853" s="174" t="s">
        <v>163</v>
      </c>
      <c r="R853" s="204">
        <f t="shared" si="13"/>
        <v>0</v>
      </c>
    </row>
    <row r="854" spans="1:18" s="166" customFormat="1">
      <c r="A854" s="201" t="s">
        <v>1041</v>
      </c>
      <c r="B854" s="202" t="s">
        <v>734</v>
      </c>
      <c r="C854" s="176">
        <v>0</v>
      </c>
      <c r="D854" s="176">
        <v>0</v>
      </c>
      <c r="E854" s="176">
        <v>0</v>
      </c>
      <c r="F854" s="176">
        <v>0</v>
      </c>
      <c r="G854" s="176">
        <v>0</v>
      </c>
      <c r="H854" s="176">
        <v>0</v>
      </c>
      <c r="I854" s="176">
        <v>0</v>
      </c>
      <c r="J854" s="176">
        <v>0</v>
      </c>
      <c r="K854" s="176">
        <v>0</v>
      </c>
      <c r="L854" s="176">
        <v>0</v>
      </c>
      <c r="M854" s="176">
        <v>0</v>
      </c>
      <c r="N854" s="176">
        <v>0</v>
      </c>
      <c r="O854" s="176">
        <v>0</v>
      </c>
      <c r="P854" s="176">
        <v>0</v>
      </c>
      <c r="Q854" s="174" t="s">
        <v>163</v>
      </c>
      <c r="R854" s="204">
        <f t="shared" si="13"/>
        <v>0</v>
      </c>
    </row>
    <row r="855" spans="1:18" s="166" customFormat="1">
      <c r="A855" s="201" t="s">
        <v>1042</v>
      </c>
      <c r="B855" s="202" t="s">
        <v>734</v>
      </c>
      <c r="C855" s="176">
        <v>0</v>
      </c>
      <c r="D855" s="176">
        <v>0</v>
      </c>
      <c r="E855" s="176">
        <v>0</v>
      </c>
      <c r="F855" s="176">
        <v>0</v>
      </c>
      <c r="G855" s="176">
        <v>0</v>
      </c>
      <c r="H855" s="176">
        <v>0</v>
      </c>
      <c r="I855" s="176">
        <v>0</v>
      </c>
      <c r="J855" s="176">
        <v>0</v>
      </c>
      <c r="K855" s="176">
        <v>0</v>
      </c>
      <c r="L855" s="176">
        <v>0</v>
      </c>
      <c r="M855" s="176">
        <v>0</v>
      </c>
      <c r="N855" s="176">
        <v>0</v>
      </c>
      <c r="O855" s="176">
        <v>0</v>
      </c>
      <c r="P855" s="176">
        <v>0</v>
      </c>
      <c r="Q855" s="174" t="s">
        <v>163</v>
      </c>
      <c r="R855" s="204">
        <f t="shared" si="13"/>
        <v>0</v>
      </c>
    </row>
    <row r="856" spans="1:18" s="166" customFormat="1">
      <c r="A856" s="201" t="s">
        <v>1043</v>
      </c>
      <c r="B856" s="202" t="s">
        <v>734</v>
      </c>
      <c r="C856" s="176">
        <v>0</v>
      </c>
      <c r="D856" s="176">
        <v>0</v>
      </c>
      <c r="E856" s="176">
        <v>0</v>
      </c>
      <c r="F856" s="176">
        <v>0</v>
      </c>
      <c r="G856" s="176">
        <v>0</v>
      </c>
      <c r="H856" s="176">
        <v>0</v>
      </c>
      <c r="I856" s="176">
        <v>0</v>
      </c>
      <c r="J856" s="176">
        <v>0</v>
      </c>
      <c r="K856" s="176">
        <v>0</v>
      </c>
      <c r="L856" s="176">
        <v>0</v>
      </c>
      <c r="M856" s="176">
        <v>0</v>
      </c>
      <c r="N856" s="176">
        <v>0</v>
      </c>
      <c r="O856" s="176">
        <v>0</v>
      </c>
      <c r="P856" s="176">
        <v>0</v>
      </c>
      <c r="Q856" s="174" t="s">
        <v>163</v>
      </c>
      <c r="R856" s="204">
        <f t="shared" si="13"/>
        <v>0</v>
      </c>
    </row>
    <row r="857" spans="1:18" s="166" customFormat="1">
      <c r="A857" s="201" t="s">
        <v>1044</v>
      </c>
      <c r="B857" s="202" t="s">
        <v>734</v>
      </c>
      <c r="C857" s="176">
        <v>0</v>
      </c>
      <c r="D857" s="176">
        <v>0</v>
      </c>
      <c r="E857" s="176">
        <v>0</v>
      </c>
      <c r="F857" s="176">
        <v>0</v>
      </c>
      <c r="G857" s="176">
        <v>0</v>
      </c>
      <c r="H857" s="176">
        <v>0</v>
      </c>
      <c r="I857" s="176">
        <v>0</v>
      </c>
      <c r="J857" s="176">
        <v>0</v>
      </c>
      <c r="K857" s="176">
        <v>0</v>
      </c>
      <c r="L857" s="176">
        <v>0</v>
      </c>
      <c r="M857" s="176">
        <v>0</v>
      </c>
      <c r="N857" s="176">
        <v>0</v>
      </c>
      <c r="O857" s="176">
        <v>0</v>
      </c>
      <c r="P857" s="176">
        <v>0</v>
      </c>
      <c r="Q857" s="174" t="s">
        <v>163</v>
      </c>
      <c r="R857" s="204">
        <f t="shared" si="13"/>
        <v>0</v>
      </c>
    </row>
    <row r="858" spans="1:18" s="166" customFormat="1">
      <c r="A858" s="201" t="s">
        <v>1045</v>
      </c>
      <c r="B858" s="202" t="s">
        <v>734</v>
      </c>
      <c r="C858" s="176">
        <v>0</v>
      </c>
      <c r="D858" s="176">
        <v>0</v>
      </c>
      <c r="E858" s="176">
        <v>0</v>
      </c>
      <c r="F858" s="176">
        <v>0</v>
      </c>
      <c r="G858" s="176">
        <v>0</v>
      </c>
      <c r="H858" s="176">
        <v>0</v>
      </c>
      <c r="I858" s="176">
        <v>0</v>
      </c>
      <c r="J858" s="176">
        <v>0</v>
      </c>
      <c r="K858" s="176">
        <v>0</v>
      </c>
      <c r="L858" s="176">
        <v>0</v>
      </c>
      <c r="M858" s="176">
        <v>0</v>
      </c>
      <c r="N858" s="176">
        <v>0</v>
      </c>
      <c r="O858" s="176">
        <v>0</v>
      </c>
      <c r="P858" s="176">
        <v>0</v>
      </c>
      <c r="Q858" s="174" t="s">
        <v>163</v>
      </c>
      <c r="R858" s="204">
        <f t="shared" si="13"/>
        <v>0</v>
      </c>
    </row>
    <row r="859" spans="1:18" s="166" customFormat="1">
      <c r="A859" s="201" t="s">
        <v>1046</v>
      </c>
      <c r="B859" s="202" t="s">
        <v>734</v>
      </c>
      <c r="C859" s="176">
        <v>0</v>
      </c>
      <c r="D859" s="176">
        <v>0</v>
      </c>
      <c r="E859" s="176">
        <v>0</v>
      </c>
      <c r="F859" s="176">
        <v>0</v>
      </c>
      <c r="G859" s="176">
        <v>0</v>
      </c>
      <c r="H859" s="176">
        <v>0</v>
      </c>
      <c r="I859" s="176">
        <v>0</v>
      </c>
      <c r="J859" s="176">
        <v>0</v>
      </c>
      <c r="K859" s="176">
        <v>0</v>
      </c>
      <c r="L859" s="176">
        <v>0</v>
      </c>
      <c r="M859" s="176">
        <v>0</v>
      </c>
      <c r="N859" s="176">
        <v>0</v>
      </c>
      <c r="O859" s="176">
        <v>0</v>
      </c>
      <c r="P859" s="176">
        <v>0</v>
      </c>
      <c r="Q859" s="174" t="s">
        <v>163</v>
      </c>
      <c r="R859" s="204">
        <f t="shared" si="13"/>
        <v>0</v>
      </c>
    </row>
    <row r="860" spans="1:18" s="166" customFormat="1">
      <c r="A860" s="201" t="s">
        <v>1047</v>
      </c>
      <c r="B860" s="202" t="s">
        <v>734</v>
      </c>
      <c r="C860" s="176">
        <v>0</v>
      </c>
      <c r="D860" s="176">
        <v>0</v>
      </c>
      <c r="E860" s="176">
        <v>0</v>
      </c>
      <c r="F860" s="176">
        <v>0</v>
      </c>
      <c r="G860" s="176">
        <v>0</v>
      </c>
      <c r="H860" s="176">
        <v>0</v>
      </c>
      <c r="I860" s="176">
        <v>0</v>
      </c>
      <c r="J860" s="176">
        <v>0</v>
      </c>
      <c r="K860" s="176">
        <v>0</v>
      </c>
      <c r="L860" s="176">
        <v>0</v>
      </c>
      <c r="M860" s="176">
        <v>0</v>
      </c>
      <c r="N860" s="176">
        <v>0</v>
      </c>
      <c r="O860" s="176">
        <v>0</v>
      </c>
      <c r="P860" s="176">
        <v>0</v>
      </c>
      <c r="Q860" s="174" t="s">
        <v>163</v>
      </c>
      <c r="R860" s="204">
        <f t="shared" si="13"/>
        <v>0</v>
      </c>
    </row>
    <row r="861" spans="1:18" s="166" customFormat="1">
      <c r="A861" s="201" t="s">
        <v>1048</v>
      </c>
      <c r="B861" s="202" t="s">
        <v>734</v>
      </c>
      <c r="C861" s="176">
        <v>0</v>
      </c>
      <c r="D861" s="176">
        <v>0</v>
      </c>
      <c r="E861" s="176">
        <v>0</v>
      </c>
      <c r="F861" s="176">
        <v>0</v>
      </c>
      <c r="G861" s="176">
        <v>0</v>
      </c>
      <c r="H861" s="176">
        <v>0</v>
      </c>
      <c r="I861" s="176">
        <v>0</v>
      </c>
      <c r="J861" s="176">
        <v>0</v>
      </c>
      <c r="K861" s="176">
        <v>0</v>
      </c>
      <c r="L861" s="176">
        <v>0</v>
      </c>
      <c r="M861" s="176">
        <v>0</v>
      </c>
      <c r="N861" s="176">
        <v>0</v>
      </c>
      <c r="O861" s="176">
        <v>0</v>
      </c>
      <c r="P861" s="176">
        <v>0</v>
      </c>
      <c r="Q861" s="174" t="s">
        <v>163</v>
      </c>
      <c r="R861" s="204">
        <f t="shared" si="13"/>
        <v>0</v>
      </c>
    </row>
    <row r="862" spans="1:18" s="166" customFormat="1">
      <c r="A862" s="201" t="s">
        <v>1049</v>
      </c>
      <c r="B862" s="202" t="s">
        <v>734</v>
      </c>
      <c r="C862" s="176">
        <v>0</v>
      </c>
      <c r="D862" s="176">
        <v>0</v>
      </c>
      <c r="E862" s="176">
        <v>0</v>
      </c>
      <c r="F862" s="176">
        <v>0</v>
      </c>
      <c r="G862" s="176">
        <v>0</v>
      </c>
      <c r="H862" s="176">
        <v>0</v>
      </c>
      <c r="I862" s="176">
        <v>0</v>
      </c>
      <c r="J862" s="176">
        <v>0</v>
      </c>
      <c r="K862" s="176">
        <v>0</v>
      </c>
      <c r="L862" s="176">
        <v>0</v>
      </c>
      <c r="M862" s="176">
        <v>0</v>
      </c>
      <c r="N862" s="176">
        <v>0</v>
      </c>
      <c r="O862" s="176">
        <v>0</v>
      </c>
      <c r="P862" s="176">
        <v>0</v>
      </c>
      <c r="Q862" s="174" t="s">
        <v>163</v>
      </c>
      <c r="R862" s="204">
        <f t="shared" si="13"/>
        <v>0</v>
      </c>
    </row>
    <row r="863" spans="1:18" s="166" customFormat="1">
      <c r="A863" s="201" t="s">
        <v>1050</v>
      </c>
      <c r="B863" s="202" t="s">
        <v>734</v>
      </c>
      <c r="C863" s="176">
        <v>0</v>
      </c>
      <c r="D863" s="176">
        <v>0</v>
      </c>
      <c r="E863" s="176">
        <v>0</v>
      </c>
      <c r="F863" s="176">
        <v>0</v>
      </c>
      <c r="G863" s="176">
        <v>0</v>
      </c>
      <c r="H863" s="176">
        <v>0</v>
      </c>
      <c r="I863" s="176">
        <v>0</v>
      </c>
      <c r="J863" s="176">
        <v>0</v>
      </c>
      <c r="K863" s="176">
        <v>0</v>
      </c>
      <c r="L863" s="176">
        <v>0</v>
      </c>
      <c r="M863" s="176">
        <v>0</v>
      </c>
      <c r="N863" s="176">
        <v>0</v>
      </c>
      <c r="O863" s="176">
        <v>0</v>
      </c>
      <c r="P863" s="176">
        <v>0</v>
      </c>
      <c r="Q863" s="174" t="s">
        <v>163</v>
      </c>
      <c r="R863" s="204">
        <f t="shared" si="13"/>
        <v>0</v>
      </c>
    </row>
    <row r="864" spans="1:18" s="166" customFormat="1">
      <c r="A864" s="201" t="s">
        <v>1051</v>
      </c>
      <c r="B864" s="202" t="s">
        <v>734</v>
      </c>
      <c r="C864" s="176">
        <v>0</v>
      </c>
      <c r="D864" s="176">
        <v>0</v>
      </c>
      <c r="E864" s="176">
        <v>0</v>
      </c>
      <c r="F864" s="176">
        <v>0</v>
      </c>
      <c r="G864" s="176">
        <v>0</v>
      </c>
      <c r="H864" s="176">
        <v>0</v>
      </c>
      <c r="I864" s="176">
        <v>0</v>
      </c>
      <c r="J864" s="176">
        <v>0</v>
      </c>
      <c r="K864" s="176">
        <v>0</v>
      </c>
      <c r="L864" s="176">
        <v>0</v>
      </c>
      <c r="M864" s="176">
        <v>0</v>
      </c>
      <c r="N864" s="176">
        <v>0</v>
      </c>
      <c r="O864" s="176">
        <v>0</v>
      </c>
      <c r="P864" s="176">
        <v>0</v>
      </c>
      <c r="Q864" s="174" t="s">
        <v>163</v>
      </c>
      <c r="R864" s="204">
        <f t="shared" si="13"/>
        <v>0</v>
      </c>
    </row>
    <row r="865" spans="1:18" s="166" customFormat="1">
      <c r="A865" s="201" t="s">
        <v>1052</v>
      </c>
      <c r="B865" s="202" t="s">
        <v>734</v>
      </c>
      <c r="C865" s="176">
        <v>0</v>
      </c>
      <c r="D865" s="176">
        <v>0</v>
      </c>
      <c r="E865" s="176">
        <v>0</v>
      </c>
      <c r="F865" s="176">
        <v>0</v>
      </c>
      <c r="G865" s="176">
        <v>0</v>
      </c>
      <c r="H865" s="176">
        <v>0</v>
      </c>
      <c r="I865" s="176">
        <v>0</v>
      </c>
      <c r="J865" s="176">
        <v>0</v>
      </c>
      <c r="K865" s="176">
        <v>0</v>
      </c>
      <c r="L865" s="176">
        <v>0</v>
      </c>
      <c r="M865" s="176">
        <v>0</v>
      </c>
      <c r="N865" s="176">
        <v>0</v>
      </c>
      <c r="O865" s="176">
        <v>0</v>
      </c>
      <c r="P865" s="176">
        <v>0</v>
      </c>
      <c r="Q865" s="174" t="s">
        <v>163</v>
      </c>
      <c r="R865" s="204">
        <f t="shared" si="13"/>
        <v>0</v>
      </c>
    </row>
    <row r="866" spans="1:18" s="166" customFormat="1">
      <c r="A866" s="201" t="s">
        <v>1053</v>
      </c>
      <c r="B866" s="202" t="s">
        <v>734</v>
      </c>
      <c r="C866" s="176">
        <v>0</v>
      </c>
      <c r="D866" s="176">
        <v>0</v>
      </c>
      <c r="E866" s="176">
        <v>0</v>
      </c>
      <c r="F866" s="176">
        <v>0</v>
      </c>
      <c r="G866" s="176">
        <v>0</v>
      </c>
      <c r="H866" s="176">
        <v>0</v>
      </c>
      <c r="I866" s="176">
        <v>0</v>
      </c>
      <c r="J866" s="176">
        <v>0</v>
      </c>
      <c r="K866" s="176">
        <v>0</v>
      </c>
      <c r="L866" s="176">
        <v>0</v>
      </c>
      <c r="M866" s="176">
        <v>0</v>
      </c>
      <c r="N866" s="176">
        <v>0</v>
      </c>
      <c r="O866" s="176">
        <v>0</v>
      </c>
      <c r="P866" s="176">
        <v>0</v>
      </c>
      <c r="Q866" s="174" t="s">
        <v>163</v>
      </c>
      <c r="R866" s="204">
        <f t="shared" si="13"/>
        <v>0</v>
      </c>
    </row>
    <row r="867" spans="1:18" s="166" customFormat="1">
      <c r="A867" s="201" t="s">
        <v>1054</v>
      </c>
      <c r="B867" s="202" t="s">
        <v>734</v>
      </c>
      <c r="C867" s="176">
        <v>0</v>
      </c>
      <c r="D867" s="176">
        <v>0</v>
      </c>
      <c r="E867" s="176">
        <v>0</v>
      </c>
      <c r="F867" s="176">
        <v>0</v>
      </c>
      <c r="G867" s="176">
        <v>0</v>
      </c>
      <c r="H867" s="176">
        <v>0</v>
      </c>
      <c r="I867" s="176">
        <v>0</v>
      </c>
      <c r="J867" s="176">
        <v>0</v>
      </c>
      <c r="K867" s="176">
        <v>0</v>
      </c>
      <c r="L867" s="176">
        <v>0</v>
      </c>
      <c r="M867" s="176">
        <v>0</v>
      </c>
      <c r="N867" s="176">
        <v>0</v>
      </c>
      <c r="O867" s="176">
        <v>0</v>
      </c>
      <c r="P867" s="176">
        <v>0</v>
      </c>
      <c r="Q867" s="174" t="s">
        <v>163</v>
      </c>
      <c r="R867" s="204">
        <f t="shared" si="13"/>
        <v>0</v>
      </c>
    </row>
    <row r="868" spans="1:18" s="166" customFormat="1">
      <c r="A868" s="201" t="s">
        <v>1055</v>
      </c>
      <c r="B868" s="202" t="s">
        <v>734</v>
      </c>
      <c r="C868" s="176">
        <v>0</v>
      </c>
      <c r="D868" s="176">
        <v>0</v>
      </c>
      <c r="E868" s="176">
        <v>0</v>
      </c>
      <c r="F868" s="176">
        <v>0</v>
      </c>
      <c r="G868" s="176">
        <v>0</v>
      </c>
      <c r="H868" s="176">
        <v>0</v>
      </c>
      <c r="I868" s="176">
        <v>0</v>
      </c>
      <c r="J868" s="176">
        <v>0</v>
      </c>
      <c r="K868" s="176">
        <v>0</v>
      </c>
      <c r="L868" s="176">
        <v>0</v>
      </c>
      <c r="M868" s="176">
        <v>0</v>
      </c>
      <c r="N868" s="176">
        <v>0</v>
      </c>
      <c r="O868" s="176">
        <v>0</v>
      </c>
      <c r="P868" s="176">
        <v>0</v>
      </c>
      <c r="Q868" s="174" t="s">
        <v>163</v>
      </c>
      <c r="R868" s="204">
        <f t="shared" si="13"/>
        <v>0</v>
      </c>
    </row>
    <row r="869" spans="1:18" s="166" customFormat="1">
      <c r="A869" s="201" t="s">
        <v>1056</v>
      </c>
      <c r="B869" s="202" t="s">
        <v>734</v>
      </c>
      <c r="C869" s="176">
        <v>0</v>
      </c>
      <c r="D869" s="176">
        <v>0</v>
      </c>
      <c r="E869" s="176">
        <v>0</v>
      </c>
      <c r="F869" s="176">
        <v>0</v>
      </c>
      <c r="G869" s="176">
        <v>0</v>
      </c>
      <c r="H869" s="176">
        <v>0</v>
      </c>
      <c r="I869" s="176">
        <v>0</v>
      </c>
      <c r="J869" s="176">
        <v>0</v>
      </c>
      <c r="K869" s="176">
        <v>0</v>
      </c>
      <c r="L869" s="176">
        <v>0</v>
      </c>
      <c r="M869" s="176">
        <v>0</v>
      </c>
      <c r="N869" s="176">
        <v>0</v>
      </c>
      <c r="O869" s="176">
        <v>0</v>
      </c>
      <c r="P869" s="176">
        <v>0</v>
      </c>
      <c r="Q869" s="174" t="s">
        <v>163</v>
      </c>
      <c r="R869" s="204">
        <f t="shared" si="13"/>
        <v>0</v>
      </c>
    </row>
    <row r="870" spans="1:18">
      <c r="A870" s="201" t="s">
        <v>1057</v>
      </c>
      <c r="B870" s="202" t="s">
        <v>734</v>
      </c>
      <c r="C870" s="177">
        <v>795000</v>
      </c>
      <c r="D870" s="177">
        <v>795000</v>
      </c>
      <c r="E870" s="177">
        <v>795000</v>
      </c>
      <c r="F870" s="177">
        <v>795000</v>
      </c>
      <c r="G870" s="177">
        <v>795000</v>
      </c>
      <c r="H870" s="177">
        <v>795000</v>
      </c>
      <c r="I870" s="177">
        <v>795000</v>
      </c>
      <c r="J870" s="177">
        <v>795000</v>
      </c>
      <c r="K870" s="177">
        <v>795000</v>
      </c>
      <c r="L870" s="177">
        <v>795000</v>
      </c>
      <c r="M870" s="177">
        <v>795000</v>
      </c>
      <c r="N870" s="177">
        <v>795000</v>
      </c>
      <c r="O870" s="177">
        <v>795000</v>
      </c>
      <c r="P870" s="177">
        <v>795330</v>
      </c>
      <c r="Q870" s="203" t="s">
        <v>163</v>
      </c>
      <c r="R870" s="204">
        <f t="shared" si="13"/>
        <v>0</v>
      </c>
    </row>
    <row r="871" spans="1:18" s="166" customFormat="1">
      <c r="A871" s="201" t="s">
        <v>1058</v>
      </c>
      <c r="B871" s="202" t="s">
        <v>734</v>
      </c>
      <c r="C871" s="176">
        <v>0</v>
      </c>
      <c r="D871" s="176">
        <v>0</v>
      </c>
      <c r="E871" s="176">
        <v>0</v>
      </c>
      <c r="F871" s="176">
        <v>0</v>
      </c>
      <c r="G871" s="176">
        <v>0</v>
      </c>
      <c r="H871" s="176">
        <v>0</v>
      </c>
      <c r="I871" s="176">
        <v>0</v>
      </c>
      <c r="J871" s="176">
        <v>0</v>
      </c>
      <c r="K871" s="176">
        <v>0</v>
      </c>
      <c r="L871" s="176">
        <v>0</v>
      </c>
      <c r="M871" s="176">
        <v>0</v>
      </c>
      <c r="N871" s="176">
        <v>0</v>
      </c>
      <c r="O871" s="176">
        <v>0</v>
      </c>
      <c r="P871" s="176">
        <v>0</v>
      </c>
      <c r="Q871" s="174" t="s">
        <v>163</v>
      </c>
      <c r="R871" s="204">
        <f t="shared" si="13"/>
        <v>0</v>
      </c>
    </row>
    <row r="872" spans="1:18" s="166" customFormat="1">
      <c r="A872" s="201" t="s">
        <v>1059</v>
      </c>
      <c r="B872" s="202" t="s">
        <v>734</v>
      </c>
      <c r="C872" s="176">
        <v>0</v>
      </c>
      <c r="D872" s="176">
        <v>0</v>
      </c>
      <c r="E872" s="176">
        <v>0</v>
      </c>
      <c r="F872" s="176">
        <v>0</v>
      </c>
      <c r="G872" s="176">
        <v>0</v>
      </c>
      <c r="H872" s="176">
        <v>0</v>
      </c>
      <c r="I872" s="176">
        <v>0</v>
      </c>
      <c r="J872" s="176">
        <v>0</v>
      </c>
      <c r="K872" s="176">
        <v>0</v>
      </c>
      <c r="L872" s="176">
        <v>0</v>
      </c>
      <c r="M872" s="176">
        <v>0</v>
      </c>
      <c r="N872" s="176">
        <v>0</v>
      </c>
      <c r="O872" s="176">
        <v>0</v>
      </c>
      <c r="P872" s="176">
        <v>0</v>
      </c>
      <c r="Q872" s="174" t="s">
        <v>163</v>
      </c>
      <c r="R872" s="204">
        <f t="shared" si="13"/>
        <v>0</v>
      </c>
    </row>
    <row r="873" spans="1:18" s="166" customFormat="1">
      <c r="A873" s="201" t="s">
        <v>1060</v>
      </c>
      <c r="B873" s="202" t="s">
        <v>734</v>
      </c>
      <c r="C873" s="176">
        <v>0</v>
      </c>
      <c r="D873" s="176">
        <v>0</v>
      </c>
      <c r="E873" s="176">
        <v>0</v>
      </c>
      <c r="F873" s="176">
        <v>0</v>
      </c>
      <c r="G873" s="176">
        <v>0</v>
      </c>
      <c r="H873" s="176">
        <v>0</v>
      </c>
      <c r="I873" s="176">
        <v>0</v>
      </c>
      <c r="J873" s="176">
        <v>0</v>
      </c>
      <c r="K873" s="176">
        <v>0</v>
      </c>
      <c r="L873" s="176">
        <v>0</v>
      </c>
      <c r="M873" s="176">
        <v>0</v>
      </c>
      <c r="N873" s="176">
        <v>0</v>
      </c>
      <c r="O873" s="176">
        <v>0</v>
      </c>
      <c r="P873" s="176">
        <v>0</v>
      </c>
      <c r="Q873" s="174" t="s">
        <v>163</v>
      </c>
      <c r="R873" s="204">
        <f t="shared" si="13"/>
        <v>0</v>
      </c>
    </row>
    <row r="874" spans="1:18" s="166" customFormat="1">
      <c r="A874" s="201" t="s">
        <v>1061</v>
      </c>
      <c r="B874" s="202" t="s">
        <v>734</v>
      </c>
      <c r="C874" s="176">
        <v>0</v>
      </c>
      <c r="D874" s="176">
        <v>0</v>
      </c>
      <c r="E874" s="176">
        <v>0</v>
      </c>
      <c r="F874" s="176">
        <v>0</v>
      </c>
      <c r="G874" s="176">
        <v>0</v>
      </c>
      <c r="H874" s="176">
        <v>0</v>
      </c>
      <c r="I874" s="176">
        <v>0</v>
      </c>
      <c r="J874" s="176">
        <v>0</v>
      </c>
      <c r="K874" s="176">
        <v>0</v>
      </c>
      <c r="L874" s="176">
        <v>0</v>
      </c>
      <c r="M874" s="176">
        <v>0</v>
      </c>
      <c r="N874" s="176">
        <v>0</v>
      </c>
      <c r="O874" s="176">
        <v>0</v>
      </c>
      <c r="P874" s="176">
        <v>0</v>
      </c>
      <c r="Q874" s="174" t="s">
        <v>163</v>
      </c>
      <c r="R874" s="204">
        <f t="shared" si="13"/>
        <v>0</v>
      </c>
    </row>
    <row r="875" spans="1:18" s="166" customFormat="1">
      <c r="A875" s="201" t="s">
        <v>1062</v>
      </c>
      <c r="B875" s="202" t="s">
        <v>734</v>
      </c>
      <c r="C875" s="176">
        <v>0</v>
      </c>
      <c r="D875" s="176">
        <v>0</v>
      </c>
      <c r="E875" s="176">
        <v>0</v>
      </c>
      <c r="F875" s="176">
        <v>0</v>
      </c>
      <c r="G875" s="176">
        <v>0</v>
      </c>
      <c r="H875" s="176">
        <v>0</v>
      </c>
      <c r="I875" s="176">
        <v>0</v>
      </c>
      <c r="J875" s="176">
        <v>0</v>
      </c>
      <c r="K875" s="176">
        <v>0</v>
      </c>
      <c r="L875" s="176">
        <v>0</v>
      </c>
      <c r="M875" s="176">
        <v>0</v>
      </c>
      <c r="N875" s="176">
        <v>0</v>
      </c>
      <c r="O875" s="176">
        <v>0</v>
      </c>
      <c r="P875" s="176">
        <v>0</v>
      </c>
      <c r="Q875" s="174" t="s">
        <v>163</v>
      </c>
      <c r="R875" s="204">
        <f t="shared" si="13"/>
        <v>0</v>
      </c>
    </row>
    <row r="876" spans="1:18">
      <c r="A876" s="201" t="s">
        <v>1063</v>
      </c>
      <c r="B876" s="202" t="s">
        <v>734</v>
      </c>
      <c r="C876" s="177">
        <v>4275000</v>
      </c>
      <c r="D876" s="177">
        <v>4275000</v>
      </c>
      <c r="E876" s="177">
        <v>4275000</v>
      </c>
      <c r="F876" s="177">
        <v>4275000</v>
      </c>
      <c r="G876" s="177">
        <v>4275000</v>
      </c>
      <c r="H876" s="177">
        <v>4275000</v>
      </c>
      <c r="I876" s="177">
        <v>4275000</v>
      </c>
      <c r="J876" s="177">
        <v>4275000</v>
      </c>
      <c r="K876" s="177">
        <v>4275000</v>
      </c>
      <c r="L876" s="177">
        <v>4275000</v>
      </c>
      <c r="M876" s="177">
        <v>4275000</v>
      </c>
      <c r="N876" s="177">
        <v>4275000</v>
      </c>
      <c r="O876" s="177">
        <v>4275000</v>
      </c>
      <c r="P876" s="177">
        <v>4275337</v>
      </c>
      <c r="Q876" s="203" t="s">
        <v>163</v>
      </c>
      <c r="R876" s="204">
        <f t="shared" si="13"/>
        <v>0</v>
      </c>
    </row>
    <row r="877" spans="1:18" s="166" customFormat="1">
      <c r="A877" s="201" t="s">
        <v>1064</v>
      </c>
      <c r="B877" s="202" t="s">
        <v>734</v>
      </c>
      <c r="C877" s="176">
        <v>0</v>
      </c>
      <c r="D877" s="176">
        <v>0</v>
      </c>
      <c r="E877" s="176">
        <v>0</v>
      </c>
      <c r="F877" s="176">
        <v>0</v>
      </c>
      <c r="G877" s="176">
        <v>0</v>
      </c>
      <c r="H877" s="176">
        <v>0</v>
      </c>
      <c r="I877" s="176">
        <v>0</v>
      </c>
      <c r="J877" s="176">
        <v>0</v>
      </c>
      <c r="K877" s="176">
        <v>0</v>
      </c>
      <c r="L877" s="176">
        <v>0</v>
      </c>
      <c r="M877" s="176">
        <v>0</v>
      </c>
      <c r="N877" s="176">
        <v>0</v>
      </c>
      <c r="O877" s="176">
        <v>0</v>
      </c>
      <c r="P877" s="176">
        <v>0</v>
      </c>
      <c r="Q877" s="174" t="s">
        <v>163</v>
      </c>
      <c r="R877" s="204">
        <f t="shared" si="13"/>
        <v>0</v>
      </c>
    </row>
    <row r="878" spans="1:18" s="166" customFormat="1">
      <c r="A878" s="201" t="s">
        <v>1065</v>
      </c>
      <c r="B878" s="202" t="s">
        <v>734</v>
      </c>
      <c r="C878" s="176">
        <v>0</v>
      </c>
      <c r="D878" s="176">
        <v>0</v>
      </c>
      <c r="E878" s="176">
        <v>0</v>
      </c>
      <c r="F878" s="176">
        <v>0</v>
      </c>
      <c r="G878" s="176">
        <v>0</v>
      </c>
      <c r="H878" s="176">
        <v>0</v>
      </c>
      <c r="I878" s="176">
        <v>0</v>
      </c>
      <c r="J878" s="176">
        <v>0</v>
      </c>
      <c r="K878" s="176">
        <v>0</v>
      </c>
      <c r="L878" s="176">
        <v>0</v>
      </c>
      <c r="M878" s="176">
        <v>0</v>
      </c>
      <c r="N878" s="176">
        <v>0</v>
      </c>
      <c r="O878" s="176">
        <v>0</v>
      </c>
      <c r="P878" s="176">
        <v>0</v>
      </c>
      <c r="Q878" s="174" t="s">
        <v>163</v>
      </c>
      <c r="R878" s="204">
        <f t="shared" si="13"/>
        <v>0</v>
      </c>
    </row>
    <row r="879" spans="1:18" s="166" customFormat="1">
      <c r="A879" s="201" t="s">
        <v>1066</v>
      </c>
      <c r="B879" s="202" t="s">
        <v>734</v>
      </c>
      <c r="C879" s="176">
        <v>0</v>
      </c>
      <c r="D879" s="176">
        <v>0</v>
      </c>
      <c r="E879" s="176">
        <v>0</v>
      </c>
      <c r="F879" s="176">
        <v>0</v>
      </c>
      <c r="G879" s="176">
        <v>0</v>
      </c>
      <c r="H879" s="176">
        <v>0</v>
      </c>
      <c r="I879" s="176">
        <v>0</v>
      </c>
      <c r="J879" s="176">
        <v>0</v>
      </c>
      <c r="K879" s="176">
        <v>0</v>
      </c>
      <c r="L879" s="176">
        <v>0</v>
      </c>
      <c r="M879" s="176">
        <v>0</v>
      </c>
      <c r="N879" s="176">
        <v>0</v>
      </c>
      <c r="O879" s="176">
        <v>0</v>
      </c>
      <c r="P879" s="176">
        <v>0</v>
      </c>
      <c r="Q879" s="174" t="s">
        <v>163</v>
      </c>
      <c r="R879" s="204">
        <f t="shared" si="13"/>
        <v>0</v>
      </c>
    </row>
    <row r="880" spans="1:18" s="166" customFormat="1">
      <c r="A880" s="201" t="s">
        <v>1067</v>
      </c>
      <c r="B880" s="202" t="s">
        <v>734</v>
      </c>
      <c r="C880" s="176">
        <v>0</v>
      </c>
      <c r="D880" s="176">
        <v>0</v>
      </c>
      <c r="E880" s="176">
        <v>0</v>
      </c>
      <c r="F880" s="176">
        <v>0</v>
      </c>
      <c r="G880" s="176">
        <v>0</v>
      </c>
      <c r="H880" s="176">
        <v>0</v>
      </c>
      <c r="I880" s="176">
        <v>0</v>
      </c>
      <c r="J880" s="176">
        <v>0</v>
      </c>
      <c r="K880" s="176">
        <v>0</v>
      </c>
      <c r="L880" s="176">
        <v>0</v>
      </c>
      <c r="M880" s="176">
        <v>0</v>
      </c>
      <c r="N880" s="176">
        <v>0</v>
      </c>
      <c r="O880" s="176">
        <v>0</v>
      </c>
      <c r="P880" s="176">
        <v>0</v>
      </c>
      <c r="Q880" s="174" t="s">
        <v>163</v>
      </c>
      <c r="R880" s="204">
        <f t="shared" si="13"/>
        <v>0</v>
      </c>
    </row>
    <row r="881" spans="1:18" s="166" customFormat="1">
      <c r="A881" s="201" t="s">
        <v>1068</v>
      </c>
      <c r="B881" s="202" t="s">
        <v>734</v>
      </c>
      <c r="C881" s="176">
        <v>0</v>
      </c>
      <c r="D881" s="176">
        <v>0</v>
      </c>
      <c r="E881" s="176">
        <v>0</v>
      </c>
      <c r="F881" s="176">
        <v>0</v>
      </c>
      <c r="G881" s="176">
        <v>0</v>
      </c>
      <c r="H881" s="176">
        <v>0</v>
      </c>
      <c r="I881" s="176">
        <v>0</v>
      </c>
      <c r="J881" s="176">
        <v>0</v>
      </c>
      <c r="K881" s="176">
        <v>0</v>
      </c>
      <c r="L881" s="176">
        <v>0</v>
      </c>
      <c r="M881" s="176">
        <v>0</v>
      </c>
      <c r="N881" s="176">
        <v>0</v>
      </c>
      <c r="O881" s="176">
        <v>0</v>
      </c>
      <c r="P881" s="176">
        <v>0</v>
      </c>
      <c r="Q881" s="174" t="s">
        <v>163</v>
      </c>
      <c r="R881" s="204">
        <f t="shared" si="13"/>
        <v>0</v>
      </c>
    </row>
    <row r="882" spans="1:18" s="166" customFormat="1">
      <c r="A882" s="201" t="s">
        <v>1069</v>
      </c>
      <c r="B882" s="202" t="s">
        <v>734</v>
      </c>
      <c r="C882" s="176">
        <v>0</v>
      </c>
      <c r="D882" s="176">
        <v>0</v>
      </c>
      <c r="E882" s="176">
        <v>0</v>
      </c>
      <c r="F882" s="176">
        <v>0</v>
      </c>
      <c r="G882" s="176">
        <v>0</v>
      </c>
      <c r="H882" s="176">
        <v>0</v>
      </c>
      <c r="I882" s="176">
        <v>0</v>
      </c>
      <c r="J882" s="176">
        <v>0</v>
      </c>
      <c r="K882" s="176">
        <v>0</v>
      </c>
      <c r="L882" s="176">
        <v>0</v>
      </c>
      <c r="M882" s="176">
        <v>0</v>
      </c>
      <c r="N882" s="176">
        <v>0</v>
      </c>
      <c r="O882" s="176">
        <v>0</v>
      </c>
      <c r="P882" s="176">
        <v>0</v>
      </c>
      <c r="Q882" s="174" t="s">
        <v>163</v>
      </c>
      <c r="R882" s="204">
        <f t="shared" si="13"/>
        <v>0</v>
      </c>
    </row>
    <row r="883" spans="1:18" s="166" customFormat="1">
      <c r="A883" s="201" t="s">
        <v>1070</v>
      </c>
      <c r="B883" s="202" t="s">
        <v>734</v>
      </c>
      <c r="C883" s="176">
        <v>0</v>
      </c>
      <c r="D883" s="176">
        <v>0</v>
      </c>
      <c r="E883" s="176">
        <v>0</v>
      </c>
      <c r="F883" s="176">
        <v>0</v>
      </c>
      <c r="G883" s="176">
        <v>0</v>
      </c>
      <c r="H883" s="176">
        <v>0</v>
      </c>
      <c r="I883" s="176">
        <v>0</v>
      </c>
      <c r="J883" s="176">
        <v>0</v>
      </c>
      <c r="K883" s="176">
        <v>0</v>
      </c>
      <c r="L883" s="176">
        <v>0</v>
      </c>
      <c r="M883" s="176">
        <v>0</v>
      </c>
      <c r="N883" s="176">
        <v>0</v>
      </c>
      <c r="O883" s="176">
        <v>0</v>
      </c>
      <c r="P883" s="176">
        <v>0</v>
      </c>
      <c r="Q883" s="174" t="s">
        <v>163</v>
      </c>
      <c r="R883" s="204">
        <f t="shared" si="13"/>
        <v>0</v>
      </c>
    </row>
    <row r="884" spans="1:18" s="166" customFormat="1">
      <c r="A884" s="201" t="s">
        <v>1071</v>
      </c>
      <c r="B884" s="202" t="s">
        <v>734</v>
      </c>
      <c r="C884" s="176">
        <v>0</v>
      </c>
      <c r="D884" s="176">
        <v>0</v>
      </c>
      <c r="E884" s="176">
        <v>0</v>
      </c>
      <c r="F884" s="176">
        <v>0</v>
      </c>
      <c r="G884" s="176">
        <v>0</v>
      </c>
      <c r="H884" s="176">
        <v>0</v>
      </c>
      <c r="I884" s="176">
        <v>0</v>
      </c>
      <c r="J884" s="176">
        <v>0</v>
      </c>
      <c r="K884" s="176">
        <v>0</v>
      </c>
      <c r="L884" s="176">
        <v>0</v>
      </c>
      <c r="M884" s="176">
        <v>0</v>
      </c>
      <c r="N884" s="176">
        <v>0</v>
      </c>
      <c r="O884" s="176">
        <v>0</v>
      </c>
      <c r="P884" s="176">
        <v>0</v>
      </c>
      <c r="Q884" s="174" t="s">
        <v>163</v>
      </c>
      <c r="R884" s="204">
        <f t="shared" si="13"/>
        <v>0</v>
      </c>
    </row>
    <row r="885" spans="1:18" s="166" customFormat="1">
      <c r="A885" s="201" t="s">
        <v>1072</v>
      </c>
      <c r="B885" s="202" t="s">
        <v>734</v>
      </c>
      <c r="C885" s="176">
        <v>0</v>
      </c>
      <c r="D885" s="176">
        <v>0</v>
      </c>
      <c r="E885" s="176">
        <v>0</v>
      </c>
      <c r="F885" s="176">
        <v>0</v>
      </c>
      <c r="G885" s="176">
        <v>0</v>
      </c>
      <c r="H885" s="176">
        <v>0</v>
      </c>
      <c r="I885" s="176">
        <v>0</v>
      </c>
      <c r="J885" s="176">
        <v>0</v>
      </c>
      <c r="K885" s="176">
        <v>0</v>
      </c>
      <c r="L885" s="176">
        <v>0</v>
      </c>
      <c r="M885" s="176">
        <v>0</v>
      </c>
      <c r="N885" s="176">
        <v>0</v>
      </c>
      <c r="O885" s="176">
        <v>0</v>
      </c>
      <c r="P885" s="176">
        <v>0</v>
      </c>
      <c r="Q885" s="174" t="s">
        <v>163</v>
      </c>
      <c r="R885" s="204">
        <f t="shared" si="13"/>
        <v>0</v>
      </c>
    </row>
    <row r="886" spans="1:18" s="166" customFormat="1">
      <c r="A886" s="201" t="s">
        <v>1073</v>
      </c>
      <c r="B886" s="202" t="s">
        <v>734</v>
      </c>
      <c r="C886" s="176">
        <v>0</v>
      </c>
      <c r="D886" s="176">
        <v>0</v>
      </c>
      <c r="E886" s="176">
        <v>0</v>
      </c>
      <c r="F886" s="176">
        <v>0</v>
      </c>
      <c r="G886" s="176">
        <v>0</v>
      </c>
      <c r="H886" s="176">
        <v>0</v>
      </c>
      <c r="I886" s="176">
        <v>0</v>
      </c>
      <c r="J886" s="176">
        <v>0</v>
      </c>
      <c r="K886" s="176">
        <v>0</v>
      </c>
      <c r="L886" s="176">
        <v>0</v>
      </c>
      <c r="M886" s="176">
        <v>0</v>
      </c>
      <c r="N886" s="176">
        <v>0</v>
      </c>
      <c r="O886" s="176">
        <v>0</v>
      </c>
      <c r="P886" s="176">
        <v>0</v>
      </c>
      <c r="Q886" s="174" t="s">
        <v>163</v>
      </c>
      <c r="R886" s="204">
        <f t="shared" si="13"/>
        <v>0</v>
      </c>
    </row>
    <row r="887" spans="1:18" s="166" customFormat="1">
      <c r="A887" s="201" t="s">
        <v>1074</v>
      </c>
      <c r="B887" s="202" t="s">
        <v>734</v>
      </c>
      <c r="C887" s="176">
        <v>0</v>
      </c>
      <c r="D887" s="176">
        <v>0</v>
      </c>
      <c r="E887" s="176">
        <v>0</v>
      </c>
      <c r="F887" s="176">
        <v>0</v>
      </c>
      <c r="G887" s="176">
        <v>0</v>
      </c>
      <c r="H887" s="176">
        <v>0</v>
      </c>
      <c r="I887" s="176">
        <v>0</v>
      </c>
      <c r="J887" s="176">
        <v>0</v>
      </c>
      <c r="K887" s="176">
        <v>0</v>
      </c>
      <c r="L887" s="176">
        <v>0</v>
      </c>
      <c r="M887" s="176">
        <v>0</v>
      </c>
      <c r="N887" s="176">
        <v>0</v>
      </c>
      <c r="O887" s="176">
        <v>0</v>
      </c>
      <c r="P887" s="176">
        <v>0</v>
      </c>
      <c r="Q887" s="174" t="s">
        <v>163</v>
      </c>
      <c r="R887" s="204">
        <f t="shared" si="13"/>
        <v>0</v>
      </c>
    </row>
    <row r="888" spans="1:18" s="166" customFormat="1">
      <c r="A888" s="201" t="s">
        <v>1075</v>
      </c>
      <c r="B888" s="202" t="s">
        <v>734</v>
      </c>
      <c r="C888" s="176">
        <v>0</v>
      </c>
      <c r="D888" s="176">
        <v>0</v>
      </c>
      <c r="E888" s="176">
        <v>0</v>
      </c>
      <c r="F888" s="176">
        <v>0</v>
      </c>
      <c r="G888" s="176">
        <v>0</v>
      </c>
      <c r="H888" s="176">
        <v>0</v>
      </c>
      <c r="I888" s="176">
        <v>0</v>
      </c>
      <c r="J888" s="176">
        <v>0</v>
      </c>
      <c r="K888" s="176">
        <v>0</v>
      </c>
      <c r="L888" s="176">
        <v>0</v>
      </c>
      <c r="M888" s="176">
        <v>0</v>
      </c>
      <c r="N888" s="176">
        <v>0</v>
      </c>
      <c r="O888" s="176">
        <v>0</v>
      </c>
      <c r="P888" s="176">
        <v>0</v>
      </c>
      <c r="Q888" s="174" t="s">
        <v>163</v>
      </c>
      <c r="R888" s="204">
        <f t="shared" si="13"/>
        <v>0</v>
      </c>
    </row>
    <row r="889" spans="1:18" s="166" customFormat="1">
      <c r="A889" s="201" t="s">
        <v>1076</v>
      </c>
      <c r="B889" s="202" t="s">
        <v>734</v>
      </c>
      <c r="C889" s="176">
        <v>0</v>
      </c>
      <c r="D889" s="176">
        <v>0</v>
      </c>
      <c r="E889" s="176">
        <v>0</v>
      </c>
      <c r="F889" s="176">
        <v>0</v>
      </c>
      <c r="G889" s="176">
        <v>0</v>
      </c>
      <c r="H889" s="176">
        <v>0</v>
      </c>
      <c r="I889" s="176">
        <v>0</v>
      </c>
      <c r="J889" s="176">
        <v>0</v>
      </c>
      <c r="K889" s="176">
        <v>0</v>
      </c>
      <c r="L889" s="176">
        <v>0</v>
      </c>
      <c r="M889" s="176">
        <v>0</v>
      </c>
      <c r="N889" s="176">
        <v>0</v>
      </c>
      <c r="O889" s="176">
        <v>0</v>
      </c>
      <c r="P889" s="176">
        <v>0</v>
      </c>
      <c r="Q889" s="174" t="s">
        <v>163</v>
      </c>
      <c r="R889" s="204">
        <f t="shared" si="13"/>
        <v>0</v>
      </c>
    </row>
    <row r="890" spans="1:18" s="166" customFormat="1">
      <c r="A890" s="201" t="s">
        <v>1077</v>
      </c>
      <c r="B890" s="202" t="s">
        <v>734</v>
      </c>
      <c r="C890" s="176">
        <v>0</v>
      </c>
      <c r="D890" s="176">
        <v>0</v>
      </c>
      <c r="E890" s="176">
        <v>0</v>
      </c>
      <c r="F890" s="176">
        <v>0</v>
      </c>
      <c r="G890" s="176">
        <v>0</v>
      </c>
      <c r="H890" s="176">
        <v>0</v>
      </c>
      <c r="I890" s="176">
        <v>0</v>
      </c>
      <c r="J890" s="176">
        <v>0</v>
      </c>
      <c r="K890" s="176">
        <v>0</v>
      </c>
      <c r="L890" s="176">
        <v>0</v>
      </c>
      <c r="M890" s="176">
        <v>0</v>
      </c>
      <c r="N890" s="176">
        <v>0</v>
      </c>
      <c r="O890" s="176">
        <v>0</v>
      </c>
      <c r="P890" s="176">
        <v>0</v>
      </c>
      <c r="Q890" s="174" t="s">
        <v>163</v>
      </c>
      <c r="R890" s="204">
        <f t="shared" si="13"/>
        <v>0</v>
      </c>
    </row>
    <row r="891" spans="1:18" s="166" customFormat="1">
      <c r="A891" s="201" t="s">
        <v>1078</v>
      </c>
      <c r="B891" s="202" t="s">
        <v>734</v>
      </c>
      <c r="C891" s="176">
        <v>0</v>
      </c>
      <c r="D891" s="176">
        <v>0</v>
      </c>
      <c r="E891" s="176">
        <v>0</v>
      </c>
      <c r="F891" s="176">
        <v>0</v>
      </c>
      <c r="G891" s="176">
        <v>0</v>
      </c>
      <c r="H891" s="176">
        <v>0</v>
      </c>
      <c r="I891" s="176">
        <v>0</v>
      </c>
      <c r="J891" s="176">
        <v>0</v>
      </c>
      <c r="K891" s="176">
        <v>0</v>
      </c>
      <c r="L891" s="176">
        <v>0</v>
      </c>
      <c r="M891" s="176">
        <v>0</v>
      </c>
      <c r="N891" s="176">
        <v>0</v>
      </c>
      <c r="O891" s="176">
        <v>0</v>
      </c>
      <c r="P891" s="176">
        <v>0</v>
      </c>
      <c r="Q891" s="174" t="s">
        <v>163</v>
      </c>
      <c r="R891" s="204">
        <f t="shared" si="13"/>
        <v>0</v>
      </c>
    </row>
    <row r="892" spans="1:18" s="166" customFormat="1">
      <c r="A892" s="201" t="s">
        <v>1079</v>
      </c>
      <c r="B892" s="202" t="s">
        <v>734</v>
      </c>
      <c r="C892" s="176">
        <v>0</v>
      </c>
      <c r="D892" s="176">
        <v>0</v>
      </c>
      <c r="E892" s="176">
        <v>0</v>
      </c>
      <c r="F892" s="176">
        <v>0</v>
      </c>
      <c r="G892" s="176">
        <v>0</v>
      </c>
      <c r="H892" s="176">
        <v>0</v>
      </c>
      <c r="I892" s="176">
        <v>0</v>
      </c>
      <c r="J892" s="176">
        <v>0</v>
      </c>
      <c r="K892" s="176">
        <v>0</v>
      </c>
      <c r="L892" s="176">
        <v>0</v>
      </c>
      <c r="M892" s="176">
        <v>0</v>
      </c>
      <c r="N892" s="176">
        <v>0</v>
      </c>
      <c r="O892" s="176">
        <v>0</v>
      </c>
      <c r="P892" s="176">
        <v>0</v>
      </c>
      <c r="Q892" s="174" t="s">
        <v>163</v>
      </c>
      <c r="R892" s="204">
        <f t="shared" si="13"/>
        <v>0</v>
      </c>
    </row>
    <row r="893" spans="1:18" s="166" customFormat="1">
      <c r="A893" s="201" t="s">
        <v>1080</v>
      </c>
      <c r="B893" s="202" t="s">
        <v>734</v>
      </c>
      <c r="C893" s="176">
        <v>0</v>
      </c>
      <c r="D893" s="176">
        <v>0</v>
      </c>
      <c r="E893" s="176">
        <v>0</v>
      </c>
      <c r="F893" s="176">
        <v>0</v>
      </c>
      <c r="G893" s="176">
        <v>0</v>
      </c>
      <c r="H893" s="176">
        <v>0</v>
      </c>
      <c r="I893" s="176">
        <v>0</v>
      </c>
      <c r="J893" s="176">
        <v>0</v>
      </c>
      <c r="K893" s="176">
        <v>0</v>
      </c>
      <c r="L893" s="176">
        <v>0</v>
      </c>
      <c r="M893" s="176">
        <v>0</v>
      </c>
      <c r="N893" s="176">
        <v>0</v>
      </c>
      <c r="O893" s="176">
        <v>0</v>
      </c>
      <c r="P893" s="176">
        <v>0</v>
      </c>
      <c r="Q893" s="174" t="s">
        <v>163</v>
      </c>
      <c r="R893" s="204">
        <f t="shared" si="13"/>
        <v>0</v>
      </c>
    </row>
    <row r="894" spans="1:18" s="166" customFormat="1">
      <c r="A894" s="201" t="s">
        <v>1081</v>
      </c>
      <c r="B894" s="202" t="s">
        <v>734</v>
      </c>
      <c r="C894" s="176">
        <v>0</v>
      </c>
      <c r="D894" s="176">
        <v>0</v>
      </c>
      <c r="E894" s="176">
        <v>0</v>
      </c>
      <c r="F894" s="176">
        <v>0</v>
      </c>
      <c r="G894" s="176">
        <v>0</v>
      </c>
      <c r="H894" s="176">
        <v>0</v>
      </c>
      <c r="I894" s="176">
        <v>0</v>
      </c>
      <c r="J894" s="176">
        <v>0</v>
      </c>
      <c r="K894" s="176">
        <v>0</v>
      </c>
      <c r="L894" s="176">
        <v>0</v>
      </c>
      <c r="M894" s="176">
        <v>0</v>
      </c>
      <c r="N894" s="176">
        <v>0</v>
      </c>
      <c r="O894" s="176">
        <v>0</v>
      </c>
      <c r="P894" s="176">
        <v>0</v>
      </c>
      <c r="Q894" s="174" t="s">
        <v>163</v>
      </c>
      <c r="R894" s="204">
        <f t="shared" si="13"/>
        <v>0</v>
      </c>
    </row>
    <row r="895" spans="1:18" s="166" customFormat="1">
      <c r="A895" s="201" t="s">
        <v>1082</v>
      </c>
      <c r="B895" s="202" t="s">
        <v>734</v>
      </c>
      <c r="C895" s="176">
        <v>0</v>
      </c>
      <c r="D895" s="176">
        <v>0</v>
      </c>
      <c r="E895" s="176">
        <v>0</v>
      </c>
      <c r="F895" s="176">
        <v>0</v>
      </c>
      <c r="G895" s="176">
        <v>0</v>
      </c>
      <c r="H895" s="176">
        <v>0</v>
      </c>
      <c r="I895" s="176">
        <v>0</v>
      </c>
      <c r="J895" s="176">
        <v>0</v>
      </c>
      <c r="K895" s="176">
        <v>0</v>
      </c>
      <c r="L895" s="176">
        <v>0</v>
      </c>
      <c r="M895" s="176">
        <v>0</v>
      </c>
      <c r="N895" s="176">
        <v>0</v>
      </c>
      <c r="O895" s="176">
        <v>0</v>
      </c>
      <c r="P895" s="176">
        <v>0</v>
      </c>
      <c r="Q895" s="174" t="s">
        <v>163</v>
      </c>
      <c r="R895" s="204">
        <f t="shared" si="13"/>
        <v>0</v>
      </c>
    </row>
    <row r="896" spans="1:18" s="166" customFormat="1">
      <c r="A896" s="201" t="s">
        <v>1083</v>
      </c>
      <c r="B896" s="202" t="s">
        <v>734</v>
      </c>
      <c r="C896" s="176">
        <v>0</v>
      </c>
      <c r="D896" s="176">
        <v>0</v>
      </c>
      <c r="E896" s="176">
        <v>0</v>
      </c>
      <c r="F896" s="176">
        <v>0</v>
      </c>
      <c r="G896" s="176">
        <v>0</v>
      </c>
      <c r="H896" s="176">
        <v>0</v>
      </c>
      <c r="I896" s="176">
        <v>0</v>
      </c>
      <c r="J896" s="176">
        <v>0</v>
      </c>
      <c r="K896" s="176">
        <v>0</v>
      </c>
      <c r="L896" s="176">
        <v>0</v>
      </c>
      <c r="M896" s="176">
        <v>0</v>
      </c>
      <c r="N896" s="176">
        <v>0</v>
      </c>
      <c r="O896" s="176">
        <v>0</v>
      </c>
      <c r="P896" s="176">
        <v>0</v>
      </c>
      <c r="Q896" s="174" t="s">
        <v>163</v>
      </c>
      <c r="R896" s="204">
        <f t="shared" si="13"/>
        <v>0</v>
      </c>
    </row>
    <row r="897" spans="1:18" s="166" customFormat="1">
      <c r="A897" s="201" t="s">
        <v>1084</v>
      </c>
      <c r="B897" s="202" t="s">
        <v>734</v>
      </c>
      <c r="C897" s="176">
        <v>0</v>
      </c>
      <c r="D897" s="176">
        <v>0</v>
      </c>
      <c r="E897" s="176">
        <v>0</v>
      </c>
      <c r="F897" s="176">
        <v>0</v>
      </c>
      <c r="G897" s="176">
        <v>0</v>
      </c>
      <c r="H897" s="176">
        <v>0</v>
      </c>
      <c r="I897" s="176">
        <v>0</v>
      </c>
      <c r="J897" s="176">
        <v>0</v>
      </c>
      <c r="K897" s="176">
        <v>0</v>
      </c>
      <c r="L897" s="176">
        <v>0</v>
      </c>
      <c r="M897" s="176">
        <v>0</v>
      </c>
      <c r="N897" s="176">
        <v>0</v>
      </c>
      <c r="O897" s="176">
        <v>0</v>
      </c>
      <c r="P897" s="176">
        <v>0</v>
      </c>
      <c r="Q897" s="174" t="s">
        <v>163</v>
      </c>
      <c r="R897" s="204">
        <f t="shared" si="13"/>
        <v>0</v>
      </c>
    </row>
    <row r="898" spans="1:18" s="166" customFormat="1">
      <c r="A898" s="201" t="s">
        <v>1085</v>
      </c>
      <c r="B898" s="202" t="s">
        <v>734</v>
      </c>
      <c r="C898" s="176">
        <v>0</v>
      </c>
      <c r="D898" s="176">
        <v>0</v>
      </c>
      <c r="E898" s="176">
        <v>0</v>
      </c>
      <c r="F898" s="176">
        <v>0</v>
      </c>
      <c r="G898" s="176">
        <v>0</v>
      </c>
      <c r="H898" s="176">
        <v>0</v>
      </c>
      <c r="I898" s="176">
        <v>0</v>
      </c>
      <c r="J898" s="176">
        <v>0</v>
      </c>
      <c r="K898" s="176">
        <v>0</v>
      </c>
      <c r="L898" s="176">
        <v>0</v>
      </c>
      <c r="M898" s="176">
        <v>0</v>
      </c>
      <c r="N898" s="176">
        <v>0</v>
      </c>
      <c r="O898" s="176">
        <v>0</v>
      </c>
      <c r="P898" s="176">
        <v>0</v>
      </c>
      <c r="Q898" s="174" t="s">
        <v>163</v>
      </c>
      <c r="R898" s="204">
        <f t="shared" si="13"/>
        <v>0</v>
      </c>
    </row>
    <row r="899" spans="1:18" s="166" customFormat="1">
      <c r="A899" s="201" t="s">
        <v>1086</v>
      </c>
      <c r="B899" s="202" t="s">
        <v>734</v>
      </c>
      <c r="C899" s="176">
        <v>0</v>
      </c>
      <c r="D899" s="176">
        <v>0</v>
      </c>
      <c r="E899" s="176">
        <v>0</v>
      </c>
      <c r="F899" s="176">
        <v>0</v>
      </c>
      <c r="G899" s="176">
        <v>0</v>
      </c>
      <c r="H899" s="176">
        <v>0</v>
      </c>
      <c r="I899" s="176">
        <v>0</v>
      </c>
      <c r="J899" s="176">
        <v>0</v>
      </c>
      <c r="K899" s="176">
        <v>0</v>
      </c>
      <c r="L899" s="176">
        <v>0</v>
      </c>
      <c r="M899" s="176">
        <v>0</v>
      </c>
      <c r="N899" s="176">
        <v>0</v>
      </c>
      <c r="O899" s="176">
        <v>0</v>
      </c>
      <c r="P899" s="176">
        <v>0</v>
      </c>
      <c r="Q899" s="174" t="s">
        <v>163</v>
      </c>
      <c r="R899" s="204">
        <f t="shared" si="13"/>
        <v>0</v>
      </c>
    </row>
    <row r="900" spans="1:18" s="166" customFormat="1">
      <c r="A900" s="201" t="s">
        <v>1087</v>
      </c>
      <c r="B900" s="202" t="s">
        <v>734</v>
      </c>
      <c r="C900" s="176">
        <v>0</v>
      </c>
      <c r="D900" s="176">
        <v>0</v>
      </c>
      <c r="E900" s="176">
        <v>0</v>
      </c>
      <c r="F900" s="176">
        <v>0</v>
      </c>
      <c r="G900" s="176">
        <v>0</v>
      </c>
      <c r="H900" s="176">
        <v>0</v>
      </c>
      <c r="I900" s="176">
        <v>0</v>
      </c>
      <c r="J900" s="176">
        <v>0</v>
      </c>
      <c r="K900" s="176">
        <v>0</v>
      </c>
      <c r="L900" s="176">
        <v>0</v>
      </c>
      <c r="M900" s="176">
        <v>0</v>
      </c>
      <c r="N900" s="176">
        <v>0</v>
      </c>
      <c r="O900" s="176">
        <v>0</v>
      </c>
      <c r="P900" s="176">
        <v>0</v>
      </c>
      <c r="Q900" s="174" t="s">
        <v>163</v>
      </c>
      <c r="R900" s="204">
        <f t="shared" si="13"/>
        <v>0</v>
      </c>
    </row>
    <row r="901" spans="1:18" s="166" customFormat="1">
      <c r="A901" s="201" t="s">
        <v>1088</v>
      </c>
      <c r="B901" s="202" t="s">
        <v>734</v>
      </c>
      <c r="C901" s="176">
        <v>0</v>
      </c>
      <c r="D901" s="176">
        <v>0</v>
      </c>
      <c r="E901" s="176">
        <v>0</v>
      </c>
      <c r="F901" s="176">
        <v>0</v>
      </c>
      <c r="G901" s="176">
        <v>0</v>
      </c>
      <c r="H901" s="176">
        <v>0</v>
      </c>
      <c r="I901" s="176">
        <v>0</v>
      </c>
      <c r="J901" s="176">
        <v>0</v>
      </c>
      <c r="K901" s="176">
        <v>0</v>
      </c>
      <c r="L901" s="176">
        <v>0</v>
      </c>
      <c r="M901" s="176">
        <v>0</v>
      </c>
      <c r="N901" s="176">
        <v>0</v>
      </c>
      <c r="O901" s="176">
        <v>0</v>
      </c>
      <c r="P901" s="176">
        <v>0</v>
      </c>
      <c r="Q901" s="174" t="s">
        <v>163</v>
      </c>
      <c r="R901" s="204">
        <f t="shared" ref="R901:R964" si="14">(ROUND((C901+O901+SUM(D901:N901)*2)/24,-3)-(ROUND(P901,-3)))</f>
        <v>0</v>
      </c>
    </row>
    <row r="902" spans="1:18">
      <c r="A902" s="201" t="s">
        <v>1089</v>
      </c>
      <c r="B902" s="202" t="s">
        <v>734</v>
      </c>
      <c r="C902" s="177">
        <v>0</v>
      </c>
      <c r="D902" s="177">
        <v>0</v>
      </c>
      <c r="E902" s="177">
        <v>0</v>
      </c>
      <c r="F902" s="177">
        <v>0</v>
      </c>
      <c r="G902" s="177">
        <v>165962000</v>
      </c>
      <c r="H902" s="177">
        <v>150905000</v>
      </c>
      <c r="I902" s="177">
        <v>151398000</v>
      </c>
      <c r="J902" s="177">
        <v>150193000</v>
      </c>
      <c r="K902" s="177">
        <v>150631000</v>
      </c>
      <c r="L902" s="177">
        <v>150651000</v>
      </c>
      <c r="M902" s="177">
        <v>160146000</v>
      </c>
      <c r="N902" s="177">
        <v>160939000</v>
      </c>
      <c r="O902" s="177">
        <v>163270000</v>
      </c>
      <c r="P902" s="177">
        <v>110205017</v>
      </c>
      <c r="Q902" s="203" t="s">
        <v>163</v>
      </c>
      <c r="R902" s="204">
        <f t="shared" si="14"/>
        <v>0</v>
      </c>
    </row>
    <row r="903" spans="1:18" s="166" customFormat="1">
      <c r="A903" s="201" t="s">
        <v>1090</v>
      </c>
      <c r="B903" s="202" t="s">
        <v>734</v>
      </c>
      <c r="C903" s="176">
        <v>0</v>
      </c>
      <c r="D903" s="176">
        <v>0</v>
      </c>
      <c r="E903" s="176">
        <v>0</v>
      </c>
      <c r="F903" s="176">
        <v>0</v>
      </c>
      <c r="G903" s="176">
        <v>0</v>
      </c>
      <c r="H903" s="176">
        <v>0</v>
      </c>
      <c r="I903" s="176">
        <v>0</v>
      </c>
      <c r="J903" s="176">
        <v>0</v>
      </c>
      <c r="K903" s="176">
        <v>0</v>
      </c>
      <c r="L903" s="176">
        <v>0</v>
      </c>
      <c r="M903" s="176">
        <v>0</v>
      </c>
      <c r="N903" s="176">
        <v>0</v>
      </c>
      <c r="O903" s="176">
        <v>0</v>
      </c>
      <c r="P903" s="176">
        <v>0</v>
      </c>
      <c r="Q903" s="174" t="s">
        <v>163</v>
      </c>
      <c r="R903" s="204">
        <f t="shared" si="14"/>
        <v>0</v>
      </c>
    </row>
    <row r="904" spans="1:18" s="166" customFormat="1">
      <c r="A904" s="201" t="s">
        <v>1091</v>
      </c>
      <c r="B904" s="202" t="s">
        <v>734</v>
      </c>
      <c r="C904" s="176">
        <v>0</v>
      </c>
      <c r="D904" s="176">
        <v>0</v>
      </c>
      <c r="E904" s="176">
        <v>0</v>
      </c>
      <c r="F904" s="176">
        <v>0</v>
      </c>
      <c r="G904" s="176">
        <v>0</v>
      </c>
      <c r="H904" s="176">
        <v>0</v>
      </c>
      <c r="I904" s="176">
        <v>0</v>
      </c>
      <c r="J904" s="176">
        <v>0</v>
      </c>
      <c r="K904" s="176">
        <v>0</v>
      </c>
      <c r="L904" s="176">
        <v>0</v>
      </c>
      <c r="M904" s="176">
        <v>0</v>
      </c>
      <c r="N904" s="176">
        <v>0</v>
      </c>
      <c r="O904" s="176">
        <v>0</v>
      </c>
      <c r="P904" s="176">
        <v>0</v>
      </c>
      <c r="Q904" s="174" t="s">
        <v>163</v>
      </c>
      <c r="R904" s="204">
        <f t="shared" si="14"/>
        <v>0</v>
      </c>
    </row>
    <row r="905" spans="1:18" s="166" customFormat="1">
      <c r="A905" s="201" t="s">
        <v>1092</v>
      </c>
      <c r="B905" s="202" t="s">
        <v>734</v>
      </c>
      <c r="C905" s="176">
        <v>0</v>
      </c>
      <c r="D905" s="176">
        <v>0</v>
      </c>
      <c r="E905" s="176">
        <v>0</v>
      </c>
      <c r="F905" s="176">
        <v>0</v>
      </c>
      <c r="G905" s="176">
        <v>0</v>
      </c>
      <c r="H905" s="176">
        <v>0</v>
      </c>
      <c r="I905" s="176">
        <v>0</v>
      </c>
      <c r="J905" s="176">
        <v>0</v>
      </c>
      <c r="K905" s="176">
        <v>0</v>
      </c>
      <c r="L905" s="176">
        <v>0</v>
      </c>
      <c r="M905" s="176">
        <v>0</v>
      </c>
      <c r="N905" s="176">
        <v>0</v>
      </c>
      <c r="O905" s="176">
        <v>0</v>
      </c>
      <c r="P905" s="176">
        <v>0</v>
      </c>
      <c r="Q905" s="174" t="s">
        <v>163</v>
      </c>
      <c r="R905" s="204">
        <f t="shared" si="14"/>
        <v>0</v>
      </c>
    </row>
    <row r="906" spans="1:18" s="166" customFormat="1">
      <c r="A906" s="201" t="s">
        <v>1093</v>
      </c>
      <c r="B906" s="202" t="s">
        <v>734</v>
      </c>
      <c r="C906" s="176">
        <v>0</v>
      </c>
      <c r="D906" s="176">
        <v>0</v>
      </c>
      <c r="E906" s="176">
        <v>0</v>
      </c>
      <c r="F906" s="176">
        <v>0</v>
      </c>
      <c r="G906" s="176">
        <v>0</v>
      </c>
      <c r="H906" s="176">
        <v>0</v>
      </c>
      <c r="I906" s="176">
        <v>0</v>
      </c>
      <c r="J906" s="176">
        <v>0</v>
      </c>
      <c r="K906" s="176">
        <v>0</v>
      </c>
      <c r="L906" s="176">
        <v>0</v>
      </c>
      <c r="M906" s="176">
        <v>0</v>
      </c>
      <c r="N906" s="176">
        <v>0</v>
      </c>
      <c r="O906" s="176">
        <v>0</v>
      </c>
      <c r="P906" s="176">
        <v>0</v>
      </c>
      <c r="Q906" s="174" t="s">
        <v>163</v>
      </c>
      <c r="R906" s="204">
        <f t="shared" si="14"/>
        <v>0</v>
      </c>
    </row>
    <row r="907" spans="1:18" s="166" customFormat="1">
      <c r="A907" s="201" t="s">
        <v>1094</v>
      </c>
      <c r="B907" s="202" t="s">
        <v>734</v>
      </c>
      <c r="C907" s="176">
        <v>0</v>
      </c>
      <c r="D907" s="176">
        <v>0</v>
      </c>
      <c r="E907" s="176">
        <v>0</v>
      </c>
      <c r="F907" s="176">
        <v>0</v>
      </c>
      <c r="G907" s="176">
        <v>0</v>
      </c>
      <c r="H907" s="176">
        <v>0</v>
      </c>
      <c r="I907" s="176">
        <v>0</v>
      </c>
      <c r="J907" s="176">
        <v>0</v>
      </c>
      <c r="K907" s="176">
        <v>0</v>
      </c>
      <c r="L907" s="176">
        <v>0</v>
      </c>
      <c r="M907" s="176">
        <v>0</v>
      </c>
      <c r="N907" s="176">
        <v>0</v>
      </c>
      <c r="O907" s="176">
        <v>0</v>
      </c>
      <c r="P907" s="176">
        <v>0</v>
      </c>
      <c r="Q907" s="174" t="s">
        <v>163</v>
      </c>
      <c r="R907" s="204">
        <f t="shared" si="14"/>
        <v>0</v>
      </c>
    </row>
    <row r="908" spans="1:18">
      <c r="A908" s="201" t="s">
        <v>1095</v>
      </c>
      <c r="B908" s="202" t="s">
        <v>734</v>
      </c>
      <c r="C908" s="177">
        <v>573000</v>
      </c>
      <c r="D908" s="177">
        <v>573000</v>
      </c>
      <c r="E908" s="177">
        <v>573000</v>
      </c>
      <c r="F908" s="177">
        <v>573000</v>
      </c>
      <c r="G908" s="177">
        <v>573000</v>
      </c>
      <c r="H908" s="177">
        <v>573000</v>
      </c>
      <c r="I908" s="177">
        <v>573000</v>
      </c>
      <c r="J908" s="177">
        <v>573000</v>
      </c>
      <c r="K908" s="177">
        <v>573000</v>
      </c>
      <c r="L908" s="177">
        <v>573000</v>
      </c>
      <c r="M908" s="177">
        <v>573000</v>
      </c>
      <c r="N908" s="177">
        <v>573000</v>
      </c>
      <c r="O908" s="177">
        <v>573000</v>
      </c>
      <c r="P908" s="177">
        <v>573152</v>
      </c>
      <c r="Q908" s="203" t="s">
        <v>163</v>
      </c>
      <c r="R908" s="204">
        <f t="shared" si="14"/>
        <v>0</v>
      </c>
    </row>
    <row r="909" spans="1:18" s="166" customFormat="1">
      <c r="A909" s="201" t="s">
        <v>1096</v>
      </c>
      <c r="B909" s="202" t="s">
        <v>734</v>
      </c>
      <c r="C909" s="176">
        <v>0</v>
      </c>
      <c r="D909" s="176">
        <v>0</v>
      </c>
      <c r="E909" s="176">
        <v>0</v>
      </c>
      <c r="F909" s="176">
        <v>0</v>
      </c>
      <c r="G909" s="176">
        <v>0</v>
      </c>
      <c r="H909" s="176">
        <v>0</v>
      </c>
      <c r="I909" s="176">
        <v>0</v>
      </c>
      <c r="J909" s="176">
        <v>0</v>
      </c>
      <c r="K909" s="176">
        <v>0</v>
      </c>
      <c r="L909" s="176">
        <v>0</v>
      </c>
      <c r="M909" s="176">
        <v>0</v>
      </c>
      <c r="N909" s="176">
        <v>0</v>
      </c>
      <c r="O909" s="176">
        <v>0</v>
      </c>
      <c r="P909" s="176">
        <v>0</v>
      </c>
      <c r="Q909" s="174" t="s">
        <v>163</v>
      </c>
      <c r="R909" s="204">
        <f t="shared" si="14"/>
        <v>0</v>
      </c>
    </row>
    <row r="910" spans="1:18" s="166" customFormat="1">
      <c r="A910" s="201" t="s">
        <v>1097</v>
      </c>
      <c r="B910" s="202" t="s">
        <v>734</v>
      </c>
      <c r="C910" s="176">
        <v>0</v>
      </c>
      <c r="D910" s="176">
        <v>0</v>
      </c>
      <c r="E910" s="176">
        <v>0</v>
      </c>
      <c r="F910" s="176">
        <v>0</v>
      </c>
      <c r="G910" s="176">
        <v>0</v>
      </c>
      <c r="H910" s="176">
        <v>0</v>
      </c>
      <c r="I910" s="176">
        <v>0</v>
      </c>
      <c r="J910" s="176">
        <v>0</v>
      </c>
      <c r="K910" s="176">
        <v>0</v>
      </c>
      <c r="L910" s="176">
        <v>0</v>
      </c>
      <c r="M910" s="176">
        <v>0</v>
      </c>
      <c r="N910" s="176">
        <v>0</v>
      </c>
      <c r="O910" s="176">
        <v>0</v>
      </c>
      <c r="P910" s="176">
        <v>0</v>
      </c>
      <c r="Q910" s="174" t="s">
        <v>163</v>
      </c>
      <c r="R910" s="204">
        <f t="shared" si="14"/>
        <v>0</v>
      </c>
    </row>
    <row r="911" spans="1:18" s="166" customFormat="1">
      <c r="A911" s="201" t="s">
        <v>1098</v>
      </c>
      <c r="B911" s="202" t="s">
        <v>734</v>
      </c>
      <c r="C911" s="176">
        <v>0</v>
      </c>
      <c r="D911" s="176">
        <v>0</v>
      </c>
      <c r="E911" s="176">
        <v>0</v>
      </c>
      <c r="F911" s="176">
        <v>0</v>
      </c>
      <c r="G911" s="176">
        <v>0</v>
      </c>
      <c r="H911" s="176">
        <v>0</v>
      </c>
      <c r="I911" s="176">
        <v>0</v>
      </c>
      <c r="J911" s="176">
        <v>0</v>
      </c>
      <c r="K911" s="176">
        <v>0</v>
      </c>
      <c r="L911" s="176">
        <v>0</v>
      </c>
      <c r="M911" s="176">
        <v>0</v>
      </c>
      <c r="N911" s="176">
        <v>0</v>
      </c>
      <c r="O911" s="176">
        <v>0</v>
      </c>
      <c r="P911" s="176">
        <v>0</v>
      </c>
      <c r="Q911" s="174" t="s">
        <v>163</v>
      </c>
      <c r="R911" s="204">
        <f t="shared" si="14"/>
        <v>0</v>
      </c>
    </row>
    <row r="912" spans="1:18" s="166" customFormat="1">
      <c r="A912" s="201" t="s">
        <v>1099</v>
      </c>
      <c r="B912" s="202" t="s">
        <v>734</v>
      </c>
      <c r="C912" s="176">
        <v>0</v>
      </c>
      <c r="D912" s="176">
        <v>0</v>
      </c>
      <c r="E912" s="176">
        <v>0</v>
      </c>
      <c r="F912" s="176">
        <v>0</v>
      </c>
      <c r="G912" s="176">
        <v>0</v>
      </c>
      <c r="H912" s="176">
        <v>0</v>
      </c>
      <c r="I912" s="176">
        <v>0</v>
      </c>
      <c r="J912" s="176">
        <v>0</v>
      </c>
      <c r="K912" s="176">
        <v>0</v>
      </c>
      <c r="L912" s="176">
        <v>0</v>
      </c>
      <c r="M912" s="176">
        <v>0</v>
      </c>
      <c r="N912" s="176">
        <v>0</v>
      </c>
      <c r="O912" s="176">
        <v>0</v>
      </c>
      <c r="P912" s="176">
        <v>0</v>
      </c>
      <c r="Q912" s="174" t="s">
        <v>163</v>
      </c>
      <c r="R912" s="204">
        <f t="shared" si="14"/>
        <v>0</v>
      </c>
    </row>
    <row r="913" spans="1:18" s="166" customFormat="1">
      <c r="A913" s="201" t="s">
        <v>1100</v>
      </c>
      <c r="B913" s="202" t="s">
        <v>734</v>
      </c>
      <c r="C913" s="176">
        <v>0</v>
      </c>
      <c r="D913" s="176">
        <v>0</v>
      </c>
      <c r="E913" s="176">
        <v>0</v>
      </c>
      <c r="F913" s="176">
        <v>0</v>
      </c>
      <c r="G913" s="176">
        <v>0</v>
      </c>
      <c r="H913" s="176">
        <v>0</v>
      </c>
      <c r="I913" s="176">
        <v>0</v>
      </c>
      <c r="J913" s="176">
        <v>0</v>
      </c>
      <c r="K913" s="176">
        <v>0</v>
      </c>
      <c r="L913" s="176">
        <v>0</v>
      </c>
      <c r="M913" s="176">
        <v>0</v>
      </c>
      <c r="N913" s="176">
        <v>0</v>
      </c>
      <c r="O913" s="176">
        <v>0</v>
      </c>
      <c r="P913" s="176">
        <v>0</v>
      </c>
      <c r="Q913" s="174" t="s">
        <v>163</v>
      </c>
      <c r="R913" s="204">
        <f t="shared" si="14"/>
        <v>0</v>
      </c>
    </row>
    <row r="914" spans="1:18" s="166" customFormat="1">
      <c r="A914" s="201" t="s">
        <v>1101</v>
      </c>
      <c r="B914" s="202" t="s">
        <v>734</v>
      </c>
      <c r="C914" s="176">
        <v>0</v>
      </c>
      <c r="D914" s="176">
        <v>0</v>
      </c>
      <c r="E914" s="176">
        <v>0</v>
      </c>
      <c r="F914" s="176">
        <v>0</v>
      </c>
      <c r="G914" s="176">
        <v>0</v>
      </c>
      <c r="H914" s="176">
        <v>0</v>
      </c>
      <c r="I914" s="176">
        <v>0</v>
      </c>
      <c r="J914" s="176">
        <v>0</v>
      </c>
      <c r="K914" s="176">
        <v>0</v>
      </c>
      <c r="L914" s="176">
        <v>0</v>
      </c>
      <c r="M914" s="176">
        <v>0</v>
      </c>
      <c r="N914" s="176">
        <v>0</v>
      </c>
      <c r="O914" s="176">
        <v>0</v>
      </c>
      <c r="P914" s="176">
        <v>0</v>
      </c>
      <c r="Q914" s="174" t="s">
        <v>163</v>
      </c>
      <c r="R914" s="204">
        <f t="shared" si="14"/>
        <v>0</v>
      </c>
    </row>
    <row r="915" spans="1:18" s="166" customFormat="1">
      <c r="A915" s="201" t="s">
        <v>1102</v>
      </c>
      <c r="B915" s="202" t="s">
        <v>734</v>
      </c>
      <c r="C915" s="176">
        <v>0</v>
      </c>
      <c r="D915" s="176">
        <v>0</v>
      </c>
      <c r="E915" s="176">
        <v>0</v>
      </c>
      <c r="F915" s="176">
        <v>0</v>
      </c>
      <c r="G915" s="176">
        <v>0</v>
      </c>
      <c r="H915" s="176">
        <v>0</v>
      </c>
      <c r="I915" s="176">
        <v>0</v>
      </c>
      <c r="J915" s="176">
        <v>0</v>
      </c>
      <c r="K915" s="176">
        <v>0</v>
      </c>
      <c r="L915" s="176">
        <v>0</v>
      </c>
      <c r="M915" s="176">
        <v>0</v>
      </c>
      <c r="N915" s="176">
        <v>0</v>
      </c>
      <c r="O915" s="176">
        <v>0</v>
      </c>
      <c r="P915" s="176">
        <v>0</v>
      </c>
      <c r="Q915" s="174" t="s">
        <v>163</v>
      </c>
      <c r="R915" s="204">
        <f t="shared" si="14"/>
        <v>0</v>
      </c>
    </row>
    <row r="916" spans="1:18" s="166" customFormat="1">
      <c r="A916" s="201" t="s">
        <v>1103</v>
      </c>
      <c r="B916" s="202" t="s">
        <v>734</v>
      </c>
      <c r="C916" s="176">
        <v>0</v>
      </c>
      <c r="D916" s="176">
        <v>0</v>
      </c>
      <c r="E916" s="176">
        <v>0</v>
      </c>
      <c r="F916" s="176">
        <v>0</v>
      </c>
      <c r="G916" s="176">
        <v>0</v>
      </c>
      <c r="H916" s="176">
        <v>0</v>
      </c>
      <c r="I916" s="176">
        <v>0</v>
      </c>
      <c r="J916" s="176">
        <v>0</v>
      </c>
      <c r="K916" s="176">
        <v>0</v>
      </c>
      <c r="L916" s="176">
        <v>0</v>
      </c>
      <c r="M916" s="176">
        <v>0</v>
      </c>
      <c r="N916" s="176">
        <v>0</v>
      </c>
      <c r="O916" s="176">
        <v>0</v>
      </c>
      <c r="P916" s="176">
        <v>0</v>
      </c>
      <c r="Q916" s="174" t="s">
        <v>163</v>
      </c>
      <c r="R916" s="204">
        <f t="shared" si="14"/>
        <v>0</v>
      </c>
    </row>
    <row r="917" spans="1:18" s="166" customFormat="1">
      <c r="A917" s="201" t="s">
        <v>1104</v>
      </c>
      <c r="B917" s="202" t="s">
        <v>734</v>
      </c>
      <c r="C917" s="176">
        <v>0</v>
      </c>
      <c r="D917" s="176">
        <v>0</v>
      </c>
      <c r="E917" s="176">
        <v>0</v>
      </c>
      <c r="F917" s="176">
        <v>0</v>
      </c>
      <c r="G917" s="176">
        <v>0</v>
      </c>
      <c r="H917" s="176">
        <v>0</v>
      </c>
      <c r="I917" s="176">
        <v>0</v>
      </c>
      <c r="J917" s="176">
        <v>0</v>
      </c>
      <c r="K917" s="176">
        <v>0</v>
      </c>
      <c r="L917" s="176">
        <v>0</v>
      </c>
      <c r="M917" s="176">
        <v>0</v>
      </c>
      <c r="N917" s="176">
        <v>0</v>
      </c>
      <c r="O917" s="176">
        <v>0</v>
      </c>
      <c r="P917" s="176">
        <v>0</v>
      </c>
      <c r="Q917" s="174" t="s">
        <v>163</v>
      </c>
      <c r="R917" s="204">
        <f t="shared" si="14"/>
        <v>0</v>
      </c>
    </row>
    <row r="918" spans="1:18" s="166" customFormat="1">
      <c r="A918" s="201" t="s">
        <v>1105</v>
      </c>
      <c r="B918" s="202" t="s">
        <v>734</v>
      </c>
      <c r="C918" s="176">
        <v>0</v>
      </c>
      <c r="D918" s="176">
        <v>0</v>
      </c>
      <c r="E918" s="176">
        <v>0</v>
      </c>
      <c r="F918" s="176">
        <v>0</v>
      </c>
      <c r="G918" s="176">
        <v>0</v>
      </c>
      <c r="H918" s="176">
        <v>0</v>
      </c>
      <c r="I918" s="176">
        <v>0</v>
      </c>
      <c r="J918" s="176">
        <v>0</v>
      </c>
      <c r="K918" s="176">
        <v>0</v>
      </c>
      <c r="L918" s="176">
        <v>0</v>
      </c>
      <c r="M918" s="176">
        <v>0</v>
      </c>
      <c r="N918" s="176">
        <v>0</v>
      </c>
      <c r="O918" s="176">
        <v>0</v>
      </c>
      <c r="P918" s="176">
        <v>0</v>
      </c>
      <c r="Q918" s="174" t="s">
        <v>163</v>
      </c>
      <c r="R918" s="204">
        <f t="shared" si="14"/>
        <v>0</v>
      </c>
    </row>
    <row r="919" spans="1:18" s="166" customFormat="1">
      <c r="A919" s="201" t="s">
        <v>1106</v>
      </c>
      <c r="B919" s="202" t="s">
        <v>734</v>
      </c>
      <c r="C919" s="176">
        <v>0</v>
      </c>
      <c r="D919" s="176">
        <v>0</v>
      </c>
      <c r="E919" s="176">
        <v>0</v>
      </c>
      <c r="F919" s="176">
        <v>0</v>
      </c>
      <c r="G919" s="176">
        <v>0</v>
      </c>
      <c r="H919" s="176">
        <v>0</v>
      </c>
      <c r="I919" s="176">
        <v>0</v>
      </c>
      <c r="J919" s="176">
        <v>0</v>
      </c>
      <c r="K919" s="176">
        <v>0</v>
      </c>
      <c r="L919" s="176">
        <v>0</v>
      </c>
      <c r="M919" s="176">
        <v>0</v>
      </c>
      <c r="N919" s="176">
        <v>0</v>
      </c>
      <c r="O919" s="176">
        <v>0</v>
      </c>
      <c r="P919" s="176">
        <v>0</v>
      </c>
      <c r="Q919" s="174" t="s">
        <v>163</v>
      </c>
      <c r="R919" s="204">
        <f t="shared" si="14"/>
        <v>0</v>
      </c>
    </row>
    <row r="920" spans="1:18" s="166" customFormat="1">
      <c r="A920" s="201" t="s">
        <v>1107</v>
      </c>
      <c r="B920" s="202" t="s">
        <v>734</v>
      </c>
      <c r="C920" s="176">
        <v>0</v>
      </c>
      <c r="D920" s="176">
        <v>0</v>
      </c>
      <c r="E920" s="176">
        <v>0</v>
      </c>
      <c r="F920" s="176">
        <v>0</v>
      </c>
      <c r="G920" s="176">
        <v>0</v>
      </c>
      <c r="H920" s="176">
        <v>0</v>
      </c>
      <c r="I920" s="176">
        <v>0</v>
      </c>
      <c r="J920" s="176">
        <v>0</v>
      </c>
      <c r="K920" s="176">
        <v>0</v>
      </c>
      <c r="L920" s="176">
        <v>0</v>
      </c>
      <c r="M920" s="176">
        <v>0</v>
      </c>
      <c r="N920" s="176">
        <v>0</v>
      </c>
      <c r="O920" s="176">
        <v>0</v>
      </c>
      <c r="P920" s="176">
        <v>0</v>
      </c>
      <c r="Q920" s="174" t="s">
        <v>163</v>
      </c>
      <c r="R920" s="204">
        <f t="shared" si="14"/>
        <v>0</v>
      </c>
    </row>
    <row r="921" spans="1:18" s="166" customFormat="1">
      <c r="A921" s="201" t="s">
        <v>1108</v>
      </c>
      <c r="B921" s="202" t="s">
        <v>734</v>
      </c>
      <c r="C921" s="176">
        <v>0</v>
      </c>
      <c r="D921" s="176">
        <v>0</v>
      </c>
      <c r="E921" s="176">
        <v>0</v>
      </c>
      <c r="F921" s="176">
        <v>0</v>
      </c>
      <c r="G921" s="176">
        <v>0</v>
      </c>
      <c r="H921" s="176">
        <v>0</v>
      </c>
      <c r="I921" s="176">
        <v>0</v>
      </c>
      <c r="J921" s="176">
        <v>0</v>
      </c>
      <c r="K921" s="176">
        <v>0</v>
      </c>
      <c r="L921" s="176">
        <v>0</v>
      </c>
      <c r="M921" s="176">
        <v>0</v>
      </c>
      <c r="N921" s="176">
        <v>0</v>
      </c>
      <c r="O921" s="176">
        <v>0</v>
      </c>
      <c r="P921" s="176">
        <v>0</v>
      </c>
      <c r="Q921" s="174" t="s">
        <v>163</v>
      </c>
      <c r="R921" s="204">
        <f t="shared" si="14"/>
        <v>0</v>
      </c>
    </row>
    <row r="922" spans="1:18" s="166" customFormat="1">
      <c r="A922" s="201" t="s">
        <v>1109</v>
      </c>
      <c r="B922" s="202" t="s">
        <v>734</v>
      </c>
      <c r="C922" s="176">
        <v>0</v>
      </c>
      <c r="D922" s="176">
        <v>0</v>
      </c>
      <c r="E922" s="176">
        <v>0</v>
      </c>
      <c r="F922" s="176">
        <v>0</v>
      </c>
      <c r="G922" s="176">
        <v>0</v>
      </c>
      <c r="H922" s="176">
        <v>0</v>
      </c>
      <c r="I922" s="176">
        <v>0</v>
      </c>
      <c r="J922" s="176">
        <v>0</v>
      </c>
      <c r="K922" s="176">
        <v>0</v>
      </c>
      <c r="L922" s="176">
        <v>0</v>
      </c>
      <c r="M922" s="176">
        <v>0</v>
      </c>
      <c r="N922" s="176">
        <v>0</v>
      </c>
      <c r="O922" s="176">
        <v>0</v>
      </c>
      <c r="P922" s="176">
        <v>0</v>
      </c>
      <c r="Q922" s="174" t="s">
        <v>163</v>
      </c>
      <c r="R922" s="204">
        <f t="shared" si="14"/>
        <v>0</v>
      </c>
    </row>
    <row r="923" spans="1:18" s="166" customFormat="1">
      <c r="A923" s="201" t="s">
        <v>1110</v>
      </c>
      <c r="B923" s="202" t="s">
        <v>734</v>
      </c>
      <c r="C923" s="176">
        <v>0</v>
      </c>
      <c r="D923" s="176">
        <v>0</v>
      </c>
      <c r="E923" s="176">
        <v>0</v>
      </c>
      <c r="F923" s="176">
        <v>0</v>
      </c>
      <c r="G923" s="176">
        <v>0</v>
      </c>
      <c r="H923" s="176">
        <v>0</v>
      </c>
      <c r="I923" s="176">
        <v>0</v>
      </c>
      <c r="J923" s="176">
        <v>0</v>
      </c>
      <c r="K923" s="176">
        <v>0</v>
      </c>
      <c r="L923" s="176">
        <v>0</v>
      </c>
      <c r="M923" s="176">
        <v>0</v>
      </c>
      <c r="N923" s="176">
        <v>0</v>
      </c>
      <c r="O923" s="176">
        <v>0</v>
      </c>
      <c r="P923" s="176">
        <v>0</v>
      </c>
      <c r="Q923" s="174" t="s">
        <v>163</v>
      </c>
      <c r="R923" s="204">
        <f t="shared" si="14"/>
        <v>0</v>
      </c>
    </row>
    <row r="924" spans="1:18" s="166" customFormat="1">
      <c r="A924" s="201" t="s">
        <v>1111</v>
      </c>
      <c r="B924" s="202" t="s">
        <v>734</v>
      </c>
      <c r="C924" s="176">
        <v>0</v>
      </c>
      <c r="D924" s="176">
        <v>0</v>
      </c>
      <c r="E924" s="176">
        <v>0</v>
      </c>
      <c r="F924" s="176">
        <v>0</v>
      </c>
      <c r="G924" s="176">
        <v>0</v>
      </c>
      <c r="H924" s="176">
        <v>0</v>
      </c>
      <c r="I924" s="176">
        <v>0</v>
      </c>
      <c r="J924" s="176">
        <v>0</v>
      </c>
      <c r="K924" s="176">
        <v>0</v>
      </c>
      <c r="L924" s="176">
        <v>0</v>
      </c>
      <c r="M924" s="176">
        <v>0</v>
      </c>
      <c r="N924" s="176">
        <v>0</v>
      </c>
      <c r="O924" s="176">
        <v>0</v>
      </c>
      <c r="P924" s="176">
        <v>0</v>
      </c>
      <c r="Q924" s="174" t="s">
        <v>163</v>
      </c>
      <c r="R924" s="204">
        <f t="shared" si="14"/>
        <v>0</v>
      </c>
    </row>
    <row r="925" spans="1:18" s="166" customFormat="1">
      <c r="A925" s="201" t="s">
        <v>1112</v>
      </c>
      <c r="B925" s="202" t="s">
        <v>734</v>
      </c>
      <c r="C925" s="176">
        <v>0</v>
      </c>
      <c r="D925" s="176">
        <v>0</v>
      </c>
      <c r="E925" s="176">
        <v>0</v>
      </c>
      <c r="F925" s="176">
        <v>0</v>
      </c>
      <c r="G925" s="176">
        <v>0</v>
      </c>
      <c r="H925" s="176">
        <v>0</v>
      </c>
      <c r="I925" s="176">
        <v>0</v>
      </c>
      <c r="J925" s="176">
        <v>0</v>
      </c>
      <c r="K925" s="176">
        <v>0</v>
      </c>
      <c r="L925" s="176">
        <v>0</v>
      </c>
      <c r="M925" s="176">
        <v>0</v>
      </c>
      <c r="N925" s="176">
        <v>0</v>
      </c>
      <c r="O925" s="176">
        <v>0</v>
      </c>
      <c r="P925" s="176">
        <v>0</v>
      </c>
      <c r="Q925" s="174" t="s">
        <v>163</v>
      </c>
      <c r="R925" s="204">
        <f t="shared" si="14"/>
        <v>0</v>
      </c>
    </row>
    <row r="926" spans="1:18" s="166" customFormat="1">
      <c r="A926" s="201" t="s">
        <v>1113</v>
      </c>
      <c r="B926" s="202" t="s">
        <v>734</v>
      </c>
      <c r="C926" s="176">
        <v>0</v>
      </c>
      <c r="D926" s="176">
        <v>0</v>
      </c>
      <c r="E926" s="176">
        <v>0</v>
      </c>
      <c r="F926" s="176">
        <v>0</v>
      </c>
      <c r="G926" s="176">
        <v>0</v>
      </c>
      <c r="H926" s="176">
        <v>0</v>
      </c>
      <c r="I926" s="176">
        <v>0</v>
      </c>
      <c r="J926" s="176">
        <v>0</v>
      </c>
      <c r="K926" s="176">
        <v>0</v>
      </c>
      <c r="L926" s="176">
        <v>0</v>
      </c>
      <c r="M926" s="176">
        <v>0</v>
      </c>
      <c r="N926" s="176">
        <v>0</v>
      </c>
      <c r="O926" s="176">
        <v>0</v>
      </c>
      <c r="P926" s="176">
        <v>0</v>
      </c>
      <c r="Q926" s="174" t="s">
        <v>163</v>
      </c>
      <c r="R926" s="204">
        <f t="shared" si="14"/>
        <v>0</v>
      </c>
    </row>
    <row r="927" spans="1:18" s="166" customFormat="1">
      <c r="A927" s="201" t="s">
        <v>1114</v>
      </c>
      <c r="B927" s="202" t="s">
        <v>734</v>
      </c>
      <c r="C927" s="176">
        <v>0</v>
      </c>
      <c r="D927" s="176">
        <v>0</v>
      </c>
      <c r="E927" s="176">
        <v>0</v>
      </c>
      <c r="F927" s="176">
        <v>0</v>
      </c>
      <c r="G927" s="176">
        <v>0</v>
      </c>
      <c r="H927" s="176">
        <v>0</v>
      </c>
      <c r="I927" s="176">
        <v>0</v>
      </c>
      <c r="J927" s="176">
        <v>0</v>
      </c>
      <c r="K927" s="176">
        <v>0</v>
      </c>
      <c r="L927" s="176">
        <v>0</v>
      </c>
      <c r="M927" s="176">
        <v>0</v>
      </c>
      <c r="N927" s="176">
        <v>0</v>
      </c>
      <c r="O927" s="176">
        <v>0</v>
      </c>
      <c r="P927" s="176">
        <v>0</v>
      </c>
      <c r="Q927" s="174" t="s">
        <v>163</v>
      </c>
      <c r="R927" s="204">
        <f t="shared" si="14"/>
        <v>0</v>
      </c>
    </row>
    <row r="928" spans="1:18" s="166" customFormat="1">
      <c r="A928" s="201" t="s">
        <v>1115</v>
      </c>
      <c r="B928" s="202" t="s">
        <v>734</v>
      </c>
      <c r="C928" s="176">
        <v>0</v>
      </c>
      <c r="D928" s="176">
        <v>0</v>
      </c>
      <c r="E928" s="176">
        <v>0</v>
      </c>
      <c r="F928" s="176">
        <v>0</v>
      </c>
      <c r="G928" s="176">
        <v>0</v>
      </c>
      <c r="H928" s="176">
        <v>0</v>
      </c>
      <c r="I928" s="176">
        <v>0</v>
      </c>
      <c r="J928" s="176">
        <v>0</v>
      </c>
      <c r="K928" s="176">
        <v>0</v>
      </c>
      <c r="L928" s="176">
        <v>0</v>
      </c>
      <c r="M928" s="176">
        <v>0</v>
      </c>
      <c r="N928" s="176">
        <v>0</v>
      </c>
      <c r="O928" s="176">
        <v>0</v>
      </c>
      <c r="P928" s="176">
        <v>0</v>
      </c>
      <c r="Q928" s="174" t="s">
        <v>163</v>
      </c>
      <c r="R928" s="204">
        <f t="shared" si="14"/>
        <v>0</v>
      </c>
    </row>
    <row r="929" spans="1:18" s="166" customFormat="1">
      <c r="A929" s="201" t="s">
        <v>1116</v>
      </c>
      <c r="B929" s="202" t="s">
        <v>734</v>
      </c>
      <c r="C929" s="176">
        <v>0</v>
      </c>
      <c r="D929" s="176">
        <v>0</v>
      </c>
      <c r="E929" s="176">
        <v>0</v>
      </c>
      <c r="F929" s="176">
        <v>0</v>
      </c>
      <c r="G929" s="176">
        <v>0</v>
      </c>
      <c r="H929" s="176">
        <v>0</v>
      </c>
      <c r="I929" s="176">
        <v>0</v>
      </c>
      <c r="J929" s="176">
        <v>0</v>
      </c>
      <c r="K929" s="176">
        <v>0</v>
      </c>
      <c r="L929" s="176">
        <v>0</v>
      </c>
      <c r="M929" s="176">
        <v>0</v>
      </c>
      <c r="N929" s="176">
        <v>0</v>
      </c>
      <c r="O929" s="176">
        <v>0</v>
      </c>
      <c r="P929" s="176">
        <v>0</v>
      </c>
      <c r="Q929" s="174" t="s">
        <v>163</v>
      </c>
      <c r="R929" s="204">
        <f t="shared" si="14"/>
        <v>0</v>
      </c>
    </row>
    <row r="930" spans="1:18" s="166" customFormat="1">
      <c r="A930" s="201" t="s">
        <v>1117</v>
      </c>
      <c r="B930" s="202" t="s">
        <v>734</v>
      </c>
      <c r="C930" s="176">
        <v>0</v>
      </c>
      <c r="D930" s="176">
        <v>0</v>
      </c>
      <c r="E930" s="176">
        <v>0</v>
      </c>
      <c r="F930" s="176">
        <v>0</v>
      </c>
      <c r="G930" s="176">
        <v>0</v>
      </c>
      <c r="H930" s="176">
        <v>0</v>
      </c>
      <c r="I930" s="176">
        <v>0</v>
      </c>
      <c r="J930" s="176">
        <v>0</v>
      </c>
      <c r="K930" s="176">
        <v>0</v>
      </c>
      <c r="L930" s="176">
        <v>0</v>
      </c>
      <c r="M930" s="176">
        <v>0</v>
      </c>
      <c r="N930" s="176">
        <v>0</v>
      </c>
      <c r="O930" s="176">
        <v>0</v>
      </c>
      <c r="P930" s="176">
        <v>0</v>
      </c>
      <c r="Q930" s="174" t="s">
        <v>163</v>
      </c>
      <c r="R930" s="204">
        <f t="shared" si="14"/>
        <v>0</v>
      </c>
    </row>
    <row r="931" spans="1:18" s="166" customFormat="1">
      <c r="A931" s="201" t="s">
        <v>1118</v>
      </c>
      <c r="B931" s="202" t="s">
        <v>734</v>
      </c>
      <c r="C931" s="176">
        <v>0</v>
      </c>
      <c r="D931" s="176">
        <v>0</v>
      </c>
      <c r="E931" s="176">
        <v>0</v>
      </c>
      <c r="F931" s="176">
        <v>0</v>
      </c>
      <c r="G931" s="176">
        <v>0</v>
      </c>
      <c r="H931" s="176">
        <v>0</v>
      </c>
      <c r="I931" s="176">
        <v>0</v>
      </c>
      <c r="J931" s="176">
        <v>0</v>
      </c>
      <c r="K931" s="176">
        <v>0</v>
      </c>
      <c r="L931" s="176">
        <v>0</v>
      </c>
      <c r="M931" s="176">
        <v>0</v>
      </c>
      <c r="N931" s="176">
        <v>0</v>
      </c>
      <c r="O931" s="176">
        <v>0</v>
      </c>
      <c r="P931" s="176">
        <v>0</v>
      </c>
      <c r="Q931" s="174" t="s">
        <v>163</v>
      </c>
      <c r="R931" s="204">
        <f t="shared" si="14"/>
        <v>0</v>
      </c>
    </row>
    <row r="932" spans="1:18" s="166" customFormat="1">
      <c r="A932" s="201" t="s">
        <v>1119</v>
      </c>
      <c r="B932" s="202" t="s">
        <v>734</v>
      </c>
      <c r="C932" s="176">
        <v>0</v>
      </c>
      <c r="D932" s="176">
        <v>0</v>
      </c>
      <c r="E932" s="176">
        <v>0</v>
      </c>
      <c r="F932" s="176">
        <v>0</v>
      </c>
      <c r="G932" s="176">
        <v>0</v>
      </c>
      <c r="H932" s="176">
        <v>0</v>
      </c>
      <c r="I932" s="176">
        <v>0</v>
      </c>
      <c r="J932" s="176">
        <v>0</v>
      </c>
      <c r="K932" s="176">
        <v>0</v>
      </c>
      <c r="L932" s="176">
        <v>0</v>
      </c>
      <c r="M932" s="176">
        <v>0</v>
      </c>
      <c r="N932" s="176">
        <v>0</v>
      </c>
      <c r="O932" s="176">
        <v>0</v>
      </c>
      <c r="P932" s="176">
        <v>0</v>
      </c>
      <c r="Q932" s="174" t="s">
        <v>163</v>
      </c>
      <c r="R932" s="204">
        <f t="shared" si="14"/>
        <v>0</v>
      </c>
    </row>
    <row r="933" spans="1:18" s="166" customFormat="1">
      <c r="A933" s="201" t="s">
        <v>1120</v>
      </c>
      <c r="B933" s="202" t="s">
        <v>734</v>
      </c>
      <c r="C933" s="176">
        <v>0</v>
      </c>
      <c r="D933" s="176">
        <v>0</v>
      </c>
      <c r="E933" s="176">
        <v>0</v>
      </c>
      <c r="F933" s="176">
        <v>0</v>
      </c>
      <c r="G933" s="176">
        <v>0</v>
      </c>
      <c r="H933" s="176">
        <v>0</v>
      </c>
      <c r="I933" s="176">
        <v>0</v>
      </c>
      <c r="J933" s="176">
        <v>0</v>
      </c>
      <c r="K933" s="176">
        <v>0</v>
      </c>
      <c r="L933" s="176">
        <v>0</v>
      </c>
      <c r="M933" s="176">
        <v>0</v>
      </c>
      <c r="N933" s="176">
        <v>0</v>
      </c>
      <c r="O933" s="176">
        <v>0</v>
      </c>
      <c r="P933" s="176">
        <v>0</v>
      </c>
      <c r="Q933" s="174" t="s">
        <v>163</v>
      </c>
      <c r="R933" s="204">
        <f t="shared" si="14"/>
        <v>0</v>
      </c>
    </row>
    <row r="934" spans="1:18">
      <c r="A934" s="201" t="s">
        <v>1121</v>
      </c>
      <c r="B934" s="202" t="s">
        <v>734</v>
      </c>
      <c r="C934" s="177">
        <v>255266000</v>
      </c>
      <c r="D934" s="177">
        <v>254211000</v>
      </c>
      <c r="E934" s="177">
        <v>254361000</v>
      </c>
      <c r="F934" s="177">
        <v>254391000</v>
      </c>
      <c r="G934" s="177">
        <v>92054000</v>
      </c>
      <c r="H934" s="177">
        <v>103176000</v>
      </c>
      <c r="I934" s="177">
        <v>103181000</v>
      </c>
      <c r="J934" s="177">
        <v>104597000</v>
      </c>
      <c r="K934" s="177">
        <v>104708000</v>
      </c>
      <c r="L934" s="177">
        <v>104790000</v>
      </c>
      <c r="M934" s="177">
        <v>104786000</v>
      </c>
      <c r="N934" s="177">
        <v>104786000</v>
      </c>
      <c r="O934" s="177">
        <v>104786000</v>
      </c>
      <c r="P934" s="177">
        <v>147088965</v>
      </c>
      <c r="Q934" s="203" t="s">
        <v>163</v>
      </c>
      <c r="R934" s="204">
        <f t="shared" si="14"/>
        <v>0</v>
      </c>
    </row>
    <row r="935" spans="1:18">
      <c r="A935" s="201" t="s">
        <v>1122</v>
      </c>
      <c r="B935" s="202" t="s">
        <v>734</v>
      </c>
      <c r="C935" s="177">
        <v>4293000</v>
      </c>
      <c r="D935" s="177">
        <v>4293000</v>
      </c>
      <c r="E935" s="177">
        <v>4293000</v>
      </c>
      <c r="F935" s="177">
        <v>4293000</v>
      </c>
      <c r="G935" s="177">
        <v>4293000</v>
      </c>
      <c r="H935" s="177">
        <v>4293000</v>
      </c>
      <c r="I935" s="177">
        <v>4293000</v>
      </c>
      <c r="J935" s="177">
        <v>4293000</v>
      </c>
      <c r="K935" s="177">
        <v>4293000</v>
      </c>
      <c r="L935" s="177">
        <v>4293000</v>
      </c>
      <c r="M935" s="177">
        <v>4293000</v>
      </c>
      <c r="N935" s="177">
        <v>4293000</v>
      </c>
      <c r="O935" s="177">
        <v>4293000</v>
      </c>
      <c r="P935" s="177">
        <v>4292698</v>
      </c>
      <c r="Q935" s="203" t="s">
        <v>163</v>
      </c>
      <c r="R935" s="204">
        <f t="shared" si="14"/>
        <v>0</v>
      </c>
    </row>
    <row r="936" spans="1:18">
      <c r="A936" s="201" t="s">
        <v>1123</v>
      </c>
      <c r="B936" s="202" t="s">
        <v>734</v>
      </c>
      <c r="C936" s="177">
        <v>3427000</v>
      </c>
      <c r="D936" s="177">
        <v>3427000</v>
      </c>
      <c r="E936" s="177">
        <v>3427000</v>
      </c>
      <c r="F936" s="177">
        <v>3427000</v>
      </c>
      <c r="G936" s="177">
        <v>3427000</v>
      </c>
      <c r="H936" s="177">
        <v>3427000</v>
      </c>
      <c r="I936" s="177">
        <v>3427000</v>
      </c>
      <c r="J936" s="177">
        <v>3427000</v>
      </c>
      <c r="K936" s="177">
        <v>3427000</v>
      </c>
      <c r="L936" s="177">
        <v>3427000</v>
      </c>
      <c r="M936" s="177">
        <v>3427000</v>
      </c>
      <c r="N936" s="177">
        <v>3427000</v>
      </c>
      <c r="O936" s="177">
        <v>3427000</v>
      </c>
      <c r="P936" s="177">
        <v>3427089</v>
      </c>
      <c r="Q936" s="203" t="s">
        <v>163</v>
      </c>
      <c r="R936" s="204">
        <f t="shared" si="14"/>
        <v>0</v>
      </c>
    </row>
    <row r="937" spans="1:18" s="166" customFormat="1">
      <c r="A937" s="201" t="s">
        <v>1124</v>
      </c>
      <c r="B937" s="202" t="s">
        <v>734</v>
      </c>
      <c r="C937" s="176">
        <v>0</v>
      </c>
      <c r="D937" s="176">
        <v>0</v>
      </c>
      <c r="E937" s="176">
        <v>0</v>
      </c>
      <c r="F937" s="176">
        <v>0</v>
      </c>
      <c r="G937" s="176">
        <v>0</v>
      </c>
      <c r="H937" s="176">
        <v>0</v>
      </c>
      <c r="I937" s="176">
        <v>0</v>
      </c>
      <c r="J937" s="176">
        <v>0</v>
      </c>
      <c r="K937" s="176">
        <v>0</v>
      </c>
      <c r="L937" s="176">
        <v>0</v>
      </c>
      <c r="M937" s="176">
        <v>0</v>
      </c>
      <c r="N937" s="176">
        <v>0</v>
      </c>
      <c r="O937" s="176">
        <v>0</v>
      </c>
      <c r="P937" s="176">
        <v>0</v>
      </c>
      <c r="Q937" s="174" t="s">
        <v>163</v>
      </c>
      <c r="R937" s="204">
        <f t="shared" si="14"/>
        <v>0</v>
      </c>
    </row>
    <row r="938" spans="1:18" s="166" customFormat="1">
      <c r="A938" s="201" t="s">
        <v>1125</v>
      </c>
      <c r="B938" s="202" t="s">
        <v>734</v>
      </c>
      <c r="C938" s="176">
        <v>0</v>
      </c>
      <c r="D938" s="176">
        <v>0</v>
      </c>
      <c r="E938" s="176">
        <v>0</v>
      </c>
      <c r="F938" s="176">
        <v>0</v>
      </c>
      <c r="G938" s="176">
        <v>0</v>
      </c>
      <c r="H938" s="176">
        <v>0</v>
      </c>
      <c r="I938" s="176">
        <v>0</v>
      </c>
      <c r="J938" s="176">
        <v>0</v>
      </c>
      <c r="K938" s="176">
        <v>0</v>
      </c>
      <c r="L938" s="176">
        <v>0</v>
      </c>
      <c r="M938" s="176">
        <v>0</v>
      </c>
      <c r="N938" s="176">
        <v>0</v>
      </c>
      <c r="O938" s="176">
        <v>0</v>
      </c>
      <c r="P938" s="176">
        <v>0</v>
      </c>
      <c r="Q938" s="174" t="s">
        <v>163</v>
      </c>
      <c r="R938" s="204">
        <f t="shared" si="14"/>
        <v>0</v>
      </c>
    </row>
    <row r="939" spans="1:18" s="166" customFormat="1">
      <c r="A939" s="201" t="s">
        <v>1126</v>
      </c>
      <c r="B939" s="202" t="s">
        <v>734</v>
      </c>
      <c r="C939" s="176">
        <v>0</v>
      </c>
      <c r="D939" s="176">
        <v>0</v>
      </c>
      <c r="E939" s="176">
        <v>0</v>
      </c>
      <c r="F939" s="176">
        <v>0</v>
      </c>
      <c r="G939" s="176">
        <v>0</v>
      </c>
      <c r="H939" s="176">
        <v>0</v>
      </c>
      <c r="I939" s="176">
        <v>0</v>
      </c>
      <c r="J939" s="176">
        <v>0</v>
      </c>
      <c r="K939" s="176">
        <v>0</v>
      </c>
      <c r="L939" s="176">
        <v>0</v>
      </c>
      <c r="M939" s="176">
        <v>0</v>
      </c>
      <c r="N939" s="176">
        <v>0</v>
      </c>
      <c r="O939" s="176">
        <v>0</v>
      </c>
      <c r="P939" s="176">
        <v>0</v>
      </c>
      <c r="Q939" s="174" t="s">
        <v>163</v>
      </c>
      <c r="R939" s="204">
        <f t="shared" si="14"/>
        <v>0</v>
      </c>
    </row>
    <row r="940" spans="1:18" s="166" customFormat="1">
      <c r="A940" s="201" t="s">
        <v>1127</v>
      </c>
      <c r="B940" s="202" t="s">
        <v>734</v>
      </c>
      <c r="C940" s="176">
        <v>0</v>
      </c>
      <c r="D940" s="176">
        <v>0</v>
      </c>
      <c r="E940" s="176">
        <v>0</v>
      </c>
      <c r="F940" s="176">
        <v>0</v>
      </c>
      <c r="G940" s="176">
        <v>0</v>
      </c>
      <c r="H940" s="176">
        <v>0</v>
      </c>
      <c r="I940" s="176">
        <v>0</v>
      </c>
      <c r="J940" s="176">
        <v>0</v>
      </c>
      <c r="K940" s="176">
        <v>0</v>
      </c>
      <c r="L940" s="176">
        <v>0</v>
      </c>
      <c r="M940" s="176">
        <v>0</v>
      </c>
      <c r="N940" s="176">
        <v>0</v>
      </c>
      <c r="O940" s="176">
        <v>0</v>
      </c>
      <c r="P940" s="176">
        <v>0</v>
      </c>
      <c r="Q940" s="174" t="s">
        <v>163</v>
      </c>
      <c r="R940" s="204">
        <f t="shared" si="14"/>
        <v>0</v>
      </c>
    </row>
    <row r="941" spans="1:18" s="166" customFormat="1">
      <c r="A941" s="201" t="s">
        <v>1128</v>
      </c>
      <c r="B941" s="202" t="s">
        <v>734</v>
      </c>
      <c r="C941" s="176">
        <v>0</v>
      </c>
      <c r="D941" s="176">
        <v>0</v>
      </c>
      <c r="E941" s="176">
        <v>0</v>
      </c>
      <c r="F941" s="176">
        <v>0</v>
      </c>
      <c r="G941" s="176">
        <v>0</v>
      </c>
      <c r="H941" s="176">
        <v>0</v>
      </c>
      <c r="I941" s="176">
        <v>0</v>
      </c>
      <c r="J941" s="176">
        <v>0</v>
      </c>
      <c r="K941" s="176">
        <v>0</v>
      </c>
      <c r="L941" s="176">
        <v>0</v>
      </c>
      <c r="M941" s="176">
        <v>0</v>
      </c>
      <c r="N941" s="176">
        <v>0</v>
      </c>
      <c r="O941" s="176">
        <v>0</v>
      </c>
      <c r="P941" s="176">
        <v>0</v>
      </c>
      <c r="Q941" s="174" t="s">
        <v>163</v>
      </c>
      <c r="R941" s="204">
        <f t="shared" si="14"/>
        <v>0</v>
      </c>
    </row>
    <row r="942" spans="1:18" s="166" customFormat="1">
      <c r="A942" s="201" t="s">
        <v>1129</v>
      </c>
      <c r="B942" s="202" t="s">
        <v>734</v>
      </c>
      <c r="C942" s="176">
        <v>0</v>
      </c>
      <c r="D942" s="176">
        <v>0</v>
      </c>
      <c r="E942" s="176">
        <v>0</v>
      </c>
      <c r="F942" s="176">
        <v>0</v>
      </c>
      <c r="G942" s="176">
        <v>0</v>
      </c>
      <c r="H942" s="176">
        <v>0</v>
      </c>
      <c r="I942" s="176">
        <v>0</v>
      </c>
      <c r="J942" s="176">
        <v>0</v>
      </c>
      <c r="K942" s="176">
        <v>0</v>
      </c>
      <c r="L942" s="176">
        <v>0</v>
      </c>
      <c r="M942" s="176">
        <v>0</v>
      </c>
      <c r="N942" s="176">
        <v>0</v>
      </c>
      <c r="O942" s="176">
        <v>0</v>
      </c>
      <c r="P942" s="176">
        <v>0</v>
      </c>
      <c r="Q942" s="174" t="s">
        <v>163</v>
      </c>
      <c r="R942" s="204">
        <f t="shared" si="14"/>
        <v>0</v>
      </c>
    </row>
    <row r="943" spans="1:18" s="166" customFormat="1">
      <c r="A943" s="201" t="s">
        <v>1130</v>
      </c>
      <c r="B943" s="202" t="s">
        <v>734</v>
      </c>
      <c r="C943" s="176">
        <v>0</v>
      </c>
      <c r="D943" s="176">
        <v>0</v>
      </c>
      <c r="E943" s="176">
        <v>0</v>
      </c>
      <c r="F943" s="176">
        <v>0</v>
      </c>
      <c r="G943" s="176">
        <v>0</v>
      </c>
      <c r="H943" s="176">
        <v>0</v>
      </c>
      <c r="I943" s="176">
        <v>0</v>
      </c>
      <c r="J943" s="176">
        <v>0</v>
      </c>
      <c r="K943" s="176">
        <v>0</v>
      </c>
      <c r="L943" s="176">
        <v>0</v>
      </c>
      <c r="M943" s="176">
        <v>0</v>
      </c>
      <c r="N943" s="176">
        <v>0</v>
      </c>
      <c r="O943" s="176">
        <v>0</v>
      </c>
      <c r="P943" s="176">
        <v>0</v>
      </c>
      <c r="Q943" s="174" t="s">
        <v>163</v>
      </c>
      <c r="R943" s="204">
        <f t="shared" si="14"/>
        <v>0</v>
      </c>
    </row>
    <row r="944" spans="1:18" s="166" customFormat="1">
      <c r="A944" s="201" t="s">
        <v>1131</v>
      </c>
      <c r="B944" s="202" t="s">
        <v>734</v>
      </c>
      <c r="C944" s="176">
        <v>0</v>
      </c>
      <c r="D944" s="176">
        <v>0</v>
      </c>
      <c r="E944" s="176">
        <v>0</v>
      </c>
      <c r="F944" s="176">
        <v>0</v>
      </c>
      <c r="G944" s="176">
        <v>0</v>
      </c>
      <c r="H944" s="176">
        <v>0</v>
      </c>
      <c r="I944" s="176">
        <v>0</v>
      </c>
      <c r="J944" s="176">
        <v>0</v>
      </c>
      <c r="K944" s="176">
        <v>0</v>
      </c>
      <c r="L944" s="176">
        <v>0</v>
      </c>
      <c r="M944" s="176">
        <v>0</v>
      </c>
      <c r="N944" s="176">
        <v>0</v>
      </c>
      <c r="O944" s="176">
        <v>0</v>
      </c>
      <c r="P944" s="176">
        <v>0</v>
      </c>
      <c r="Q944" s="174" t="s">
        <v>163</v>
      </c>
      <c r="R944" s="204">
        <f t="shared" si="14"/>
        <v>0</v>
      </c>
    </row>
    <row r="945" spans="1:18" s="166" customFormat="1">
      <c r="A945" s="201" t="s">
        <v>1132</v>
      </c>
      <c r="B945" s="202" t="s">
        <v>734</v>
      </c>
      <c r="C945" s="176">
        <v>0</v>
      </c>
      <c r="D945" s="176">
        <v>0</v>
      </c>
      <c r="E945" s="176">
        <v>0</v>
      </c>
      <c r="F945" s="176">
        <v>0</v>
      </c>
      <c r="G945" s="176">
        <v>0</v>
      </c>
      <c r="H945" s="176">
        <v>0</v>
      </c>
      <c r="I945" s="176">
        <v>0</v>
      </c>
      <c r="J945" s="176">
        <v>0</v>
      </c>
      <c r="K945" s="176">
        <v>0</v>
      </c>
      <c r="L945" s="176">
        <v>0</v>
      </c>
      <c r="M945" s="176">
        <v>0</v>
      </c>
      <c r="N945" s="176">
        <v>0</v>
      </c>
      <c r="O945" s="176">
        <v>0</v>
      </c>
      <c r="P945" s="176">
        <v>0</v>
      </c>
      <c r="Q945" s="174" t="s">
        <v>163</v>
      </c>
      <c r="R945" s="204">
        <f t="shared" si="14"/>
        <v>0</v>
      </c>
    </row>
    <row r="946" spans="1:18" s="166" customFormat="1">
      <c r="A946" s="201" t="s">
        <v>1133</v>
      </c>
      <c r="B946" s="202" t="s">
        <v>734</v>
      </c>
      <c r="C946" s="176">
        <v>0</v>
      </c>
      <c r="D946" s="176">
        <v>0</v>
      </c>
      <c r="E946" s="176">
        <v>0</v>
      </c>
      <c r="F946" s="176">
        <v>0</v>
      </c>
      <c r="G946" s="176">
        <v>0</v>
      </c>
      <c r="H946" s="176">
        <v>0</v>
      </c>
      <c r="I946" s="176">
        <v>0</v>
      </c>
      <c r="J946" s="176">
        <v>0</v>
      </c>
      <c r="K946" s="176">
        <v>0</v>
      </c>
      <c r="L946" s="176">
        <v>0</v>
      </c>
      <c r="M946" s="176">
        <v>0</v>
      </c>
      <c r="N946" s="176">
        <v>0</v>
      </c>
      <c r="O946" s="176">
        <v>0</v>
      </c>
      <c r="P946" s="176">
        <v>0</v>
      </c>
      <c r="Q946" s="174" t="s">
        <v>163</v>
      </c>
      <c r="R946" s="204">
        <f t="shared" si="14"/>
        <v>0</v>
      </c>
    </row>
    <row r="947" spans="1:18">
      <c r="A947" s="201" t="s">
        <v>1134</v>
      </c>
      <c r="B947" s="202" t="s">
        <v>734</v>
      </c>
      <c r="C947" s="177">
        <v>21071000</v>
      </c>
      <c r="D947" s="177">
        <v>21199000</v>
      </c>
      <c r="E947" s="177">
        <v>21203000</v>
      </c>
      <c r="F947" s="177">
        <v>21210000</v>
      </c>
      <c r="G947" s="177">
        <v>21217000</v>
      </c>
      <c r="H947" s="177">
        <v>21233000</v>
      </c>
      <c r="I947" s="177">
        <v>21237000</v>
      </c>
      <c r="J947" s="177">
        <v>21252000</v>
      </c>
      <c r="K947" s="177">
        <v>21262000</v>
      </c>
      <c r="L947" s="177">
        <v>21363000</v>
      </c>
      <c r="M947" s="177">
        <v>21393000</v>
      </c>
      <c r="N947" s="177">
        <v>21414000</v>
      </c>
      <c r="O947" s="177">
        <v>21430000</v>
      </c>
      <c r="P947" s="177">
        <v>21269377</v>
      </c>
      <c r="Q947" s="203" t="s">
        <v>163</v>
      </c>
      <c r="R947" s="204">
        <f t="shared" si="14"/>
        <v>0</v>
      </c>
    </row>
    <row r="948" spans="1:18" s="166" customFormat="1">
      <c r="A948" s="201" t="s">
        <v>1135</v>
      </c>
      <c r="B948" s="202" t="s">
        <v>734</v>
      </c>
      <c r="C948" s="176">
        <v>0</v>
      </c>
      <c r="D948" s="176">
        <v>0</v>
      </c>
      <c r="E948" s="176">
        <v>0</v>
      </c>
      <c r="F948" s="176">
        <v>0</v>
      </c>
      <c r="G948" s="176">
        <v>0</v>
      </c>
      <c r="H948" s="176">
        <v>0</v>
      </c>
      <c r="I948" s="176">
        <v>0</v>
      </c>
      <c r="J948" s="176">
        <v>0</v>
      </c>
      <c r="K948" s="176">
        <v>0</v>
      </c>
      <c r="L948" s="176">
        <v>0</v>
      </c>
      <c r="M948" s="176">
        <v>0</v>
      </c>
      <c r="N948" s="176">
        <v>0</v>
      </c>
      <c r="O948" s="176">
        <v>0</v>
      </c>
      <c r="P948" s="176">
        <v>0</v>
      </c>
      <c r="Q948" s="174" t="s">
        <v>163</v>
      </c>
      <c r="R948" s="204">
        <f t="shared" si="14"/>
        <v>0</v>
      </c>
    </row>
    <row r="949" spans="1:18" s="166" customFormat="1">
      <c r="A949" s="201" t="s">
        <v>1136</v>
      </c>
      <c r="B949" s="202" t="s">
        <v>734</v>
      </c>
      <c r="C949" s="176">
        <v>0</v>
      </c>
      <c r="D949" s="176">
        <v>0</v>
      </c>
      <c r="E949" s="176">
        <v>0</v>
      </c>
      <c r="F949" s="176">
        <v>0</v>
      </c>
      <c r="G949" s="176">
        <v>0</v>
      </c>
      <c r="H949" s="176">
        <v>0</v>
      </c>
      <c r="I949" s="176">
        <v>0</v>
      </c>
      <c r="J949" s="176">
        <v>0</v>
      </c>
      <c r="K949" s="176">
        <v>0</v>
      </c>
      <c r="L949" s="176">
        <v>0</v>
      </c>
      <c r="M949" s="176">
        <v>0</v>
      </c>
      <c r="N949" s="176">
        <v>0</v>
      </c>
      <c r="O949" s="176">
        <v>0</v>
      </c>
      <c r="P949" s="176">
        <v>0</v>
      </c>
      <c r="Q949" s="174" t="s">
        <v>163</v>
      </c>
      <c r="R949" s="204">
        <f t="shared" si="14"/>
        <v>0</v>
      </c>
    </row>
    <row r="950" spans="1:18">
      <c r="A950" s="201" t="s">
        <v>1137</v>
      </c>
      <c r="B950" s="202" t="s">
        <v>734</v>
      </c>
      <c r="C950" s="177">
        <v>38759000</v>
      </c>
      <c r="D950" s="177">
        <v>38759000</v>
      </c>
      <c r="E950" s="177">
        <v>38759000</v>
      </c>
      <c r="F950" s="177">
        <v>38759000</v>
      </c>
      <c r="G950" s="177">
        <v>38759000</v>
      </c>
      <c r="H950" s="177">
        <v>38759000</v>
      </c>
      <c r="I950" s="177">
        <v>38759000</v>
      </c>
      <c r="J950" s="177">
        <v>38759000</v>
      </c>
      <c r="K950" s="177">
        <v>38759000</v>
      </c>
      <c r="L950" s="177">
        <v>38759000</v>
      </c>
      <c r="M950" s="177">
        <v>38759000</v>
      </c>
      <c r="N950" s="177">
        <v>38759000</v>
      </c>
      <c r="O950" s="177">
        <v>38759000</v>
      </c>
      <c r="P950" s="177">
        <v>38758572</v>
      </c>
      <c r="Q950" s="203" t="s">
        <v>163</v>
      </c>
      <c r="R950" s="204">
        <f t="shared" si="14"/>
        <v>0</v>
      </c>
    </row>
    <row r="951" spans="1:18" s="166" customFormat="1">
      <c r="A951" s="201" t="s">
        <v>1138</v>
      </c>
      <c r="B951" s="202" t="s">
        <v>734</v>
      </c>
      <c r="C951" s="176">
        <v>0</v>
      </c>
      <c r="D951" s="176">
        <v>0</v>
      </c>
      <c r="E951" s="176">
        <v>0</v>
      </c>
      <c r="F951" s="176">
        <v>0</v>
      </c>
      <c r="G951" s="176">
        <v>0</v>
      </c>
      <c r="H951" s="176">
        <v>0</v>
      </c>
      <c r="I951" s="176">
        <v>0</v>
      </c>
      <c r="J951" s="176">
        <v>0</v>
      </c>
      <c r="K951" s="176">
        <v>0</v>
      </c>
      <c r="L951" s="176">
        <v>0</v>
      </c>
      <c r="M951" s="176">
        <v>0</v>
      </c>
      <c r="N951" s="176">
        <v>0</v>
      </c>
      <c r="O951" s="176">
        <v>0</v>
      </c>
      <c r="P951" s="176">
        <v>0</v>
      </c>
      <c r="Q951" s="174" t="s">
        <v>163</v>
      </c>
      <c r="R951" s="204">
        <f t="shared" si="14"/>
        <v>0</v>
      </c>
    </row>
    <row r="952" spans="1:18" s="166" customFormat="1">
      <c r="A952" s="201" t="s">
        <v>1139</v>
      </c>
      <c r="B952" s="202" t="s">
        <v>734</v>
      </c>
      <c r="C952" s="176">
        <v>0</v>
      </c>
      <c r="D952" s="176">
        <v>0</v>
      </c>
      <c r="E952" s="176">
        <v>0</v>
      </c>
      <c r="F952" s="176">
        <v>0</v>
      </c>
      <c r="G952" s="176">
        <v>0</v>
      </c>
      <c r="H952" s="176">
        <v>0</v>
      </c>
      <c r="I952" s="176">
        <v>0</v>
      </c>
      <c r="J952" s="176">
        <v>0</v>
      </c>
      <c r="K952" s="176">
        <v>0</v>
      </c>
      <c r="L952" s="176">
        <v>0</v>
      </c>
      <c r="M952" s="176">
        <v>0</v>
      </c>
      <c r="N952" s="176">
        <v>0</v>
      </c>
      <c r="O952" s="176">
        <v>0</v>
      </c>
      <c r="P952" s="176">
        <v>0</v>
      </c>
      <c r="Q952" s="174" t="s">
        <v>163</v>
      </c>
      <c r="R952" s="204">
        <f t="shared" si="14"/>
        <v>0</v>
      </c>
    </row>
    <row r="953" spans="1:18" s="166" customFormat="1">
      <c r="A953" s="201" t="s">
        <v>1140</v>
      </c>
      <c r="B953" s="202" t="s">
        <v>734</v>
      </c>
      <c r="C953" s="176">
        <v>0</v>
      </c>
      <c r="D953" s="176">
        <v>0</v>
      </c>
      <c r="E953" s="176">
        <v>0</v>
      </c>
      <c r="F953" s="176">
        <v>0</v>
      </c>
      <c r="G953" s="176">
        <v>0</v>
      </c>
      <c r="H953" s="176">
        <v>0</v>
      </c>
      <c r="I953" s="176">
        <v>0</v>
      </c>
      <c r="J953" s="176">
        <v>0</v>
      </c>
      <c r="K953" s="176">
        <v>0</v>
      </c>
      <c r="L953" s="176">
        <v>0</v>
      </c>
      <c r="M953" s="176">
        <v>0</v>
      </c>
      <c r="N953" s="176">
        <v>0</v>
      </c>
      <c r="O953" s="176">
        <v>0</v>
      </c>
      <c r="P953" s="176">
        <v>0</v>
      </c>
      <c r="Q953" s="174" t="s">
        <v>163</v>
      </c>
      <c r="R953" s="204">
        <f t="shared" si="14"/>
        <v>0</v>
      </c>
    </row>
    <row r="954" spans="1:18" s="166" customFormat="1">
      <c r="A954" s="201" t="s">
        <v>1141</v>
      </c>
      <c r="B954" s="202" t="s">
        <v>734</v>
      </c>
      <c r="C954" s="176">
        <v>0</v>
      </c>
      <c r="D954" s="176">
        <v>0</v>
      </c>
      <c r="E954" s="176">
        <v>0</v>
      </c>
      <c r="F954" s="176">
        <v>0</v>
      </c>
      <c r="G954" s="176">
        <v>0</v>
      </c>
      <c r="H954" s="176">
        <v>0</v>
      </c>
      <c r="I954" s="176">
        <v>0</v>
      </c>
      <c r="J954" s="176">
        <v>0</v>
      </c>
      <c r="K954" s="176">
        <v>0</v>
      </c>
      <c r="L954" s="176">
        <v>0</v>
      </c>
      <c r="M954" s="176">
        <v>0</v>
      </c>
      <c r="N954" s="176">
        <v>0</v>
      </c>
      <c r="O954" s="176">
        <v>0</v>
      </c>
      <c r="P954" s="176">
        <v>0</v>
      </c>
      <c r="Q954" s="174" t="s">
        <v>163</v>
      </c>
      <c r="R954" s="204">
        <f t="shared" si="14"/>
        <v>0</v>
      </c>
    </row>
    <row r="955" spans="1:18" s="166" customFormat="1">
      <c r="A955" s="201" t="s">
        <v>1142</v>
      </c>
      <c r="B955" s="202" t="s">
        <v>734</v>
      </c>
      <c r="C955" s="176">
        <v>0</v>
      </c>
      <c r="D955" s="176">
        <v>0</v>
      </c>
      <c r="E955" s="176">
        <v>0</v>
      </c>
      <c r="F955" s="176">
        <v>0</v>
      </c>
      <c r="G955" s="176">
        <v>0</v>
      </c>
      <c r="H955" s="176">
        <v>0</v>
      </c>
      <c r="I955" s="176">
        <v>0</v>
      </c>
      <c r="J955" s="176">
        <v>0</v>
      </c>
      <c r="K955" s="176">
        <v>0</v>
      </c>
      <c r="L955" s="176">
        <v>0</v>
      </c>
      <c r="M955" s="176">
        <v>0</v>
      </c>
      <c r="N955" s="176">
        <v>0</v>
      </c>
      <c r="O955" s="176">
        <v>0</v>
      </c>
      <c r="P955" s="176">
        <v>0</v>
      </c>
      <c r="Q955" s="174" t="s">
        <v>163</v>
      </c>
      <c r="R955" s="204">
        <f t="shared" si="14"/>
        <v>0</v>
      </c>
    </row>
    <row r="956" spans="1:18">
      <c r="A956" s="201" t="s">
        <v>1143</v>
      </c>
      <c r="B956" s="202" t="s">
        <v>734</v>
      </c>
      <c r="C956" s="177">
        <v>79000</v>
      </c>
      <c r="D956" s="177">
        <v>79000</v>
      </c>
      <c r="E956" s="177">
        <v>79000</v>
      </c>
      <c r="F956" s="177">
        <v>79000</v>
      </c>
      <c r="G956" s="177">
        <v>79000</v>
      </c>
      <c r="H956" s="177">
        <v>79000</v>
      </c>
      <c r="I956" s="177">
        <v>79000</v>
      </c>
      <c r="J956" s="177">
        <v>79000</v>
      </c>
      <c r="K956" s="177">
        <v>79000</v>
      </c>
      <c r="L956" s="177">
        <v>79000</v>
      </c>
      <c r="M956" s="177">
        <v>79000</v>
      </c>
      <c r="N956" s="177">
        <v>79000</v>
      </c>
      <c r="O956" s="177">
        <v>79000</v>
      </c>
      <c r="P956" s="177">
        <v>79169</v>
      </c>
      <c r="Q956" s="203" t="s">
        <v>163</v>
      </c>
      <c r="R956" s="204">
        <f t="shared" si="14"/>
        <v>0</v>
      </c>
    </row>
    <row r="957" spans="1:18" s="166" customFormat="1">
      <c r="A957" s="201" t="s">
        <v>1144</v>
      </c>
      <c r="B957" s="202" t="s">
        <v>734</v>
      </c>
      <c r="C957" s="176">
        <v>0</v>
      </c>
      <c r="D957" s="176">
        <v>0</v>
      </c>
      <c r="E957" s="176">
        <v>0</v>
      </c>
      <c r="F957" s="176">
        <v>0</v>
      </c>
      <c r="G957" s="176">
        <v>0</v>
      </c>
      <c r="H957" s="176">
        <v>0</v>
      </c>
      <c r="I957" s="176">
        <v>0</v>
      </c>
      <c r="J957" s="176">
        <v>0</v>
      </c>
      <c r="K957" s="176">
        <v>0</v>
      </c>
      <c r="L957" s="176">
        <v>0</v>
      </c>
      <c r="M957" s="176">
        <v>0</v>
      </c>
      <c r="N957" s="176">
        <v>0</v>
      </c>
      <c r="O957" s="176">
        <v>0</v>
      </c>
      <c r="P957" s="176">
        <v>0</v>
      </c>
      <c r="Q957" s="174" t="s">
        <v>163</v>
      </c>
      <c r="R957" s="204">
        <f t="shared" si="14"/>
        <v>0</v>
      </c>
    </row>
    <row r="958" spans="1:18" s="166" customFormat="1">
      <c r="A958" s="201" t="s">
        <v>1145</v>
      </c>
      <c r="B958" s="202" t="s">
        <v>734</v>
      </c>
      <c r="C958" s="176">
        <v>0</v>
      </c>
      <c r="D958" s="176">
        <v>0</v>
      </c>
      <c r="E958" s="176">
        <v>0</v>
      </c>
      <c r="F958" s="176">
        <v>0</v>
      </c>
      <c r="G958" s="176">
        <v>0</v>
      </c>
      <c r="H958" s="176">
        <v>0</v>
      </c>
      <c r="I958" s="176">
        <v>0</v>
      </c>
      <c r="J958" s="176">
        <v>0</v>
      </c>
      <c r="K958" s="176">
        <v>0</v>
      </c>
      <c r="L958" s="176">
        <v>0</v>
      </c>
      <c r="M958" s="176">
        <v>0</v>
      </c>
      <c r="N958" s="176">
        <v>0</v>
      </c>
      <c r="O958" s="176">
        <v>0</v>
      </c>
      <c r="P958" s="176">
        <v>0</v>
      </c>
      <c r="Q958" s="174" t="s">
        <v>163</v>
      </c>
      <c r="R958" s="204">
        <f t="shared" si="14"/>
        <v>0</v>
      </c>
    </row>
    <row r="959" spans="1:18" s="166" customFormat="1">
      <c r="A959" s="201" t="s">
        <v>1146</v>
      </c>
      <c r="B959" s="202" t="s">
        <v>734</v>
      </c>
      <c r="C959" s="176">
        <v>0</v>
      </c>
      <c r="D959" s="176">
        <v>0</v>
      </c>
      <c r="E959" s="176">
        <v>0</v>
      </c>
      <c r="F959" s="176">
        <v>0</v>
      </c>
      <c r="G959" s="176">
        <v>0</v>
      </c>
      <c r="H959" s="176">
        <v>0</v>
      </c>
      <c r="I959" s="176">
        <v>0</v>
      </c>
      <c r="J959" s="176">
        <v>0</v>
      </c>
      <c r="K959" s="176">
        <v>0</v>
      </c>
      <c r="L959" s="176">
        <v>0</v>
      </c>
      <c r="M959" s="176">
        <v>0</v>
      </c>
      <c r="N959" s="176">
        <v>0</v>
      </c>
      <c r="O959" s="176">
        <v>0</v>
      </c>
      <c r="P959" s="176">
        <v>0</v>
      </c>
      <c r="Q959" s="174" t="s">
        <v>163</v>
      </c>
      <c r="R959" s="204">
        <f t="shared" si="14"/>
        <v>0</v>
      </c>
    </row>
    <row r="960" spans="1:18">
      <c r="A960" s="201" t="s">
        <v>1147</v>
      </c>
      <c r="B960" s="202" t="s">
        <v>734</v>
      </c>
      <c r="C960" s="177">
        <v>153000</v>
      </c>
      <c r="D960" s="177">
        <v>153000</v>
      </c>
      <c r="E960" s="177">
        <v>153000</v>
      </c>
      <c r="F960" s="177">
        <v>153000</v>
      </c>
      <c r="G960" s="177">
        <v>153000</v>
      </c>
      <c r="H960" s="177">
        <v>153000</v>
      </c>
      <c r="I960" s="177">
        <v>153000</v>
      </c>
      <c r="J960" s="177">
        <v>153000</v>
      </c>
      <c r="K960" s="177">
        <v>153000</v>
      </c>
      <c r="L960" s="177">
        <v>153000</v>
      </c>
      <c r="M960" s="177">
        <v>153000</v>
      </c>
      <c r="N960" s="177">
        <v>153000</v>
      </c>
      <c r="O960" s="177">
        <v>153000</v>
      </c>
      <c r="P960" s="177">
        <v>153083</v>
      </c>
      <c r="Q960" s="203" t="s">
        <v>163</v>
      </c>
      <c r="R960" s="204">
        <f t="shared" si="14"/>
        <v>0</v>
      </c>
    </row>
    <row r="961" spans="1:18" s="166" customFormat="1">
      <c r="A961" s="201" t="s">
        <v>1148</v>
      </c>
      <c r="B961" s="202" t="s">
        <v>734</v>
      </c>
      <c r="C961" s="176">
        <v>0</v>
      </c>
      <c r="D961" s="176">
        <v>0</v>
      </c>
      <c r="E961" s="176">
        <v>0</v>
      </c>
      <c r="F961" s="176">
        <v>0</v>
      </c>
      <c r="G961" s="176">
        <v>0</v>
      </c>
      <c r="H961" s="176">
        <v>0</v>
      </c>
      <c r="I961" s="176">
        <v>0</v>
      </c>
      <c r="J961" s="176">
        <v>0</v>
      </c>
      <c r="K961" s="176">
        <v>0</v>
      </c>
      <c r="L961" s="176">
        <v>0</v>
      </c>
      <c r="M961" s="176">
        <v>0</v>
      </c>
      <c r="N961" s="176">
        <v>0</v>
      </c>
      <c r="O961" s="176">
        <v>0</v>
      </c>
      <c r="P961" s="176">
        <v>0</v>
      </c>
      <c r="Q961" s="174" t="s">
        <v>163</v>
      </c>
      <c r="R961" s="204">
        <f t="shared" si="14"/>
        <v>0</v>
      </c>
    </row>
    <row r="962" spans="1:18">
      <c r="A962" s="201" t="s">
        <v>1149</v>
      </c>
      <c r="B962" s="202" t="s">
        <v>734</v>
      </c>
      <c r="C962" s="177">
        <v>1684000</v>
      </c>
      <c r="D962" s="177">
        <v>1684000</v>
      </c>
      <c r="E962" s="177">
        <v>1684000</v>
      </c>
      <c r="F962" s="177">
        <v>1684000</v>
      </c>
      <c r="G962" s="177">
        <v>1684000</v>
      </c>
      <c r="H962" s="177">
        <v>1684000</v>
      </c>
      <c r="I962" s="177">
        <v>1684000</v>
      </c>
      <c r="J962" s="177">
        <v>1684000</v>
      </c>
      <c r="K962" s="177">
        <v>1684000</v>
      </c>
      <c r="L962" s="177">
        <v>1684000</v>
      </c>
      <c r="M962" s="177">
        <v>1684000</v>
      </c>
      <c r="N962" s="177">
        <v>1684000</v>
      </c>
      <c r="O962" s="177">
        <v>1684000</v>
      </c>
      <c r="P962" s="177">
        <v>1684036</v>
      </c>
      <c r="Q962" s="203" t="s">
        <v>163</v>
      </c>
      <c r="R962" s="204">
        <f t="shared" si="14"/>
        <v>0</v>
      </c>
    </row>
    <row r="963" spans="1:18" s="166" customFormat="1">
      <c r="A963" s="201" t="s">
        <v>1150</v>
      </c>
      <c r="B963" s="202" t="s">
        <v>734</v>
      </c>
      <c r="C963" s="176">
        <v>0</v>
      </c>
      <c r="D963" s="176">
        <v>0</v>
      </c>
      <c r="E963" s="176">
        <v>0</v>
      </c>
      <c r="F963" s="176">
        <v>0</v>
      </c>
      <c r="G963" s="176">
        <v>0</v>
      </c>
      <c r="H963" s="176">
        <v>0</v>
      </c>
      <c r="I963" s="176">
        <v>0</v>
      </c>
      <c r="J963" s="176">
        <v>0</v>
      </c>
      <c r="K963" s="176">
        <v>0</v>
      </c>
      <c r="L963" s="176">
        <v>0</v>
      </c>
      <c r="M963" s="176">
        <v>0</v>
      </c>
      <c r="N963" s="176">
        <v>0</v>
      </c>
      <c r="O963" s="176">
        <v>0</v>
      </c>
      <c r="P963" s="176">
        <v>0</v>
      </c>
      <c r="Q963" s="174" t="s">
        <v>163</v>
      </c>
      <c r="R963" s="204">
        <f t="shared" si="14"/>
        <v>0</v>
      </c>
    </row>
    <row r="964" spans="1:18" s="166" customFormat="1">
      <c r="A964" s="201" t="s">
        <v>1151</v>
      </c>
      <c r="B964" s="202" t="s">
        <v>734</v>
      </c>
      <c r="C964" s="176">
        <v>0</v>
      </c>
      <c r="D964" s="176">
        <v>0</v>
      </c>
      <c r="E964" s="176">
        <v>0</v>
      </c>
      <c r="F964" s="176">
        <v>0</v>
      </c>
      <c r="G964" s="176">
        <v>0</v>
      </c>
      <c r="H964" s="176">
        <v>0</v>
      </c>
      <c r="I964" s="176">
        <v>0</v>
      </c>
      <c r="J964" s="176">
        <v>0</v>
      </c>
      <c r="K964" s="176">
        <v>0</v>
      </c>
      <c r="L964" s="176">
        <v>0</v>
      </c>
      <c r="M964" s="176">
        <v>0</v>
      </c>
      <c r="N964" s="176">
        <v>0</v>
      </c>
      <c r="O964" s="176">
        <v>0</v>
      </c>
      <c r="P964" s="176">
        <v>0</v>
      </c>
      <c r="Q964" s="174" t="s">
        <v>163</v>
      </c>
      <c r="R964" s="204">
        <f t="shared" si="14"/>
        <v>0</v>
      </c>
    </row>
    <row r="965" spans="1:18" s="166" customFormat="1">
      <c r="A965" s="201" t="s">
        <v>1152</v>
      </c>
      <c r="B965" s="202" t="s">
        <v>734</v>
      </c>
      <c r="C965" s="176">
        <v>0</v>
      </c>
      <c r="D965" s="176">
        <v>0</v>
      </c>
      <c r="E965" s="176">
        <v>0</v>
      </c>
      <c r="F965" s="176">
        <v>0</v>
      </c>
      <c r="G965" s="176">
        <v>0</v>
      </c>
      <c r="H965" s="176">
        <v>0</v>
      </c>
      <c r="I965" s="176">
        <v>0</v>
      </c>
      <c r="J965" s="176">
        <v>0</v>
      </c>
      <c r="K965" s="176">
        <v>0</v>
      </c>
      <c r="L965" s="176">
        <v>0</v>
      </c>
      <c r="M965" s="176">
        <v>0</v>
      </c>
      <c r="N965" s="176">
        <v>0</v>
      </c>
      <c r="O965" s="176">
        <v>0</v>
      </c>
      <c r="P965" s="176">
        <v>0</v>
      </c>
      <c r="Q965" s="174" t="s">
        <v>163</v>
      </c>
      <c r="R965" s="204">
        <f t="shared" ref="R965:R1028" si="15">(ROUND((C965+O965+SUM(D965:N965)*2)/24,-3)-(ROUND(P965,-3)))</f>
        <v>0</v>
      </c>
    </row>
    <row r="966" spans="1:18">
      <c r="A966" s="201" t="s">
        <v>1153</v>
      </c>
      <c r="B966" s="202" t="s">
        <v>734</v>
      </c>
      <c r="C966" s="177">
        <v>40000</v>
      </c>
      <c r="D966" s="177">
        <v>40000</v>
      </c>
      <c r="E966" s="177">
        <v>40000</v>
      </c>
      <c r="F966" s="177">
        <v>40000</v>
      </c>
      <c r="G966" s="177">
        <v>40000</v>
      </c>
      <c r="H966" s="177">
        <v>40000</v>
      </c>
      <c r="I966" s="177">
        <v>40000</v>
      </c>
      <c r="J966" s="177">
        <v>40000</v>
      </c>
      <c r="K966" s="177">
        <v>40000</v>
      </c>
      <c r="L966" s="177">
        <v>40000</v>
      </c>
      <c r="M966" s="177">
        <v>40000</v>
      </c>
      <c r="N966" s="177">
        <v>40000</v>
      </c>
      <c r="O966" s="177">
        <v>40000</v>
      </c>
      <c r="P966" s="177">
        <v>40015</v>
      </c>
      <c r="Q966" s="203" t="s">
        <v>163</v>
      </c>
      <c r="R966" s="204">
        <f t="shared" si="15"/>
        <v>0</v>
      </c>
    </row>
    <row r="967" spans="1:18" s="166" customFormat="1">
      <c r="A967" s="201" t="s">
        <v>1154</v>
      </c>
      <c r="B967" s="202" t="s">
        <v>734</v>
      </c>
      <c r="C967" s="176">
        <v>0</v>
      </c>
      <c r="D967" s="176">
        <v>0</v>
      </c>
      <c r="E967" s="176">
        <v>0</v>
      </c>
      <c r="F967" s="176">
        <v>0</v>
      </c>
      <c r="G967" s="176">
        <v>0</v>
      </c>
      <c r="H967" s="176">
        <v>0</v>
      </c>
      <c r="I967" s="176">
        <v>0</v>
      </c>
      <c r="J967" s="176">
        <v>0</v>
      </c>
      <c r="K967" s="176">
        <v>0</v>
      </c>
      <c r="L967" s="176">
        <v>0</v>
      </c>
      <c r="M967" s="176">
        <v>0</v>
      </c>
      <c r="N967" s="176">
        <v>0</v>
      </c>
      <c r="O967" s="176">
        <v>0</v>
      </c>
      <c r="P967" s="176">
        <v>0</v>
      </c>
      <c r="Q967" s="174" t="s">
        <v>163</v>
      </c>
      <c r="R967" s="204">
        <f t="shared" si="15"/>
        <v>0</v>
      </c>
    </row>
    <row r="968" spans="1:18">
      <c r="A968" s="201" t="s">
        <v>1155</v>
      </c>
      <c r="B968" s="202" t="s">
        <v>734</v>
      </c>
      <c r="C968" s="177">
        <v>2256000</v>
      </c>
      <c r="D968" s="177">
        <v>2256000</v>
      </c>
      <c r="E968" s="177">
        <v>2256000</v>
      </c>
      <c r="F968" s="177">
        <v>2256000</v>
      </c>
      <c r="G968" s="177">
        <v>2256000</v>
      </c>
      <c r="H968" s="177">
        <v>2256000</v>
      </c>
      <c r="I968" s="177">
        <v>2256000</v>
      </c>
      <c r="J968" s="177">
        <v>2256000</v>
      </c>
      <c r="K968" s="177">
        <v>2256000</v>
      </c>
      <c r="L968" s="177">
        <v>2256000</v>
      </c>
      <c r="M968" s="177">
        <v>2256000</v>
      </c>
      <c r="N968" s="177">
        <v>2256000</v>
      </c>
      <c r="O968" s="177">
        <v>2256000</v>
      </c>
      <c r="P968" s="177">
        <v>2255721</v>
      </c>
      <c r="Q968" s="203" t="s">
        <v>163</v>
      </c>
      <c r="R968" s="204">
        <f t="shared" si="15"/>
        <v>0</v>
      </c>
    </row>
    <row r="969" spans="1:18" s="166" customFormat="1">
      <c r="A969" s="201" t="s">
        <v>1156</v>
      </c>
      <c r="B969" s="202" t="s">
        <v>734</v>
      </c>
      <c r="C969" s="176">
        <v>0</v>
      </c>
      <c r="D969" s="176">
        <v>0</v>
      </c>
      <c r="E969" s="176">
        <v>0</v>
      </c>
      <c r="F969" s="176">
        <v>0</v>
      </c>
      <c r="G969" s="176">
        <v>0</v>
      </c>
      <c r="H969" s="176">
        <v>0</v>
      </c>
      <c r="I969" s="176">
        <v>0</v>
      </c>
      <c r="J969" s="176">
        <v>0</v>
      </c>
      <c r="K969" s="176">
        <v>0</v>
      </c>
      <c r="L969" s="176">
        <v>0</v>
      </c>
      <c r="M969" s="176">
        <v>0</v>
      </c>
      <c r="N969" s="176">
        <v>0</v>
      </c>
      <c r="O969" s="176">
        <v>0</v>
      </c>
      <c r="P969" s="176">
        <v>0</v>
      </c>
      <c r="Q969" s="174" t="s">
        <v>163</v>
      </c>
      <c r="R969" s="204">
        <f t="shared" si="15"/>
        <v>0</v>
      </c>
    </row>
    <row r="970" spans="1:18" s="166" customFormat="1">
      <c r="A970" s="201" t="s">
        <v>1157</v>
      </c>
      <c r="B970" s="202" t="s">
        <v>734</v>
      </c>
      <c r="C970" s="176">
        <v>0</v>
      </c>
      <c r="D970" s="176">
        <v>0</v>
      </c>
      <c r="E970" s="176">
        <v>0</v>
      </c>
      <c r="F970" s="176">
        <v>0</v>
      </c>
      <c r="G970" s="176">
        <v>0</v>
      </c>
      <c r="H970" s="176">
        <v>0</v>
      </c>
      <c r="I970" s="176">
        <v>0</v>
      </c>
      <c r="J970" s="176">
        <v>0</v>
      </c>
      <c r="K970" s="176">
        <v>0</v>
      </c>
      <c r="L970" s="176">
        <v>0</v>
      </c>
      <c r="M970" s="176">
        <v>0</v>
      </c>
      <c r="N970" s="176">
        <v>0</v>
      </c>
      <c r="O970" s="176">
        <v>0</v>
      </c>
      <c r="P970" s="176">
        <v>0</v>
      </c>
      <c r="Q970" s="174" t="s">
        <v>163</v>
      </c>
      <c r="R970" s="204">
        <f t="shared" si="15"/>
        <v>0</v>
      </c>
    </row>
    <row r="971" spans="1:18" s="166" customFormat="1">
      <c r="A971" s="201" t="s">
        <v>1158</v>
      </c>
      <c r="B971" s="202" t="s">
        <v>734</v>
      </c>
      <c r="C971" s="176">
        <v>0</v>
      </c>
      <c r="D971" s="176">
        <v>0</v>
      </c>
      <c r="E971" s="176">
        <v>0</v>
      </c>
      <c r="F971" s="176">
        <v>0</v>
      </c>
      <c r="G971" s="176">
        <v>0</v>
      </c>
      <c r="H971" s="176">
        <v>0</v>
      </c>
      <c r="I971" s="176">
        <v>0</v>
      </c>
      <c r="J971" s="176">
        <v>0</v>
      </c>
      <c r="K971" s="176">
        <v>0</v>
      </c>
      <c r="L971" s="176">
        <v>0</v>
      </c>
      <c r="M971" s="176">
        <v>0</v>
      </c>
      <c r="N971" s="176">
        <v>0</v>
      </c>
      <c r="O971" s="176">
        <v>0</v>
      </c>
      <c r="P971" s="176">
        <v>0</v>
      </c>
      <c r="Q971" s="174" t="s">
        <v>163</v>
      </c>
      <c r="R971" s="204">
        <f t="shared" si="15"/>
        <v>0</v>
      </c>
    </row>
    <row r="972" spans="1:18" s="166" customFormat="1">
      <c r="A972" s="201" t="s">
        <v>1159</v>
      </c>
      <c r="B972" s="202" t="s">
        <v>734</v>
      </c>
      <c r="C972" s="176">
        <v>0</v>
      </c>
      <c r="D972" s="176">
        <v>0</v>
      </c>
      <c r="E972" s="176">
        <v>0</v>
      </c>
      <c r="F972" s="176">
        <v>0</v>
      </c>
      <c r="G972" s="176">
        <v>0</v>
      </c>
      <c r="H972" s="176">
        <v>0</v>
      </c>
      <c r="I972" s="176">
        <v>0</v>
      </c>
      <c r="J972" s="176">
        <v>0</v>
      </c>
      <c r="K972" s="176">
        <v>0</v>
      </c>
      <c r="L972" s="176">
        <v>0</v>
      </c>
      <c r="M972" s="176">
        <v>0</v>
      </c>
      <c r="N972" s="176">
        <v>0</v>
      </c>
      <c r="O972" s="176">
        <v>0</v>
      </c>
      <c r="P972" s="176">
        <v>0</v>
      </c>
      <c r="Q972" s="174" t="s">
        <v>163</v>
      </c>
      <c r="R972" s="204">
        <f t="shared" si="15"/>
        <v>0</v>
      </c>
    </row>
    <row r="973" spans="1:18" s="166" customFormat="1">
      <c r="A973" s="201" t="s">
        <v>1160</v>
      </c>
      <c r="B973" s="202" t="s">
        <v>734</v>
      </c>
      <c r="C973" s="176">
        <v>0</v>
      </c>
      <c r="D973" s="176">
        <v>0</v>
      </c>
      <c r="E973" s="176">
        <v>0</v>
      </c>
      <c r="F973" s="176">
        <v>0</v>
      </c>
      <c r="G973" s="176">
        <v>0</v>
      </c>
      <c r="H973" s="176">
        <v>0</v>
      </c>
      <c r="I973" s="176">
        <v>0</v>
      </c>
      <c r="J973" s="176">
        <v>0</v>
      </c>
      <c r="K973" s="176">
        <v>0</v>
      </c>
      <c r="L973" s="176">
        <v>0</v>
      </c>
      <c r="M973" s="176">
        <v>0</v>
      </c>
      <c r="N973" s="176">
        <v>0</v>
      </c>
      <c r="O973" s="176">
        <v>0</v>
      </c>
      <c r="P973" s="176">
        <v>0</v>
      </c>
      <c r="Q973" s="174" t="s">
        <v>163</v>
      </c>
      <c r="R973" s="204">
        <f t="shared" si="15"/>
        <v>0</v>
      </c>
    </row>
    <row r="974" spans="1:18">
      <c r="A974" s="201" t="s">
        <v>1161</v>
      </c>
      <c r="B974" s="202" t="s">
        <v>734</v>
      </c>
      <c r="C974" s="177">
        <v>1760000</v>
      </c>
      <c r="D974" s="177">
        <v>1760000</v>
      </c>
      <c r="E974" s="177">
        <v>1760000</v>
      </c>
      <c r="F974" s="177">
        <v>1760000</v>
      </c>
      <c r="G974" s="177">
        <v>1760000</v>
      </c>
      <c r="H974" s="177">
        <v>1760000</v>
      </c>
      <c r="I974" s="177">
        <v>1760000</v>
      </c>
      <c r="J974" s="177">
        <v>1760000</v>
      </c>
      <c r="K974" s="177">
        <v>1760000</v>
      </c>
      <c r="L974" s="177">
        <v>1760000</v>
      </c>
      <c r="M974" s="177">
        <v>1760000</v>
      </c>
      <c r="N974" s="177">
        <v>1760000</v>
      </c>
      <c r="O974" s="177">
        <v>1760000</v>
      </c>
      <c r="P974" s="177">
        <v>1759634</v>
      </c>
      <c r="Q974" s="203" t="s">
        <v>163</v>
      </c>
      <c r="R974" s="204">
        <f t="shared" si="15"/>
        <v>0</v>
      </c>
    </row>
    <row r="975" spans="1:18">
      <c r="A975" s="201" t="s">
        <v>1162</v>
      </c>
      <c r="B975" s="202" t="s">
        <v>734</v>
      </c>
      <c r="C975" s="177">
        <v>1875000</v>
      </c>
      <c r="D975" s="177">
        <v>1875000</v>
      </c>
      <c r="E975" s="177">
        <v>1875000</v>
      </c>
      <c r="F975" s="177">
        <v>1875000</v>
      </c>
      <c r="G975" s="177">
        <v>1875000</v>
      </c>
      <c r="H975" s="177">
        <v>1875000</v>
      </c>
      <c r="I975" s="177">
        <v>1875000</v>
      </c>
      <c r="J975" s="177">
        <v>1875000</v>
      </c>
      <c r="K975" s="177">
        <v>1875000</v>
      </c>
      <c r="L975" s="177">
        <v>1875000</v>
      </c>
      <c r="M975" s="177">
        <v>1875000</v>
      </c>
      <c r="N975" s="177">
        <v>1875000</v>
      </c>
      <c r="O975" s="177">
        <v>1875000</v>
      </c>
      <c r="P975" s="177">
        <v>1875043</v>
      </c>
      <c r="Q975" s="203" t="s">
        <v>163</v>
      </c>
      <c r="R975" s="204">
        <f t="shared" si="15"/>
        <v>0</v>
      </c>
    </row>
    <row r="976" spans="1:18">
      <c r="A976" s="201" t="s">
        <v>1163</v>
      </c>
      <c r="B976" s="202" t="s">
        <v>734</v>
      </c>
      <c r="C976" s="177">
        <v>4530000</v>
      </c>
      <c r="D976" s="177">
        <v>4530000</v>
      </c>
      <c r="E976" s="177">
        <v>4530000</v>
      </c>
      <c r="F976" s="177">
        <v>4530000</v>
      </c>
      <c r="G976" s="177">
        <v>4530000</v>
      </c>
      <c r="H976" s="177">
        <v>4530000</v>
      </c>
      <c r="I976" s="177">
        <v>4530000</v>
      </c>
      <c r="J976" s="177">
        <v>4530000</v>
      </c>
      <c r="K976" s="177">
        <v>4531000</v>
      </c>
      <c r="L976" s="177">
        <v>4531000</v>
      </c>
      <c r="M976" s="177">
        <v>4531000</v>
      </c>
      <c r="N976" s="177">
        <v>4531000</v>
      </c>
      <c r="O976" s="177">
        <v>4531000</v>
      </c>
      <c r="P976" s="177">
        <v>4530262</v>
      </c>
      <c r="Q976" s="203" t="s">
        <v>163</v>
      </c>
      <c r="R976" s="204">
        <f t="shared" si="15"/>
        <v>0</v>
      </c>
    </row>
    <row r="977" spans="1:18" s="166" customFormat="1">
      <c r="A977" s="201" t="s">
        <v>1164</v>
      </c>
      <c r="B977" s="202" t="s">
        <v>734</v>
      </c>
      <c r="C977" s="176">
        <v>0</v>
      </c>
      <c r="D977" s="176">
        <v>0</v>
      </c>
      <c r="E977" s="176">
        <v>0</v>
      </c>
      <c r="F977" s="176">
        <v>0</v>
      </c>
      <c r="G977" s="176">
        <v>0</v>
      </c>
      <c r="H977" s="176">
        <v>0</v>
      </c>
      <c r="I977" s="176">
        <v>0</v>
      </c>
      <c r="J977" s="176">
        <v>0</v>
      </c>
      <c r="K977" s="176">
        <v>0</v>
      </c>
      <c r="L977" s="176">
        <v>0</v>
      </c>
      <c r="M977" s="176">
        <v>0</v>
      </c>
      <c r="N977" s="176">
        <v>0</v>
      </c>
      <c r="O977" s="176">
        <v>0</v>
      </c>
      <c r="P977" s="176">
        <v>0</v>
      </c>
      <c r="Q977" s="174" t="s">
        <v>163</v>
      </c>
      <c r="R977" s="204">
        <f t="shared" si="15"/>
        <v>0</v>
      </c>
    </row>
    <row r="978" spans="1:18" s="166" customFormat="1">
      <c r="A978" s="201" t="s">
        <v>1165</v>
      </c>
      <c r="B978" s="202" t="s">
        <v>734</v>
      </c>
      <c r="C978" s="176">
        <v>0</v>
      </c>
      <c r="D978" s="176">
        <v>0</v>
      </c>
      <c r="E978" s="176">
        <v>0</v>
      </c>
      <c r="F978" s="176">
        <v>0</v>
      </c>
      <c r="G978" s="176">
        <v>0</v>
      </c>
      <c r="H978" s="176">
        <v>0</v>
      </c>
      <c r="I978" s="176">
        <v>0</v>
      </c>
      <c r="J978" s="176">
        <v>0</v>
      </c>
      <c r="K978" s="176">
        <v>0</v>
      </c>
      <c r="L978" s="176">
        <v>0</v>
      </c>
      <c r="M978" s="176">
        <v>0</v>
      </c>
      <c r="N978" s="176">
        <v>0</v>
      </c>
      <c r="O978" s="176">
        <v>0</v>
      </c>
      <c r="P978" s="176">
        <v>0</v>
      </c>
      <c r="Q978" s="174" t="s">
        <v>163</v>
      </c>
      <c r="R978" s="204">
        <f t="shared" si="15"/>
        <v>0</v>
      </c>
    </row>
    <row r="979" spans="1:18" s="166" customFormat="1">
      <c r="A979" s="201" t="s">
        <v>1166</v>
      </c>
      <c r="B979" s="202" t="s">
        <v>734</v>
      </c>
      <c r="C979" s="176">
        <v>0</v>
      </c>
      <c r="D979" s="176">
        <v>0</v>
      </c>
      <c r="E979" s="176">
        <v>0</v>
      </c>
      <c r="F979" s="176">
        <v>0</v>
      </c>
      <c r="G979" s="176">
        <v>0</v>
      </c>
      <c r="H979" s="176">
        <v>0</v>
      </c>
      <c r="I979" s="176">
        <v>0</v>
      </c>
      <c r="J979" s="176">
        <v>0</v>
      </c>
      <c r="K979" s="176">
        <v>0</v>
      </c>
      <c r="L979" s="176">
        <v>0</v>
      </c>
      <c r="M979" s="176">
        <v>0</v>
      </c>
      <c r="N979" s="176">
        <v>0</v>
      </c>
      <c r="O979" s="176">
        <v>0</v>
      </c>
      <c r="P979" s="176">
        <v>0</v>
      </c>
      <c r="Q979" s="174" t="s">
        <v>163</v>
      </c>
      <c r="R979" s="204">
        <f t="shared" si="15"/>
        <v>0</v>
      </c>
    </row>
    <row r="980" spans="1:18" s="166" customFormat="1">
      <c r="A980" s="201" t="s">
        <v>1167</v>
      </c>
      <c r="B980" s="202" t="s">
        <v>734</v>
      </c>
      <c r="C980" s="176">
        <v>0</v>
      </c>
      <c r="D980" s="176">
        <v>0</v>
      </c>
      <c r="E980" s="176">
        <v>0</v>
      </c>
      <c r="F980" s="176">
        <v>0</v>
      </c>
      <c r="G980" s="176">
        <v>0</v>
      </c>
      <c r="H980" s="176">
        <v>0</v>
      </c>
      <c r="I980" s="176">
        <v>0</v>
      </c>
      <c r="J980" s="176">
        <v>0</v>
      </c>
      <c r="K980" s="176">
        <v>0</v>
      </c>
      <c r="L980" s="176">
        <v>0</v>
      </c>
      <c r="M980" s="176">
        <v>0</v>
      </c>
      <c r="N980" s="176">
        <v>0</v>
      </c>
      <c r="O980" s="176">
        <v>0</v>
      </c>
      <c r="P980" s="176">
        <v>0</v>
      </c>
      <c r="Q980" s="174" t="s">
        <v>163</v>
      </c>
      <c r="R980" s="204">
        <f t="shared" si="15"/>
        <v>0</v>
      </c>
    </row>
    <row r="981" spans="1:18" s="166" customFormat="1">
      <c r="A981" s="201" t="s">
        <v>1168</v>
      </c>
      <c r="B981" s="202" t="s">
        <v>734</v>
      </c>
      <c r="C981" s="176">
        <v>0</v>
      </c>
      <c r="D981" s="176">
        <v>0</v>
      </c>
      <c r="E981" s="176">
        <v>0</v>
      </c>
      <c r="F981" s="176">
        <v>0</v>
      </c>
      <c r="G981" s="176">
        <v>0</v>
      </c>
      <c r="H981" s="176">
        <v>0</v>
      </c>
      <c r="I981" s="176">
        <v>0</v>
      </c>
      <c r="J981" s="176">
        <v>0</v>
      </c>
      <c r="K981" s="176">
        <v>0</v>
      </c>
      <c r="L981" s="176">
        <v>0</v>
      </c>
      <c r="M981" s="176">
        <v>0</v>
      </c>
      <c r="N981" s="176">
        <v>0</v>
      </c>
      <c r="O981" s="176">
        <v>0</v>
      </c>
      <c r="P981" s="176">
        <v>0</v>
      </c>
      <c r="Q981" s="174" t="s">
        <v>163</v>
      </c>
      <c r="R981" s="204">
        <f t="shared" si="15"/>
        <v>0</v>
      </c>
    </row>
    <row r="982" spans="1:18">
      <c r="A982" s="201" t="s">
        <v>1169</v>
      </c>
      <c r="B982" s="202" t="s">
        <v>734</v>
      </c>
      <c r="C982" s="177">
        <v>489000</v>
      </c>
      <c r="D982" s="177">
        <v>489000</v>
      </c>
      <c r="E982" s="177">
        <v>489000</v>
      </c>
      <c r="F982" s="177">
        <v>489000</v>
      </c>
      <c r="G982" s="177">
        <v>489000</v>
      </c>
      <c r="H982" s="177">
        <v>489000</v>
      </c>
      <c r="I982" s="177">
        <v>489000</v>
      </c>
      <c r="J982" s="177">
        <v>489000</v>
      </c>
      <c r="K982" s="177">
        <v>489000</v>
      </c>
      <c r="L982" s="177">
        <v>489000</v>
      </c>
      <c r="M982" s="177">
        <v>489000</v>
      </c>
      <c r="N982" s="177">
        <v>489000</v>
      </c>
      <c r="O982" s="177">
        <v>425000</v>
      </c>
      <c r="P982" s="177">
        <v>486087</v>
      </c>
      <c r="Q982" s="203" t="s">
        <v>163</v>
      </c>
      <c r="R982" s="204">
        <f t="shared" si="15"/>
        <v>0</v>
      </c>
    </row>
    <row r="983" spans="1:18" s="166" customFormat="1">
      <c r="A983" s="201" t="s">
        <v>1170</v>
      </c>
      <c r="B983" s="202" t="s">
        <v>734</v>
      </c>
      <c r="C983" s="176">
        <v>0</v>
      </c>
      <c r="D983" s="176">
        <v>0</v>
      </c>
      <c r="E983" s="176">
        <v>0</v>
      </c>
      <c r="F983" s="176">
        <v>0</v>
      </c>
      <c r="G983" s="176">
        <v>0</v>
      </c>
      <c r="H983" s="176">
        <v>0</v>
      </c>
      <c r="I983" s="176">
        <v>0</v>
      </c>
      <c r="J983" s="176">
        <v>0</v>
      </c>
      <c r="K983" s="176">
        <v>0</v>
      </c>
      <c r="L983" s="176">
        <v>0</v>
      </c>
      <c r="M983" s="176">
        <v>0</v>
      </c>
      <c r="N983" s="176">
        <v>0</v>
      </c>
      <c r="O983" s="176">
        <v>0</v>
      </c>
      <c r="P983" s="176">
        <v>0</v>
      </c>
      <c r="Q983" s="174" t="s">
        <v>163</v>
      </c>
      <c r="R983" s="204">
        <f t="shared" si="15"/>
        <v>0</v>
      </c>
    </row>
    <row r="984" spans="1:18" s="166" customFormat="1">
      <c r="A984" s="201" t="s">
        <v>1171</v>
      </c>
      <c r="B984" s="202" t="s">
        <v>734</v>
      </c>
      <c r="C984" s="176">
        <v>0</v>
      </c>
      <c r="D984" s="176">
        <v>0</v>
      </c>
      <c r="E984" s="176">
        <v>0</v>
      </c>
      <c r="F984" s="176">
        <v>0</v>
      </c>
      <c r="G984" s="176">
        <v>0</v>
      </c>
      <c r="H984" s="176">
        <v>0</v>
      </c>
      <c r="I984" s="176">
        <v>0</v>
      </c>
      <c r="J984" s="176">
        <v>0</v>
      </c>
      <c r="K984" s="176">
        <v>0</v>
      </c>
      <c r="L984" s="176">
        <v>0</v>
      </c>
      <c r="M984" s="176">
        <v>0</v>
      </c>
      <c r="N984" s="176">
        <v>0</v>
      </c>
      <c r="O984" s="176">
        <v>0</v>
      </c>
      <c r="P984" s="176">
        <v>0</v>
      </c>
      <c r="Q984" s="174" t="s">
        <v>163</v>
      </c>
      <c r="R984" s="204">
        <f t="shared" si="15"/>
        <v>0</v>
      </c>
    </row>
    <row r="985" spans="1:18">
      <c r="A985" s="201" t="s">
        <v>1172</v>
      </c>
      <c r="B985" s="202" t="s">
        <v>734</v>
      </c>
      <c r="C985" s="177">
        <v>1276000</v>
      </c>
      <c r="D985" s="177">
        <v>1276000</v>
      </c>
      <c r="E985" s="177">
        <v>1276000</v>
      </c>
      <c r="F985" s="177">
        <v>1276000</v>
      </c>
      <c r="G985" s="177">
        <v>1276000</v>
      </c>
      <c r="H985" s="177">
        <v>1276000</v>
      </c>
      <c r="I985" s="177">
        <v>1276000</v>
      </c>
      <c r="J985" s="177">
        <v>1276000</v>
      </c>
      <c r="K985" s="177">
        <v>1276000</v>
      </c>
      <c r="L985" s="177">
        <v>1276000</v>
      </c>
      <c r="M985" s="177">
        <v>1276000</v>
      </c>
      <c r="N985" s="177">
        <v>1276000</v>
      </c>
      <c r="O985" s="177">
        <v>1276000</v>
      </c>
      <c r="P985" s="177">
        <v>1276264</v>
      </c>
      <c r="Q985" s="203" t="s">
        <v>163</v>
      </c>
      <c r="R985" s="204">
        <f t="shared" si="15"/>
        <v>0</v>
      </c>
    </row>
    <row r="986" spans="1:18">
      <c r="A986" s="201" t="s">
        <v>1173</v>
      </c>
      <c r="B986" s="202" t="s">
        <v>734</v>
      </c>
      <c r="C986" s="177">
        <v>7000</v>
      </c>
      <c r="D986" s="177">
        <v>7000</v>
      </c>
      <c r="E986" s="177">
        <v>7000</v>
      </c>
      <c r="F986" s="177">
        <v>7000</v>
      </c>
      <c r="G986" s="177">
        <v>7000</v>
      </c>
      <c r="H986" s="177">
        <v>7000</v>
      </c>
      <c r="I986" s="177">
        <v>7000</v>
      </c>
      <c r="J986" s="177">
        <v>7000</v>
      </c>
      <c r="K986" s="177">
        <v>7000</v>
      </c>
      <c r="L986" s="177">
        <v>7000</v>
      </c>
      <c r="M986" s="177">
        <v>7000</v>
      </c>
      <c r="N986" s="177">
        <v>7000</v>
      </c>
      <c r="O986" s="177">
        <v>7000</v>
      </c>
      <c r="P986" s="177">
        <v>6965</v>
      </c>
      <c r="Q986" s="203" t="s">
        <v>163</v>
      </c>
      <c r="R986" s="204">
        <f t="shared" si="15"/>
        <v>0</v>
      </c>
    </row>
    <row r="987" spans="1:18">
      <c r="A987" s="201" t="s">
        <v>1174</v>
      </c>
      <c r="B987" s="202" t="s">
        <v>734</v>
      </c>
      <c r="C987" s="177">
        <v>1000</v>
      </c>
      <c r="D987" s="177">
        <v>1000</v>
      </c>
      <c r="E987" s="177">
        <v>1000</v>
      </c>
      <c r="F987" s="177">
        <v>1000</v>
      </c>
      <c r="G987" s="177">
        <v>1000</v>
      </c>
      <c r="H987" s="177">
        <v>1000</v>
      </c>
      <c r="I987" s="177">
        <v>1000</v>
      </c>
      <c r="J987" s="177">
        <v>1000</v>
      </c>
      <c r="K987" s="177">
        <v>1000</v>
      </c>
      <c r="L987" s="177">
        <v>1000</v>
      </c>
      <c r="M987" s="177">
        <v>1000</v>
      </c>
      <c r="N987" s="177">
        <v>1000</v>
      </c>
      <c r="O987" s="177">
        <v>1000</v>
      </c>
      <c r="P987" s="177">
        <v>965</v>
      </c>
      <c r="Q987" s="203" t="s">
        <v>163</v>
      </c>
      <c r="R987" s="204">
        <f t="shared" si="15"/>
        <v>0</v>
      </c>
    </row>
    <row r="988" spans="1:18">
      <c r="A988" s="201" t="s">
        <v>1175</v>
      </c>
      <c r="B988" s="202" t="s">
        <v>734</v>
      </c>
      <c r="C988" s="177">
        <v>132000</v>
      </c>
      <c r="D988" s="177">
        <v>132000</v>
      </c>
      <c r="E988" s="177">
        <v>132000</v>
      </c>
      <c r="F988" s="177">
        <v>132000</v>
      </c>
      <c r="G988" s="177">
        <v>132000</v>
      </c>
      <c r="H988" s="177">
        <v>132000</v>
      </c>
      <c r="I988" s="177">
        <v>132000</v>
      </c>
      <c r="J988" s="177">
        <v>132000</v>
      </c>
      <c r="K988" s="177">
        <v>132000</v>
      </c>
      <c r="L988" s="177">
        <v>132000</v>
      </c>
      <c r="M988" s="177">
        <v>132000</v>
      </c>
      <c r="N988" s="177">
        <v>132000</v>
      </c>
      <c r="O988" s="177">
        <v>132000</v>
      </c>
      <c r="P988" s="177">
        <v>132335</v>
      </c>
      <c r="Q988" s="203" t="s">
        <v>163</v>
      </c>
      <c r="R988" s="204">
        <f t="shared" si="15"/>
        <v>0</v>
      </c>
    </row>
    <row r="989" spans="1:18" s="166" customFormat="1">
      <c r="A989" s="201" t="s">
        <v>1176</v>
      </c>
      <c r="B989" s="202" t="s">
        <v>734</v>
      </c>
      <c r="C989" s="176">
        <v>0</v>
      </c>
      <c r="D989" s="176">
        <v>0</v>
      </c>
      <c r="E989" s="176">
        <v>0</v>
      </c>
      <c r="F989" s="176">
        <v>0</v>
      </c>
      <c r="G989" s="176">
        <v>0</v>
      </c>
      <c r="H989" s="176">
        <v>0</v>
      </c>
      <c r="I989" s="176">
        <v>0</v>
      </c>
      <c r="J989" s="176">
        <v>0</v>
      </c>
      <c r="K989" s="176">
        <v>0</v>
      </c>
      <c r="L989" s="176">
        <v>0</v>
      </c>
      <c r="M989" s="176">
        <v>0</v>
      </c>
      <c r="N989" s="176">
        <v>0</v>
      </c>
      <c r="O989" s="176">
        <v>0</v>
      </c>
      <c r="P989" s="176">
        <v>0</v>
      </c>
      <c r="Q989" s="174" t="s">
        <v>163</v>
      </c>
      <c r="R989" s="204">
        <f t="shared" si="15"/>
        <v>0</v>
      </c>
    </row>
    <row r="990" spans="1:18">
      <c r="A990" s="201" t="s">
        <v>1177</v>
      </c>
      <c r="B990" s="202" t="s">
        <v>734</v>
      </c>
      <c r="C990" s="177">
        <v>29000</v>
      </c>
      <c r="D990" s="177">
        <v>29000</v>
      </c>
      <c r="E990" s="177">
        <v>29000</v>
      </c>
      <c r="F990" s="177">
        <v>29000</v>
      </c>
      <c r="G990" s="177">
        <v>29000</v>
      </c>
      <c r="H990" s="177">
        <v>29000</v>
      </c>
      <c r="I990" s="177">
        <v>29000</v>
      </c>
      <c r="J990" s="177">
        <v>29000</v>
      </c>
      <c r="K990" s="177">
        <v>29000</v>
      </c>
      <c r="L990" s="177">
        <v>29000</v>
      </c>
      <c r="M990" s="177">
        <v>29000</v>
      </c>
      <c r="N990" s="177">
        <v>29000</v>
      </c>
      <c r="O990" s="177">
        <v>29000</v>
      </c>
      <c r="P990" s="177">
        <v>28500</v>
      </c>
      <c r="Q990" s="203" t="s">
        <v>163</v>
      </c>
      <c r="R990" s="204">
        <f t="shared" si="15"/>
        <v>0</v>
      </c>
    </row>
    <row r="991" spans="1:18">
      <c r="A991" s="201" t="s">
        <v>1178</v>
      </c>
      <c r="B991" s="202" t="s">
        <v>734</v>
      </c>
      <c r="C991" s="177">
        <v>4000</v>
      </c>
      <c r="D991" s="177">
        <v>4000</v>
      </c>
      <c r="E991" s="177">
        <v>4000</v>
      </c>
      <c r="F991" s="177">
        <v>4000</v>
      </c>
      <c r="G991" s="177">
        <v>4000</v>
      </c>
      <c r="H991" s="177">
        <v>4000</v>
      </c>
      <c r="I991" s="177">
        <v>4000</v>
      </c>
      <c r="J991" s="177">
        <v>4000</v>
      </c>
      <c r="K991" s="177">
        <v>4000</v>
      </c>
      <c r="L991" s="177">
        <v>4000</v>
      </c>
      <c r="M991" s="177">
        <v>4000</v>
      </c>
      <c r="N991" s="177">
        <v>4000</v>
      </c>
      <c r="O991" s="177">
        <v>4000</v>
      </c>
      <c r="P991" s="177">
        <v>3624</v>
      </c>
      <c r="Q991" s="203" t="s">
        <v>163</v>
      </c>
      <c r="R991" s="204">
        <f t="shared" si="15"/>
        <v>0</v>
      </c>
    </row>
    <row r="992" spans="1:18">
      <c r="A992" s="201" t="s">
        <v>1179</v>
      </c>
      <c r="B992" s="202" t="s">
        <v>734</v>
      </c>
      <c r="C992" s="177">
        <v>2000</v>
      </c>
      <c r="D992" s="177">
        <v>2000</v>
      </c>
      <c r="E992" s="177">
        <v>2000</v>
      </c>
      <c r="F992" s="177">
        <v>2000</v>
      </c>
      <c r="G992" s="177">
        <v>2000</v>
      </c>
      <c r="H992" s="177">
        <v>2000</v>
      </c>
      <c r="I992" s="177">
        <v>2000</v>
      </c>
      <c r="J992" s="177">
        <v>2000</v>
      </c>
      <c r="K992" s="177">
        <v>2000</v>
      </c>
      <c r="L992" s="177">
        <v>2000</v>
      </c>
      <c r="M992" s="177">
        <v>2000</v>
      </c>
      <c r="N992" s="177">
        <v>2000</v>
      </c>
      <c r="O992" s="177">
        <v>2000</v>
      </c>
      <c r="P992" s="177">
        <v>1908</v>
      </c>
      <c r="Q992" s="203" t="s">
        <v>163</v>
      </c>
      <c r="R992" s="204">
        <f t="shared" si="15"/>
        <v>0</v>
      </c>
    </row>
    <row r="993" spans="1:18">
      <c r="A993" s="201" t="s">
        <v>1180</v>
      </c>
      <c r="B993" s="202" t="s">
        <v>734</v>
      </c>
      <c r="C993" s="177">
        <v>11099000</v>
      </c>
      <c r="D993" s="177">
        <v>11139000</v>
      </c>
      <c r="E993" s="177">
        <v>11139000</v>
      </c>
      <c r="F993" s="177">
        <v>11139000</v>
      </c>
      <c r="G993" s="177">
        <v>11139000</v>
      </c>
      <c r="H993" s="177">
        <v>11139000</v>
      </c>
      <c r="I993" s="177">
        <v>11099000</v>
      </c>
      <c r="J993" s="177">
        <v>11099000</v>
      </c>
      <c r="K993" s="177">
        <v>11099000</v>
      </c>
      <c r="L993" s="177">
        <v>11099000</v>
      </c>
      <c r="M993" s="177">
        <v>11099000</v>
      </c>
      <c r="N993" s="177">
        <v>11099000</v>
      </c>
      <c r="O993" s="177">
        <v>11099000</v>
      </c>
      <c r="P993" s="177">
        <v>11115523</v>
      </c>
      <c r="Q993" s="203" t="s">
        <v>163</v>
      </c>
      <c r="R993" s="204">
        <f t="shared" si="15"/>
        <v>0</v>
      </c>
    </row>
    <row r="994" spans="1:18">
      <c r="A994" s="201" t="s">
        <v>1181</v>
      </c>
      <c r="B994" s="202" t="s">
        <v>734</v>
      </c>
      <c r="C994" s="177">
        <v>1045000</v>
      </c>
      <c r="D994" s="177">
        <v>1005000</v>
      </c>
      <c r="E994" s="177">
        <v>1005000</v>
      </c>
      <c r="F994" s="177">
        <v>1005000</v>
      </c>
      <c r="G994" s="177">
        <v>1005000</v>
      </c>
      <c r="H994" s="177">
        <v>1005000</v>
      </c>
      <c r="I994" s="177">
        <v>1005000</v>
      </c>
      <c r="J994" s="177">
        <v>1005000</v>
      </c>
      <c r="K994" s="177">
        <v>1005000</v>
      </c>
      <c r="L994" s="177">
        <v>1005000</v>
      </c>
      <c r="M994" s="177">
        <v>1005000</v>
      </c>
      <c r="N994" s="177">
        <v>1005000</v>
      </c>
      <c r="O994" s="177">
        <v>1005000</v>
      </c>
      <c r="P994" s="177">
        <v>1006987</v>
      </c>
      <c r="Q994" s="203" t="s">
        <v>163</v>
      </c>
      <c r="R994" s="204">
        <f t="shared" si="15"/>
        <v>0</v>
      </c>
    </row>
    <row r="995" spans="1:18" s="166" customFormat="1">
      <c r="A995" s="201" t="s">
        <v>1182</v>
      </c>
      <c r="B995" s="202" t="s">
        <v>734</v>
      </c>
      <c r="C995" s="176">
        <v>0</v>
      </c>
      <c r="D995" s="176">
        <v>0</v>
      </c>
      <c r="E995" s="176">
        <v>0</v>
      </c>
      <c r="F995" s="176">
        <v>0</v>
      </c>
      <c r="G995" s="176">
        <v>0</v>
      </c>
      <c r="H995" s="176">
        <v>0</v>
      </c>
      <c r="I995" s="176">
        <v>0</v>
      </c>
      <c r="J995" s="176">
        <v>0</v>
      </c>
      <c r="K995" s="176">
        <v>0</v>
      </c>
      <c r="L995" s="176">
        <v>0</v>
      </c>
      <c r="M995" s="176">
        <v>0</v>
      </c>
      <c r="N995" s="176">
        <v>0</v>
      </c>
      <c r="O995" s="176">
        <v>0</v>
      </c>
      <c r="P995" s="176">
        <v>0</v>
      </c>
      <c r="Q995" s="174" t="s">
        <v>163</v>
      </c>
      <c r="R995" s="204">
        <f t="shared" si="15"/>
        <v>0</v>
      </c>
    </row>
    <row r="996" spans="1:18">
      <c r="A996" s="201" t="s">
        <v>1183</v>
      </c>
      <c r="B996" s="202" t="s">
        <v>734</v>
      </c>
      <c r="C996" s="177">
        <v>8314000</v>
      </c>
      <c r="D996" s="177">
        <v>8314000</v>
      </c>
      <c r="E996" s="177">
        <v>8314000</v>
      </c>
      <c r="F996" s="177">
        <v>8314000</v>
      </c>
      <c r="G996" s="177">
        <v>8314000</v>
      </c>
      <c r="H996" s="177">
        <v>8314000</v>
      </c>
      <c r="I996" s="177">
        <v>8314000</v>
      </c>
      <c r="J996" s="177">
        <v>8314000</v>
      </c>
      <c r="K996" s="177">
        <v>8314000</v>
      </c>
      <c r="L996" s="177">
        <v>8314000</v>
      </c>
      <c r="M996" s="177">
        <v>8314000</v>
      </c>
      <c r="N996" s="177">
        <v>8314000</v>
      </c>
      <c r="O996" s="177">
        <v>8314000</v>
      </c>
      <c r="P996" s="177">
        <v>8314304</v>
      </c>
      <c r="Q996" s="203" t="s">
        <v>163</v>
      </c>
      <c r="R996" s="204">
        <f t="shared" si="15"/>
        <v>0</v>
      </c>
    </row>
    <row r="997" spans="1:18">
      <c r="A997" s="201" t="s">
        <v>1184</v>
      </c>
      <c r="B997" s="202" t="s">
        <v>734</v>
      </c>
      <c r="C997" s="177">
        <v>57000</v>
      </c>
      <c r="D997" s="177">
        <v>57000</v>
      </c>
      <c r="E997" s="177">
        <v>57000</v>
      </c>
      <c r="F997" s="177">
        <v>57000</v>
      </c>
      <c r="G997" s="177">
        <v>57000</v>
      </c>
      <c r="H997" s="177">
        <v>57000</v>
      </c>
      <c r="I997" s="177">
        <v>57000</v>
      </c>
      <c r="J997" s="177">
        <v>57000</v>
      </c>
      <c r="K997" s="177">
        <v>57000</v>
      </c>
      <c r="L997" s="177">
        <v>57000</v>
      </c>
      <c r="M997" s="177">
        <v>57000</v>
      </c>
      <c r="N997" s="177">
        <v>57000</v>
      </c>
      <c r="O997" s="177">
        <v>57000</v>
      </c>
      <c r="P997" s="177">
        <v>56577</v>
      </c>
      <c r="Q997" s="203" t="s">
        <v>163</v>
      </c>
      <c r="R997" s="204">
        <f t="shared" si="15"/>
        <v>0</v>
      </c>
    </row>
    <row r="998" spans="1:18">
      <c r="A998" s="201" t="s">
        <v>1185</v>
      </c>
      <c r="B998" s="202" t="s">
        <v>734</v>
      </c>
      <c r="C998" s="177">
        <v>70000</v>
      </c>
      <c r="D998" s="177">
        <v>70000</v>
      </c>
      <c r="E998" s="177">
        <v>70000</v>
      </c>
      <c r="F998" s="177">
        <v>70000</v>
      </c>
      <c r="G998" s="177">
        <v>70000</v>
      </c>
      <c r="H998" s="177">
        <v>70000</v>
      </c>
      <c r="I998" s="177">
        <v>70000</v>
      </c>
      <c r="J998" s="177">
        <v>70000</v>
      </c>
      <c r="K998" s="177">
        <v>70000</v>
      </c>
      <c r="L998" s="177">
        <v>70000</v>
      </c>
      <c r="M998" s="177">
        <v>70000</v>
      </c>
      <c r="N998" s="177">
        <v>70000</v>
      </c>
      <c r="O998" s="177">
        <v>70000</v>
      </c>
      <c r="P998" s="177">
        <v>69900</v>
      </c>
      <c r="Q998" s="203" t="s">
        <v>163</v>
      </c>
      <c r="R998" s="204">
        <f t="shared" si="15"/>
        <v>0</v>
      </c>
    </row>
    <row r="999" spans="1:18">
      <c r="A999" s="201" t="s">
        <v>1186</v>
      </c>
      <c r="B999" s="202" t="s">
        <v>734</v>
      </c>
      <c r="C999" s="177">
        <v>20312000</v>
      </c>
      <c r="D999" s="177">
        <v>20312000</v>
      </c>
      <c r="E999" s="177">
        <v>20312000</v>
      </c>
      <c r="F999" s="177">
        <v>20312000</v>
      </c>
      <c r="G999" s="177">
        <v>20312000</v>
      </c>
      <c r="H999" s="177">
        <v>20312000</v>
      </c>
      <c r="I999" s="177">
        <v>20312000</v>
      </c>
      <c r="J999" s="177">
        <v>20312000</v>
      </c>
      <c r="K999" s="177">
        <v>20312000</v>
      </c>
      <c r="L999" s="177">
        <v>20312000</v>
      </c>
      <c r="M999" s="177">
        <v>20312000</v>
      </c>
      <c r="N999" s="177">
        <v>20312000</v>
      </c>
      <c r="O999" s="177">
        <v>20312000</v>
      </c>
      <c r="P999" s="177">
        <v>20311643</v>
      </c>
      <c r="Q999" s="203" t="s">
        <v>163</v>
      </c>
      <c r="R999" s="204">
        <f t="shared" si="15"/>
        <v>0</v>
      </c>
    </row>
    <row r="1000" spans="1:18" s="166" customFormat="1">
      <c r="A1000" s="201" t="s">
        <v>1187</v>
      </c>
      <c r="B1000" s="202" t="s">
        <v>734</v>
      </c>
      <c r="C1000" s="176">
        <v>0</v>
      </c>
      <c r="D1000" s="176">
        <v>0</v>
      </c>
      <c r="E1000" s="176">
        <v>0</v>
      </c>
      <c r="F1000" s="176">
        <v>0</v>
      </c>
      <c r="G1000" s="176">
        <v>0</v>
      </c>
      <c r="H1000" s="176">
        <v>0</v>
      </c>
      <c r="I1000" s="176">
        <v>0</v>
      </c>
      <c r="J1000" s="176">
        <v>0</v>
      </c>
      <c r="K1000" s="176">
        <v>0</v>
      </c>
      <c r="L1000" s="176">
        <v>0</v>
      </c>
      <c r="M1000" s="176">
        <v>0</v>
      </c>
      <c r="N1000" s="176">
        <v>0</v>
      </c>
      <c r="O1000" s="176">
        <v>0</v>
      </c>
      <c r="P1000" s="176">
        <v>0</v>
      </c>
      <c r="Q1000" s="174" t="s">
        <v>163</v>
      </c>
      <c r="R1000" s="204">
        <f t="shared" si="15"/>
        <v>0</v>
      </c>
    </row>
    <row r="1001" spans="1:18" s="166" customFormat="1">
      <c r="A1001" s="201" t="s">
        <v>1188</v>
      </c>
      <c r="B1001" s="202" t="s">
        <v>734</v>
      </c>
      <c r="C1001" s="176">
        <v>0</v>
      </c>
      <c r="D1001" s="176">
        <v>0</v>
      </c>
      <c r="E1001" s="176">
        <v>0</v>
      </c>
      <c r="F1001" s="176">
        <v>0</v>
      </c>
      <c r="G1001" s="176">
        <v>0</v>
      </c>
      <c r="H1001" s="176">
        <v>0</v>
      </c>
      <c r="I1001" s="176">
        <v>0</v>
      </c>
      <c r="J1001" s="176">
        <v>0</v>
      </c>
      <c r="K1001" s="176">
        <v>0</v>
      </c>
      <c r="L1001" s="176">
        <v>0</v>
      </c>
      <c r="M1001" s="176">
        <v>0</v>
      </c>
      <c r="N1001" s="176">
        <v>0</v>
      </c>
      <c r="O1001" s="176">
        <v>0</v>
      </c>
      <c r="P1001" s="176">
        <v>0</v>
      </c>
      <c r="Q1001" s="174" t="s">
        <v>163</v>
      </c>
      <c r="R1001" s="204">
        <f t="shared" si="15"/>
        <v>0</v>
      </c>
    </row>
    <row r="1002" spans="1:18">
      <c r="A1002" s="201" t="s">
        <v>1189</v>
      </c>
      <c r="B1002" s="202" t="s">
        <v>734</v>
      </c>
      <c r="C1002" s="177">
        <v>2499000</v>
      </c>
      <c r="D1002" s="177">
        <v>2499000</v>
      </c>
      <c r="E1002" s="177">
        <v>2499000</v>
      </c>
      <c r="F1002" s="177">
        <v>2499000</v>
      </c>
      <c r="G1002" s="177">
        <v>2499000</v>
      </c>
      <c r="H1002" s="177">
        <v>2499000</v>
      </c>
      <c r="I1002" s="177">
        <v>2499000</v>
      </c>
      <c r="J1002" s="177">
        <v>2499000</v>
      </c>
      <c r="K1002" s="177">
        <v>2499000</v>
      </c>
      <c r="L1002" s="177">
        <v>2499000</v>
      </c>
      <c r="M1002" s="177">
        <v>2552000</v>
      </c>
      <c r="N1002" s="177">
        <v>2552000</v>
      </c>
      <c r="O1002" s="177">
        <v>2552000</v>
      </c>
      <c r="P1002" s="177">
        <v>2509716</v>
      </c>
      <c r="Q1002" s="203" t="s">
        <v>163</v>
      </c>
      <c r="R1002" s="204">
        <f t="shared" si="15"/>
        <v>0</v>
      </c>
    </row>
    <row r="1003" spans="1:18">
      <c r="A1003" s="201" t="s">
        <v>1190</v>
      </c>
      <c r="B1003" s="202" t="s">
        <v>734</v>
      </c>
      <c r="C1003" s="177">
        <v>2603000</v>
      </c>
      <c r="D1003" s="177">
        <v>2603000</v>
      </c>
      <c r="E1003" s="177">
        <v>2603000</v>
      </c>
      <c r="F1003" s="177">
        <v>2603000</v>
      </c>
      <c r="G1003" s="177">
        <v>2603000</v>
      </c>
      <c r="H1003" s="177">
        <v>2603000</v>
      </c>
      <c r="I1003" s="177">
        <v>2603000</v>
      </c>
      <c r="J1003" s="177">
        <v>2604000</v>
      </c>
      <c r="K1003" s="177">
        <v>2605000</v>
      </c>
      <c r="L1003" s="177">
        <v>2605000</v>
      </c>
      <c r="M1003" s="177">
        <v>2606000</v>
      </c>
      <c r="N1003" s="177">
        <v>2606000</v>
      </c>
      <c r="O1003" s="177">
        <v>2606000</v>
      </c>
      <c r="P1003" s="177">
        <v>2604116</v>
      </c>
      <c r="Q1003" s="203" t="s">
        <v>163</v>
      </c>
      <c r="R1003" s="204">
        <f t="shared" si="15"/>
        <v>0</v>
      </c>
    </row>
    <row r="1004" spans="1:18" s="166" customFormat="1">
      <c r="A1004" s="201" t="s">
        <v>1191</v>
      </c>
      <c r="B1004" s="202" t="s">
        <v>734</v>
      </c>
      <c r="C1004" s="176">
        <v>0</v>
      </c>
      <c r="D1004" s="176">
        <v>0</v>
      </c>
      <c r="E1004" s="176">
        <v>0</v>
      </c>
      <c r="F1004" s="176">
        <v>0</v>
      </c>
      <c r="G1004" s="176">
        <v>0</v>
      </c>
      <c r="H1004" s="176">
        <v>0</v>
      </c>
      <c r="I1004" s="176">
        <v>0</v>
      </c>
      <c r="J1004" s="176">
        <v>0</v>
      </c>
      <c r="K1004" s="176">
        <v>0</v>
      </c>
      <c r="L1004" s="176">
        <v>0</v>
      </c>
      <c r="M1004" s="176">
        <v>0</v>
      </c>
      <c r="N1004" s="176">
        <v>0</v>
      </c>
      <c r="O1004" s="176">
        <v>0</v>
      </c>
      <c r="P1004" s="176">
        <v>0</v>
      </c>
      <c r="Q1004" s="174" t="s">
        <v>163</v>
      </c>
      <c r="R1004" s="204">
        <f t="shared" si="15"/>
        <v>0</v>
      </c>
    </row>
    <row r="1005" spans="1:18" s="166" customFormat="1">
      <c r="A1005" s="201" t="s">
        <v>1192</v>
      </c>
      <c r="B1005" s="202" t="s">
        <v>734</v>
      </c>
      <c r="C1005" s="176">
        <v>0</v>
      </c>
      <c r="D1005" s="176">
        <v>0</v>
      </c>
      <c r="E1005" s="176">
        <v>0</v>
      </c>
      <c r="F1005" s="176">
        <v>0</v>
      </c>
      <c r="G1005" s="176">
        <v>0</v>
      </c>
      <c r="H1005" s="176">
        <v>0</v>
      </c>
      <c r="I1005" s="176">
        <v>0</v>
      </c>
      <c r="J1005" s="176">
        <v>0</v>
      </c>
      <c r="K1005" s="176">
        <v>0</v>
      </c>
      <c r="L1005" s="176">
        <v>0</v>
      </c>
      <c r="M1005" s="176">
        <v>0</v>
      </c>
      <c r="N1005" s="176">
        <v>0</v>
      </c>
      <c r="O1005" s="176">
        <v>0</v>
      </c>
      <c r="P1005" s="176">
        <v>0</v>
      </c>
      <c r="Q1005" s="174" t="s">
        <v>163</v>
      </c>
      <c r="R1005" s="204">
        <f t="shared" si="15"/>
        <v>0</v>
      </c>
    </row>
    <row r="1006" spans="1:18">
      <c r="A1006" s="201" t="s">
        <v>1193</v>
      </c>
      <c r="B1006" s="202" t="s">
        <v>734</v>
      </c>
      <c r="C1006" s="177">
        <v>1071000</v>
      </c>
      <c r="D1006" s="177">
        <v>1071000</v>
      </c>
      <c r="E1006" s="177">
        <v>1071000</v>
      </c>
      <c r="F1006" s="177">
        <v>1071000</v>
      </c>
      <c r="G1006" s="177">
        <v>1071000</v>
      </c>
      <c r="H1006" s="177">
        <v>1071000</v>
      </c>
      <c r="I1006" s="177">
        <v>1071000</v>
      </c>
      <c r="J1006" s="177">
        <v>1071000</v>
      </c>
      <c r="K1006" s="177">
        <v>1071000</v>
      </c>
      <c r="L1006" s="177">
        <v>1071000</v>
      </c>
      <c r="M1006" s="177">
        <v>1071000</v>
      </c>
      <c r="N1006" s="177">
        <v>1071000</v>
      </c>
      <c r="O1006" s="177">
        <v>1071000</v>
      </c>
      <c r="P1006" s="177">
        <v>1071124</v>
      </c>
      <c r="Q1006" s="203" t="s">
        <v>163</v>
      </c>
      <c r="R1006" s="204">
        <f t="shared" si="15"/>
        <v>0</v>
      </c>
    </row>
    <row r="1007" spans="1:18">
      <c r="A1007" s="201" t="s">
        <v>1194</v>
      </c>
      <c r="B1007" s="202" t="s">
        <v>734</v>
      </c>
      <c r="C1007" s="177">
        <v>682000</v>
      </c>
      <c r="D1007" s="177">
        <v>682000</v>
      </c>
      <c r="E1007" s="177">
        <v>682000</v>
      </c>
      <c r="F1007" s="177">
        <v>682000</v>
      </c>
      <c r="G1007" s="177">
        <v>682000</v>
      </c>
      <c r="H1007" s="177">
        <v>682000</v>
      </c>
      <c r="I1007" s="177">
        <v>682000</v>
      </c>
      <c r="J1007" s="177">
        <v>682000</v>
      </c>
      <c r="K1007" s="177">
        <v>682000</v>
      </c>
      <c r="L1007" s="177">
        <v>682000</v>
      </c>
      <c r="M1007" s="177">
        <v>682000</v>
      </c>
      <c r="N1007" s="177">
        <v>682000</v>
      </c>
      <c r="O1007" s="177">
        <v>682000</v>
      </c>
      <c r="P1007" s="177">
        <v>682303</v>
      </c>
      <c r="Q1007" s="203" t="s">
        <v>163</v>
      </c>
      <c r="R1007" s="204">
        <f t="shared" si="15"/>
        <v>0</v>
      </c>
    </row>
    <row r="1008" spans="1:18">
      <c r="A1008" s="201" t="s">
        <v>1195</v>
      </c>
      <c r="B1008" s="202" t="s">
        <v>734</v>
      </c>
      <c r="C1008" s="177">
        <v>16973000</v>
      </c>
      <c r="D1008" s="177">
        <v>16975000</v>
      </c>
      <c r="E1008" s="177">
        <v>16977000</v>
      </c>
      <c r="F1008" s="177">
        <v>16977000</v>
      </c>
      <c r="G1008" s="177">
        <v>16977000</v>
      </c>
      <c r="H1008" s="177">
        <v>16977000</v>
      </c>
      <c r="I1008" s="177">
        <v>16977000</v>
      </c>
      <c r="J1008" s="177">
        <v>16977000</v>
      </c>
      <c r="K1008" s="177">
        <v>16978000</v>
      </c>
      <c r="L1008" s="177">
        <v>16978000</v>
      </c>
      <c r="M1008" s="177">
        <v>16978000</v>
      </c>
      <c r="N1008" s="177">
        <v>17053000</v>
      </c>
      <c r="O1008" s="177">
        <v>17053000</v>
      </c>
      <c r="P1008" s="177">
        <v>16986315</v>
      </c>
      <c r="Q1008" s="203" t="s">
        <v>163</v>
      </c>
      <c r="R1008" s="204">
        <f t="shared" si="15"/>
        <v>0</v>
      </c>
    </row>
    <row r="1009" spans="1:18" s="166" customFormat="1">
      <c r="A1009" s="201" t="s">
        <v>1196</v>
      </c>
      <c r="B1009" s="202" t="s">
        <v>734</v>
      </c>
      <c r="C1009" s="176">
        <v>0</v>
      </c>
      <c r="D1009" s="176">
        <v>0</v>
      </c>
      <c r="E1009" s="176">
        <v>0</v>
      </c>
      <c r="F1009" s="176">
        <v>0</v>
      </c>
      <c r="G1009" s="176">
        <v>0</v>
      </c>
      <c r="H1009" s="176">
        <v>0</v>
      </c>
      <c r="I1009" s="176">
        <v>0</v>
      </c>
      <c r="J1009" s="176">
        <v>0</v>
      </c>
      <c r="K1009" s="176">
        <v>0</v>
      </c>
      <c r="L1009" s="176">
        <v>0</v>
      </c>
      <c r="M1009" s="176">
        <v>0</v>
      </c>
      <c r="N1009" s="176">
        <v>0</v>
      </c>
      <c r="O1009" s="176">
        <v>0</v>
      </c>
      <c r="P1009" s="176">
        <v>0</v>
      </c>
      <c r="Q1009" s="174" t="s">
        <v>163</v>
      </c>
      <c r="R1009" s="204">
        <f t="shared" si="15"/>
        <v>0</v>
      </c>
    </row>
    <row r="1010" spans="1:18" s="166" customFormat="1">
      <c r="A1010" s="201" t="s">
        <v>1197</v>
      </c>
      <c r="B1010" s="202" t="s">
        <v>734</v>
      </c>
      <c r="C1010" s="176">
        <v>0</v>
      </c>
      <c r="D1010" s="176">
        <v>0</v>
      </c>
      <c r="E1010" s="176">
        <v>0</v>
      </c>
      <c r="F1010" s="176">
        <v>0</v>
      </c>
      <c r="G1010" s="176">
        <v>0</v>
      </c>
      <c r="H1010" s="176">
        <v>0</v>
      </c>
      <c r="I1010" s="176">
        <v>0</v>
      </c>
      <c r="J1010" s="176">
        <v>0</v>
      </c>
      <c r="K1010" s="176">
        <v>0</v>
      </c>
      <c r="L1010" s="176">
        <v>0</v>
      </c>
      <c r="M1010" s="176">
        <v>0</v>
      </c>
      <c r="N1010" s="176">
        <v>0</v>
      </c>
      <c r="O1010" s="176">
        <v>0</v>
      </c>
      <c r="P1010" s="176">
        <v>0</v>
      </c>
      <c r="Q1010" s="174" t="s">
        <v>163</v>
      </c>
      <c r="R1010" s="204">
        <f t="shared" si="15"/>
        <v>0</v>
      </c>
    </row>
    <row r="1011" spans="1:18">
      <c r="A1011" s="201" t="s">
        <v>1198</v>
      </c>
      <c r="B1011" s="202" t="s">
        <v>734</v>
      </c>
      <c r="C1011" s="177">
        <v>461000</v>
      </c>
      <c r="D1011" s="177">
        <v>461000</v>
      </c>
      <c r="E1011" s="177">
        <v>461000</v>
      </c>
      <c r="F1011" s="177">
        <v>461000</v>
      </c>
      <c r="G1011" s="177">
        <v>461000</v>
      </c>
      <c r="H1011" s="177">
        <v>461000</v>
      </c>
      <c r="I1011" s="177">
        <v>461000</v>
      </c>
      <c r="J1011" s="177">
        <v>461000</v>
      </c>
      <c r="K1011" s="177">
        <v>461000</v>
      </c>
      <c r="L1011" s="177">
        <v>461000</v>
      </c>
      <c r="M1011" s="177">
        <v>461000</v>
      </c>
      <c r="N1011" s="177">
        <v>461000</v>
      </c>
      <c r="O1011" s="177">
        <v>461000</v>
      </c>
      <c r="P1011" s="177">
        <v>460720</v>
      </c>
      <c r="Q1011" s="203" t="s">
        <v>163</v>
      </c>
      <c r="R1011" s="204">
        <f t="shared" si="15"/>
        <v>0</v>
      </c>
    </row>
    <row r="1012" spans="1:18">
      <c r="A1012" s="201" t="s">
        <v>1199</v>
      </c>
      <c r="B1012" s="202" t="s">
        <v>734</v>
      </c>
      <c r="C1012" s="177">
        <v>52000</v>
      </c>
      <c r="D1012" s="177">
        <v>52000</v>
      </c>
      <c r="E1012" s="177">
        <v>52000</v>
      </c>
      <c r="F1012" s="177">
        <v>52000</v>
      </c>
      <c r="G1012" s="177">
        <v>52000</v>
      </c>
      <c r="H1012" s="177">
        <v>52000</v>
      </c>
      <c r="I1012" s="177">
        <v>52000</v>
      </c>
      <c r="J1012" s="177">
        <v>52000</v>
      </c>
      <c r="K1012" s="177">
        <v>52000</v>
      </c>
      <c r="L1012" s="177">
        <v>52000</v>
      </c>
      <c r="M1012" s="177">
        <v>52000</v>
      </c>
      <c r="N1012" s="177">
        <v>52000</v>
      </c>
      <c r="O1012" s="177">
        <v>52000</v>
      </c>
      <c r="P1012" s="177">
        <v>52087</v>
      </c>
      <c r="Q1012" s="203" t="s">
        <v>163</v>
      </c>
      <c r="R1012" s="204">
        <f t="shared" si="15"/>
        <v>0</v>
      </c>
    </row>
    <row r="1013" spans="1:18" s="166" customFormat="1">
      <c r="A1013" s="201" t="s">
        <v>1200</v>
      </c>
      <c r="B1013" s="202" t="s">
        <v>734</v>
      </c>
      <c r="C1013" s="176">
        <v>0</v>
      </c>
      <c r="D1013" s="176">
        <v>0</v>
      </c>
      <c r="E1013" s="176">
        <v>0</v>
      </c>
      <c r="F1013" s="176">
        <v>0</v>
      </c>
      <c r="G1013" s="176">
        <v>0</v>
      </c>
      <c r="H1013" s="176">
        <v>0</v>
      </c>
      <c r="I1013" s="176">
        <v>0</v>
      </c>
      <c r="J1013" s="176">
        <v>0</v>
      </c>
      <c r="K1013" s="176">
        <v>0</v>
      </c>
      <c r="L1013" s="176">
        <v>0</v>
      </c>
      <c r="M1013" s="176">
        <v>0</v>
      </c>
      <c r="N1013" s="176">
        <v>0</v>
      </c>
      <c r="O1013" s="176">
        <v>0</v>
      </c>
      <c r="P1013" s="176">
        <v>0</v>
      </c>
      <c r="Q1013" s="174" t="s">
        <v>163</v>
      </c>
      <c r="R1013" s="204">
        <f t="shared" si="15"/>
        <v>0</v>
      </c>
    </row>
    <row r="1014" spans="1:18">
      <c r="A1014" s="201" t="s">
        <v>1201</v>
      </c>
      <c r="B1014" s="202" t="s">
        <v>734</v>
      </c>
      <c r="C1014" s="177">
        <v>31000</v>
      </c>
      <c r="D1014" s="177">
        <v>31000</v>
      </c>
      <c r="E1014" s="177">
        <v>31000</v>
      </c>
      <c r="F1014" s="177">
        <v>31000</v>
      </c>
      <c r="G1014" s="177">
        <v>31000</v>
      </c>
      <c r="H1014" s="177">
        <v>31000</v>
      </c>
      <c r="I1014" s="177">
        <v>31000</v>
      </c>
      <c r="J1014" s="177">
        <v>31000</v>
      </c>
      <c r="K1014" s="177">
        <v>31000</v>
      </c>
      <c r="L1014" s="177">
        <v>31000</v>
      </c>
      <c r="M1014" s="177">
        <v>31000</v>
      </c>
      <c r="N1014" s="177">
        <v>31000</v>
      </c>
      <c r="O1014" s="177">
        <v>31000</v>
      </c>
      <c r="P1014" s="177">
        <v>30604</v>
      </c>
      <c r="Q1014" s="203" t="s">
        <v>163</v>
      </c>
      <c r="R1014" s="204">
        <f t="shared" si="15"/>
        <v>0</v>
      </c>
    </row>
    <row r="1015" spans="1:18">
      <c r="A1015" s="201" t="s">
        <v>1202</v>
      </c>
      <c r="B1015" s="202" t="s">
        <v>734</v>
      </c>
      <c r="C1015" s="177">
        <v>10000</v>
      </c>
      <c r="D1015" s="177">
        <v>10000</v>
      </c>
      <c r="E1015" s="177">
        <v>10000</v>
      </c>
      <c r="F1015" s="177">
        <v>10000</v>
      </c>
      <c r="G1015" s="177">
        <v>10000</v>
      </c>
      <c r="H1015" s="177">
        <v>10000</v>
      </c>
      <c r="I1015" s="177">
        <v>10000</v>
      </c>
      <c r="J1015" s="177">
        <v>10000</v>
      </c>
      <c r="K1015" s="177">
        <v>10000</v>
      </c>
      <c r="L1015" s="177">
        <v>10000</v>
      </c>
      <c r="M1015" s="177">
        <v>10000</v>
      </c>
      <c r="N1015" s="177">
        <v>10000</v>
      </c>
      <c r="O1015" s="177">
        <v>10000</v>
      </c>
      <c r="P1015" s="177">
        <v>10247</v>
      </c>
      <c r="Q1015" s="203" t="s">
        <v>163</v>
      </c>
      <c r="R1015" s="204">
        <f t="shared" si="15"/>
        <v>0</v>
      </c>
    </row>
    <row r="1016" spans="1:18" s="166" customFormat="1">
      <c r="A1016" s="201" t="s">
        <v>1203</v>
      </c>
      <c r="B1016" s="202" t="s">
        <v>734</v>
      </c>
      <c r="C1016" s="176">
        <v>0</v>
      </c>
      <c r="D1016" s="176">
        <v>0</v>
      </c>
      <c r="E1016" s="176">
        <v>0</v>
      </c>
      <c r="F1016" s="176">
        <v>0</v>
      </c>
      <c r="G1016" s="176">
        <v>0</v>
      </c>
      <c r="H1016" s="176">
        <v>0</v>
      </c>
      <c r="I1016" s="176">
        <v>0</v>
      </c>
      <c r="J1016" s="176">
        <v>0</v>
      </c>
      <c r="K1016" s="176">
        <v>0</v>
      </c>
      <c r="L1016" s="176">
        <v>0</v>
      </c>
      <c r="M1016" s="176">
        <v>0</v>
      </c>
      <c r="N1016" s="176">
        <v>0</v>
      </c>
      <c r="O1016" s="176">
        <v>0</v>
      </c>
      <c r="P1016" s="176">
        <v>0</v>
      </c>
      <c r="Q1016" s="174" t="s">
        <v>163</v>
      </c>
      <c r="R1016" s="204">
        <f t="shared" si="15"/>
        <v>0</v>
      </c>
    </row>
    <row r="1017" spans="1:18">
      <c r="A1017" s="201" t="s">
        <v>1204</v>
      </c>
      <c r="B1017" s="202" t="s">
        <v>734</v>
      </c>
      <c r="C1017" s="177">
        <v>1769000</v>
      </c>
      <c r="D1017" s="177">
        <v>1769000</v>
      </c>
      <c r="E1017" s="177">
        <v>1769000</v>
      </c>
      <c r="F1017" s="177">
        <v>1769000</v>
      </c>
      <c r="G1017" s="177">
        <v>1769000</v>
      </c>
      <c r="H1017" s="177">
        <v>1769000</v>
      </c>
      <c r="I1017" s="177">
        <v>1769000</v>
      </c>
      <c r="J1017" s="177">
        <v>1769000</v>
      </c>
      <c r="K1017" s="177">
        <v>1769000</v>
      </c>
      <c r="L1017" s="177">
        <v>1769000</v>
      </c>
      <c r="M1017" s="177">
        <v>1769000</v>
      </c>
      <c r="N1017" s="177">
        <v>1769000</v>
      </c>
      <c r="O1017" s="177">
        <v>1769000</v>
      </c>
      <c r="P1017" s="177">
        <v>1769178</v>
      </c>
      <c r="Q1017" s="203" t="s">
        <v>163</v>
      </c>
      <c r="R1017" s="204">
        <f t="shared" si="15"/>
        <v>0</v>
      </c>
    </row>
    <row r="1018" spans="1:18">
      <c r="A1018" s="201" t="s">
        <v>1205</v>
      </c>
      <c r="B1018" s="202" t="s">
        <v>734</v>
      </c>
      <c r="C1018" s="177">
        <v>1400000</v>
      </c>
      <c r="D1018" s="177">
        <v>1400000</v>
      </c>
      <c r="E1018" s="177">
        <v>1400000</v>
      </c>
      <c r="F1018" s="177">
        <v>1400000</v>
      </c>
      <c r="G1018" s="177">
        <v>1400000</v>
      </c>
      <c r="H1018" s="177">
        <v>1400000</v>
      </c>
      <c r="I1018" s="177">
        <v>1400000</v>
      </c>
      <c r="J1018" s="177">
        <v>1400000</v>
      </c>
      <c r="K1018" s="177">
        <v>1400000</v>
      </c>
      <c r="L1018" s="177">
        <v>1400000</v>
      </c>
      <c r="M1018" s="177">
        <v>1400000</v>
      </c>
      <c r="N1018" s="177">
        <v>1400000</v>
      </c>
      <c r="O1018" s="177">
        <v>1400000</v>
      </c>
      <c r="P1018" s="177">
        <v>1399509</v>
      </c>
      <c r="Q1018" s="203" t="s">
        <v>163</v>
      </c>
      <c r="R1018" s="204">
        <f t="shared" si="15"/>
        <v>0</v>
      </c>
    </row>
    <row r="1019" spans="1:18">
      <c r="A1019" s="201" t="s">
        <v>1206</v>
      </c>
      <c r="B1019" s="202" t="s">
        <v>734</v>
      </c>
      <c r="C1019" s="177">
        <v>1741000</v>
      </c>
      <c r="D1019" s="177">
        <v>1741000</v>
      </c>
      <c r="E1019" s="177">
        <v>1741000</v>
      </c>
      <c r="F1019" s="177">
        <v>1741000</v>
      </c>
      <c r="G1019" s="177">
        <v>1741000</v>
      </c>
      <c r="H1019" s="177">
        <v>1741000</v>
      </c>
      <c r="I1019" s="177">
        <v>1741000</v>
      </c>
      <c r="J1019" s="177">
        <v>1741000</v>
      </c>
      <c r="K1019" s="177">
        <v>1741000</v>
      </c>
      <c r="L1019" s="177">
        <v>1741000</v>
      </c>
      <c r="M1019" s="177">
        <v>1741000</v>
      </c>
      <c r="N1019" s="177">
        <v>1741000</v>
      </c>
      <c r="O1019" s="177">
        <v>1741000</v>
      </c>
      <c r="P1019" s="177">
        <v>1740818</v>
      </c>
      <c r="Q1019" s="203" t="s">
        <v>163</v>
      </c>
      <c r="R1019" s="204">
        <f t="shared" si="15"/>
        <v>0</v>
      </c>
    </row>
    <row r="1020" spans="1:18" s="166" customFormat="1">
      <c r="A1020" s="201" t="s">
        <v>1207</v>
      </c>
      <c r="B1020" s="202" t="s">
        <v>1208</v>
      </c>
      <c r="C1020" s="176">
        <v>0</v>
      </c>
      <c r="D1020" s="176">
        <v>0</v>
      </c>
      <c r="E1020" s="176">
        <v>0</v>
      </c>
      <c r="F1020" s="176">
        <v>0</v>
      </c>
      <c r="G1020" s="176">
        <v>0</v>
      </c>
      <c r="H1020" s="176">
        <v>0</v>
      </c>
      <c r="I1020" s="176">
        <v>0</v>
      </c>
      <c r="J1020" s="176">
        <v>0</v>
      </c>
      <c r="K1020" s="176">
        <v>0</v>
      </c>
      <c r="L1020" s="176">
        <v>0</v>
      </c>
      <c r="M1020" s="176">
        <v>0</v>
      </c>
      <c r="N1020" s="176">
        <v>0</v>
      </c>
      <c r="O1020" s="176">
        <v>0</v>
      </c>
      <c r="P1020" s="176">
        <v>0</v>
      </c>
      <c r="Q1020" s="174" t="s">
        <v>164</v>
      </c>
      <c r="R1020" s="204">
        <f t="shared" si="15"/>
        <v>0</v>
      </c>
    </row>
    <row r="1021" spans="1:18">
      <c r="A1021" s="201" t="s">
        <v>1209</v>
      </c>
      <c r="B1021" s="202" t="s">
        <v>1208</v>
      </c>
      <c r="C1021" s="177">
        <v>3412000</v>
      </c>
      <c r="D1021" s="177">
        <v>3412000</v>
      </c>
      <c r="E1021" s="177">
        <v>3412000</v>
      </c>
      <c r="F1021" s="177">
        <v>3412000</v>
      </c>
      <c r="G1021" s="177">
        <v>3412000</v>
      </c>
      <c r="H1021" s="177">
        <v>3412000</v>
      </c>
      <c r="I1021" s="177">
        <v>3412000</v>
      </c>
      <c r="J1021" s="177">
        <v>3412000</v>
      </c>
      <c r="K1021" s="177">
        <v>3412000</v>
      </c>
      <c r="L1021" s="177">
        <v>3412000</v>
      </c>
      <c r="M1021" s="177">
        <v>3412000</v>
      </c>
      <c r="N1021" s="177">
        <v>3412000</v>
      </c>
      <c r="O1021" s="177">
        <v>2343000</v>
      </c>
      <c r="P1021" s="177">
        <v>3367727</v>
      </c>
      <c r="Q1021" s="203" t="s">
        <v>164</v>
      </c>
      <c r="R1021" s="204">
        <f t="shared" si="15"/>
        <v>-1000</v>
      </c>
    </row>
    <row r="1022" spans="1:18" s="166" customFormat="1">
      <c r="A1022" s="201" t="s">
        <v>1210</v>
      </c>
      <c r="B1022" s="202" t="s">
        <v>1208</v>
      </c>
      <c r="C1022" s="176">
        <v>0</v>
      </c>
      <c r="D1022" s="176">
        <v>0</v>
      </c>
      <c r="E1022" s="176">
        <v>0</v>
      </c>
      <c r="F1022" s="176">
        <v>0</v>
      </c>
      <c r="G1022" s="176">
        <v>0</v>
      </c>
      <c r="H1022" s="176">
        <v>0</v>
      </c>
      <c r="I1022" s="176">
        <v>0</v>
      </c>
      <c r="J1022" s="176">
        <v>0</v>
      </c>
      <c r="K1022" s="176">
        <v>0</v>
      </c>
      <c r="L1022" s="176">
        <v>0</v>
      </c>
      <c r="M1022" s="176">
        <v>0</v>
      </c>
      <c r="N1022" s="176">
        <v>0</v>
      </c>
      <c r="O1022" s="176">
        <v>0</v>
      </c>
      <c r="P1022" s="176">
        <v>0</v>
      </c>
      <c r="Q1022" s="174" t="s">
        <v>164</v>
      </c>
      <c r="R1022" s="204">
        <f t="shared" si="15"/>
        <v>0</v>
      </c>
    </row>
    <row r="1023" spans="1:18">
      <c r="A1023" s="201" t="s">
        <v>1211</v>
      </c>
      <c r="B1023" s="202" t="s">
        <v>1208</v>
      </c>
      <c r="C1023" s="177">
        <v>55229000</v>
      </c>
      <c r="D1023" s="177">
        <v>55547000</v>
      </c>
      <c r="E1023" s="177">
        <v>55575000</v>
      </c>
      <c r="F1023" s="177">
        <v>55422000</v>
      </c>
      <c r="G1023" s="177">
        <v>55383000</v>
      </c>
      <c r="H1023" s="177">
        <v>55221000</v>
      </c>
      <c r="I1023" s="177">
        <v>55285000</v>
      </c>
      <c r="J1023" s="177">
        <v>55271000</v>
      </c>
      <c r="K1023" s="177">
        <v>55218000</v>
      </c>
      <c r="L1023" s="177">
        <v>55177000</v>
      </c>
      <c r="M1023" s="177">
        <v>55150000</v>
      </c>
      <c r="N1023" s="177">
        <v>55182000</v>
      </c>
      <c r="O1023" s="177">
        <v>57241000</v>
      </c>
      <c r="P1023" s="177">
        <v>55388796</v>
      </c>
      <c r="Q1023" s="203" t="s">
        <v>164</v>
      </c>
      <c r="R1023" s="204">
        <f t="shared" si="15"/>
        <v>0</v>
      </c>
    </row>
    <row r="1024" spans="1:18" s="166" customFormat="1">
      <c r="A1024" s="201" t="s">
        <v>1212</v>
      </c>
      <c r="B1024" s="202" t="s">
        <v>1208</v>
      </c>
      <c r="C1024" s="176">
        <v>0</v>
      </c>
      <c r="D1024" s="176">
        <v>0</v>
      </c>
      <c r="E1024" s="176">
        <v>0</v>
      </c>
      <c r="F1024" s="176">
        <v>0</v>
      </c>
      <c r="G1024" s="176">
        <v>0</v>
      </c>
      <c r="H1024" s="176">
        <v>0</v>
      </c>
      <c r="I1024" s="176">
        <v>0</v>
      </c>
      <c r="J1024" s="176">
        <v>0</v>
      </c>
      <c r="K1024" s="176">
        <v>0</v>
      </c>
      <c r="L1024" s="176">
        <v>0</v>
      </c>
      <c r="M1024" s="176">
        <v>0</v>
      </c>
      <c r="N1024" s="176">
        <v>0</v>
      </c>
      <c r="O1024" s="176">
        <v>0</v>
      </c>
      <c r="P1024" s="176">
        <v>0</v>
      </c>
      <c r="Q1024" s="174" t="s">
        <v>164</v>
      </c>
      <c r="R1024" s="204">
        <f t="shared" si="15"/>
        <v>0</v>
      </c>
    </row>
    <row r="1025" spans="1:18" s="166" customFormat="1">
      <c r="A1025" s="201" t="s">
        <v>1213</v>
      </c>
      <c r="B1025" s="202" t="s">
        <v>1208</v>
      </c>
      <c r="C1025" s="176">
        <v>0</v>
      </c>
      <c r="D1025" s="176">
        <v>0</v>
      </c>
      <c r="E1025" s="176">
        <v>0</v>
      </c>
      <c r="F1025" s="176">
        <v>0</v>
      </c>
      <c r="G1025" s="176">
        <v>0</v>
      </c>
      <c r="H1025" s="176">
        <v>0</v>
      </c>
      <c r="I1025" s="176">
        <v>0</v>
      </c>
      <c r="J1025" s="176">
        <v>0</v>
      </c>
      <c r="K1025" s="176">
        <v>0</v>
      </c>
      <c r="L1025" s="176">
        <v>0</v>
      </c>
      <c r="M1025" s="176">
        <v>0</v>
      </c>
      <c r="N1025" s="176">
        <v>0</v>
      </c>
      <c r="O1025" s="176">
        <v>0</v>
      </c>
      <c r="P1025" s="176">
        <v>0</v>
      </c>
      <c r="Q1025" s="174" t="s">
        <v>164</v>
      </c>
      <c r="R1025" s="204">
        <f t="shared" si="15"/>
        <v>0</v>
      </c>
    </row>
    <row r="1026" spans="1:18" s="166" customFormat="1">
      <c r="A1026" s="201" t="s">
        <v>1214</v>
      </c>
      <c r="B1026" s="202" t="s">
        <v>1208</v>
      </c>
      <c r="C1026" s="176">
        <v>0</v>
      </c>
      <c r="D1026" s="176">
        <v>0</v>
      </c>
      <c r="E1026" s="176">
        <v>0</v>
      </c>
      <c r="F1026" s="176">
        <v>0</v>
      </c>
      <c r="G1026" s="176">
        <v>0</v>
      </c>
      <c r="H1026" s="176">
        <v>0</v>
      </c>
      <c r="I1026" s="176">
        <v>0</v>
      </c>
      <c r="J1026" s="176">
        <v>0</v>
      </c>
      <c r="K1026" s="176">
        <v>0</v>
      </c>
      <c r="L1026" s="176">
        <v>0</v>
      </c>
      <c r="M1026" s="176">
        <v>0</v>
      </c>
      <c r="N1026" s="176">
        <v>0</v>
      </c>
      <c r="O1026" s="176">
        <v>0</v>
      </c>
      <c r="P1026" s="176">
        <v>0</v>
      </c>
      <c r="Q1026" s="174" t="s">
        <v>164</v>
      </c>
      <c r="R1026" s="204">
        <f t="shared" si="15"/>
        <v>0</v>
      </c>
    </row>
    <row r="1027" spans="1:18" s="166" customFormat="1">
      <c r="A1027" s="201" t="s">
        <v>1215</v>
      </c>
      <c r="B1027" s="202" t="s">
        <v>1208</v>
      </c>
      <c r="C1027" s="176">
        <v>0</v>
      </c>
      <c r="D1027" s="176">
        <v>0</v>
      </c>
      <c r="E1027" s="176">
        <v>0</v>
      </c>
      <c r="F1027" s="176">
        <v>0</v>
      </c>
      <c r="G1027" s="176">
        <v>0</v>
      </c>
      <c r="H1027" s="176">
        <v>0</v>
      </c>
      <c r="I1027" s="176">
        <v>0</v>
      </c>
      <c r="J1027" s="176">
        <v>0</v>
      </c>
      <c r="K1027" s="176">
        <v>0</v>
      </c>
      <c r="L1027" s="176">
        <v>0</v>
      </c>
      <c r="M1027" s="176">
        <v>0</v>
      </c>
      <c r="N1027" s="176">
        <v>0</v>
      </c>
      <c r="O1027" s="176">
        <v>0</v>
      </c>
      <c r="P1027" s="176">
        <v>0</v>
      </c>
      <c r="Q1027" s="174" t="s">
        <v>164</v>
      </c>
      <c r="R1027" s="204">
        <f t="shared" si="15"/>
        <v>0</v>
      </c>
    </row>
    <row r="1028" spans="1:18" s="166" customFormat="1">
      <c r="A1028" s="201" t="s">
        <v>1216</v>
      </c>
      <c r="B1028" s="202" t="s">
        <v>1208</v>
      </c>
      <c r="C1028" s="176">
        <v>0</v>
      </c>
      <c r="D1028" s="176">
        <v>0</v>
      </c>
      <c r="E1028" s="176">
        <v>0</v>
      </c>
      <c r="F1028" s="176">
        <v>0</v>
      </c>
      <c r="G1028" s="176">
        <v>0</v>
      </c>
      <c r="H1028" s="176">
        <v>0</v>
      </c>
      <c r="I1028" s="176">
        <v>0</v>
      </c>
      <c r="J1028" s="176">
        <v>0</v>
      </c>
      <c r="K1028" s="176">
        <v>0</v>
      </c>
      <c r="L1028" s="176">
        <v>0</v>
      </c>
      <c r="M1028" s="176">
        <v>0</v>
      </c>
      <c r="N1028" s="176">
        <v>0</v>
      </c>
      <c r="O1028" s="176">
        <v>0</v>
      </c>
      <c r="P1028" s="176">
        <v>0</v>
      </c>
      <c r="Q1028" s="174" t="s">
        <v>164</v>
      </c>
      <c r="R1028" s="204">
        <f t="shared" si="15"/>
        <v>0</v>
      </c>
    </row>
    <row r="1029" spans="1:18">
      <c r="A1029" s="201" t="s">
        <v>1217</v>
      </c>
      <c r="B1029" s="202" t="s">
        <v>1208</v>
      </c>
      <c r="C1029" s="177">
        <v>38000</v>
      </c>
      <c r="D1029" s="177">
        <v>38000</v>
      </c>
      <c r="E1029" s="177">
        <v>38000</v>
      </c>
      <c r="F1029" s="177">
        <v>15653000</v>
      </c>
      <c r="G1029" s="177">
        <v>15653000</v>
      </c>
      <c r="H1029" s="177">
        <v>15653000</v>
      </c>
      <c r="I1029" s="177">
        <v>15651000</v>
      </c>
      <c r="J1029" s="177">
        <v>19542000</v>
      </c>
      <c r="K1029" s="177">
        <v>20138000</v>
      </c>
      <c r="L1029" s="177">
        <v>23398000</v>
      </c>
      <c r="M1029" s="177">
        <v>31071000</v>
      </c>
      <c r="N1029" s="177">
        <v>31199000</v>
      </c>
      <c r="O1029" s="177">
        <v>32500000</v>
      </c>
      <c r="P1029" s="177">
        <v>17025150</v>
      </c>
      <c r="Q1029" s="203" t="s">
        <v>164</v>
      </c>
      <c r="R1029" s="204">
        <f t="shared" ref="R1029:R1092" si="16">(ROUND((C1029+O1029+SUM(D1029:N1029)*2)/24,-3)-(ROUND(P1029,-3)))</f>
        <v>0</v>
      </c>
    </row>
    <row r="1030" spans="1:18" s="166" customFormat="1">
      <c r="A1030" s="201" t="s">
        <v>1218</v>
      </c>
      <c r="B1030" s="202" t="s">
        <v>1208</v>
      </c>
      <c r="C1030" s="176">
        <v>0</v>
      </c>
      <c r="D1030" s="176">
        <v>0</v>
      </c>
      <c r="E1030" s="176">
        <v>0</v>
      </c>
      <c r="F1030" s="176">
        <v>0</v>
      </c>
      <c r="G1030" s="176">
        <v>0</v>
      </c>
      <c r="H1030" s="176">
        <v>0</v>
      </c>
      <c r="I1030" s="176">
        <v>0</v>
      </c>
      <c r="J1030" s="176">
        <v>0</v>
      </c>
      <c r="K1030" s="176">
        <v>0</v>
      </c>
      <c r="L1030" s="176">
        <v>0</v>
      </c>
      <c r="M1030" s="176">
        <v>0</v>
      </c>
      <c r="N1030" s="176">
        <v>0</v>
      </c>
      <c r="O1030" s="176">
        <v>0</v>
      </c>
      <c r="P1030" s="176">
        <v>0</v>
      </c>
      <c r="Q1030" s="174" t="s">
        <v>164</v>
      </c>
      <c r="R1030" s="204">
        <f t="shared" si="16"/>
        <v>0</v>
      </c>
    </row>
    <row r="1031" spans="1:18">
      <c r="A1031" s="201" t="s">
        <v>1219</v>
      </c>
      <c r="B1031" s="202" t="s">
        <v>1208</v>
      </c>
      <c r="C1031" s="177">
        <v>153129000</v>
      </c>
      <c r="D1031" s="177">
        <v>153269000</v>
      </c>
      <c r="E1031" s="177">
        <v>153444000</v>
      </c>
      <c r="F1031" s="177">
        <v>153667000</v>
      </c>
      <c r="G1031" s="177">
        <v>154311000</v>
      </c>
      <c r="H1031" s="177">
        <v>153814000</v>
      </c>
      <c r="I1031" s="177">
        <v>153370000</v>
      </c>
      <c r="J1031" s="177">
        <v>153321000</v>
      </c>
      <c r="K1031" s="177">
        <v>152534000</v>
      </c>
      <c r="L1031" s="177">
        <v>151790000</v>
      </c>
      <c r="M1031" s="177">
        <v>150636000</v>
      </c>
      <c r="N1031" s="177">
        <v>149578000</v>
      </c>
      <c r="O1031" s="177">
        <v>148860000</v>
      </c>
      <c r="P1031" s="177">
        <v>152560709</v>
      </c>
      <c r="Q1031" s="203" t="s">
        <v>164</v>
      </c>
      <c r="R1031" s="204">
        <f t="shared" si="16"/>
        <v>0</v>
      </c>
    </row>
    <row r="1032" spans="1:18" s="166" customFormat="1">
      <c r="A1032" s="201" t="s">
        <v>1220</v>
      </c>
      <c r="B1032" s="202" t="s">
        <v>1208</v>
      </c>
      <c r="C1032" s="176">
        <v>0</v>
      </c>
      <c r="D1032" s="176">
        <v>0</v>
      </c>
      <c r="E1032" s="176">
        <v>0</v>
      </c>
      <c r="F1032" s="176">
        <v>0</v>
      </c>
      <c r="G1032" s="176">
        <v>0</v>
      </c>
      <c r="H1032" s="176">
        <v>0</v>
      </c>
      <c r="I1032" s="176">
        <v>0</v>
      </c>
      <c r="J1032" s="176">
        <v>0</v>
      </c>
      <c r="K1032" s="176">
        <v>0</v>
      </c>
      <c r="L1032" s="176">
        <v>0</v>
      </c>
      <c r="M1032" s="176">
        <v>0</v>
      </c>
      <c r="N1032" s="176">
        <v>0</v>
      </c>
      <c r="O1032" s="176">
        <v>0</v>
      </c>
      <c r="P1032" s="176">
        <v>0</v>
      </c>
      <c r="Q1032" s="174" t="s">
        <v>164</v>
      </c>
      <c r="R1032" s="204">
        <f t="shared" si="16"/>
        <v>0</v>
      </c>
    </row>
    <row r="1033" spans="1:18" s="166" customFormat="1">
      <c r="A1033" s="201" t="s">
        <v>1221</v>
      </c>
      <c r="B1033" s="202" t="s">
        <v>1208</v>
      </c>
      <c r="C1033" s="176">
        <v>0</v>
      </c>
      <c r="D1033" s="176">
        <v>0</v>
      </c>
      <c r="E1033" s="176">
        <v>0</v>
      </c>
      <c r="F1033" s="176">
        <v>0</v>
      </c>
      <c r="G1033" s="176">
        <v>0</v>
      </c>
      <c r="H1033" s="176">
        <v>0</v>
      </c>
      <c r="I1033" s="176">
        <v>0</v>
      </c>
      <c r="J1033" s="176">
        <v>0</v>
      </c>
      <c r="K1033" s="176">
        <v>0</v>
      </c>
      <c r="L1033" s="176">
        <v>0</v>
      </c>
      <c r="M1033" s="176">
        <v>0</v>
      </c>
      <c r="N1033" s="176">
        <v>0</v>
      </c>
      <c r="O1033" s="176">
        <v>0</v>
      </c>
      <c r="P1033" s="176">
        <v>0</v>
      </c>
      <c r="Q1033" s="174" t="s">
        <v>164</v>
      </c>
      <c r="R1033" s="204">
        <f t="shared" si="16"/>
        <v>0</v>
      </c>
    </row>
    <row r="1034" spans="1:18">
      <c r="A1034" s="201" t="s">
        <v>1222</v>
      </c>
      <c r="B1034" s="202" t="s">
        <v>1208</v>
      </c>
      <c r="C1034" s="177">
        <v>185266000</v>
      </c>
      <c r="D1034" s="177">
        <v>185913000</v>
      </c>
      <c r="E1034" s="177">
        <v>186124000</v>
      </c>
      <c r="F1034" s="177">
        <v>186413000</v>
      </c>
      <c r="G1034" s="177">
        <v>186634000</v>
      </c>
      <c r="H1034" s="177">
        <v>186806000</v>
      </c>
      <c r="I1034" s="177">
        <v>186935000</v>
      </c>
      <c r="J1034" s="177">
        <v>187017000</v>
      </c>
      <c r="K1034" s="177">
        <v>187276000</v>
      </c>
      <c r="L1034" s="177">
        <v>187677000</v>
      </c>
      <c r="M1034" s="177">
        <v>188219000</v>
      </c>
      <c r="N1034" s="177">
        <v>188528000</v>
      </c>
      <c r="O1034" s="177">
        <v>189026000</v>
      </c>
      <c r="P1034" s="177">
        <v>187057274</v>
      </c>
      <c r="Q1034" s="203" t="s">
        <v>164</v>
      </c>
      <c r="R1034" s="204">
        <f t="shared" si="16"/>
        <v>0</v>
      </c>
    </row>
    <row r="1035" spans="1:18" s="166" customFormat="1">
      <c r="A1035" s="201" t="s">
        <v>1223</v>
      </c>
      <c r="B1035" s="202" t="s">
        <v>1208</v>
      </c>
      <c r="C1035" s="176">
        <v>0</v>
      </c>
      <c r="D1035" s="176">
        <v>0</v>
      </c>
      <c r="E1035" s="176">
        <v>0</v>
      </c>
      <c r="F1035" s="176">
        <v>0</v>
      </c>
      <c r="G1035" s="176">
        <v>0</v>
      </c>
      <c r="H1035" s="176">
        <v>0</v>
      </c>
      <c r="I1035" s="176">
        <v>0</v>
      </c>
      <c r="J1035" s="176">
        <v>0</v>
      </c>
      <c r="K1035" s="176">
        <v>0</v>
      </c>
      <c r="L1035" s="176">
        <v>0</v>
      </c>
      <c r="M1035" s="176">
        <v>0</v>
      </c>
      <c r="N1035" s="176">
        <v>0</v>
      </c>
      <c r="O1035" s="176">
        <v>0</v>
      </c>
      <c r="P1035" s="176">
        <v>0</v>
      </c>
      <c r="Q1035" s="174" t="s">
        <v>164</v>
      </c>
      <c r="R1035" s="204">
        <f t="shared" si="16"/>
        <v>0</v>
      </c>
    </row>
    <row r="1036" spans="1:18">
      <c r="A1036" s="201" t="s">
        <v>1224</v>
      </c>
      <c r="B1036" s="202" t="s">
        <v>1208</v>
      </c>
      <c r="C1036" s="177">
        <v>481753000</v>
      </c>
      <c r="D1036" s="177">
        <v>483491000</v>
      </c>
      <c r="E1036" s="177">
        <v>485387000</v>
      </c>
      <c r="F1036" s="177">
        <v>489155000</v>
      </c>
      <c r="G1036" s="177">
        <v>489491000</v>
      </c>
      <c r="H1036" s="177">
        <v>489738000</v>
      </c>
      <c r="I1036" s="177">
        <v>491301000</v>
      </c>
      <c r="J1036" s="177">
        <v>492760000</v>
      </c>
      <c r="K1036" s="177">
        <v>493957000</v>
      </c>
      <c r="L1036" s="177">
        <v>496349000</v>
      </c>
      <c r="M1036" s="177">
        <v>496202000</v>
      </c>
      <c r="N1036" s="177">
        <v>497669000</v>
      </c>
      <c r="O1036" s="177">
        <v>499517000</v>
      </c>
      <c r="P1036" s="177">
        <v>491344638</v>
      </c>
      <c r="Q1036" s="203" t="s">
        <v>164</v>
      </c>
      <c r="R1036" s="204">
        <f t="shared" si="16"/>
        <v>0</v>
      </c>
    </row>
    <row r="1037" spans="1:18">
      <c r="A1037" s="201" t="s">
        <v>1225</v>
      </c>
      <c r="B1037" s="202" t="s">
        <v>1208</v>
      </c>
      <c r="C1037" s="177">
        <v>918878000</v>
      </c>
      <c r="D1037" s="177">
        <v>922313000</v>
      </c>
      <c r="E1037" s="177">
        <v>926816000</v>
      </c>
      <c r="F1037" s="177">
        <v>930804000</v>
      </c>
      <c r="G1037" s="177">
        <v>933367000</v>
      </c>
      <c r="H1037" s="177">
        <v>938918000</v>
      </c>
      <c r="I1037" s="177">
        <v>942290000</v>
      </c>
      <c r="J1037" s="177">
        <v>949164000</v>
      </c>
      <c r="K1037" s="177">
        <v>955528000</v>
      </c>
      <c r="L1037" s="177">
        <v>960320000</v>
      </c>
      <c r="M1037" s="177">
        <v>967767000</v>
      </c>
      <c r="N1037" s="177">
        <v>974575000</v>
      </c>
      <c r="O1037" s="177">
        <v>982990000</v>
      </c>
      <c r="P1037" s="177">
        <v>946066160</v>
      </c>
      <c r="Q1037" s="203" t="s">
        <v>164</v>
      </c>
      <c r="R1037" s="204">
        <f t="shared" si="16"/>
        <v>0</v>
      </c>
    </row>
    <row r="1038" spans="1:18" s="166" customFormat="1">
      <c r="A1038" s="201" t="s">
        <v>1226</v>
      </c>
      <c r="B1038" s="202" t="s">
        <v>1208</v>
      </c>
      <c r="C1038" s="176">
        <v>0</v>
      </c>
      <c r="D1038" s="176">
        <v>0</v>
      </c>
      <c r="E1038" s="176">
        <v>0</v>
      </c>
      <c r="F1038" s="176">
        <v>0</v>
      </c>
      <c r="G1038" s="176">
        <v>0</v>
      </c>
      <c r="H1038" s="176">
        <v>0</v>
      </c>
      <c r="I1038" s="176">
        <v>0</v>
      </c>
      <c r="J1038" s="176">
        <v>0</v>
      </c>
      <c r="K1038" s="176">
        <v>0</v>
      </c>
      <c r="L1038" s="176">
        <v>0</v>
      </c>
      <c r="M1038" s="176">
        <v>0</v>
      </c>
      <c r="N1038" s="176">
        <v>0</v>
      </c>
      <c r="O1038" s="176">
        <v>0</v>
      </c>
      <c r="P1038" s="176">
        <v>0</v>
      </c>
      <c r="Q1038" s="174" t="s">
        <v>164</v>
      </c>
      <c r="R1038" s="204">
        <f t="shared" si="16"/>
        <v>0</v>
      </c>
    </row>
    <row r="1039" spans="1:18" s="166" customFormat="1">
      <c r="A1039" s="201" t="s">
        <v>1227</v>
      </c>
      <c r="B1039" s="202" t="s">
        <v>1208</v>
      </c>
      <c r="C1039" s="176">
        <v>0</v>
      </c>
      <c r="D1039" s="176">
        <v>0</v>
      </c>
      <c r="E1039" s="176">
        <v>0</v>
      </c>
      <c r="F1039" s="176">
        <v>0</v>
      </c>
      <c r="G1039" s="176">
        <v>0</v>
      </c>
      <c r="H1039" s="176">
        <v>0</v>
      </c>
      <c r="I1039" s="176">
        <v>0</v>
      </c>
      <c r="J1039" s="176">
        <v>0</v>
      </c>
      <c r="K1039" s="176">
        <v>0</v>
      </c>
      <c r="L1039" s="176">
        <v>0</v>
      </c>
      <c r="M1039" s="176">
        <v>0</v>
      </c>
      <c r="N1039" s="176">
        <v>0</v>
      </c>
      <c r="O1039" s="176">
        <v>0</v>
      </c>
      <c r="P1039" s="176">
        <v>0</v>
      </c>
      <c r="Q1039" s="174" t="s">
        <v>164</v>
      </c>
      <c r="R1039" s="204">
        <f t="shared" si="16"/>
        <v>0</v>
      </c>
    </row>
    <row r="1040" spans="1:18" s="166" customFormat="1">
      <c r="A1040" s="201" t="s">
        <v>1228</v>
      </c>
      <c r="B1040" s="202" t="s">
        <v>1208</v>
      </c>
      <c r="C1040" s="176">
        <v>0</v>
      </c>
      <c r="D1040" s="176">
        <v>0</v>
      </c>
      <c r="E1040" s="176">
        <v>0</v>
      </c>
      <c r="F1040" s="176">
        <v>0</v>
      </c>
      <c r="G1040" s="176">
        <v>0</v>
      </c>
      <c r="H1040" s="176">
        <v>0</v>
      </c>
      <c r="I1040" s="176">
        <v>0</v>
      </c>
      <c r="J1040" s="176">
        <v>0</v>
      </c>
      <c r="K1040" s="176">
        <v>0</v>
      </c>
      <c r="L1040" s="176">
        <v>0</v>
      </c>
      <c r="M1040" s="176">
        <v>0</v>
      </c>
      <c r="N1040" s="176">
        <v>0</v>
      </c>
      <c r="O1040" s="176">
        <v>0</v>
      </c>
      <c r="P1040" s="176">
        <v>0</v>
      </c>
      <c r="Q1040" s="174" t="s">
        <v>164</v>
      </c>
      <c r="R1040" s="204">
        <f t="shared" si="16"/>
        <v>0</v>
      </c>
    </row>
    <row r="1041" spans="1:18" s="166" customFormat="1">
      <c r="A1041" s="201" t="s">
        <v>1229</v>
      </c>
      <c r="B1041" s="202" t="s">
        <v>1208</v>
      </c>
      <c r="C1041" s="176">
        <v>0</v>
      </c>
      <c r="D1041" s="176">
        <v>0</v>
      </c>
      <c r="E1041" s="176">
        <v>0</v>
      </c>
      <c r="F1041" s="176">
        <v>0</v>
      </c>
      <c r="G1041" s="176">
        <v>0</v>
      </c>
      <c r="H1041" s="176">
        <v>0</v>
      </c>
      <c r="I1041" s="176">
        <v>0</v>
      </c>
      <c r="J1041" s="176">
        <v>0</v>
      </c>
      <c r="K1041" s="176">
        <v>0</v>
      </c>
      <c r="L1041" s="176">
        <v>0</v>
      </c>
      <c r="M1041" s="176">
        <v>0</v>
      </c>
      <c r="N1041" s="176">
        <v>0</v>
      </c>
      <c r="O1041" s="176">
        <v>0</v>
      </c>
      <c r="P1041" s="176">
        <v>0</v>
      </c>
      <c r="Q1041" s="174" t="s">
        <v>164</v>
      </c>
      <c r="R1041" s="204">
        <f t="shared" si="16"/>
        <v>0</v>
      </c>
    </row>
    <row r="1042" spans="1:18" s="166" customFormat="1">
      <c r="A1042" s="201" t="s">
        <v>1230</v>
      </c>
      <c r="B1042" s="202" t="s">
        <v>1208</v>
      </c>
      <c r="C1042" s="176">
        <v>0</v>
      </c>
      <c r="D1042" s="176">
        <v>0</v>
      </c>
      <c r="E1042" s="176">
        <v>0</v>
      </c>
      <c r="F1042" s="176">
        <v>0</v>
      </c>
      <c r="G1042" s="176">
        <v>0</v>
      </c>
      <c r="H1042" s="176">
        <v>0</v>
      </c>
      <c r="I1042" s="176">
        <v>0</v>
      </c>
      <c r="J1042" s="176">
        <v>0</v>
      </c>
      <c r="K1042" s="176">
        <v>0</v>
      </c>
      <c r="L1042" s="176">
        <v>0</v>
      </c>
      <c r="M1042" s="176">
        <v>0</v>
      </c>
      <c r="N1042" s="176">
        <v>0</v>
      </c>
      <c r="O1042" s="176">
        <v>0</v>
      </c>
      <c r="P1042" s="176">
        <v>0</v>
      </c>
      <c r="Q1042" s="174" t="s">
        <v>164</v>
      </c>
      <c r="R1042" s="204">
        <f t="shared" si="16"/>
        <v>0</v>
      </c>
    </row>
    <row r="1043" spans="1:18" s="166" customFormat="1">
      <c r="A1043" s="201" t="s">
        <v>1231</v>
      </c>
      <c r="B1043" s="202" t="s">
        <v>1208</v>
      </c>
      <c r="C1043" s="176">
        <v>0</v>
      </c>
      <c r="D1043" s="176">
        <v>0</v>
      </c>
      <c r="E1043" s="176">
        <v>0</v>
      </c>
      <c r="F1043" s="176">
        <v>0</v>
      </c>
      <c r="G1043" s="176">
        <v>0</v>
      </c>
      <c r="H1043" s="176">
        <v>0</v>
      </c>
      <c r="I1043" s="176">
        <v>0</v>
      </c>
      <c r="J1043" s="176">
        <v>0</v>
      </c>
      <c r="K1043" s="176">
        <v>0</v>
      </c>
      <c r="L1043" s="176">
        <v>0</v>
      </c>
      <c r="M1043" s="176">
        <v>0</v>
      </c>
      <c r="N1043" s="176">
        <v>0</v>
      </c>
      <c r="O1043" s="176">
        <v>0</v>
      </c>
      <c r="P1043" s="176">
        <v>0</v>
      </c>
      <c r="Q1043" s="174" t="s">
        <v>164</v>
      </c>
      <c r="R1043" s="204">
        <f t="shared" si="16"/>
        <v>0</v>
      </c>
    </row>
    <row r="1044" spans="1:18" s="166" customFormat="1">
      <c r="A1044" s="201" t="s">
        <v>1232</v>
      </c>
      <c r="B1044" s="202" t="s">
        <v>1208</v>
      </c>
      <c r="C1044" s="176">
        <v>0</v>
      </c>
      <c r="D1044" s="176">
        <v>0</v>
      </c>
      <c r="E1044" s="176">
        <v>0</v>
      </c>
      <c r="F1044" s="176">
        <v>0</v>
      </c>
      <c r="G1044" s="176">
        <v>0</v>
      </c>
      <c r="H1044" s="176">
        <v>0</v>
      </c>
      <c r="I1044" s="176">
        <v>0</v>
      </c>
      <c r="J1044" s="176">
        <v>0</v>
      </c>
      <c r="K1044" s="176">
        <v>0</v>
      </c>
      <c r="L1044" s="176">
        <v>0</v>
      </c>
      <c r="M1044" s="176">
        <v>0</v>
      </c>
      <c r="N1044" s="176">
        <v>0</v>
      </c>
      <c r="O1044" s="176">
        <v>0</v>
      </c>
      <c r="P1044" s="176">
        <v>0</v>
      </c>
      <c r="Q1044" s="174" t="s">
        <v>164</v>
      </c>
      <c r="R1044" s="204">
        <f t="shared" si="16"/>
        <v>0</v>
      </c>
    </row>
    <row r="1045" spans="1:18" s="166" customFormat="1">
      <c r="A1045" s="201" t="s">
        <v>1233</v>
      </c>
      <c r="B1045" s="202" t="s">
        <v>1208</v>
      </c>
      <c r="C1045" s="176">
        <v>0</v>
      </c>
      <c r="D1045" s="176">
        <v>0</v>
      </c>
      <c r="E1045" s="176">
        <v>0</v>
      </c>
      <c r="F1045" s="176">
        <v>0</v>
      </c>
      <c r="G1045" s="176">
        <v>0</v>
      </c>
      <c r="H1045" s="176">
        <v>0</v>
      </c>
      <c r="I1045" s="176">
        <v>0</v>
      </c>
      <c r="J1045" s="176">
        <v>0</v>
      </c>
      <c r="K1045" s="176">
        <v>0</v>
      </c>
      <c r="L1045" s="176">
        <v>0</v>
      </c>
      <c r="M1045" s="176">
        <v>0</v>
      </c>
      <c r="N1045" s="176">
        <v>0</v>
      </c>
      <c r="O1045" s="176">
        <v>0</v>
      </c>
      <c r="P1045" s="176">
        <v>0</v>
      </c>
      <c r="Q1045" s="174" t="s">
        <v>164</v>
      </c>
      <c r="R1045" s="204">
        <f t="shared" si="16"/>
        <v>0</v>
      </c>
    </row>
    <row r="1046" spans="1:18" s="166" customFormat="1">
      <c r="A1046" s="201" t="s">
        <v>1234</v>
      </c>
      <c r="B1046" s="202" t="s">
        <v>1208</v>
      </c>
      <c r="C1046" s="176">
        <v>0</v>
      </c>
      <c r="D1046" s="176">
        <v>0</v>
      </c>
      <c r="E1046" s="176">
        <v>0</v>
      </c>
      <c r="F1046" s="176">
        <v>0</v>
      </c>
      <c r="G1046" s="176">
        <v>0</v>
      </c>
      <c r="H1046" s="176">
        <v>0</v>
      </c>
      <c r="I1046" s="176">
        <v>0</v>
      </c>
      <c r="J1046" s="176">
        <v>0</v>
      </c>
      <c r="K1046" s="176">
        <v>0</v>
      </c>
      <c r="L1046" s="176">
        <v>0</v>
      </c>
      <c r="M1046" s="176">
        <v>0</v>
      </c>
      <c r="N1046" s="176">
        <v>0</v>
      </c>
      <c r="O1046" s="176">
        <v>0</v>
      </c>
      <c r="P1046" s="176">
        <v>0</v>
      </c>
      <c r="Q1046" s="174" t="s">
        <v>164</v>
      </c>
      <c r="R1046" s="204">
        <f t="shared" si="16"/>
        <v>0</v>
      </c>
    </row>
    <row r="1047" spans="1:18" s="166" customFormat="1">
      <c r="A1047" s="201" t="s">
        <v>1235</v>
      </c>
      <c r="B1047" s="202" t="s">
        <v>1208</v>
      </c>
      <c r="C1047" s="176">
        <v>0</v>
      </c>
      <c r="D1047" s="176">
        <v>0</v>
      </c>
      <c r="E1047" s="176">
        <v>0</v>
      </c>
      <c r="F1047" s="176">
        <v>0</v>
      </c>
      <c r="G1047" s="176">
        <v>0</v>
      </c>
      <c r="H1047" s="176">
        <v>0</v>
      </c>
      <c r="I1047" s="176">
        <v>0</v>
      </c>
      <c r="J1047" s="176">
        <v>0</v>
      </c>
      <c r="K1047" s="176">
        <v>0</v>
      </c>
      <c r="L1047" s="176">
        <v>0</v>
      </c>
      <c r="M1047" s="176">
        <v>0</v>
      </c>
      <c r="N1047" s="176">
        <v>0</v>
      </c>
      <c r="O1047" s="176">
        <v>0</v>
      </c>
      <c r="P1047" s="176">
        <v>0</v>
      </c>
      <c r="Q1047" s="174" t="s">
        <v>164</v>
      </c>
      <c r="R1047" s="204">
        <f t="shared" si="16"/>
        <v>0</v>
      </c>
    </row>
    <row r="1048" spans="1:18" s="166" customFormat="1">
      <c r="A1048" s="201" t="s">
        <v>1236</v>
      </c>
      <c r="B1048" s="202" t="s">
        <v>1208</v>
      </c>
      <c r="C1048" s="176">
        <v>0</v>
      </c>
      <c r="D1048" s="176">
        <v>0</v>
      </c>
      <c r="E1048" s="176">
        <v>0</v>
      </c>
      <c r="F1048" s="176">
        <v>0</v>
      </c>
      <c r="G1048" s="176">
        <v>0</v>
      </c>
      <c r="H1048" s="176">
        <v>0</v>
      </c>
      <c r="I1048" s="176">
        <v>0</v>
      </c>
      <c r="J1048" s="176">
        <v>0</v>
      </c>
      <c r="K1048" s="176">
        <v>0</v>
      </c>
      <c r="L1048" s="176">
        <v>0</v>
      </c>
      <c r="M1048" s="176">
        <v>0</v>
      </c>
      <c r="N1048" s="176">
        <v>0</v>
      </c>
      <c r="O1048" s="176">
        <v>0</v>
      </c>
      <c r="P1048" s="176">
        <v>0</v>
      </c>
      <c r="Q1048" s="174" t="s">
        <v>164</v>
      </c>
      <c r="R1048" s="204">
        <f t="shared" si="16"/>
        <v>0</v>
      </c>
    </row>
    <row r="1049" spans="1:18" s="166" customFormat="1">
      <c r="A1049" s="201" t="s">
        <v>1237</v>
      </c>
      <c r="B1049" s="202" t="s">
        <v>1208</v>
      </c>
      <c r="C1049" s="176">
        <v>0</v>
      </c>
      <c r="D1049" s="176">
        <v>0</v>
      </c>
      <c r="E1049" s="176">
        <v>0</v>
      </c>
      <c r="F1049" s="176">
        <v>0</v>
      </c>
      <c r="G1049" s="176">
        <v>0</v>
      </c>
      <c r="H1049" s="176">
        <v>0</v>
      </c>
      <c r="I1049" s="176">
        <v>0</v>
      </c>
      <c r="J1049" s="176">
        <v>0</v>
      </c>
      <c r="K1049" s="176">
        <v>0</v>
      </c>
      <c r="L1049" s="176">
        <v>0</v>
      </c>
      <c r="M1049" s="176">
        <v>0</v>
      </c>
      <c r="N1049" s="176">
        <v>0</v>
      </c>
      <c r="O1049" s="176">
        <v>0</v>
      </c>
      <c r="P1049" s="176">
        <v>0</v>
      </c>
      <c r="Q1049" s="174" t="s">
        <v>164</v>
      </c>
      <c r="R1049" s="204">
        <f t="shared" si="16"/>
        <v>0</v>
      </c>
    </row>
    <row r="1050" spans="1:18">
      <c r="A1050" s="201" t="s">
        <v>1238</v>
      </c>
      <c r="B1050" s="202" t="s">
        <v>1208</v>
      </c>
      <c r="C1050" s="177">
        <v>708531000</v>
      </c>
      <c r="D1050" s="177">
        <v>709377000</v>
      </c>
      <c r="E1050" s="177">
        <v>711146000</v>
      </c>
      <c r="F1050" s="177">
        <v>710827000</v>
      </c>
      <c r="G1050" s="177">
        <v>713402000</v>
      </c>
      <c r="H1050" s="177">
        <v>716968000</v>
      </c>
      <c r="I1050" s="177">
        <v>718473000</v>
      </c>
      <c r="J1050" s="177">
        <v>722203000</v>
      </c>
      <c r="K1050" s="177">
        <v>723471000</v>
      </c>
      <c r="L1050" s="177">
        <v>726837000</v>
      </c>
      <c r="M1050" s="177">
        <v>731215000</v>
      </c>
      <c r="N1050" s="177">
        <v>735660000</v>
      </c>
      <c r="O1050" s="177">
        <v>742386000</v>
      </c>
      <c r="P1050" s="177">
        <v>720419940</v>
      </c>
      <c r="Q1050" s="203" t="s">
        <v>164</v>
      </c>
      <c r="R1050" s="204">
        <f t="shared" si="16"/>
        <v>0</v>
      </c>
    </row>
    <row r="1051" spans="1:18" s="166" customFormat="1">
      <c r="A1051" s="201" t="s">
        <v>1239</v>
      </c>
      <c r="B1051" s="202" t="s">
        <v>1208</v>
      </c>
      <c r="C1051" s="176">
        <v>0</v>
      </c>
      <c r="D1051" s="176">
        <v>0</v>
      </c>
      <c r="E1051" s="176">
        <v>0</v>
      </c>
      <c r="F1051" s="176">
        <v>0</v>
      </c>
      <c r="G1051" s="176">
        <v>0</v>
      </c>
      <c r="H1051" s="176">
        <v>0</v>
      </c>
      <c r="I1051" s="176">
        <v>0</v>
      </c>
      <c r="J1051" s="176">
        <v>0</v>
      </c>
      <c r="K1051" s="176">
        <v>0</v>
      </c>
      <c r="L1051" s="176">
        <v>0</v>
      </c>
      <c r="M1051" s="176">
        <v>0</v>
      </c>
      <c r="N1051" s="176">
        <v>0</v>
      </c>
      <c r="O1051" s="176">
        <v>0</v>
      </c>
      <c r="P1051" s="176">
        <v>0</v>
      </c>
      <c r="Q1051" s="174" t="s">
        <v>164</v>
      </c>
      <c r="R1051" s="204">
        <f t="shared" si="16"/>
        <v>0</v>
      </c>
    </row>
    <row r="1052" spans="1:18" s="166" customFormat="1">
      <c r="A1052" s="201" t="s">
        <v>1240</v>
      </c>
      <c r="B1052" s="202" t="s">
        <v>1208</v>
      </c>
      <c r="C1052" s="176">
        <v>0</v>
      </c>
      <c r="D1052" s="176">
        <v>0</v>
      </c>
      <c r="E1052" s="176">
        <v>0</v>
      </c>
      <c r="F1052" s="176">
        <v>0</v>
      </c>
      <c r="G1052" s="176">
        <v>0</v>
      </c>
      <c r="H1052" s="176">
        <v>0</v>
      </c>
      <c r="I1052" s="176">
        <v>0</v>
      </c>
      <c r="J1052" s="176">
        <v>0</v>
      </c>
      <c r="K1052" s="176">
        <v>0</v>
      </c>
      <c r="L1052" s="176">
        <v>0</v>
      </c>
      <c r="M1052" s="176">
        <v>0</v>
      </c>
      <c r="N1052" s="176">
        <v>0</v>
      </c>
      <c r="O1052" s="176">
        <v>0</v>
      </c>
      <c r="P1052" s="176">
        <v>0</v>
      </c>
      <c r="Q1052" s="174" t="s">
        <v>164</v>
      </c>
      <c r="R1052" s="204">
        <f t="shared" si="16"/>
        <v>0</v>
      </c>
    </row>
    <row r="1053" spans="1:18" s="166" customFormat="1">
      <c r="A1053" s="201" t="s">
        <v>1241</v>
      </c>
      <c r="B1053" s="202" t="s">
        <v>1208</v>
      </c>
      <c r="C1053" s="176">
        <v>0</v>
      </c>
      <c r="D1053" s="176">
        <v>0</v>
      </c>
      <c r="E1053" s="176">
        <v>0</v>
      </c>
      <c r="F1053" s="176">
        <v>0</v>
      </c>
      <c r="G1053" s="176">
        <v>0</v>
      </c>
      <c r="H1053" s="176">
        <v>0</v>
      </c>
      <c r="I1053" s="176">
        <v>0</v>
      </c>
      <c r="J1053" s="176">
        <v>0</v>
      </c>
      <c r="K1053" s="176">
        <v>0</v>
      </c>
      <c r="L1053" s="176">
        <v>0</v>
      </c>
      <c r="M1053" s="176">
        <v>0</v>
      </c>
      <c r="N1053" s="176">
        <v>0</v>
      </c>
      <c r="O1053" s="176">
        <v>0</v>
      </c>
      <c r="P1053" s="176">
        <v>0</v>
      </c>
      <c r="Q1053" s="174" t="s">
        <v>164</v>
      </c>
      <c r="R1053" s="204">
        <f t="shared" si="16"/>
        <v>0</v>
      </c>
    </row>
    <row r="1054" spans="1:18" s="166" customFormat="1">
      <c r="A1054" s="201" t="s">
        <v>1242</v>
      </c>
      <c r="B1054" s="202" t="s">
        <v>1208</v>
      </c>
      <c r="C1054" s="176">
        <v>0</v>
      </c>
      <c r="D1054" s="176">
        <v>0</v>
      </c>
      <c r="E1054" s="176">
        <v>0</v>
      </c>
      <c r="F1054" s="176">
        <v>0</v>
      </c>
      <c r="G1054" s="176">
        <v>0</v>
      </c>
      <c r="H1054" s="176">
        <v>0</v>
      </c>
      <c r="I1054" s="176">
        <v>0</v>
      </c>
      <c r="J1054" s="176">
        <v>0</v>
      </c>
      <c r="K1054" s="176">
        <v>0</v>
      </c>
      <c r="L1054" s="176">
        <v>0</v>
      </c>
      <c r="M1054" s="176">
        <v>0</v>
      </c>
      <c r="N1054" s="176">
        <v>0</v>
      </c>
      <c r="O1054" s="176">
        <v>0</v>
      </c>
      <c r="P1054" s="176">
        <v>0</v>
      </c>
      <c r="Q1054" s="174" t="s">
        <v>164</v>
      </c>
      <c r="R1054" s="204">
        <f t="shared" si="16"/>
        <v>0</v>
      </c>
    </row>
    <row r="1055" spans="1:18" s="166" customFormat="1">
      <c r="A1055" s="201" t="s">
        <v>1243</v>
      </c>
      <c r="B1055" s="202" t="s">
        <v>1208</v>
      </c>
      <c r="C1055" s="176">
        <v>0</v>
      </c>
      <c r="D1055" s="176">
        <v>0</v>
      </c>
      <c r="E1055" s="176">
        <v>0</v>
      </c>
      <c r="F1055" s="176">
        <v>0</v>
      </c>
      <c r="G1055" s="176">
        <v>0</v>
      </c>
      <c r="H1055" s="176">
        <v>0</v>
      </c>
      <c r="I1055" s="176">
        <v>0</v>
      </c>
      <c r="J1055" s="176">
        <v>0</v>
      </c>
      <c r="K1055" s="176">
        <v>0</v>
      </c>
      <c r="L1055" s="176">
        <v>0</v>
      </c>
      <c r="M1055" s="176">
        <v>0</v>
      </c>
      <c r="N1055" s="176">
        <v>0</v>
      </c>
      <c r="O1055" s="176">
        <v>0</v>
      </c>
      <c r="P1055" s="176">
        <v>0</v>
      </c>
      <c r="Q1055" s="174" t="s">
        <v>164</v>
      </c>
      <c r="R1055" s="204">
        <f t="shared" si="16"/>
        <v>0</v>
      </c>
    </row>
    <row r="1056" spans="1:18" s="166" customFormat="1">
      <c r="A1056" s="201" t="s">
        <v>1244</v>
      </c>
      <c r="B1056" s="202" t="s">
        <v>1208</v>
      </c>
      <c r="C1056" s="176">
        <v>0</v>
      </c>
      <c r="D1056" s="176">
        <v>0</v>
      </c>
      <c r="E1056" s="176">
        <v>0</v>
      </c>
      <c r="F1056" s="176">
        <v>0</v>
      </c>
      <c r="G1056" s="176">
        <v>0</v>
      </c>
      <c r="H1056" s="176">
        <v>0</v>
      </c>
      <c r="I1056" s="176">
        <v>0</v>
      </c>
      <c r="J1056" s="176">
        <v>0</v>
      </c>
      <c r="K1056" s="176">
        <v>0</v>
      </c>
      <c r="L1056" s="176">
        <v>0</v>
      </c>
      <c r="M1056" s="176">
        <v>0</v>
      </c>
      <c r="N1056" s="176">
        <v>0</v>
      </c>
      <c r="O1056" s="176">
        <v>0</v>
      </c>
      <c r="P1056" s="176">
        <v>0</v>
      </c>
      <c r="Q1056" s="174" t="s">
        <v>164</v>
      </c>
      <c r="R1056" s="204">
        <f t="shared" si="16"/>
        <v>0</v>
      </c>
    </row>
    <row r="1057" spans="1:18" s="166" customFormat="1">
      <c r="A1057" s="201" t="s">
        <v>1245</v>
      </c>
      <c r="B1057" s="202" t="s">
        <v>1208</v>
      </c>
      <c r="C1057" s="176">
        <v>0</v>
      </c>
      <c r="D1057" s="176">
        <v>0</v>
      </c>
      <c r="E1057" s="176">
        <v>0</v>
      </c>
      <c r="F1057" s="176">
        <v>0</v>
      </c>
      <c r="G1057" s="176">
        <v>0</v>
      </c>
      <c r="H1057" s="176">
        <v>0</v>
      </c>
      <c r="I1057" s="176">
        <v>0</v>
      </c>
      <c r="J1057" s="176">
        <v>0</v>
      </c>
      <c r="K1057" s="176">
        <v>0</v>
      </c>
      <c r="L1057" s="176">
        <v>0</v>
      </c>
      <c r="M1057" s="176">
        <v>0</v>
      </c>
      <c r="N1057" s="176">
        <v>0</v>
      </c>
      <c r="O1057" s="176">
        <v>0</v>
      </c>
      <c r="P1057" s="176">
        <v>0</v>
      </c>
      <c r="Q1057" s="174" t="s">
        <v>164</v>
      </c>
      <c r="R1057" s="204">
        <f t="shared" si="16"/>
        <v>0</v>
      </c>
    </row>
    <row r="1058" spans="1:18">
      <c r="A1058" s="201" t="s">
        <v>1246</v>
      </c>
      <c r="B1058" s="202" t="s">
        <v>1208</v>
      </c>
      <c r="C1058" s="177">
        <v>445929000</v>
      </c>
      <c r="D1058" s="177">
        <v>448292000</v>
      </c>
      <c r="E1058" s="177">
        <v>448095000</v>
      </c>
      <c r="F1058" s="177">
        <v>449624000</v>
      </c>
      <c r="G1058" s="177">
        <v>451390000</v>
      </c>
      <c r="H1058" s="177">
        <v>452540000</v>
      </c>
      <c r="I1058" s="177">
        <v>453065000</v>
      </c>
      <c r="J1058" s="177">
        <v>454560000</v>
      </c>
      <c r="K1058" s="177">
        <v>455426000</v>
      </c>
      <c r="L1058" s="177">
        <v>456256000</v>
      </c>
      <c r="M1058" s="177">
        <v>458380000</v>
      </c>
      <c r="N1058" s="177">
        <v>462363000</v>
      </c>
      <c r="O1058" s="177">
        <v>470279000</v>
      </c>
      <c r="P1058" s="177">
        <v>454007925</v>
      </c>
      <c r="Q1058" s="203" t="s">
        <v>164</v>
      </c>
      <c r="R1058" s="204">
        <f t="shared" si="16"/>
        <v>0</v>
      </c>
    </row>
    <row r="1059" spans="1:18">
      <c r="A1059" s="201" t="s">
        <v>1247</v>
      </c>
      <c r="B1059" s="202" t="s">
        <v>1208</v>
      </c>
      <c r="C1059" s="177">
        <v>75000</v>
      </c>
      <c r="D1059" s="177">
        <v>75000</v>
      </c>
      <c r="E1059" s="177">
        <v>75000</v>
      </c>
      <c r="F1059" s="177">
        <v>75000</v>
      </c>
      <c r="G1059" s="177">
        <v>75000</v>
      </c>
      <c r="H1059" s="177">
        <v>75000</v>
      </c>
      <c r="I1059" s="177">
        <v>75000</v>
      </c>
      <c r="J1059" s="177">
        <v>75000</v>
      </c>
      <c r="K1059" s="177">
        <v>75000</v>
      </c>
      <c r="L1059" s="177">
        <v>75000</v>
      </c>
      <c r="M1059" s="177">
        <v>75000</v>
      </c>
      <c r="N1059" s="177">
        <v>75000</v>
      </c>
      <c r="O1059" s="177">
        <v>75000</v>
      </c>
      <c r="P1059" s="177">
        <v>75387</v>
      </c>
      <c r="Q1059" s="203" t="s">
        <v>164</v>
      </c>
      <c r="R1059" s="204">
        <f t="shared" si="16"/>
        <v>0</v>
      </c>
    </row>
    <row r="1060" spans="1:18" s="166" customFormat="1">
      <c r="A1060" s="201" t="s">
        <v>1248</v>
      </c>
      <c r="B1060" s="202" t="s">
        <v>1208</v>
      </c>
      <c r="C1060" s="176">
        <v>0</v>
      </c>
      <c r="D1060" s="176">
        <v>0</v>
      </c>
      <c r="E1060" s="176">
        <v>0</v>
      </c>
      <c r="F1060" s="176">
        <v>0</v>
      </c>
      <c r="G1060" s="176">
        <v>0</v>
      </c>
      <c r="H1060" s="176">
        <v>0</v>
      </c>
      <c r="I1060" s="176">
        <v>0</v>
      </c>
      <c r="J1060" s="176">
        <v>0</v>
      </c>
      <c r="K1060" s="176">
        <v>0</v>
      </c>
      <c r="L1060" s="176">
        <v>0</v>
      </c>
      <c r="M1060" s="176">
        <v>0</v>
      </c>
      <c r="N1060" s="176">
        <v>0</v>
      </c>
      <c r="O1060" s="176">
        <v>0</v>
      </c>
      <c r="P1060" s="176">
        <v>0</v>
      </c>
      <c r="Q1060" s="174" t="s">
        <v>164</v>
      </c>
      <c r="R1060" s="204">
        <f t="shared" si="16"/>
        <v>0</v>
      </c>
    </row>
    <row r="1061" spans="1:18" s="166" customFormat="1">
      <c r="A1061" s="201" t="s">
        <v>1249</v>
      </c>
      <c r="B1061" s="202" t="s">
        <v>1208</v>
      </c>
      <c r="C1061" s="176">
        <v>0</v>
      </c>
      <c r="D1061" s="176">
        <v>0</v>
      </c>
      <c r="E1061" s="176">
        <v>0</v>
      </c>
      <c r="F1061" s="176">
        <v>0</v>
      </c>
      <c r="G1061" s="176">
        <v>0</v>
      </c>
      <c r="H1061" s="176">
        <v>0</v>
      </c>
      <c r="I1061" s="176">
        <v>0</v>
      </c>
      <c r="J1061" s="176">
        <v>0</v>
      </c>
      <c r="K1061" s="176">
        <v>0</v>
      </c>
      <c r="L1061" s="176">
        <v>0</v>
      </c>
      <c r="M1061" s="176">
        <v>0</v>
      </c>
      <c r="N1061" s="176">
        <v>0</v>
      </c>
      <c r="O1061" s="176">
        <v>0</v>
      </c>
      <c r="P1061" s="176">
        <v>0</v>
      </c>
      <c r="Q1061" s="174" t="s">
        <v>164</v>
      </c>
      <c r="R1061" s="204">
        <f t="shared" si="16"/>
        <v>0</v>
      </c>
    </row>
    <row r="1062" spans="1:18" s="166" customFormat="1">
      <c r="A1062" s="201" t="s">
        <v>1250</v>
      </c>
      <c r="B1062" s="202" t="s">
        <v>1208</v>
      </c>
      <c r="C1062" s="176">
        <v>0</v>
      </c>
      <c r="D1062" s="176">
        <v>0</v>
      </c>
      <c r="E1062" s="176">
        <v>0</v>
      </c>
      <c r="F1062" s="176">
        <v>0</v>
      </c>
      <c r="G1062" s="176">
        <v>0</v>
      </c>
      <c r="H1062" s="176">
        <v>0</v>
      </c>
      <c r="I1062" s="176">
        <v>0</v>
      </c>
      <c r="J1062" s="176">
        <v>0</v>
      </c>
      <c r="K1062" s="176">
        <v>0</v>
      </c>
      <c r="L1062" s="176">
        <v>0</v>
      </c>
      <c r="M1062" s="176">
        <v>0</v>
      </c>
      <c r="N1062" s="176">
        <v>0</v>
      </c>
      <c r="O1062" s="176">
        <v>0</v>
      </c>
      <c r="P1062" s="176">
        <v>0</v>
      </c>
      <c r="Q1062" s="174" t="s">
        <v>164</v>
      </c>
      <c r="R1062" s="204">
        <f t="shared" si="16"/>
        <v>0</v>
      </c>
    </row>
    <row r="1063" spans="1:18" s="166" customFormat="1">
      <c r="A1063" s="201" t="s">
        <v>1251</v>
      </c>
      <c r="B1063" s="202" t="s">
        <v>1208</v>
      </c>
      <c r="C1063" s="176">
        <v>0</v>
      </c>
      <c r="D1063" s="176">
        <v>0</v>
      </c>
      <c r="E1063" s="176">
        <v>0</v>
      </c>
      <c r="F1063" s="176">
        <v>0</v>
      </c>
      <c r="G1063" s="176">
        <v>0</v>
      </c>
      <c r="H1063" s="176">
        <v>0</v>
      </c>
      <c r="I1063" s="176">
        <v>0</v>
      </c>
      <c r="J1063" s="176">
        <v>0</v>
      </c>
      <c r="K1063" s="176">
        <v>0</v>
      </c>
      <c r="L1063" s="176">
        <v>0</v>
      </c>
      <c r="M1063" s="176">
        <v>0</v>
      </c>
      <c r="N1063" s="176">
        <v>0</v>
      </c>
      <c r="O1063" s="176">
        <v>0</v>
      </c>
      <c r="P1063" s="176">
        <v>0</v>
      </c>
      <c r="Q1063" s="174" t="s">
        <v>164</v>
      </c>
      <c r="R1063" s="204">
        <f t="shared" si="16"/>
        <v>0</v>
      </c>
    </row>
    <row r="1064" spans="1:18" s="166" customFormat="1">
      <c r="A1064" s="201" t="s">
        <v>1252</v>
      </c>
      <c r="B1064" s="202" t="s">
        <v>1208</v>
      </c>
      <c r="C1064" s="176">
        <v>0</v>
      </c>
      <c r="D1064" s="176">
        <v>0</v>
      </c>
      <c r="E1064" s="176">
        <v>0</v>
      </c>
      <c r="F1064" s="176">
        <v>0</v>
      </c>
      <c r="G1064" s="176">
        <v>0</v>
      </c>
      <c r="H1064" s="176">
        <v>0</v>
      </c>
      <c r="I1064" s="176">
        <v>0</v>
      </c>
      <c r="J1064" s="176">
        <v>0</v>
      </c>
      <c r="K1064" s="176">
        <v>0</v>
      </c>
      <c r="L1064" s="176">
        <v>0</v>
      </c>
      <c r="M1064" s="176">
        <v>0</v>
      </c>
      <c r="N1064" s="176">
        <v>0</v>
      </c>
      <c r="O1064" s="176">
        <v>0</v>
      </c>
      <c r="P1064" s="176">
        <v>0</v>
      </c>
      <c r="Q1064" s="174" t="s">
        <v>164</v>
      </c>
      <c r="R1064" s="204">
        <f t="shared" si="16"/>
        <v>0</v>
      </c>
    </row>
    <row r="1065" spans="1:18">
      <c r="A1065" s="201" t="s">
        <v>1253</v>
      </c>
      <c r="B1065" s="202" t="s">
        <v>1208</v>
      </c>
      <c r="C1065" s="177">
        <v>366549000</v>
      </c>
      <c r="D1065" s="177">
        <v>369714000</v>
      </c>
      <c r="E1065" s="177">
        <v>370334000</v>
      </c>
      <c r="F1065" s="177">
        <v>369302000</v>
      </c>
      <c r="G1065" s="177">
        <v>368747000</v>
      </c>
      <c r="H1065" s="177">
        <v>370358000</v>
      </c>
      <c r="I1065" s="177">
        <v>370996000</v>
      </c>
      <c r="J1065" s="177">
        <v>372013000</v>
      </c>
      <c r="K1065" s="177">
        <v>373211000</v>
      </c>
      <c r="L1065" s="177">
        <v>374738000</v>
      </c>
      <c r="M1065" s="177">
        <v>376650000</v>
      </c>
      <c r="N1065" s="177">
        <v>380360000</v>
      </c>
      <c r="O1065" s="177">
        <v>387177000</v>
      </c>
      <c r="P1065" s="177">
        <v>372773811</v>
      </c>
      <c r="Q1065" s="203" t="s">
        <v>164</v>
      </c>
      <c r="R1065" s="204">
        <f t="shared" si="16"/>
        <v>0</v>
      </c>
    </row>
    <row r="1066" spans="1:18" s="166" customFormat="1">
      <c r="A1066" s="201" t="s">
        <v>1254</v>
      </c>
      <c r="B1066" s="202" t="s">
        <v>1208</v>
      </c>
      <c r="C1066" s="176">
        <v>0</v>
      </c>
      <c r="D1066" s="176">
        <v>0</v>
      </c>
      <c r="E1066" s="176">
        <v>0</v>
      </c>
      <c r="F1066" s="176">
        <v>0</v>
      </c>
      <c r="G1066" s="176">
        <v>0</v>
      </c>
      <c r="H1066" s="176">
        <v>0</v>
      </c>
      <c r="I1066" s="176">
        <v>0</v>
      </c>
      <c r="J1066" s="176">
        <v>0</v>
      </c>
      <c r="K1066" s="176">
        <v>0</v>
      </c>
      <c r="L1066" s="176">
        <v>0</v>
      </c>
      <c r="M1066" s="176">
        <v>0</v>
      </c>
      <c r="N1066" s="176">
        <v>0</v>
      </c>
      <c r="O1066" s="176">
        <v>0</v>
      </c>
      <c r="P1066" s="176">
        <v>0</v>
      </c>
      <c r="Q1066" s="174" t="s">
        <v>164</v>
      </c>
      <c r="R1066" s="204">
        <f t="shared" si="16"/>
        <v>0</v>
      </c>
    </row>
    <row r="1067" spans="1:18" s="166" customFormat="1">
      <c r="A1067" s="201" t="s">
        <v>1255</v>
      </c>
      <c r="B1067" s="202" t="s">
        <v>1208</v>
      </c>
      <c r="C1067" s="176">
        <v>0</v>
      </c>
      <c r="D1067" s="176">
        <v>0</v>
      </c>
      <c r="E1067" s="176">
        <v>0</v>
      </c>
      <c r="F1067" s="176">
        <v>0</v>
      </c>
      <c r="G1067" s="176">
        <v>0</v>
      </c>
      <c r="H1067" s="176">
        <v>0</v>
      </c>
      <c r="I1067" s="176">
        <v>0</v>
      </c>
      <c r="J1067" s="176">
        <v>0</v>
      </c>
      <c r="K1067" s="176">
        <v>0</v>
      </c>
      <c r="L1067" s="176">
        <v>0</v>
      </c>
      <c r="M1067" s="176">
        <v>0</v>
      </c>
      <c r="N1067" s="176">
        <v>0</v>
      </c>
      <c r="O1067" s="176">
        <v>0</v>
      </c>
      <c r="P1067" s="176">
        <v>0</v>
      </c>
      <c r="Q1067" s="174" t="s">
        <v>164</v>
      </c>
      <c r="R1067" s="204">
        <f t="shared" si="16"/>
        <v>0</v>
      </c>
    </row>
    <row r="1068" spans="1:18" s="166" customFormat="1">
      <c r="A1068" s="201" t="s">
        <v>1256</v>
      </c>
      <c r="B1068" s="202" t="s">
        <v>1208</v>
      </c>
      <c r="C1068" s="176">
        <v>0</v>
      </c>
      <c r="D1068" s="176">
        <v>0</v>
      </c>
      <c r="E1068" s="176">
        <v>0</v>
      </c>
      <c r="F1068" s="176">
        <v>0</v>
      </c>
      <c r="G1068" s="176">
        <v>0</v>
      </c>
      <c r="H1068" s="176">
        <v>0</v>
      </c>
      <c r="I1068" s="176">
        <v>0</v>
      </c>
      <c r="J1068" s="176">
        <v>0</v>
      </c>
      <c r="K1068" s="176">
        <v>0</v>
      </c>
      <c r="L1068" s="176">
        <v>0</v>
      </c>
      <c r="M1068" s="176">
        <v>0</v>
      </c>
      <c r="N1068" s="176">
        <v>0</v>
      </c>
      <c r="O1068" s="176">
        <v>0</v>
      </c>
      <c r="P1068" s="176">
        <v>0</v>
      </c>
      <c r="Q1068" s="174" t="s">
        <v>164</v>
      </c>
      <c r="R1068" s="204">
        <f t="shared" si="16"/>
        <v>0</v>
      </c>
    </row>
    <row r="1069" spans="1:18">
      <c r="A1069" s="201" t="s">
        <v>1257</v>
      </c>
      <c r="B1069" s="202" t="s">
        <v>1208</v>
      </c>
      <c r="C1069" s="177">
        <v>71000</v>
      </c>
      <c r="D1069" s="177">
        <v>71000</v>
      </c>
      <c r="E1069" s="177">
        <v>71000</v>
      </c>
      <c r="F1069" s="177">
        <v>71000</v>
      </c>
      <c r="G1069" s="177">
        <v>71000</v>
      </c>
      <c r="H1069" s="177">
        <v>71000</v>
      </c>
      <c r="I1069" s="177">
        <v>71000</v>
      </c>
      <c r="J1069" s="177">
        <v>71000</v>
      </c>
      <c r="K1069" s="177">
        <v>71000</v>
      </c>
      <c r="L1069" s="177">
        <v>71000</v>
      </c>
      <c r="M1069" s="177">
        <v>71000</v>
      </c>
      <c r="N1069" s="177">
        <v>71000</v>
      </c>
      <c r="O1069" s="177">
        <v>71000</v>
      </c>
      <c r="P1069" s="177">
        <v>71312</v>
      </c>
      <c r="Q1069" s="203" t="s">
        <v>164</v>
      </c>
      <c r="R1069" s="204">
        <f t="shared" si="16"/>
        <v>0</v>
      </c>
    </row>
    <row r="1070" spans="1:18" s="166" customFormat="1">
      <c r="A1070" s="201" t="s">
        <v>1258</v>
      </c>
      <c r="B1070" s="202" t="s">
        <v>1208</v>
      </c>
      <c r="C1070" s="176">
        <v>0</v>
      </c>
      <c r="D1070" s="176">
        <v>0</v>
      </c>
      <c r="E1070" s="176">
        <v>0</v>
      </c>
      <c r="F1070" s="176">
        <v>0</v>
      </c>
      <c r="G1070" s="176">
        <v>0</v>
      </c>
      <c r="H1070" s="176">
        <v>0</v>
      </c>
      <c r="I1070" s="176">
        <v>0</v>
      </c>
      <c r="J1070" s="176">
        <v>0</v>
      </c>
      <c r="K1070" s="176">
        <v>0</v>
      </c>
      <c r="L1070" s="176">
        <v>0</v>
      </c>
      <c r="M1070" s="176">
        <v>0</v>
      </c>
      <c r="N1070" s="176">
        <v>0</v>
      </c>
      <c r="O1070" s="176">
        <v>0</v>
      </c>
      <c r="P1070" s="176">
        <v>0</v>
      </c>
      <c r="Q1070" s="174" t="s">
        <v>164</v>
      </c>
      <c r="R1070" s="204">
        <f t="shared" si="16"/>
        <v>0</v>
      </c>
    </row>
    <row r="1071" spans="1:18" s="166" customFormat="1">
      <c r="A1071" s="201" t="s">
        <v>1259</v>
      </c>
      <c r="B1071" s="202" t="s">
        <v>1208</v>
      </c>
      <c r="C1071" s="176">
        <v>0</v>
      </c>
      <c r="D1071" s="176">
        <v>0</v>
      </c>
      <c r="E1071" s="176">
        <v>0</v>
      </c>
      <c r="F1071" s="176">
        <v>0</v>
      </c>
      <c r="G1071" s="176">
        <v>0</v>
      </c>
      <c r="H1071" s="176">
        <v>0</v>
      </c>
      <c r="I1071" s="176">
        <v>0</v>
      </c>
      <c r="J1071" s="176">
        <v>0</v>
      </c>
      <c r="K1071" s="176">
        <v>0</v>
      </c>
      <c r="L1071" s="176">
        <v>0</v>
      </c>
      <c r="M1071" s="176">
        <v>0</v>
      </c>
      <c r="N1071" s="176">
        <v>0</v>
      </c>
      <c r="O1071" s="176">
        <v>0</v>
      </c>
      <c r="P1071" s="176">
        <v>0</v>
      </c>
      <c r="Q1071" s="174" t="s">
        <v>164</v>
      </c>
      <c r="R1071" s="204">
        <f t="shared" si="16"/>
        <v>0</v>
      </c>
    </row>
    <row r="1072" spans="1:18" s="166" customFormat="1">
      <c r="A1072" s="201" t="s">
        <v>1260</v>
      </c>
      <c r="B1072" s="202" t="s">
        <v>1208</v>
      </c>
      <c r="C1072" s="176">
        <v>0</v>
      </c>
      <c r="D1072" s="176">
        <v>0</v>
      </c>
      <c r="E1072" s="176">
        <v>0</v>
      </c>
      <c r="F1072" s="176">
        <v>0</v>
      </c>
      <c r="G1072" s="176">
        <v>0</v>
      </c>
      <c r="H1072" s="176">
        <v>0</v>
      </c>
      <c r="I1072" s="176">
        <v>0</v>
      </c>
      <c r="J1072" s="176">
        <v>0</v>
      </c>
      <c r="K1072" s="176">
        <v>0</v>
      </c>
      <c r="L1072" s="176">
        <v>0</v>
      </c>
      <c r="M1072" s="176">
        <v>0</v>
      </c>
      <c r="N1072" s="176">
        <v>0</v>
      </c>
      <c r="O1072" s="176">
        <v>0</v>
      </c>
      <c r="P1072" s="176">
        <v>0</v>
      </c>
      <c r="Q1072" s="174" t="s">
        <v>164</v>
      </c>
      <c r="R1072" s="204">
        <f t="shared" si="16"/>
        <v>0</v>
      </c>
    </row>
    <row r="1073" spans="1:18" s="166" customFormat="1">
      <c r="A1073" s="201" t="s">
        <v>1261</v>
      </c>
      <c r="B1073" s="202" t="s">
        <v>1208</v>
      </c>
      <c r="C1073" s="176">
        <v>0</v>
      </c>
      <c r="D1073" s="176">
        <v>0</v>
      </c>
      <c r="E1073" s="176">
        <v>0</v>
      </c>
      <c r="F1073" s="176">
        <v>0</v>
      </c>
      <c r="G1073" s="176">
        <v>0</v>
      </c>
      <c r="H1073" s="176">
        <v>0</v>
      </c>
      <c r="I1073" s="176">
        <v>0</v>
      </c>
      <c r="J1073" s="176">
        <v>0</v>
      </c>
      <c r="K1073" s="176">
        <v>0</v>
      </c>
      <c r="L1073" s="176">
        <v>0</v>
      </c>
      <c r="M1073" s="176">
        <v>0</v>
      </c>
      <c r="N1073" s="176">
        <v>0</v>
      </c>
      <c r="O1073" s="176">
        <v>0</v>
      </c>
      <c r="P1073" s="176">
        <v>0</v>
      </c>
      <c r="Q1073" s="174" t="s">
        <v>164</v>
      </c>
      <c r="R1073" s="204">
        <f t="shared" si="16"/>
        <v>0</v>
      </c>
    </row>
    <row r="1074" spans="1:18" s="166" customFormat="1">
      <c r="A1074" s="201" t="s">
        <v>1262</v>
      </c>
      <c r="B1074" s="202" t="s">
        <v>1208</v>
      </c>
      <c r="C1074" s="176">
        <v>0</v>
      </c>
      <c r="D1074" s="176">
        <v>0</v>
      </c>
      <c r="E1074" s="176">
        <v>0</v>
      </c>
      <c r="F1074" s="176">
        <v>0</v>
      </c>
      <c r="G1074" s="176">
        <v>0</v>
      </c>
      <c r="H1074" s="176">
        <v>0</v>
      </c>
      <c r="I1074" s="176">
        <v>0</v>
      </c>
      <c r="J1074" s="176">
        <v>0</v>
      </c>
      <c r="K1074" s="176">
        <v>0</v>
      </c>
      <c r="L1074" s="176">
        <v>0</v>
      </c>
      <c r="M1074" s="176">
        <v>0</v>
      </c>
      <c r="N1074" s="176">
        <v>0</v>
      </c>
      <c r="O1074" s="176">
        <v>0</v>
      </c>
      <c r="P1074" s="176">
        <v>0</v>
      </c>
      <c r="Q1074" s="174" t="s">
        <v>164</v>
      </c>
      <c r="R1074" s="204">
        <f t="shared" si="16"/>
        <v>0</v>
      </c>
    </row>
    <row r="1075" spans="1:18" s="166" customFormat="1">
      <c r="A1075" s="201" t="s">
        <v>1263</v>
      </c>
      <c r="B1075" s="202" t="s">
        <v>1208</v>
      </c>
      <c r="C1075" s="176">
        <v>0</v>
      </c>
      <c r="D1075" s="176">
        <v>0</v>
      </c>
      <c r="E1075" s="176">
        <v>0</v>
      </c>
      <c r="F1075" s="176">
        <v>0</v>
      </c>
      <c r="G1075" s="176">
        <v>0</v>
      </c>
      <c r="H1075" s="176">
        <v>0</v>
      </c>
      <c r="I1075" s="176">
        <v>0</v>
      </c>
      <c r="J1075" s="176">
        <v>0</v>
      </c>
      <c r="K1075" s="176">
        <v>0</v>
      </c>
      <c r="L1075" s="176">
        <v>0</v>
      </c>
      <c r="M1075" s="176">
        <v>0</v>
      </c>
      <c r="N1075" s="176">
        <v>0</v>
      </c>
      <c r="O1075" s="176">
        <v>0</v>
      </c>
      <c r="P1075" s="176">
        <v>0</v>
      </c>
      <c r="Q1075" s="174" t="s">
        <v>164</v>
      </c>
      <c r="R1075" s="204">
        <f t="shared" si="16"/>
        <v>0</v>
      </c>
    </row>
    <row r="1076" spans="1:18" s="166" customFormat="1">
      <c r="A1076" s="201" t="s">
        <v>1264</v>
      </c>
      <c r="B1076" s="202" t="s">
        <v>1208</v>
      </c>
      <c r="C1076" s="176">
        <v>0</v>
      </c>
      <c r="D1076" s="176">
        <v>0</v>
      </c>
      <c r="E1076" s="176">
        <v>0</v>
      </c>
      <c r="F1076" s="176">
        <v>0</v>
      </c>
      <c r="G1076" s="176">
        <v>0</v>
      </c>
      <c r="H1076" s="176">
        <v>0</v>
      </c>
      <c r="I1076" s="176">
        <v>0</v>
      </c>
      <c r="J1076" s="176">
        <v>0</v>
      </c>
      <c r="K1076" s="176">
        <v>0</v>
      </c>
      <c r="L1076" s="176">
        <v>0</v>
      </c>
      <c r="M1076" s="176">
        <v>0</v>
      </c>
      <c r="N1076" s="176">
        <v>0</v>
      </c>
      <c r="O1076" s="176">
        <v>0</v>
      </c>
      <c r="P1076" s="176">
        <v>0</v>
      </c>
      <c r="Q1076" s="174" t="s">
        <v>164</v>
      </c>
      <c r="R1076" s="204">
        <f t="shared" si="16"/>
        <v>0</v>
      </c>
    </row>
    <row r="1077" spans="1:18">
      <c r="A1077" s="201" t="s">
        <v>1265</v>
      </c>
      <c r="B1077" s="202" t="s">
        <v>1208</v>
      </c>
      <c r="C1077" s="177">
        <v>1048000</v>
      </c>
      <c r="D1077" s="177">
        <v>1048000</v>
      </c>
      <c r="E1077" s="177">
        <v>1048000</v>
      </c>
      <c r="F1077" s="177">
        <v>1101000</v>
      </c>
      <c r="G1077" s="177">
        <v>1101000</v>
      </c>
      <c r="H1077" s="177">
        <v>1101000</v>
      </c>
      <c r="I1077" s="177">
        <v>1101000</v>
      </c>
      <c r="J1077" s="177">
        <v>1101000</v>
      </c>
      <c r="K1077" s="177">
        <v>1101000</v>
      </c>
      <c r="L1077" s="177">
        <v>1101000</v>
      </c>
      <c r="M1077" s="177">
        <v>1101000</v>
      </c>
      <c r="N1077" s="177">
        <v>1101000</v>
      </c>
      <c r="O1077" s="177">
        <v>1101000</v>
      </c>
      <c r="P1077" s="177">
        <v>1090190</v>
      </c>
      <c r="Q1077" s="203" t="s">
        <v>164</v>
      </c>
      <c r="R1077" s="204">
        <f t="shared" si="16"/>
        <v>0</v>
      </c>
    </row>
    <row r="1078" spans="1:18" s="166" customFormat="1">
      <c r="A1078" s="201" t="s">
        <v>1266</v>
      </c>
      <c r="B1078" s="202" t="s">
        <v>1208</v>
      </c>
      <c r="C1078" s="176">
        <v>0</v>
      </c>
      <c r="D1078" s="176">
        <v>0</v>
      </c>
      <c r="E1078" s="176">
        <v>0</v>
      </c>
      <c r="F1078" s="176">
        <v>0</v>
      </c>
      <c r="G1078" s="176">
        <v>0</v>
      </c>
      <c r="H1078" s="176">
        <v>0</v>
      </c>
      <c r="I1078" s="176">
        <v>0</v>
      </c>
      <c r="J1078" s="176">
        <v>0</v>
      </c>
      <c r="K1078" s="176">
        <v>0</v>
      </c>
      <c r="L1078" s="176">
        <v>0</v>
      </c>
      <c r="M1078" s="176">
        <v>0</v>
      </c>
      <c r="N1078" s="176">
        <v>0</v>
      </c>
      <c r="O1078" s="176">
        <v>0</v>
      </c>
      <c r="P1078" s="176">
        <v>0</v>
      </c>
      <c r="Q1078" s="174" t="s">
        <v>164</v>
      </c>
      <c r="R1078" s="204">
        <f t="shared" si="16"/>
        <v>0</v>
      </c>
    </row>
    <row r="1079" spans="1:18">
      <c r="A1079" s="201" t="s">
        <v>1267</v>
      </c>
      <c r="B1079" s="202" t="s">
        <v>1208</v>
      </c>
      <c r="C1079" s="177">
        <v>450894000</v>
      </c>
      <c r="D1079" s="177">
        <v>450918000</v>
      </c>
      <c r="E1079" s="177">
        <v>454219000</v>
      </c>
      <c r="F1079" s="177">
        <v>453699000</v>
      </c>
      <c r="G1079" s="177">
        <v>453832000</v>
      </c>
      <c r="H1079" s="177">
        <v>457998000</v>
      </c>
      <c r="I1079" s="177">
        <v>455976000</v>
      </c>
      <c r="J1079" s="177">
        <v>456023000</v>
      </c>
      <c r="K1079" s="177">
        <v>456439000</v>
      </c>
      <c r="L1079" s="177">
        <v>458720000</v>
      </c>
      <c r="M1079" s="177">
        <v>463601000</v>
      </c>
      <c r="N1079" s="177">
        <v>464951000</v>
      </c>
      <c r="O1079" s="177">
        <v>471186000</v>
      </c>
      <c r="P1079" s="177">
        <v>457284644</v>
      </c>
      <c r="Q1079" s="203" t="s">
        <v>164</v>
      </c>
      <c r="R1079" s="204">
        <f t="shared" si="16"/>
        <v>0</v>
      </c>
    </row>
    <row r="1080" spans="1:18" s="166" customFormat="1">
      <c r="A1080" s="201" t="s">
        <v>1268</v>
      </c>
      <c r="B1080" s="202" t="s">
        <v>1208</v>
      </c>
      <c r="C1080" s="176">
        <v>0</v>
      </c>
      <c r="D1080" s="176">
        <v>0</v>
      </c>
      <c r="E1080" s="176">
        <v>0</v>
      </c>
      <c r="F1080" s="176">
        <v>0</v>
      </c>
      <c r="G1080" s="176">
        <v>0</v>
      </c>
      <c r="H1080" s="176">
        <v>0</v>
      </c>
      <c r="I1080" s="176">
        <v>0</v>
      </c>
      <c r="J1080" s="176">
        <v>0</v>
      </c>
      <c r="K1080" s="176">
        <v>0</v>
      </c>
      <c r="L1080" s="176">
        <v>0</v>
      </c>
      <c r="M1080" s="176">
        <v>0</v>
      </c>
      <c r="N1080" s="176">
        <v>0</v>
      </c>
      <c r="O1080" s="176">
        <v>0</v>
      </c>
      <c r="P1080" s="176">
        <v>0</v>
      </c>
      <c r="Q1080" s="174" t="s">
        <v>164</v>
      </c>
      <c r="R1080" s="204">
        <f t="shared" si="16"/>
        <v>0</v>
      </c>
    </row>
    <row r="1081" spans="1:18">
      <c r="A1081" s="201" t="s">
        <v>1269</v>
      </c>
      <c r="B1081" s="202" t="s">
        <v>1208</v>
      </c>
      <c r="C1081" s="177">
        <v>181000</v>
      </c>
      <c r="D1081" s="177">
        <v>181000</v>
      </c>
      <c r="E1081" s="177">
        <v>181000</v>
      </c>
      <c r="F1081" s="177">
        <v>181000</v>
      </c>
      <c r="G1081" s="177">
        <v>181000</v>
      </c>
      <c r="H1081" s="177">
        <v>181000</v>
      </c>
      <c r="I1081" s="177">
        <v>181000</v>
      </c>
      <c r="J1081" s="177">
        <v>181000</v>
      </c>
      <c r="K1081" s="177">
        <v>181000</v>
      </c>
      <c r="L1081" s="177">
        <v>181000</v>
      </c>
      <c r="M1081" s="177">
        <v>181000</v>
      </c>
      <c r="N1081" s="177">
        <v>181000</v>
      </c>
      <c r="O1081" s="177">
        <v>181000</v>
      </c>
      <c r="P1081" s="177">
        <v>180679</v>
      </c>
      <c r="Q1081" s="203" t="s">
        <v>164</v>
      </c>
      <c r="R1081" s="204">
        <f t="shared" si="16"/>
        <v>0</v>
      </c>
    </row>
    <row r="1082" spans="1:18" s="166" customFormat="1">
      <c r="A1082" s="201" t="s">
        <v>1270</v>
      </c>
      <c r="B1082" s="202" t="s">
        <v>1208</v>
      </c>
      <c r="C1082" s="176">
        <v>0</v>
      </c>
      <c r="D1082" s="176">
        <v>0</v>
      </c>
      <c r="E1082" s="176">
        <v>0</v>
      </c>
      <c r="F1082" s="176">
        <v>0</v>
      </c>
      <c r="G1082" s="176">
        <v>0</v>
      </c>
      <c r="H1082" s="176">
        <v>0</v>
      </c>
      <c r="I1082" s="176">
        <v>0</v>
      </c>
      <c r="J1082" s="176">
        <v>0</v>
      </c>
      <c r="K1082" s="176">
        <v>0</v>
      </c>
      <c r="L1082" s="176">
        <v>0</v>
      </c>
      <c r="M1082" s="176">
        <v>0</v>
      </c>
      <c r="N1082" s="176">
        <v>0</v>
      </c>
      <c r="O1082" s="176">
        <v>0</v>
      </c>
      <c r="P1082" s="176">
        <v>0</v>
      </c>
      <c r="Q1082" s="174" t="s">
        <v>164</v>
      </c>
      <c r="R1082" s="204">
        <f t="shared" si="16"/>
        <v>0</v>
      </c>
    </row>
    <row r="1083" spans="1:18" s="166" customFormat="1">
      <c r="A1083" s="201" t="s">
        <v>1271</v>
      </c>
      <c r="B1083" s="202" t="s">
        <v>1208</v>
      </c>
      <c r="C1083" s="176">
        <v>0</v>
      </c>
      <c r="D1083" s="176">
        <v>0</v>
      </c>
      <c r="E1083" s="176">
        <v>0</v>
      </c>
      <c r="F1083" s="176">
        <v>0</v>
      </c>
      <c r="G1083" s="176">
        <v>0</v>
      </c>
      <c r="H1083" s="176">
        <v>0</v>
      </c>
      <c r="I1083" s="176">
        <v>0</v>
      </c>
      <c r="J1083" s="176">
        <v>0</v>
      </c>
      <c r="K1083" s="176">
        <v>0</v>
      </c>
      <c r="L1083" s="176">
        <v>0</v>
      </c>
      <c r="M1083" s="176">
        <v>0</v>
      </c>
      <c r="N1083" s="176">
        <v>0</v>
      </c>
      <c r="O1083" s="176">
        <v>0</v>
      </c>
      <c r="P1083" s="176">
        <v>0</v>
      </c>
      <c r="Q1083" s="174" t="s">
        <v>164</v>
      </c>
      <c r="R1083" s="204">
        <f t="shared" si="16"/>
        <v>0</v>
      </c>
    </row>
    <row r="1084" spans="1:18" s="166" customFormat="1">
      <c r="A1084" s="201" t="s">
        <v>1272</v>
      </c>
      <c r="B1084" s="202" t="s">
        <v>1208</v>
      </c>
      <c r="C1084" s="176">
        <v>0</v>
      </c>
      <c r="D1084" s="176">
        <v>0</v>
      </c>
      <c r="E1084" s="176">
        <v>0</v>
      </c>
      <c r="F1084" s="176">
        <v>0</v>
      </c>
      <c r="G1084" s="176">
        <v>0</v>
      </c>
      <c r="H1084" s="176">
        <v>0</v>
      </c>
      <c r="I1084" s="176">
        <v>0</v>
      </c>
      <c r="J1084" s="176">
        <v>0</v>
      </c>
      <c r="K1084" s="176">
        <v>0</v>
      </c>
      <c r="L1084" s="176">
        <v>0</v>
      </c>
      <c r="M1084" s="176">
        <v>0</v>
      </c>
      <c r="N1084" s="176">
        <v>0</v>
      </c>
      <c r="O1084" s="176">
        <v>0</v>
      </c>
      <c r="P1084" s="176">
        <v>0</v>
      </c>
      <c r="Q1084" s="174" t="s">
        <v>164</v>
      </c>
      <c r="R1084" s="204">
        <f t="shared" si="16"/>
        <v>0</v>
      </c>
    </row>
    <row r="1085" spans="1:18" s="166" customFormat="1">
      <c r="A1085" s="201" t="s">
        <v>1273</v>
      </c>
      <c r="B1085" s="202" t="s">
        <v>1208</v>
      </c>
      <c r="C1085" s="176">
        <v>0</v>
      </c>
      <c r="D1085" s="176">
        <v>0</v>
      </c>
      <c r="E1085" s="176">
        <v>0</v>
      </c>
      <c r="F1085" s="176">
        <v>0</v>
      </c>
      <c r="G1085" s="176">
        <v>0</v>
      </c>
      <c r="H1085" s="176">
        <v>0</v>
      </c>
      <c r="I1085" s="176">
        <v>0</v>
      </c>
      <c r="J1085" s="176">
        <v>0</v>
      </c>
      <c r="K1085" s="176">
        <v>0</v>
      </c>
      <c r="L1085" s="176">
        <v>0</v>
      </c>
      <c r="M1085" s="176">
        <v>0</v>
      </c>
      <c r="N1085" s="176">
        <v>0</v>
      </c>
      <c r="O1085" s="176">
        <v>0</v>
      </c>
      <c r="P1085" s="176">
        <v>0</v>
      </c>
      <c r="Q1085" s="174" t="s">
        <v>164</v>
      </c>
      <c r="R1085" s="204">
        <f t="shared" si="16"/>
        <v>0</v>
      </c>
    </row>
    <row r="1086" spans="1:18" s="166" customFormat="1">
      <c r="A1086" s="201" t="s">
        <v>1274</v>
      </c>
      <c r="B1086" s="202" t="s">
        <v>1208</v>
      </c>
      <c r="C1086" s="176">
        <v>0</v>
      </c>
      <c r="D1086" s="176">
        <v>0</v>
      </c>
      <c r="E1086" s="176">
        <v>0</v>
      </c>
      <c r="F1086" s="176">
        <v>0</v>
      </c>
      <c r="G1086" s="176">
        <v>0</v>
      </c>
      <c r="H1086" s="176">
        <v>0</v>
      </c>
      <c r="I1086" s="176">
        <v>0</v>
      </c>
      <c r="J1086" s="176">
        <v>0</v>
      </c>
      <c r="K1086" s="176">
        <v>0</v>
      </c>
      <c r="L1086" s="176">
        <v>0</v>
      </c>
      <c r="M1086" s="176">
        <v>0</v>
      </c>
      <c r="N1086" s="176">
        <v>0</v>
      </c>
      <c r="O1086" s="176">
        <v>0</v>
      </c>
      <c r="P1086" s="176">
        <v>0</v>
      </c>
      <c r="Q1086" s="174" t="s">
        <v>164</v>
      </c>
      <c r="R1086" s="204">
        <f t="shared" si="16"/>
        <v>0</v>
      </c>
    </row>
    <row r="1087" spans="1:18" s="166" customFormat="1">
      <c r="A1087" s="201" t="s">
        <v>1275</v>
      </c>
      <c r="B1087" s="202" t="s">
        <v>1208</v>
      </c>
      <c r="C1087" s="176">
        <v>0</v>
      </c>
      <c r="D1087" s="176">
        <v>0</v>
      </c>
      <c r="E1087" s="176">
        <v>0</v>
      </c>
      <c r="F1087" s="176">
        <v>0</v>
      </c>
      <c r="G1087" s="176">
        <v>0</v>
      </c>
      <c r="H1087" s="176">
        <v>0</v>
      </c>
      <c r="I1087" s="176">
        <v>0</v>
      </c>
      <c r="J1087" s="176">
        <v>0</v>
      </c>
      <c r="K1087" s="176">
        <v>0</v>
      </c>
      <c r="L1087" s="176">
        <v>0</v>
      </c>
      <c r="M1087" s="176">
        <v>0</v>
      </c>
      <c r="N1087" s="176">
        <v>0</v>
      </c>
      <c r="O1087" s="176">
        <v>0</v>
      </c>
      <c r="P1087" s="176">
        <v>0</v>
      </c>
      <c r="Q1087" s="174" t="s">
        <v>164</v>
      </c>
      <c r="R1087" s="204">
        <f t="shared" si="16"/>
        <v>0</v>
      </c>
    </row>
    <row r="1088" spans="1:18" s="166" customFormat="1">
      <c r="A1088" s="201" t="s">
        <v>1276</v>
      </c>
      <c r="B1088" s="202" t="s">
        <v>1208</v>
      </c>
      <c r="C1088" s="176">
        <v>0</v>
      </c>
      <c r="D1088" s="176">
        <v>0</v>
      </c>
      <c r="E1088" s="176">
        <v>0</v>
      </c>
      <c r="F1088" s="176">
        <v>0</v>
      </c>
      <c r="G1088" s="176">
        <v>0</v>
      </c>
      <c r="H1088" s="176">
        <v>0</v>
      </c>
      <c r="I1088" s="176">
        <v>0</v>
      </c>
      <c r="J1088" s="176">
        <v>0</v>
      </c>
      <c r="K1088" s="176">
        <v>0</v>
      </c>
      <c r="L1088" s="176">
        <v>0</v>
      </c>
      <c r="M1088" s="176">
        <v>0</v>
      </c>
      <c r="N1088" s="176">
        <v>0</v>
      </c>
      <c r="O1088" s="176">
        <v>0</v>
      </c>
      <c r="P1088" s="176">
        <v>0</v>
      </c>
      <c r="Q1088" s="174" t="s">
        <v>164</v>
      </c>
      <c r="R1088" s="204">
        <f t="shared" si="16"/>
        <v>0</v>
      </c>
    </row>
    <row r="1089" spans="1:18" s="166" customFormat="1">
      <c r="A1089" s="201" t="s">
        <v>1277</v>
      </c>
      <c r="B1089" s="202" t="s">
        <v>1208</v>
      </c>
      <c r="C1089" s="176">
        <v>0</v>
      </c>
      <c r="D1089" s="176">
        <v>0</v>
      </c>
      <c r="E1089" s="176">
        <v>0</v>
      </c>
      <c r="F1089" s="176">
        <v>0</v>
      </c>
      <c r="G1089" s="176">
        <v>0</v>
      </c>
      <c r="H1089" s="176">
        <v>0</v>
      </c>
      <c r="I1089" s="176">
        <v>0</v>
      </c>
      <c r="J1089" s="176">
        <v>0</v>
      </c>
      <c r="K1089" s="176">
        <v>0</v>
      </c>
      <c r="L1089" s="176">
        <v>0</v>
      </c>
      <c r="M1089" s="176">
        <v>0</v>
      </c>
      <c r="N1089" s="176">
        <v>0</v>
      </c>
      <c r="O1089" s="176">
        <v>0</v>
      </c>
      <c r="P1089" s="176">
        <v>0</v>
      </c>
      <c r="Q1089" s="174" t="s">
        <v>164</v>
      </c>
      <c r="R1089" s="204">
        <f t="shared" si="16"/>
        <v>0</v>
      </c>
    </row>
    <row r="1090" spans="1:18" s="166" customFormat="1">
      <c r="A1090" s="201" t="s">
        <v>1278</v>
      </c>
      <c r="B1090" s="202" t="s">
        <v>1208</v>
      </c>
      <c r="C1090" s="176">
        <v>0</v>
      </c>
      <c r="D1090" s="176">
        <v>0</v>
      </c>
      <c r="E1090" s="176">
        <v>0</v>
      </c>
      <c r="F1090" s="176">
        <v>0</v>
      </c>
      <c r="G1090" s="176">
        <v>0</v>
      </c>
      <c r="H1090" s="176">
        <v>0</v>
      </c>
      <c r="I1090" s="176">
        <v>0</v>
      </c>
      <c r="J1090" s="176">
        <v>0</v>
      </c>
      <c r="K1090" s="176">
        <v>0</v>
      </c>
      <c r="L1090" s="176">
        <v>0</v>
      </c>
      <c r="M1090" s="176">
        <v>0</v>
      </c>
      <c r="N1090" s="176">
        <v>0</v>
      </c>
      <c r="O1090" s="176">
        <v>0</v>
      </c>
      <c r="P1090" s="176">
        <v>0</v>
      </c>
      <c r="Q1090" s="174" t="s">
        <v>164</v>
      </c>
      <c r="R1090" s="204">
        <f t="shared" si="16"/>
        <v>0</v>
      </c>
    </row>
    <row r="1091" spans="1:18" s="166" customFormat="1">
      <c r="A1091" s="201" t="s">
        <v>1279</v>
      </c>
      <c r="B1091" s="202" t="s">
        <v>1208</v>
      </c>
      <c r="C1091" s="176">
        <v>0</v>
      </c>
      <c r="D1091" s="176">
        <v>0</v>
      </c>
      <c r="E1091" s="176">
        <v>0</v>
      </c>
      <c r="F1091" s="176">
        <v>0</v>
      </c>
      <c r="G1091" s="176">
        <v>0</v>
      </c>
      <c r="H1091" s="176">
        <v>0</v>
      </c>
      <c r="I1091" s="176">
        <v>0</v>
      </c>
      <c r="J1091" s="176">
        <v>0</v>
      </c>
      <c r="K1091" s="176">
        <v>0</v>
      </c>
      <c r="L1091" s="176">
        <v>0</v>
      </c>
      <c r="M1091" s="176">
        <v>0</v>
      </c>
      <c r="N1091" s="176">
        <v>0</v>
      </c>
      <c r="O1091" s="176">
        <v>0</v>
      </c>
      <c r="P1091" s="176">
        <v>0</v>
      </c>
      <c r="Q1091" s="174" t="s">
        <v>164</v>
      </c>
      <c r="R1091" s="204">
        <f t="shared" si="16"/>
        <v>0</v>
      </c>
    </row>
    <row r="1092" spans="1:18" s="166" customFormat="1">
      <c r="A1092" s="201" t="s">
        <v>1280</v>
      </c>
      <c r="B1092" s="202" t="s">
        <v>1208</v>
      </c>
      <c r="C1092" s="176">
        <v>0</v>
      </c>
      <c r="D1092" s="176">
        <v>0</v>
      </c>
      <c r="E1092" s="176">
        <v>0</v>
      </c>
      <c r="F1092" s="176">
        <v>0</v>
      </c>
      <c r="G1092" s="176">
        <v>0</v>
      </c>
      <c r="H1092" s="176">
        <v>0</v>
      </c>
      <c r="I1092" s="176">
        <v>0</v>
      </c>
      <c r="J1092" s="176">
        <v>0</v>
      </c>
      <c r="K1092" s="176">
        <v>0</v>
      </c>
      <c r="L1092" s="176">
        <v>0</v>
      </c>
      <c r="M1092" s="176">
        <v>0</v>
      </c>
      <c r="N1092" s="176">
        <v>0</v>
      </c>
      <c r="O1092" s="176">
        <v>0</v>
      </c>
      <c r="P1092" s="176">
        <v>0</v>
      </c>
      <c r="Q1092" s="174" t="s">
        <v>164</v>
      </c>
      <c r="R1092" s="204">
        <f t="shared" si="16"/>
        <v>0</v>
      </c>
    </row>
    <row r="1093" spans="1:18" s="166" customFormat="1">
      <c r="A1093" s="201" t="s">
        <v>1281</v>
      </c>
      <c r="B1093" s="202" t="s">
        <v>1208</v>
      </c>
      <c r="C1093" s="176">
        <v>0</v>
      </c>
      <c r="D1093" s="176">
        <v>0</v>
      </c>
      <c r="E1093" s="176">
        <v>0</v>
      </c>
      <c r="F1093" s="176">
        <v>0</v>
      </c>
      <c r="G1093" s="176">
        <v>0</v>
      </c>
      <c r="H1093" s="176">
        <v>0</v>
      </c>
      <c r="I1093" s="176">
        <v>0</v>
      </c>
      <c r="J1093" s="176">
        <v>0</v>
      </c>
      <c r="K1093" s="176">
        <v>0</v>
      </c>
      <c r="L1093" s="176">
        <v>0</v>
      </c>
      <c r="M1093" s="176">
        <v>0</v>
      </c>
      <c r="N1093" s="176">
        <v>0</v>
      </c>
      <c r="O1093" s="176">
        <v>0</v>
      </c>
      <c r="P1093" s="176">
        <v>0</v>
      </c>
      <c r="Q1093" s="174" t="s">
        <v>164</v>
      </c>
      <c r="R1093" s="204">
        <f t="shared" ref="R1093:R1156" si="17">(ROUND((C1093+O1093+SUM(D1093:N1093)*2)/24,-3)-(ROUND(P1093,-3)))</f>
        <v>0</v>
      </c>
    </row>
    <row r="1094" spans="1:18" s="166" customFormat="1">
      <c r="A1094" s="201" t="s">
        <v>1282</v>
      </c>
      <c r="B1094" s="202" t="s">
        <v>1208</v>
      </c>
      <c r="C1094" s="176">
        <v>0</v>
      </c>
      <c r="D1094" s="176">
        <v>0</v>
      </c>
      <c r="E1094" s="176">
        <v>0</v>
      </c>
      <c r="F1094" s="176">
        <v>0</v>
      </c>
      <c r="G1094" s="176">
        <v>0</v>
      </c>
      <c r="H1094" s="176">
        <v>0</v>
      </c>
      <c r="I1094" s="176">
        <v>0</v>
      </c>
      <c r="J1094" s="176">
        <v>0</v>
      </c>
      <c r="K1094" s="176">
        <v>0</v>
      </c>
      <c r="L1094" s="176">
        <v>0</v>
      </c>
      <c r="M1094" s="176">
        <v>0</v>
      </c>
      <c r="N1094" s="176">
        <v>0</v>
      </c>
      <c r="O1094" s="176">
        <v>0</v>
      </c>
      <c r="P1094" s="176">
        <v>0</v>
      </c>
      <c r="Q1094" s="174" t="s">
        <v>164</v>
      </c>
      <c r="R1094" s="204">
        <f t="shared" si="17"/>
        <v>0</v>
      </c>
    </row>
    <row r="1095" spans="1:18" s="166" customFormat="1">
      <c r="A1095" s="201" t="s">
        <v>1283</v>
      </c>
      <c r="B1095" s="202" t="s">
        <v>1208</v>
      </c>
      <c r="C1095" s="176">
        <v>0</v>
      </c>
      <c r="D1095" s="176">
        <v>0</v>
      </c>
      <c r="E1095" s="176">
        <v>0</v>
      </c>
      <c r="F1095" s="176">
        <v>0</v>
      </c>
      <c r="G1095" s="176">
        <v>0</v>
      </c>
      <c r="H1095" s="176">
        <v>0</v>
      </c>
      <c r="I1095" s="176">
        <v>0</v>
      </c>
      <c r="J1095" s="176">
        <v>0</v>
      </c>
      <c r="K1095" s="176">
        <v>0</v>
      </c>
      <c r="L1095" s="176">
        <v>0</v>
      </c>
      <c r="M1095" s="176">
        <v>0</v>
      </c>
      <c r="N1095" s="176">
        <v>0</v>
      </c>
      <c r="O1095" s="176">
        <v>0</v>
      </c>
      <c r="P1095" s="176">
        <v>0</v>
      </c>
      <c r="Q1095" s="174" t="s">
        <v>164</v>
      </c>
      <c r="R1095" s="204">
        <f t="shared" si="17"/>
        <v>0</v>
      </c>
    </row>
    <row r="1096" spans="1:18" s="166" customFormat="1">
      <c r="A1096" s="201" t="s">
        <v>1284</v>
      </c>
      <c r="B1096" s="202" t="s">
        <v>1208</v>
      </c>
      <c r="C1096" s="176">
        <v>0</v>
      </c>
      <c r="D1096" s="176">
        <v>0</v>
      </c>
      <c r="E1096" s="176">
        <v>0</v>
      </c>
      <c r="F1096" s="176">
        <v>0</v>
      </c>
      <c r="G1096" s="176">
        <v>0</v>
      </c>
      <c r="H1096" s="176">
        <v>0</v>
      </c>
      <c r="I1096" s="176">
        <v>0</v>
      </c>
      <c r="J1096" s="176">
        <v>0</v>
      </c>
      <c r="K1096" s="176">
        <v>0</v>
      </c>
      <c r="L1096" s="176">
        <v>0</v>
      </c>
      <c r="M1096" s="176">
        <v>0</v>
      </c>
      <c r="N1096" s="176">
        <v>0</v>
      </c>
      <c r="O1096" s="176">
        <v>0</v>
      </c>
      <c r="P1096" s="176">
        <v>0</v>
      </c>
      <c r="Q1096" s="174" t="s">
        <v>164</v>
      </c>
      <c r="R1096" s="204">
        <f t="shared" si="17"/>
        <v>0</v>
      </c>
    </row>
    <row r="1097" spans="1:18" s="166" customFormat="1">
      <c r="A1097" s="201" t="s">
        <v>1285</v>
      </c>
      <c r="B1097" s="202" t="s">
        <v>1208</v>
      </c>
      <c r="C1097" s="176">
        <v>0</v>
      </c>
      <c r="D1097" s="176">
        <v>0</v>
      </c>
      <c r="E1097" s="176">
        <v>0</v>
      </c>
      <c r="F1097" s="176">
        <v>0</v>
      </c>
      <c r="G1097" s="176">
        <v>0</v>
      </c>
      <c r="H1097" s="176">
        <v>0</v>
      </c>
      <c r="I1097" s="176">
        <v>0</v>
      </c>
      <c r="J1097" s="176">
        <v>0</v>
      </c>
      <c r="K1097" s="176">
        <v>0</v>
      </c>
      <c r="L1097" s="176">
        <v>0</v>
      </c>
      <c r="M1097" s="176">
        <v>0</v>
      </c>
      <c r="N1097" s="176">
        <v>0</v>
      </c>
      <c r="O1097" s="176">
        <v>0</v>
      </c>
      <c r="P1097" s="176">
        <v>0</v>
      </c>
      <c r="Q1097" s="174" t="s">
        <v>164</v>
      </c>
      <c r="R1097" s="204">
        <f t="shared" si="17"/>
        <v>0</v>
      </c>
    </row>
    <row r="1098" spans="1:18" s="166" customFormat="1">
      <c r="A1098" s="201" t="s">
        <v>1286</v>
      </c>
      <c r="B1098" s="202" t="s">
        <v>1208</v>
      </c>
      <c r="C1098" s="176">
        <v>0</v>
      </c>
      <c r="D1098" s="176">
        <v>0</v>
      </c>
      <c r="E1098" s="176">
        <v>0</v>
      </c>
      <c r="F1098" s="176">
        <v>0</v>
      </c>
      <c r="G1098" s="176">
        <v>0</v>
      </c>
      <c r="H1098" s="176">
        <v>0</v>
      </c>
      <c r="I1098" s="176">
        <v>0</v>
      </c>
      <c r="J1098" s="176">
        <v>0</v>
      </c>
      <c r="K1098" s="176">
        <v>0</v>
      </c>
      <c r="L1098" s="176">
        <v>0</v>
      </c>
      <c r="M1098" s="176">
        <v>0</v>
      </c>
      <c r="N1098" s="176">
        <v>0</v>
      </c>
      <c r="O1098" s="176">
        <v>0</v>
      </c>
      <c r="P1098" s="176">
        <v>0</v>
      </c>
      <c r="Q1098" s="174" t="s">
        <v>164</v>
      </c>
      <c r="R1098" s="204">
        <f t="shared" si="17"/>
        <v>0</v>
      </c>
    </row>
    <row r="1099" spans="1:18" s="166" customFormat="1">
      <c r="A1099" s="201" t="s">
        <v>1287</v>
      </c>
      <c r="B1099" s="202" t="s">
        <v>1208</v>
      </c>
      <c r="C1099" s="176">
        <v>0</v>
      </c>
      <c r="D1099" s="176">
        <v>0</v>
      </c>
      <c r="E1099" s="176">
        <v>0</v>
      </c>
      <c r="F1099" s="176">
        <v>0</v>
      </c>
      <c r="G1099" s="176">
        <v>0</v>
      </c>
      <c r="H1099" s="176">
        <v>0</v>
      </c>
      <c r="I1099" s="176">
        <v>0</v>
      </c>
      <c r="J1099" s="176">
        <v>0</v>
      </c>
      <c r="K1099" s="176">
        <v>0</v>
      </c>
      <c r="L1099" s="176">
        <v>0</v>
      </c>
      <c r="M1099" s="176">
        <v>0</v>
      </c>
      <c r="N1099" s="176">
        <v>0</v>
      </c>
      <c r="O1099" s="176">
        <v>0</v>
      </c>
      <c r="P1099" s="176">
        <v>0</v>
      </c>
      <c r="Q1099" s="174" t="s">
        <v>164</v>
      </c>
      <c r="R1099" s="204">
        <f t="shared" si="17"/>
        <v>0</v>
      </c>
    </row>
    <row r="1100" spans="1:18" s="166" customFormat="1">
      <c r="A1100" s="201" t="s">
        <v>1288</v>
      </c>
      <c r="B1100" s="202" t="s">
        <v>1208</v>
      </c>
      <c r="C1100" s="176">
        <v>0</v>
      </c>
      <c r="D1100" s="176">
        <v>0</v>
      </c>
      <c r="E1100" s="176">
        <v>0</v>
      </c>
      <c r="F1100" s="176">
        <v>0</v>
      </c>
      <c r="G1100" s="176">
        <v>0</v>
      </c>
      <c r="H1100" s="176">
        <v>0</v>
      </c>
      <c r="I1100" s="176">
        <v>0</v>
      </c>
      <c r="J1100" s="176">
        <v>0</v>
      </c>
      <c r="K1100" s="176">
        <v>0</v>
      </c>
      <c r="L1100" s="176">
        <v>0</v>
      </c>
      <c r="M1100" s="176">
        <v>0</v>
      </c>
      <c r="N1100" s="176">
        <v>0</v>
      </c>
      <c r="O1100" s="176">
        <v>0</v>
      </c>
      <c r="P1100" s="176">
        <v>0</v>
      </c>
      <c r="Q1100" s="174" t="s">
        <v>164</v>
      </c>
      <c r="R1100" s="204">
        <f t="shared" si="17"/>
        <v>0</v>
      </c>
    </row>
    <row r="1101" spans="1:18" s="166" customFormat="1">
      <c r="A1101" s="201" t="s">
        <v>1289</v>
      </c>
      <c r="B1101" s="202" t="s">
        <v>1208</v>
      </c>
      <c r="C1101" s="176">
        <v>0</v>
      </c>
      <c r="D1101" s="176">
        <v>0</v>
      </c>
      <c r="E1101" s="176">
        <v>0</v>
      </c>
      <c r="F1101" s="176">
        <v>0</v>
      </c>
      <c r="G1101" s="176">
        <v>0</v>
      </c>
      <c r="H1101" s="176">
        <v>0</v>
      </c>
      <c r="I1101" s="176">
        <v>0</v>
      </c>
      <c r="J1101" s="176">
        <v>0</v>
      </c>
      <c r="K1101" s="176">
        <v>0</v>
      </c>
      <c r="L1101" s="176">
        <v>0</v>
      </c>
      <c r="M1101" s="176">
        <v>0</v>
      </c>
      <c r="N1101" s="176">
        <v>0</v>
      </c>
      <c r="O1101" s="176">
        <v>0</v>
      </c>
      <c r="P1101" s="176">
        <v>0</v>
      </c>
      <c r="Q1101" s="174" t="s">
        <v>164</v>
      </c>
      <c r="R1101" s="204">
        <f t="shared" si="17"/>
        <v>0</v>
      </c>
    </row>
    <row r="1102" spans="1:18" s="166" customFormat="1">
      <c r="A1102" s="201" t="s">
        <v>1290</v>
      </c>
      <c r="B1102" s="202" t="s">
        <v>1208</v>
      </c>
      <c r="C1102" s="176">
        <v>0</v>
      </c>
      <c r="D1102" s="176">
        <v>0</v>
      </c>
      <c r="E1102" s="176">
        <v>0</v>
      </c>
      <c r="F1102" s="176">
        <v>0</v>
      </c>
      <c r="G1102" s="176">
        <v>0</v>
      </c>
      <c r="H1102" s="176">
        <v>0</v>
      </c>
      <c r="I1102" s="176">
        <v>0</v>
      </c>
      <c r="J1102" s="176">
        <v>0</v>
      </c>
      <c r="K1102" s="176">
        <v>0</v>
      </c>
      <c r="L1102" s="176">
        <v>0</v>
      </c>
      <c r="M1102" s="176">
        <v>0</v>
      </c>
      <c r="N1102" s="176">
        <v>0</v>
      </c>
      <c r="O1102" s="176">
        <v>0</v>
      </c>
      <c r="P1102" s="176">
        <v>0</v>
      </c>
      <c r="Q1102" s="174" t="s">
        <v>164</v>
      </c>
      <c r="R1102" s="204">
        <f t="shared" si="17"/>
        <v>0</v>
      </c>
    </row>
    <row r="1103" spans="1:18" s="166" customFormat="1">
      <c r="A1103" s="201" t="s">
        <v>1291</v>
      </c>
      <c r="B1103" s="202" t="s">
        <v>1208</v>
      </c>
      <c r="C1103" s="176">
        <v>0</v>
      </c>
      <c r="D1103" s="176">
        <v>0</v>
      </c>
      <c r="E1103" s="176">
        <v>0</v>
      </c>
      <c r="F1103" s="176">
        <v>0</v>
      </c>
      <c r="G1103" s="176">
        <v>0</v>
      </c>
      <c r="H1103" s="176">
        <v>0</v>
      </c>
      <c r="I1103" s="176">
        <v>0</v>
      </c>
      <c r="J1103" s="176">
        <v>0</v>
      </c>
      <c r="K1103" s="176">
        <v>0</v>
      </c>
      <c r="L1103" s="176">
        <v>0</v>
      </c>
      <c r="M1103" s="176">
        <v>0</v>
      </c>
      <c r="N1103" s="176">
        <v>0</v>
      </c>
      <c r="O1103" s="176">
        <v>0</v>
      </c>
      <c r="P1103" s="176">
        <v>0</v>
      </c>
      <c r="Q1103" s="174" t="s">
        <v>164</v>
      </c>
      <c r="R1103" s="204">
        <f t="shared" si="17"/>
        <v>0</v>
      </c>
    </row>
    <row r="1104" spans="1:18" s="166" customFormat="1">
      <c r="A1104" s="201" t="s">
        <v>1292</v>
      </c>
      <c r="B1104" s="202" t="s">
        <v>1208</v>
      </c>
      <c r="C1104" s="176">
        <v>0</v>
      </c>
      <c r="D1104" s="176">
        <v>0</v>
      </c>
      <c r="E1104" s="176">
        <v>0</v>
      </c>
      <c r="F1104" s="176">
        <v>0</v>
      </c>
      <c r="G1104" s="176">
        <v>0</v>
      </c>
      <c r="H1104" s="176">
        <v>0</v>
      </c>
      <c r="I1104" s="176">
        <v>0</v>
      </c>
      <c r="J1104" s="176">
        <v>0</v>
      </c>
      <c r="K1104" s="176">
        <v>0</v>
      </c>
      <c r="L1104" s="176">
        <v>0</v>
      </c>
      <c r="M1104" s="176">
        <v>0</v>
      </c>
      <c r="N1104" s="176">
        <v>0</v>
      </c>
      <c r="O1104" s="176">
        <v>0</v>
      </c>
      <c r="P1104" s="176">
        <v>0</v>
      </c>
      <c r="Q1104" s="174" t="s">
        <v>164</v>
      </c>
      <c r="R1104" s="204">
        <f t="shared" si="17"/>
        <v>0</v>
      </c>
    </row>
    <row r="1105" spans="1:18" s="166" customFormat="1">
      <c r="A1105" s="201" t="s">
        <v>1293</v>
      </c>
      <c r="B1105" s="202" t="s">
        <v>1208</v>
      </c>
      <c r="C1105" s="176">
        <v>0</v>
      </c>
      <c r="D1105" s="176">
        <v>0</v>
      </c>
      <c r="E1105" s="176">
        <v>0</v>
      </c>
      <c r="F1105" s="176">
        <v>0</v>
      </c>
      <c r="G1105" s="176">
        <v>0</v>
      </c>
      <c r="H1105" s="176">
        <v>0</v>
      </c>
      <c r="I1105" s="176">
        <v>0</v>
      </c>
      <c r="J1105" s="176">
        <v>0</v>
      </c>
      <c r="K1105" s="176">
        <v>0</v>
      </c>
      <c r="L1105" s="176">
        <v>0</v>
      </c>
      <c r="M1105" s="176">
        <v>0</v>
      </c>
      <c r="N1105" s="176">
        <v>0</v>
      </c>
      <c r="O1105" s="176">
        <v>0</v>
      </c>
      <c r="P1105" s="176">
        <v>0</v>
      </c>
      <c r="Q1105" s="174" t="s">
        <v>164</v>
      </c>
      <c r="R1105" s="204">
        <f t="shared" si="17"/>
        <v>0</v>
      </c>
    </row>
    <row r="1106" spans="1:18" s="166" customFormat="1">
      <c r="A1106" s="201" t="s">
        <v>1294</v>
      </c>
      <c r="B1106" s="202" t="s">
        <v>1208</v>
      </c>
      <c r="C1106" s="176">
        <v>0</v>
      </c>
      <c r="D1106" s="176">
        <v>0</v>
      </c>
      <c r="E1106" s="176">
        <v>0</v>
      </c>
      <c r="F1106" s="176">
        <v>0</v>
      </c>
      <c r="G1106" s="176">
        <v>0</v>
      </c>
      <c r="H1106" s="176">
        <v>0</v>
      </c>
      <c r="I1106" s="176">
        <v>0</v>
      </c>
      <c r="J1106" s="176">
        <v>0</v>
      </c>
      <c r="K1106" s="176">
        <v>0</v>
      </c>
      <c r="L1106" s="176">
        <v>0</v>
      </c>
      <c r="M1106" s="176">
        <v>0</v>
      </c>
      <c r="N1106" s="176">
        <v>0</v>
      </c>
      <c r="O1106" s="176">
        <v>0</v>
      </c>
      <c r="P1106" s="176">
        <v>0</v>
      </c>
      <c r="Q1106" s="174" t="s">
        <v>164</v>
      </c>
      <c r="R1106" s="204">
        <f t="shared" si="17"/>
        <v>0</v>
      </c>
    </row>
    <row r="1107" spans="1:18" s="166" customFormat="1">
      <c r="A1107" s="201" t="s">
        <v>1295</v>
      </c>
      <c r="B1107" s="202" t="s">
        <v>1208</v>
      </c>
      <c r="C1107" s="176">
        <v>0</v>
      </c>
      <c r="D1107" s="176">
        <v>0</v>
      </c>
      <c r="E1107" s="176">
        <v>0</v>
      </c>
      <c r="F1107" s="176">
        <v>0</v>
      </c>
      <c r="G1107" s="176">
        <v>0</v>
      </c>
      <c r="H1107" s="176">
        <v>0</v>
      </c>
      <c r="I1107" s="176">
        <v>0</v>
      </c>
      <c r="J1107" s="176">
        <v>0</v>
      </c>
      <c r="K1107" s="176">
        <v>0</v>
      </c>
      <c r="L1107" s="176">
        <v>0</v>
      </c>
      <c r="M1107" s="176">
        <v>0</v>
      </c>
      <c r="N1107" s="176">
        <v>0</v>
      </c>
      <c r="O1107" s="176">
        <v>0</v>
      </c>
      <c r="P1107" s="176">
        <v>0</v>
      </c>
      <c r="Q1107" s="174" t="s">
        <v>164</v>
      </c>
      <c r="R1107" s="204">
        <f t="shared" si="17"/>
        <v>0</v>
      </c>
    </row>
    <row r="1108" spans="1:18" s="166" customFormat="1">
      <c r="A1108" s="201" t="s">
        <v>1296</v>
      </c>
      <c r="B1108" s="202" t="s">
        <v>1208</v>
      </c>
      <c r="C1108" s="176">
        <v>0</v>
      </c>
      <c r="D1108" s="176">
        <v>0</v>
      </c>
      <c r="E1108" s="176">
        <v>0</v>
      </c>
      <c r="F1108" s="176">
        <v>0</v>
      </c>
      <c r="G1108" s="176">
        <v>0</v>
      </c>
      <c r="H1108" s="176">
        <v>0</v>
      </c>
      <c r="I1108" s="176">
        <v>0</v>
      </c>
      <c r="J1108" s="176">
        <v>0</v>
      </c>
      <c r="K1108" s="176">
        <v>0</v>
      </c>
      <c r="L1108" s="176">
        <v>0</v>
      </c>
      <c r="M1108" s="176">
        <v>0</v>
      </c>
      <c r="N1108" s="176">
        <v>0</v>
      </c>
      <c r="O1108" s="176">
        <v>0</v>
      </c>
      <c r="P1108" s="176">
        <v>0</v>
      </c>
      <c r="Q1108" s="174" t="s">
        <v>164</v>
      </c>
      <c r="R1108" s="204">
        <f t="shared" si="17"/>
        <v>0</v>
      </c>
    </row>
    <row r="1109" spans="1:18" s="166" customFormat="1">
      <c r="A1109" s="201" t="s">
        <v>1297</v>
      </c>
      <c r="B1109" s="202" t="s">
        <v>1208</v>
      </c>
      <c r="C1109" s="176">
        <v>0</v>
      </c>
      <c r="D1109" s="176">
        <v>0</v>
      </c>
      <c r="E1109" s="176">
        <v>0</v>
      </c>
      <c r="F1109" s="176">
        <v>0</v>
      </c>
      <c r="G1109" s="176">
        <v>0</v>
      </c>
      <c r="H1109" s="176">
        <v>0</v>
      </c>
      <c r="I1109" s="176">
        <v>0</v>
      </c>
      <c r="J1109" s="176">
        <v>0</v>
      </c>
      <c r="K1109" s="176">
        <v>0</v>
      </c>
      <c r="L1109" s="176">
        <v>0</v>
      </c>
      <c r="M1109" s="176">
        <v>0</v>
      </c>
      <c r="N1109" s="176">
        <v>0</v>
      </c>
      <c r="O1109" s="176">
        <v>0</v>
      </c>
      <c r="P1109" s="176">
        <v>0</v>
      </c>
      <c r="Q1109" s="174" t="s">
        <v>164</v>
      </c>
      <c r="R1109" s="204">
        <f t="shared" si="17"/>
        <v>0</v>
      </c>
    </row>
    <row r="1110" spans="1:18" s="166" customFormat="1">
      <c r="A1110" s="201" t="s">
        <v>1298</v>
      </c>
      <c r="B1110" s="202" t="s">
        <v>1208</v>
      </c>
      <c r="C1110" s="176">
        <v>0</v>
      </c>
      <c r="D1110" s="176">
        <v>0</v>
      </c>
      <c r="E1110" s="176">
        <v>0</v>
      </c>
      <c r="F1110" s="176">
        <v>0</v>
      </c>
      <c r="G1110" s="176">
        <v>0</v>
      </c>
      <c r="H1110" s="176">
        <v>0</v>
      </c>
      <c r="I1110" s="176">
        <v>0</v>
      </c>
      <c r="J1110" s="176">
        <v>0</v>
      </c>
      <c r="K1110" s="176">
        <v>0</v>
      </c>
      <c r="L1110" s="176">
        <v>0</v>
      </c>
      <c r="M1110" s="176">
        <v>0</v>
      </c>
      <c r="N1110" s="176">
        <v>0</v>
      </c>
      <c r="O1110" s="176">
        <v>0</v>
      </c>
      <c r="P1110" s="176">
        <v>0</v>
      </c>
      <c r="Q1110" s="174" t="s">
        <v>164</v>
      </c>
      <c r="R1110" s="204">
        <f t="shared" si="17"/>
        <v>0</v>
      </c>
    </row>
    <row r="1111" spans="1:18">
      <c r="A1111" s="201" t="s">
        <v>1299</v>
      </c>
      <c r="B1111" s="202" t="s">
        <v>1208</v>
      </c>
      <c r="C1111" s="177">
        <v>8019000</v>
      </c>
      <c r="D1111" s="177">
        <v>8019000</v>
      </c>
      <c r="E1111" s="177">
        <v>8019000</v>
      </c>
      <c r="F1111" s="177">
        <v>8103000</v>
      </c>
      <c r="G1111" s="177">
        <v>8103000</v>
      </c>
      <c r="H1111" s="177">
        <v>8103000</v>
      </c>
      <c r="I1111" s="177">
        <v>8103000</v>
      </c>
      <c r="J1111" s="177">
        <v>8103000</v>
      </c>
      <c r="K1111" s="177">
        <v>8103000</v>
      </c>
      <c r="L1111" s="177">
        <v>8103000</v>
      </c>
      <c r="M1111" s="177">
        <v>8103000</v>
      </c>
      <c r="N1111" s="177">
        <v>8103000</v>
      </c>
      <c r="O1111" s="177">
        <v>8103000</v>
      </c>
      <c r="P1111" s="177">
        <v>8085159</v>
      </c>
      <c r="Q1111" s="203" t="s">
        <v>164</v>
      </c>
      <c r="R1111" s="204">
        <f t="shared" si="17"/>
        <v>1000</v>
      </c>
    </row>
    <row r="1112" spans="1:18" s="166" customFormat="1">
      <c r="A1112" s="201" t="s">
        <v>1300</v>
      </c>
      <c r="B1112" s="202" t="s">
        <v>1208</v>
      </c>
      <c r="C1112" s="176">
        <v>0</v>
      </c>
      <c r="D1112" s="176">
        <v>0</v>
      </c>
      <c r="E1112" s="176">
        <v>0</v>
      </c>
      <c r="F1112" s="176">
        <v>0</v>
      </c>
      <c r="G1112" s="176">
        <v>0</v>
      </c>
      <c r="H1112" s="176">
        <v>0</v>
      </c>
      <c r="I1112" s="176">
        <v>0</v>
      </c>
      <c r="J1112" s="176">
        <v>0</v>
      </c>
      <c r="K1112" s="176">
        <v>0</v>
      </c>
      <c r="L1112" s="176">
        <v>0</v>
      </c>
      <c r="M1112" s="176">
        <v>0</v>
      </c>
      <c r="N1112" s="176">
        <v>0</v>
      </c>
      <c r="O1112" s="176">
        <v>0</v>
      </c>
      <c r="P1112" s="176">
        <v>0</v>
      </c>
      <c r="Q1112" s="174" t="s">
        <v>164</v>
      </c>
      <c r="R1112" s="204">
        <f t="shared" si="17"/>
        <v>0</v>
      </c>
    </row>
    <row r="1113" spans="1:18" s="166" customFormat="1">
      <c r="A1113" s="201" t="s">
        <v>1301</v>
      </c>
      <c r="B1113" s="202" t="s">
        <v>1208</v>
      </c>
      <c r="C1113" s="176">
        <v>0</v>
      </c>
      <c r="D1113" s="176">
        <v>0</v>
      </c>
      <c r="E1113" s="176">
        <v>0</v>
      </c>
      <c r="F1113" s="176">
        <v>0</v>
      </c>
      <c r="G1113" s="176">
        <v>0</v>
      </c>
      <c r="H1113" s="176">
        <v>0</v>
      </c>
      <c r="I1113" s="176">
        <v>0</v>
      </c>
      <c r="J1113" s="176">
        <v>0</v>
      </c>
      <c r="K1113" s="176">
        <v>0</v>
      </c>
      <c r="L1113" s="176">
        <v>0</v>
      </c>
      <c r="M1113" s="176">
        <v>0</v>
      </c>
      <c r="N1113" s="176">
        <v>0</v>
      </c>
      <c r="O1113" s="176">
        <v>0</v>
      </c>
      <c r="P1113" s="176">
        <v>0</v>
      </c>
      <c r="Q1113" s="174" t="s">
        <v>164</v>
      </c>
      <c r="R1113" s="204">
        <f t="shared" si="17"/>
        <v>0</v>
      </c>
    </row>
    <row r="1114" spans="1:18" s="166" customFormat="1">
      <c r="A1114" s="201" t="s">
        <v>1302</v>
      </c>
      <c r="B1114" s="202" t="s">
        <v>1208</v>
      </c>
      <c r="C1114" s="176">
        <v>0</v>
      </c>
      <c r="D1114" s="176">
        <v>0</v>
      </c>
      <c r="E1114" s="176">
        <v>0</v>
      </c>
      <c r="F1114" s="176">
        <v>0</v>
      </c>
      <c r="G1114" s="176">
        <v>0</v>
      </c>
      <c r="H1114" s="176">
        <v>0</v>
      </c>
      <c r="I1114" s="176">
        <v>0</v>
      </c>
      <c r="J1114" s="176">
        <v>0</v>
      </c>
      <c r="K1114" s="176">
        <v>0</v>
      </c>
      <c r="L1114" s="176">
        <v>0</v>
      </c>
      <c r="M1114" s="176">
        <v>0</v>
      </c>
      <c r="N1114" s="176">
        <v>0</v>
      </c>
      <c r="O1114" s="176">
        <v>0</v>
      </c>
      <c r="P1114" s="176">
        <v>0</v>
      </c>
      <c r="Q1114" s="174" t="s">
        <v>164</v>
      </c>
      <c r="R1114" s="204">
        <f t="shared" si="17"/>
        <v>0</v>
      </c>
    </row>
    <row r="1115" spans="1:18" s="166" customFormat="1">
      <c r="A1115" s="201" t="s">
        <v>1303</v>
      </c>
      <c r="B1115" s="202" t="s">
        <v>1208</v>
      </c>
      <c r="C1115" s="176">
        <v>0</v>
      </c>
      <c r="D1115" s="176">
        <v>0</v>
      </c>
      <c r="E1115" s="176">
        <v>0</v>
      </c>
      <c r="F1115" s="176">
        <v>0</v>
      </c>
      <c r="G1115" s="176">
        <v>0</v>
      </c>
      <c r="H1115" s="176">
        <v>0</v>
      </c>
      <c r="I1115" s="176">
        <v>0</v>
      </c>
      <c r="J1115" s="176">
        <v>0</v>
      </c>
      <c r="K1115" s="176">
        <v>0</v>
      </c>
      <c r="L1115" s="176">
        <v>0</v>
      </c>
      <c r="M1115" s="176">
        <v>0</v>
      </c>
      <c r="N1115" s="176">
        <v>0</v>
      </c>
      <c r="O1115" s="176">
        <v>0</v>
      </c>
      <c r="P1115" s="176">
        <v>0</v>
      </c>
      <c r="Q1115" s="174" t="s">
        <v>164</v>
      </c>
      <c r="R1115" s="204">
        <f t="shared" si="17"/>
        <v>0</v>
      </c>
    </row>
    <row r="1116" spans="1:18" s="166" customFormat="1">
      <c r="A1116" s="201" t="s">
        <v>1304</v>
      </c>
      <c r="B1116" s="202" t="s">
        <v>1208</v>
      </c>
      <c r="C1116" s="176">
        <v>0</v>
      </c>
      <c r="D1116" s="176">
        <v>0</v>
      </c>
      <c r="E1116" s="176">
        <v>0</v>
      </c>
      <c r="F1116" s="176">
        <v>0</v>
      </c>
      <c r="G1116" s="176">
        <v>0</v>
      </c>
      <c r="H1116" s="176">
        <v>0</v>
      </c>
      <c r="I1116" s="176">
        <v>0</v>
      </c>
      <c r="J1116" s="176">
        <v>0</v>
      </c>
      <c r="K1116" s="176">
        <v>0</v>
      </c>
      <c r="L1116" s="176">
        <v>0</v>
      </c>
      <c r="M1116" s="176">
        <v>0</v>
      </c>
      <c r="N1116" s="176">
        <v>0</v>
      </c>
      <c r="O1116" s="176">
        <v>0</v>
      </c>
      <c r="P1116" s="176">
        <v>0</v>
      </c>
      <c r="Q1116" s="174" t="s">
        <v>164</v>
      </c>
      <c r="R1116" s="204">
        <f t="shared" si="17"/>
        <v>0</v>
      </c>
    </row>
    <row r="1117" spans="1:18" s="166" customFormat="1">
      <c r="A1117" s="201" t="s">
        <v>1305</v>
      </c>
      <c r="B1117" s="202" t="s">
        <v>1208</v>
      </c>
      <c r="C1117" s="176">
        <v>0</v>
      </c>
      <c r="D1117" s="176">
        <v>0</v>
      </c>
      <c r="E1117" s="176">
        <v>0</v>
      </c>
      <c r="F1117" s="176">
        <v>0</v>
      </c>
      <c r="G1117" s="176">
        <v>0</v>
      </c>
      <c r="H1117" s="176">
        <v>0</v>
      </c>
      <c r="I1117" s="176">
        <v>0</v>
      </c>
      <c r="J1117" s="176">
        <v>0</v>
      </c>
      <c r="K1117" s="176">
        <v>0</v>
      </c>
      <c r="L1117" s="176">
        <v>0</v>
      </c>
      <c r="M1117" s="176">
        <v>0</v>
      </c>
      <c r="N1117" s="176">
        <v>0</v>
      </c>
      <c r="O1117" s="176">
        <v>0</v>
      </c>
      <c r="P1117" s="176">
        <v>0</v>
      </c>
      <c r="Q1117" s="174" t="s">
        <v>164</v>
      </c>
      <c r="R1117" s="204">
        <f t="shared" si="17"/>
        <v>0</v>
      </c>
    </row>
    <row r="1118" spans="1:18" s="166" customFormat="1">
      <c r="A1118" s="201" t="s">
        <v>1306</v>
      </c>
      <c r="B1118" s="202" t="s">
        <v>1208</v>
      </c>
      <c r="C1118" s="176">
        <v>0</v>
      </c>
      <c r="D1118" s="176">
        <v>0</v>
      </c>
      <c r="E1118" s="176">
        <v>0</v>
      </c>
      <c r="F1118" s="176">
        <v>0</v>
      </c>
      <c r="G1118" s="176">
        <v>0</v>
      </c>
      <c r="H1118" s="176">
        <v>0</v>
      </c>
      <c r="I1118" s="176">
        <v>0</v>
      </c>
      <c r="J1118" s="176">
        <v>0</v>
      </c>
      <c r="K1118" s="176">
        <v>0</v>
      </c>
      <c r="L1118" s="176">
        <v>0</v>
      </c>
      <c r="M1118" s="176">
        <v>0</v>
      </c>
      <c r="N1118" s="176">
        <v>0</v>
      </c>
      <c r="O1118" s="176">
        <v>0</v>
      </c>
      <c r="P1118" s="176">
        <v>0</v>
      </c>
      <c r="Q1118" s="174" t="s">
        <v>164</v>
      </c>
      <c r="R1118" s="204">
        <f t="shared" si="17"/>
        <v>0</v>
      </c>
    </row>
    <row r="1119" spans="1:18" s="166" customFormat="1">
      <c r="A1119" s="201" t="s">
        <v>1307</v>
      </c>
      <c r="B1119" s="202" t="s">
        <v>1208</v>
      </c>
      <c r="C1119" s="176">
        <v>0</v>
      </c>
      <c r="D1119" s="176">
        <v>0</v>
      </c>
      <c r="E1119" s="176">
        <v>0</v>
      </c>
      <c r="F1119" s="176">
        <v>0</v>
      </c>
      <c r="G1119" s="176">
        <v>0</v>
      </c>
      <c r="H1119" s="176">
        <v>0</v>
      </c>
      <c r="I1119" s="176">
        <v>0</v>
      </c>
      <c r="J1119" s="176">
        <v>0</v>
      </c>
      <c r="K1119" s="176">
        <v>0</v>
      </c>
      <c r="L1119" s="176">
        <v>0</v>
      </c>
      <c r="M1119" s="176">
        <v>0</v>
      </c>
      <c r="N1119" s="176">
        <v>0</v>
      </c>
      <c r="O1119" s="176">
        <v>0</v>
      </c>
      <c r="P1119" s="176">
        <v>0</v>
      </c>
      <c r="Q1119" s="174" t="s">
        <v>164</v>
      </c>
      <c r="R1119" s="204">
        <f t="shared" si="17"/>
        <v>0</v>
      </c>
    </row>
    <row r="1120" spans="1:18" s="166" customFormat="1">
      <c r="A1120" s="201" t="s">
        <v>1308</v>
      </c>
      <c r="B1120" s="202" t="s">
        <v>1208</v>
      </c>
      <c r="C1120" s="176">
        <v>0</v>
      </c>
      <c r="D1120" s="176">
        <v>0</v>
      </c>
      <c r="E1120" s="176">
        <v>0</v>
      </c>
      <c r="F1120" s="176">
        <v>0</v>
      </c>
      <c r="G1120" s="176">
        <v>0</v>
      </c>
      <c r="H1120" s="176">
        <v>0</v>
      </c>
      <c r="I1120" s="176">
        <v>0</v>
      </c>
      <c r="J1120" s="176">
        <v>0</v>
      </c>
      <c r="K1120" s="176">
        <v>0</v>
      </c>
      <c r="L1120" s="176">
        <v>0</v>
      </c>
      <c r="M1120" s="176">
        <v>0</v>
      </c>
      <c r="N1120" s="176">
        <v>0</v>
      </c>
      <c r="O1120" s="176">
        <v>0</v>
      </c>
      <c r="P1120" s="176">
        <v>0</v>
      </c>
      <c r="Q1120" s="174" t="s">
        <v>164</v>
      </c>
      <c r="R1120" s="204">
        <f t="shared" si="17"/>
        <v>0</v>
      </c>
    </row>
    <row r="1121" spans="1:18" s="166" customFormat="1">
      <c r="A1121" s="201" t="s">
        <v>1309</v>
      </c>
      <c r="B1121" s="202" t="s">
        <v>1208</v>
      </c>
      <c r="C1121" s="176">
        <v>0</v>
      </c>
      <c r="D1121" s="176">
        <v>0</v>
      </c>
      <c r="E1121" s="176">
        <v>0</v>
      </c>
      <c r="F1121" s="176">
        <v>0</v>
      </c>
      <c r="G1121" s="176">
        <v>0</v>
      </c>
      <c r="H1121" s="176">
        <v>0</v>
      </c>
      <c r="I1121" s="176">
        <v>0</v>
      </c>
      <c r="J1121" s="176">
        <v>0</v>
      </c>
      <c r="K1121" s="176">
        <v>0</v>
      </c>
      <c r="L1121" s="176">
        <v>0</v>
      </c>
      <c r="M1121" s="176">
        <v>0</v>
      </c>
      <c r="N1121" s="176">
        <v>0</v>
      </c>
      <c r="O1121" s="176">
        <v>0</v>
      </c>
      <c r="P1121" s="176">
        <v>0</v>
      </c>
      <c r="Q1121" s="174" t="s">
        <v>164</v>
      </c>
      <c r="R1121" s="204">
        <f t="shared" si="17"/>
        <v>0</v>
      </c>
    </row>
    <row r="1122" spans="1:18" s="166" customFormat="1">
      <c r="A1122" s="201" t="s">
        <v>1310</v>
      </c>
      <c r="B1122" s="202" t="s">
        <v>1208</v>
      </c>
      <c r="C1122" s="176">
        <v>0</v>
      </c>
      <c r="D1122" s="176">
        <v>0</v>
      </c>
      <c r="E1122" s="176">
        <v>0</v>
      </c>
      <c r="F1122" s="176">
        <v>0</v>
      </c>
      <c r="G1122" s="176">
        <v>0</v>
      </c>
      <c r="H1122" s="176">
        <v>0</v>
      </c>
      <c r="I1122" s="176">
        <v>0</v>
      </c>
      <c r="J1122" s="176">
        <v>0</v>
      </c>
      <c r="K1122" s="176">
        <v>0</v>
      </c>
      <c r="L1122" s="176">
        <v>0</v>
      </c>
      <c r="M1122" s="176">
        <v>0</v>
      </c>
      <c r="N1122" s="176">
        <v>0</v>
      </c>
      <c r="O1122" s="176">
        <v>0</v>
      </c>
      <c r="P1122" s="176">
        <v>0</v>
      </c>
      <c r="Q1122" s="174" t="s">
        <v>164</v>
      </c>
      <c r="R1122" s="204">
        <f t="shared" si="17"/>
        <v>0</v>
      </c>
    </row>
    <row r="1123" spans="1:18" s="166" customFormat="1">
      <c r="A1123" s="201" t="s">
        <v>1311</v>
      </c>
      <c r="B1123" s="202" t="s">
        <v>1208</v>
      </c>
      <c r="C1123" s="176">
        <v>0</v>
      </c>
      <c r="D1123" s="176">
        <v>0</v>
      </c>
      <c r="E1123" s="176">
        <v>0</v>
      </c>
      <c r="F1123" s="176">
        <v>0</v>
      </c>
      <c r="G1123" s="176">
        <v>0</v>
      </c>
      <c r="H1123" s="176">
        <v>0</v>
      </c>
      <c r="I1123" s="176">
        <v>0</v>
      </c>
      <c r="J1123" s="176">
        <v>0</v>
      </c>
      <c r="K1123" s="176">
        <v>0</v>
      </c>
      <c r="L1123" s="176">
        <v>0</v>
      </c>
      <c r="M1123" s="176">
        <v>0</v>
      </c>
      <c r="N1123" s="176">
        <v>0</v>
      </c>
      <c r="O1123" s="176">
        <v>0</v>
      </c>
      <c r="P1123" s="176">
        <v>0</v>
      </c>
      <c r="Q1123" s="174" t="s">
        <v>164</v>
      </c>
      <c r="R1123" s="204">
        <f t="shared" si="17"/>
        <v>0</v>
      </c>
    </row>
    <row r="1124" spans="1:18" s="166" customFormat="1">
      <c r="A1124" s="201" t="s">
        <v>1312</v>
      </c>
      <c r="B1124" s="202" t="s">
        <v>1208</v>
      </c>
      <c r="C1124" s="176">
        <v>0</v>
      </c>
      <c r="D1124" s="176">
        <v>0</v>
      </c>
      <c r="E1124" s="176">
        <v>0</v>
      </c>
      <c r="F1124" s="176">
        <v>0</v>
      </c>
      <c r="G1124" s="176">
        <v>0</v>
      </c>
      <c r="H1124" s="176">
        <v>0</v>
      </c>
      <c r="I1124" s="176">
        <v>0</v>
      </c>
      <c r="J1124" s="176">
        <v>0</v>
      </c>
      <c r="K1124" s="176">
        <v>0</v>
      </c>
      <c r="L1124" s="176">
        <v>0</v>
      </c>
      <c r="M1124" s="176">
        <v>0</v>
      </c>
      <c r="N1124" s="176">
        <v>0</v>
      </c>
      <c r="O1124" s="176">
        <v>0</v>
      </c>
      <c r="P1124" s="176">
        <v>0</v>
      </c>
      <c r="Q1124" s="174" t="s">
        <v>164</v>
      </c>
      <c r="R1124" s="204">
        <f t="shared" si="17"/>
        <v>0</v>
      </c>
    </row>
    <row r="1125" spans="1:18" s="166" customFormat="1">
      <c r="A1125" s="201" t="s">
        <v>1313</v>
      </c>
      <c r="B1125" s="202" t="s">
        <v>1208</v>
      </c>
      <c r="C1125" s="176">
        <v>0</v>
      </c>
      <c r="D1125" s="176">
        <v>0</v>
      </c>
      <c r="E1125" s="176">
        <v>0</v>
      </c>
      <c r="F1125" s="176">
        <v>0</v>
      </c>
      <c r="G1125" s="176">
        <v>0</v>
      </c>
      <c r="H1125" s="176">
        <v>0</v>
      </c>
      <c r="I1125" s="176">
        <v>0</v>
      </c>
      <c r="J1125" s="176">
        <v>0</v>
      </c>
      <c r="K1125" s="176">
        <v>0</v>
      </c>
      <c r="L1125" s="176">
        <v>0</v>
      </c>
      <c r="M1125" s="176">
        <v>0</v>
      </c>
      <c r="N1125" s="176">
        <v>0</v>
      </c>
      <c r="O1125" s="176">
        <v>0</v>
      </c>
      <c r="P1125" s="176">
        <v>0</v>
      </c>
      <c r="Q1125" s="174" t="s">
        <v>164</v>
      </c>
      <c r="R1125" s="204">
        <f t="shared" si="17"/>
        <v>0</v>
      </c>
    </row>
    <row r="1126" spans="1:18" s="166" customFormat="1">
      <c r="A1126" s="201" t="s">
        <v>1314</v>
      </c>
      <c r="B1126" s="202" t="s">
        <v>1208</v>
      </c>
      <c r="C1126" s="176">
        <v>0</v>
      </c>
      <c r="D1126" s="176">
        <v>0</v>
      </c>
      <c r="E1126" s="176">
        <v>0</v>
      </c>
      <c r="F1126" s="176">
        <v>0</v>
      </c>
      <c r="G1126" s="176">
        <v>0</v>
      </c>
      <c r="H1126" s="176">
        <v>0</v>
      </c>
      <c r="I1126" s="176">
        <v>0</v>
      </c>
      <c r="J1126" s="176">
        <v>0</v>
      </c>
      <c r="K1126" s="176">
        <v>0</v>
      </c>
      <c r="L1126" s="176">
        <v>0</v>
      </c>
      <c r="M1126" s="176">
        <v>0</v>
      </c>
      <c r="N1126" s="176">
        <v>0</v>
      </c>
      <c r="O1126" s="176">
        <v>0</v>
      </c>
      <c r="P1126" s="176">
        <v>0</v>
      </c>
      <c r="Q1126" s="174" t="s">
        <v>164</v>
      </c>
      <c r="R1126" s="204">
        <f t="shared" si="17"/>
        <v>0</v>
      </c>
    </row>
    <row r="1127" spans="1:18">
      <c r="A1127" s="201" t="s">
        <v>1315</v>
      </c>
      <c r="B1127" s="202" t="s">
        <v>1208</v>
      </c>
      <c r="C1127" s="177">
        <v>6334000</v>
      </c>
      <c r="D1127" s="177">
        <v>6335000</v>
      </c>
      <c r="E1127" s="177">
        <v>6335000</v>
      </c>
      <c r="F1127" s="177">
        <v>6335000</v>
      </c>
      <c r="G1127" s="177">
        <v>6335000</v>
      </c>
      <c r="H1127" s="177">
        <v>6335000</v>
      </c>
      <c r="I1127" s="177">
        <v>6335000</v>
      </c>
      <c r="J1127" s="177">
        <v>6335000</v>
      </c>
      <c r="K1127" s="177">
        <v>6335000</v>
      </c>
      <c r="L1127" s="177">
        <v>6335000</v>
      </c>
      <c r="M1127" s="177">
        <v>6335000</v>
      </c>
      <c r="N1127" s="177">
        <v>6335000</v>
      </c>
      <c r="O1127" s="177">
        <v>6335000</v>
      </c>
      <c r="P1127" s="177">
        <v>6334732</v>
      </c>
      <c r="Q1127" s="203" t="s">
        <v>164</v>
      </c>
      <c r="R1127" s="204">
        <f t="shared" si="17"/>
        <v>0</v>
      </c>
    </row>
    <row r="1128" spans="1:18" s="166" customFormat="1">
      <c r="A1128" s="201" t="s">
        <v>1316</v>
      </c>
      <c r="B1128" s="202" t="s">
        <v>1208</v>
      </c>
      <c r="C1128" s="176">
        <v>0</v>
      </c>
      <c r="D1128" s="176">
        <v>0</v>
      </c>
      <c r="E1128" s="176">
        <v>0</v>
      </c>
      <c r="F1128" s="176">
        <v>0</v>
      </c>
      <c r="G1128" s="176">
        <v>0</v>
      </c>
      <c r="H1128" s="176">
        <v>0</v>
      </c>
      <c r="I1128" s="176">
        <v>0</v>
      </c>
      <c r="J1128" s="176">
        <v>0</v>
      </c>
      <c r="K1128" s="176">
        <v>0</v>
      </c>
      <c r="L1128" s="176">
        <v>0</v>
      </c>
      <c r="M1128" s="176">
        <v>0</v>
      </c>
      <c r="N1128" s="176">
        <v>0</v>
      </c>
      <c r="O1128" s="176">
        <v>0</v>
      </c>
      <c r="P1128" s="176">
        <v>0</v>
      </c>
      <c r="Q1128" s="174" t="s">
        <v>164</v>
      </c>
      <c r="R1128" s="204">
        <f t="shared" si="17"/>
        <v>0</v>
      </c>
    </row>
    <row r="1129" spans="1:18">
      <c r="A1129" s="201" t="s">
        <v>1317</v>
      </c>
      <c r="B1129" s="202" t="s">
        <v>1208</v>
      </c>
      <c r="C1129" s="177">
        <v>54000</v>
      </c>
      <c r="D1129" s="177">
        <v>54000</v>
      </c>
      <c r="E1129" s="177">
        <v>54000</v>
      </c>
      <c r="F1129" s="177">
        <v>54000</v>
      </c>
      <c r="G1129" s="177">
        <v>54000</v>
      </c>
      <c r="H1129" s="177">
        <v>54000</v>
      </c>
      <c r="I1129" s="177">
        <v>54000</v>
      </c>
      <c r="J1129" s="177">
        <v>54000</v>
      </c>
      <c r="K1129" s="177">
        <v>54000</v>
      </c>
      <c r="L1129" s="177">
        <v>54000</v>
      </c>
      <c r="M1129" s="177">
        <v>54000</v>
      </c>
      <c r="N1129" s="177">
        <v>54000</v>
      </c>
      <c r="O1129" s="177">
        <v>54000</v>
      </c>
      <c r="P1129" s="177">
        <v>54386</v>
      </c>
      <c r="Q1129" s="203" t="s">
        <v>164</v>
      </c>
      <c r="R1129" s="204">
        <f t="shared" si="17"/>
        <v>0</v>
      </c>
    </row>
    <row r="1130" spans="1:18">
      <c r="A1130" s="201" t="s">
        <v>1318</v>
      </c>
      <c r="B1130" s="202" t="s">
        <v>1208</v>
      </c>
      <c r="C1130" s="177">
        <v>381000</v>
      </c>
      <c r="D1130" s="177">
        <v>381000</v>
      </c>
      <c r="E1130" s="177">
        <v>381000</v>
      </c>
      <c r="F1130" s="177">
        <v>381000</v>
      </c>
      <c r="G1130" s="177">
        <v>381000</v>
      </c>
      <c r="H1130" s="177">
        <v>381000</v>
      </c>
      <c r="I1130" s="177">
        <v>381000</v>
      </c>
      <c r="J1130" s="177">
        <v>381000</v>
      </c>
      <c r="K1130" s="177">
        <v>381000</v>
      </c>
      <c r="L1130" s="177">
        <v>381000</v>
      </c>
      <c r="M1130" s="177">
        <v>381000</v>
      </c>
      <c r="N1130" s="177">
        <v>381000</v>
      </c>
      <c r="O1130" s="177">
        <v>381000</v>
      </c>
      <c r="P1130" s="177">
        <v>381411</v>
      </c>
      <c r="Q1130" s="203" t="s">
        <v>164</v>
      </c>
      <c r="R1130" s="204">
        <f t="shared" si="17"/>
        <v>0</v>
      </c>
    </row>
    <row r="1131" spans="1:18">
      <c r="A1131" s="201" t="s">
        <v>1319</v>
      </c>
      <c r="B1131" s="202" t="s">
        <v>1208</v>
      </c>
      <c r="C1131" s="177">
        <v>5000</v>
      </c>
      <c r="D1131" s="177">
        <v>5000</v>
      </c>
      <c r="E1131" s="177">
        <v>5000</v>
      </c>
      <c r="F1131" s="177">
        <v>5000</v>
      </c>
      <c r="G1131" s="177">
        <v>5000</v>
      </c>
      <c r="H1131" s="177">
        <v>5000</v>
      </c>
      <c r="I1131" s="177">
        <v>5000</v>
      </c>
      <c r="J1131" s="177">
        <v>5000</v>
      </c>
      <c r="K1131" s="177">
        <v>5000</v>
      </c>
      <c r="L1131" s="177">
        <v>5000</v>
      </c>
      <c r="M1131" s="177">
        <v>5000</v>
      </c>
      <c r="N1131" s="177">
        <v>5000</v>
      </c>
      <c r="O1131" s="177">
        <v>5000</v>
      </c>
      <c r="P1131" s="177">
        <v>4635</v>
      </c>
      <c r="Q1131" s="203" t="s">
        <v>164</v>
      </c>
      <c r="R1131" s="204">
        <f t="shared" si="17"/>
        <v>0</v>
      </c>
    </row>
    <row r="1132" spans="1:18" s="166" customFormat="1">
      <c r="A1132" s="201" t="s">
        <v>1320</v>
      </c>
      <c r="B1132" s="202" t="s">
        <v>1208</v>
      </c>
      <c r="C1132" s="176">
        <v>0</v>
      </c>
      <c r="D1132" s="176">
        <v>0</v>
      </c>
      <c r="E1132" s="176">
        <v>0</v>
      </c>
      <c r="F1132" s="176">
        <v>0</v>
      </c>
      <c r="G1132" s="176">
        <v>0</v>
      </c>
      <c r="H1132" s="176">
        <v>0</v>
      </c>
      <c r="I1132" s="176">
        <v>0</v>
      </c>
      <c r="J1132" s="176">
        <v>0</v>
      </c>
      <c r="K1132" s="176">
        <v>0</v>
      </c>
      <c r="L1132" s="176">
        <v>0</v>
      </c>
      <c r="M1132" s="176">
        <v>0</v>
      </c>
      <c r="N1132" s="176">
        <v>0</v>
      </c>
      <c r="O1132" s="176">
        <v>0</v>
      </c>
      <c r="P1132" s="176">
        <v>0</v>
      </c>
      <c r="Q1132" s="174" t="s">
        <v>164</v>
      </c>
      <c r="R1132" s="204">
        <f t="shared" si="17"/>
        <v>0</v>
      </c>
    </row>
    <row r="1133" spans="1:18">
      <c r="A1133" s="201" t="s">
        <v>1321</v>
      </c>
      <c r="B1133" s="202" t="s">
        <v>1208</v>
      </c>
      <c r="C1133" s="177">
        <v>4000</v>
      </c>
      <c r="D1133" s="177">
        <v>4000</v>
      </c>
      <c r="E1133" s="177">
        <v>4000</v>
      </c>
      <c r="F1133" s="177">
        <v>4000</v>
      </c>
      <c r="G1133" s="177">
        <v>4000</v>
      </c>
      <c r="H1133" s="177">
        <v>4000</v>
      </c>
      <c r="I1133" s="177">
        <v>4000</v>
      </c>
      <c r="J1133" s="177">
        <v>4000</v>
      </c>
      <c r="K1133" s="177">
        <v>4000</v>
      </c>
      <c r="L1133" s="177">
        <v>4000</v>
      </c>
      <c r="M1133" s="177">
        <v>4000</v>
      </c>
      <c r="N1133" s="177">
        <v>4000</v>
      </c>
      <c r="O1133" s="177">
        <v>4000</v>
      </c>
      <c r="P1133" s="177">
        <v>4494</v>
      </c>
      <c r="Q1133" s="203" t="s">
        <v>164</v>
      </c>
      <c r="R1133" s="204">
        <f t="shared" si="17"/>
        <v>0</v>
      </c>
    </row>
    <row r="1134" spans="1:18">
      <c r="A1134" s="201" t="s">
        <v>1322</v>
      </c>
      <c r="B1134" s="202" t="s">
        <v>1208</v>
      </c>
      <c r="C1134" s="177">
        <v>204000</v>
      </c>
      <c r="D1134" s="177">
        <v>204000</v>
      </c>
      <c r="E1134" s="177">
        <v>204000</v>
      </c>
      <c r="F1134" s="177">
        <v>204000</v>
      </c>
      <c r="G1134" s="177">
        <v>204000</v>
      </c>
      <c r="H1134" s="177">
        <v>204000</v>
      </c>
      <c r="I1134" s="177">
        <v>204000</v>
      </c>
      <c r="J1134" s="177">
        <v>204000</v>
      </c>
      <c r="K1134" s="177">
        <v>204000</v>
      </c>
      <c r="L1134" s="177">
        <v>204000</v>
      </c>
      <c r="M1134" s="177">
        <v>204000</v>
      </c>
      <c r="N1134" s="177">
        <v>204000</v>
      </c>
      <c r="O1134" s="177">
        <v>204000</v>
      </c>
      <c r="P1134" s="177">
        <v>204314</v>
      </c>
      <c r="Q1134" s="203" t="s">
        <v>164</v>
      </c>
      <c r="R1134" s="204">
        <f t="shared" si="17"/>
        <v>0</v>
      </c>
    </row>
    <row r="1135" spans="1:18">
      <c r="A1135" s="201" t="s">
        <v>1323</v>
      </c>
      <c r="B1135" s="202" t="s">
        <v>1208</v>
      </c>
      <c r="C1135" s="177">
        <v>12000</v>
      </c>
      <c r="D1135" s="177">
        <v>12000</v>
      </c>
      <c r="E1135" s="177">
        <v>12000</v>
      </c>
      <c r="F1135" s="177">
        <v>12000</v>
      </c>
      <c r="G1135" s="177">
        <v>12000</v>
      </c>
      <c r="H1135" s="177">
        <v>12000</v>
      </c>
      <c r="I1135" s="177">
        <v>12000</v>
      </c>
      <c r="J1135" s="177">
        <v>12000</v>
      </c>
      <c r="K1135" s="177">
        <v>12000</v>
      </c>
      <c r="L1135" s="177">
        <v>12000</v>
      </c>
      <c r="M1135" s="177">
        <v>12000</v>
      </c>
      <c r="N1135" s="177">
        <v>12000</v>
      </c>
      <c r="O1135" s="177">
        <v>12000</v>
      </c>
      <c r="P1135" s="177">
        <v>12337</v>
      </c>
      <c r="Q1135" s="203" t="s">
        <v>164</v>
      </c>
      <c r="R1135" s="204">
        <f t="shared" si="17"/>
        <v>0</v>
      </c>
    </row>
    <row r="1136" spans="1:18">
      <c r="A1136" s="201" t="s">
        <v>1324</v>
      </c>
      <c r="B1136" s="202" t="s">
        <v>1208</v>
      </c>
      <c r="C1136" s="177">
        <v>5000</v>
      </c>
      <c r="D1136" s="177">
        <v>5000</v>
      </c>
      <c r="E1136" s="177">
        <v>5000</v>
      </c>
      <c r="F1136" s="177">
        <v>5000</v>
      </c>
      <c r="G1136" s="177">
        <v>5000</v>
      </c>
      <c r="H1136" s="177">
        <v>5000</v>
      </c>
      <c r="I1136" s="177">
        <v>5000</v>
      </c>
      <c r="J1136" s="177">
        <v>5000</v>
      </c>
      <c r="K1136" s="177">
        <v>5000</v>
      </c>
      <c r="L1136" s="177">
        <v>5000</v>
      </c>
      <c r="M1136" s="177">
        <v>5000</v>
      </c>
      <c r="N1136" s="177">
        <v>5000</v>
      </c>
      <c r="O1136" s="177">
        <v>5000</v>
      </c>
      <c r="P1136" s="177">
        <v>4766</v>
      </c>
      <c r="Q1136" s="203" t="s">
        <v>164</v>
      </c>
      <c r="R1136" s="204">
        <f t="shared" si="17"/>
        <v>0</v>
      </c>
    </row>
    <row r="1137" spans="1:18">
      <c r="A1137" s="201" t="s">
        <v>1325</v>
      </c>
      <c r="B1137" s="202" t="s">
        <v>1208</v>
      </c>
      <c r="C1137" s="177">
        <v>31000</v>
      </c>
      <c r="D1137" s="177">
        <v>31000</v>
      </c>
      <c r="E1137" s="177">
        <v>31000</v>
      </c>
      <c r="F1137" s="177">
        <v>31000</v>
      </c>
      <c r="G1137" s="177">
        <v>31000</v>
      </c>
      <c r="H1137" s="177">
        <v>31000</v>
      </c>
      <c r="I1137" s="177">
        <v>31000</v>
      </c>
      <c r="J1137" s="177">
        <v>31000</v>
      </c>
      <c r="K1137" s="177">
        <v>31000</v>
      </c>
      <c r="L1137" s="177">
        <v>31000</v>
      </c>
      <c r="M1137" s="177">
        <v>31000</v>
      </c>
      <c r="N1137" s="177">
        <v>31000</v>
      </c>
      <c r="O1137" s="177">
        <v>31000</v>
      </c>
      <c r="P1137" s="177">
        <v>31040</v>
      </c>
      <c r="Q1137" s="203" t="s">
        <v>164</v>
      </c>
      <c r="R1137" s="204">
        <f t="shared" si="17"/>
        <v>0</v>
      </c>
    </row>
    <row r="1138" spans="1:18">
      <c r="A1138" s="201" t="s">
        <v>1326</v>
      </c>
      <c r="B1138" s="202" t="s">
        <v>1208</v>
      </c>
      <c r="C1138" s="177">
        <v>256000</v>
      </c>
      <c r="D1138" s="177">
        <v>256000</v>
      </c>
      <c r="E1138" s="177">
        <v>256000</v>
      </c>
      <c r="F1138" s="177">
        <v>256000</v>
      </c>
      <c r="G1138" s="177">
        <v>256000</v>
      </c>
      <c r="H1138" s="177">
        <v>256000</v>
      </c>
      <c r="I1138" s="177">
        <v>256000</v>
      </c>
      <c r="J1138" s="177">
        <v>256000</v>
      </c>
      <c r="K1138" s="177">
        <v>256000</v>
      </c>
      <c r="L1138" s="177">
        <v>256000</v>
      </c>
      <c r="M1138" s="177">
        <v>256000</v>
      </c>
      <c r="N1138" s="177">
        <v>256000</v>
      </c>
      <c r="O1138" s="177">
        <v>256000</v>
      </c>
      <c r="P1138" s="177">
        <v>255812</v>
      </c>
      <c r="Q1138" s="203" t="s">
        <v>164</v>
      </c>
      <c r="R1138" s="204">
        <f t="shared" si="17"/>
        <v>0</v>
      </c>
    </row>
    <row r="1139" spans="1:18">
      <c r="A1139" s="201" t="s">
        <v>1327</v>
      </c>
      <c r="B1139" s="202" t="s">
        <v>1208</v>
      </c>
      <c r="C1139" s="177">
        <v>30575000</v>
      </c>
      <c r="D1139" s="177">
        <v>33403000</v>
      </c>
      <c r="E1139" s="177">
        <v>33403000</v>
      </c>
      <c r="F1139" s="177">
        <v>33403000</v>
      </c>
      <c r="G1139" s="177">
        <v>33404000</v>
      </c>
      <c r="H1139" s="177">
        <v>33404000</v>
      </c>
      <c r="I1139" s="177">
        <v>33404000</v>
      </c>
      <c r="J1139" s="177">
        <v>33415000</v>
      </c>
      <c r="K1139" s="177">
        <v>33412000</v>
      </c>
      <c r="L1139" s="177">
        <v>33413000</v>
      </c>
      <c r="M1139" s="177">
        <v>33414000</v>
      </c>
      <c r="N1139" s="177">
        <v>33420000</v>
      </c>
      <c r="O1139" s="177">
        <v>33435000</v>
      </c>
      <c r="P1139" s="177">
        <v>33291706</v>
      </c>
      <c r="Q1139" s="203" t="s">
        <v>164</v>
      </c>
      <c r="R1139" s="204">
        <f t="shared" si="17"/>
        <v>0</v>
      </c>
    </row>
    <row r="1140" spans="1:18">
      <c r="A1140" s="201" t="s">
        <v>1328</v>
      </c>
      <c r="B1140" s="202" t="s">
        <v>1208</v>
      </c>
      <c r="C1140" s="177">
        <v>11505000</v>
      </c>
      <c r="D1140" s="177">
        <v>8684000</v>
      </c>
      <c r="E1140" s="177">
        <v>8684000</v>
      </c>
      <c r="F1140" s="177">
        <v>8684000</v>
      </c>
      <c r="G1140" s="177">
        <v>8695000</v>
      </c>
      <c r="H1140" s="177">
        <v>8695000</v>
      </c>
      <c r="I1140" s="177">
        <v>8695000</v>
      </c>
      <c r="J1140" s="177">
        <v>8684000</v>
      </c>
      <c r="K1140" s="177">
        <v>8684000</v>
      </c>
      <c r="L1140" s="177">
        <v>8684000</v>
      </c>
      <c r="M1140" s="177">
        <v>8684000</v>
      </c>
      <c r="N1140" s="177">
        <v>8684000</v>
      </c>
      <c r="O1140" s="177">
        <v>10766000</v>
      </c>
      <c r="P1140" s="177">
        <v>8891425</v>
      </c>
      <c r="Q1140" s="203" t="s">
        <v>164</v>
      </c>
      <c r="R1140" s="204">
        <f t="shared" si="17"/>
        <v>0</v>
      </c>
    </row>
    <row r="1141" spans="1:18" s="166" customFormat="1">
      <c r="A1141" s="201" t="s">
        <v>1885</v>
      </c>
      <c r="B1141" s="202" t="s">
        <v>1208</v>
      </c>
      <c r="C1141" s="176">
        <v>-14576883</v>
      </c>
      <c r="D1141" s="176"/>
      <c r="E1141" s="176"/>
      <c r="F1141" s="176"/>
      <c r="G1141" s="176"/>
      <c r="H1141" s="176"/>
      <c r="I1141" s="176"/>
      <c r="J1141" s="176"/>
      <c r="K1141" s="176"/>
      <c r="L1141" s="176"/>
      <c r="M1141" s="176"/>
      <c r="N1141" s="176"/>
      <c r="O1141" s="176">
        <v>14576883</v>
      </c>
      <c r="P1141" s="176">
        <v>0</v>
      </c>
      <c r="Q1141" s="174" t="s">
        <v>164</v>
      </c>
      <c r="R1141" s="204">
        <f t="shared" si="17"/>
        <v>0</v>
      </c>
    </row>
    <row r="1142" spans="1:18" s="166" customFormat="1">
      <c r="A1142" s="201" t="s">
        <v>1330</v>
      </c>
      <c r="B1142" s="202" t="s">
        <v>1329</v>
      </c>
      <c r="C1142" s="176">
        <v>0</v>
      </c>
      <c r="D1142" s="176">
        <v>0</v>
      </c>
      <c r="E1142" s="176">
        <v>0</v>
      </c>
      <c r="F1142" s="176">
        <v>0</v>
      </c>
      <c r="G1142" s="176">
        <v>0</v>
      </c>
      <c r="H1142" s="176">
        <v>0</v>
      </c>
      <c r="I1142" s="176">
        <v>0</v>
      </c>
      <c r="J1142" s="176">
        <v>0</v>
      </c>
      <c r="K1142" s="176">
        <v>0</v>
      </c>
      <c r="L1142" s="176">
        <v>0</v>
      </c>
      <c r="M1142" s="176">
        <v>0</v>
      </c>
      <c r="N1142" s="176">
        <v>0</v>
      </c>
      <c r="O1142" s="176">
        <v>0</v>
      </c>
      <c r="P1142" s="176">
        <v>0</v>
      </c>
      <c r="Q1142" s="174" t="s">
        <v>165</v>
      </c>
      <c r="R1142" s="204">
        <f t="shared" si="17"/>
        <v>0</v>
      </c>
    </row>
    <row r="1143" spans="1:18">
      <c r="A1143" s="201" t="s">
        <v>1331</v>
      </c>
      <c r="B1143" s="202" t="s">
        <v>1329</v>
      </c>
      <c r="C1143" s="177">
        <v>99000</v>
      </c>
      <c r="D1143" s="177">
        <v>99000</v>
      </c>
      <c r="E1143" s="177">
        <v>99000</v>
      </c>
      <c r="F1143" s="177">
        <v>99000</v>
      </c>
      <c r="G1143" s="177">
        <v>99000</v>
      </c>
      <c r="H1143" s="177">
        <v>99000</v>
      </c>
      <c r="I1143" s="177">
        <v>99000</v>
      </c>
      <c r="J1143" s="177">
        <v>99000</v>
      </c>
      <c r="K1143" s="177">
        <v>99000</v>
      </c>
      <c r="L1143" s="177">
        <v>99000</v>
      </c>
      <c r="M1143" s="177">
        <v>99000</v>
      </c>
      <c r="N1143" s="177">
        <v>99000</v>
      </c>
      <c r="O1143" s="177">
        <v>99000</v>
      </c>
      <c r="P1143" s="177">
        <v>98622</v>
      </c>
      <c r="Q1143" s="203" t="s">
        <v>165</v>
      </c>
      <c r="R1143" s="204">
        <f t="shared" si="17"/>
        <v>0</v>
      </c>
    </row>
    <row r="1144" spans="1:18" s="166" customFormat="1">
      <c r="A1144" s="201" t="s">
        <v>1332</v>
      </c>
      <c r="B1144" s="202" t="s">
        <v>1329</v>
      </c>
      <c r="C1144" s="176">
        <v>0</v>
      </c>
      <c r="D1144" s="176">
        <v>0</v>
      </c>
      <c r="E1144" s="176">
        <v>0</v>
      </c>
      <c r="F1144" s="176">
        <v>0</v>
      </c>
      <c r="G1144" s="176">
        <v>0</v>
      </c>
      <c r="H1144" s="176">
        <v>0</v>
      </c>
      <c r="I1144" s="176">
        <v>0</v>
      </c>
      <c r="J1144" s="176">
        <v>0</v>
      </c>
      <c r="K1144" s="176">
        <v>0</v>
      </c>
      <c r="L1144" s="176">
        <v>0</v>
      </c>
      <c r="M1144" s="176">
        <v>0</v>
      </c>
      <c r="N1144" s="176">
        <v>0</v>
      </c>
      <c r="O1144" s="176">
        <v>0</v>
      </c>
      <c r="P1144" s="176">
        <v>0</v>
      </c>
      <c r="Q1144" s="174" t="s">
        <v>165</v>
      </c>
      <c r="R1144" s="204">
        <f t="shared" si="17"/>
        <v>0</v>
      </c>
    </row>
    <row r="1145" spans="1:18" s="166" customFormat="1">
      <c r="A1145" s="201" t="s">
        <v>1333</v>
      </c>
      <c r="B1145" s="202" t="s">
        <v>1329</v>
      </c>
      <c r="C1145" s="176">
        <v>0</v>
      </c>
      <c r="D1145" s="176">
        <v>0</v>
      </c>
      <c r="E1145" s="176">
        <v>0</v>
      </c>
      <c r="F1145" s="176">
        <v>0</v>
      </c>
      <c r="G1145" s="176">
        <v>0</v>
      </c>
      <c r="H1145" s="176">
        <v>0</v>
      </c>
      <c r="I1145" s="176">
        <v>0</v>
      </c>
      <c r="J1145" s="176">
        <v>0</v>
      </c>
      <c r="K1145" s="176">
        <v>0</v>
      </c>
      <c r="L1145" s="176">
        <v>0</v>
      </c>
      <c r="M1145" s="176">
        <v>0</v>
      </c>
      <c r="N1145" s="176">
        <v>0</v>
      </c>
      <c r="O1145" s="176">
        <v>0</v>
      </c>
      <c r="P1145" s="176">
        <v>0</v>
      </c>
      <c r="Q1145" s="174" t="s">
        <v>165</v>
      </c>
      <c r="R1145" s="204">
        <f t="shared" si="17"/>
        <v>0</v>
      </c>
    </row>
    <row r="1146" spans="1:18">
      <c r="A1146" s="201" t="s">
        <v>1334</v>
      </c>
      <c r="B1146" s="202" t="s">
        <v>1329</v>
      </c>
      <c r="C1146" s="177">
        <v>114000</v>
      </c>
      <c r="D1146" s="177">
        <v>114000</v>
      </c>
      <c r="E1146" s="177">
        <v>114000</v>
      </c>
      <c r="F1146" s="177">
        <v>114000</v>
      </c>
      <c r="G1146" s="177">
        <v>114000</v>
      </c>
      <c r="H1146" s="177">
        <v>114000</v>
      </c>
      <c r="I1146" s="177">
        <v>114000</v>
      </c>
      <c r="J1146" s="177">
        <v>114000</v>
      </c>
      <c r="K1146" s="177">
        <v>114000</v>
      </c>
      <c r="L1146" s="177">
        <v>114000</v>
      </c>
      <c r="M1146" s="177">
        <v>114000</v>
      </c>
      <c r="N1146" s="177">
        <v>114000</v>
      </c>
      <c r="O1146" s="177">
        <v>114000</v>
      </c>
      <c r="P1146" s="177">
        <v>114202</v>
      </c>
      <c r="Q1146" s="203" t="s">
        <v>165</v>
      </c>
      <c r="R1146" s="204">
        <f t="shared" si="17"/>
        <v>0</v>
      </c>
    </row>
    <row r="1147" spans="1:18" s="166" customFormat="1">
      <c r="A1147" s="201" t="s">
        <v>1335</v>
      </c>
      <c r="B1147" s="202" t="s">
        <v>1329</v>
      </c>
      <c r="C1147" s="176">
        <v>0</v>
      </c>
      <c r="D1147" s="176">
        <v>0</v>
      </c>
      <c r="E1147" s="176">
        <v>0</v>
      </c>
      <c r="F1147" s="176">
        <v>0</v>
      </c>
      <c r="G1147" s="176">
        <v>0</v>
      </c>
      <c r="H1147" s="176">
        <v>0</v>
      </c>
      <c r="I1147" s="176">
        <v>0</v>
      </c>
      <c r="J1147" s="176">
        <v>0</v>
      </c>
      <c r="K1147" s="176">
        <v>0</v>
      </c>
      <c r="L1147" s="176">
        <v>0</v>
      </c>
      <c r="M1147" s="176">
        <v>0</v>
      </c>
      <c r="N1147" s="176">
        <v>0</v>
      </c>
      <c r="O1147" s="176">
        <v>0</v>
      </c>
      <c r="P1147" s="176">
        <v>0</v>
      </c>
      <c r="Q1147" s="174" t="s">
        <v>165</v>
      </c>
      <c r="R1147" s="204">
        <f t="shared" si="17"/>
        <v>0</v>
      </c>
    </row>
    <row r="1148" spans="1:18">
      <c r="A1148" s="201" t="s">
        <v>1336</v>
      </c>
      <c r="B1148" s="202" t="s">
        <v>1329</v>
      </c>
      <c r="C1148" s="177">
        <v>1754000</v>
      </c>
      <c r="D1148" s="177">
        <v>1756000</v>
      </c>
      <c r="E1148" s="177">
        <v>1757000</v>
      </c>
      <c r="F1148" s="177">
        <v>1758000</v>
      </c>
      <c r="G1148" s="177">
        <v>1758000</v>
      </c>
      <c r="H1148" s="177">
        <v>1761000</v>
      </c>
      <c r="I1148" s="177">
        <v>2172000</v>
      </c>
      <c r="J1148" s="177">
        <v>2142000</v>
      </c>
      <c r="K1148" s="177">
        <v>2105000</v>
      </c>
      <c r="L1148" s="177">
        <v>2112000</v>
      </c>
      <c r="M1148" s="177">
        <v>2124000</v>
      </c>
      <c r="N1148" s="177">
        <v>2105000</v>
      </c>
      <c r="O1148" s="177">
        <v>2105000</v>
      </c>
      <c r="P1148" s="177">
        <v>1956603</v>
      </c>
      <c r="Q1148" s="203" t="s">
        <v>165</v>
      </c>
      <c r="R1148" s="204">
        <f t="shared" si="17"/>
        <v>0</v>
      </c>
    </row>
    <row r="1149" spans="1:18">
      <c r="A1149" s="201" t="s">
        <v>1337</v>
      </c>
      <c r="B1149" s="202" t="s">
        <v>1329</v>
      </c>
      <c r="C1149" s="177">
        <v>40010000</v>
      </c>
      <c r="D1149" s="177">
        <v>40010000</v>
      </c>
      <c r="E1149" s="177">
        <v>40010000</v>
      </c>
      <c r="F1149" s="177">
        <v>40010000</v>
      </c>
      <c r="G1149" s="177">
        <v>40010000</v>
      </c>
      <c r="H1149" s="177">
        <v>40010000</v>
      </c>
      <c r="I1149" s="177">
        <v>40010000</v>
      </c>
      <c r="J1149" s="177">
        <v>40010000</v>
      </c>
      <c r="K1149" s="177">
        <v>40010000</v>
      </c>
      <c r="L1149" s="177">
        <v>40010000</v>
      </c>
      <c r="M1149" s="177">
        <v>40010000</v>
      </c>
      <c r="N1149" s="177">
        <v>40010000</v>
      </c>
      <c r="O1149" s="177">
        <v>40010000</v>
      </c>
      <c r="P1149" s="177">
        <v>40009842</v>
      </c>
      <c r="Q1149" s="203" t="s">
        <v>165</v>
      </c>
      <c r="R1149" s="204">
        <f t="shared" si="17"/>
        <v>0</v>
      </c>
    </row>
    <row r="1150" spans="1:18">
      <c r="A1150" s="201" t="s">
        <v>1338</v>
      </c>
      <c r="B1150" s="202" t="s">
        <v>1329</v>
      </c>
      <c r="C1150" s="177">
        <v>14988000</v>
      </c>
      <c r="D1150" s="177">
        <v>14988000</v>
      </c>
      <c r="E1150" s="177">
        <v>14988000</v>
      </c>
      <c r="F1150" s="177">
        <v>14988000</v>
      </c>
      <c r="G1150" s="177">
        <v>14988000</v>
      </c>
      <c r="H1150" s="177">
        <v>14988000</v>
      </c>
      <c r="I1150" s="177">
        <v>14988000</v>
      </c>
      <c r="J1150" s="177">
        <v>14988000</v>
      </c>
      <c r="K1150" s="177">
        <v>14988000</v>
      </c>
      <c r="L1150" s="177">
        <v>14988000</v>
      </c>
      <c r="M1150" s="177">
        <v>14988000</v>
      </c>
      <c r="N1150" s="177">
        <v>14988000</v>
      </c>
      <c r="O1150" s="177">
        <v>14988000</v>
      </c>
      <c r="P1150" s="177">
        <v>14988060</v>
      </c>
      <c r="Q1150" s="203" t="s">
        <v>165</v>
      </c>
      <c r="R1150" s="204">
        <f t="shared" si="17"/>
        <v>0</v>
      </c>
    </row>
    <row r="1151" spans="1:18" s="166" customFormat="1">
      <c r="A1151" s="201" t="s">
        <v>1339</v>
      </c>
      <c r="B1151" s="202" t="s">
        <v>1329</v>
      </c>
      <c r="C1151" s="176">
        <v>0</v>
      </c>
      <c r="D1151" s="176">
        <v>0</v>
      </c>
      <c r="E1151" s="176">
        <v>0</v>
      </c>
      <c r="F1151" s="176">
        <v>0</v>
      </c>
      <c r="G1151" s="176">
        <v>0</v>
      </c>
      <c r="H1151" s="176">
        <v>0</v>
      </c>
      <c r="I1151" s="176">
        <v>0</v>
      </c>
      <c r="J1151" s="176">
        <v>0</v>
      </c>
      <c r="K1151" s="176">
        <v>0</v>
      </c>
      <c r="L1151" s="176">
        <v>0</v>
      </c>
      <c r="M1151" s="176">
        <v>0</v>
      </c>
      <c r="N1151" s="176">
        <v>0</v>
      </c>
      <c r="O1151" s="176">
        <v>0</v>
      </c>
      <c r="P1151" s="176">
        <v>0</v>
      </c>
      <c r="Q1151" s="174" t="s">
        <v>165</v>
      </c>
      <c r="R1151" s="204">
        <f t="shared" si="17"/>
        <v>0</v>
      </c>
    </row>
    <row r="1152" spans="1:18">
      <c r="A1152" s="201" t="s">
        <v>1340</v>
      </c>
      <c r="B1152" s="202" t="s">
        <v>1329</v>
      </c>
      <c r="C1152" s="177">
        <v>22244000</v>
      </c>
      <c r="D1152" s="177">
        <v>22244000</v>
      </c>
      <c r="E1152" s="177">
        <v>22244000</v>
      </c>
      <c r="F1152" s="177">
        <v>22244000</v>
      </c>
      <c r="G1152" s="177">
        <v>22244000</v>
      </c>
      <c r="H1152" s="177">
        <v>22244000</v>
      </c>
      <c r="I1152" s="177">
        <v>22244000</v>
      </c>
      <c r="J1152" s="177">
        <v>22244000</v>
      </c>
      <c r="K1152" s="177">
        <v>22244000</v>
      </c>
      <c r="L1152" s="177">
        <v>22244000</v>
      </c>
      <c r="M1152" s="177">
        <v>22244000</v>
      </c>
      <c r="N1152" s="177">
        <v>22244000</v>
      </c>
      <c r="O1152" s="177">
        <v>22244000</v>
      </c>
      <c r="P1152" s="177">
        <v>22243546</v>
      </c>
      <c r="Q1152" s="203" t="s">
        <v>165</v>
      </c>
      <c r="R1152" s="204">
        <f t="shared" si="17"/>
        <v>0</v>
      </c>
    </row>
    <row r="1153" spans="1:18" s="166" customFormat="1">
      <c r="A1153" s="201" t="s">
        <v>1341</v>
      </c>
      <c r="B1153" s="202" t="s">
        <v>1329</v>
      </c>
      <c r="C1153" s="176">
        <v>0</v>
      </c>
      <c r="D1153" s="176">
        <v>0</v>
      </c>
      <c r="E1153" s="176">
        <v>0</v>
      </c>
      <c r="F1153" s="176">
        <v>0</v>
      </c>
      <c r="G1153" s="176">
        <v>0</v>
      </c>
      <c r="H1153" s="176">
        <v>0</v>
      </c>
      <c r="I1153" s="176">
        <v>0</v>
      </c>
      <c r="J1153" s="176">
        <v>0</v>
      </c>
      <c r="K1153" s="176">
        <v>0</v>
      </c>
      <c r="L1153" s="176">
        <v>0</v>
      </c>
      <c r="M1153" s="176">
        <v>0</v>
      </c>
      <c r="N1153" s="176">
        <v>0</v>
      </c>
      <c r="O1153" s="176">
        <v>0</v>
      </c>
      <c r="P1153" s="176">
        <v>0</v>
      </c>
      <c r="Q1153" s="174" t="s">
        <v>165</v>
      </c>
      <c r="R1153" s="204">
        <f t="shared" si="17"/>
        <v>0</v>
      </c>
    </row>
    <row r="1154" spans="1:18" s="166" customFormat="1">
      <c r="A1154" s="201" t="s">
        <v>1342</v>
      </c>
      <c r="B1154" s="202" t="s">
        <v>1329</v>
      </c>
      <c r="C1154" s="176">
        <v>0</v>
      </c>
      <c r="D1154" s="176">
        <v>0</v>
      </c>
      <c r="E1154" s="176">
        <v>0</v>
      </c>
      <c r="F1154" s="176">
        <v>0</v>
      </c>
      <c r="G1154" s="176">
        <v>0</v>
      </c>
      <c r="H1154" s="176">
        <v>0</v>
      </c>
      <c r="I1154" s="176">
        <v>0</v>
      </c>
      <c r="J1154" s="176">
        <v>0</v>
      </c>
      <c r="K1154" s="176">
        <v>0</v>
      </c>
      <c r="L1154" s="176">
        <v>0</v>
      </c>
      <c r="M1154" s="176">
        <v>0</v>
      </c>
      <c r="N1154" s="176">
        <v>0</v>
      </c>
      <c r="O1154" s="176">
        <v>0</v>
      </c>
      <c r="P1154" s="176">
        <v>0</v>
      </c>
      <c r="Q1154" s="174" t="s">
        <v>165</v>
      </c>
      <c r="R1154" s="204">
        <f t="shared" si="17"/>
        <v>0</v>
      </c>
    </row>
    <row r="1155" spans="1:18">
      <c r="A1155" s="201" t="s">
        <v>1343</v>
      </c>
      <c r="B1155" s="202" t="s">
        <v>1329</v>
      </c>
      <c r="C1155" s="177">
        <v>82655000</v>
      </c>
      <c r="D1155" s="177">
        <v>82157000</v>
      </c>
      <c r="E1155" s="177">
        <v>82139000</v>
      </c>
      <c r="F1155" s="177">
        <v>82125000</v>
      </c>
      <c r="G1155" s="177">
        <v>82150000</v>
      </c>
      <c r="H1155" s="177">
        <v>82177000</v>
      </c>
      <c r="I1155" s="177">
        <v>82177000</v>
      </c>
      <c r="J1155" s="177">
        <v>81809000</v>
      </c>
      <c r="K1155" s="177">
        <v>81835000</v>
      </c>
      <c r="L1155" s="177">
        <v>81857000</v>
      </c>
      <c r="M1155" s="177">
        <v>82067000</v>
      </c>
      <c r="N1155" s="177">
        <v>82233000</v>
      </c>
      <c r="O1155" s="177">
        <v>82438000</v>
      </c>
      <c r="P1155" s="177">
        <v>82105996</v>
      </c>
      <c r="Q1155" s="203" t="s">
        <v>165</v>
      </c>
      <c r="R1155" s="204">
        <f t="shared" si="17"/>
        <v>0</v>
      </c>
    </row>
    <row r="1156" spans="1:18" s="166" customFormat="1">
      <c r="A1156" s="201" t="s">
        <v>1344</v>
      </c>
      <c r="B1156" s="202" t="s">
        <v>1329</v>
      </c>
      <c r="C1156" s="176">
        <v>0</v>
      </c>
      <c r="D1156" s="176">
        <v>0</v>
      </c>
      <c r="E1156" s="176">
        <v>0</v>
      </c>
      <c r="F1156" s="176">
        <v>0</v>
      </c>
      <c r="G1156" s="176">
        <v>0</v>
      </c>
      <c r="H1156" s="176">
        <v>0</v>
      </c>
      <c r="I1156" s="176">
        <v>0</v>
      </c>
      <c r="J1156" s="176">
        <v>0</v>
      </c>
      <c r="K1156" s="176">
        <v>0</v>
      </c>
      <c r="L1156" s="176">
        <v>0</v>
      </c>
      <c r="M1156" s="176">
        <v>0</v>
      </c>
      <c r="N1156" s="176">
        <v>0</v>
      </c>
      <c r="O1156" s="176">
        <v>0</v>
      </c>
      <c r="P1156" s="176">
        <v>0</v>
      </c>
      <c r="Q1156" s="174" t="s">
        <v>165</v>
      </c>
      <c r="R1156" s="204">
        <f t="shared" si="17"/>
        <v>0</v>
      </c>
    </row>
    <row r="1157" spans="1:18" s="166" customFormat="1">
      <c r="A1157" s="201" t="s">
        <v>1345</v>
      </c>
      <c r="B1157" s="202" t="s">
        <v>1346</v>
      </c>
      <c r="C1157" s="176">
        <v>0</v>
      </c>
      <c r="D1157" s="176">
        <v>0</v>
      </c>
      <c r="E1157" s="176">
        <v>0</v>
      </c>
      <c r="F1157" s="176">
        <v>0</v>
      </c>
      <c r="G1157" s="176">
        <v>0</v>
      </c>
      <c r="H1157" s="176">
        <v>0</v>
      </c>
      <c r="I1157" s="176">
        <v>0</v>
      </c>
      <c r="J1157" s="176">
        <v>0</v>
      </c>
      <c r="K1157" s="176">
        <v>0</v>
      </c>
      <c r="L1157" s="176">
        <v>0</v>
      </c>
      <c r="M1157" s="176">
        <v>0</v>
      </c>
      <c r="N1157" s="176">
        <v>0</v>
      </c>
      <c r="O1157" s="176">
        <v>0</v>
      </c>
      <c r="P1157" s="176">
        <v>0</v>
      </c>
      <c r="Q1157" s="174" t="s">
        <v>9</v>
      </c>
      <c r="R1157" s="204">
        <f t="shared" ref="R1157:R1204" si="18">(ROUND((C1157+O1157+SUM(D1157:N1157)*2)/24,-3)-(ROUND(P1157,-3)))</f>
        <v>0</v>
      </c>
    </row>
    <row r="1158" spans="1:18" s="166" customFormat="1">
      <c r="A1158" s="201" t="s">
        <v>1347</v>
      </c>
      <c r="B1158" s="202" t="s">
        <v>1346</v>
      </c>
      <c r="C1158" s="176">
        <v>0</v>
      </c>
      <c r="D1158" s="176">
        <v>0</v>
      </c>
      <c r="E1158" s="176">
        <v>0</v>
      </c>
      <c r="F1158" s="176">
        <v>0</v>
      </c>
      <c r="G1158" s="176">
        <v>0</v>
      </c>
      <c r="H1158" s="176">
        <v>0</v>
      </c>
      <c r="I1158" s="176">
        <v>0</v>
      </c>
      <c r="J1158" s="176">
        <v>0</v>
      </c>
      <c r="K1158" s="176">
        <v>0</v>
      </c>
      <c r="L1158" s="176">
        <v>0</v>
      </c>
      <c r="M1158" s="176">
        <v>0</v>
      </c>
      <c r="N1158" s="176">
        <v>0</v>
      </c>
      <c r="O1158" s="176">
        <v>0</v>
      </c>
      <c r="P1158" s="176">
        <v>0</v>
      </c>
      <c r="Q1158" s="174" t="s">
        <v>9</v>
      </c>
      <c r="R1158" s="204">
        <f t="shared" si="18"/>
        <v>0</v>
      </c>
    </row>
    <row r="1159" spans="1:18" s="166" customFormat="1">
      <c r="A1159" s="201" t="s">
        <v>1348</v>
      </c>
      <c r="B1159" s="202" t="s">
        <v>1346</v>
      </c>
      <c r="C1159" s="176">
        <v>0</v>
      </c>
      <c r="D1159" s="176">
        <v>0</v>
      </c>
      <c r="E1159" s="176">
        <v>0</v>
      </c>
      <c r="F1159" s="176">
        <v>0</v>
      </c>
      <c r="G1159" s="176">
        <v>0</v>
      </c>
      <c r="H1159" s="176">
        <v>0</v>
      </c>
      <c r="I1159" s="176">
        <v>0</v>
      </c>
      <c r="J1159" s="176">
        <v>0</v>
      </c>
      <c r="K1159" s="176">
        <v>0</v>
      </c>
      <c r="L1159" s="176">
        <v>0</v>
      </c>
      <c r="M1159" s="176">
        <v>0</v>
      </c>
      <c r="N1159" s="176">
        <v>0</v>
      </c>
      <c r="O1159" s="176">
        <v>0</v>
      </c>
      <c r="P1159" s="176">
        <v>0</v>
      </c>
      <c r="Q1159" s="174" t="s">
        <v>9</v>
      </c>
      <c r="R1159" s="204">
        <f t="shared" si="18"/>
        <v>0</v>
      </c>
    </row>
    <row r="1160" spans="1:18">
      <c r="A1160" s="201" t="s">
        <v>1349</v>
      </c>
      <c r="B1160" s="202" t="s">
        <v>1346</v>
      </c>
      <c r="C1160" s="177">
        <v>1000</v>
      </c>
      <c r="D1160" s="177">
        <v>1000</v>
      </c>
      <c r="E1160" s="177">
        <v>1000</v>
      </c>
      <c r="F1160" s="177">
        <v>1000</v>
      </c>
      <c r="G1160" s="177">
        <v>1000</v>
      </c>
      <c r="H1160" s="177">
        <v>1000</v>
      </c>
      <c r="I1160" s="177">
        <v>1000</v>
      </c>
      <c r="J1160" s="177">
        <v>5000</v>
      </c>
      <c r="K1160" s="177">
        <v>5000</v>
      </c>
      <c r="L1160" s="177">
        <v>5000</v>
      </c>
      <c r="M1160" s="177">
        <v>5000</v>
      </c>
      <c r="N1160" s="177">
        <v>5000</v>
      </c>
      <c r="O1160" s="177">
        <v>5000</v>
      </c>
      <c r="P1160" s="177">
        <v>2811</v>
      </c>
      <c r="Q1160" s="203" t="s">
        <v>9</v>
      </c>
      <c r="R1160" s="204">
        <f t="shared" si="18"/>
        <v>0</v>
      </c>
    </row>
    <row r="1161" spans="1:18" s="166" customFormat="1">
      <c r="A1161" s="201" t="s">
        <v>1350</v>
      </c>
      <c r="B1161" s="202" t="s">
        <v>1346</v>
      </c>
      <c r="C1161" s="176">
        <v>0</v>
      </c>
      <c r="D1161" s="176">
        <v>0</v>
      </c>
      <c r="E1161" s="176">
        <v>0</v>
      </c>
      <c r="F1161" s="176">
        <v>0</v>
      </c>
      <c r="G1161" s="176">
        <v>0</v>
      </c>
      <c r="H1161" s="176">
        <v>0</v>
      </c>
      <c r="I1161" s="176">
        <v>0</v>
      </c>
      <c r="J1161" s="176">
        <v>0</v>
      </c>
      <c r="K1161" s="176">
        <v>0</v>
      </c>
      <c r="L1161" s="176">
        <v>0</v>
      </c>
      <c r="M1161" s="176">
        <v>0</v>
      </c>
      <c r="N1161" s="176">
        <v>0</v>
      </c>
      <c r="O1161" s="176">
        <v>0</v>
      </c>
      <c r="P1161" s="176">
        <v>0</v>
      </c>
      <c r="Q1161" s="174" t="s">
        <v>9</v>
      </c>
      <c r="R1161" s="204">
        <f t="shared" si="18"/>
        <v>0</v>
      </c>
    </row>
    <row r="1162" spans="1:18">
      <c r="A1162" s="201" t="s">
        <v>1351</v>
      </c>
      <c r="B1162" s="202" t="s">
        <v>1346</v>
      </c>
      <c r="C1162" s="177">
        <v>1000</v>
      </c>
      <c r="D1162" s="177">
        <v>1000</v>
      </c>
      <c r="E1162" s="177">
        <v>1000</v>
      </c>
      <c r="F1162" s="177">
        <v>1000</v>
      </c>
      <c r="G1162" s="177">
        <v>1000</v>
      </c>
      <c r="H1162" s="177">
        <v>1000</v>
      </c>
      <c r="I1162" s="177">
        <v>1000</v>
      </c>
      <c r="J1162" s="177">
        <v>1000</v>
      </c>
      <c r="K1162" s="177">
        <v>1000</v>
      </c>
      <c r="L1162" s="177">
        <v>1000</v>
      </c>
      <c r="M1162" s="177">
        <v>1000</v>
      </c>
      <c r="N1162" s="177">
        <v>1000</v>
      </c>
      <c r="O1162" s="177">
        <v>1000</v>
      </c>
      <c r="P1162" s="177">
        <v>1307</v>
      </c>
      <c r="Q1162" s="203" t="s">
        <v>9</v>
      </c>
      <c r="R1162" s="204">
        <f t="shared" si="18"/>
        <v>0</v>
      </c>
    </row>
    <row r="1163" spans="1:18" s="166" customFormat="1">
      <c r="A1163" s="201" t="s">
        <v>1352</v>
      </c>
      <c r="B1163" s="202" t="s">
        <v>1346</v>
      </c>
      <c r="C1163" s="176">
        <v>0</v>
      </c>
      <c r="D1163" s="176">
        <v>0</v>
      </c>
      <c r="E1163" s="176">
        <v>0</v>
      </c>
      <c r="F1163" s="176">
        <v>0</v>
      </c>
      <c r="G1163" s="176">
        <v>0</v>
      </c>
      <c r="H1163" s="176">
        <v>0</v>
      </c>
      <c r="I1163" s="176">
        <v>0</v>
      </c>
      <c r="J1163" s="176">
        <v>0</v>
      </c>
      <c r="K1163" s="176">
        <v>0</v>
      </c>
      <c r="L1163" s="176">
        <v>0</v>
      </c>
      <c r="M1163" s="176">
        <v>0</v>
      </c>
      <c r="N1163" s="176">
        <v>0</v>
      </c>
      <c r="O1163" s="176">
        <v>0</v>
      </c>
      <c r="P1163" s="176">
        <v>0</v>
      </c>
      <c r="Q1163" s="174" t="s">
        <v>9</v>
      </c>
      <c r="R1163" s="204">
        <f t="shared" si="18"/>
        <v>0</v>
      </c>
    </row>
    <row r="1164" spans="1:18">
      <c r="A1164" s="201" t="s">
        <v>1353</v>
      </c>
      <c r="B1164" s="202" t="s">
        <v>1346</v>
      </c>
      <c r="C1164" s="177">
        <v>43000</v>
      </c>
      <c r="D1164" s="177">
        <v>43000</v>
      </c>
      <c r="E1164" s="177">
        <v>43000</v>
      </c>
      <c r="F1164" s="177">
        <v>43000</v>
      </c>
      <c r="G1164" s="177">
        <v>43000</v>
      </c>
      <c r="H1164" s="177">
        <v>43000</v>
      </c>
      <c r="I1164" s="177">
        <v>43000</v>
      </c>
      <c r="J1164" s="177">
        <v>0</v>
      </c>
      <c r="K1164" s="177">
        <v>0</v>
      </c>
      <c r="L1164" s="177">
        <v>0</v>
      </c>
      <c r="M1164" s="177">
        <v>0</v>
      </c>
      <c r="N1164" s="177">
        <v>0</v>
      </c>
      <c r="O1164" s="177">
        <v>0</v>
      </c>
      <c r="P1164" s="177">
        <v>23306</v>
      </c>
      <c r="Q1164" s="203" t="s">
        <v>9</v>
      </c>
      <c r="R1164" s="204">
        <f t="shared" si="18"/>
        <v>0</v>
      </c>
    </row>
    <row r="1165" spans="1:18" s="166" customFormat="1">
      <c r="A1165" s="201" t="s">
        <v>1354</v>
      </c>
      <c r="B1165" s="202" t="s">
        <v>1346</v>
      </c>
      <c r="C1165" s="176">
        <v>0</v>
      </c>
      <c r="D1165" s="176">
        <v>0</v>
      </c>
      <c r="E1165" s="176">
        <v>0</v>
      </c>
      <c r="F1165" s="176">
        <v>0</v>
      </c>
      <c r="G1165" s="176">
        <v>0</v>
      </c>
      <c r="H1165" s="176">
        <v>0</v>
      </c>
      <c r="I1165" s="176">
        <v>0</v>
      </c>
      <c r="J1165" s="176">
        <v>0</v>
      </c>
      <c r="K1165" s="176">
        <v>0</v>
      </c>
      <c r="L1165" s="176">
        <v>0</v>
      </c>
      <c r="M1165" s="176">
        <v>0</v>
      </c>
      <c r="N1165" s="176">
        <v>0</v>
      </c>
      <c r="O1165" s="176">
        <v>0</v>
      </c>
      <c r="P1165" s="176">
        <v>0</v>
      </c>
      <c r="Q1165" s="174" t="s">
        <v>9</v>
      </c>
      <c r="R1165" s="204">
        <f t="shared" si="18"/>
        <v>0</v>
      </c>
    </row>
    <row r="1166" spans="1:18">
      <c r="A1166" s="201" t="s">
        <v>1355</v>
      </c>
      <c r="B1166" s="202" t="s">
        <v>1346</v>
      </c>
      <c r="C1166" s="177">
        <v>231000</v>
      </c>
      <c r="D1166" s="177">
        <v>231000</v>
      </c>
      <c r="E1166" s="177">
        <v>231000</v>
      </c>
      <c r="F1166" s="177">
        <v>231000</v>
      </c>
      <c r="G1166" s="177">
        <v>231000</v>
      </c>
      <c r="H1166" s="177">
        <v>231000</v>
      </c>
      <c r="I1166" s="177">
        <v>231000</v>
      </c>
      <c r="J1166" s="177">
        <v>269000</v>
      </c>
      <c r="K1166" s="177">
        <v>269000</v>
      </c>
      <c r="L1166" s="177">
        <v>269000</v>
      </c>
      <c r="M1166" s="177">
        <v>269000</v>
      </c>
      <c r="N1166" s="177">
        <v>269000</v>
      </c>
      <c r="O1166" s="177">
        <v>269000</v>
      </c>
      <c r="P1166" s="177">
        <v>248295</v>
      </c>
      <c r="Q1166" s="203" t="s">
        <v>9</v>
      </c>
      <c r="R1166" s="204">
        <f t="shared" si="18"/>
        <v>0</v>
      </c>
    </row>
    <row r="1167" spans="1:18" s="166" customFormat="1">
      <c r="A1167" s="201" t="s">
        <v>1356</v>
      </c>
      <c r="B1167" s="202" t="s">
        <v>1346</v>
      </c>
      <c r="C1167" s="176">
        <v>0</v>
      </c>
      <c r="D1167" s="176">
        <v>0</v>
      </c>
      <c r="E1167" s="176">
        <v>0</v>
      </c>
      <c r="F1167" s="176">
        <v>0</v>
      </c>
      <c r="G1167" s="176">
        <v>0</v>
      </c>
      <c r="H1167" s="176">
        <v>0</v>
      </c>
      <c r="I1167" s="176">
        <v>0</v>
      </c>
      <c r="J1167" s="176">
        <v>0</v>
      </c>
      <c r="K1167" s="176">
        <v>0</v>
      </c>
      <c r="L1167" s="176">
        <v>0</v>
      </c>
      <c r="M1167" s="176">
        <v>0</v>
      </c>
      <c r="N1167" s="176">
        <v>0</v>
      </c>
      <c r="O1167" s="176">
        <v>0</v>
      </c>
      <c r="P1167" s="176">
        <v>0</v>
      </c>
      <c r="Q1167" s="174" t="s">
        <v>9</v>
      </c>
      <c r="R1167" s="204">
        <f t="shared" si="18"/>
        <v>0</v>
      </c>
    </row>
    <row r="1168" spans="1:18">
      <c r="A1168" s="201" t="s">
        <v>1357</v>
      </c>
      <c r="B1168" s="202" t="s">
        <v>1346</v>
      </c>
      <c r="C1168" s="177">
        <v>1000</v>
      </c>
      <c r="D1168" s="177">
        <v>1000</v>
      </c>
      <c r="E1168" s="177">
        <v>1000</v>
      </c>
      <c r="F1168" s="177">
        <v>1000</v>
      </c>
      <c r="G1168" s="177">
        <v>1000</v>
      </c>
      <c r="H1168" s="177">
        <v>1000</v>
      </c>
      <c r="I1168" s="177">
        <v>1000</v>
      </c>
      <c r="J1168" s="177">
        <v>1000</v>
      </c>
      <c r="K1168" s="177">
        <v>1000</v>
      </c>
      <c r="L1168" s="177">
        <v>1000</v>
      </c>
      <c r="M1168" s="177">
        <v>1000</v>
      </c>
      <c r="N1168" s="177">
        <v>1000</v>
      </c>
      <c r="O1168" s="177">
        <v>1000</v>
      </c>
      <c r="P1168" s="177">
        <v>1390</v>
      </c>
      <c r="Q1168" s="203" t="s">
        <v>9</v>
      </c>
      <c r="R1168" s="204">
        <f t="shared" si="18"/>
        <v>0</v>
      </c>
    </row>
    <row r="1169" spans="1:18" s="166" customFormat="1">
      <c r="A1169" s="201" t="s">
        <v>1358</v>
      </c>
      <c r="B1169" s="202" t="s">
        <v>1346</v>
      </c>
      <c r="C1169" s="176">
        <v>0</v>
      </c>
      <c r="D1169" s="176">
        <v>0</v>
      </c>
      <c r="E1169" s="176">
        <v>0</v>
      </c>
      <c r="F1169" s="176">
        <v>0</v>
      </c>
      <c r="G1169" s="176">
        <v>0</v>
      </c>
      <c r="H1169" s="176">
        <v>0</v>
      </c>
      <c r="I1169" s="176">
        <v>0</v>
      </c>
      <c r="J1169" s="176">
        <v>0</v>
      </c>
      <c r="K1169" s="176">
        <v>0</v>
      </c>
      <c r="L1169" s="176">
        <v>0</v>
      </c>
      <c r="M1169" s="176">
        <v>0</v>
      </c>
      <c r="N1169" s="176">
        <v>0</v>
      </c>
      <c r="O1169" s="176">
        <v>0</v>
      </c>
      <c r="P1169" s="176">
        <v>0</v>
      </c>
      <c r="Q1169" s="174" t="s">
        <v>9</v>
      </c>
      <c r="R1169" s="204">
        <f t="shared" si="18"/>
        <v>0</v>
      </c>
    </row>
    <row r="1170" spans="1:18">
      <c r="A1170" s="201" t="s">
        <v>1359</v>
      </c>
      <c r="B1170" s="202" t="s">
        <v>1346</v>
      </c>
      <c r="C1170" s="177">
        <v>0</v>
      </c>
      <c r="D1170" s="177">
        <v>0</v>
      </c>
      <c r="E1170" s="177">
        <v>0</v>
      </c>
      <c r="F1170" s="177">
        <v>0</v>
      </c>
      <c r="G1170" s="177">
        <v>0</v>
      </c>
      <c r="H1170" s="177">
        <v>0</v>
      </c>
      <c r="I1170" s="177">
        <v>0</v>
      </c>
      <c r="J1170" s="177">
        <v>1000</v>
      </c>
      <c r="K1170" s="177">
        <v>1000</v>
      </c>
      <c r="L1170" s="177">
        <v>1000</v>
      </c>
      <c r="M1170" s="177">
        <v>1000</v>
      </c>
      <c r="N1170" s="177">
        <v>1000</v>
      </c>
      <c r="O1170" s="177">
        <v>1000</v>
      </c>
      <c r="P1170" s="177">
        <v>283</v>
      </c>
      <c r="Q1170" s="203" t="s">
        <v>9</v>
      </c>
      <c r="R1170" s="204">
        <f t="shared" si="18"/>
        <v>0</v>
      </c>
    </row>
    <row r="1171" spans="1:18" s="166" customFormat="1">
      <c r="A1171" s="201" t="s">
        <v>1360</v>
      </c>
      <c r="B1171" s="202" t="s">
        <v>1346</v>
      </c>
      <c r="C1171" s="176">
        <v>0</v>
      </c>
      <c r="D1171" s="176">
        <v>0</v>
      </c>
      <c r="E1171" s="176">
        <v>0</v>
      </c>
      <c r="F1171" s="176">
        <v>0</v>
      </c>
      <c r="G1171" s="176">
        <v>0</v>
      </c>
      <c r="H1171" s="176">
        <v>0</v>
      </c>
      <c r="I1171" s="176">
        <v>0</v>
      </c>
      <c r="J1171" s="176">
        <v>0</v>
      </c>
      <c r="K1171" s="176">
        <v>0</v>
      </c>
      <c r="L1171" s="176">
        <v>0</v>
      </c>
      <c r="M1171" s="176">
        <v>0</v>
      </c>
      <c r="N1171" s="176">
        <v>0</v>
      </c>
      <c r="O1171" s="176">
        <v>0</v>
      </c>
      <c r="P1171" s="176">
        <v>0</v>
      </c>
      <c r="Q1171" s="174" t="s">
        <v>9</v>
      </c>
      <c r="R1171" s="204">
        <f t="shared" si="18"/>
        <v>0</v>
      </c>
    </row>
    <row r="1172" spans="1:18" s="166" customFormat="1">
      <c r="A1172" s="201" t="s">
        <v>1361</v>
      </c>
      <c r="B1172" s="202" t="s">
        <v>1346</v>
      </c>
      <c r="C1172" s="176">
        <v>0</v>
      </c>
      <c r="D1172" s="176">
        <v>0</v>
      </c>
      <c r="E1172" s="176">
        <v>0</v>
      </c>
      <c r="F1172" s="176">
        <v>0</v>
      </c>
      <c r="G1172" s="176">
        <v>0</v>
      </c>
      <c r="H1172" s="176">
        <v>0</v>
      </c>
      <c r="I1172" s="176">
        <v>0</v>
      </c>
      <c r="J1172" s="176">
        <v>0</v>
      </c>
      <c r="K1172" s="176">
        <v>0</v>
      </c>
      <c r="L1172" s="176">
        <v>0</v>
      </c>
      <c r="M1172" s="176">
        <v>0</v>
      </c>
      <c r="N1172" s="176">
        <v>0</v>
      </c>
      <c r="O1172" s="176">
        <v>0</v>
      </c>
      <c r="P1172" s="176">
        <v>0</v>
      </c>
      <c r="Q1172" s="174" t="s">
        <v>9</v>
      </c>
      <c r="R1172" s="204">
        <f t="shared" si="18"/>
        <v>0</v>
      </c>
    </row>
    <row r="1173" spans="1:18" s="166" customFormat="1">
      <c r="A1173" s="201" t="s">
        <v>1362</v>
      </c>
      <c r="B1173" s="202" t="s">
        <v>1346</v>
      </c>
      <c r="C1173" s="176">
        <v>0</v>
      </c>
      <c r="D1173" s="176">
        <v>0</v>
      </c>
      <c r="E1173" s="176">
        <v>0</v>
      </c>
      <c r="F1173" s="176">
        <v>0</v>
      </c>
      <c r="G1173" s="176">
        <v>0</v>
      </c>
      <c r="H1173" s="176">
        <v>0</v>
      </c>
      <c r="I1173" s="176">
        <v>0</v>
      </c>
      <c r="J1173" s="176">
        <v>0</v>
      </c>
      <c r="K1173" s="176">
        <v>0</v>
      </c>
      <c r="L1173" s="176">
        <v>0</v>
      </c>
      <c r="M1173" s="176">
        <v>0</v>
      </c>
      <c r="N1173" s="176">
        <v>0</v>
      </c>
      <c r="O1173" s="176">
        <v>0</v>
      </c>
      <c r="P1173" s="176">
        <v>0</v>
      </c>
      <c r="Q1173" s="174" t="s">
        <v>9</v>
      </c>
      <c r="R1173" s="204">
        <f t="shared" si="18"/>
        <v>0</v>
      </c>
    </row>
    <row r="1174" spans="1:18" s="166" customFormat="1">
      <c r="A1174" s="201" t="s">
        <v>1363</v>
      </c>
      <c r="B1174" s="202" t="s">
        <v>1346</v>
      </c>
      <c r="C1174" s="176">
        <v>0</v>
      </c>
      <c r="D1174" s="176">
        <v>0</v>
      </c>
      <c r="E1174" s="176">
        <v>0</v>
      </c>
      <c r="F1174" s="176">
        <v>0</v>
      </c>
      <c r="G1174" s="176">
        <v>0</v>
      </c>
      <c r="H1174" s="176">
        <v>0</v>
      </c>
      <c r="I1174" s="176">
        <v>0</v>
      </c>
      <c r="J1174" s="176">
        <v>0</v>
      </c>
      <c r="K1174" s="176">
        <v>0</v>
      </c>
      <c r="L1174" s="176">
        <v>0</v>
      </c>
      <c r="M1174" s="176">
        <v>0</v>
      </c>
      <c r="N1174" s="176">
        <v>0</v>
      </c>
      <c r="O1174" s="176">
        <v>0</v>
      </c>
      <c r="P1174" s="176">
        <v>0</v>
      </c>
      <c r="Q1174" s="174" t="s">
        <v>9</v>
      </c>
      <c r="R1174" s="204">
        <f t="shared" si="18"/>
        <v>0</v>
      </c>
    </row>
    <row r="1175" spans="1:18">
      <c r="A1175" s="201" t="s">
        <v>1364</v>
      </c>
      <c r="B1175" s="202" t="s">
        <v>1346</v>
      </c>
      <c r="C1175" s="177">
        <v>1813000</v>
      </c>
      <c r="D1175" s="177">
        <v>1813000</v>
      </c>
      <c r="E1175" s="177">
        <v>1813000</v>
      </c>
      <c r="F1175" s="177">
        <v>1813000</v>
      </c>
      <c r="G1175" s="177">
        <v>1813000</v>
      </c>
      <c r="H1175" s="177">
        <v>1813000</v>
      </c>
      <c r="I1175" s="177">
        <v>1813000</v>
      </c>
      <c r="J1175" s="177">
        <v>0</v>
      </c>
      <c r="K1175" s="177">
        <v>0</v>
      </c>
      <c r="L1175" s="177">
        <v>0</v>
      </c>
      <c r="M1175" s="177">
        <v>0</v>
      </c>
      <c r="N1175" s="177">
        <v>0</v>
      </c>
      <c r="O1175" s="177">
        <v>0</v>
      </c>
      <c r="P1175" s="177">
        <v>981859</v>
      </c>
      <c r="Q1175" s="203" t="s">
        <v>9</v>
      </c>
      <c r="R1175" s="204">
        <f t="shared" si="18"/>
        <v>0</v>
      </c>
    </row>
    <row r="1176" spans="1:18">
      <c r="A1176" s="201" t="s">
        <v>1365</v>
      </c>
      <c r="B1176" s="202" t="s">
        <v>1346</v>
      </c>
      <c r="C1176" s="177">
        <v>805000</v>
      </c>
      <c r="D1176" s="177">
        <v>805000</v>
      </c>
      <c r="E1176" s="177">
        <v>805000</v>
      </c>
      <c r="F1176" s="177">
        <v>805000</v>
      </c>
      <c r="G1176" s="177">
        <v>805000</v>
      </c>
      <c r="H1176" s="177">
        <v>806000</v>
      </c>
      <c r="I1176" s="177">
        <v>806000</v>
      </c>
      <c r="J1176" s="177">
        <v>2619000</v>
      </c>
      <c r="K1176" s="177">
        <v>2619000</v>
      </c>
      <c r="L1176" s="177">
        <v>2619000</v>
      </c>
      <c r="M1176" s="177">
        <v>2619000</v>
      </c>
      <c r="N1176" s="177">
        <v>2619000</v>
      </c>
      <c r="O1176" s="177">
        <v>2619000</v>
      </c>
      <c r="P1176" s="177">
        <v>1636527</v>
      </c>
      <c r="Q1176" s="203" t="s">
        <v>9</v>
      </c>
      <c r="R1176" s="204">
        <f t="shared" si="18"/>
        <v>0</v>
      </c>
    </row>
    <row r="1177" spans="1:18" s="166" customFormat="1">
      <c r="A1177" s="201" t="s">
        <v>1366</v>
      </c>
      <c r="B1177" s="202" t="s">
        <v>1346</v>
      </c>
      <c r="C1177" s="176">
        <v>0</v>
      </c>
      <c r="D1177" s="176">
        <v>0</v>
      </c>
      <c r="E1177" s="176">
        <v>0</v>
      </c>
      <c r="F1177" s="176">
        <v>0</v>
      </c>
      <c r="G1177" s="176">
        <v>0</v>
      </c>
      <c r="H1177" s="176">
        <v>0</v>
      </c>
      <c r="I1177" s="176">
        <v>0</v>
      </c>
      <c r="J1177" s="176">
        <v>0</v>
      </c>
      <c r="K1177" s="176">
        <v>0</v>
      </c>
      <c r="L1177" s="176">
        <v>0</v>
      </c>
      <c r="M1177" s="176">
        <v>0</v>
      </c>
      <c r="N1177" s="176">
        <v>0</v>
      </c>
      <c r="O1177" s="176">
        <v>0</v>
      </c>
      <c r="P1177" s="176">
        <v>0</v>
      </c>
      <c r="Q1177" s="174" t="s">
        <v>9</v>
      </c>
      <c r="R1177" s="204">
        <f t="shared" si="18"/>
        <v>0</v>
      </c>
    </row>
    <row r="1178" spans="1:18">
      <c r="A1178" s="201" t="s">
        <v>1367</v>
      </c>
      <c r="B1178" s="202" t="s">
        <v>1346</v>
      </c>
      <c r="C1178" s="177">
        <v>70000</v>
      </c>
      <c r="D1178" s="177">
        <v>70000</v>
      </c>
      <c r="E1178" s="177">
        <v>70000</v>
      </c>
      <c r="F1178" s="177">
        <v>70000</v>
      </c>
      <c r="G1178" s="177">
        <v>70000</v>
      </c>
      <c r="H1178" s="177">
        <v>70000</v>
      </c>
      <c r="I1178" s="177">
        <v>70000</v>
      </c>
      <c r="J1178" s="177">
        <v>426000</v>
      </c>
      <c r="K1178" s="177">
        <v>426000</v>
      </c>
      <c r="L1178" s="177">
        <v>426000</v>
      </c>
      <c r="M1178" s="177">
        <v>426000</v>
      </c>
      <c r="N1178" s="177">
        <v>426000</v>
      </c>
      <c r="O1178" s="177">
        <v>426000</v>
      </c>
      <c r="P1178" s="177">
        <v>233036</v>
      </c>
      <c r="Q1178" s="203" t="s">
        <v>9</v>
      </c>
      <c r="R1178" s="204">
        <f t="shared" si="18"/>
        <v>0</v>
      </c>
    </row>
    <row r="1179" spans="1:18" s="166" customFormat="1">
      <c r="A1179" s="201" t="s">
        <v>1368</v>
      </c>
      <c r="B1179" s="202" t="s">
        <v>1346</v>
      </c>
      <c r="C1179" s="176">
        <v>0</v>
      </c>
      <c r="D1179" s="176">
        <v>0</v>
      </c>
      <c r="E1179" s="176">
        <v>0</v>
      </c>
      <c r="F1179" s="176">
        <v>0</v>
      </c>
      <c r="G1179" s="176">
        <v>0</v>
      </c>
      <c r="H1179" s="176">
        <v>0</v>
      </c>
      <c r="I1179" s="176">
        <v>0</v>
      </c>
      <c r="J1179" s="176">
        <v>0</v>
      </c>
      <c r="K1179" s="176">
        <v>0</v>
      </c>
      <c r="L1179" s="176">
        <v>0</v>
      </c>
      <c r="M1179" s="176">
        <v>0</v>
      </c>
      <c r="N1179" s="176">
        <v>0</v>
      </c>
      <c r="O1179" s="176">
        <v>0</v>
      </c>
      <c r="P1179" s="176">
        <v>0</v>
      </c>
      <c r="Q1179" s="174" t="s">
        <v>9</v>
      </c>
      <c r="R1179" s="204">
        <f t="shared" si="18"/>
        <v>0</v>
      </c>
    </row>
    <row r="1180" spans="1:18" s="166" customFormat="1">
      <c r="A1180" s="201" t="s">
        <v>1369</v>
      </c>
      <c r="B1180" s="202" t="s">
        <v>1346</v>
      </c>
      <c r="C1180" s="176">
        <v>0</v>
      </c>
      <c r="D1180" s="176">
        <v>0</v>
      </c>
      <c r="E1180" s="176">
        <v>0</v>
      </c>
      <c r="F1180" s="176">
        <v>0</v>
      </c>
      <c r="G1180" s="176">
        <v>0</v>
      </c>
      <c r="H1180" s="176">
        <v>0</v>
      </c>
      <c r="I1180" s="176">
        <v>0</v>
      </c>
      <c r="J1180" s="176">
        <v>0</v>
      </c>
      <c r="K1180" s="176">
        <v>0</v>
      </c>
      <c r="L1180" s="176">
        <v>0</v>
      </c>
      <c r="M1180" s="176">
        <v>0</v>
      </c>
      <c r="N1180" s="176">
        <v>0</v>
      </c>
      <c r="O1180" s="176">
        <v>0</v>
      </c>
      <c r="P1180" s="176">
        <v>0</v>
      </c>
      <c r="Q1180" s="174" t="s">
        <v>9</v>
      </c>
      <c r="R1180" s="204">
        <f t="shared" si="18"/>
        <v>0</v>
      </c>
    </row>
    <row r="1181" spans="1:18">
      <c r="A1181" s="201" t="s">
        <v>1370</v>
      </c>
      <c r="B1181" s="202" t="s">
        <v>1346</v>
      </c>
      <c r="C1181" s="177">
        <v>150000</v>
      </c>
      <c r="D1181" s="177">
        <v>150000</v>
      </c>
      <c r="E1181" s="177">
        <v>150000</v>
      </c>
      <c r="F1181" s="177">
        <v>150000</v>
      </c>
      <c r="G1181" s="177">
        <v>150000</v>
      </c>
      <c r="H1181" s="177">
        <v>150000</v>
      </c>
      <c r="I1181" s="177">
        <v>150000</v>
      </c>
      <c r="J1181" s="177">
        <v>150000</v>
      </c>
      <c r="K1181" s="177">
        <v>150000</v>
      </c>
      <c r="L1181" s="177">
        <v>150000</v>
      </c>
      <c r="M1181" s="177">
        <v>150000</v>
      </c>
      <c r="N1181" s="177">
        <v>150000</v>
      </c>
      <c r="O1181" s="177">
        <v>150000</v>
      </c>
      <c r="P1181" s="177">
        <v>150385</v>
      </c>
      <c r="Q1181" s="203" t="s">
        <v>9</v>
      </c>
      <c r="R1181" s="204">
        <f t="shared" si="18"/>
        <v>0</v>
      </c>
    </row>
    <row r="1182" spans="1:18" s="166" customFormat="1">
      <c r="A1182" s="201" t="s">
        <v>1371</v>
      </c>
      <c r="B1182" s="202" t="s">
        <v>1346</v>
      </c>
      <c r="C1182" s="176">
        <v>0</v>
      </c>
      <c r="D1182" s="176">
        <v>0</v>
      </c>
      <c r="E1182" s="176">
        <v>0</v>
      </c>
      <c r="F1182" s="176">
        <v>0</v>
      </c>
      <c r="G1182" s="176">
        <v>0</v>
      </c>
      <c r="H1182" s="176">
        <v>0</v>
      </c>
      <c r="I1182" s="176">
        <v>0</v>
      </c>
      <c r="J1182" s="176">
        <v>0</v>
      </c>
      <c r="K1182" s="176">
        <v>0</v>
      </c>
      <c r="L1182" s="176">
        <v>0</v>
      </c>
      <c r="M1182" s="176">
        <v>0</v>
      </c>
      <c r="N1182" s="176">
        <v>0</v>
      </c>
      <c r="O1182" s="176">
        <v>0</v>
      </c>
      <c r="P1182" s="176">
        <v>0</v>
      </c>
      <c r="Q1182" s="174" t="s">
        <v>9</v>
      </c>
      <c r="R1182" s="204">
        <f t="shared" si="18"/>
        <v>0</v>
      </c>
    </row>
    <row r="1183" spans="1:18" s="166" customFormat="1">
      <c r="A1183" s="201" t="s">
        <v>1372</v>
      </c>
      <c r="B1183" s="202" t="s">
        <v>1346</v>
      </c>
      <c r="C1183" s="176">
        <v>0</v>
      </c>
      <c r="D1183" s="176">
        <v>0</v>
      </c>
      <c r="E1183" s="176">
        <v>0</v>
      </c>
      <c r="F1183" s="176">
        <v>0</v>
      </c>
      <c r="G1183" s="176">
        <v>0</v>
      </c>
      <c r="H1183" s="176">
        <v>0</v>
      </c>
      <c r="I1183" s="176">
        <v>0</v>
      </c>
      <c r="J1183" s="176">
        <v>0</v>
      </c>
      <c r="K1183" s="176">
        <v>0</v>
      </c>
      <c r="L1183" s="176">
        <v>0</v>
      </c>
      <c r="M1183" s="176">
        <v>0</v>
      </c>
      <c r="N1183" s="176">
        <v>0</v>
      </c>
      <c r="O1183" s="176">
        <v>0</v>
      </c>
      <c r="P1183" s="176">
        <v>0</v>
      </c>
      <c r="Q1183" s="174" t="s">
        <v>9</v>
      </c>
      <c r="R1183" s="204">
        <f t="shared" si="18"/>
        <v>0</v>
      </c>
    </row>
    <row r="1184" spans="1:18" s="166" customFormat="1">
      <c r="A1184" s="201" t="s">
        <v>1373</v>
      </c>
      <c r="B1184" s="202" t="s">
        <v>1346</v>
      </c>
      <c r="C1184" s="176">
        <v>0</v>
      </c>
      <c r="D1184" s="176">
        <v>0</v>
      </c>
      <c r="E1184" s="176">
        <v>0</v>
      </c>
      <c r="F1184" s="176">
        <v>0</v>
      </c>
      <c r="G1184" s="176">
        <v>0</v>
      </c>
      <c r="H1184" s="176">
        <v>0</v>
      </c>
      <c r="I1184" s="176">
        <v>0</v>
      </c>
      <c r="J1184" s="176">
        <v>0</v>
      </c>
      <c r="K1184" s="176">
        <v>0</v>
      </c>
      <c r="L1184" s="176">
        <v>0</v>
      </c>
      <c r="M1184" s="176">
        <v>0</v>
      </c>
      <c r="N1184" s="176">
        <v>0</v>
      </c>
      <c r="O1184" s="176">
        <v>0</v>
      </c>
      <c r="P1184" s="176">
        <v>0</v>
      </c>
      <c r="Q1184" s="174" t="s">
        <v>9</v>
      </c>
      <c r="R1184" s="204">
        <f t="shared" si="18"/>
        <v>0</v>
      </c>
    </row>
    <row r="1185" spans="1:18" s="166" customFormat="1">
      <c r="A1185" s="201" t="s">
        <v>1374</v>
      </c>
      <c r="B1185" s="202" t="s">
        <v>1346</v>
      </c>
      <c r="C1185" s="176">
        <v>0</v>
      </c>
      <c r="D1185" s="176">
        <v>0</v>
      </c>
      <c r="E1185" s="176">
        <v>0</v>
      </c>
      <c r="F1185" s="176">
        <v>0</v>
      </c>
      <c r="G1185" s="176">
        <v>0</v>
      </c>
      <c r="H1185" s="176">
        <v>0</v>
      </c>
      <c r="I1185" s="176">
        <v>0</v>
      </c>
      <c r="J1185" s="176">
        <v>0</v>
      </c>
      <c r="K1185" s="176">
        <v>0</v>
      </c>
      <c r="L1185" s="176">
        <v>0</v>
      </c>
      <c r="M1185" s="176">
        <v>0</v>
      </c>
      <c r="N1185" s="176">
        <v>0</v>
      </c>
      <c r="O1185" s="176">
        <v>0</v>
      </c>
      <c r="P1185" s="176">
        <v>0</v>
      </c>
      <c r="Q1185" s="174" t="s">
        <v>9</v>
      </c>
      <c r="R1185" s="204">
        <f t="shared" si="18"/>
        <v>0</v>
      </c>
    </row>
    <row r="1186" spans="1:18" s="166" customFormat="1">
      <c r="A1186" s="201" t="s">
        <v>1375</v>
      </c>
      <c r="B1186" s="202" t="s">
        <v>1346</v>
      </c>
      <c r="C1186" s="176">
        <v>0</v>
      </c>
      <c r="D1186" s="176">
        <v>0</v>
      </c>
      <c r="E1186" s="176">
        <v>0</v>
      </c>
      <c r="F1186" s="176">
        <v>0</v>
      </c>
      <c r="G1186" s="176">
        <v>0</v>
      </c>
      <c r="H1186" s="176">
        <v>0</v>
      </c>
      <c r="I1186" s="176">
        <v>0</v>
      </c>
      <c r="J1186" s="176">
        <v>0</v>
      </c>
      <c r="K1186" s="176">
        <v>0</v>
      </c>
      <c r="L1186" s="176">
        <v>0</v>
      </c>
      <c r="M1186" s="176">
        <v>0</v>
      </c>
      <c r="N1186" s="176">
        <v>0</v>
      </c>
      <c r="O1186" s="176">
        <v>0</v>
      </c>
      <c r="P1186" s="176">
        <v>0</v>
      </c>
      <c r="Q1186" s="174" t="s">
        <v>9</v>
      </c>
      <c r="R1186" s="204">
        <f t="shared" si="18"/>
        <v>0</v>
      </c>
    </row>
    <row r="1187" spans="1:18">
      <c r="A1187" s="201" t="s">
        <v>1376</v>
      </c>
      <c r="B1187" s="202" t="s">
        <v>1346</v>
      </c>
      <c r="C1187" s="177">
        <v>299000</v>
      </c>
      <c r="D1187" s="177">
        <v>299000</v>
      </c>
      <c r="E1187" s="177">
        <v>299000</v>
      </c>
      <c r="F1187" s="177">
        <v>299000</v>
      </c>
      <c r="G1187" s="177">
        <v>299000</v>
      </c>
      <c r="H1187" s="177">
        <v>299000</v>
      </c>
      <c r="I1187" s="177">
        <v>299000</v>
      </c>
      <c r="J1187" s="177">
        <v>299000</v>
      </c>
      <c r="K1187" s="177">
        <v>299000</v>
      </c>
      <c r="L1187" s="177">
        <v>299000</v>
      </c>
      <c r="M1187" s="177">
        <v>299000</v>
      </c>
      <c r="N1187" s="177">
        <v>299000</v>
      </c>
      <c r="O1187" s="177">
        <v>299000</v>
      </c>
      <c r="P1187" s="177">
        <v>298561</v>
      </c>
      <c r="Q1187" s="203" t="s">
        <v>9</v>
      </c>
      <c r="R1187" s="204">
        <f t="shared" si="18"/>
        <v>0</v>
      </c>
    </row>
    <row r="1188" spans="1:18" s="166" customFormat="1">
      <c r="A1188" s="201" t="s">
        <v>1377</v>
      </c>
      <c r="B1188" s="202" t="s">
        <v>1346</v>
      </c>
      <c r="C1188" s="176">
        <v>0</v>
      </c>
      <c r="D1188" s="176">
        <v>0</v>
      </c>
      <c r="E1188" s="176">
        <v>0</v>
      </c>
      <c r="F1188" s="176">
        <v>0</v>
      </c>
      <c r="G1188" s="176">
        <v>0</v>
      </c>
      <c r="H1188" s="176">
        <v>0</v>
      </c>
      <c r="I1188" s="176">
        <v>0</v>
      </c>
      <c r="J1188" s="176">
        <v>0</v>
      </c>
      <c r="K1188" s="176">
        <v>0</v>
      </c>
      <c r="L1188" s="176">
        <v>0</v>
      </c>
      <c r="M1188" s="176">
        <v>0</v>
      </c>
      <c r="N1188" s="176">
        <v>0</v>
      </c>
      <c r="O1188" s="176">
        <v>0</v>
      </c>
      <c r="P1188" s="176">
        <v>0</v>
      </c>
      <c r="Q1188" s="174" t="s">
        <v>9</v>
      </c>
      <c r="R1188" s="204">
        <f t="shared" si="18"/>
        <v>0</v>
      </c>
    </row>
    <row r="1189" spans="1:18">
      <c r="A1189" s="201" t="s">
        <v>1378</v>
      </c>
      <c r="B1189" s="202" t="s">
        <v>1346</v>
      </c>
      <c r="C1189" s="177">
        <v>3000</v>
      </c>
      <c r="D1189" s="177">
        <v>3000</v>
      </c>
      <c r="E1189" s="177">
        <v>3000</v>
      </c>
      <c r="F1189" s="177">
        <v>3000</v>
      </c>
      <c r="G1189" s="177">
        <v>3000</v>
      </c>
      <c r="H1189" s="177">
        <v>3000</v>
      </c>
      <c r="I1189" s="177">
        <v>3000</v>
      </c>
      <c r="J1189" s="177">
        <v>3000</v>
      </c>
      <c r="K1189" s="177">
        <v>3000</v>
      </c>
      <c r="L1189" s="177">
        <v>3000</v>
      </c>
      <c r="M1189" s="177">
        <v>3000</v>
      </c>
      <c r="N1189" s="177">
        <v>3000</v>
      </c>
      <c r="O1189" s="177">
        <v>3000</v>
      </c>
      <c r="P1189" s="177">
        <v>2655</v>
      </c>
      <c r="Q1189" s="203" t="s">
        <v>9</v>
      </c>
      <c r="R1189" s="204">
        <f t="shared" si="18"/>
        <v>0</v>
      </c>
    </row>
    <row r="1190" spans="1:18" s="166" customFormat="1">
      <c r="A1190" s="201" t="s">
        <v>1379</v>
      </c>
      <c r="B1190" s="202" t="s">
        <v>1346</v>
      </c>
      <c r="C1190" s="176">
        <v>0</v>
      </c>
      <c r="D1190" s="176">
        <v>0</v>
      </c>
      <c r="E1190" s="176">
        <v>0</v>
      </c>
      <c r="F1190" s="176">
        <v>0</v>
      </c>
      <c r="G1190" s="176">
        <v>0</v>
      </c>
      <c r="H1190" s="176">
        <v>0</v>
      </c>
      <c r="I1190" s="176">
        <v>0</v>
      </c>
      <c r="J1190" s="176">
        <v>0</v>
      </c>
      <c r="K1190" s="176">
        <v>0</v>
      </c>
      <c r="L1190" s="176">
        <v>0</v>
      </c>
      <c r="M1190" s="176">
        <v>0</v>
      </c>
      <c r="N1190" s="176">
        <v>0</v>
      </c>
      <c r="O1190" s="176">
        <v>0</v>
      </c>
      <c r="P1190" s="176">
        <v>0</v>
      </c>
      <c r="Q1190" s="174" t="s">
        <v>9</v>
      </c>
      <c r="R1190" s="204">
        <f t="shared" si="18"/>
        <v>0</v>
      </c>
    </row>
    <row r="1191" spans="1:18">
      <c r="A1191" s="201" t="s">
        <v>1380</v>
      </c>
      <c r="B1191" s="202" t="s">
        <v>1346</v>
      </c>
      <c r="C1191" s="177">
        <v>15928000</v>
      </c>
      <c r="D1191" s="177">
        <v>15928000</v>
      </c>
      <c r="E1191" s="177">
        <v>15928000</v>
      </c>
      <c r="F1191" s="177">
        <v>15928000</v>
      </c>
      <c r="G1191" s="177">
        <v>15928000</v>
      </c>
      <c r="H1191" s="177">
        <v>15928000</v>
      </c>
      <c r="I1191" s="177">
        <v>15928000</v>
      </c>
      <c r="J1191" s="177">
        <v>15928000</v>
      </c>
      <c r="K1191" s="177">
        <v>15928000</v>
      </c>
      <c r="L1191" s="177">
        <v>15928000</v>
      </c>
      <c r="M1191" s="177">
        <v>15928000</v>
      </c>
      <c r="N1191" s="177">
        <v>15928000</v>
      </c>
      <c r="O1191" s="177">
        <v>15928000</v>
      </c>
      <c r="P1191" s="177">
        <v>15927851</v>
      </c>
      <c r="Q1191" s="203" t="s">
        <v>9</v>
      </c>
      <c r="R1191" s="204">
        <f t="shared" si="18"/>
        <v>0</v>
      </c>
    </row>
    <row r="1192" spans="1:18" s="166" customFormat="1">
      <c r="A1192" s="201" t="s">
        <v>1381</v>
      </c>
      <c r="B1192" s="202" t="s">
        <v>1346</v>
      </c>
      <c r="C1192" s="176">
        <v>0</v>
      </c>
      <c r="D1192" s="176">
        <v>0</v>
      </c>
      <c r="E1192" s="176">
        <v>0</v>
      </c>
      <c r="F1192" s="176">
        <v>0</v>
      </c>
      <c r="G1192" s="176">
        <v>0</v>
      </c>
      <c r="H1192" s="176">
        <v>0</v>
      </c>
      <c r="I1192" s="176">
        <v>0</v>
      </c>
      <c r="J1192" s="176">
        <v>0</v>
      </c>
      <c r="K1192" s="176">
        <v>0</v>
      </c>
      <c r="L1192" s="176">
        <v>0</v>
      </c>
      <c r="M1192" s="176">
        <v>0</v>
      </c>
      <c r="N1192" s="176">
        <v>0</v>
      </c>
      <c r="O1192" s="176">
        <v>0</v>
      </c>
      <c r="P1192" s="176">
        <v>0</v>
      </c>
      <c r="Q1192" s="174" t="s">
        <v>9</v>
      </c>
      <c r="R1192" s="204">
        <f t="shared" si="18"/>
        <v>0</v>
      </c>
    </row>
    <row r="1193" spans="1:18">
      <c r="A1193" s="201" t="s">
        <v>1382</v>
      </c>
      <c r="B1193" s="202" t="s">
        <v>1346</v>
      </c>
      <c r="C1193" s="177">
        <v>1656000</v>
      </c>
      <c r="D1193" s="177">
        <v>1656000</v>
      </c>
      <c r="E1193" s="177">
        <v>1656000</v>
      </c>
      <c r="F1193" s="177">
        <v>1656000</v>
      </c>
      <c r="G1193" s="177">
        <v>1656000</v>
      </c>
      <c r="H1193" s="177">
        <v>1656000</v>
      </c>
      <c r="I1193" s="177">
        <v>1656000</v>
      </c>
      <c r="J1193" s="177">
        <v>1656000</v>
      </c>
      <c r="K1193" s="177">
        <v>1656000</v>
      </c>
      <c r="L1193" s="177">
        <v>1656000</v>
      </c>
      <c r="M1193" s="177">
        <v>1656000</v>
      </c>
      <c r="N1193" s="177">
        <v>1656000</v>
      </c>
      <c r="O1193" s="177">
        <v>1656000</v>
      </c>
      <c r="P1193" s="177">
        <v>1655837</v>
      </c>
      <c r="Q1193" s="203" t="s">
        <v>9</v>
      </c>
      <c r="R1193" s="204">
        <f t="shared" si="18"/>
        <v>0</v>
      </c>
    </row>
    <row r="1194" spans="1:18" s="166" customFormat="1">
      <c r="A1194" s="201" t="s">
        <v>1383</v>
      </c>
      <c r="B1194" s="202" t="s">
        <v>1346</v>
      </c>
      <c r="C1194" s="176">
        <v>0</v>
      </c>
      <c r="D1194" s="176">
        <v>0</v>
      </c>
      <c r="E1194" s="176">
        <v>0</v>
      </c>
      <c r="F1194" s="176">
        <v>0</v>
      </c>
      <c r="G1194" s="176">
        <v>0</v>
      </c>
      <c r="H1194" s="176">
        <v>0</v>
      </c>
      <c r="I1194" s="176">
        <v>0</v>
      </c>
      <c r="J1194" s="176">
        <v>0</v>
      </c>
      <c r="K1194" s="176">
        <v>0</v>
      </c>
      <c r="L1194" s="176">
        <v>0</v>
      </c>
      <c r="M1194" s="176">
        <v>0</v>
      </c>
      <c r="N1194" s="176">
        <v>0</v>
      </c>
      <c r="O1194" s="176">
        <v>0</v>
      </c>
      <c r="P1194" s="176">
        <v>0</v>
      </c>
      <c r="Q1194" s="174" t="s">
        <v>9</v>
      </c>
      <c r="R1194" s="204">
        <f t="shared" si="18"/>
        <v>0</v>
      </c>
    </row>
    <row r="1195" spans="1:18">
      <c r="A1195" s="201" t="s">
        <v>1384</v>
      </c>
      <c r="B1195" s="202" t="s">
        <v>1346</v>
      </c>
      <c r="C1195" s="177">
        <v>70000</v>
      </c>
      <c r="D1195" s="177">
        <v>70000</v>
      </c>
      <c r="E1195" s="177">
        <v>70000</v>
      </c>
      <c r="F1195" s="177">
        <v>70000</v>
      </c>
      <c r="G1195" s="177">
        <v>70000</v>
      </c>
      <c r="H1195" s="177">
        <v>70000</v>
      </c>
      <c r="I1195" s="177">
        <v>70000</v>
      </c>
      <c r="J1195" s="177">
        <v>124000</v>
      </c>
      <c r="K1195" s="177">
        <v>124000</v>
      </c>
      <c r="L1195" s="177">
        <v>124000</v>
      </c>
      <c r="M1195" s="177">
        <v>124000</v>
      </c>
      <c r="N1195" s="177">
        <v>124000</v>
      </c>
      <c r="O1195" s="177">
        <v>124000</v>
      </c>
      <c r="P1195" s="177">
        <v>94516</v>
      </c>
      <c r="Q1195" s="203" t="s">
        <v>9</v>
      </c>
      <c r="R1195" s="204">
        <f t="shared" si="18"/>
        <v>0</v>
      </c>
    </row>
    <row r="1196" spans="1:18">
      <c r="A1196" s="201" t="s">
        <v>1385</v>
      </c>
      <c r="B1196" s="202" t="s">
        <v>1346</v>
      </c>
      <c r="C1196" s="177">
        <v>2103000</v>
      </c>
      <c r="D1196" s="177">
        <v>2103000</v>
      </c>
      <c r="E1196" s="177">
        <v>2103000</v>
      </c>
      <c r="F1196" s="177">
        <v>2103000</v>
      </c>
      <c r="G1196" s="177">
        <v>2103000</v>
      </c>
      <c r="H1196" s="177">
        <v>2103000</v>
      </c>
      <c r="I1196" s="177">
        <v>2103000</v>
      </c>
      <c r="J1196" s="177">
        <v>0</v>
      </c>
      <c r="K1196" s="177">
        <v>0</v>
      </c>
      <c r="L1196" s="177">
        <v>0</v>
      </c>
      <c r="M1196" s="177">
        <v>0</v>
      </c>
      <c r="N1196" s="177">
        <v>0</v>
      </c>
      <c r="O1196" s="177">
        <v>0</v>
      </c>
      <c r="P1196" s="177">
        <v>1139062</v>
      </c>
      <c r="Q1196" s="203" t="s">
        <v>9</v>
      </c>
      <c r="R1196" s="204">
        <f t="shared" si="18"/>
        <v>0</v>
      </c>
    </row>
    <row r="1197" spans="1:18">
      <c r="A1197" s="201" t="s">
        <v>1386</v>
      </c>
      <c r="B1197" s="202" t="s">
        <v>1346</v>
      </c>
      <c r="C1197" s="177">
        <v>245000</v>
      </c>
      <c r="D1197" s="177">
        <v>245000</v>
      </c>
      <c r="E1197" s="177">
        <v>245000</v>
      </c>
      <c r="F1197" s="177">
        <v>245000</v>
      </c>
      <c r="G1197" s="177">
        <v>245000</v>
      </c>
      <c r="H1197" s="177">
        <v>245000</v>
      </c>
      <c r="I1197" s="177">
        <v>245000</v>
      </c>
      <c r="J1197" s="177">
        <v>2348000</v>
      </c>
      <c r="K1197" s="177">
        <v>2348000</v>
      </c>
      <c r="L1197" s="177">
        <v>2348000</v>
      </c>
      <c r="M1197" s="177">
        <v>2348000</v>
      </c>
      <c r="N1197" s="177">
        <v>2348000</v>
      </c>
      <c r="O1197" s="177">
        <v>2348000</v>
      </c>
      <c r="P1197" s="177">
        <v>1209240</v>
      </c>
      <c r="Q1197" s="203" t="s">
        <v>9</v>
      </c>
      <c r="R1197" s="204">
        <f t="shared" si="18"/>
        <v>0</v>
      </c>
    </row>
    <row r="1198" spans="1:18" s="166" customFormat="1">
      <c r="A1198" s="201" t="s">
        <v>1387</v>
      </c>
      <c r="B1198" s="202" t="s">
        <v>1346</v>
      </c>
      <c r="C1198" s="176">
        <v>0</v>
      </c>
      <c r="D1198" s="176">
        <v>0</v>
      </c>
      <c r="E1198" s="176">
        <v>0</v>
      </c>
      <c r="F1198" s="176">
        <v>0</v>
      </c>
      <c r="G1198" s="176">
        <v>0</v>
      </c>
      <c r="H1198" s="176">
        <v>0</v>
      </c>
      <c r="I1198" s="176">
        <v>0</v>
      </c>
      <c r="J1198" s="176">
        <v>0</v>
      </c>
      <c r="K1198" s="176">
        <v>0</v>
      </c>
      <c r="L1198" s="176">
        <v>0</v>
      </c>
      <c r="M1198" s="176">
        <v>0</v>
      </c>
      <c r="N1198" s="176">
        <v>0</v>
      </c>
      <c r="O1198" s="176">
        <v>0</v>
      </c>
      <c r="P1198" s="176">
        <v>0</v>
      </c>
      <c r="Q1198" s="174" t="s">
        <v>9</v>
      </c>
      <c r="R1198" s="204">
        <f t="shared" si="18"/>
        <v>0</v>
      </c>
    </row>
    <row r="1199" spans="1:18">
      <c r="A1199" s="201" t="s">
        <v>1388</v>
      </c>
      <c r="B1199" s="202" t="s">
        <v>1346</v>
      </c>
      <c r="C1199" s="177">
        <v>33000</v>
      </c>
      <c r="D1199" s="177">
        <v>33000</v>
      </c>
      <c r="E1199" s="177">
        <v>33000</v>
      </c>
      <c r="F1199" s="177">
        <v>33000</v>
      </c>
      <c r="G1199" s="177">
        <v>33000</v>
      </c>
      <c r="H1199" s="177">
        <v>33000</v>
      </c>
      <c r="I1199" s="177">
        <v>33000</v>
      </c>
      <c r="J1199" s="177">
        <v>33000</v>
      </c>
      <c r="K1199" s="177">
        <v>33000</v>
      </c>
      <c r="L1199" s="177">
        <v>33000</v>
      </c>
      <c r="M1199" s="177">
        <v>33000</v>
      </c>
      <c r="N1199" s="177">
        <v>33000</v>
      </c>
      <c r="O1199" s="177">
        <v>33000</v>
      </c>
      <c r="P1199" s="177">
        <v>32609</v>
      </c>
      <c r="Q1199" s="203" t="s">
        <v>9</v>
      </c>
      <c r="R1199" s="204">
        <f t="shared" si="18"/>
        <v>0</v>
      </c>
    </row>
    <row r="1200" spans="1:18" s="166" customFormat="1">
      <c r="A1200" s="201" t="s">
        <v>1389</v>
      </c>
      <c r="B1200" s="202" t="s">
        <v>1346</v>
      </c>
      <c r="C1200" s="176">
        <v>0</v>
      </c>
      <c r="D1200" s="176">
        <v>0</v>
      </c>
      <c r="E1200" s="176">
        <v>0</v>
      </c>
      <c r="F1200" s="176">
        <v>0</v>
      </c>
      <c r="G1200" s="176">
        <v>0</v>
      </c>
      <c r="H1200" s="176">
        <v>0</v>
      </c>
      <c r="I1200" s="176">
        <v>0</v>
      </c>
      <c r="J1200" s="176">
        <v>0</v>
      </c>
      <c r="K1200" s="176">
        <v>0</v>
      </c>
      <c r="L1200" s="176">
        <v>0</v>
      </c>
      <c r="M1200" s="176">
        <v>0</v>
      </c>
      <c r="N1200" s="176">
        <v>0</v>
      </c>
      <c r="O1200" s="176">
        <v>0</v>
      </c>
      <c r="P1200" s="176">
        <v>0</v>
      </c>
      <c r="Q1200" s="174" t="s">
        <v>9</v>
      </c>
      <c r="R1200" s="204">
        <f t="shared" si="18"/>
        <v>0</v>
      </c>
    </row>
    <row r="1201" spans="1:18" s="166" customFormat="1">
      <c r="A1201" s="201" t="s">
        <v>1390</v>
      </c>
      <c r="B1201" s="202" t="s">
        <v>1346</v>
      </c>
      <c r="C1201" s="176">
        <v>0</v>
      </c>
      <c r="D1201" s="176">
        <v>0</v>
      </c>
      <c r="E1201" s="176">
        <v>0</v>
      </c>
      <c r="F1201" s="176">
        <v>0</v>
      </c>
      <c r="G1201" s="176">
        <v>0</v>
      </c>
      <c r="H1201" s="176">
        <v>0</v>
      </c>
      <c r="I1201" s="176">
        <v>0</v>
      </c>
      <c r="J1201" s="176">
        <v>0</v>
      </c>
      <c r="K1201" s="176">
        <v>0</v>
      </c>
      <c r="L1201" s="176">
        <v>0</v>
      </c>
      <c r="M1201" s="176">
        <v>0</v>
      </c>
      <c r="N1201" s="176">
        <v>0</v>
      </c>
      <c r="O1201" s="176">
        <v>0</v>
      </c>
      <c r="P1201" s="176">
        <v>0</v>
      </c>
      <c r="Q1201" s="174" t="s">
        <v>9</v>
      </c>
      <c r="R1201" s="204">
        <f t="shared" si="18"/>
        <v>0</v>
      </c>
    </row>
    <row r="1202" spans="1:18">
      <c r="A1202" s="201" t="s">
        <v>1391</v>
      </c>
      <c r="B1202" s="202" t="s">
        <v>1346</v>
      </c>
      <c r="C1202" s="177">
        <v>101000</v>
      </c>
      <c r="D1202" s="177">
        <v>101000</v>
      </c>
      <c r="E1202" s="177">
        <v>101000</v>
      </c>
      <c r="F1202" s="177">
        <v>101000</v>
      </c>
      <c r="G1202" s="177">
        <v>101000</v>
      </c>
      <c r="H1202" s="177">
        <v>101000</v>
      </c>
      <c r="I1202" s="177">
        <v>101000</v>
      </c>
      <c r="J1202" s="177">
        <v>110000</v>
      </c>
      <c r="K1202" s="177">
        <v>110000</v>
      </c>
      <c r="L1202" s="177">
        <v>110000</v>
      </c>
      <c r="M1202" s="177">
        <v>110000</v>
      </c>
      <c r="N1202" s="177">
        <v>110000</v>
      </c>
      <c r="O1202" s="177">
        <v>110000</v>
      </c>
      <c r="P1202" s="177">
        <v>104773</v>
      </c>
      <c r="Q1202" s="203" t="s">
        <v>9</v>
      </c>
      <c r="R1202" s="204">
        <f t="shared" si="18"/>
        <v>0</v>
      </c>
    </row>
    <row r="1203" spans="1:18" s="166" customFormat="1">
      <c r="A1203" s="201" t="s">
        <v>1392</v>
      </c>
      <c r="B1203" s="202" t="s">
        <v>1346</v>
      </c>
      <c r="C1203" s="176">
        <v>0</v>
      </c>
      <c r="D1203" s="176">
        <v>0</v>
      </c>
      <c r="E1203" s="176">
        <v>0</v>
      </c>
      <c r="F1203" s="176">
        <v>0</v>
      </c>
      <c r="G1203" s="176">
        <v>0</v>
      </c>
      <c r="H1203" s="176">
        <v>0</v>
      </c>
      <c r="I1203" s="176">
        <v>0</v>
      </c>
      <c r="J1203" s="176">
        <v>0</v>
      </c>
      <c r="K1203" s="176">
        <v>0</v>
      </c>
      <c r="L1203" s="176">
        <v>0</v>
      </c>
      <c r="M1203" s="176">
        <v>0</v>
      </c>
      <c r="N1203" s="176">
        <v>0</v>
      </c>
      <c r="O1203" s="176">
        <v>0</v>
      </c>
      <c r="P1203" s="176">
        <v>0</v>
      </c>
      <c r="Q1203" s="174" t="s">
        <v>9</v>
      </c>
      <c r="R1203" s="204">
        <f t="shared" si="18"/>
        <v>0</v>
      </c>
    </row>
    <row r="1204" spans="1:18" s="166" customFormat="1">
      <c r="A1204" s="201" t="s">
        <v>1393</v>
      </c>
      <c r="B1204" s="202" t="s">
        <v>1346</v>
      </c>
      <c r="C1204" s="176">
        <v>0</v>
      </c>
      <c r="D1204" s="176">
        <v>0</v>
      </c>
      <c r="E1204" s="176">
        <v>0</v>
      </c>
      <c r="F1204" s="176">
        <v>0</v>
      </c>
      <c r="G1204" s="176">
        <v>0</v>
      </c>
      <c r="H1204" s="176">
        <v>0</v>
      </c>
      <c r="I1204" s="176">
        <v>0</v>
      </c>
      <c r="J1204" s="176">
        <v>0</v>
      </c>
      <c r="K1204" s="176">
        <v>0</v>
      </c>
      <c r="L1204" s="176">
        <v>0</v>
      </c>
      <c r="M1204" s="176">
        <v>0</v>
      </c>
      <c r="N1204" s="176">
        <v>0</v>
      </c>
      <c r="O1204" s="176">
        <v>0</v>
      </c>
      <c r="P1204" s="176">
        <v>0</v>
      </c>
      <c r="Q1204" s="174" t="s">
        <v>9</v>
      </c>
      <c r="R1204" s="204">
        <f t="shared" si="18"/>
        <v>0</v>
      </c>
    </row>
    <row r="1205" spans="1:18">
      <c r="A1205" s="201" t="s">
        <v>1394</v>
      </c>
      <c r="B1205" s="202" t="s">
        <v>1346</v>
      </c>
      <c r="C1205" s="177">
        <v>9000</v>
      </c>
      <c r="D1205" s="177">
        <v>9000</v>
      </c>
      <c r="E1205" s="177">
        <v>9000</v>
      </c>
      <c r="F1205" s="177">
        <v>9000</v>
      </c>
      <c r="G1205" s="177">
        <v>9000</v>
      </c>
      <c r="H1205" s="177">
        <v>9000</v>
      </c>
      <c r="I1205" s="177">
        <v>9000</v>
      </c>
      <c r="J1205" s="177">
        <v>0</v>
      </c>
      <c r="K1205" s="177">
        <v>0</v>
      </c>
      <c r="L1205" s="177">
        <v>0</v>
      </c>
      <c r="M1205" s="177">
        <v>0</v>
      </c>
      <c r="N1205" s="177">
        <v>0</v>
      </c>
      <c r="O1205" s="177">
        <v>0</v>
      </c>
      <c r="P1205" s="177">
        <v>5007</v>
      </c>
      <c r="Q1205" s="203" t="s">
        <v>9</v>
      </c>
      <c r="R1205" s="204">
        <f>(ROUND((C1205+O1205+SUM(D1205:N1205)*2)/24,-3)-(ROUND(P1205,-3)))</f>
        <v>0</v>
      </c>
    </row>
    <row r="1206" spans="1:18" s="166" customFormat="1">
      <c r="A1206" s="201" t="s">
        <v>1395</v>
      </c>
      <c r="B1206" s="202" t="s">
        <v>1346</v>
      </c>
      <c r="C1206" s="176">
        <v>0</v>
      </c>
      <c r="D1206" s="176">
        <v>0</v>
      </c>
      <c r="E1206" s="176">
        <v>0</v>
      </c>
      <c r="F1206" s="176">
        <v>0</v>
      </c>
      <c r="G1206" s="176">
        <v>0</v>
      </c>
      <c r="H1206" s="176">
        <v>0</v>
      </c>
      <c r="I1206" s="176">
        <v>0</v>
      </c>
      <c r="J1206" s="176">
        <v>0</v>
      </c>
      <c r="K1206" s="176">
        <v>0</v>
      </c>
      <c r="L1206" s="176">
        <v>0</v>
      </c>
      <c r="M1206" s="176">
        <v>0</v>
      </c>
      <c r="N1206" s="176">
        <v>0</v>
      </c>
      <c r="O1206" s="176">
        <v>0</v>
      </c>
      <c r="P1206" s="176">
        <v>0</v>
      </c>
      <c r="Q1206" s="174" t="s">
        <v>9</v>
      </c>
      <c r="R1206" s="204">
        <f t="shared" ref="R1206:R1269" si="19">(ROUND((C1206+O1206+SUM(D1206:N1206)*2)/24,-3)-(ROUND(P1206,-3)))</f>
        <v>0</v>
      </c>
    </row>
    <row r="1207" spans="1:18">
      <c r="A1207" s="201" t="s">
        <v>1396</v>
      </c>
      <c r="B1207" s="202" t="s">
        <v>1346</v>
      </c>
      <c r="C1207" s="177">
        <v>557000</v>
      </c>
      <c r="D1207" s="177">
        <v>557000</v>
      </c>
      <c r="E1207" s="177">
        <v>557000</v>
      </c>
      <c r="F1207" s="177">
        <v>557000</v>
      </c>
      <c r="G1207" s="177">
        <v>557000</v>
      </c>
      <c r="H1207" s="177">
        <v>557000</v>
      </c>
      <c r="I1207" s="177">
        <v>557000</v>
      </c>
      <c r="J1207" s="177">
        <v>557000</v>
      </c>
      <c r="K1207" s="177">
        <v>557000</v>
      </c>
      <c r="L1207" s="177">
        <v>557000</v>
      </c>
      <c r="M1207" s="177">
        <v>557000</v>
      </c>
      <c r="N1207" s="177">
        <v>557000</v>
      </c>
      <c r="O1207" s="177">
        <v>557000</v>
      </c>
      <c r="P1207" s="177">
        <v>556690</v>
      </c>
      <c r="Q1207" s="203" t="s">
        <v>9</v>
      </c>
      <c r="R1207" s="204">
        <f t="shared" si="19"/>
        <v>0</v>
      </c>
    </row>
    <row r="1208" spans="1:18" s="166" customFormat="1">
      <c r="A1208" s="201" t="s">
        <v>1397</v>
      </c>
      <c r="B1208" s="202" t="s">
        <v>1346</v>
      </c>
      <c r="C1208" s="176">
        <v>0</v>
      </c>
      <c r="D1208" s="176">
        <v>0</v>
      </c>
      <c r="E1208" s="176">
        <v>0</v>
      </c>
      <c r="F1208" s="176">
        <v>0</v>
      </c>
      <c r="G1208" s="176">
        <v>0</v>
      </c>
      <c r="H1208" s="176">
        <v>0</v>
      </c>
      <c r="I1208" s="176">
        <v>0</v>
      </c>
      <c r="J1208" s="176">
        <v>0</v>
      </c>
      <c r="K1208" s="176">
        <v>0</v>
      </c>
      <c r="L1208" s="176">
        <v>0</v>
      </c>
      <c r="M1208" s="176">
        <v>0</v>
      </c>
      <c r="N1208" s="176">
        <v>0</v>
      </c>
      <c r="O1208" s="176">
        <v>0</v>
      </c>
      <c r="P1208" s="176">
        <v>0</v>
      </c>
      <c r="Q1208" s="174" t="s">
        <v>9</v>
      </c>
      <c r="R1208" s="204">
        <f t="shared" si="19"/>
        <v>0</v>
      </c>
    </row>
    <row r="1209" spans="1:18">
      <c r="A1209" s="201" t="s">
        <v>1398</v>
      </c>
      <c r="B1209" s="202" t="s">
        <v>1346</v>
      </c>
      <c r="C1209" s="177">
        <v>203000</v>
      </c>
      <c r="D1209" s="177">
        <v>203000</v>
      </c>
      <c r="E1209" s="177">
        <v>203000</v>
      </c>
      <c r="F1209" s="177">
        <v>203000</v>
      </c>
      <c r="G1209" s="177">
        <v>203000</v>
      </c>
      <c r="H1209" s="177">
        <v>203000</v>
      </c>
      <c r="I1209" s="177">
        <v>203000</v>
      </c>
      <c r="J1209" s="177">
        <v>0</v>
      </c>
      <c r="K1209" s="177">
        <v>0</v>
      </c>
      <c r="L1209" s="177">
        <v>0</v>
      </c>
      <c r="M1209" s="177">
        <v>0</v>
      </c>
      <c r="N1209" s="177">
        <v>0</v>
      </c>
      <c r="O1209" s="177">
        <v>0</v>
      </c>
      <c r="P1209" s="177">
        <v>109932</v>
      </c>
      <c r="Q1209" s="203" t="s">
        <v>9</v>
      </c>
      <c r="R1209" s="204">
        <f t="shared" si="19"/>
        <v>0</v>
      </c>
    </row>
    <row r="1210" spans="1:18">
      <c r="A1210" s="201" t="s">
        <v>1399</v>
      </c>
      <c r="B1210" s="202" t="s">
        <v>1346</v>
      </c>
      <c r="C1210" s="177">
        <v>1000</v>
      </c>
      <c r="D1210" s="177">
        <v>1000</v>
      </c>
      <c r="E1210" s="177">
        <v>1000</v>
      </c>
      <c r="F1210" s="177">
        <v>1000</v>
      </c>
      <c r="G1210" s="177">
        <v>1000</v>
      </c>
      <c r="H1210" s="177">
        <v>1000</v>
      </c>
      <c r="I1210" s="177">
        <v>1000</v>
      </c>
      <c r="J1210" s="177">
        <v>204000</v>
      </c>
      <c r="K1210" s="177">
        <v>204000</v>
      </c>
      <c r="L1210" s="177">
        <v>204000</v>
      </c>
      <c r="M1210" s="177">
        <v>204000</v>
      </c>
      <c r="N1210" s="177">
        <v>204000</v>
      </c>
      <c r="O1210" s="177">
        <v>204000</v>
      </c>
      <c r="P1210" s="177">
        <v>94107</v>
      </c>
      <c r="Q1210" s="203" t="s">
        <v>9</v>
      </c>
      <c r="R1210" s="204">
        <f t="shared" si="19"/>
        <v>0</v>
      </c>
    </row>
    <row r="1211" spans="1:18" s="166" customFormat="1">
      <c r="A1211" s="201" t="s">
        <v>1400</v>
      </c>
      <c r="B1211" s="202" t="s">
        <v>1346</v>
      </c>
      <c r="C1211" s="176">
        <v>0</v>
      </c>
      <c r="D1211" s="176">
        <v>0</v>
      </c>
      <c r="E1211" s="176">
        <v>0</v>
      </c>
      <c r="F1211" s="176">
        <v>0</v>
      </c>
      <c r="G1211" s="176">
        <v>0</v>
      </c>
      <c r="H1211" s="176">
        <v>0</v>
      </c>
      <c r="I1211" s="176">
        <v>0</v>
      </c>
      <c r="J1211" s="176">
        <v>0</v>
      </c>
      <c r="K1211" s="176">
        <v>0</v>
      </c>
      <c r="L1211" s="176">
        <v>0</v>
      </c>
      <c r="M1211" s="176">
        <v>0</v>
      </c>
      <c r="N1211" s="176">
        <v>0</v>
      </c>
      <c r="O1211" s="176">
        <v>0</v>
      </c>
      <c r="P1211" s="176">
        <v>0</v>
      </c>
      <c r="Q1211" s="174" t="s">
        <v>9</v>
      </c>
      <c r="R1211" s="204">
        <f t="shared" si="19"/>
        <v>0</v>
      </c>
    </row>
    <row r="1212" spans="1:18">
      <c r="A1212" s="201" t="s">
        <v>1401</v>
      </c>
      <c r="B1212" s="202" t="s">
        <v>1346</v>
      </c>
      <c r="C1212" s="177">
        <v>12000</v>
      </c>
      <c r="D1212" s="177">
        <v>12000</v>
      </c>
      <c r="E1212" s="177">
        <v>12000</v>
      </c>
      <c r="F1212" s="177">
        <v>12000</v>
      </c>
      <c r="G1212" s="177">
        <v>12000</v>
      </c>
      <c r="H1212" s="177">
        <v>12000</v>
      </c>
      <c r="I1212" s="177">
        <v>12000</v>
      </c>
      <c r="J1212" s="177">
        <v>69000</v>
      </c>
      <c r="K1212" s="177">
        <v>69000</v>
      </c>
      <c r="L1212" s="177">
        <v>69000</v>
      </c>
      <c r="M1212" s="177">
        <v>69000</v>
      </c>
      <c r="N1212" s="177">
        <v>69000</v>
      </c>
      <c r="O1212" s="177">
        <v>69000</v>
      </c>
      <c r="P1212" s="177">
        <v>37966</v>
      </c>
      <c r="Q1212" s="203" t="s">
        <v>9</v>
      </c>
      <c r="R1212" s="204">
        <f t="shared" si="19"/>
        <v>0</v>
      </c>
    </row>
    <row r="1213" spans="1:18" s="166" customFormat="1">
      <c r="A1213" s="201" t="s">
        <v>1402</v>
      </c>
      <c r="B1213" s="202" t="s">
        <v>1346</v>
      </c>
      <c r="C1213" s="176">
        <v>0</v>
      </c>
      <c r="D1213" s="176">
        <v>0</v>
      </c>
      <c r="E1213" s="176">
        <v>0</v>
      </c>
      <c r="F1213" s="176">
        <v>0</v>
      </c>
      <c r="G1213" s="176">
        <v>0</v>
      </c>
      <c r="H1213" s="176">
        <v>0</v>
      </c>
      <c r="I1213" s="176">
        <v>0</v>
      </c>
      <c r="J1213" s="176">
        <v>0</v>
      </c>
      <c r="K1213" s="176">
        <v>0</v>
      </c>
      <c r="L1213" s="176">
        <v>0</v>
      </c>
      <c r="M1213" s="176">
        <v>0</v>
      </c>
      <c r="N1213" s="176">
        <v>0</v>
      </c>
      <c r="O1213" s="176">
        <v>0</v>
      </c>
      <c r="P1213" s="176">
        <v>0</v>
      </c>
      <c r="Q1213" s="174" t="s">
        <v>9</v>
      </c>
      <c r="R1213" s="204">
        <f t="shared" si="19"/>
        <v>0</v>
      </c>
    </row>
    <row r="1214" spans="1:18" s="166" customFormat="1">
      <c r="A1214" s="201" t="s">
        <v>1403</v>
      </c>
      <c r="B1214" s="202" t="s">
        <v>1346</v>
      </c>
      <c r="C1214" s="176">
        <v>0</v>
      </c>
      <c r="D1214" s="176">
        <v>0</v>
      </c>
      <c r="E1214" s="176">
        <v>0</v>
      </c>
      <c r="F1214" s="176">
        <v>0</v>
      </c>
      <c r="G1214" s="176">
        <v>0</v>
      </c>
      <c r="H1214" s="176">
        <v>0</v>
      </c>
      <c r="I1214" s="176">
        <v>0</v>
      </c>
      <c r="J1214" s="176">
        <v>0</v>
      </c>
      <c r="K1214" s="176">
        <v>0</v>
      </c>
      <c r="L1214" s="176">
        <v>0</v>
      </c>
      <c r="M1214" s="176">
        <v>0</v>
      </c>
      <c r="N1214" s="176">
        <v>0</v>
      </c>
      <c r="O1214" s="176">
        <v>0</v>
      </c>
      <c r="P1214" s="176">
        <v>0</v>
      </c>
      <c r="Q1214" s="174" t="s">
        <v>9</v>
      </c>
      <c r="R1214" s="204">
        <f t="shared" si="19"/>
        <v>0</v>
      </c>
    </row>
    <row r="1215" spans="1:18" s="166" customFormat="1">
      <c r="A1215" s="201" t="s">
        <v>1404</v>
      </c>
      <c r="B1215" s="202" t="s">
        <v>1346</v>
      </c>
      <c r="C1215" s="176">
        <v>0</v>
      </c>
      <c r="D1215" s="176">
        <v>0</v>
      </c>
      <c r="E1215" s="176">
        <v>0</v>
      </c>
      <c r="F1215" s="176">
        <v>0</v>
      </c>
      <c r="G1215" s="176">
        <v>0</v>
      </c>
      <c r="H1215" s="176">
        <v>0</v>
      </c>
      <c r="I1215" s="176">
        <v>0</v>
      </c>
      <c r="J1215" s="176">
        <v>0</v>
      </c>
      <c r="K1215" s="176">
        <v>0</v>
      </c>
      <c r="L1215" s="176">
        <v>0</v>
      </c>
      <c r="M1215" s="176">
        <v>0</v>
      </c>
      <c r="N1215" s="176">
        <v>0</v>
      </c>
      <c r="O1215" s="176">
        <v>0</v>
      </c>
      <c r="P1215" s="176">
        <v>0</v>
      </c>
      <c r="Q1215" s="174" t="s">
        <v>9</v>
      </c>
      <c r="R1215" s="204">
        <f t="shared" si="19"/>
        <v>0</v>
      </c>
    </row>
    <row r="1216" spans="1:18" s="166" customFormat="1">
      <c r="A1216" s="201" t="s">
        <v>1405</v>
      </c>
      <c r="B1216" s="202" t="s">
        <v>1346</v>
      </c>
      <c r="C1216" s="176">
        <v>0</v>
      </c>
      <c r="D1216" s="176">
        <v>0</v>
      </c>
      <c r="E1216" s="176">
        <v>0</v>
      </c>
      <c r="F1216" s="176">
        <v>0</v>
      </c>
      <c r="G1216" s="176">
        <v>0</v>
      </c>
      <c r="H1216" s="176">
        <v>0</v>
      </c>
      <c r="I1216" s="176">
        <v>0</v>
      </c>
      <c r="J1216" s="176">
        <v>0</v>
      </c>
      <c r="K1216" s="176">
        <v>0</v>
      </c>
      <c r="L1216" s="176">
        <v>0</v>
      </c>
      <c r="M1216" s="176">
        <v>0</v>
      </c>
      <c r="N1216" s="176">
        <v>0</v>
      </c>
      <c r="O1216" s="176">
        <v>0</v>
      </c>
      <c r="P1216" s="176">
        <v>0</v>
      </c>
      <c r="Q1216" s="174" t="s">
        <v>9</v>
      </c>
      <c r="R1216" s="204">
        <f t="shared" si="19"/>
        <v>0</v>
      </c>
    </row>
    <row r="1217" spans="1:18" s="166" customFormat="1">
      <c r="A1217" s="201" t="s">
        <v>1406</v>
      </c>
      <c r="B1217" s="202" t="s">
        <v>1346</v>
      </c>
      <c r="C1217" s="176">
        <v>0</v>
      </c>
      <c r="D1217" s="176">
        <v>0</v>
      </c>
      <c r="E1217" s="176">
        <v>0</v>
      </c>
      <c r="F1217" s="176">
        <v>0</v>
      </c>
      <c r="G1217" s="176">
        <v>0</v>
      </c>
      <c r="H1217" s="176">
        <v>0</v>
      </c>
      <c r="I1217" s="176">
        <v>0</v>
      </c>
      <c r="J1217" s="176">
        <v>0</v>
      </c>
      <c r="K1217" s="176">
        <v>0</v>
      </c>
      <c r="L1217" s="176">
        <v>0</v>
      </c>
      <c r="M1217" s="176">
        <v>0</v>
      </c>
      <c r="N1217" s="176">
        <v>0</v>
      </c>
      <c r="O1217" s="176">
        <v>0</v>
      </c>
      <c r="P1217" s="176">
        <v>0</v>
      </c>
      <c r="Q1217" s="174" t="s">
        <v>9</v>
      </c>
      <c r="R1217" s="204">
        <f t="shared" si="19"/>
        <v>0</v>
      </c>
    </row>
    <row r="1218" spans="1:18" s="166" customFormat="1">
      <c r="A1218" s="201" t="s">
        <v>1407</v>
      </c>
      <c r="B1218" s="202" t="s">
        <v>1346</v>
      </c>
      <c r="C1218" s="176">
        <v>0</v>
      </c>
      <c r="D1218" s="176">
        <v>0</v>
      </c>
      <c r="E1218" s="176">
        <v>0</v>
      </c>
      <c r="F1218" s="176">
        <v>0</v>
      </c>
      <c r="G1218" s="176">
        <v>0</v>
      </c>
      <c r="H1218" s="176">
        <v>0</v>
      </c>
      <c r="I1218" s="176">
        <v>0</v>
      </c>
      <c r="J1218" s="176">
        <v>0</v>
      </c>
      <c r="K1218" s="176">
        <v>0</v>
      </c>
      <c r="L1218" s="176">
        <v>0</v>
      </c>
      <c r="M1218" s="176">
        <v>0</v>
      </c>
      <c r="N1218" s="176">
        <v>0</v>
      </c>
      <c r="O1218" s="176">
        <v>0</v>
      </c>
      <c r="P1218" s="176">
        <v>0</v>
      </c>
      <c r="Q1218" s="174" t="s">
        <v>9</v>
      </c>
      <c r="R1218" s="204">
        <f t="shared" si="19"/>
        <v>0</v>
      </c>
    </row>
    <row r="1219" spans="1:18" s="166" customFormat="1">
      <c r="A1219" s="201" t="s">
        <v>1408</v>
      </c>
      <c r="B1219" s="202" t="s">
        <v>1346</v>
      </c>
      <c r="C1219" s="176">
        <v>0</v>
      </c>
      <c r="D1219" s="176">
        <v>0</v>
      </c>
      <c r="E1219" s="176">
        <v>0</v>
      </c>
      <c r="F1219" s="176">
        <v>0</v>
      </c>
      <c r="G1219" s="176">
        <v>0</v>
      </c>
      <c r="H1219" s="176">
        <v>0</v>
      </c>
      <c r="I1219" s="176">
        <v>0</v>
      </c>
      <c r="J1219" s="176">
        <v>0</v>
      </c>
      <c r="K1219" s="176">
        <v>0</v>
      </c>
      <c r="L1219" s="176">
        <v>0</v>
      </c>
      <c r="M1219" s="176">
        <v>0</v>
      </c>
      <c r="N1219" s="176">
        <v>0</v>
      </c>
      <c r="O1219" s="176">
        <v>0</v>
      </c>
      <c r="P1219" s="176">
        <v>0</v>
      </c>
      <c r="Q1219" s="174" t="s">
        <v>9</v>
      </c>
      <c r="R1219" s="204">
        <f t="shared" si="19"/>
        <v>0</v>
      </c>
    </row>
    <row r="1220" spans="1:18">
      <c r="A1220" s="201" t="s">
        <v>1409</v>
      </c>
      <c r="B1220" s="202" t="s">
        <v>1346</v>
      </c>
      <c r="C1220" s="177">
        <v>609000</v>
      </c>
      <c r="D1220" s="177">
        <v>491000</v>
      </c>
      <c r="E1220" s="177">
        <v>491000</v>
      </c>
      <c r="F1220" s="177">
        <v>491000</v>
      </c>
      <c r="G1220" s="177">
        <v>491000</v>
      </c>
      <c r="H1220" s="177">
        <v>491000</v>
      </c>
      <c r="I1220" s="177">
        <v>491000</v>
      </c>
      <c r="J1220" s="177">
        <v>0</v>
      </c>
      <c r="K1220" s="177">
        <v>0</v>
      </c>
      <c r="L1220" s="177">
        <v>0</v>
      </c>
      <c r="M1220" s="177">
        <v>0</v>
      </c>
      <c r="N1220" s="177">
        <v>0</v>
      </c>
      <c r="O1220" s="177">
        <v>0</v>
      </c>
      <c r="P1220" s="177">
        <v>270682</v>
      </c>
      <c r="Q1220" s="203" t="s">
        <v>9</v>
      </c>
      <c r="R1220" s="204">
        <f t="shared" si="19"/>
        <v>0</v>
      </c>
    </row>
    <row r="1221" spans="1:18">
      <c r="A1221" s="201" t="s">
        <v>1410</v>
      </c>
      <c r="B1221" s="202" t="s">
        <v>1346</v>
      </c>
      <c r="C1221" s="177">
        <v>1412000</v>
      </c>
      <c r="D1221" s="177">
        <v>1412000</v>
      </c>
      <c r="E1221" s="177">
        <v>1412000</v>
      </c>
      <c r="F1221" s="177">
        <v>1412000</v>
      </c>
      <c r="G1221" s="177">
        <v>1412000</v>
      </c>
      <c r="H1221" s="177">
        <v>1412000</v>
      </c>
      <c r="I1221" s="177">
        <v>1412000</v>
      </c>
      <c r="J1221" s="177">
        <v>1902000</v>
      </c>
      <c r="K1221" s="177">
        <v>1902000</v>
      </c>
      <c r="L1221" s="177">
        <v>1902000</v>
      </c>
      <c r="M1221" s="177">
        <v>1902000</v>
      </c>
      <c r="N1221" s="177">
        <v>1902000</v>
      </c>
      <c r="O1221" s="177">
        <v>1902000</v>
      </c>
      <c r="P1221" s="177">
        <v>1636532</v>
      </c>
      <c r="Q1221" s="203" t="s">
        <v>9</v>
      </c>
      <c r="R1221" s="204">
        <f t="shared" si="19"/>
        <v>0</v>
      </c>
    </row>
    <row r="1222" spans="1:18" s="166" customFormat="1">
      <c r="A1222" s="201" t="s">
        <v>1411</v>
      </c>
      <c r="B1222" s="202" t="s">
        <v>1346</v>
      </c>
      <c r="C1222" s="176">
        <v>0</v>
      </c>
      <c r="D1222" s="176">
        <v>0</v>
      </c>
      <c r="E1222" s="176">
        <v>0</v>
      </c>
      <c r="F1222" s="176">
        <v>0</v>
      </c>
      <c r="G1222" s="176">
        <v>0</v>
      </c>
      <c r="H1222" s="176">
        <v>0</v>
      </c>
      <c r="I1222" s="176">
        <v>0</v>
      </c>
      <c r="J1222" s="176">
        <v>0</v>
      </c>
      <c r="K1222" s="176">
        <v>0</v>
      </c>
      <c r="L1222" s="176">
        <v>0</v>
      </c>
      <c r="M1222" s="176">
        <v>0</v>
      </c>
      <c r="N1222" s="176">
        <v>0</v>
      </c>
      <c r="O1222" s="176">
        <v>0</v>
      </c>
      <c r="P1222" s="176">
        <v>0</v>
      </c>
      <c r="Q1222" s="174" t="s">
        <v>9</v>
      </c>
      <c r="R1222" s="204">
        <f t="shared" si="19"/>
        <v>0</v>
      </c>
    </row>
    <row r="1223" spans="1:18" s="166" customFormat="1">
      <c r="A1223" s="201" t="s">
        <v>1412</v>
      </c>
      <c r="B1223" s="202" t="s">
        <v>1346</v>
      </c>
      <c r="C1223" s="176">
        <v>0</v>
      </c>
      <c r="D1223" s="176">
        <v>0</v>
      </c>
      <c r="E1223" s="176">
        <v>0</v>
      </c>
      <c r="F1223" s="176">
        <v>0</v>
      </c>
      <c r="G1223" s="176">
        <v>0</v>
      </c>
      <c r="H1223" s="176">
        <v>0</v>
      </c>
      <c r="I1223" s="176">
        <v>0</v>
      </c>
      <c r="J1223" s="176">
        <v>0</v>
      </c>
      <c r="K1223" s="176">
        <v>0</v>
      </c>
      <c r="L1223" s="176">
        <v>0</v>
      </c>
      <c r="M1223" s="176">
        <v>0</v>
      </c>
      <c r="N1223" s="176">
        <v>0</v>
      </c>
      <c r="O1223" s="176">
        <v>0</v>
      </c>
      <c r="P1223" s="176">
        <v>0</v>
      </c>
      <c r="Q1223" s="174" t="s">
        <v>9</v>
      </c>
      <c r="R1223" s="204">
        <f t="shared" si="19"/>
        <v>0</v>
      </c>
    </row>
    <row r="1224" spans="1:18" s="166" customFormat="1">
      <c r="A1224" s="201" t="s">
        <v>1413</v>
      </c>
      <c r="B1224" s="202" t="s">
        <v>1346</v>
      </c>
      <c r="C1224" s="176">
        <v>0</v>
      </c>
      <c r="D1224" s="176">
        <v>0</v>
      </c>
      <c r="E1224" s="176">
        <v>0</v>
      </c>
      <c r="F1224" s="176">
        <v>0</v>
      </c>
      <c r="G1224" s="176">
        <v>0</v>
      </c>
      <c r="H1224" s="176">
        <v>0</v>
      </c>
      <c r="I1224" s="176">
        <v>0</v>
      </c>
      <c r="J1224" s="176">
        <v>0</v>
      </c>
      <c r="K1224" s="176">
        <v>0</v>
      </c>
      <c r="L1224" s="176">
        <v>0</v>
      </c>
      <c r="M1224" s="176">
        <v>0</v>
      </c>
      <c r="N1224" s="176">
        <v>0</v>
      </c>
      <c r="O1224" s="176">
        <v>0</v>
      </c>
      <c r="P1224" s="176">
        <v>0</v>
      </c>
      <c r="Q1224" s="174" t="s">
        <v>9</v>
      </c>
      <c r="R1224" s="204">
        <f t="shared" si="19"/>
        <v>0</v>
      </c>
    </row>
    <row r="1225" spans="1:18" s="166" customFormat="1">
      <c r="A1225" s="201" t="s">
        <v>1414</v>
      </c>
      <c r="B1225" s="202" t="s">
        <v>1346</v>
      </c>
      <c r="C1225" s="176">
        <v>0</v>
      </c>
      <c r="D1225" s="176">
        <v>0</v>
      </c>
      <c r="E1225" s="176">
        <v>0</v>
      </c>
      <c r="F1225" s="176">
        <v>0</v>
      </c>
      <c r="G1225" s="176">
        <v>0</v>
      </c>
      <c r="H1225" s="176">
        <v>0</v>
      </c>
      <c r="I1225" s="176">
        <v>0</v>
      </c>
      <c r="J1225" s="176">
        <v>0</v>
      </c>
      <c r="K1225" s="176">
        <v>0</v>
      </c>
      <c r="L1225" s="176">
        <v>0</v>
      </c>
      <c r="M1225" s="176">
        <v>0</v>
      </c>
      <c r="N1225" s="176">
        <v>0</v>
      </c>
      <c r="O1225" s="176">
        <v>0</v>
      </c>
      <c r="P1225" s="176">
        <v>0</v>
      </c>
      <c r="Q1225" s="174" t="s">
        <v>9</v>
      </c>
      <c r="R1225" s="204">
        <f t="shared" si="19"/>
        <v>0</v>
      </c>
    </row>
    <row r="1226" spans="1:18" s="166" customFormat="1">
      <c r="A1226" s="201" t="s">
        <v>1415</v>
      </c>
      <c r="B1226" s="202" t="s">
        <v>1346</v>
      </c>
      <c r="C1226" s="176">
        <v>0</v>
      </c>
      <c r="D1226" s="176">
        <v>0</v>
      </c>
      <c r="E1226" s="176">
        <v>0</v>
      </c>
      <c r="F1226" s="176">
        <v>0</v>
      </c>
      <c r="G1226" s="176">
        <v>0</v>
      </c>
      <c r="H1226" s="176">
        <v>0</v>
      </c>
      <c r="I1226" s="176">
        <v>0</v>
      </c>
      <c r="J1226" s="176">
        <v>0</v>
      </c>
      <c r="K1226" s="176">
        <v>0</v>
      </c>
      <c r="L1226" s="176">
        <v>0</v>
      </c>
      <c r="M1226" s="176">
        <v>0</v>
      </c>
      <c r="N1226" s="176">
        <v>0</v>
      </c>
      <c r="O1226" s="176">
        <v>0</v>
      </c>
      <c r="P1226" s="176">
        <v>0</v>
      </c>
      <c r="Q1226" s="174" t="s">
        <v>9</v>
      </c>
      <c r="R1226" s="204">
        <f t="shared" si="19"/>
        <v>0</v>
      </c>
    </row>
    <row r="1227" spans="1:18">
      <c r="A1227" s="201" t="s">
        <v>1416</v>
      </c>
      <c r="B1227" s="202" t="s">
        <v>1346</v>
      </c>
      <c r="C1227" s="177">
        <v>85000</v>
      </c>
      <c r="D1227" s="177">
        <v>85000</v>
      </c>
      <c r="E1227" s="177">
        <v>85000</v>
      </c>
      <c r="F1227" s="177">
        <v>85000</v>
      </c>
      <c r="G1227" s="177">
        <v>85000</v>
      </c>
      <c r="H1227" s="177">
        <v>85000</v>
      </c>
      <c r="I1227" s="177">
        <v>85000</v>
      </c>
      <c r="J1227" s="177">
        <v>85000</v>
      </c>
      <c r="K1227" s="177">
        <v>85000</v>
      </c>
      <c r="L1227" s="177">
        <v>85000</v>
      </c>
      <c r="M1227" s="177">
        <v>85000</v>
      </c>
      <c r="N1227" s="177">
        <v>85000</v>
      </c>
      <c r="O1227" s="177">
        <v>85000</v>
      </c>
      <c r="P1227" s="177">
        <v>85203</v>
      </c>
      <c r="Q1227" s="203" t="s">
        <v>9</v>
      </c>
      <c r="R1227" s="204">
        <f t="shared" si="19"/>
        <v>0</v>
      </c>
    </row>
    <row r="1228" spans="1:18">
      <c r="A1228" s="201" t="s">
        <v>1417</v>
      </c>
      <c r="B1228" s="202" t="s">
        <v>1346</v>
      </c>
      <c r="C1228" s="177">
        <v>749000</v>
      </c>
      <c r="D1228" s="177">
        <v>749000</v>
      </c>
      <c r="E1228" s="177">
        <v>749000</v>
      </c>
      <c r="F1228" s="177">
        <v>749000</v>
      </c>
      <c r="G1228" s="177">
        <v>749000</v>
      </c>
      <c r="H1228" s="177">
        <v>749000</v>
      </c>
      <c r="I1228" s="177">
        <v>749000</v>
      </c>
      <c r="J1228" s="177">
        <v>749000</v>
      </c>
      <c r="K1228" s="177">
        <v>749000</v>
      </c>
      <c r="L1228" s="177">
        <v>749000</v>
      </c>
      <c r="M1228" s="177">
        <v>749000</v>
      </c>
      <c r="N1228" s="177">
        <v>749000</v>
      </c>
      <c r="O1228" s="177">
        <v>749000</v>
      </c>
      <c r="P1228" s="177">
        <v>748903</v>
      </c>
      <c r="Q1228" s="203" t="s">
        <v>9</v>
      </c>
      <c r="R1228" s="204">
        <f t="shared" si="19"/>
        <v>0</v>
      </c>
    </row>
    <row r="1229" spans="1:18" s="166" customFormat="1">
      <c r="A1229" s="201" t="s">
        <v>1418</v>
      </c>
      <c r="B1229" s="202" t="s">
        <v>1346</v>
      </c>
      <c r="C1229" s="176">
        <v>0</v>
      </c>
      <c r="D1229" s="176">
        <v>0</v>
      </c>
      <c r="E1229" s="176">
        <v>0</v>
      </c>
      <c r="F1229" s="176">
        <v>0</v>
      </c>
      <c r="G1229" s="176">
        <v>0</v>
      </c>
      <c r="H1229" s="176">
        <v>0</v>
      </c>
      <c r="I1229" s="176">
        <v>0</v>
      </c>
      <c r="J1229" s="176">
        <v>0</v>
      </c>
      <c r="K1229" s="176">
        <v>0</v>
      </c>
      <c r="L1229" s="176">
        <v>0</v>
      </c>
      <c r="M1229" s="176">
        <v>0</v>
      </c>
      <c r="N1229" s="176">
        <v>0</v>
      </c>
      <c r="O1229" s="176">
        <v>0</v>
      </c>
      <c r="P1229" s="176">
        <v>0</v>
      </c>
      <c r="Q1229" s="174" t="s">
        <v>9</v>
      </c>
      <c r="R1229" s="204">
        <f t="shared" si="19"/>
        <v>0</v>
      </c>
    </row>
    <row r="1230" spans="1:18" s="166" customFormat="1">
      <c r="A1230" s="201" t="s">
        <v>1419</v>
      </c>
      <c r="B1230" s="202" t="s">
        <v>1346</v>
      </c>
      <c r="C1230" s="176">
        <v>0</v>
      </c>
      <c r="D1230" s="176">
        <v>0</v>
      </c>
      <c r="E1230" s="176">
        <v>0</v>
      </c>
      <c r="F1230" s="176">
        <v>0</v>
      </c>
      <c r="G1230" s="176">
        <v>0</v>
      </c>
      <c r="H1230" s="176">
        <v>0</v>
      </c>
      <c r="I1230" s="176">
        <v>0</v>
      </c>
      <c r="J1230" s="176">
        <v>0</v>
      </c>
      <c r="K1230" s="176">
        <v>0</v>
      </c>
      <c r="L1230" s="176">
        <v>0</v>
      </c>
      <c r="M1230" s="176">
        <v>0</v>
      </c>
      <c r="N1230" s="176">
        <v>0</v>
      </c>
      <c r="O1230" s="176">
        <v>0</v>
      </c>
      <c r="P1230" s="176">
        <v>0</v>
      </c>
      <c r="Q1230" s="174" t="s">
        <v>9</v>
      </c>
      <c r="R1230" s="204">
        <f t="shared" si="19"/>
        <v>0</v>
      </c>
    </row>
    <row r="1231" spans="1:18">
      <c r="A1231" s="201" t="s">
        <v>1420</v>
      </c>
      <c r="B1231" s="202" t="s">
        <v>1346</v>
      </c>
      <c r="C1231" s="177">
        <v>7627000</v>
      </c>
      <c r="D1231" s="177">
        <v>7419000</v>
      </c>
      <c r="E1231" s="177">
        <v>7419000</v>
      </c>
      <c r="F1231" s="177">
        <v>7419000</v>
      </c>
      <c r="G1231" s="177">
        <v>7419000</v>
      </c>
      <c r="H1231" s="177">
        <v>7385000</v>
      </c>
      <c r="I1231" s="177">
        <v>7366000</v>
      </c>
      <c r="J1231" s="177">
        <v>0</v>
      </c>
      <c r="K1231" s="177">
        <v>0</v>
      </c>
      <c r="L1231" s="177">
        <v>0</v>
      </c>
      <c r="M1231" s="177">
        <v>0</v>
      </c>
      <c r="N1231" s="177">
        <v>0</v>
      </c>
      <c r="O1231" s="177">
        <v>0</v>
      </c>
      <c r="P1231" s="177">
        <v>4020151</v>
      </c>
      <c r="Q1231" s="203" t="s">
        <v>9</v>
      </c>
      <c r="R1231" s="204">
        <f t="shared" si="19"/>
        <v>0</v>
      </c>
    </row>
    <row r="1232" spans="1:18">
      <c r="A1232" s="201" t="s">
        <v>1421</v>
      </c>
      <c r="B1232" s="202" t="s">
        <v>1346</v>
      </c>
      <c r="C1232" s="177">
        <v>56414000</v>
      </c>
      <c r="D1232" s="177">
        <v>56543000</v>
      </c>
      <c r="E1232" s="177">
        <v>56825000</v>
      </c>
      <c r="F1232" s="177">
        <v>56896000</v>
      </c>
      <c r="G1232" s="177">
        <v>56913000</v>
      </c>
      <c r="H1232" s="177">
        <v>56937000</v>
      </c>
      <c r="I1232" s="177">
        <v>56936000</v>
      </c>
      <c r="J1232" s="177">
        <v>64012000</v>
      </c>
      <c r="K1232" s="177">
        <v>64113000</v>
      </c>
      <c r="L1232" s="177">
        <v>64355000</v>
      </c>
      <c r="M1232" s="177">
        <v>64557000</v>
      </c>
      <c r="N1232" s="177">
        <v>64748000</v>
      </c>
      <c r="O1232" s="177">
        <v>64791000</v>
      </c>
      <c r="P1232" s="177">
        <v>60286424</v>
      </c>
      <c r="Q1232" s="203" t="s">
        <v>9</v>
      </c>
      <c r="R1232" s="204">
        <f t="shared" si="19"/>
        <v>0</v>
      </c>
    </row>
    <row r="1233" spans="1:18" s="166" customFormat="1">
      <c r="A1233" s="201" t="s">
        <v>1422</v>
      </c>
      <c r="B1233" s="202" t="s">
        <v>1346</v>
      </c>
      <c r="C1233" s="176">
        <v>0</v>
      </c>
      <c r="D1233" s="176">
        <v>0</v>
      </c>
      <c r="E1233" s="176">
        <v>0</v>
      </c>
      <c r="F1233" s="176">
        <v>0</v>
      </c>
      <c r="G1233" s="176">
        <v>0</v>
      </c>
      <c r="H1233" s="176">
        <v>0</v>
      </c>
      <c r="I1233" s="176">
        <v>0</v>
      </c>
      <c r="J1233" s="176">
        <v>0</v>
      </c>
      <c r="K1233" s="176">
        <v>0</v>
      </c>
      <c r="L1233" s="176">
        <v>0</v>
      </c>
      <c r="M1233" s="176">
        <v>0</v>
      </c>
      <c r="N1233" s="176">
        <v>0</v>
      </c>
      <c r="O1233" s="176">
        <v>0</v>
      </c>
      <c r="P1233" s="176">
        <v>0</v>
      </c>
      <c r="Q1233" s="174" t="s">
        <v>9</v>
      </c>
      <c r="R1233" s="204">
        <f t="shared" si="19"/>
        <v>0</v>
      </c>
    </row>
    <row r="1234" spans="1:18" s="166" customFormat="1">
      <c r="A1234" s="201" t="s">
        <v>1423</v>
      </c>
      <c r="B1234" s="202" t="s">
        <v>1346</v>
      </c>
      <c r="C1234" s="176">
        <v>0</v>
      </c>
      <c r="D1234" s="176">
        <v>0</v>
      </c>
      <c r="E1234" s="176">
        <v>0</v>
      </c>
      <c r="F1234" s="176">
        <v>0</v>
      </c>
      <c r="G1234" s="176">
        <v>0</v>
      </c>
      <c r="H1234" s="176">
        <v>0</v>
      </c>
      <c r="I1234" s="176">
        <v>0</v>
      </c>
      <c r="J1234" s="176">
        <v>0</v>
      </c>
      <c r="K1234" s="176">
        <v>0</v>
      </c>
      <c r="L1234" s="176">
        <v>0</v>
      </c>
      <c r="M1234" s="176">
        <v>0</v>
      </c>
      <c r="N1234" s="176">
        <v>0</v>
      </c>
      <c r="O1234" s="176">
        <v>0</v>
      </c>
      <c r="P1234" s="176">
        <v>0</v>
      </c>
      <c r="Q1234" s="174" t="s">
        <v>9</v>
      </c>
      <c r="R1234" s="204">
        <f t="shared" si="19"/>
        <v>0</v>
      </c>
    </row>
    <row r="1235" spans="1:18" s="166" customFormat="1">
      <c r="A1235" s="201" t="s">
        <v>1424</v>
      </c>
      <c r="B1235" s="202" t="s">
        <v>1346</v>
      </c>
      <c r="C1235" s="176">
        <v>0</v>
      </c>
      <c r="D1235" s="176">
        <v>0</v>
      </c>
      <c r="E1235" s="176">
        <v>0</v>
      </c>
      <c r="F1235" s="176">
        <v>0</v>
      </c>
      <c r="G1235" s="176">
        <v>0</v>
      </c>
      <c r="H1235" s="176">
        <v>0</v>
      </c>
      <c r="I1235" s="176">
        <v>0</v>
      </c>
      <c r="J1235" s="176">
        <v>0</v>
      </c>
      <c r="K1235" s="176">
        <v>0</v>
      </c>
      <c r="L1235" s="176">
        <v>0</v>
      </c>
      <c r="M1235" s="176">
        <v>0</v>
      </c>
      <c r="N1235" s="176">
        <v>0</v>
      </c>
      <c r="O1235" s="176">
        <v>0</v>
      </c>
      <c r="P1235" s="176">
        <v>0</v>
      </c>
      <c r="Q1235" s="174" t="s">
        <v>9</v>
      </c>
      <c r="R1235" s="204">
        <f t="shared" si="19"/>
        <v>0</v>
      </c>
    </row>
    <row r="1236" spans="1:18" s="166" customFormat="1">
      <c r="A1236" s="201" t="s">
        <v>1425</v>
      </c>
      <c r="B1236" s="202" t="s">
        <v>1346</v>
      </c>
      <c r="C1236" s="176">
        <v>0</v>
      </c>
      <c r="D1236" s="176">
        <v>0</v>
      </c>
      <c r="E1236" s="176">
        <v>0</v>
      </c>
      <c r="F1236" s="176">
        <v>0</v>
      </c>
      <c r="G1236" s="176">
        <v>0</v>
      </c>
      <c r="H1236" s="176">
        <v>0</v>
      </c>
      <c r="I1236" s="176">
        <v>0</v>
      </c>
      <c r="J1236" s="176">
        <v>0</v>
      </c>
      <c r="K1236" s="176">
        <v>0</v>
      </c>
      <c r="L1236" s="176">
        <v>0</v>
      </c>
      <c r="M1236" s="176">
        <v>0</v>
      </c>
      <c r="N1236" s="176">
        <v>0</v>
      </c>
      <c r="O1236" s="176">
        <v>0</v>
      </c>
      <c r="P1236" s="176">
        <v>0</v>
      </c>
      <c r="Q1236" s="174" t="s">
        <v>9</v>
      </c>
      <c r="R1236" s="204">
        <f t="shared" si="19"/>
        <v>0</v>
      </c>
    </row>
    <row r="1237" spans="1:18" s="166" customFormat="1">
      <c r="A1237" s="201" t="s">
        <v>1426</v>
      </c>
      <c r="B1237" s="202" t="s">
        <v>1346</v>
      </c>
      <c r="C1237" s="176">
        <v>0</v>
      </c>
      <c r="D1237" s="176">
        <v>0</v>
      </c>
      <c r="E1237" s="176">
        <v>0</v>
      </c>
      <c r="F1237" s="176">
        <v>0</v>
      </c>
      <c r="G1237" s="176">
        <v>0</v>
      </c>
      <c r="H1237" s="176">
        <v>0</v>
      </c>
      <c r="I1237" s="176">
        <v>0</v>
      </c>
      <c r="J1237" s="176">
        <v>0</v>
      </c>
      <c r="K1237" s="176">
        <v>0</v>
      </c>
      <c r="L1237" s="176">
        <v>0</v>
      </c>
      <c r="M1237" s="176">
        <v>0</v>
      </c>
      <c r="N1237" s="176">
        <v>0</v>
      </c>
      <c r="O1237" s="176">
        <v>0</v>
      </c>
      <c r="P1237" s="176">
        <v>0</v>
      </c>
      <c r="Q1237" s="174" t="s">
        <v>9</v>
      </c>
      <c r="R1237" s="204">
        <f t="shared" si="19"/>
        <v>0</v>
      </c>
    </row>
    <row r="1238" spans="1:18" s="166" customFormat="1">
      <c r="A1238" s="201" t="s">
        <v>1427</v>
      </c>
      <c r="B1238" s="202" t="s">
        <v>1346</v>
      </c>
      <c r="C1238" s="176">
        <v>0</v>
      </c>
      <c r="D1238" s="176">
        <v>0</v>
      </c>
      <c r="E1238" s="176">
        <v>0</v>
      </c>
      <c r="F1238" s="176">
        <v>0</v>
      </c>
      <c r="G1238" s="176">
        <v>0</v>
      </c>
      <c r="H1238" s="176">
        <v>0</v>
      </c>
      <c r="I1238" s="176">
        <v>0</v>
      </c>
      <c r="J1238" s="176">
        <v>0</v>
      </c>
      <c r="K1238" s="176">
        <v>0</v>
      </c>
      <c r="L1238" s="176">
        <v>0</v>
      </c>
      <c r="M1238" s="176">
        <v>0</v>
      </c>
      <c r="N1238" s="176">
        <v>0</v>
      </c>
      <c r="O1238" s="176">
        <v>0</v>
      </c>
      <c r="P1238" s="176">
        <v>0</v>
      </c>
      <c r="Q1238" s="174" t="s">
        <v>9</v>
      </c>
      <c r="R1238" s="204">
        <f t="shared" si="19"/>
        <v>0</v>
      </c>
    </row>
    <row r="1239" spans="1:18" s="166" customFormat="1">
      <c r="A1239" s="201" t="s">
        <v>1428</v>
      </c>
      <c r="B1239" s="202" t="s">
        <v>1346</v>
      </c>
      <c r="C1239" s="176">
        <v>0</v>
      </c>
      <c r="D1239" s="176">
        <v>0</v>
      </c>
      <c r="E1239" s="176">
        <v>0</v>
      </c>
      <c r="F1239" s="176">
        <v>0</v>
      </c>
      <c r="G1239" s="176">
        <v>0</v>
      </c>
      <c r="H1239" s="176">
        <v>0</v>
      </c>
      <c r="I1239" s="176">
        <v>0</v>
      </c>
      <c r="J1239" s="176">
        <v>0</v>
      </c>
      <c r="K1239" s="176">
        <v>0</v>
      </c>
      <c r="L1239" s="176">
        <v>0</v>
      </c>
      <c r="M1239" s="176">
        <v>0</v>
      </c>
      <c r="N1239" s="176">
        <v>0</v>
      </c>
      <c r="O1239" s="176">
        <v>0</v>
      </c>
      <c r="P1239" s="176">
        <v>0</v>
      </c>
      <c r="Q1239" s="174" t="s">
        <v>9</v>
      </c>
      <c r="R1239" s="204">
        <f t="shared" si="19"/>
        <v>0</v>
      </c>
    </row>
    <row r="1240" spans="1:18" s="166" customFormat="1">
      <c r="A1240" s="201" t="s">
        <v>1429</v>
      </c>
      <c r="B1240" s="202" t="s">
        <v>1346</v>
      </c>
      <c r="C1240" s="176">
        <v>0</v>
      </c>
      <c r="D1240" s="176">
        <v>0</v>
      </c>
      <c r="E1240" s="176">
        <v>0</v>
      </c>
      <c r="F1240" s="176">
        <v>0</v>
      </c>
      <c r="G1240" s="176">
        <v>0</v>
      </c>
      <c r="H1240" s="176">
        <v>0</v>
      </c>
      <c r="I1240" s="176">
        <v>0</v>
      </c>
      <c r="J1240" s="176">
        <v>0</v>
      </c>
      <c r="K1240" s="176">
        <v>0</v>
      </c>
      <c r="L1240" s="176">
        <v>0</v>
      </c>
      <c r="M1240" s="176">
        <v>0</v>
      </c>
      <c r="N1240" s="176">
        <v>0</v>
      </c>
      <c r="O1240" s="176">
        <v>0</v>
      </c>
      <c r="P1240" s="176">
        <v>0</v>
      </c>
      <c r="Q1240" s="174" t="s">
        <v>9</v>
      </c>
      <c r="R1240" s="204">
        <f t="shared" si="19"/>
        <v>0</v>
      </c>
    </row>
    <row r="1241" spans="1:18" s="166" customFormat="1">
      <c r="A1241" s="201" t="s">
        <v>1430</v>
      </c>
      <c r="B1241" s="202" t="s">
        <v>1346</v>
      </c>
      <c r="C1241" s="176">
        <v>0</v>
      </c>
      <c r="D1241" s="176">
        <v>0</v>
      </c>
      <c r="E1241" s="176">
        <v>0</v>
      </c>
      <c r="F1241" s="176">
        <v>0</v>
      </c>
      <c r="G1241" s="176">
        <v>0</v>
      </c>
      <c r="H1241" s="176">
        <v>0</v>
      </c>
      <c r="I1241" s="176">
        <v>0</v>
      </c>
      <c r="J1241" s="176">
        <v>0</v>
      </c>
      <c r="K1241" s="176">
        <v>0</v>
      </c>
      <c r="L1241" s="176">
        <v>0</v>
      </c>
      <c r="M1241" s="176">
        <v>0</v>
      </c>
      <c r="N1241" s="176">
        <v>0</v>
      </c>
      <c r="O1241" s="176">
        <v>0</v>
      </c>
      <c r="P1241" s="176">
        <v>0</v>
      </c>
      <c r="Q1241" s="174" t="s">
        <v>9</v>
      </c>
      <c r="R1241" s="204">
        <f t="shared" si="19"/>
        <v>0</v>
      </c>
    </row>
    <row r="1242" spans="1:18" s="166" customFormat="1">
      <c r="A1242" s="201" t="s">
        <v>1431</v>
      </c>
      <c r="B1242" s="202" t="s">
        <v>1346</v>
      </c>
      <c r="C1242" s="176">
        <v>0</v>
      </c>
      <c r="D1242" s="176">
        <v>0</v>
      </c>
      <c r="E1242" s="176">
        <v>0</v>
      </c>
      <c r="F1242" s="176">
        <v>0</v>
      </c>
      <c r="G1242" s="176">
        <v>0</v>
      </c>
      <c r="H1242" s="176">
        <v>0</v>
      </c>
      <c r="I1242" s="176">
        <v>0</v>
      </c>
      <c r="J1242" s="176">
        <v>0</v>
      </c>
      <c r="K1242" s="176">
        <v>0</v>
      </c>
      <c r="L1242" s="176">
        <v>0</v>
      </c>
      <c r="M1242" s="176">
        <v>0</v>
      </c>
      <c r="N1242" s="176">
        <v>0</v>
      </c>
      <c r="O1242" s="176">
        <v>0</v>
      </c>
      <c r="P1242" s="176">
        <v>0</v>
      </c>
      <c r="Q1242" s="174" t="s">
        <v>9</v>
      </c>
      <c r="R1242" s="204">
        <f t="shared" si="19"/>
        <v>0</v>
      </c>
    </row>
    <row r="1243" spans="1:18" s="166" customFormat="1">
      <c r="A1243" s="201" t="s">
        <v>1432</v>
      </c>
      <c r="B1243" s="202" t="s">
        <v>1346</v>
      </c>
      <c r="C1243" s="176">
        <v>0</v>
      </c>
      <c r="D1243" s="176">
        <v>0</v>
      </c>
      <c r="E1243" s="176">
        <v>0</v>
      </c>
      <c r="F1243" s="176">
        <v>0</v>
      </c>
      <c r="G1243" s="176">
        <v>0</v>
      </c>
      <c r="H1243" s="176">
        <v>0</v>
      </c>
      <c r="I1243" s="176">
        <v>0</v>
      </c>
      <c r="J1243" s="176">
        <v>0</v>
      </c>
      <c r="K1243" s="176">
        <v>0</v>
      </c>
      <c r="L1243" s="176">
        <v>0</v>
      </c>
      <c r="M1243" s="176">
        <v>0</v>
      </c>
      <c r="N1243" s="176">
        <v>0</v>
      </c>
      <c r="O1243" s="176">
        <v>0</v>
      </c>
      <c r="P1243" s="176">
        <v>0</v>
      </c>
      <c r="Q1243" s="174" t="s">
        <v>9</v>
      </c>
      <c r="R1243" s="204">
        <f t="shared" si="19"/>
        <v>0</v>
      </c>
    </row>
    <row r="1244" spans="1:18" s="166" customFormat="1">
      <c r="A1244" s="201" t="s">
        <v>1433</v>
      </c>
      <c r="B1244" s="202" t="s">
        <v>1346</v>
      </c>
      <c r="C1244" s="176">
        <v>0</v>
      </c>
      <c r="D1244" s="176">
        <v>0</v>
      </c>
      <c r="E1244" s="176">
        <v>0</v>
      </c>
      <c r="F1244" s="176">
        <v>0</v>
      </c>
      <c r="G1244" s="176">
        <v>0</v>
      </c>
      <c r="H1244" s="176">
        <v>0</v>
      </c>
      <c r="I1244" s="176">
        <v>0</v>
      </c>
      <c r="J1244" s="176">
        <v>0</v>
      </c>
      <c r="K1244" s="176">
        <v>0</v>
      </c>
      <c r="L1244" s="176">
        <v>0</v>
      </c>
      <c r="M1244" s="176">
        <v>0</v>
      </c>
      <c r="N1244" s="176">
        <v>0</v>
      </c>
      <c r="O1244" s="176">
        <v>0</v>
      </c>
      <c r="P1244" s="176">
        <v>0</v>
      </c>
      <c r="Q1244" s="174" t="s">
        <v>9</v>
      </c>
      <c r="R1244" s="204">
        <f t="shared" si="19"/>
        <v>0</v>
      </c>
    </row>
    <row r="1245" spans="1:18" s="166" customFormat="1">
      <c r="A1245" s="201" t="s">
        <v>1434</v>
      </c>
      <c r="B1245" s="202" t="s">
        <v>1346</v>
      </c>
      <c r="C1245" s="176">
        <v>0</v>
      </c>
      <c r="D1245" s="176">
        <v>0</v>
      </c>
      <c r="E1245" s="176">
        <v>0</v>
      </c>
      <c r="F1245" s="176">
        <v>0</v>
      </c>
      <c r="G1245" s="176">
        <v>0</v>
      </c>
      <c r="H1245" s="176">
        <v>0</v>
      </c>
      <c r="I1245" s="176">
        <v>0</v>
      </c>
      <c r="J1245" s="176">
        <v>0</v>
      </c>
      <c r="K1245" s="176">
        <v>0</v>
      </c>
      <c r="L1245" s="176">
        <v>0</v>
      </c>
      <c r="M1245" s="176">
        <v>0</v>
      </c>
      <c r="N1245" s="176">
        <v>0</v>
      </c>
      <c r="O1245" s="176">
        <v>0</v>
      </c>
      <c r="P1245" s="176">
        <v>0</v>
      </c>
      <c r="Q1245" s="174" t="s">
        <v>9</v>
      </c>
      <c r="R1245" s="204">
        <f t="shared" si="19"/>
        <v>0</v>
      </c>
    </row>
    <row r="1246" spans="1:18" s="166" customFormat="1">
      <c r="A1246" s="201" t="s">
        <v>1435</v>
      </c>
      <c r="B1246" s="202" t="s">
        <v>1346</v>
      </c>
      <c r="C1246" s="176">
        <v>0</v>
      </c>
      <c r="D1246" s="176">
        <v>0</v>
      </c>
      <c r="E1246" s="176">
        <v>0</v>
      </c>
      <c r="F1246" s="176">
        <v>0</v>
      </c>
      <c r="G1246" s="176">
        <v>0</v>
      </c>
      <c r="H1246" s="176">
        <v>0</v>
      </c>
      <c r="I1246" s="176">
        <v>0</v>
      </c>
      <c r="J1246" s="176">
        <v>0</v>
      </c>
      <c r="K1246" s="176">
        <v>0</v>
      </c>
      <c r="L1246" s="176">
        <v>0</v>
      </c>
      <c r="M1246" s="176">
        <v>0</v>
      </c>
      <c r="N1246" s="176">
        <v>0</v>
      </c>
      <c r="O1246" s="176">
        <v>0</v>
      </c>
      <c r="P1246" s="176">
        <v>0</v>
      </c>
      <c r="Q1246" s="174" t="s">
        <v>9</v>
      </c>
      <c r="R1246" s="204">
        <f t="shared" si="19"/>
        <v>0</v>
      </c>
    </row>
    <row r="1247" spans="1:18" s="166" customFormat="1">
      <c r="A1247" s="201" t="s">
        <v>1436</v>
      </c>
      <c r="B1247" s="202" t="s">
        <v>1346</v>
      </c>
      <c r="C1247" s="176">
        <v>0</v>
      </c>
      <c r="D1247" s="176">
        <v>0</v>
      </c>
      <c r="E1247" s="176">
        <v>0</v>
      </c>
      <c r="F1247" s="176">
        <v>0</v>
      </c>
      <c r="G1247" s="176">
        <v>0</v>
      </c>
      <c r="H1247" s="176">
        <v>0</v>
      </c>
      <c r="I1247" s="176">
        <v>0</v>
      </c>
      <c r="J1247" s="176">
        <v>0</v>
      </c>
      <c r="K1247" s="176">
        <v>0</v>
      </c>
      <c r="L1247" s="176">
        <v>0</v>
      </c>
      <c r="M1247" s="176">
        <v>0</v>
      </c>
      <c r="N1247" s="176">
        <v>0</v>
      </c>
      <c r="O1247" s="176">
        <v>0</v>
      </c>
      <c r="P1247" s="176">
        <v>0</v>
      </c>
      <c r="Q1247" s="174" t="s">
        <v>9</v>
      </c>
      <c r="R1247" s="204">
        <f t="shared" si="19"/>
        <v>0</v>
      </c>
    </row>
    <row r="1248" spans="1:18" s="166" customFormat="1">
      <c r="A1248" s="201" t="s">
        <v>1437</v>
      </c>
      <c r="B1248" s="202" t="s">
        <v>1346</v>
      </c>
      <c r="C1248" s="176">
        <v>0</v>
      </c>
      <c r="D1248" s="176">
        <v>0</v>
      </c>
      <c r="E1248" s="176">
        <v>0</v>
      </c>
      <c r="F1248" s="176">
        <v>0</v>
      </c>
      <c r="G1248" s="176">
        <v>0</v>
      </c>
      <c r="H1248" s="176">
        <v>0</v>
      </c>
      <c r="I1248" s="176">
        <v>0</v>
      </c>
      <c r="J1248" s="176">
        <v>0</v>
      </c>
      <c r="K1248" s="176">
        <v>0</v>
      </c>
      <c r="L1248" s="176">
        <v>0</v>
      </c>
      <c r="M1248" s="176">
        <v>0</v>
      </c>
      <c r="N1248" s="176">
        <v>0</v>
      </c>
      <c r="O1248" s="176">
        <v>0</v>
      </c>
      <c r="P1248" s="176">
        <v>0</v>
      </c>
      <c r="Q1248" s="174" t="s">
        <v>9</v>
      </c>
      <c r="R1248" s="204">
        <f t="shared" si="19"/>
        <v>0</v>
      </c>
    </row>
    <row r="1249" spans="1:18" s="166" customFormat="1">
      <c r="A1249" s="201" t="s">
        <v>1438</v>
      </c>
      <c r="B1249" s="202" t="s">
        <v>1346</v>
      </c>
      <c r="C1249" s="176">
        <v>0</v>
      </c>
      <c r="D1249" s="176">
        <v>0</v>
      </c>
      <c r="E1249" s="176">
        <v>0</v>
      </c>
      <c r="F1249" s="176">
        <v>0</v>
      </c>
      <c r="G1249" s="176">
        <v>0</v>
      </c>
      <c r="H1249" s="176">
        <v>0</v>
      </c>
      <c r="I1249" s="176">
        <v>0</v>
      </c>
      <c r="J1249" s="176">
        <v>0</v>
      </c>
      <c r="K1249" s="176">
        <v>0</v>
      </c>
      <c r="L1249" s="176">
        <v>0</v>
      </c>
      <c r="M1249" s="176">
        <v>0</v>
      </c>
      <c r="N1249" s="176">
        <v>0</v>
      </c>
      <c r="O1249" s="176">
        <v>0</v>
      </c>
      <c r="P1249" s="176">
        <v>0</v>
      </c>
      <c r="Q1249" s="174" t="s">
        <v>9</v>
      </c>
      <c r="R1249" s="204">
        <f t="shared" si="19"/>
        <v>0</v>
      </c>
    </row>
    <row r="1250" spans="1:18" s="166" customFormat="1">
      <c r="A1250" s="201" t="s">
        <v>1439</v>
      </c>
      <c r="B1250" s="202" t="s">
        <v>1346</v>
      </c>
      <c r="C1250" s="176">
        <v>0</v>
      </c>
      <c r="D1250" s="176">
        <v>0</v>
      </c>
      <c r="E1250" s="176">
        <v>0</v>
      </c>
      <c r="F1250" s="176">
        <v>0</v>
      </c>
      <c r="G1250" s="176">
        <v>0</v>
      </c>
      <c r="H1250" s="176">
        <v>0</v>
      </c>
      <c r="I1250" s="176">
        <v>0</v>
      </c>
      <c r="J1250" s="176">
        <v>0</v>
      </c>
      <c r="K1250" s="176">
        <v>0</v>
      </c>
      <c r="L1250" s="176">
        <v>0</v>
      </c>
      <c r="M1250" s="176">
        <v>0</v>
      </c>
      <c r="N1250" s="176">
        <v>0</v>
      </c>
      <c r="O1250" s="176">
        <v>0</v>
      </c>
      <c r="P1250" s="176">
        <v>0</v>
      </c>
      <c r="Q1250" s="174" t="s">
        <v>9</v>
      </c>
      <c r="R1250" s="204">
        <f t="shared" si="19"/>
        <v>0</v>
      </c>
    </row>
    <row r="1251" spans="1:18" s="166" customFormat="1">
      <c r="A1251" s="201" t="s">
        <v>1440</v>
      </c>
      <c r="B1251" s="202" t="s">
        <v>1346</v>
      </c>
      <c r="C1251" s="176">
        <v>0</v>
      </c>
      <c r="D1251" s="176">
        <v>0</v>
      </c>
      <c r="E1251" s="176">
        <v>0</v>
      </c>
      <c r="F1251" s="176">
        <v>0</v>
      </c>
      <c r="G1251" s="176">
        <v>0</v>
      </c>
      <c r="H1251" s="176">
        <v>0</v>
      </c>
      <c r="I1251" s="176">
        <v>0</v>
      </c>
      <c r="J1251" s="176">
        <v>0</v>
      </c>
      <c r="K1251" s="176">
        <v>0</v>
      </c>
      <c r="L1251" s="176">
        <v>0</v>
      </c>
      <c r="M1251" s="176">
        <v>0</v>
      </c>
      <c r="N1251" s="176">
        <v>0</v>
      </c>
      <c r="O1251" s="176">
        <v>0</v>
      </c>
      <c r="P1251" s="176">
        <v>0</v>
      </c>
      <c r="Q1251" s="174" t="s">
        <v>9</v>
      </c>
      <c r="R1251" s="204">
        <f t="shared" si="19"/>
        <v>0</v>
      </c>
    </row>
    <row r="1252" spans="1:18" s="166" customFormat="1">
      <c r="A1252" s="201" t="s">
        <v>1441</v>
      </c>
      <c r="B1252" s="202" t="s">
        <v>1346</v>
      </c>
      <c r="C1252" s="176">
        <v>0</v>
      </c>
      <c r="D1252" s="176">
        <v>0</v>
      </c>
      <c r="E1252" s="176">
        <v>0</v>
      </c>
      <c r="F1252" s="176">
        <v>0</v>
      </c>
      <c r="G1252" s="176">
        <v>0</v>
      </c>
      <c r="H1252" s="176">
        <v>0</v>
      </c>
      <c r="I1252" s="176">
        <v>0</v>
      </c>
      <c r="J1252" s="176">
        <v>0</v>
      </c>
      <c r="K1252" s="176">
        <v>0</v>
      </c>
      <c r="L1252" s="176">
        <v>0</v>
      </c>
      <c r="M1252" s="176">
        <v>0</v>
      </c>
      <c r="N1252" s="176">
        <v>0</v>
      </c>
      <c r="O1252" s="176">
        <v>0</v>
      </c>
      <c r="P1252" s="176">
        <v>0</v>
      </c>
      <c r="Q1252" s="174" t="s">
        <v>9</v>
      </c>
      <c r="R1252" s="204">
        <f t="shared" si="19"/>
        <v>0</v>
      </c>
    </row>
    <row r="1253" spans="1:18">
      <c r="A1253" s="201" t="s">
        <v>1442</v>
      </c>
      <c r="B1253" s="202" t="s">
        <v>1346</v>
      </c>
      <c r="C1253" s="177">
        <v>5662000</v>
      </c>
      <c r="D1253" s="177">
        <v>5662000</v>
      </c>
      <c r="E1253" s="177">
        <v>5662000</v>
      </c>
      <c r="F1253" s="177">
        <v>4242000</v>
      </c>
      <c r="G1253" s="177">
        <v>4242000</v>
      </c>
      <c r="H1253" s="177">
        <v>4242000</v>
      </c>
      <c r="I1253" s="177">
        <v>4242000</v>
      </c>
      <c r="J1253" s="177">
        <v>4266000</v>
      </c>
      <c r="K1253" s="177">
        <v>4266000</v>
      </c>
      <c r="L1253" s="177">
        <v>4266000</v>
      </c>
      <c r="M1253" s="177">
        <v>4250000</v>
      </c>
      <c r="N1253" s="177">
        <v>4322000</v>
      </c>
      <c r="O1253" s="177">
        <v>4360000</v>
      </c>
      <c r="P1253" s="177">
        <v>4556270</v>
      </c>
      <c r="Q1253" s="203" t="s">
        <v>9</v>
      </c>
      <c r="R1253" s="204">
        <f t="shared" si="19"/>
        <v>0</v>
      </c>
    </row>
    <row r="1254" spans="1:18">
      <c r="A1254" s="201" t="s">
        <v>1443</v>
      </c>
      <c r="B1254" s="202" t="s">
        <v>1346</v>
      </c>
      <c r="C1254" s="177">
        <v>112000</v>
      </c>
      <c r="D1254" s="177">
        <v>117000</v>
      </c>
      <c r="E1254" s="177">
        <v>117000</v>
      </c>
      <c r="F1254" s="177">
        <v>89000</v>
      </c>
      <c r="G1254" s="177">
        <v>89000</v>
      </c>
      <c r="H1254" s="177">
        <v>89000</v>
      </c>
      <c r="I1254" s="177">
        <v>94000</v>
      </c>
      <c r="J1254" s="177">
        <v>94000</v>
      </c>
      <c r="K1254" s="177">
        <v>94000</v>
      </c>
      <c r="L1254" s="177">
        <v>94000</v>
      </c>
      <c r="M1254" s="177">
        <v>94000</v>
      </c>
      <c r="N1254" s="177">
        <v>94000</v>
      </c>
      <c r="O1254" s="177">
        <v>95000</v>
      </c>
      <c r="P1254" s="177">
        <v>97296</v>
      </c>
      <c r="Q1254" s="203" t="s">
        <v>9</v>
      </c>
      <c r="R1254" s="204">
        <f t="shared" si="19"/>
        <v>0</v>
      </c>
    </row>
    <row r="1255" spans="1:18">
      <c r="A1255" s="201" t="s">
        <v>1444</v>
      </c>
      <c r="B1255" s="202" t="s">
        <v>1346</v>
      </c>
      <c r="C1255" s="177">
        <v>111000</v>
      </c>
      <c r="D1255" s="177">
        <v>116000</v>
      </c>
      <c r="E1255" s="177">
        <v>116000</v>
      </c>
      <c r="F1255" s="177">
        <v>82000</v>
      </c>
      <c r="G1255" s="177">
        <v>82000</v>
      </c>
      <c r="H1255" s="177">
        <v>82000</v>
      </c>
      <c r="I1255" s="177">
        <v>87000</v>
      </c>
      <c r="J1255" s="177">
        <v>87000</v>
      </c>
      <c r="K1255" s="177">
        <v>87000</v>
      </c>
      <c r="L1255" s="177">
        <v>87000</v>
      </c>
      <c r="M1255" s="177">
        <v>87000</v>
      </c>
      <c r="N1255" s="177">
        <v>87000</v>
      </c>
      <c r="O1255" s="177">
        <v>89000</v>
      </c>
      <c r="P1255" s="177">
        <v>91915</v>
      </c>
      <c r="Q1255" s="203" t="s">
        <v>9</v>
      </c>
      <c r="R1255" s="204">
        <f t="shared" si="19"/>
        <v>0</v>
      </c>
    </row>
    <row r="1256" spans="1:18">
      <c r="A1256" s="201" t="s">
        <v>1445</v>
      </c>
      <c r="B1256" s="202" t="s">
        <v>1346</v>
      </c>
      <c r="C1256" s="177">
        <v>169000</v>
      </c>
      <c r="D1256" s="177">
        <v>177000</v>
      </c>
      <c r="E1256" s="177">
        <v>177000</v>
      </c>
      <c r="F1256" s="177">
        <v>132000</v>
      </c>
      <c r="G1256" s="177">
        <v>132000</v>
      </c>
      <c r="H1256" s="177">
        <v>132000</v>
      </c>
      <c r="I1256" s="177">
        <v>139000</v>
      </c>
      <c r="J1256" s="177">
        <v>139000</v>
      </c>
      <c r="K1256" s="177">
        <v>139000</v>
      </c>
      <c r="L1256" s="177">
        <v>139000</v>
      </c>
      <c r="M1256" s="177">
        <v>139000</v>
      </c>
      <c r="N1256" s="177">
        <v>141000</v>
      </c>
      <c r="O1256" s="177">
        <v>141000</v>
      </c>
      <c r="P1256" s="177">
        <v>145163</v>
      </c>
      <c r="Q1256" s="203" t="s">
        <v>9</v>
      </c>
      <c r="R1256" s="204">
        <f t="shared" si="19"/>
        <v>0</v>
      </c>
    </row>
    <row r="1257" spans="1:18">
      <c r="A1257" s="201" t="s">
        <v>1446</v>
      </c>
      <c r="B1257" s="202" t="s">
        <v>1346</v>
      </c>
      <c r="C1257" s="177">
        <v>169000</v>
      </c>
      <c r="D1257" s="177">
        <v>177000</v>
      </c>
      <c r="E1257" s="177">
        <v>177000</v>
      </c>
      <c r="F1257" s="177">
        <v>132000</v>
      </c>
      <c r="G1257" s="177">
        <v>132000</v>
      </c>
      <c r="H1257" s="177">
        <v>132000</v>
      </c>
      <c r="I1257" s="177">
        <v>139000</v>
      </c>
      <c r="J1257" s="177">
        <v>139000</v>
      </c>
      <c r="K1257" s="177">
        <v>139000</v>
      </c>
      <c r="L1257" s="177">
        <v>139000</v>
      </c>
      <c r="M1257" s="177">
        <v>139000</v>
      </c>
      <c r="N1257" s="177">
        <v>141000</v>
      </c>
      <c r="O1257" s="177">
        <v>141000</v>
      </c>
      <c r="P1257" s="177">
        <v>145164</v>
      </c>
      <c r="Q1257" s="203" t="s">
        <v>9</v>
      </c>
      <c r="R1257" s="204">
        <f t="shared" si="19"/>
        <v>0</v>
      </c>
    </row>
    <row r="1258" spans="1:18" s="166" customFormat="1">
      <c r="A1258" s="201" t="s">
        <v>1447</v>
      </c>
      <c r="B1258" s="202" t="s">
        <v>1346</v>
      </c>
      <c r="C1258" s="176">
        <v>0</v>
      </c>
      <c r="D1258" s="176">
        <v>0</v>
      </c>
      <c r="E1258" s="176">
        <v>0</v>
      </c>
      <c r="F1258" s="176">
        <v>0</v>
      </c>
      <c r="G1258" s="176">
        <v>0</v>
      </c>
      <c r="H1258" s="176">
        <v>0</v>
      </c>
      <c r="I1258" s="176">
        <v>0</v>
      </c>
      <c r="J1258" s="176">
        <v>0</v>
      </c>
      <c r="K1258" s="176">
        <v>0</v>
      </c>
      <c r="L1258" s="176">
        <v>0</v>
      </c>
      <c r="M1258" s="176">
        <v>0</v>
      </c>
      <c r="N1258" s="176">
        <v>0</v>
      </c>
      <c r="O1258" s="176">
        <v>0</v>
      </c>
      <c r="P1258" s="176">
        <v>0</v>
      </c>
      <c r="Q1258" s="174" t="s">
        <v>9</v>
      </c>
      <c r="R1258" s="204">
        <f t="shared" si="19"/>
        <v>0</v>
      </c>
    </row>
    <row r="1259" spans="1:18" s="166" customFormat="1">
      <c r="A1259" s="201" t="s">
        <v>1448</v>
      </c>
      <c r="B1259" s="202" t="s">
        <v>1346</v>
      </c>
      <c r="C1259" s="176">
        <v>0</v>
      </c>
      <c r="D1259" s="176">
        <v>0</v>
      </c>
      <c r="E1259" s="176">
        <v>0</v>
      </c>
      <c r="F1259" s="176">
        <v>0</v>
      </c>
      <c r="G1259" s="176">
        <v>0</v>
      </c>
      <c r="H1259" s="176">
        <v>0</v>
      </c>
      <c r="I1259" s="176">
        <v>0</v>
      </c>
      <c r="J1259" s="176">
        <v>0</v>
      </c>
      <c r="K1259" s="176">
        <v>0</v>
      </c>
      <c r="L1259" s="176">
        <v>0</v>
      </c>
      <c r="M1259" s="176">
        <v>0</v>
      </c>
      <c r="N1259" s="176">
        <v>0</v>
      </c>
      <c r="O1259" s="176">
        <v>0</v>
      </c>
      <c r="P1259" s="176">
        <v>0</v>
      </c>
      <c r="Q1259" s="174" t="s">
        <v>9</v>
      </c>
      <c r="R1259" s="204">
        <f t="shared" si="19"/>
        <v>0</v>
      </c>
    </row>
    <row r="1260" spans="1:18">
      <c r="A1260" s="201" t="s">
        <v>1449</v>
      </c>
      <c r="B1260" s="202" t="s">
        <v>1346</v>
      </c>
      <c r="C1260" s="177">
        <v>4913000</v>
      </c>
      <c r="D1260" s="177">
        <v>4913000</v>
      </c>
      <c r="E1260" s="177">
        <v>4913000</v>
      </c>
      <c r="F1260" s="177">
        <v>4913000</v>
      </c>
      <c r="G1260" s="177">
        <v>4913000</v>
      </c>
      <c r="H1260" s="177">
        <v>4913000</v>
      </c>
      <c r="I1260" s="177">
        <v>4913000</v>
      </c>
      <c r="J1260" s="177">
        <v>0</v>
      </c>
      <c r="K1260" s="177">
        <v>0</v>
      </c>
      <c r="L1260" s="177">
        <v>0</v>
      </c>
      <c r="M1260" s="177">
        <v>0</v>
      </c>
      <c r="N1260" s="177">
        <v>0</v>
      </c>
      <c r="O1260" s="177">
        <v>0</v>
      </c>
      <c r="P1260" s="177">
        <v>2660940</v>
      </c>
      <c r="Q1260" s="203" t="s">
        <v>9</v>
      </c>
      <c r="R1260" s="204">
        <f t="shared" si="19"/>
        <v>0</v>
      </c>
    </row>
    <row r="1261" spans="1:18" s="166" customFormat="1">
      <c r="A1261" s="201" t="s">
        <v>1450</v>
      </c>
      <c r="B1261" s="202" t="s">
        <v>1346</v>
      </c>
      <c r="C1261" s="176">
        <v>0</v>
      </c>
      <c r="D1261" s="176">
        <v>0</v>
      </c>
      <c r="E1261" s="176">
        <v>0</v>
      </c>
      <c r="F1261" s="176">
        <v>0</v>
      </c>
      <c r="G1261" s="176">
        <v>0</v>
      </c>
      <c r="H1261" s="176">
        <v>0</v>
      </c>
      <c r="I1261" s="176">
        <v>0</v>
      </c>
      <c r="J1261" s="176">
        <v>0</v>
      </c>
      <c r="K1261" s="176">
        <v>0</v>
      </c>
      <c r="L1261" s="176">
        <v>0</v>
      </c>
      <c r="M1261" s="176">
        <v>0</v>
      </c>
      <c r="N1261" s="176">
        <v>0</v>
      </c>
      <c r="O1261" s="176">
        <v>0</v>
      </c>
      <c r="P1261" s="176">
        <v>0</v>
      </c>
      <c r="Q1261" s="174" t="s">
        <v>9</v>
      </c>
      <c r="R1261" s="204">
        <f t="shared" si="19"/>
        <v>0</v>
      </c>
    </row>
    <row r="1262" spans="1:18">
      <c r="A1262" s="201" t="s">
        <v>1451</v>
      </c>
      <c r="B1262" s="202" t="s">
        <v>1346</v>
      </c>
      <c r="C1262" s="177">
        <v>3096000</v>
      </c>
      <c r="D1262" s="177">
        <v>3096000</v>
      </c>
      <c r="E1262" s="177">
        <v>3097000</v>
      </c>
      <c r="F1262" s="177">
        <v>3097000</v>
      </c>
      <c r="G1262" s="177">
        <v>3097000</v>
      </c>
      <c r="H1262" s="177">
        <v>3097000</v>
      </c>
      <c r="I1262" s="177">
        <v>3097000</v>
      </c>
      <c r="J1262" s="177">
        <v>8009000</v>
      </c>
      <c r="K1262" s="177">
        <v>8009000</v>
      </c>
      <c r="L1262" s="177">
        <v>7820000</v>
      </c>
      <c r="M1262" s="177">
        <v>7820000</v>
      </c>
      <c r="N1262" s="177">
        <v>7820000</v>
      </c>
      <c r="O1262" s="177">
        <v>7820000</v>
      </c>
      <c r="P1262" s="177">
        <v>5292878</v>
      </c>
      <c r="Q1262" s="203" t="s">
        <v>9</v>
      </c>
      <c r="R1262" s="204">
        <f t="shared" si="19"/>
        <v>0</v>
      </c>
    </row>
    <row r="1263" spans="1:18" s="166" customFormat="1">
      <c r="A1263" s="201" t="s">
        <v>1452</v>
      </c>
      <c r="B1263" s="202" t="s">
        <v>1346</v>
      </c>
      <c r="C1263" s="176">
        <v>0</v>
      </c>
      <c r="D1263" s="176">
        <v>0</v>
      </c>
      <c r="E1263" s="176">
        <v>0</v>
      </c>
      <c r="F1263" s="176">
        <v>0</v>
      </c>
      <c r="G1263" s="176">
        <v>0</v>
      </c>
      <c r="H1263" s="176">
        <v>0</v>
      </c>
      <c r="I1263" s="176">
        <v>0</v>
      </c>
      <c r="J1263" s="176">
        <v>0</v>
      </c>
      <c r="K1263" s="176">
        <v>0</v>
      </c>
      <c r="L1263" s="176">
        <v>0</v>
      </c>
      <c r="M1263" s="176">
        <v>0</v>
      </c>
      <c r="N1263" s="176">
        <v>0</v>
      </c>
      <c r="O1263" s="176">
        <v>0</v>
      </c>
      <c r="P1263" s="176">
        <v>0</v>
      </c>
      <c r="Q1263" s="174" t="s">
        <v>9</v>
      </c>
      <c r="R1263" s="204">
        <f t="shared" si="19"/>
        <v>0</v>
      </c>
    </row>
    <row r="1264" spans="1:18" s="166" customFormat="1">
      <c r="A1264" s="201" t="s">
        <v>1453</v>
      </c>
      <c r="B1264" s="202" t="s">
        <v>1346</v>
      </c>
      <c r="C1264" s="176">
        <v>0</v>
      </c>
      <c r="D1264" s="176">
        <v>0</v>
      </c>
      <c r="E1264" s="176">
        <v>0</v>
      </c>
      <c r="F1264" s="176">
        <v>0</v>
      </c>
      <c r="G1264" s="176">
        <v>0</v>
      </c>
      <c r="H1264" s="176">
        <v>0</v>
      </c>
      <c r="I1264" s="176">
        <v>0</v>
      </c>
      <c r="J1264" s="176">
        <v>0</v>
      </c>
      <c r="K1264" s="176">
        <v>0</v>
      </c>
      <c r="L1264" s="176">
        <v>0</v>
      </c>
      <c r="M1264" s="176">
        <v>0</v>
      </c>
      <c r="N1264" s="176">
        <v>0</v>
      </c>
      <c r="O1264" s="176">
        <v>0</v>
      </c>
      <c r="P1264" s="176">
        <v>0</v>
      </c>
      <c r="Q1264" s="174" t="s">
        <v>9</v>
      </c>
      <c r="R1264" s="204">
        <f t="shared" si="19"/>
        <v>0</v>
      </c>
    </row>
    <row r="1265" spans="1:18" s="166" customFormat="1">
      <c r="A1265" s="201" t="s">
        <v>1454</v>
      </c>
      <c r="B1265" s="202" t="s">
        <v>1346</v>
      </c>
      <c r="C1265" s="176">
        <v>0</v>
      </c>
      <c r="D1265" s="176">
        <v>0</v>
      </c>
      <c r="E1265" s="176">
        <v>0</v>
      </c>
      <c r="F1265" s="176">
        <v>0</v>
      </c>
      <c r="G1265" s="176">
        <v>0</v>
      </c>
      <c r="H1265" s="176">
        <v>0</v>
      </c>
      <c r="I1265" s="176">
        <v>0</v>
      </c>
      <c r="J1265" s="176">
        <v>0</v>
      </c>
      <c r="K1265" s="176">
        <v>0</v>
      </c>
      <c r="L1265" s="176">
        <v>0</v>
      </c>
      <c r="M1265" s="176">
        <v>0</v>
      </c>
      <c r="N1265" s="176">
        <v>0</v>
      </c>
      <c r="O1265" s="176">
        <v>0</v>
      </c>
      <c r="P1265" s="176">
        <v>0</v>
      </c>
      <c r="Q1265" s="174" t="s">
        <v>9</v>
      </c>
      <c r="R1265" s="204">
        <f t="shared" si="19"/>
        <v>0</v>
      </c>
    </row>
    <row r="1266" spans="1:18">
      <c r="A1266" s="201" t="s">
        <v>1455</v>
      </c>
      <c r="B1266" s="202" t="s">
        <v>1346</v>
      </c>
      <c r="C1266" s="177">
        <v>763000</v>
      </c>
      <c r="D1266" s="177">
        <v>763000</v>
      </c>
      <c r="E1266" s="177">
        <v>763000</v>
      </c>
      <c r="F1266" s="177">
        <v>763000</v>
      </c>
      <c r="G1266" s="177">
        <v>763000</v>
      </c>
      <c r="H1266" s="177">
        <v>763000</v>
      </c>
      <c r="I1266" s="177">
        <v>763000</v>
      </c>
      <c r="J1266" s="177">
        <v>0</v>
      </c>
      <c r="K1266" s="177">
        <v>0</v>
      </c>
      <c r="L1266" s="177">
        <v>0</v>
      </c>
      <c r="M1266" s="177">
        <v>0</v>
      </c>
      <c r="N1266" s="177">
        <v>0</v>
      </c>
      <c r="O1266" s="177">
        <v>0</v>
      </c>
      <c r="P1266" s="177">
        <v>413328</v>
      </c>
      <c r="Q1266" s="203" t="s">
        <v>9</v>
      </c>
      <c r="R1266" s="204">
        <f t="shared" si="19"/>
        <v>0</v>
      </c>
    </row>
    <row r="1267" spans="1:18">
      <c r="A1267" s="201" t="s">
        <v>1456</v>
      </c>
      <c r="B1267" s="202" t="s">
        <v>1346</v>
      </c>
      <c r="C1267" s="177">
        <v>9796000</v>
      </c>
      <c r="D1267" s="177">
        <v>9362000</v>
      </c>
      <c r="E1267" s="177">
        <v>9362000</v>
      </c>
      <c r="F1267" s="177">
        <v>9367000</v>
      </c>
      <c r="G1267" s="177">
        <v>9367000</v>
      </c>
      <c r="H1267" s="177">
        <v>9367000</v>
      </c>
      <c r="I1267" s="177">
        <v>9367000</v>
      </c>
      <c r="J1267" s="177">
        <v>10130000</v>
      </c>
      <c r="K1267" s="177">
        <v>10130000</v>
      </c>
      <c r="L1267" s="177">
        <v>10127000</v>
      </c>
      <c r="M1267" s="177">
        <v>10127000</v>
      </c>
      <c r="N1267" s="177">
        <v>10143000</v>
      </c>
      <c r="O1267" s="177">
        <v>12162000</v>
      </c>
      <c r="P1267" s="177">
        <v>9819186</v>
      </c>
      <c r="Q1267" s="203" t="s">
        <v>9</v>
      </c>
      <c r="R1267" s="204">
        <f t="shared" si="19"/>
        <v>0</v>
      </c>
    </row>
    <row r="1268" spans="1:18" s="166" customFormat="1">
      <c r="A1268" s="201" t="s">
        <v>1457</v>
      </c>
      <c r="B1268" s="202" t="s">
        <v>1346</v>
      </c>
      <c r="C1268" s="176">
        <v>0</v>
      </c>
      <c r="D1268" s="176">
        <v>0</v>
      </c>
      <c r="E1268" s="176">
        <v>0</v>
      </c>
      <c r="F1268" s="176">
        <v>0</v>
      </c>
      <c r="G1268" s="176">
        <v>0</v>
      </c>
      <c r="H1268" s="176">
        <v>0</v>
      </c>
      <c r="I1268" s="176">
        <v>0</v>
      </c>
      <c r="J1268" s="176">
        <v>0</v>
      </c>
      <c r="K1268" s="176">
        <v>0</v>
      </c>
      <c r="L1268" s="176">
        <v>0</v>
      </c>
      <c r="M1268" s="176">
        <v>0</v>
      </c>
      <c r="N1268" s="176">
        <v>0</v>
      </c>
      <c r="O1268" s="176">
        <v>0</v>
      </c>
      <c r="P1268" s="176">
        <v>0</v>
      </c>
      <c r="Q1268" s="174" t="s">
        <v>9</v>
      </c>
      <c r="R1268" s="204">
        <f t="shared" si="19"/>
        <v>0</v>
      </c>
    </row>
    <row r="1269" spans="1:18" s="166" customFormat="1">
      <c r="A1269" s="201" t="s">
        <v>1458</v>
      </c>
      <c r="B1269" s="202" t="s">
        <v>1346</v>
      </c>
      <c r="C1269" s="176">
        <v>0</v>
      </c>
      <c r="D1269" s="176">
        <v>0</v>
      </c>
      <c r="E1269" s="176">
        <v>0</v>
      </c>
      <c r="F1269" s="176">
        <v>0</v>
      </c>
      <c r="G1269" s="176">
        <v>0</v>
      </c>
      <c r="H1269" s="176">
        <v>0</v>
      </c>
      <c r="I1269" s="176">
        <v>0</v>
      </c>
      <c r="J1269" s="176">
        <v>0</v>
      </c>
      <c r="K1269" s="176">
        <v>0</v>
      </c>
      <c r="L1269" s="176">
        <v>0</v>
      </c>
      <c r="M1269" s="176">
        <v>0</v>
      </c>
      <c r="N1269" s="176">
        <v>0</v>
      </c>
      <c r="O1269" s="176">
        <v>0</v>
      </c>
      <c r="P1269" s="176">
        <v>0</v>
      </c>
      <c r="Q1269" s="174" t="s">
        <v>9</v>
      </c>
      <c r="R1269" s="204">
        <f t="shared" si="19"/>
        <v>0</v>
      </c>
    </row>
    <row r="1270" spans="1:18" s="166" customFormat="1">
      <c r="A1270" s="201" t="s">
        <v>1459</v>
      </c>
      <c r="B1270" s="202" t="s">
        <v>1346</v>
      </c>
      <c r="C1270" s="176">
        <v>0</v>
      </c>
      <c r="D1270" s="176">
        <v>0</v>
      </c>
      <c r="E1270" s="176">
        <v>0</v>
      </c>
      <c r="F1270" s="176">
        <v>0</v>
      </c>
      <c r="G1270" s="176">
        <v>0</v>
      </c>
      <c r="H1270" s="176">
        <v>0</v>
      </c>
      <c r="I1270" s="176">
        <v>0</v>
      </c>
      <c r="J1270" s="176">
        <v>0</v>
      </c>
      <c r="K1270" s="176">
        <v>0</v>
      </c>
      <c r="L1270" s="176">
        <v>0</v>
      </c>
      <c r="M1270" s="176">
        <v>0</v>
      </c>
      <c r="N1270" s="176">
        <v>0</v>
      </c>
      <c r="O1270" s="176">
        <v>0</v>
      </c>
      <c r="P1270" s="176">
        <v>0</v>
      </c>
      <c r="Q1270" s="174" t="s">
        <v>9</v>
      </c>
      <c r="R1270" s="204">
        <f t="shared" ref="R1270:R1333" si="20">(ROUND((C1270+O1270+SUM(D1270:N1270)*2)/24,-3)-(ROUND(P1270,-3)))</f>
        <v>0</v>
      </c>
    </row>
    <row r="1271" spans="1:18" s="166" customFormat="1">
      <c r="A1271" s="201" t="s">
        <v>1460</v>
      </c>
      <c r="B1271" s="202" t="s">
        <v>1346</v>
      </c>
      <c r="C1271" s="176">
        <v>0</v>
      </c>
      <c r="D1271" s="176">
        <v>0</v>
      </c>
      <c r="E1271" s="176">
        <v>0</v>
      </c>
      <c r="F1271" s="176">
        <v>0</v>
      </c>
      <c r="G1271" s="176">
        <v>0</v>
      </c>
      <c r="H1271" s="176">
        <v>0</v>
      </c>
      <c r="I1271" s="176">
        <v>0</v>
      </c>
      <c r="J1271" s="176">
        <v>0</v>
      </c>
      <c r="K1271" s="176">
        <v>0</v>
      </c>
      <c r="L1271" s="176">
        <v>0</v>
      </c>
      <c r="M1271" s="176">
        <v>0</v>
      </c>
      <c r="N1271" s="176">
        <v>0</v>
      </c>
      <c r="O1271" s="176">
        <v>0</v>
      </c>
      <c r="P1271" s="176">
        <v>0</v>
      </c>
      <c r="Q1271" s="174" t="s">
        <v>9</v>
      </c>
      <c r="R1271" s="204">
        <f t="shared" si="20"/>
        <v>0</v>
      </c>
    </row>
    <row r="1272" spans="1:18">
      <c r="A1272" s="201" t="s">
        <v>1461</v>
      </c>
      <c r="B1272" s="202" t="s">
        <v>1346</v>
      </c>
      <c r="C1272" s="177">
        <v>49000</v>
      </c>
      <c r="D1272" s="177">
        <v>49000</v>
      </c>
      <c r="E1272" s="177">
        <v>49000</v>
      </c>
      <c r="F1272" s="177">
        <v>49000</v>
      </c>
      <c r="G1272" s="177">
        <v>49000</v>
      </c>
      <c r="H1272" s="177">
        <v>49000</v>
      </c>
      <c r="I1272" s="177">
        <v>49000</v>
      </c>
      <c r="J1272" s="177">
        <v>49000</v>
      </c>
      <c r="K1272" s="177">
        <v>49000</v>
      </c>
      <c r="L1272" s="177">
        <v>49000</v>
      </c>
      <c r="M1272" s="177">
        <v>49000</v>
      </c>
      <c r="N1272" s="177">
        <v>49000</v>
      </c>
      <c r="O1272" s="177">
        <v>49000</v>
      </c>
      <c r="P1272" s="177">
        <v>49486</v>
      </c>
      <c r="Q1272" s="203" t="s">
        <v>9</v>
      </c>
      <c r="R1272" s="204">
        <f t="shared" si="20"/>
        <v>0</v>
      </c>
    </row>
    <row r="1273" spans="1:18" s="166" customFormat="1">
      <c r="A1273" s="201" t="s">
        <v>1462</v>
      </c>
      <c r="B1273" s="202" t="s">
        <v>1346</v>
      </c>
      <c r="C1273" s="176">
        <v>0</v>
      </c>
      <c r="D1273" s="176">
        <v>0</v>
      </c>
      <c r="E1273" s="176">
        <v>0</v>
      </c>
      <c r="F1273" s="176">
        <v>0</v>
      </c>
      <c r="G1273" s="176">
        <v>0</v>
      </c>
      <c r="H1273" s="176">
        <v>0</v>
      </c>
      <c r="I1273" s="176">
        <v>0</v>
      </c>
      <c r="J1273" s="176">
        <v>0</v>
      </c>
      <c r="K1273" s="176">
        <v>0</v>
      </c>
      <c r="L1273" s="176">
        <v>0</v>
      </c>
      <c r="M1273" s="176">
        <v>0</v>
      </c>
      <c r="N1273" s="176">
        <v>0</v>
      </c>
      <c r="O1273" s="176">
        <v>0</v>
      </c>
      <c r="P1273" s="176">
        <v>0</v>
      </c>
      <c r="Q1273" s="174" t="s">
        <v>9</v>
      </c>
      <c r="R1273" s="204">
        <f t="shared" si="20"/>
        <v>0</v>
      </c>
    </row>
    <row r="1274" spans="1:18">
      <c r="A1274" s="201" t="s">
        <v>1463</v>
      </c>
      <c r="B1274" s="202" t="s">
        <v>1346</v>
      </c>
      <c r="C1274" s="177">
        <v>137000</v>
      </c>
      <c r="D1274" s="177">
        <v>137000</v>
      </c>
      <c r="E1274" s="177">
        <v>138000</v>
      </c>
      <c r="F1274" s="177">
        <v>139000</v>
      </c>
      <c r="G1274" s="177">
        <v>139000</v>
      </c>
      <c r="H1274" s="177">
        <v>139000</v>
      </c>
      <c r="I1274" s="177">
        <v>139000</v>
      </c>
      <c r="J1274" s="177">
        <v>139000</v>
      </c>
      <c r="K1274" s="177">
        <v>140000</v>
      </c>
      <c r="L1274" s="177">
        <v>140000</v>
      </c>
      <c r="M1274" s="177">
        <v>140000</v>
      </c>
      <c r="N1274" s="177">
        <v>140000</v>
      </c>
      <c r="O1274" s="177">
        <v>140000</v>
      </c>
      <c r="P1274" s="177">
        <v>139027</v>
      </c>
      <c r="Q1274" s="203" t="s">
        <v>9</v>
      </c>
      <c r="R1274" s="204">
        <f t="shared" si="20"/>
        <v>0</v>
      </c>
    </row>
    <row r="1275" spans="1:18" s="166" customFormat="1">
      <c r="A1275" s="201" t="s">
        <v>1464</v>
      </c>
      <c r="B1275" s="202" t="s">
        <v>1346</v>
      </c>
      <c r="C1275" s="176">
        <v>0</v>
      </c>
      <c r="D1275" s="176">
        <v>0</v>
      </c>
      <c r="E1275" s="176">
        <v>0</v>
      </c>
      <c r="F1275" s="176">
        <v>0</v>
      </c>
      <c r="G1275" s="176">
        <v>0</v>
      </c>
      <c r="H1275" s="176">
        <v>0</v>
      </c>
      <c r="I1275" s="176">
        <v>0</v>
      </c>
      <c r="J1275" s="176">
        <v>0</v>
      </c>
      <c r="K1275" s="176">
        <v>0</v>
      </c>
      <c r="L1275" s="176">
        <v>0</v>
      </c>
      <c r="M1275" s="176">
        <v>0</v>
      </c>
      <c r="N1275" s="176">
        <v>0</v>
      </c>
      <c r="O1275" s="176">
        <v>0</v>
      </c>
      <c r="P1275" s="176">
        <v>0</v>
      </c>
      <c r="Q1275" s="174" t="s">
        <v>9</v>
      </c>
      <c r="R1275" s="204">
        <f t="shared" si="20"/>
        <v>0</v>
      </c>
    </row>
    <row r="1276" spans="1:18">
      <c r="A1276" s="201" t="s">
        <v>1465</v>
      </c>
      <c r="B1276" s="202" t="s">
        <v>1346</v>
      </c>
      <c r="C1276" s="177">
        <v>143000</v>
      </c>
      <c r="D1276" s="177">
        <v>144000</v>
      </c>
      <c r="E1276" s="177">
        <v>145000</v>
      </c>
      <c r="F1276" s="177">
        <v>146000</v>
      </c>
      <c r="G1276" s="177">
        <v>146000</v>
      </c>
      <c r="H1276" s="177">
        <v>146000</v>
      </c>
      <c r="I1276" s="177">
        <v>146000</v>
      </c>
      <c r="J1276" s="177">
        <v>146000</v>
      </c>
      <c r="K1276" s="177">
        <v>147000</v>
      </c>
      <c r="L1276" s="177">
        <v>147000</v>
      </c>
      <c r="M1276" s="177">
        <v>147000</v>
      </c>
      <c r="N1276" s="177">
        <v>147000</v>
      </c>
      <c r="O1276" s="177">
        <v>147000</v>
      </c>
      <c r="P1276" s="177">
        <v>145805</v>
      </c>
      <c r="Q1276" s="203" t="s">
        <v>9</v>
      </c>
      <c r="R1276" s="204">
        <f t="shared" si="20"/>
        <v>0</v>
      </c>
    </row>
    <row r="1277" spans="1:18" s="166" customFormat="1">
      <c r="A1277" s="201" t="s">
        <v>1466</v>
      </c>
      <c r="B1277" s="202" t="s">
        <v>1346</v>
      </c>
      <c r="C1277" s="176">
        <v>0</v>
      </c>
      <c r="D1277" s="176">
        <v>0</v>
      </c>
      <c r="E1277" s="176">
        <v>0</v>
      </c>
      <c r="F1277" s="176">
        <v>0</v>
      </c>
      <c r="G1277" s="176">
        <v>0</v>
      </c>
      <c r="H1277" s="176">
        <v>0</v>
      </c>
      <c r="I1277" s="176">
        <v>0</v>
      </c>
      <c r="J1277" s="176">
        <v>0</v>
      </c>
      <c r="K1277" s="176">
        <v>0</v>
      </c>
      <c r="L1277" s="176">
        <v>0</v>
      </c>
      <c r="M1277" s="176">
        <v>0</v>
      </c>
      <c r="N1277" s="176">
        <v>0</v>
      </c>
      <c r="O1277" s="176">
        <v>0</v>
      </c>
      <c r="P1277" s="176">
        <v>0</v>
      </c>
      <c r="Q1277" s="174" t="s">
        <v>9</v>
      </c>
      <c r="R1277" s="204">
        <f t="shared" si="20"/>
        <v>0</v>
      </c>
    </row>
    <row r="1278" spans="1:18">
      <c r="A1278" s="201" t="s">
        <v>1467</v>
      </c>
      <c r="B1278" s="202" t="s">
        <v>1346</v>
      </c>
      <c r="C1278" s="177">
        <v>185000</v>
      </c>
      <c r="D1278" s="177">
        <v>186000</v>
      </c>
      <c r="E1278" s="177">
        <v>187000</v>
      </c>
      <c r="F1278" s="177">
        <v>188000</v>
      </c>
      <c r="G1278" s="177">
        <v>188000</v>
      </c>
      <c r="H1278" s="177">
        <v>188000</v>
      </c>
      <c r="I1278" s="177">
        <v>188000</v>
      </c>
      <c r="J1278" s="177">
        <v>188000</v>
      </c>
      <c r="K1278" s="177">
        <v>188000</v>
      </c>
      <c r="L1278" s="177">
        <v>191000</v>
      </c>
      <c r="M1278" s="177">
        <v>191000</v>
      </c>
      <c r="N1278" s="177">
        <v>191000</v>
      </c>
      <c r="O1278" s="177">
        <v>191000</v>
      </c>
      <c r="P1278" s="177">
        <v>188367</v>
      </c>
      <c r="Q1278" s="203" t="s">
        <v>9</v>
      </c>
      <c r="R1278" s="204">
        <f t="shared" si="20"/>
        <v>1000</v>
      </c>
    </row>
    <row r="1279" spans="1:18" s="166" customFormat="1">
      <c r="A1279" s="201" t="s">
        <v>1468</v>
      </c>
      <c r="B1279" s="202" t="s">
        <v>1346</v>
      </c>
      <c r="C1279" s="176">
        <v>0</v>
      </c>
      <c r="D1279" s="176">
        <v>0</v>
      </c>
      <c r="E1279" s="176">
        <v>0</v>
      </c>
      <c r="F1279" s="176">
        <v>0</v>
      </c>
      <c r="G1279" s="176">
        <v>0</v>
      </c>
      <c r="H1279" s="176">
        <v>0</v>
      </c>
      <c r="I1279" s="176">
        <v>0</v>
      </c>
      <c r="J1279" s="176">
        <v>0</v>
      </c>
      <c r="K1279" s="176">
        <v>0</v>
      </c>
      <c r="L1279" s="176">
        <v>0</v>
      </c>
      <c r="M1279" s="176">
        <v>0</v>
      </c>
      <c r="N1279" s="176">
        <v>0</v>
      </c>
      <c r="O1279" s="176">
        <v>0</v>
      </c>
      <c r="P1279" s="176">
        <v>0</v>
      </c>
      <c r="Q1279" s="174" t="s">
        <v>9</v>
      </c>
      <c r="R1279" s="204">
        <f t="shared" si="20"/>
        <v>0</v>
      </c>
    </row>
    <row r="1280" spans="1:18">
      <c r="A1280" s="201" t="s">
        <v>1469</v>
      </c>
      <c r="B1280" s="202" t="s">
        <v>1346</v>
      </c>
      <c r="C1280" s="177">
        <v>198000</v>
      </c>
      <c r="D1280" s="177">
        <v>200000</v>
      </c>
      <c r="E1280" s="177">
        <v>201000</v>
      </c>
      <c r="F1280" s="177">
        <v>201000</v>
      </c>
      <c r="G1280" s="177">
        <v>201000</v>
      </c>
      <c r="H1280" s="177">
        <v>201000</v>
      </c>
      <c r="I1280" s="177">
        <v>201000</v>
      </c>
      <c r="J1280" s="177">
        <v>201000</v>
      </c>
      <c r="K1280" s="177">
        <v>201000</v>
      </c>
      <c r="L1280" s="177">
        <v>204000</v>
      </c>
      <c r="M1280" s="177">
        <v>204000</v>
      </c>
      <c r="N1280" s="177">
        <v>204000</v>
      </c>
      <c r="O1280" s="177">
        <v>204000</v>
      </c>
      <c r="P1280" s="177">
        <v>201984</v>
      </c>
      <c r="Q1280" s="203" t="s">
        <v>9</v>
      </c>
      <c r="R1280" s="204">
        <f t="shared" si="20"/>
        <v>0</v>
      </c>
    </row>
    <row r="1281" spans="1:18" s="166" customFormat="1">
      <c r="A1281" s="201" t="s">
        <v>1470</v>
      </c>
      <c r="B1281" s="202" t="s">
        <v>1346</v>
      </c>
      <c r="C1281" s="176">
        <v>0</v>
      </c>
      <c r="D1281" s="176">
        <v>0</v>
      </c>
      <c r="E1281" s="176">
        <v>0</v>
      </c>
      <c r="F1281" s="176">
        <v>0</v>
      </c>
      <c r="G1281" s="176">
        <v>0</v>
      </c>
      <c r="H1281" s="176">
        <v>0</v>
      </c>
      <c r="I1281" s="176">
        <v>0</v>
      </c>
      <c r="J1281" s="176">
        <v>0</v>
      </c>
      <c r="K1281" s="176">
        <v>0</v>
      </c>
      <c r="L1281" s="176">
        <v>0</v>
      </c>
      <c r="M1281" s="176">
        <v>0</v>
      </c>
      <c r="N1281" s="176">
        <v>0</v>
      </c>
      <c r="O1281" s="176">
        <v>0</v>
      </c>
      <c r="P1281" s="176">
        <v>0</v>
      </c>
      <c r="Q1281" s="174" t="s">
        <v>9</v>
      </c>
      <c r="R1281" s="204">
        <f t="shared" si="20"/>
        <v>0</v>
      </c>
    </row>
    <row r="1282" spans="1:18">
      <c r="A1282" s="201" t="s">
        <v>1471</v>
      </c>
      <c r="B1282" s="202" t="s">
        <v>1346</v>
      </c>
      <c r="C1282" s="177">
        <v>313000</v>
      </c>
      <c r="D1282" s="177">
        <v>313000</v>
      </c>
      <c r="E1282" s="177">
        <v>313000</v>
      </c>
      <c r="F1282" s="177">
        <v>313000</v>
      </c>
      <c r="G1282" s="177">
        <v>313000</v>
      </c>
      <c r="H1282" s="177">
        <v>313000</v>
      </c>
      <c r="I1282" s="177">
        <v>313000</v>
      </c>
      <c r="J1282" s="177">
        <v>313000</v>
      </c>
      <c r="K1282" s="177">
        <v>313000</v>
      </c>
      <c r="L1282" s="177">
        <v>313000</v>
      </c>
      <c r="M1282" s="177">
        <v>313000</v>
      </c>
      <c r="N1282" s="177">
        <v>313000</v>
      </c>
      <c r="O1282" s="177">
        <v>313000</v>
      </c>
      <c r="P1282" s="177">
        <v>312542</v>
      </c>
      <c r="Q1282" s="203" t="s">
        <v>9</v>
      </c>
      <c r="R1282" s="204">
        <f t="shared" si="20"/>
        <v>0</v>
      </c>
    </row>
    <row r="1283" spans="1:18">
      <c r="A1283" s="201" t="s">
        <v>1472</v>
      </c>
      <c r="B1283" s="202" t="s">
        <v>1346</v>
      </c>
      <c r="C1283" s="177">
        <v>24000</v>
      </c>
      <c r="D1283" s="177">
        <v>24000</v>
      </c>
      <c r="E1283" s="177">
        <v>24000</v>
      </c>
      <c r="F1283" s="177">
        <v>24000</v>
      </c>
      <c r="G1283" s="177">
        <v>24000</v>
      </c>
      <c r="H1283" s="177">
        <v>24000</v>
      </c>
      <c r="I1283" s="177">
        <v>24000</v>
      </c>
      <c r="J1283" s="177">
        <v>24000</v>
      </c>
      <c r="K1283" s="177">
        <v>24000</v>
      </c>
      <c r="L1283" s="177">
        <v>24000</v>
      </c>
      <c r="M1283" s="177">
        <v>24000</v>
      </c>
      <c r="N1283" s="177">
        <v>24000</v>
      </c>
      <c r="O1283" s="177">
        <v>24000</v>
      </c>
      <c r="P1283" s="177">
        <v>23785</v>
      </c>
      <c r="Q1283" s="203" t="s">
        <v>9</v>
      </c>
      <c r="R1283" s="204">
        <f t="shared" si="20"/>
        <v>0</v>
      </c>
    </row>
    <row r="1284" spans="1:18" s="166" customFormat="1">
      <c r="A1284" s="201" t="s">
        <v>1473</v>
      </c>
      <c r="B1284" s="202" t="s">
        <v>1346</v>
      </c>
      <c r="C1284" s="176">
        <v>0</v>
      </c>
      <c r="D1284" s="176">
        <v>0</v>
      </c>
      <c r="E1284" s="176">
        <v>0</v>
      </c>
      <c r="F1284" s="176">
        <v>0</v>
      </c>
      <c r="G1284" s="176">
        <v>0</v>
      </c>
      <c r="H1284" s="176">
        <v>0</v>
      </c>
      <c r="I1284" s="176">
        <v>0</v>
      </c>
      <c r="J1284" s="176">
        <v>0</v>
      </c>
      <c r="K1284" s="176">
        <v>0</v>
      </c>
      <c r="L1284" s="176">
        <v>0</v>
      </c>
      <c r="M1284" s="176">
        <v>0</v>
      </c>
      <c r="N1284" s="176">
        <v>0</v>
      </c>
      <c r="O1284" s="176">
        <v>0</v>
      </c>
      <c r="P1284" s="176">
        <v>0</v>
      </c>
      <c r="Q1284" s="174" t="s">
        <v>9</v>
      </c>
      <c r="R1284" s="204">
        <f t="shared" si="20"/>
        <v>0</v>
      </c>
    </row>
    <row r="1285" spans="1:18" s="166" customFormat="1">
      <c r="A1285" s="201" t="s">
        <v>1474</v>
      </c>
      <c r="B1285" s="202" t="s">
        <v>1346</v>
      </c>
      <c r="C1285" s="176">
        <v>0</v>
      </c>
      <c r="D1285" s="176">
        <v>0</v>
      </c>
      <c r="E1285" s="176">
        <v>0</v>
      </c>
      <c r="F1285" s="176">
        <v>0</v>
      </c>
      <c r="G1285" s="176">
        <v>0</v>
      </c>
      <c r="H1285" s="176">
        <v>0</v>
      </c>
      <c r="I1285" s="176">
        <v>0</v>
      </c>
      <c r="J1285" s="176">
        <v>0</v>
      </c>
      <c r="K1285" s="176">
        <v>0</v>
      </c>
      <c r="L1285" s="176">
        <v>0</v>
      </c>
      <c r="M1285" s="176">
        <v>0</v>
      </c>
      <c r="N1285" s="176">
        <v>0</v>
      </c>
      <c r="O1285" s="176">
        <v>0</v>
      </c>
      <c r="P1285" s="176">
        <v>0</v>
      </c>
      <c r="Q1285" s="174" t="s">
        <v>9</v>
      </c>
      <c r="R1285" s="204">
        <f t="shared" si="20"/>
        <v>0</v>
      </c>
    </row>
    <row r="1286" spans="1:18" s="166" customFormat="1">
      <c r="A1286" s="201" t="s">
        <v>1475</v>
      </c>
      <c r="B1286" s="202" t="s">
        <v>1346</v>
      </c>
      <c r="C1286" s="176">
        <v>0</v>
      </c>
      <c r="D1286" s="176">
        <v>0</v>
      </c>
      <c r="E1286" s="176">
        <v>0</v>
      </c>
      <c r="F1286" s="176">
        <v>0</v>
      </c>
      <c r="G1286" s="176">
        <v>0</v>
      </c>
      <c r="H1286" s="176">
        <v>0</v>
      </c>
      <c r="I1286" s="176">
        <v>0</v>
      </c>
      <c r="J1286" s="176">
        <v>0</v>
      </c>
      <c r="K1286" s="176">
        <v>0</v>
      </c>
      <c r="L1286" s="176">
        <v>0</v>
      </c>
      <c r="M1286" s="176">
        <v>0</v>
      </c>
      <c r="N1286" s="176">
        <v>0</v>
      </c>
      <c r="O1286" s="176">
        <v>0</v>
      </c>
      <c r="P1286" s="176">
        <v>0</v>
      </c>
      <c r="Q1286" s="174" t="s">
        <v>9</v>
      </c>
      <c r="R1286" s="204">
        <f t="shared" si="20"/>
        <v>0</v>
      </c>
    </row>
    <row r="1287" spans="1:18" s="166" customFormat="1">
      <c r="A1287" s="201" t="s">
        <v>1476</v>
      </c>
      <c r="B1287" s="202" t="s">
        <v>1346</v>
      </c>
      <c r="C1287" s="176">
        <v>0</v>
      </c>
      <c r="D1287" s="176">
        <v>0</v>
      </c>
      <c r="E1287" s="176">
        <v>0</v>
      </c>
      <c r="F1287" s="176">
        <v>0</v>
      </c>
      <c r="G1287" s="176">
        <v>0</v>
      </c>
      <c r="H1287" s="176">
        <v>0</v>
      </c>
      <c r="I1287" s="176">
        <v>0</v>
      </c>
      <c r="J1287" s="176">
        <v>0</v>
      </c>
      <c r="K1287" s="176">
        <v>0</v>
      </c>
      <c r="L1287" s="176">
        <v>0</v>
      </c>
      <c r="M1287" s="176">
        <v>0</v>
      </c>
      <c r="N1287" s="176">
        <v>0</v>
      </c>
      <c r="O1287" s="176">
        <v>0</v>
      </c>
      <c r="P1287" s="176">
        <v>0</v>
      </c>
      <c r="Q1287" s="174" t="s">
        <v>9</v>
      </c>
      <c r="R1287" s="204">
        <f t="shared" si="20"/>
        <v>0</v>
      </c>
    </row>
    <row r="1288" spans="1:18">
      <c r="A1288" s="201" t="s">
        <v>1477</v>
      </c>
      <c r="B1288" s="202" t="s">
        <v>1346</v>
      </c>
      <c r="C1288" s="177">
        <v>171000</v>
      </c>
      <c r="D1288" s="177">
        <v>171000</v>
      </c>
      <c r="E1288" s="177">
        <v>171000</v>
      </c>
      <c r="F1288" s="177">
        <v>171000</v>
      </c>
      <c r="G1288" s="177">
        <v>171000</v>
      </c>
      <c r="H1288" s="177">
        <v>171000</v>
      </c>
      <c r="I1288" s="177">
        <v>171000</v>
      </c>
      <c r="J1288" s="177">
        <v>171000</v>
      </c>
      <c r="K1288" s="177">
        <v>171000</v>
      </c>
      <c r="L1288" s="177">
        <v>171000</v>
      </c>
      <c r="M1288" s="177">
        <v>171000</v>
      </c>
      <c r="N1288" s="177">
        <v>171000</v>
      </c>
      <c r="O1288" s="177">
        <v>171000</v>
      </c>
      <c r="P1288" s="177">
        <v>170596</v>
      </c>
      <c r="Q1288" s="203" t="s">
        <v>9</v>
      </c>
      <c r="R1288" s="204">
        <f t="shared" si="20"/>
        <v>0</v>
      </c>
    </row>
    <row r="1289" spans="1:18" s="166" customFormat="1">
      <c r="A1289" s="201" t="s">
        <v>1478</v>
      </c>
      <c r="B1289" s="202" t="s">
        <v>1346</v>
      </c>
      <c r="C1289" s="176">
        <v>0</v>
      </c>
      <c r="D1289" s="176">
        <v>0</v>
      </c>
      <c r="E1289" s="176">
        <v>0</v>
      </c>
      <c r="F1289" s="176">
        <v>0</v>
      </c>
      <c r="G1289" s="176">
        <v>0</v>
      </c>
      <c r="H1289" s="176">
        <v>0</v>
      </c>
      <c r="I1289" s="176">
        <v>0</v>
      </c>
      <c r="J1289" s="176">
        <v>0</v>
      </c>
      <c r="K1289" s="176">
        <v>0</v>
      </c>
      <c r="L1289" s="176">
        <v>0</v>
      </c>
      <c r="M1289" s="176">
        <v>0</v>
      </c>
      <c r="N1289" s="176">
        <v>0</v>
      </c>
      <c r="O1289" s="176">
        <v>0</v>
      </c>
      <c r="P1289" s="176">
        <v>0</v>
      </c>
      <c r="Q1289" s="174" t="s">
        <v>9</v>
      </c>
      <c r="R1289" s="204">
        <f t="shared" si="20"/>
        <v>0</v>
      </c>
    </row>
    <row r="1290" spans="1:18">
      <c r="A1290" s="201" t="s">
        <v>1479</v>
      </c>
      <c r="B1290" s="202" t="s">
        <v>1346</v>
      </c>
      <c r="C1290" s="177">
        <v>26000</v>
      </c>
      <c r="D1290" s="177">
        <v>0</v>
      </c>
      <c r="E1290" s="177">
        <v>0</v>
      </c>
      <c r="F1290" s="177">
        <v>0</v>
      </c>
      <c r="G1290" s="177">
        <v>0</v>
      </c>
      <c r="H1290" s="177">
        <v>0</v>
      </c>
      <c r="I1290" s="177">
        <v>0</v>
      </c>
      <c r="J1290" s="177">
        <v>0</v>
      </c>
      <c r="K1290" s="177">
        <v>0</v>
      </c>
      <c r="L1290" s="177">
        <v>0</v>
      </c>
      <c r="M1290" s="177">
        <v>0</v>
      </c>
      <c r="N1290" s="177">
        <v>0</v>
      </c>
      <c r="O1290" s="177">
        <v>0</v>
      </c>
      <c r="P1290" s="177">
        <v>1100</v>
      </c>
      <c r="Q1290" s="203" t="s">
        <v>9</v>
      </c>
      <c r="R1290" s="204">
        <f t="shared" si="20"/>
        <v>0</v>
      </c>
    </row>
    <row r="1291" spans="1:18" s="166" customFormat="1">
      <c r="A1291" s="201" t="s">
        <v>1480</v>
      </c>
      <c r="B1291" s="202" t="s">
        <v>1346</v>
      </c>
      <c r="C1291" s="176">
        <v>0</v>
      </c>
      <c r="D1291" s="176">
        <v>0</v>
      </c>
      <c r="E1291" s="176">
        <v>0</v>
      </c>
      <c r="F1291" s="176">
        <v>0</v>
      </c>
      <c r="G1291" s="176">
        <v>0</v>
      </c>
      <c r="H1291" s="176">
        <v>0</v>
      </c>
      <c r="I1291" s="176">
        <v>0</v>
      </c>
      <c r="J1291" s="176">
        <v>0</v>
      </c>
      <c r="K1291" s="176">
        <v>0</v>
      </c>
      <c r="L1291" s="176">
        <v>0</v>
      </c>
      <c r="M1291" s="176">
        <v>0</v>
      </c>
      <c r="N1291" s="176">
        <v>0</v>
      </c>
      <c r="O1291" s="176">
        <v>0</v>
      </c>
      <c r="P1291" s="176">
        <v>0</v>
      </c>
      <c r="Q1291" s="174" t="s">
        <v>9</v>
      </c>
      <c r="R1291" s="204">
        <f t="shared" si="20"/>
        <v>0</v>
      </c>
    </row>
    <row r="1292" spans="1:18">
      <c r="A1292" s="201" t="s">
        <v>1481</v>
      </c>
      <c r="B1292" s="202" t="s">
        <v>1346</v>
      </c>
      <c r="C1292" s="177">
        <v>23000</v>
      </c>
      <c r="D1292" s="177">
        <v>23000</v>
      </c>
      <c r="E1292" s="177">
        <v>23000</v>
      </c>
      <c r="F1292" s="177">
        <v>23000</v>
      </c>
      <c r="G1292" s="177">
        <v>23000</v>
      </c>
      <c r="H1292" s="177">
        <v>23000</v>
      </c>
      <c r="I1292" s="177">
        <v>23000</v>
      </c>
      <c r="J1292" s="177">
        <v>23000</v>
      </c>
      <c r="K1292" s="177">
        <v>23000</v>
      </c>
      <c r="L1292" s="177">
        <v>23000</v>
      </c>
      <c r="M1292" s="177">
        <v>23000</v>
      </c>
      <c r="N1292" s="177">
        <v>23000</v>
      </c>
      <c r="O1292" s="177">
        <v>23000</v>
      </c>
      <c r="P1292" s="177">
        <v>22994</v>
      </c>
      <c r="Q1292" s="203" t="s">
        <v>9</v>
      </c>
      <c r="R1292" s="204">
        <f t="shared" si="20"/>
        <v>0</v>
      </c>
    </row>
    <row r="1293" spans="1:18" s="166" customFormat="1">
      <c r="A1293" s="201" t="s">
        <v>1482</v>
      </c>
      <c r="B1293" s="202" t="s">
        <v>1346</v>
      </c>
      <c r="C1293" s="176">
        <v>0</v>
      </c>
      <c r="D1293" s="176">
        <v>0</v>
      </c>
      <c r="E1293" s="176">
        <v>0</v>
      </c>
      <c r="F1293" s="176">
        <v>0</v>
      </c>
      <c r="G1293" s="176">
        <v>0</v>
      </c>
      <c r="H1293" s="176">
        <v>0</v>
      </c>
      <c r="I1293" s="176">
        <v>0</v>
      </c>
      <c r="J1293" s="176">
        <v>0</v>
      </c>
      <c r="K1293" s="176">
        <v>0</v>
      </c>
      <c r="L1293" s="176">
        <v>0</v>
      </c>
      <c r="M1293" s="176">
        <v>0</v>
      </c>
      <c r="N1293" s="176">
        <v>0</v>
      </c>
      <c r="O1293" s="176">
        <v>0</v>
      </c>
      <c r="P1293" s="176">
        <v>0</v>
      </c>
      <c r="Q1293" s="174" t="s">
        <v>9</v>
      </c>
      <c r="R1293" s="204">
        <f t="shared" si="20"/>
        <v>0</v>
      </c>
    </row>
    <row r="1294" spans="1:18">
      <c r="A1294" s="201" t="s">
        <v>1483</v>
      </c>
      <c r="B1294" s="202" t="s">
        <v>1346</v>
      </c>
      <c r="C1294" s="177">
        <v>0</v>
      </c>
      <c r="D1294" s="177">
        <v>0</v>
      </c>
      <c r="E1294" s="177">
        <v>0</v>
      </c>
      <c r="F1294" s="177">
        <v>0</v>
      </c>
      <c r="G1294" s="177">
        <v>0</v>
      </c>
      <c r="H1294" s="177">
        <v>0</v>
      </c>
      <c r="I1294" s="177">
        <v>0</v>
      </c>
      <c r="J1294" s="177">
        <v>0</v>
      </c>
      <c r="K1294" s="177">
        <v>0</v>
      </c>
      <c r="L1294" s="177">
        <v>0</v>
      </c>
      <c r="M1294" s="177">
        <v>0</v>
      </c>
      <c r="N1294" s="177">
        <v>0</v>
      </c>
      <c r="O1294" s="177">
        <v>0</v>
      </c>
      <c r="P1294" s="177">
        <v>72</v>
      </c>
      <c r="Q1294" s="203" t="s">
        <v>9</v>
      </c>
      <c r="R1294" s="204">
        <f t="shared" si="20"/>
        <v>0</v>
      </c>
    </row>
    <row r="1295" spans="1:18">
      <c r="A1295" s="201" t="s">
        <v>1484</v>
      </c>
      <c r="B1295" s="202" t="s">
        <v>1346</v>
      </c>
      <c r="C1295" s="177">
        <v>9043000</v>
      </c>
      <c r="D1295" s="177">
        <v>9043000</v>
      </c>
      <c r="E1295" s="177">
        <v>9043000</v>
      </c>
      <c r="F1295" s="177">
        <v>10463000</v>
      </c>
      <c r="G1295" s="177">
        <v>10463000</v>
      </c>
      <c r="H1295" s="177">
        <v>10463000</v>
      </c>
      <c r="I1295" s="177">
        <v>10463000</v>
      </c>
      <c r="J1295" s="177">
        <v>10499000</v>
      </c>
      <c r="K1295" s="177">
        <v>10499000</v>
      </c>
      <c r="L1295" s="177">
        <v>10499000</v>
      </c>
      <c r="M1295" s="177">
        <v>10515000</v>
      </c>
      <c r="N1295" s="177">
        <v>10623000</v>
      </c>
      <c r="O1295" s="177">
        <v>10679000</v>
      </c>
      <c r="P1295" s="177">
        <v>10202825</v>
      </c>
      <c r="Q1295" s="203" t="s">
        <v>9</v>
      </c>
      <c r="R1295" s="204">
        <f t="shared" si="20"/>
        <v>0</v>
      </c>
    </row>
    <row r="1296" spans="1:18" s="166" customFormat="1">
      <c r="A1296" s="201" t="s">
        <v>1485</v>
      </c>
      <c r="B1296" s="202" t="s">
        <v>1346</v>
      </c>
      <c r="C1296" s="176">
        <v>0</v>
      </c>
      <c r="D1296" s="176">
        <v>0</v>
      </c>
      <c r="E1296" s="176">
        <v>0</v>
      </c>
      <c r="F1296" s="176">
        <v>0</v>
      </c>
      <c r="G1296" s="176">
        <v>0</v>
      </c>
      <c r="H1296" s="176">
        <v>0</v>
      </c>
      <c r="I1296" s="176">
        <v>0</v>
      </c>
      <c r="J1296" s="176">
        <v>0</v>
      </c>
      <c r="K1296" s="176">
        <v>0</v>
      </c>
      <c r="L1296" s="176">
        <v>0</v>
      </c>
      <c r="M1296" s="176">
        <v>0</v>
      </c>
      <c r="N1296" s="176">
        <v>0</v>
      </c>
      <c r="O1296" s="176">
        <v>0</v>
      </c>
      <c r="P1296" s="176">
        <v>0</v>
      </c>
      <c r="Q1296" s="174" t="s">
        <v>9</v>
      </c>
      <c r="R1296" s="204">
        <f t="shared" si="20"/>
        <v>0</v>
      </c>
    </row>
    <row r="1297" spans="1:18" s="166" customFormat="1">
      <c r="A1297" s="201" t="s">
        <v>1486</v>
      </c>
      <c r="B1297" s="202" t="s">
        <v>1346</v>
      </c>
      <c r="C1297" s="176">
        <v>0</v>
      </c>
      <c r="D1297" s="176">
        <v>0</v>
      </c>
      <c r="E1297" s="176">
        <v>0</v>
      </c>
      <c r="F1297" s="176">
        <v>0</v>
      </c>
      <c r="G1297" s="176">
        <v>0</v>
      </c>
      <c r="H1297" s="176">
        <v>0</v>
      </c>
      <c r="I1297" s="176">
        <v>0</v>
      </c>
      <c r="J1297" s="176">
        <v>0</v>
      </c>
      <c r="K1297" s="176">
        <v>0</v>
      </c>
      <c r="L1297" s="176">
        <v>0</v>
      </c>
      <c r="M1297" s="176">
        <v>0</v>
      </c>
      <c r="N1297" s="176">
        <v>0</v>
      </c>
      <c r="O1297" s="176">
        <v>0</v>
      </c>
      <c r="P1297" s="176">
        <v>0</v>
      </c>
      <c r="Q1297" s="174" t="s">
        <v>9</v>
      </c>
      <c r="R1297" s="204">
        <f t="shared" si="20"/>
        <v>0</v>
      </c>
    </row>
    <row r="1298" spans="1:18" s="166" customFormat="1">
      <c r="A1298" s="201" t="s">
        <v>1487</v>
      </c>
      <c r="B1298" s="202" t="s">
        <v>1346</v>
      </c>
      <c r="C1298" s="176">
        <v>0</v>
      </c>
      <c r="D1298" s="176">
        <v>0</v>
      </c>
      <c r="E1298" s="176">
        <v>0</v>
      </c>
      <c r="F1298" s="176">
        <v>0</v>
      </c>
      <c r="G1298" s="176">
        <v>0</v>
      </c>
      <c r="H1298" s="176">
        <v>0</v>
      </c>
      <c r="I1298" s="176">
        <v>0</v>
      </c>
      <c r="J1298" s="176">
        <v>0</v>
      </c>
      <c r="K1298" s="176">
        <v>0</v>
      </c>
      <c r="L1298" s="176">
        <v>0</v>
      </c>
      <c r="M1298" s="176">
        <v>0</v>
      </c>
      <c r="N1298" s="176">
        <v>0</v>
      </c>
      <c r="O1298" s="176">
        <v>0</v>
      </c>
      <c r="P1298" s="176">
        <v>0</v>
      </c>
      <c r="Q1298" s="174" t="s">
        <v>9</v>
      </c>
      <c r="R1298" s="204">
        <f t="shared" si="20"/>
        <v>0</v>
      </c>
    </row>
    <row r="1299" spans="1:18" s="166" customFormat="1">
      <c r="A1299" s="201" t="s">
        <v>1488</v>
      </c>
      <c r="B1299" s="202" t="s">
        <v>1346</v>
      </c>
      <c r="C1299" s="176">
        <v>0</v>
      </c>
      <c r="D1299" s="176">
        <v>0</v>
      </c>
      <c r="E1299" s="176">
        <v>0</v>
      </c>
      <c r="F1299" s="176">
        <v>0</v>
      </c>
      <c r="G1299" s="176">
        <v>0</v>
      </c>
      <c r="H1299" s="176">
        <v>0</v>
      </c>
      <c r="I1299" s="176">
        <v>0</v>
      </c>
      <c r="J1299" s="176">
        <v>0</v>
      </c>
      <c r="K1299" s="176">
        <v>0</v>
      </c>
      <c r="L1299" s="176">
        <v>0</v>
      </c>
      <c r="M1299" s="176">
        <v>0</v>
      </c>
      <c r="N1299" s="176">
        <v>0</v>
      </c>
      <c r="O1299" s="176">
        <v>0</v>
      </c>
      <c r="P1299" s="176">
        <v>0</v>
      </c>
      <c r="Q1299" s="174" t="s">
        <v>9</v>
      </c>
      <c r="R1299" s="204">
        <f t="shared" si="20"/>
        <v>0</v>
      </c>
    </row>
    <row r="1300" spans="1:18">
      <c r="A1300" s="201" t="s">
        <v>1489</v>
      </c>
      <c r="B1300" s="202" t="s">
        <v>1346</v>
      </c>
      <c r="C1300" s="177">
        <v>63000</v>
      </c>
      <c r="D1300" s="177">
        <v>63000</v>
      </c>
      <c r="E1300" s="177">
        <v>63000</v>
      </c>
      <c r="F1300" s="177">
        <v>92000</v>
      </c>
      <c r="G1300" s="177">
        <v>92000</v>
      </c>
      <c r="H1300" s="177">
        <v>92000</v>
      </c>
      <c r="I1300" s="177">
        <v>92000</v>
      </c>
      <c r="J1300" s="177">
        <v>92000</v>
      </c>
      <c r="K1300" s="177">
        <v>92000</v>
      </c>
      <c r="L1300" s="177">
        <v>94000</v>
      </c>
      <c r="M1300" s="177">
        <v>96000</v>
      </c>
      <c r="N1300" s="177">
        <v>96000</v>
      </c>
      <c r="O1300" s="177">
        <v>96000</v>
      </c>
      <c r="P1300" s="177">
        <v>86866</v>
      </c>
      <c r="Q1300" s="203" t="s">
        <v>9</v>
      </c>
      <c r="R1300" s="204">
        <f t="shared" si="20"/>
        <v>0</v>
      </c>
    </row>
    <row r="1301" spans="1:18">
      <c r="A1301" s="201" t="s">
        <v>1490</v>
      </c>
      <c r="B1301" s="202" t="s">
        <v>1346</v>
      </c>
      <c r="C1301" s="177">
        <v>63000</v>
      </c>
      <c r="D1301" s="177">
        <v>63000</v>
      </c>
      <c r="E1301" s="177">
        <v>63000</v>
      </c>
      <c r="F1301" s="177">
        <v>97000</v>
      </c>
      <c r="G1301" s="177">
        <v>97000</v>
      </c>
      <c r="H1301" s="177">
        <v>97000</v>
      </c>
      <c r="I1301" s="177">
        <v>97000</v>
      </c>
      <c r="J1301" s="177">
        <v>97000</v>
      </c>
      <c r="K1301" s="177">
        <v>97000</v>
      </c>
      <c r="L1301" s="177">
        <v>99000</v>
      </c>
      <c r="M1301" s="177">
        <v>102000</v>
      </c>
      <c r="N1301" s="177">
        <v>102000</v>
      </c>
      <c r="O1301" s="177">
        <v>102000</v>
      </c>
      <c r="P1301" s="177">
        <v>91188</v>
      </c>
      <c r="Q1301" s="203" t="s">
        <v>9</v>
      </c>
      <c r="R1301" s="204">
        <f t="shared" si="20"/>
        <v>0</v>
      </c>
    </row>
    <row r="1302" spans="1:18">
      <c r="A1302" s="201" t="s">
        <v>1491</v>
      </c>
      <c r="B1302" s="202" t="s">
        <v>1346</v>
      </c>
      <c r="C1302" s="177">
        <v>99000</v>
      </c>
      <c r="D1302" s="177">
        <v>99000</v>
      </c>
      <c r="E1302" s="177">
        <v>99000</v>
      </c>
      <c r="F1302" s="177">
        <v>145000</v>
      </c>
      <c r="G1302" s="177">
        <v>145000</v>
      </c>
      <c r="H1302" s="177">
        <v>145000</v>
      </c>
      <c r="I1302" s="177">
        <v>145000</v>
      </c>
      <c r="J1302" s="177">
        <v>145000</v>
      </c>
      <c r="K1302" s="177">
        <v>145000</v>
      </c>
      <c r="L1302" s="177">
        <v>148000</v>
      </c>
      <c r="M1302" s="177">
        <v>152000</v>
      </c>
      <c r="N1302" s="177">
        <v>152000</v>
      </c>
      <c r="O1302" s="177">
        <v>152000</v>
      </c>
      <c r="P1302" s="177">
        <v>137123</v>
      </c>
      <c r="Q1302" s="203" t="s">
        <v>9</v>
      </c>
      <c r="R1302" s="204">
        <f t="shared" si="20"/>
        <v>0</v>
      </c>
    </row>
    <row r="1303" spans="1:18">
      <c r="A1303" s="201" t="s">
        <v>1492</v>
      </c>
      <c r="B1303" s="202" t="s">
        <v>1346</v>
      </c>
      <c r="C1303" s="177">
        <v>99000</v>
      </c>
      <c r="D1303" s="177">
        <v>99000</v>
      </c>
      <c r="E1303" s="177">
        <v>99000</v>
      </c>
      <c r="F1303" s="177">
        <v>145000</v>
      </c>
      <c r="G1303" s="177">
        <v>145000</v>
      </c>
      <c r="H1303" s="177">
        <v>145000</v>
      </c>
      <c r="I1303" s="177">
        <v>145000</v>
      </c>
      <c r="J1303" s="177">
        <v>145000</v>
      </c>
      <c r="K1303" s="177">
        <v>145000</v>
      </c>
      <c r="L1303" s="177">
        <v>148000</v>
      </c>
      <c r="M1303" s="177">
        <v>152000</v>
      </c>
      <c r="N1303" s="177">
        <v>152000</v>
      </c>
      <c r="O1303" s="177">
        <v>152000</v>
      </c>
      <c r="P1303" s="177">
        <v>137123</v>
      </c>
      <c r="Q1303" s="203" t="s">
        <v>9</v>
      </c>
      <c r="R1303" s="204">
        <f t="shared" si="20"/>
        <v>0</v>
      </c>
    </row>
    <row r="1304" spans="1:18" s="166" customFormat="1">
      <c r="A1304" s="201" t="s">
        <v>1493</v>
      </c>
      <c r="B1304" s="202" t="s">
        <v>1346</v>
      </c>
      <c r="C1304" s="176">
        <v>0</v>
      </c>
      <c r="D1304" s="176">
        <v>0</v>
      </c>
      <c r="E1304" s="176">
        <v>0</v>
      </c>
      <c r="F1304" s="176">
        <v>0</v>
      </c>
      <c r="G1304" s="176">
        <v>0</v>
      </c>
      <c r="H1304" s="176">
        <v>0</v>
      </c>
      <c r="I1304" s="176">
        <v>0</v>
      </c>
      <c r="J1304" s="176">
        <v>0</v>
      </c>
      <c r="K1304" s="176">
        <v>0</v>
      </c>
      <c r="L1304" s="176">
        <v>0</v>
      </c>
      <c r="M1304" s="176">
        <v>0</v>
      </c>
      <c r="N1304" s="176">
        <v>0</v>
      </c>
      <c r="O1304" s="176">
        <v>0</v>
      </c>
      <c r="P1304" s="176">
        <v>0</v>
      </c>
      <c r="Q1304" s="174" t="s">
        <v>9</v>
      </c>
      <c r="R1304" s="204">
        <f t="shared" si="20"/>
        <v>0</v>
      </c>
    </row>
    <row r="1305" spans="1:18" s="166" customFormat="1">
      <c r="A1305" s="201" t="s">
        <v>1494</v>
      </c>
      <c r="B1305" s="202" t="s">
        <v>1346</v>
      </c>
      <c r="C1305" s="176">
        <v>0</v>
      </c>
      <c r="D1305" s="176">
        <v>0</v>
      </c>
      <c r="E1305" s="176">
        <v>0</v>
      </c>
      <c r="F1305" s="176">
        <v>0</v>
      </c>
      <c r="G1305" s="176">
        <v>0</v>
      </c>
      <c r="H1305" s="176">
        <v>0</v>
      </c>
      <c r="I1305" s="176">
        <v>0</v>
      </c>
      <c r="J1305" s="176">
        <v>0</v>
      </c>
      <c r="K1305" s="176">
        <v>0</v>
      </c>
      <c r="L1305" s="176">
        <v>0</v>
      </c>
      <c r="M1305" s="176">
        <v>0</v>
      </c>
      <c r="N1305" s="176">
        <v>0</v>
      </c>
      <c r="O1305" s="176">
        <v>0</v>
      </c>
      <c r="P1305" s="176">
        <v>0</v>
      </c>
      <c r="Q1305" s="174" t="s">
        <v>9</v>
      </c>
      <c r="R1305" s="204">
        <f t="shared" si="20"/>
        <v>0</v>
      </c>
    </row>
    <row r="1306" spans="1:18" s="166" customFormat="1">
      <c r="A1306" s="201" t="s">
        <v>1495</v>
      </c>
      <c r="B1306" s="202" t="s">
        <v>1346</v>
      </c>
      <c r="C1306" s="176">
        <v>0</v>
      </c>
      <c r="D1306" s="176">
        <v>0</v>
      </c>
      <c r="E1306" s="176">
        <v>0</v>
      </c>
      <c r="F1306" s="176">
        <v>0</v>
      </c>
      <c r="G1306" s="176">
        <v>0</v>
      </c>
      <c r="H1306" s="176">
        <v>0</v>
      </c>
      <c r="I1306" s="176">
        <v>0</v>
      </c>
      <c r="J1306" s="176">
        <v>0</v>
      </c>
      <c r="K1306" s="176">
        <v>0</v>
      </c>
      <c r="L1306" s="176">
        <v>0</v>
      </c>
      <c r="M1306" s="176">
        <v>0</v>
      </c>
      <c r="N1306" s="176">
        <v>0</v>
      </c>
      <c r="O1306" s="176">
        <v>0</v>
      </c>
      <c r="P1306" s="176">
        <v>0</v>
      </c>
      <c r="Q1306" s="174" t="s">
        <v>9</v>
      </c>
      <c r="R1306" s="204">
        <f t="shared" si="20"/>
        <v>0</v>
      </c>
    </row>
    <row r="1307" spans="1:18" s="166" customFormat="1">
      <c r="A1307" s="201" t="s">
        <v>1496</v>
      </c>
      <c r="B1307" s="202" t="s">
        <v>1346</v>
      </c>
      <c r="C1307" s="176">
        <v>0</v>
      </c>
      <c r="D1307" s="176">
        <v>0</v>
      </c>
      <c r="E1307" s="176">
        <v>0</v>
      </c>
      <c r="F1307" s="176">
        <v>0</v>
      </c>
      <c r="G1307" s="176">
        <v>0</v>
      </c>
      <c r="H1307" s="176">
        <v>0</v>
      </c>
      <c r="I1307" s="176">
        <v>0</v>
      </c>
      <c r="J1307" s="176">
        <v>0</v>
      </c>
      <c r="K1307" s="176">
        <v>0</v>
      </c>
      <c r="L1307" s="176">
        <v>0</v>
      </c>
      <c r="M1307" s="176">
        <v>0</v>
      </c>
      <c r="N1307" s="176">
        <v>0</v>
      </c>
      <c r="O1307" s="176">
        <v>0</v>
      </c>
      <c r="P1307" s="176">
        <v>0</v>
      </c>
      <c r="Q1307" s="174" t="s">
        <v>9</v>
      </c>
      <c r="R1307" s="204">
        <f t="shared" si="20"/>
        <v>0</v>
      </c>
    </row>
    <row r="1308" spans="1:18">
      <c r="A1308" s="201" t="s">
        <v>1497</v>
      </c>
      <c r="B1308" s="202" t="s">
        <v>1346</v>
      </c>
      <c r="C1308" s="177">
        <v>555000</v>
      </c>
      <c r="D1308" s="177">
        <v>555000</v>
      </c>
      <c r="E1308" s="177">
        <v>555000</v>
      </c>
      <c r="F1308" s="177">
        <v>555000</v>
      </c>
      <c r="G1308" s="177">
        <v>555000</v>
      </c>
      <c r="H1308" s="177">
        <v>555000</v>
      </c>
      <c r="I1308" s="177">
        <v>555000</v>
      </c>
      <c r="J1308" s="177">
        <v>555000</v>
      </c>
      <c r="K1308" s="177">
        <v>555000</v>
      </c>
      <c r="L1308" s="177">
        <v>555000</v>
      </c>
      <c r="M1308" s="177">
        <v>555000</v>
      </c>
      <c r="N1308" s="177">
        <v>555000</v>
      </c>
      <c r="O1308" s="177">
        <v>555000</v>
      </c>
      <c r="P1308" s="177">
        <v>555347</v>
      </c>
      <c r="Q1308" s="203" t="s">
        <v>9</v>
      </c>
      <c r="R1308" s="204">
        <f t="shared" si="20"/>
        <v>0</v>
      </c>
    </row>
    <row r="1309" spans="1:18" s="166" customFormat="1">
      <c r="A1309" s="201" t="s">
        <v>1498</v>
      </c>
      <c r="B1309" s="202" t="s">
        <v>1346</v>
      </c>
      <c r="C1309" s="176">
        <v>0</v>
      </c>
      <c r="D1309" s="176">
        <v>0</v>
      </c>
      <c r="E1309" s="176">
        <v>0</v>
      </c>
      <c r="F1309" s="176">
        <v>0</v>
      </c>
      <c r="G1309" s="176">
        <v>0</v>
      </c>
      <c r="H1309" s="176">
        <v>0</v>
      </c>
      <c r="I1309" s="176">
        <v>0</v>
      </c>
      <c r="J1309" s="176">
        <v>0</v>
      </c>
      <c r="K1309" s="176">
        <v>0</v>
      </c>
      <c r="L1309" s="176">
        <v>0</v>
      </c>
      <c r="M1309" s="176">
        <v>0</v>
      </c>
      <c r="N1309" s="176">
        <v>0</v>
      </c>
      <c r="O1309" s="176">
        <v>0</v>
      </c>
      <c r="P1309" s="176">
        <v>0</v>
      </c>
      <c r="Q1309" s="174" t="s">
        <v>9</v>
      </c>
      <c r="R1309" s="204">
        <f t="shared" si="20"/>
        <v>0</v>
      </c>
    </row>
    <row r="1310" spans="1:18" s="166" customFormat="1">
      <c r="A1310" s="201" t="s">
        <v>1499</v>
      </c>
      <c r="B1310" s="202" t="s">
        <v>1346</v>
      </c>
      <c r="C1310" s="176">
        <v>0</v>
      </c>
      <c r="D1310" s="176">
        <v>0</v>
      </c>
      <c r="E1310" s="176">
        <v>0</v>
      </c>
      <c r="F1310" s="176">
        <v>0</v>
      </c>
      <c r="G1310" s="176">
        <v>0</v>
      </c>
      <c r="H1310" s="176">
        <v>0</v>
      </c>
      <c r="I1310" s="176">
        <v>0</v>
      </c>
      <c r="J1310" s="176">
        <v>0</v>
      </c>
      <c r="K1310" s="176">
        <v>0</v>
      </c>
      <c r="L1310" s="176">
        <v>0</v>
      </c>
      <c r="M1310" s="176">
        <v>0</v>
      </c>
      <c r="N1310" s="176">
        <v>0</v>
      </c>
      <c r="O1310" s="176">
        <v>0</v>
      </c>
      <c r="P1310" s="176">
        <v>0</v>
      </c>
      <c r="Q1310" s="174" t="s">
        <v>9</v>
      </c>
      <c r="R1310" s="204">
        <f t="shared" si="20"/>
        <v>0</v>
      </c>
    </row>
    <row r="1311" spans="1:18">
      <c r="A1311" s="201" t="s">
        <v>1500</v>
      </c>
      <c r="B1311" s="202" t="s">
        <v>1346</v>
      </c>
      <c r="C1311" s="177">
        <v>53000</v>
      </c>
      <c r="D1311" s="177">
        <v>53000</v>
      </c>
      <c r="E1311" s="177">
        <v>53000</v>
      </c>
      <c r="F1311" s="177">
        <v>53000</v>
      </c>
      <c r="G1311" s="177">
        <v>53000</v>
      </c>
      <c r="H1311" s="177">
        <v>53000</v>
      </c>
      <c r="I1311" s="177">
        <v>53000</v>
      </c>
      <c r="J1311" s="177">
        <v>53000</v>
      </c>
      <c r="K1311" s="177">
        <v>53000</v>
      </c>
      <c r="L1311" s="177">
        <v>53000</v>
      </c>
      <c r="M1311" s="177">
        <v>53000</v>
      </c>
      <c r="N1311" s="177">
        <v>53000</v>
      </c>
      <c r="O1311" s="177">
        <v>53000</v>
      </c>
      <c r="P1311" s="177">
        <v>53224</v>
      </c>
      <c r="Q1311" s="203" t="s">
        <v>9</v>
      </c>
      <c r="R1311" s="204">
        <f t="shared" si="20"/>
        <v>0</v>
      </c>
    </row>
    <row r="1312" spans="1:18">
      <c r="A1312" s="201" t="s">
        <v>1501</v>
      </c>
      <c r="B1312" s="202" t="s">
        <v>1346</v>
      </c>
      <c r="C1312" s="177">
        <v>5000</v>
      </c>
      <c r="D1312" s="177">
        <v>5000</v>
      </c>
      <c r="E1312" s="177">
        <v>5000</v>
      </c>
      <c r="F1312" s="177">
        <v>5000</v>
      </c>
      <c r="G1312" s="177">
        <v>5000</v>
      </c>
      <c r="H1312" s="177">
        <v>5000</v>
      </c>
      <c r="I1312" s="177">
        <v>5000</v>
      </c>
      <c r="J1312" s="177">
        <v>5000</v>
      </c>
      <c r="K1312" s="177">
        <v>5000</v>
      </c>
      <c r="L1312" s="177">
        <v>5000</v>
      </c>
      <c r="M1312" s="177">
        <v>5000</v>
      </c>
      <c r="N1312" s="177">
        <v>5000</v>
      </c>
      <c r="O1312" s="177">
        <v>5000</v>
      </c>
      <c r="P1312" s="177">
        <v>4881</v>
      </c>
      <c r="Q1312" s="203" t="s">
        <v>9</v>
      </c>
      <c r="R1312" s="204">
        <f t="shared" si="20"/>
        <v>0</v>
      </c>
    </row>
    <row r="1313" spans="1:18" s="166" customFormat="1">
      <c r="A1313" s="201" t="s">
        <v>1502</v>
      </c>
      <c r="B1313" s="202" t="s">
        <v>1346</v>
      </c>
      <c r="C1313" s="176">
        <v>0</v>
      </c>
      <c r="D1313" s="176">
        <v>0</v>
      </c>
      <c r="E1313" s="176">
        <v>0</v>
      </c>
      <c r="F1313" s="176">
        <v>0</v>
      </c>
      <c r="G1313" s="176">
        <v>0</v>
      </c>
      <c r="H1313" s="176">
        <v>0</v>
      </c>
      <c r="I1313" s="176">
        <v>0</v>
      </c>
      <c r="J1313" s="176">
        <v>0</v>
      </c>
      <c r="K1313" s="176">
        <v>0</v>
      </c>
      <c r="L1313" s="176">
        <v>0</v>
      </c>
      <c r="M1313" s="176">
        <v>0</v>
      </c>
      <c r="N1313" s="176">
        <v>0</v>
      </c>
      <c r="O1313" s="176">
        <v>0</v>
      </c>
      <c r="P1313" s="176">
        <v>0</v>
      </c>
      <c r="Q1313" s="174" t="s">
        <v>9</v>
      </c>
      <c r="R1313" s="204">
        <f t="shared" si="20"/>
        <v>0</v>
      </c>
    </row>
    <row r="1314" spans="1:18">
      <c r="A1314" s="201" t="s">
        <v>1503</v>
      </c>
      <c r="B1314" s="202" t="s">
        <v>1346</v>
      </c>
      <c r="C1314" s="177">
        <v>72000</v>
      </c>
      <c r="D1314" s="177">
        <v>72000</v>
      </c>
      <c r="E1314" s="177">
        <v>72000</v>
      </c>
      <c r="F1314" s="177">
        <v>72000</v>
      </c>
      <c r="G1314" s="177">
        <v>72000</v>
      </c>
      <c r="H1314" s="177">
        <v>72000</v>
      </c>
      <c r="I1314" s="177">
        <v>72000</v>
      </c>
      <c r="J1314" s="177">
        <v>72000</v>
      </c>
      <c r="K1314" s="177">
        <v>72000</v>
      </c>
      <c r="L1314" s="177">
        <v>72000</v>
      </c>
      <c r="M1314" s="177">
        <v>72000</v>
      </c>
      <c r="N1314" s="177">
        <v>72000</v>
      </c>
      <c r="O1314" s="177">
        <v>72000</v>
      </c>
      <c r="P1314" s="177">
        <v>71744</v>
      </c>
      <c r="Q1314" s="203" t="s">
        <v>9</v>
      </c>
      <c r="R1314" s="204">
        <f t="shared" si="20"/>
        <v>0</v>
      </c>
    </row>
    <row r="1315" spans="1:18" s="166" customFormat="1">
      <c r="A1315" s="201" t="s">
        <v>1504</v>
      </c>
      <c r="B1315" s="202" t="s">
        <v>1346</v>
      </c>
      <c r="C1315" s="176">
        <v>0</v>
      </c>
      <c r="D1315" s="176">
        <v>0</v>
      </c>
      <c r="E1315" s="176">
        <v>0</v>
      </c>
      <c r="F1315" s="176">
        <v>0</v>
      </c>
      <c r="G1315" s="176">
        <v>0</v>
      </c>
      <c r="H1315" s="176">
        <v>0</v>
      </c>
      <c r="I1315" s="176">
        <v>0</v>
      </c>
      <c r="J1315" s="176">
        <v>0</v>
      </c>
      <c r="K1315" s="176">
        <v>0</v>
      </c>
      <c r="L1315" s="176">
        <v>0</v>
      </c>
      <c r="M1315" s="176">
        <v>0</v>
      </c>
      <c r="N1315" s="176">
        <v>0</v>
      </c>
      <c r="O1315" s="176">
        <v>0</v>
      </c>
      <c r="P1315" s="176">
        <v>0</v>
      </c>
      <c r="Q1315" s="174" t="s">
        <v>9</v>
      </c>
      <c r="R1315" s="204">
        <f t="shared" si="20"/>
        <v>0</v>
      </c>
    </row>
    <row r="1316" spans="1:18" s="166" customFormat="1">
      <c r="A1316" s="201" t="s">
        <v>1505</v>
      </c>
      <c r="B1316" s="202" t="s">
        <v>1346</v>
      </c>
      <c r="C1316" s="176">
        <v>0</v>
      </c>
      <c r="D1316" s="176">
        <v>0</v>
      </c>
      <c r="E1316" s="176">
        <v>0</v>
      </c>
      <c r="F1316" s="176">
        <v>0</v>
      </c>
      <c r="G1316" s="176">
        <v>0</v>
      </c>
      <c r="H1316" s="176">
        <v>0</v>
      </c>
      <c r="I1316" s="176">
        <v>0</v>
      </c>
      <c r="J1316" s="176">
        <v>0</v>
      </c>
      <c r="K1316" s="176">
        <v>0</v>
      </c>
      <c r="L1316" s="176">
        <v>0</v>
      </c>
      <c r="M1316" s="176">
        <v>0</v>
      </c>
      <c r="N1316" s="176">
        <v>0</v>
      </c>
      <c r="O1316" s="176">
        <v>0</v>
      </c>
      <c r="P1316" s="176">
        <v>0</v>
      </c>
      <c r="Q1316" s="174" t="s">
        <v>9</v>
      </c>
      <c r="R1316" s="204">
        <f t="shared" si="20"/>
        <v>0</v>
      </c>
    </row>
    <row r="1317" spans="1:18" s="166" customFormat="1">
      <c r="A1317" s="201" t="s">
        <v>1506</v>
      </c>
      <c r="B1317" s="202" t="s">
        <v>1346</v>
      </c>
      <c r="C1317" s="176">
        <v>0</v>
      </c>
      <c r="D1317" s="176">
        <v>0</v>
      </c>
      <c r="E1317" s="176">
        <v>0</v>
      </c>
      <c r="F1317" s="176">
        <v>0</v>
      </c>
      <c r="G1317" s="176">
        <v>0</v>
      </c>
      <c r="H1317" s="176">
        <v>0</v>
      </c>
      <c r="I1317" s="176">
        <v>0</v>
      </c>
      <c r="J1317" s="176">
        <v>0</v>
      </c>
      <c r="K1317" s="176">
        <v>0</v>
      </c>
      <c r="L1317" s="176">
        <v>0</v>
      </c>
      <c r="M1317" s="176">
        <v>0</v>
      </c>
      <c r="N1317" s="176">
        <v>0</v>
      </c>
      <c r="O1317" s="176">
        <v>0</v>
      </c>
      <c r="P1317" s="176">
        <v>0</v>
      </c>
      <c r="Q1317" s="174" t="s">
        <v>9</v>
      </c>
      <c r="R1317" s="204">
        <f t="shared" si="20"/>
        <v>0</v>
      </c>
    </row>
    <row r="1318" spans="1:18">
      <c r="A1318" s="201" t="s">
        <v>1507</v>
      </c>
      <c r="B1318" s="202" t="s">
        <v>1346</v>
      </c>
      <c r="C1318" s="177">
        <v>47000</v>
      </c>
      <c r="D1318" s="177">
        <v>47000</v>
      </c>
      <c r="E1318" s="177">
        <v>47000</v>
      </c>
      <c r="F1318" s="177">
        <v>47000</v>
      </c>
      <c r="G1318" s="177">
        <v>47000</v>
      </c>
      <c r="H1318" s="177">
        <v>47000</v>
      </c>
      <c r="I1318" s="177">
        <v>47000</v>
      </c>
      <c r="J1318" s="177">
        <v>47000</v>
      </c>
      <c r="K1318" s="177">
        <v>47000</v>
      </c>
      <c r="L1318" s="177">
        <v>47000</v>
      </c>
      <c r="M1318" s="177">
        <v>47000</v>
      </c>
      <c r="N1318" s="177">
        <v>47000</v>
      </c>
      <c r="O1318" s="177">
        <v>0</v>
      </c>
      <c r="P1318" s="177">
        <v>44819</v>
      </c>
      <c r="Q1318" s="203" t="s">
        <v>9</v>
      </c>
      <c r="R1318" s="204">
        <f t="shared" si="20"/>
        <v>0</v>
      </c>
    </row>
    <row r="1319" spans="1:18">
      <c r="A1319" s="201" t="s">
        <v>1508</v>
      </c>
      <c r="B1319" s="202" t="s">
        <v>1346</v>
      </c>
      <c r="C1319" s="177">
        <v>62000</v>
      </c>
      <c r="D1319" s="177">
        <v>62000</v>
      </c>
      <c r="E1319" s="177">
        <v>62000</v>
      </c>
      <c r="F1319" s="177">
        <v>62000</v>
      </c>
      <c r="G1319" s="177">
        <v>62000</v>
      </c>
      <c r="H1319" s="177">
        <v>62000</v>
      </c>
      <c r="I1319" s="177">
        <v>62000</v>
      </c>
      <c r="J1319" s="177">
        <v>62000</v>
      </c>
      <c r="K1319" s="177">
        <v>62000</v>
      </c>
      <c r="L1319" s="177">
        <v>62000</v>
      </c>
      <c r="M1319" s="177">
        <v>62000</v>
      </c>
      <c r="N1319" s="177">
        <v>62000</v>
      </c>
      <c r="O1319" s="177">
        <v>0</v>
      </c>
      <c r="P1319" s="177">
        <v>59412</v>
      </c>
      <c r="Q1319" s="203" t="s">
        <v>9</v>
      </c>
      <c r="R1319" s="204">
        <f t="shared" si="20"/>
        <v>0</v>
      </c>
    </row>
    <row r="1320" spans="1:18" s="166" customFormat="1">
      <c r="A1320" s="201" t="s">
        <v>1509</v>
      </c>
      <c r="B1320" s="202" t="s">
        <v>1346</v>
      </c>
      <c r="C1320" s="176">
        <v>0</v>
      </c>
      <c r="D1320" s="176">
        <v>0</v>
      </c>
      <c r="E1320" s="176">
        <v>0</v>
      </c>
      <c r="F1320" s="176">
        <v>0</v>
      </c>
      <c r="G1320" s="176">
        <v>0</v>
      </c>
      <c r="H1320" s="176">
        <v>0</v>
      </c>
      <c r="I1320" s="176">
        <v>0</v>
      </c>
      <c r="J1320" s="176">
        <v>0</v>
      </c>
      <c r="K1320" s="176">
        <v>0</v>
      </c>
      <c r="L1320" s="176">
        <v>0</v>
      </c>
      <c r="M1320" s="176">
        <v>0</v>
      </c>
      <c r="N1320" s="176">
        <v>0</v>
      </c>
      <c r="O1320" s="176">
        <v>0</v>
      </c>
      <c r="P1320" s="176">
        <v>0</v>
      </c>
      <c r="Q1320" s="174" t="s">
        <v>9</v>
      </c>
      <c r="R1320" s="204">
        <f t="shared" si="20"/>
        <v>0</v>
      </c>
    </row>
    <row r="1321" spans="1:18" s="166" customFormat="1">
      <c r="A1321" s="201" t="s">
        <v>1510</v>
      </c>
      <c r="B1321" s="202" t="s">
        <v>1346</v>
      </c>
      <c r="C1321" s="176">
        <v>0</v>
      </c>
      <c r="D1321" s="176">
        <v>0</v>
      </c>
      <c r="E1321" s="176">
        <v>0</v>
      </c>
      <c r="F1321" s="176">
        <v>0</v>
      </c>
      <c r="G1321" s="176">
        <v>0</v>
      </c>
      <c r="H1321" s="176">
        <v>0</v>
      </c>
      <c r="I1321" s="176">
        <v>0</v>
      </c>
      <c r="J1321" s="176">
        <v>0</v>
      </c>
      <c r="K1321" s="176">
        <v>0</v>
      </c>
      <c r="L1321" s="176">
        <v>0</v>
      </c>
      <c r="M1321" s="176">
        <v>0</v>
      </c>
      <c r="N1321" s="176">
        <v>0</v>
      </c>
      <c r="O1321" s="176">
        <v>0</v>
      </c>
      <c r="P1321" s="176">
        <v>0</v>
      </c>
      <c r="Q1321" s="174" t="s">
        <v>9</v>
      </c>
      <c r="R1321" s="204">
        <f t="shared" si="20"/>
        <v>0</v>
      </c>
    </row>
    <row r="1322" spans="1:18">
      <c r="A1322" s="201" t="s">
        <v>1511</v>
      </c>
      <c r="B1322" s="202" t="s">
        <v>1346</v>
      </c>
      <c r="C1322" s="177">
        <v>16852000</v>
      </c>
      <c r="D1322" s="177">
        <v>16725000</v>
      </c>
      <c r="E1322" s="177">
        <v>17091000</v>
      </c>
      <c r="F1322" s="177">
        <v>17177000</v>
      </c>
      <c r="G1322" s="177">
        <v>17201000</v>
      </c>
      <c r="H1322" s="177">
        <v>13035000</v>
      </c>
      <c r="I1322" s="177">
        <v>13229000</v>
      </c>
      <c r="J1322" s="177">
        <v>13494000</v>
      </c>
      <c r="K1322" s="177">
        <v>14278000</v>
      </c>
      <c r="L1322" s="177">
        <v>14957000</v>
      </c>
      <c r="M1322" s="177">
        <v>16183000</v>
      </c>
      <c r="N1322" s="177">
        <v>16648000</v>
      </c>
      <c r="O1322" s="177">
        <v>15661000</v>
      </c>
      <c r="P1322" s="177">
        <v>15522796</v>
      </c>
      <c r="Q1322" s="203" t="s">
        <v>9</v>
      </c>
      <c r="R1322" s="204">
        <f t="shared" si="20"/>
        <v>0</v>
      </c>
    </row>
    <row r="1323" spans="1:18" s="166" customFormat="1">
      <c r="A1323" s="201" t="s">
        <v>1512</v>
      </c>
      <c r="B1323" s="202" t="s">
        <v>1346</v>
      </c>
      <c r="C1323" s="176">
        <v>0</v>
      </c>
      <c r="D1323" s="176">
        <v>0</v>
      </c>
      <c r="E1323" s="176">
        <v>0</v>
      </c>
      <c r="F1323" s="176">
        <v>0</v>
      </c>
      <c r="G1323" s="176">
        <v>0</v>
      </c>
      <c r="H1323" s="176">
        <v>0</v>
      </c>
      <c r="I1323" s="176">
        <v>0</v>
      </c>
      <c r="J1323" s="176">
        <v>0</v>
      </c>
      <c r="K1323" s="176">
        <v>0</v>
      </c>
      <c r="L1323" s="176">
        <v>0</v>
      </c>
      <c r="M1323" s="176">
        <v>0</v>
      </c>
      <c r="N1323" s="176">
        <v>0</v>
      </c>
      <c r="O1323" s="176">
        <v>0</v>
      </c>
      <c r="P1323" s="176">
        <v>0</v>
      </c>
      <c r="Q1323" s="174" t="s">
        <v>9</v>
      </c>
      <c r="R1323" s="204">
        <f t="shared" si="20"/>
        <v>0</v>
      </c>
    </row>
    <row r="1324" spans="1:18" s="166" customFormat="1">
      <c r="A1324" s="201" t="s">
        <v>1513</v>
      </c>
      <c r="B1324" s="202" t="s">
        <v>1346</v>
      </c>
      <c r="C1324" s="176">
        <v>0</v>
      </c>
      <c r="D1324" s="176">
        <v>0</v>
      </c>
      <c r="E1324" s="176">
        <v>0</v>
      </c>
      <c r="F1324" s="176">
        <v>0</v>
      </c>
      <c r="G1324" s="176">
        <v>0</v>
      </c>
      <c r="H1324" s="176">
        <v>0</v>
      </c>
      <c r="I1324" s="176">
        <v>0</v>
      </c>
      <c r="J1324" s="176">
        <v>0</v>
      </c>
      <c r="K1324" s="176">
        <v>0</v>
      </c>
      <c r="L1324" s="176">
        <v>0</v>
      </c>
      <c r="M1324" s="176">
        <v>0</v>
      </c>
      <c r="N1324" s="176">
        <v>0</v>
      </c>
      <c r="O1324" s="176">
        <v>0</v>
      </c>
      <c r="P1324" s="176">
        <v>0</v>
      </c>
      <c r="Q1324" s="174" t="s">
        <v>9</v>
      </c>
      <c r="R1324" s="204">
        <f t="shared" si="20"/>
        <v>0</v>
      </c>
    </row>
    <row r="1325" spans="1:18" s="166" customFormat="1">
      <c r="A1325" s="201" t="s">
        <v>1514</v>
      </c>
      <c r="B1325" s="202" t="s">
        <v>1346</v>
      </c>
      <c r="C1325" s="176">
        <v>0</v>
      </c>
      <c r="D1325" s="176">
        <v>0</v>
      </c>
      <c r="E1325" s="176">
        <v>0</v>
      </c>
      <c r="F1325" s="176">
        <v>0</v>
      </c>
      <c r="G1325" s="176">
        <v>0</v>
      </c>
      <c r="H1325" s="176">
        <v>0</v>
      </c>
      <c r="I1325" s="176">
        <v>0</v>
      </c>
      <c r="J1325" s="176">
        <v>0</v>
      </c>
      <c r="K1325" s="176">
        <v>0</v>
      </c>
      <c r="L1325" s="176">
        <v>0</v>
      </c>
      <c r="M1325" s="176">
        <v>0</v>
      </c>
      <c r="N1325" s="176">
        <v>0</v>
      </c>
      <c r="O1325" s="176">
        <v>0</v>
      </c>
      <c r="P1325" s="176">
        <v>0</v>
      </c>
      <c r="Q1325" s="174" t="s">
        <v>9</v>
      </c>
      <c r="R1325" s="204">
        <f t="shared" si="20"/>
        <v>0</v>
      </c>
    </row>
    <row r="1326" spans="1:18">
      <c r="A1326" s="201" t="s">
        <v>1515</v>
      </c>
      <c r="B1326" s="202" t="s">
        <v>1346</v>
      </c>
      <c r="C1326" s="177">
        <v>571000</v>
      </c>
      <c r="D1326" s="177">
        <v>571000</v>
      </c>
      <c r="E1326" s="177">
        <v>571000</v>
      </c>
      <c r="F1326" s="177">
        <v>571000</v>
      </c>
      <c r="G1326" s="177">
        <v>571000</v>
      </c>
      <c r="H1326" s="177">
        <v>571000</v>
      </c>
      <c r="I1326" s="177">
        <v>4000</v>
      </c>
      <c r="J1326" s="177">
        <v>4000</v>
      </c>
      <c r="K1326" s="177">
        <v>0</v>
      </c>
      <c r="L1326" s="177">
        <v>0</v>
      </c>
      <c r="M1326" s="177">
        <v>0</v>
      </c>
      <c r="N1326" s="177">
        <v>0</v>
      </c>
      <c r="O1326" s="177">
        <v>0</v>
      </c>
      <c r="P1326" s="177">
        <v>262569</v>
      </c>
      <c r="Q1326" s="203" t="s">
        <v>9</v>
      </c>
      <c r="R1326" s="204">
        <f t="shared" si="20"/>
        <v>-1000</v>
      </c>
    </row>
    <row r="1327" spans="1:18" s="166" customFormat="1">
      <c r="A1327" s="201" t="s">
        <v>1516</v>
      </c>
      <c r="B1327" s="202" t="s">
        <v>1346</v>
      </c>
      <c r="C1327" s="176">
        <v>0</v>
      </c>
      <c r="D1327" s="176">
        <v>0</v>
      </c>
      <c r="E1327" s="176">
        <v>0</v>
      </c>
      <c r="F1327" s="176">
        <v>0</v>
      </c>
      <c r="G1327" s="176">
        <v>0</v>
      </c>
      <c r="H1327" s="176">
        <v>0</v>
      </c>
      <c r="I1327" s="176">
        <v>0</v>
      </c>
      <c r="J1327" s="176">
        <v>0</v>
      </c>
      <c r="K1327" s="176">
        <v>0</v>
      </c>
      <c r="L1327" s="176">
        <v>0</v>
      </c>
      <c r="M1327" s="176">
        <v>0</v>
      </c>
      <c r="N1327" s="176">
        <v>0</v>
      </c>
      <c r="O1327" s="176">
        <v>0</v>
      </c>
      <c r="P1327" s="176">
        <v>0</v>
      </c>
      <c r="Q1327" s="174" t="s">
        <v>9</v>
      </c>
      <c r="R1327" s="204">
        <f t="shared" si="20"/>
        <v>0</v>
      </c>
    </row>
    <row r="1328" spans="1:18" s="166" customFormat="1">
      <c r="A1328" s="201" t="s">
        <v>1517</v>
      </c>
      <c r="B1328" s="202" t="s">
        <v>1346</v>
      </c>
      <c r="C1328" s="176">
        <v>0</v>
      </c>
      <c r="D1328" s="176">
        <v>0</v>
      </c>
      <c r="E1328" s="176">
        <v>0</v>
      </c>
      <c r="F1328" s="176">
        <v>0</v>
      </c>
      <c r="G1328" s="176">
        <v>0</v>
      </c>
      <c r="H1328" s="176">
        <v>0</v>
      </c>
      <c r="I1328" s="176">
        <v>0</v>
      </c>
      <c r="J1328" s="176">
        <v>0</v>
      </c>
      <c r="K1328" s="176">
        <v>0</v>
      </c>
      <c r="L1328" s="176">
        <v>0</v>
      </c>
      <c r="M1328" s="176">
        <v>0</v>
      </c>
      <c r="N1328" s="176">
        <v>0</v>
      </c>
      <c r="O1328" s="176">
        <v>0</v>
      </c>
      <c r="P1328" s="176">
        <v>0</v>
      </c>
      <c r="Q1328" s="174" t="s">
        <v>9</v>
      </c>
      <c r="R1328" s="204">
        <f t="shared" si="20"/>
        <v>0</v>
      </c>
    </row>
    <row r="1329" spans="1:18" s="166" customFormat="1">
      <c r="A1329" s="201" t="s">
        <v>1518</v>
      </c>
      <c r="B1329" s="202" t="s">
        <v>1346</v>
      </c>
      <c r="C1329" s="176">
        <v>0</v>
      </c>
      <c r="D1329" s="176">
        <v>0</v>
      </c>
      <c r="E1329" s="176">
        <v>0</v>
      </c>
      <c r="F1329" s="176">
        <v>0</v>
      </c>
      <c r="G1329" s="176">
        <v>0</v>
      </c>
      <c r="H1329" s="176">
        <v>0</v>
      </c>
      <c r="I1329" s="176">
        <v>0</v>
      </c>
      <c r="J1329" s="176">
        <v>0</v>
      </c>
      <c r="K1329" s="176">
        <v>0</v>
      </c>
      <c r="L1329" s="176">
        <v>0</v>
      </c>
      <c r="M1329" s="176">
        <v>0</v>
      </c>
      <c r="N1329" s="176">
        <v>0</v>
      </c>
      <c r="O1329" s="176">
        <v>0</v>
      </c>
      <c r="P1329" s="176">
        <v>0</v>
      </c>
      <c r="Q1329" s="174" t="s">
        <v>9</v>
      </c>
      <c r="R1329" s="204">
        <f t="shared" si="20"/>
        <v>0</v>
      </c>
    </row>
    <row r="1330" spans="1:18">
      <c r="A1330" s="201" t="s">
        <v>1519</v>
      </c>
      <c r="B1330" s="202" t="s">
        <v>1346</v>
      </c>
      <c r="C1330" s="177">
        <v>64000</v>
      </c>
      <c r="D1330" s="177">
        <v>64000</v>
      </c>
      <c r="E1330" s="177">
        <v>64000</v>
      </c>
      <c r="F1330" s="177">
        <v>64000</v>
      </c>
      <c r="G1330" s="177">
        <v>64000</v>
      </c>
      <c r="H1330" s="177">
        <v>64000</v>
      </c>
      <c r="I1330" s="177">
        <v>0</v>
      </c>
      <c r="J1330" s="177">
        <v>0</v>
      </c>
      <c r="K1330" s="177">
        <v>0</v>
      </c>
      <c r="L1330" s="177">
        <v>0</v>
      </c>
      <c r="M1330" s="177">
        <v>0</v>
      </c>
      <c r="N1330" s="177">
        <v>0</v>
      </c>
      <c r="O1330" s="177">
        <v>0</v>
      </c>
      <c r="P1330" s="177">
        <v>29366</v>
      </c>
      <c r="Q1330" s="203" t="s">
        <v>9</v>
      </c>
      <c r="R1330" s="204">
        <f t="shared" si="20"/>
        <v>0</v>
      </c>
    </row>
    <row r="1331" spans="1:18" s="166" customFormat="1">
      <c r="A1331" s="201" t="s">
        <v>1520</v>
      </c>
      <c r="B1331" s="202" t="s">
        <v>1346</v>
      </c>
      <c r="C1331" s="176">
        <v>0</v>
      </c>
      <c r="D1331" s="176">
        <v>0</v>
      </c>
      <c r="E1331" s="176">
        <v>0</v>
      </c>
      <c r="F1331" s="176">
        <v>0</v>
      </c>
      <c r="G1331" s="176">
        <v>0</v>
      </c>
      <c r="H1331" s="176">
        <v>0</v>
      </c>
      <c r="I1331" s="176">
        <v>0</v>
      </c>
      <c r="J1331" s="176">
        <v>0</v>
      </c>
      <c r="K1331" s="176">
        <v>0</v>
      </c>
      <c r="L1331" s="176">
        <v>0</v>
      </c>
      <c r="M1331" s="176">
        <v>0</v>
      </c>
      <c r="N1331" s="176">
        <v>0</v>
      </c>
      <c r="O1331" s="176">
        <v>0</v>
      </c>
      <c r="P1331" s="176">
        <v>0</v>
      </c>
      <c r="Q1331" s="174" t="s">
        <v>9</v>
      </c>
      <c r="R1331" s="204">
        <f t="shared" si="20"/>
        <v>0</v>
      </c>
    </row>
    <row r="1332" spans="1:18">
      <c r="A1332" s="201" t="s">
        <v>1521</v>
      </c>
      <c r="B1332" s="202" t="s">
        <v>1346</v>
      </c>
      <c r="C1332" s="177">
        <v>27000</v>
      </c>
      <c r="D1332" s="177">
        <v>27000</v>
      </c>
      <c r="E1332" s="177">
        <v>27000</v>
      </c>
      <c r="F1332" s="177">
        <v>27000</v>
      </c>
      <c r="G1332" s="177">
        <v>27000</v>
      </c>
      <c r="H1332" s="177">
        <v>27000</v>
      </c>
      <c r="I1332" s="177">
        <v>27000</v>
      </c>
      <c r="J1332" s="177">
        <v>0</v>
      </c>
      <c r="K1332" s="177">
        <v>0</v>
      </c>
      <c r="L1332" s="177">
        <v>0</v>
      </c>
      <c r="M1332" s="177">
        <v>0</v>
      </c>
      <c r="N1332" s="177">
        <v>0</v>
      </c>
      <c r="O1332" s="177">
        <v>0</v>
      </c>
      <c r="P1332" s="177">
        <v>14867</v>
      </c>
      <c r="Q1332" s="203" t="s">
        <v>9</v>
      </c>
      <c r="R1332" s="204">
        <f t="shared" si="20"/>
        <v>0</v>
      </c>
    </row>
    <row r="1333" spans="1:18" s="166" customFormat="1">
      <c r="A1333" s="201" t="s">
        <v>1522</v>
      </c>
      <c r="B1333" s="202" t="s">
        <v>1346</v>
      </c>
      <c r="C1333" s="176">
        <v>0</v>
      </c>
      <c r="D1333" s="176">
        <v>0</v>
      </c>
      <c r="E1333" s="176">
        <v>0</v>
      </c>
      <c r="F1333" s="176">
        <v>0</v>
      </c>
      <c r="G1333" s="176">
        <v>0</v>
      </c>
      <c r="H1333" s="176">
        <v>0</v>
      </c>
      <c r="I1333" s="176">
        <v>0</v>
      </c>
      <c r="J1333" s="176">
        <v>0</v>
      </c>
      <c r="K1333" s="176">
        <v>0</v>
      </c>
      <c r="L1333" s="176">
        <v>0</v>
      </c>
      <c r="M1333" s="176">
        <v>0</v>
      </c>
      <c r="N1333" s="176">
        <v>0</v>
      </c>
      <c r="O1333" s="176">
        <v>0</v>
      </c>
      <c r="P1333" s="176">
        <v>0</v>
      </c>
      <c r="Q1333" s="174" t="s">
        <v>9</v>
      </c>
      <c r="R1333" s="204">
        <f t="shared" si="20"/>
        <v>0</v>
      </c>
    </row>
    <row r="1334" spans="1:18">
      <c r="A1334" s="201" t="s">
        <v>1523</v>
      </c>
      <c r="B1334" s="202" t="s">
        <v>1346</v>
      </c>
      <c r="C1334" s="177">
        <v>-17000</v>
      </c>
      <c r="D1334" s="177">
        <v>-17000</v>
      </c>
      <c r="E1334" s="177">
        <v>-17000</v>
      </c>
      <c r="F1334" s="177">
        <v>35000</v>
      </c>
      <c r="G1334" s="177">
        <v>35000</v>
      </c>
      <c r="H1334" s="177">
        <v>35000</v>
      </c>
      <c r="I1334" s="177">
        <v>35000</v>
      </c>
      <c r="J1334" s="177">
        <v>35000</v>
      </c>
      <c r="K1334" s="177">
        <v>35000</v>
      </c>
      <c r="L1334" s="177">
        <v>35000</v>
      </c>
      <c r="M1334" s="177">
        <v>35000</v>
      </c>
      <c r="N1334" s="177">
        <v>35000</v>
      </c>
      <c r="O1334" s="177">
        <v>35000</v>
      </c>
      <c r="P1334" s="177">
        <v>24046</v>
      </c>
      <c r="Q1334" s="203" t="s">
        <v>9</v>
      </c>
      <c r="R1334" s="204">
        <f t="shared" ref="R1334:R1397" si="21">(ROUND((C1334+O1334+SUM(D1334:N1334)*2)/24,-3)-(ROUND(P1334,-3)))</f>
        <v>0</v>
      </c>
    </row>
    <row r="1335" spans="1:18" s="166" customFormat="1">
      <c r="A1335" s="201" t="s">
        <v>1524</v>
      </c>
      <c r="B1335" s="202" t="s">
        <v>1346</v>
      </c>
      <c r="C1335" s="176">
        <v>0</v>
      </c>
      <c r="D1335" s="176">
        <v>0</v>
      </c>
      <c r="E1335" s="176">
        <v>0</v>
      </c>
      <c r="F1335" s="176">
        <v>0</v>
      </c>
      <c r="G1335" s="176">
        <v>0</v>
      </c>
      <c r="H1335" s="176">
        <v>0</v>
      </c>
      <c r="I1335" s="176">
        <v>0</v>
      </c>
      <c r="J1335" s="176">
        <v>0</v>
      </c>
      <c r="K1335" s="176">
        <v>0</v>
      </c>
      <c r="L1335" s="176">
        <v>0</v>
      </c>
      <c r="M1335" s="176">
        <v>0</v>
      </c>
      <c r="N1335" s="176">
        <v>0</v>
      </c>
      <c r="O1335" s="176">
        <v>0</v>
      </c>
      <c r="P1335" s="176">
        <v>0</v>
      </c>
      <c r="Q1335" s="174" t="s">
        <v>9</v>
      </c>
      <c r="R1335" s="204">
        <f t="shared" si="21"/>
        <v>0</v>
      </c>
    </row>
    <row r="1336" spans="1:18">
      <c r="A1336" s="201" t="s">
        <v>1525</v>
      </c>
      <c r="B1336" s="202" t="s">
        <v>1346</v>
      </c>
      <c r="C1336" s="177">
        <v>720000</v>
      </c>
      <c r="D1336" s="177">
        <v>720000</v>
      </c>
      <c r="E1336" s="177">
        <v>720000</v>
      </c>
      <c r="F1336" s="177">
        <v>720000</v>
      </c>
      <c r="G1336" s="177">
        <v>720000</v>
      </c>
      <c r="H1336" s="177">
        <v>720000</v>
      </c>
      <c r="I1336" s="177">
        <v>235000</v>
      </c>
      <c r="J1336" s="177">
        <v>235000</v>
      </c>
      <c r="K1336" s="177">
        <v>235000</v>
      </c>
      <c r="L1336" s="177">
        <v>235000</v>
      </c>
      <c r="M1336" s="177">
        <v>235000</v>
      </c>
      <c r="N1336" s="177">
        <v>235000</v>
      </c>
      <c r="O1336" s="177">
        <v>191000</v>
      </c>
      <c r="P1336" s="177">
        <v>455290</v>
      </c>
      <c r="Q1336" s="203" t="s">
        <v>9</v>
      </c>
      <c r="R1336" s="204">
        <f t="shared" si="21"/>
        <v>0</v>
      </c>
    </row>
    <row r="1337" spans="1:18" s="166" customFormat="1">
      <c r="A1337" s="201" t="s">
        <v>1526</v>
      </c>
      <c r="B1337" s="202" t="s">
        <v>1346</v>
      </c>
      <c r="C1337" s="176">
        <v>0</v>
      </c>
      <c r="D1337" s="176">
        <v>0</v>
      </c>
      <c r="E1337" s="176">
        <v>0</v>
      </c>
      <c r="F1337" s="176">
        <v>0</v>
      </c>
      <c r="G1337" s="176">
        <v>0</v>
      </c>
      <c r="H1337" s="176">
        <v>0</v>
      </c>
      <c r="I1337" s="176">
        <v>0</v>
      </c>
      <c r="J1337" s="176">
        <v>0</v>
      </c>
      <c r="K1337" s="176">
        <v>0</v>
      </c>
      <c r="L1337" s="176">
        <v>0</v>
      </c>
      <c r="M1337" s="176">
        <v>0</v>
      </c>
      <c r="N1337" s="176">
        <v>0</v>
      </c>
      <c r="O1337" s="176">
        <v>0</v>
      </c>
      <c r="P1337" s="176">
        <v>0</v>
      </c>
      <c r="Q1337" s="174" t="s">
        <v>9</v>
      </c>
      <c r="R1337" s="204">
        <f t="shared" si="21"/>
        <v>0</v>
      </c>
    </row>
    <row r="1338" spans="1:18">
      <c r="A1338" s="201" t="s">
        <v>1527</v>
      </c>
      <c r="B1338" s="202" t="s">
        <v>1346</v>
      </c>
      <c r="C1338" s="177">
        <v>1653000</v>
      </c>
      <c r="D1338" s="177">
        <v>1653000</v>
      </c>
      <c r="E1338" s="177">
        <v>1653000</v>
      </c>
      <c r="F1338" s="177">
        <v>1653000</v>
      </c>
      <c r="G1338" s="177">
        <v>1653000</v>
      </c>
      <c r="H1338" s="177">
        <v>1653000</v>
      </c>
      <c r="I1338" s="177">
        <v>1653000</v>
      </c>
      <c r="J1338" s="177">
        <v>0</v>
      </c>
      <c r="K1338" s="177">
        <v>0</v>
      </c>
      <c r="L1338" s="177">
        <v>0</v>
      </c>
      <c r="M1338" s="177">
        <v>0</v>
      </c>
      <c r="N1338" s="177">
        <v>0</v>
      </c>
      <c r="O1338" s="177">
        <v>0</v>
      </c>
      <c r="P1338" s="177">
        <v>895128</v>
      </c>
      <c r="Q1338" s="203" t="s">
        <v>9</v>
      </c>
      <c r="R1338" s="204">
        <f t="shared" si="21"/>
        <v>0</v>
      </c>
    </row>
    <row r="1339" spans="1:18" s="166" customFormat="1">
      <c r="A1339" s="201" t="s">
        <v>1528</v>
      </c>
      <c r="B1339" s="202" t="s">
        <v>1346</v>
      </c>
      <c r="C1339" s="176">
        <v>0</v>
      </c>
      <c r="D1339" s="176">
        <v>0</v>
      </c>
      <c r="E1339" s="176">
        <v>0</v>
      </c>
      <c r="F1339" s="176">
        <v>0</v>
      </c>
      <c r="G1339" s="176">
        <v>0</v>
      </c>
      <c r="H1339" s="176">
        <v>0</v>
      </c>
      <c r="I1339" s="176">
        <v>0</v>
      </c>
      <c r="J1339" s="176">
        <v>0</v>
      </c>
      <c r="K1339" s="176">
        <v>0</v>
      </c>
      <c r="L1339" s="176">
        <v>0</v>
      </c>
      <c r="M1339" s="176">
        <v>0</v>
      </c>
      <c r="N1339" s="176">
        <v>0</v>
      </c>
      <c r="O1339" s="176">
        <v>0</v>
      </c>
      <c r="P1339" s="176">
        <v>0</v>
      </c>
      <c r="Q1339" s="174" t="s">
        <v>9</v>
      </c>
      <c r="R1339" s="204">
        <f t="shared" si="21"/>
        <v>0</v>
      </c>
    </row>
    <row r="1340" spans="1:18">
      <c r="A1340" s="201" t="s">
        <v>1529</v>
      </c>
      <c r="B1340" s="202" t="s">
        <v>1346</v>
      </c>
      <c r="C1340" s="177">
        <v>84000</v>
      </c>
      <c r="D1340" s="177">
        <v>84000</v>
      </c>
      <c r="E1340" s="177">
        <v>84000</v>
      </c>
      <c r="F1340" s="177">
        <v>84000</v>
      </c>
      <c r="G1340" s="177">
        <v>84000</v>
      </c>
      <c r="H1340" s="177">
        <v>84000</v>
      </c>
      <c r="I1340" s="177">
        <v>84000</v>
      </c>
      <c r="J1340" s="177">
        <v>84000</v>
      </c>
      <c r="K1340" s="177">
        <v>84000</v>
      </c>
      <c r="L1340" s="177">
        <v>84000</v>
      </c>
      <c r="M1340" s="177">
        <v>84000</v>
      </c>
      <c r="N1340" s="177">
        <v>84000</v>
      </c>
      <c r="O1340" s="177">
        <v>84000</v>
      </c>
      <c r="P1340" s="177">
        <v>83654</v>
      </c>
      <c r="Q1340" s="203" t="s">
        <v>9</v>
      </c>
      <c r="R1340" s="204">
        <f t="shared" si="21"/>
        <v>0</v>
      </c>
    </row>
    <row r="1341" spans="1:18" s="166" customFormat="1">
      <c r="A1341" s="201" t="s">
        <v>1530</v>
      </c>
      <c r="B1341" s="202" t="s">
        <v>1346</v>
      </c>
      <c r="C1341" s="176">
        <v>0</v>
      </c>
      <c r="D1341" s="176">
        <v>0</v>
      </c>
      <c r="E1341" s="176">
        <v>0</v>
      </c>
      <c r="F1341" s="176">
        <v>0</v>
      </c>
      <c r="G1341" s="176">
        <v>0</v>
      </c>
      <c r="H1341" s="176">
        <v>0</v>
      </c>
      <c r="I1341" s="176">
        <v>0</v>
      </c>
      <c r="J1341" s="176">
        <v>0</v>
      </c>
      <c r="K1341" s="176">
        <v>0</v>
      </c>
      <c r="L1341" s="176">
        <v>0</v>
      </c>
      <c r="M1341" s="176">
        <v>0</v>
      </c>
      <c r="N1341" s="176">
        <v>0</v>
      </c>
      <c r="O1341" s="176">
        <v>0</v>
      </c>
      <c r="P1341" s="176">
        <v>0</v>
      </c>
      <c r="Q1341" s="174" t="s">
        <v>9</v>
      </c>
      <c r="R1341" s="204">
        <f t="shared" si="21"/>
        <v>0</v>
      </c>
    </row>
    <row r="1342" spans="1:18" s="166" customFormat="1">
      <c r="A1342" s="201" t="s">
        <v>1531</v>
      </c>
      <c r="B1342" s="202" t="s">
        <v>1346</v>
      </c>
      <c r="C1342" s="176">
        <v>0</v>
      </c>
      <c r="D1342" s="176">
        <v>0</v>
      </c>
      <c r="E1342" s="176">
        <v>0</v>
      </c>
      <c r="F1342" s="176">
        <v>0</v>
      </c>
      <c r="G1342" s="176">
        <v>0</v>
      </c>
      <c r="H1342" s="176">
        <v>0</v>
      </c>
      <c r="I1342" s="176">
        <v>0</v>
      </c>
      <c r="J1342" s="176">
        <v>0</v>
      </c>
      <c r="K1342" s="176">
        <v>0</v>
      </c>
      <c r="L1342" s="176">
        <v>0</v>
      </c>
      <c r="M1342" s="176">
        <v>0</v>
      </c>
      <c r="N1342" s="176">
        <v>0</v>
      </c>
      <c r="O1342" s="176">
        <v>0</v>
      </c>
      <c r="P1342" s="176">
        <v>0</v>
      </c>
      <c r="Q1342" s="174" t="s">
        <v>9</v>
      </c>
      <c r="R1342" s="204">
        <f t="shared" si="21"/>
        <v>0</v>
      </c>
    </row>
    <row r="1343" spans="1:18">
      <c r="A1343" s="201" t="s">
        <v>1532</v>
      </c>
      <c r="B1343" s="202" t="s">
        <v>1346</v>
      </c>
      <c r="C1343" s="177">
        <v>1855000</v>
      </c>
      <c r="D1343" s="177">
        <v>1855000</v>
      </c>
      <c r="E1343" s="177">
        <v>1855000</v>
      </c>
      <c r="F1343" s="177">
        <v>1855000</v>
      </c>
      <c r="G1343" s="177">
        <v>1855000</v>
      </c>
      <c r="H1343" s="177">
        <v>1855000</v>
      </c>
      <c r="I1343" s="177">
        <v>1855000</v>
      </c>
      <c r="J1343" s="177">
        <v>1855000</v>
      </c>
      <c r="K1343" s="177">
        <v>1855000</v>
      </c>
      <c r="L1343" s="177">
        <v>1855000</v>
      </c>
      <c r="M1343" s="177">
        <v>1855000</v>
      </c>
      <c r="N1343" s="177">
        <v>1855000</v>
      </c>
      <c r="O1343" s="177">
        <v>0</v>
      </c>
      <c r="P1343" s="177">
        <v>1777830</v>
      </c>
      <c r="Q1343" s="203" t="s">
        <v>9</v>
      </c>
      <c r="R1343" s="204">
        <f t="shared" si="21"/>
        <v>0</v>
      </c>
    </row>
    <row r="1344" spans="1:18" s="166" customFormat="1">
      <c r="A1344" s="201" t="s">
        <v>1533</v>
      </c>
      <c r="B1344" s="202" t="s">
        <v>1346</v>
      </c>
      <c r="C1344" s="176">
        <v>0</v>
      </c>
      <c r="D1344" s="176">
        <v>0</v>
      </c>
      <c r="E1344" s="176">
        <v>0</v>
      </c>
      <c r="F1344" s="176">
        <v>0</v>
      </c>
      <c r="G1344" s="176">
        <v>0</v>
      </c>
      <c r="H1344" s="176">
        <v>0</v>
      </c>
      <c r="I1344" s="176">
        <v>0</v>
      </c>
      <c r="J1344" s="176">
        <v>0</v>
      </c>
      <c r="K1344" s="176">
        <v>0</v>
      </c>
      <c r="L1344" s="176">
        <v>0</v>
      </c>
      <c r="M1344" s="176">
        <v>0</v>
      </c>
      <c r="N1344" s="176">
        <v>0</v>
      </c>
      <c r="O1344" s="176">
        <v>0</v>
      </c>
      <c r="P1344" s="176">
        <v>0</v>
      </c>
      <c r="Q1344" s="174" t="s">
        <v>9</v>
      </c>
      <c r="R1344" s="204">
        <f t="shared" si="21"/>
        <v>0</v>
      </c>
    </row>
    <row r="1345" spans="1:18" s="166" customFormat="1">
      <c r="A1345" s="201" t="s">
        <v>1534</v>
      </c>
      <c r="B1345" s="202" t="s">
        <v>1346</v>
      </c>
      <c r="C1345" s="176">
        <v>0</v>
      </c>
      <c r="D1345" s="176">
        <v>0</v>
      </c>
      <c r="E1345" s="176">
        <v>0</v>
      </c>
      <c r="F1345" s="176">
        <v>0</v>
      </c>
      <c r="G1345" s="176">
        <v>0</v>
      </c>
      <c r="H1345" s="176">
        <v>0</v>
      </c>
      <c r="I1345" s="176">
        <v>0</v>
      </c>
      <c r="J1345" s="176">
        <v>0</v>
      </c>
      <c r="K1345" s="176">
        <v>0</v>
      </c>
      <c r="L1345" s="176">
        <v>0</v>
      </c>
      <c r="M1345" s="176">
        <v>0</v>
      </c>
      <c r="N1345" s="176">
        <v>0</v>
      </c>
      <c r="O1345" s="176">
        <v>0</v>
      </c>
      <c r="P1345" s="176">
        <v>0</v>
      </c>
      <c r="Q1345" s="174" t="s">
        <v>9</v>
      </c>
      <c r="R1345" s="204">
        <f t="shared" si="21"/>
        <v>0</v>
      </c>
    </row>
    <row r="1346" spans="1:18">
      <c r="A1346" s="201" t="s">
        <v>1535</v>
      </c>
      <c r="B1346" s="202" t="s">
        <v>1346</v>
      </c>
      <c r="C1346" s="177">
        <v>22000</v>
      </c>
      <c r="D1346" s="177">
        <v>22000</v>
      </c>
      <c r="E1346" s="177">
        <v>22000</v>
      </c>
      <c r="F1346" s="177">
        <v>22000</v>
      </c>
      <c r="G1346" s="177">
        <v>22000</v>
      </c>
      <c r="H1346" s="177">
        <v>22000</v>
      </c>
      <c r="I1346" s="177">
        <v>22000</v>
      </c>
      <c r="J1346" s="177">
        <v>25000</v>
      </c>
      <c r="K1346" s="177">
        <v>25000</v>
      </c>
      <c r="L1346" s="177">
        <v>25000</v>
      </c>
      <c r="M1346" s="177">
        <v>25000</v>
      </c>
      <c r="N1346" s="177">
        <v>25000</v>
      </c>
      <c r="O1346" s="177">
        <v>25000</v>
      </c>
      <c r="P1346" s="177">
        <v>22949</v>
      </c>
      <c r="Q1346" s="203" t="s">
        <v>9</v>
      </c>
      <c r="R1346" s="204">
        <f t="shared" si="21"/>
        <v>0</v>
      </c>
    </row>
    <row r="1347" spans="1:18" s="166" customFormat="1">
      <c r="A1347" s="201" t="s">
        <v>1536</v>
      </c>
      <c r="B1347" s="202" t="s">
        <v>1346</v>
      </c>
      <c r="C1347" s="176">
        <v>0</v>
      </c>
      <c r="D1347" s="176">
        <v>0</v>
      </c>
      <c r="E1347" s="176">
        <v>0</v>
      </c>
      <c r="F1347" s="176">
        <v>0</v>
      </c>
      <c r="G1347" s="176">
        <v>0</v>
      </c>
      <c r="H1347" s="176">
        <v>0</v>
      </c>
      <c r="I1347" s="176">
        <v>0</v>
      </c>
      <c r="J1347" s="176">
        <v>0</v>
      </c>
      <c r="K1347" s="176">
        <v>0</v>
      </c>
      <c r="L1347" s="176">
        <v>0</v>
      </c>
      <c r="M1347" s="176">
        <v>0</v>
      </c>
      <c r="N1347" s="176">
        <v>0</v>
      </c>
      <c r="O1347" s="176">
        <v>0</v>
      </c>
      <c r="P1347" s="176">
        <v>0</v>
      </c>
      <c r="Q1347" s="174" t="s">
        <v>9</v>
      </c>
      <c r="R1347" s="204">
        <f t="shared" si="21"/>
        <v>0</v>
      </c>
    </row>
    <row r="1348" spans="1:18">
      <c r="A1348" s="201" t="s">
        <v>1537</v>
      </c>
      <c r="B1348" s="202" t="s">
        <v>1346</v>
      </c>
      <c r="C1348" s="177">
        <v>2563000</v>
      </c>
      <c r="D1348" s="177">
        <v>2563000</v>
      </c>
      <c r="E1348" s="177">
        <v>2563000</v>
      </c>
      <c r="F1348" s="177">
        <v>2563000</v>
      </c>
      <c r="G1348" s="177">
        <v>2563000</v>
      </c>
      <c r="H1348" s="177">
        <v>2563000</v>
      </c>
      <c r="I1348" s="177">
        <v>2563000</v>
      </c>
      <c r="J1348" s="177">
        <v>0</v>
      </c>
      <c r="K1348" s="177">
        <v>0</v>
      </c>
      <c r="L1348" s="177">
        <v>0</v>
      </c>
      <c r="M1348" s="177">
        <v>0</v>
      </c>
      <c r="N1348" s="177">
        <v>0</v>
      </c>
      <c r="O1348" s="177">
        <v>0</v>
      </c>
      <c r="P1348" s="177">
        <v>1388075</v>
      </c>
      <c r="Q1348" s="203" t="s">
        <v>9</v>
      </c>
      <c r="R1348" s="204">
        <f t="shared" si="21"/>
        <v>0</v>
      </c>
    </row>
    <row r="1349" spans="1:18">
      <c r="A1349" s="201" t="s">
        <v>1538</v>
      </c>
      <c r="B1349" s="202" t="s">
        <v>1346</v>
      </c>
      <c r="C1349" s="177">
        <v>971000</v>
      </c>
      <c r="D1349" s="177">
        <v>971000</v>
      </c>
      <c r="E1349" s="177">
        <v>971000</v>
      </c>
      <c r="F1349" s="177">
        <v>971000</v>
      </c>
      <c r="G1349" s="177">
        <v>971000</v>
      </c>
      <c r="H1349" s="177">
        <v>971000</v>
      </c>
      <c r="I1349" s="177">
        <v>971000</v>
      </c>
      <c r="J1349" s="177">
        <v>3340000</v>
      </c>
      <c r="K1349" s="177">
        <v>3340000</v>
      </c>
      <c r="L1349" s="177">
        <v>3037000</v>
      </c>
      <c r="M1349" s="177">
        <v>3037000</v>
      </c>
      <c r="N1349" s="177">
        <v>3037000</v>
      </c>
      <c r="O1349" s="177">
        <v>3037000</v>
      </c>
      <c r="P1349" s="177">
        <v>1968217</v>
      </c>
      <c r="Q1349" s="203" t="s">
        <v>9</v>
      </c>
      <c r="R1349" s="204">
        <f t="shared" si="21"/>
        <v>0</v>
      </c>
    </row>
    <row r="1350" spans="1:18" s="166" customFormat="1">
      <c r="A1350" s="201" t="s">
        <v>1539</v>
      </c>
      <c r="B1350" s="202" t="s">
        <v>1346</v>
      </c>
      <c r="C1350" s="176">
        <v>0</v>
      </c>
      <c r="D1350" s="176">
        <v>0</v>
      </c>
      <c r="E1350" s="176">
        <v>0</v>
      </c>
      <c r="F1350" s="176">
        <v>0</v>
      </c>
      <c r="G1350" s="176">
        <v>0</v>
      </c>
      <c r="H1350" s="176">
        <v>0</v>
      </c>
      <c r="I1350" s="176">
        <v>0</v>
      </c>
      <c r="J1350" s="176">
        <v>0</v>
      </c>
      <c r="K1350" s="176">
        <v>0</v>
      </c>
      <c r="L1350" s="176">
        <v>0</v>
      </c>
      <c r="M1350" s="176">
        <v>0</v>
      </c>
      <c r="N1350" s="176">
        <v>0</v>
      </c>
      <c r="O1350" s="176">
        <v>0</v>
      </c>
      <c r="P1350" s="176">
        <v>0</v>
      </c>
      <c r="Q1350" s="174" t="s">
        <v>9</v>
      </c>
      <c r="R1350" s="204">
        <f t="shared" si="21"/>
        <v>0</v>
      </c>
    </row>
    <row r="1351" spans="1:18">
      <c r="A1351" s="201" t="s">
        <v>1540</v>
      </c>
      <c r="B1351" s="202" t="s">
        <v>1346</v>
      </c>
      <c r="C1351" s="177">
        <v>20000</v>
      </c>
      <c r="D1351" s="177">
        <v>20000</v>
      </c>
      <c r="E1351" s="177">
        <v>20000</v>
      </c>
      <c r="F1351" s="177">
        <v>20000</v>
      </c>
      <c r="G1351" s="177">
        <v>20000</v>
      </c>
      <c r="H1351" s="177">
        <v>20000</v>
      </c>
      <c r="I1351" s="177">
        <v>20000</v>
      </c>
      <c r="J1351" s="177">
        <v>45000</v>
      </c>
      <c r="K1351" s="177">
        <v>45000</v>
      </c>
      <c r="L1351" s="177">
        <v>45000</v>
      </c>
      <c r="M1351" s="177">
        <v>45000</v>
      </c>
      <c r="N1351" s="177">
        <v>45000</v>
      </c>
      <c r="O1351" s="177">
        <v>45000</v>
      </c>
      <c r="P1351" s="177">
        <v>31789</v>
      </c>
      <c r="Q1351" s="203" t="s">
        <v>9</v>
      </c>
      <c r="R1351" s="204">
        <f t="shared" si="21"/>
        <v>-1000</v>
      </c>
    </row>
    <row r="1352" spans="1:18">
      <c r="A1352" s="201" t="s">
        <v>1541</v>
      </c>
      <c r="B1352" s="202" t="s">
        <v>1346</v>
      </c>
      <c r="C1352" s="177">
        <v>22000</v>
      </c>
      <c r="D1352" s="177">
        <v>22000</v>
      </c>
      <c r="E1352" s="177">
        <v>22000</v>
      </c>
      <c r="F1352" s="177">
        <v>22000</v>
      </c>
      <c r="G1352" s="177">
        <v>22000</v>
      </c>
      <c r="H1352" s="177">
        <v>22000</v>
      </c>
      <c r="I1352" s="177">
        <v>22000</v>
      </c>
      <c r="J1352" s="177">
        <v>212000</v>
      </c>
      <c r="K1352" s="177">
        <v>212000</v>
      </c>
      <c r="L1352" s="177">
        <v>212000</v>
      </c>
      <c r="M1352" s="177">
        <v>212000</v>
      </c>
      <c r="N1352" s="177">
        <v>212000</v>
      </c>
      <c r="O1352" s="177">
        <v>212000</v>
      </c>
      <c r="P1352" s="177">
        <v>108805</v>
      </c>
      <c r="Q1352" s="203" t="s">
        <v>9</v>
      </c>
      <c r="R1352" s="204">
        <f t="shared" si="21"/>
        <v>0</v>
      </c>
    </row>
    <row r="1353" spans="1:18" s="166" customFormat="1">
      <c r="A1353" s="201" t="s">
        <v>1542</v>
      </c>
      <c r="B1353" s="202" t="s">
        <v>1346</v>
      </c>
      <c r="C1353" s="176">
        <v>0</v>
      </c>
      <c r="D1353" s="176">
        <v>0</v>
      </c>
      <c r="E1353" s="176">
        <v>0</v>
      </c>
      <c r="F1353" s="176">
        <v>0</v>
      </c>
      <c r="G1353" s="176">
        <v>0</v>
      </c>
      <c r="H1353" s="176">
        <v>0</v>
      </c>
      <c r="I1353" s="176">
        <v>0</v>
      </c>
      <c r="J1353" s="176">
        <v>0</v>
      </c>
      <c r="K1353" s="176">
        <v>0</v>
      </c>
      <c r="L1353" s="176">
        <v>0</v>
      </c>
      <c r="M1353" s="176">
        <v>0</v>
      </c>
      <c r="N1353" s="176">
        <v>0</v>
      </c>
      <c r="O1353" s="176">
        <v>0</v>
      </c>
      <c r="P1353" s="176">
        <v>0</v>
      </c>
      <c r="Q1353" s="174" t="s">
        <v>9</v>
      </c>
      <c r="R1353" s="204">
        <f t="shared" si="21"/>
        <v>0</v>
      </c>
    </row>
    <row r="1354" spans="1:18" s="166" customFormat="1">
      <c r="A1354" s="201" t="s">
        <v>1543</v>
      </c>
      <c r="B1354" s="202" t="s">
        <v>1346</v>
      </c>
      <c r="C1354" s="176">
        <v>0</v>
      </c>
      <c r="D1354" s="176">
        <v>0</v>
      </c>
      <c r="E1354" s="176">
        <v>0</v>
      </c>
      <c r="F1354" s="176">
        <v>0</v>
      </c>
      <c r="G1354" s="176">
        <v>0</v>
      </c>
      <c r="H1354" s="176">
        <v>0</v>
      </c>
      <c r="I1354" s="176">
        <v>0</v>
      </c>
      <c r="J1354" s="176">
        <v>0</v>
      </c>
      <c r="K1354" s="176">
        <v>0</v>
      </c>
      <c r="L1354" s="176">
        <v>0</v>
      </c>
      <c r="M1354" s="176">
        <v>0</v>
      </c>
      <c r="N1354" s="176">
        <v>0</v>
      </c>
      <c r="O1354" s="176">
        <v>0</v>
      </c>
      <c r="P1354" s="176">
        <v>0</v>
      </c>
      <c r="Q1354" s="174" t="s">
        <v>9</v>
      </c>
      <c r="R1354" s="204">
        <f t="shared" si="21"/>
        <v>0</v>
      </c>
    </row>
    <row r="1355" spans="1:18" s="166" customFormat="1">
      <c r="A1355" s="201" t="s">
        <v>1544</v>
      </c>
      <c r="B1355" s="202" t="s">
        <v>1346</v>
      </c>
      <c r="C1355" s="176">
        <v>0</v>
      </c>
      <c r="D1355" s="176">
        <v>0</v>
      </c>
      <c r="E1355" s="176">
        <v>0</v>
      </c>
      <c r="F1355" s="176">
        <v>0</v>
      </c>
      <c r="G1355" s="176">
        <v>0</v>
      </c>
      <c r="H1355" s="176">
        <v>0</v>
      </c>
      <c r="I1355" s="176">
        <v>0</v>
      </c>
      <c r="J1355" s="176">
        <v>0</v>
      </c>
      <c r="K1355" s="176">
        <v>0</v>
      </c>
      <c r="L1355" s="176">
        <v>0</v>
      </c>
      <c r="M1355" s="176">
        <v>0</v>
      </c>
      <c r="N1355" s="176">
        <v>0</v>
      </c>
      <c r="O1355" s="176">
        <v>0</v>
      </c>
      <c r="P1355" s="176">
        <v>0</v>
      </c>
      <c r="Q1355" s="174" t="s">
        <v>9</v>
      </c>
      <c r="R1355" s="204">
        <f t="shared" si="21"/>
        <v>0</v>
      </c>
    </row>
    <row r="1356" spans="1:18" s="166" customFormat="1">
      <c r="A1356" s="201" t="s">
        <v>1545</v>
      </c>
      <c r="B1356" s="202" t="s">
        <v>1346</v>
      </c>
      <c r="C1356" s="176">
        <v>0</v>
      </c>
      <c r="D1356" s="176">
        <v>0</v>
      </c>
      <c r="E1356" s="176">
        <v>0</v>
      </c>
      <c r="F1356" s="176">
        <v>0</v>
      </c>
      <c r="G1356" s="176">
        <v>0</v>
      </c>
      <c r="H1356" s="176">
        <v>0</v>
      </c>
      <c r="I1356" s="176">
        <v>0</v>
      </c>
      <c r="J1356" s="176">
        <v>0</v>
      </c>
      <c r="K1356" s="176">
        <v>0</v>
      </c>
      <c r="L1356" s="176">
        <v>0</v>
      </c>
      <c r="M1356" s="176">
        <v>0</v>
      </c>
      <c r="N1356" s="176">
        <v>0</v>
      </c>
      <c r="O1356" s="176">
        <v>0</v>
      </c>
      <c r="P1356" s="176">
        <v>0</v>
      </c>
      <c r="Q1356" s="174" t="s">
        <v>9</v>
      </c>
      <c r="R1356" s="204">
        <f t="shared" si="21"/>
        <v>0</v>
      </c>
    </row>
    <row r="1357" spans="1:18" s="166" customFormat="1">
      <c r="A1357" s="201" t="s">
        <v>1546</v>
      </c>
      <c r="B1357" s="202" t="s">
        <v>1346</v>
      </c>
      <c r="C1357" s="176">
        <v>0</v>
      </c>
      <c r="D1357" s="176">
        <v>0</v>
      </c>
      <c r="E1357" s="176">
        <v>0</v>
      </c>
      <c r="F1357" s="176">
        <v>0</v>
      </c>
      <c r="G1357" s="176">
        <v>0</v>
      </c>
      <c r="H1357" s="176">
        <v>0</v>
      </c>
      <c r="I1357" s="176">
        <v>0</v>
      </c>
      <c r="J1357" s="176">
        <v>0</v>
      </c>
      <c r="K1357" s="176">
        <v>0</v>
      </c>
      <c r="L1357" s="176">
        <v>0</v>
      </c>
      <c r="M1357" s="176">
        <v>0</v>
      </c>
      <c r="N1357" s="176">
        <v>0</v>
      </c>
      <c r="O1357" s="176">
        <v>0</v>
      </c>
      <c r="P1357" s="176">
        <v>0</v>
      </c>
      <c r="Q1357" s="174" t="s">
        <v>9</v>
      </c>
      <c r="R1357" s="204">
        <f t="shared" si="21"/>
        <v>0</v>
      </c>
    </row>
    <row r="1358" spans="1:18">
      <c r="A1358" s="201" t="s">
        <v>1547</v>
      </c>
      <c r="B1358" s="202" t="s">
        <v>1346</v>
      </c>
      <c r="C1358" s="177">
        <v>46000</v>
      </c>
      <c r="D1358" s="177">
        <v>46000</v>
      </c>
      <c r="E1358" s="177">
        <v>46000</v>
      </c>
      <c r="F1358" s="177">
        <v>46000</v>
      </c>
      <c r="G1358" s="177">
        <v>46000</v>
      </c>
      <c r="H1358" s="177">
        <v>46000</v>
      </c>
      <c r="I1358" s="177">
        <v>46000</v>
      </c>
      <c r="J1358" s="177">
        <v>46000</v>
      </c>
      <c r="K1358" s="177">
        <v>46000</v>
      </c>
      <c r="L1358" s="177">
        <v>46000</v>
      </c>
      <c r="M1358" s="177">
        <v>46000</v>
      </c>
      <c r="N1358" s="177">
        <v>46000</v>
      </c>
      <c r="O1358" s="177">
        <v>46000</v>
      </c>
      <c r="P1358" s="177">
        <v>45505</v>
      </c>
      <c r="Q1358" s="203" t="s">
        <v>9</v>
      </c>
      <c r="R1358" s="204">
        <f t="shared" si="21"/>
        <v>0</v>
      </c>
    </row>
    <row r="1359" spans="1:18" s="166" customFormat="1">
      <c r="A1359" s="201" t="s">
        <v>1548</v>
      </c>
      <c r="B1359" s="202" t="s">
        <v>1346</v>
      </c>
      <c r="C1359" s="176">
        <v>0</v>
      </c>
      <c r="D1359" s="176">
        <v>0</v>
      </c>
      <c r="E1359" s="176">
        <v>0</v>
      </c>
      <c r="F1359" s="176">
        <v>0</v>
      </c>
      <c r="G1359" s="176">
        <v>0</v>
      </c>
      <c r="H1359" s="176">
        <v>0</v>
      </c>
      <c r="I1359" s="176">
        <v>0</v>
      </c>
      <c r="J1359" s="176">
        <v>0</v>
      </c>
      <c r="K1359" s="176">
        <v>0</v>
      </c>
      <c r="L1359" s="176">
        <v>0</v>
      </c>
      <c r="M1359" s="176">
        <v>0</v>
      </c>
      <c r="N1359" s="176">
        <v>0</v>
      </c>
      <c r="O1359" s="176">
        <v>0</v>
      </c>
      <c r="P1359" s="176">
        <v>0</v>
      </c>
      <c r="Q1359" s="174" t="s">
        <v>9</v>
      </c>
      <c r="R1359" s="204">
        <f t="shared" si="21"/>
        <v>0</v>
      </c>
    </row>
    <row r="1360" spans="1:18">
      <c r="A1360" s="201" t="s">
        <v>1549</v>
      </c>
      <c r="B1360" s="202" t="s">
        <v>1346</v>
      </c>
      <c r="C1360" s="177">
        <v>25000</v>
      </c>
      <c r="D1360" s="177">
        <v>25000</v>
      </c>
      <c r="E1360" s="177">
        <v>25000</v>
      </c>
      <c r="F1360" s="177">
        <v>25000</v>
      </c>
      <c r="G1360" s="177">
        <v>25000</v>
      </c>
      <c r="H1360" s="177">
        <v>25000</v>
      </c>
      <c r="I1360" s="177">
        <v>25000</v>
      </c>
      <c r="J1360" s="177">
        <v>0</v>
      </c>
      <c r="K1360" s="177">
        <v>0</v>
      </c>
      <c r="L1360" s="177">
        <v>0</v>
      </c>
      <c r="M1360" s="177">
        <v>0</v>
      </c>
      <c r="N1360" s="177">
        <v>0</v>
      </c>
      <c r="O1360" s="177">
        <v>0</v>
      </c>
      <c r="P1360" s="177">
        <v>13631</v>
      </c>
      <c r="Q1360" s="203" t="s">
        <v>9</v>
      </c>
      <c r="R1360" s="204">
        <f t="shared" si="21"/>
        <v>0</v>
      </c>
    </row>
    <row r="1361" spans="1:18" s="166" customFormat="1">
      <c r="A1361" s="201" t="s">
        <v>1550</v>
      </c>
      <c r="B1361" s="202" t="s">
        <v>1346</v>
      </c>
      <c r="C1361" s="176">
        <v>0</v>
      </c>
      <c r="D1361" s="176">
        <v>0</v>
      </c>
      <c r="E1361" s="176">
        <v>0</v>
      </c>
      <c r="F1361" s="176">
        <v>0</v>
      </c>
      <c r="G1361" s="176">
        <v>0</v>
      </c>
      <c r="H1361" s="176">
        <v>0</v>
      </c>
      <c r="I1361" s="176">
        <v>0</v>
      </c>
      <c r="J1361" s="176">
        <v>0</v>
      </c>
      <c r="K1361" s="176">
        <v>0</v>
      </c>
      <c r="L1361" s="176">
        <v>0</v>
      </c>
      <c r="M1361" s="176">
        <v>0</v>
      </c>
      <c r="N1361" s="176">
        <v>0</v>
      </c>
      <c r="O1361" s="176">
        <v>0</v>
      </c>
      <c r="P1361" s="176">
        <v>0</v>
      </c>
      <c r="Q1361" s="174" t="s">
        <v>9</v>
      </c>
      <c r="R1361" s="204">
        <f t="shared" si="21"/>
        <v>0</v>
      </c>
    </row>
    <row r="1362" spans="1:18">
      <c r="A1362" s="201" t="s">
        <v>1551</v>
      </c>
      <c r="B1362" s="202" t="s">
        <v>1346</v>
      </c>
      <c r="C1362" s="177">
        <v>0</v>
      </c>
      <c r="D1362" s="177">
        <v>0</v>
      </c>
      <c r="E1362" s="177">
        <v>0</v>
      </c>
      <c r="F1362" s="177">
        <v>0</v>
      </c>
      <c r="G1362" s="177">
        <v>0</v>
      </c>
      <c r="H1362" s="177">
        <v>0</v>
      </c>
      <c r="I1362" s="177">
        <v>0</v>
      </c>
      <c r="J1362" s="177">
        <v>105000</v>
      </c>
      <c r="K1362" s="177">
        <v>105000</v>
      </c>
      <c r="L1362" s="177">
        <v>105000</v>
      </c>
      <c r="M1362" s="177">
        <v>105000</v>
      </c>
      <c r="N1362" s="177">
        <v>105000</v>
      </c>
      <c r="O1362" s="177">
        <v>105000</v>
      </c>
      <c r="P1362" s="177">
        <v>48125</v>
      </c>
      <c r="Q1362" s="203" t="s">
        <v>9</v>
      </c>
      <c r="R1362" s="204">
        <f t="shared" si="21"/>
        <v>0</v>
      </c>
    </row>
    <row r="1363" spans="1:18">
      <c r="A1363" s="201" t="s">
        <v>1552</v>
      </c>
      <c r="B1363" s="202" t="s">
        <v>1346</v>
      </c>
      <c r="C1363" s="177">
        <v>7000</v>
      </c>
      <c r="D1363" s="177">
        <v>7000</v>
      </c>
      <c r="E1363" s="177">
        <v>7000</v>
      </c>
      <c r="F1363" s="177">
        <v>7000</v>
      </c>
      <c r="G1363" s="177">
        <v>7000</v>
      </c>
      <c r="H1363" s="177">
        <v>7000</v>
      </c>
      <c r="I1363" s="177">
        <v>7000</v>
      </c>
      <c r="J1363" s="177">
        <v>7000</v>
      </c>
      <c r="K1363" s="177">
        <v>7000</v>
      </c>
      <c r="L1363" s="177">
        <v>7000</v>
      </c>
      <c r="M1363" s="177">
        <v>7000</v>
      </c>
      <c r="N1363" s="177">
        <v>7000</v>
      </c>
      <c r="O1363" s="177">
        <v>7000</v>
      </c>
      <c r="P1363" s="177">
        <v>6824</v>
      </c>
      <c r="Q1363" s="203" t="s">
        <v>9</v>
      </c>
      <c r="R1363" s="204">
        <f t="shared" si="21"/>
        <v>0</v>
      </c>
    </row>
    <row r="1364" spans="1:18" s="166" customFormat="1">
      <c r="A1364" s="201" t="s">
        <v>1553</v>
      </c>
      <c r="B1364" s="202" t="s">
        <v>1346</v>
      </c>
      <c r="C1364" s="176">
        <v>0</v>
      </c>
      <c r="D1364" s="176">
        <v>0</v>
      </c>
      <c r="E1364" s="176">
        <v>0</v>
      </c>
      <c r="F1364" s="176">
        <v>0</v>
      </c>
      <c r="G1364" s="176">
        <v>0</v>
      </c>
      <c r="H1364" s="176">
        <v>0</v>
      </c>
      <c r="I1364" s="176">
        <v>0</v>
      </c>
      <c r="J1364" s="176">
        <v>0</v>
      </c>
      <c r="K1364" s="176">
        <v>0</v>
      </c>
      <c r="L1364" s="176">
        <v>0</v>
      </c>
      <c r="M1364" s="176">
        <v>0</v>
      </c>
      <c r="N1364" s="176">
        <v>0</v>
      </c>
      <c r="O1364" s="176">
        <v>0</v>
      </c>
      <c r="P1364" s="176">
        <v>0</v>
      </c>
      <c r="Q1364" s="174" t="s">
        <v>9</v>
      </c>
      <c r="R1364" s="204">
        <f t="shared" si="21"/>
        <v>0</v>
      </c>
    </row>
    <row r="1365" spans="1:18" s="166" customFormat="1">
      <c r="A1365" s="201" t="s">
        <v>1554</v>
      </c>
      <c r="B1365" s="202" t="s">
        <v>1346</v>
      </c>
      <c r="C1365" s="176">
        <v>0</v>
      </c>
      <c r="D1365" s="176">
        <v>0</v>
      </c>
      <c r="E1365" s="176">
        <v>0</v>
      </c>
      <c r="F1365" s="176">
        <v>0</v>
      </c>
      <c r="G1365" s="176">
        <v>0</v>
      </c>
      <c r="H1365" s="176">
        <v>0</v>
      </c>
      <c r="I1365" s="176">
        <v>0</v>
      </c>
      <c r="J1365" s="176">
        <v>0</v>
      </c>
      <c r="K1365" s="176">
        <v>0</v>
      </c>
      <c r="L1365" s="176">
        <v>0</v>
      </c>
      <c r="M1365" s="176">
        <v>0</v>
      </c>
      <c r="N1365" s="176">
        <v>0</v>
      </c>
      <c r="O1365" s="176">
        <v>0</v>
      </c>
      <c r="P1365" s="176">
        <v>0</v>
      </c>
      <c r="Q1365" s="174" t="s">
        <v>9</v>
      </c>
      <c r="R1365" s="204">
        <f t="shared" si="21"/>
        <v>0</v>
      </c>
    </row>
    <row r="1366" spans="1:18">
      <c r="A1366" s="201" t="s">
        <v>1555</v>
      </c>
      <c r="B1366" s="202" t="s">
        <v>1346</v>
      </c>
      <c r="C1366" s="177">
        <v>3000</v>
      </c>
      <c r="D1366" s="177">
        <v>3000</v>
      </c>
      <c r="E1366" s="177">
        <v>3000</v>
      </c>
      <c r="F1366" s="177">
        <v>3000</v>
      </c>
      <c r="G1366" s="177">
        <v>3000</v>
      </c>
      <c r="H1366" s="177">
        <v>3000</v>
      </c>
      <c r="I1366" s="177">
        <v>3000</v>
      </c>
      <c r="J1366" s="177">
        <v>3000</v>
      </c>
      <c r="K1366" s="177">
        <v>3000</v>
      </c>
      <c r="L1366" s="177">
        <v>3000</v>
      </c>
      <c r="M1366" s="177">
        <v>3000</v>
      </c>
      <c r="N1366" s="177">
        <v>3000</v>
      </c>
      <c r="O1366" s="177">
        <v>3000</v>
      </c>
      <c r="P1366" s="177">
        <v>2891</v>
      </c>
      <c r="Q1366" s="203" t="s">
        <v>9</v>
      </c>
      <c r="R1366" s="204">
        <f t="shared" si="21"/>
        <v>0</v>
      </c>
    </row>
    <row r="1367" spans="1:18" s="166" customFormat="1">
      <c r="A1367" s="201" t="s">
        <v>1556</v>
      </c>
      <c r="B1367" s="202" t="s">
        <v>1346</v>
      </c>
      <c r="C1367" s="176">
        <v>0</v>
      </c>
      <c r="D1367" s="176">
        <v>0</v>
      </c>
      <c r="E1367" s="176">
        <v>0</v>
      </c>
      <c r="F1367" s="176">
        <v>0</v>
      </c>
      <c r="G1367" s="176">
        <v>0</v>
      </c>
      <c r="H1367" s="176">
        <v>0</v>
      </c>
      <c r="I1367" s="176">
        <v>0</v>
      </c>
      <c r="J1367" s="176">
        <v>0</v>
      </c>
      <c r="K1367" s="176">
        <v>0</v>
      </c>
      <c r="L1367" s="176">
        <v>0</v>
      </c>
      <c r="M1367" s="176">
        <v>0</v>
      </c>
      <c r="N1367" s="176">
        <v>0</v>
      </c>
      <c r="O1367" s="176">
        <v>0</v>
      </c>
      <c r="P1367" s="176">
        <v>0</v>
      </c>
      <c r="Q1367" s="174" t="s">
        <v>9</v>
      </c>
      <c r="R1367" s="204">
        <f t="shared" si="21"/>
        <v>0</v>
      </c>
    </row>
    <row r="1368" spans="1:18" s="166" customFormat="1">
      <c r="A1368" s="201" t="s">
        <v>1557</v>
      </c>
      <c r="B1368" s="202" t="s">
        <v>1346</v>
      </c>
      <c r="C1368" s="176">
        <v>0</v>
      </c>
      <c r="D1368" s="176">
        <v>0</v>
      </c>
      <c r="E1368" s="176">
        <v>0</v>
      </c>
      <c r="F1368" s="176">
        <v>0</v>
      </c>
      <c r="G1368" s="176">
        <v>0</v>
      </c>
      <c r="H1368" s="176">
        <v>0</v>
      </c>
      <c r="I1368" s="176">
        <v>0</v>
      </c>
      <c r="J1368" s="176">
        <v>0</v>
      </c>
      <c r="K1368" s="176">
        <v>0</v>
      </c>
      <c r="L1368" s="176">
        <v>0</v>
      </c>
      <c r="M1368" s="176">
        <v>0</v>
      </c>
      <c r="N1368" s="176">
        <v>0</v>
      </c>
      <c r="O1368" s="176">
        <v>0</v>
      </c>
      <c r="P1368" s="176">
        <v>0</v>
      </c>
      <c r="Q1368" s="174" t="s">
        <v>9</v>
      </c>
      <c r="R1368" s="204">
        <f t="shared" si="21"/>
        <v>0</v>
      </c>
    </row>
    <row r="1369" spans="1:18" s="166" customFormat="1">
      <c r="A1369" s="201" t="s">
        <v>1558</v>
      </c>
      <c r="B1369" s="202" t="s">
        <v>1346</v>
      </c>
      <c r="C1369" s="176">
        <v>0</v>
      </c>
      <c r="D1369" s="176">
        <v>0</v>
      </c>
      <c r="E1369" s="176">
        <v>0</v>
      </c>
      <c r="F1369" s="176">
        <v>0</v>
      </c>
      <c r="G1369" s="176">
        <v>0</v>
      </c>
      <c r="H1369" s="176">
        <v>0</v>
      </c>
      <c r="I1369" s="176">
        <v>0</v>
      </c>
      <c r="J1369" s="176">
        <v>0</v>
      </c>
      <c r="K1369" s="176">
        <v>0</v>
      </c>
      <c r="L1369" s="176">
        <v>0</v>
      </c>
      <c r="M1369" s="176">
        <v>0</v>
      </c>
      <c r="N1369" s="176">
        <v>0</v>
      </c>
      <c r="O1369" s="176">
        <v>0</v>
      </c>
      <c r="P1369" s="176">
        <v>0</v>
      </c>
      <c r="Q1369" s="174" t="s">
        <v>9</v>
      </c>
      <c r="R1369" s="204">
        <f t="shared" si="21"/>
        <v>0</v>
      </c>
    </row>
    <row r="1370" spans="1:18">
      <c r="A1370" s="201" t="s">
        <v>1559</v>
      </c>
      <c r="B1370" s="202" t="s">
        <v>1346</v>
      </c>
      <c r="C1370" s="177">
        <v>471000</v>
      </c>
      <c r="D1370" s="177">
        <v>471000</v>
      </c>
      <c r="E1370" s="177">
        <v>471000</v>
      </c>
      <c r="F1370" s="177">
        <v>471000</v>
      </c>
      <c r="G1370" s="177">
        <v>471000</v>
      </c>
      <c r="H1370" s="177">
        <v>471000</v>
      </c>
      <c r="I1370" s="177">
        <v>471000</v>
      </c>
      <c r="J1370" s="177">
        <v>471000</v>
      </c>
      <c r="K1370" s="177">
        <v>471000</v>
      </c>
      <c r="L1370" s="177">
        <v>471000</v>
      </c>
      <c r="M1370" s="177">
        <v>471000</v>
      </c>
      <c r="N1370" s="177">
        <v>471000</v>
      </c>
      <c r="O1370" s="177">
        <v>471000</v>
      </c>
      <c r="P1370" s="177">
        <v>470534</v>
      </c>
      <c r="Q1370" s="203" t="s">
        <v>9</v>
      </c>
      <c r="R1370" s="204">
        <f t="shared" si="21"/>
        <v>0</v>
      </c>
    </row>
    <row r="1371" spans="1:18" s="166" customFormat="1">
      <c r="A1371" s="201" t="s">
        <v>1560</v>
      </c>
      <c r="B1371" s="202" t="s">
        <v>1346</v>
      </c>
      <c r="C1371" s="176">
        <v>0</v>
      </c>
      <c r="D1371" s="176">
        <v>0</v>
      </c>
      <c r="E1371" s="176">
        <v>0</v>
      </c>
      <c r="F1371" s="176">
        <v>0</v>
      </c>
      <c r="G1371" s="176">
        <v>0</v>
      </c>
      <c r="H1371" s="176">
        <v>0</v>
      </c>
      <c r="I1371" s="176">
        <v>0</v>
      </c>
      <c r="J1371" s="176">
        <v>0</v>
      </c>
      <c r="K1371" s="176">
        <v>0</v>
      </c>
      <c r="L1371" s="176">
        <v>0</v>
      </c>
      <c r="M1371" s="176">
        <v>0</v>
      </c>
      <c r="N1371" s="176">
        <v>0</v>
      </c>
      <c r="O1371" s="176">
        <v>0</v>
      </c>
      <c r="P1371" s="176">
        <v>0</v>
      </c>
      <c r="Q1371" s="174" t="s">
        <v>9</v>
      </c>
      <c r="R1371" s="204">
        <f t="shared" si="21"/>
        <v>0</v>
      </c>
    </row>
    <row r="1372" spans="1:18">
      <c r="A1372" s="201" t="s">
        <v>1561</v>
      </c>
      <c r="B1372" s="202" t="s">
        <v>1346</v>
      </c>
      <c r="C1372" s="177">
        <v>105000</v>
      </c>
      <c r="D1372" s="177">
        <v>105000</v>
      </c>
      <c r="E1372" s="177">
        <v>105000</v>
      </c>
      <c r="F1372" s="177">
        <v>105000</v>
      </c>
      <c r="G1372" s="177">
        <v>105000</v>
      </c>
      <c r="H1372" s="177">
        <v>105000</v>
      </c>
      <c r="I1372" s="177">
        <v>105000</v>
      </c>
      <c r="J1372" s="177">
        <v>0</v>
      </c>
      <c r="K1372" s="177">
        <v>0</v>
      </c>
      <c r="L1372" s="177">
        <v>0</v>
      </c>
      <c r="M1372" s="177">
        <v>0</v>
      </c>
      <c r="N1372" s="177">
        <v>0</v>
      </c>
      <c r="O1372" s="177">
        <v>0</v>
      </c>
      <c r="P1372" s="177">
        <v>56875</v>
      </c>
      <c r="Q1372" s="203" t="s">
        <v>9</v>
      </c>
      <c r="R1372" s="204">
        <f t="shared" si="21"/>
        <v>0</v>
      </c>
    </row>
    <row r="1373" spans="1:18" s="166" customFormat="1">
      <c r="A1373" s="201" t="s">
        <v>1562</v>
      </c>
      <c r="B1373" s="202" t="s">
        <v>1346</v>
      </c>
      <c r="C1373" s="176">
        <v>0</v>
      </c>
      <c r="D1373" s="176">
        <v>0</v>
      </c>
      <c r="E1373" s="176">
        <v>0</v>
      </c>
      <c r="F1373" s="176">
        <v>0</v>
      </c>
      <c r="G1373" s="176">
        <v>0</v>
      </c>
      <c r="H1373" s="176">
        <v>0</v>
      </c>
      <c r="I1373" s="176">
        <v>0</v>
      </c>
      <c r="J1373" s="176">
        <v>0</v>
      </c>
      <c r="K1373" s="176">
        <v>0</v>
      </c>
      <c r="L1373" s="176">
        <v>0</v>
      </c>
      <c r="M1373" s="176">
        <v>0</v>
      </c>
      <c r="N1373" s="176">
        <v>0</v>
      </c>
      <c r="O1373" s="176">
        <v>0</v>
      </c>
      <c r="P1373" s="176">
        <v>0</v>
      </c>
      <c r="Q1373" s="174" t="s">
        <v>9</v>
      </c>
      <c r="R1373" s="204">
        <f t="shared" si="21"/>
        <v>0</v>
      </c>
    </row>
    <row r="1374" spans="1:18" s="166" customFormat="1">
      <c r="A1374" s="201" t="s">
        <v>1563</v>
      </c>
      <c r="B1374" s="202" t="s">
        <v>1346</v>
      </c>
      <c r="C1374" s="176">
        <v>0</v>
      </c>
      <c r="D1374" s="176">
        <v>0</v>
      </c>
      <c r="E1374" s="176">
        <v>0</v>
      </c>
      <c r="F1374" s="176">
        <v>0</v>
      </c>
      <c r="G1374" s="176">
        <v>0</v>
      </c>
      <c r="H1374" s="176">
        <v>0</v>
      </c>
      <c r="I1374" s="176">
        <v>0</v>
      </c>
      <c r="J1374" s="176">
        <v>0</v>
      </c>
      <c r="K1374" s="176">
        <v>0</v>
      </c>
      <c r="L1374" s="176">
        <v>0</v>
      </c>
      <c r="M1374" s="176">
        <v>0</v>
      </c>
      <c r="N1374" s="176">
        <v>0</v>
      </c>
      <c r="O1374" s="176">
        <v>0</v>
      </c>
      <c r="P1374" s="176">
        <v>0</v>
      </c>
      <c r="Q1374" s="174" t="s">
        <v>9</v>
      </c>
      <c r="R1374" s="204">
        <f t="shared" si="21"/>
        <v>0</v>
      </c>
    </row>
    <row r="1375" spans="1:18" s="166" customFormat="1">
      <c r="A1375" s="201" t="s">
        <v>1564</v>
      </c>
      <c r="B1375" s="202" t="s">
        <v>1346</v>
      </c>
      <c r="C1375" s="176">
        <v>0</v>
      </c>
      <c r="D1375" s="176">
        <v>0</v>
      </c>
      <c r="E1375" s="176">
        <v>0</v>
      </c>
      <c r="F1375" s="176">
        <v>0</v>
      </c>
      <c r="G1375" s="176">
        <v>0</v>
      </c>
      <c r="H1375" s="176">
        <v>0</v>
      </c>
      <c r="I1375" s="176">
        <v>0</v>
      </c>
      <c r="J1375" s="176">
        <v>0</v>
      </c>
      <c r="K1375" s="176">
        <v>0</v>
      </c>
      <c r="L1375" s="176">
        <v>0</v>
      </c>
      <c r="M1375" s="176">
        <v>0</v>
      </c>
      <c r="N1375" s="176">
        <v>0</v>
      </c>
      <c r="O1375" s="176">
        <v>0</v>
      </c>
      <c r="P1375" s="176">
        <v>0</v>
      </c>
      <c r="Q1375" s="174" t="s">
        <v>9</v>
      </c>
      <c r="R1375" s="204">
        <f t="shared" si="21"/>
        <v>0</v>
      </c>
    </row>
    <row r="1376" spans="1:18" s="166" customFormat="1">
      <c r="A1376" s="201" t="s">
        <v>1565</v>
      </c>
      <c r="B1376" s="202" t="s">
        <v>1346</v>
      </c>
      <c r="C1376" s="176">
        <v>0</v>
      </c>
      <c r="D1376" s="176">
        <v>0</v>
      </c>
      <c r="E1376" s="176">
        <v>0</v>
      </c>
      <c r="F1376" s="176">
        <v>0</v>
      </c>
      <c r="G1376" s="176">
        <v>0</v>
      </c>
      <c r="H1376" s="176">
        <v>0</v>
      </c>
      <c r="I1376" s="176">
        <v>0</v>
      </c>
      <c r="J1376" s="176">
        <v>0</v>
      </c>
      <c r="K1376" s="176">
        <v>0</v>
      </c>
      <c r="L1376" s="176">
        <v>0</v>
      </c>
      <c r="M1376" s="176">
        <v>0</v>
      </c>
      <c r="N1376" s="176">
        <v>0</v>
      </c>
      <c r="O1376" s="176">
        <v>0</v>
      </c>
      <c r="P1376" s="176">
        <v>0</v>
      </c>
      <c r="Q1376" s="174" t="s">
        <v>9</v>
      </c>
      <c r="R1376" s="204">
        <f t="shared" si="21"/>
        <v>0</v>
      </c>
    </row>
    <row r="1377" spans="1:18" s="166" customFormat="1">
      <c r="A1377" s="201" t="s">
        <v>1566</v>
      </c>
      <c r="B1377" s="202" t="s">
        <v>1346</v>
      </c>
      <c r="C1377" s="176">
        <v>0</v>
      </c>
      <c r="D1377" s="176">
        <v>0</v>
      </c>
      <c r="E1377" s="176">
        <v>0</v>
      </c>
      <c r="F1377" s="176">
        <v>0</v>
      </c>
      <c r="G1377" s="176">
        <v>0</v>
      </c>
      <c r="H1377" s="176">
        <v>0</v>
      </c>
      <c r="I1377" s="176">
        <v>0</v>
      </c>
      <c r="J1377" s="176">
        <v>0</v>
      </c>
      <c r="K1377" s="176">
        <v>0</v>
      </c>
      <c r="L1377" s="176">
        <v>0</v>
      </c>
      <c r="M1377" s="176">
        <v>0</v>
      </c>
      <c r="N1377" s="176">
        <v>0</v>
      </c>
      <c r="O1377" s="176">
        <v>0</v>
      </c>
      <c r="P1377" s="176">
        <v>0</v>
      </c>
      <c r="Q1377" s="174" t="s">
        <v>9</v>
      </c>
      <c r="R1377" s="204">
        <f t="shared" si="21"/>
        <v>0</v>
      </c>
    </row>
    <row r="1378" spans="1:18" s="166" customFormat="1">
      <c r="A1378" s="201" t="s">
        <v>1567</v>
      </c>
      <c r="B1378" s="202" t="s">
        <v>1346</v>
      </c>
      <c r="C1378" s="176">
        <v>0</v>
      </c>
      <c r="D1378" s="176">
        <v>0</v>
      </c>
      <c r="E1378" s="176">
        <v>0</v>
      </c>
      <c r="F1378" s="176">
        <v>0</v>
      </c>
      <c r="G1378" s="176">
        <v>0</v>
      </c>
      <c r="H1378" s="176">
        <v>0</v>
      </c>
      <c r="I1378" s="176">
        <v>0</v>
      </c>
      <c r="J1378" s="176">
        <v>0</v>
      </c>
      <c r="K1378" s="176">
        <v>0</v>
      </c>
      <c r="L1378" s="176">
        <v>0</v>
      </c>
      <c r="M1378" s="176">
        <v>0</v>
      </c>
      <c r="N1378" s="176">
        <v>0</v>
      </c>
      <c r="O1378" s="176">
        <v>0</v>
      </c>
      <c r="P1378" s="176">
        <v>0</v>
      </c>
      <c r="Q1378" s="174" t="s">
        <v>9</v>
      </c>
      <c r="R1378" s="204">
        <f t="shared" si="21"/>
        <v>0</v>
      </c>
    </row>
    <row r="1379" spans="1:18" s="166" customFormat="1">
      <c r="A1379" s="201" t="s">
        <v>1568</v>
      </c>
      <c r="B1379" s="202" t="s">
        <v>1346</v>
      </c>
      <c r="C1379" s="176">
        <v>0</v>
      </c>
      <c r="D1379" s="176">
        <v>0</v>
      </c>
      <c r="E1379" s="176">
        <v>0</v>
      </c>
      <c r="F1379" s="176">
        <v>0</v>
      </c>
      <c r="G1379" s="176">
        <v>0</v>
      </c>
      <c r="H1379" s="176">
        <v>0</v>
      </c>
      <c r="I1379" s="176">
        <v>0</v>
      </c>
      <c r="J1379" s="176">
        <v>0</v>
      </c>
      <c r="K1379" s="176">
        <v>0</v>
      </c>
      <c r="L1379" s="176">
        <v>0</v>
      </c>
      <c r="M1379" s="176">
        <v>0</v>
      </c>
      <c r="N1379" s="176">
        <v>0</v>
      </c>
      <c r="O1379" s="176">
        <v>0</v>
      </c>
      <c r="P1379" s="176">
        <v>0</v>
      </c>
      <c r="Q1379" s="174" t="s">
        <v>9</v>
      </c>
      <c r="R1379" s="204">
        <f t="shared" si="21"/>
        <v>0</v>
      </c>
    </row>
    <row r="1380" spans="1:18" s="166" customFormat="1">
      <c r="A1380" s="201" t="s">
        <v>1569</v>
      </c>
      <c r="B1380" s="202" t="s">
        <v>1346</v>
      </c>
      <c r="C1380" s="176">
        <v>0</v>
      </c>
      <c r="D1380" s="176">
        <v>0</v>
      </c>
      <c r="E1380" s="176">
        <v>0</v>
      </c>
      <c r="F1380" s="176">
        <v>0</v>
      </c>
      <c r="G1380" s="176">
        <v>0</v>
      </c>
      <c r="H1380" s="176">
        <v>0</v>
      </c>
      <c r="I1380" s="176">
        <v>0</v>
      </c>
      <c r="J1380" s="176">
        <v>0</v>
      </c>
      <c r="K1380" s="176">
        <v>0</v>
      </c>
      <c r="L1380" s="176">
        <v>0</v>
      </c>
      <c r="M1380" s="176">
        <v>0</v>
      </c>
      <c r="N1380" s="176">
        <v>0</v>
      </c>
      <c r="O1380" s="176">
        <v>0</v>
      </c>
      <c r="P1380" s="176">
        <v>0</v>
      </c>
      <c r="Q1380" s="174" t="s">
        <v>9</v>
      </c>
      <c r="R1380" s="204">
        <f t="shared" si="21"/>
        <v>0</v>
      </c>
    </row>
    <row r="1381" spans="1:18">
      <c r="A1381" s="201" t="s">
        <v>1570</v>
      </c>
      <c r="B1381" s="202" t="s">
        <v>1346</v>
      </c>
      <c r="C1381" s="177">
        <v>14000</v>
      </c>
      <c r="D1381" s="177">
        <v>14000</v>
      </c>
      <c r="E1381" s="177">
        <v>14000</v>
      </c>
      <c r="F1381" s="177">
        <v>14000</v>
      </c>
      <c r="G1381" s="177">
        <v>14000</v>
      </c>
      <c r="H1381" s="177">
        <v>14000</v>
      </c>
      <c r="I1381" s="177">
        <v>14000</v>
      </c>
      <c r="J1381" s="177">
        <v>14000</v>
      </c>
      <c r="K1381" s="177">
        <v>14000</v>
      </c>
      <c r="L1381" s="177">
        <v>14000</v>
      </c>
      <c r="M1381" s="177">
        <v>14000</v>
      </c>
      <c r="N1381" s="177">
        <v>14000</v>
      </c>
      <c r="O1381" s="177">
        <v>14000</v>
      </c>
      <c r="P1381" s="177">
        <v>14333</v>
      </c>
      <c r="Q1381" s="203" t="s">
        <v>9</v>
      </c>
      <c r="R1381" s="204">
        <f t="shared" si="21"/>
        <v>0</v>
      </c>
    </row>
    <row r="1382" spans="1:18" s="166" customFormat="1">
      <c r="A1382" s="201" t="s">
        <v>1571</v>
      </c>
      <c r="B1382" s="202" t="s">
        <v>1346</v>
      </c>
      <c r="C1382" s="176">
        <v>0</v>
      </c>
      <c r="D1382" s="176">
        <v>0</v>
      </c>
      <c r="E1382" s="176">
        <v>0</v>
      </c>
      <c r="F1382" s="176">
        <v>0</v>
      </c>
      <c r="G1382" s="176">
        <v>0</v>
      </c>
      <c r="H1382" s="176">
        <v>0</v>
      </c>
      <c r="I1382" s="176">
        <v>0</v>
      </c>
      <c r="J1382" s="176">
        <v>0</v>
      </c>
      <c r="K1382" s="176">
        <v>0</v>
      </c>
      <c r="L1382" s="176">
        <v>0</v>
      </c>
      <c r="M1382" s="176">
        <v>0</v>
      </c>
      <c r="N1382" s="176">
        <v>0</v>
      </c>
      <c r="O1382" s="176">
        <v>0</v>
      </c>
      <c r="P1382" s="176">
        <v>0</v>
      </c>
      <c r="Q1382" s="174" t="s">
        <v>9</v>
      </c>
      <c r="R1382" s="204">
        <f t="shared" si="21"/>
        <v>0</v>
      </c>
    </row>
    <row r="1383" spans="1:18">
      <c r="A1383" s="201" t="s">
        <v>1572</v>
      </c>
      <c r="B1383" s="202" t="s">
        <v>1346</v>
      </c>
      <c r="C1383" s="177">
        <v>170000</v>
      </c>
      <c r="D1383" s="177">
        <v>170000</v>
      </c>
      <c r="E1383" s="177">
        <v>170000</v>
      </c>
      <c r="F1383" s="177">
        <v>170000</v>
      </c>
      <c r="G1383" s="177">
        <v>170000</v>
      </c>
      <c r="H1383" s="177">
        <v>170000</v>
      </c>
      <c r="I1383" s="177">
        <v>170000</v>
      </c>
      <c r="J1383" s="177">
        <v>170000</v>
      </c>
      <c r="K1383" s="177">
        <v>170000</v>
      </c>
      <c r="L1383" s="177">
        <v>170000</v>
      </c>
      <c r="M1383" s="177">
        <v>170000</v>
      </c>
      <c r="N1383" s="177">
        <v>170000</v>
      </c>
      <c r="O1383" s="177">
        <v>170000</v>
      </c>
      <c r="P1383" s="177">
        <v>170443</v>
      </c>
      <c r="Q1383" s="203" t="s">
        <v>9</v>
      </c>
      <c r="R1383" s="204">
        <f t="shared" si="21"/>
        <v>0</v>
      </c>
    </row>
    <row r="1384" spans="1:18" s="166" customFormat="1">
      <c r="A1384" s="201" t="s">
        <v>1573</v>
      </c>
      <c r="B1384" s="202" t="s">
        <v>1346</v>
      </c>
      <c r="C1384" s="176">
        <v>0</v>
      </c>
      <c r="D1384" s="176">
        <v>0</v>
      </c>
      <c r="E1384" s="176">
        <v>0</v>
      </c>
      <c r="F1384" s="176">
        <v>0</v>
      </c>
      <c r="G1384" s="176">
        <v>0</v>
      </c>
      <c r="H1384" s="176">
        <v>0</v>
      </c>
      <c r="I1384" s="176">
        <v>0</v>
      </c>
      <c r="J1384" s="176">
        <v>0</v>
      </c>
      <c r="K1384" s="176">
        <v>0</v>
      </c>
      <c r="L1384" s="176">
        <v>0</v>
      </c>
      <c r="M1384" s="176">
        <v>0</v>
      </c>
      <c r="N1384" s="176">
        <v>0</v>
      </c>
      <c r="O1384" s="176">
        <v>0</v>
      </c>
      <c r="P1384" s="176">
        <v>0</v>
      </c>
      <c r="Q1384" s="174" t="s">
        <v>9</v>
      </c>
      <c r="R1384" s="204">
        <f t="shared" si="21"/>
        <v>0</v>
      </c>
    </row>
    <row r="1385" spans="1:18">
      <c r="A1385" s="201" t="s">
        <v>1574</v>
      </c>
      <c r="B1385" s="202" t="s">
        <v>1346</v>
      </c>
      <c r="C1385" s="177">
        <v>44528000</v>
      </c>
      <c r="D1385" s="177">
        <v>44108000</v>
      </c>
      <c r="E1385" s="177">
        <v>44466000</v>
      </c>
      <c r="F1385" s="177">
        <v>44620000</v>
      </c>
      <c r="G1385" s="177">
        <v>44629000</v>
      </c>
      <c r="H1385" s="177">
        <v>46375000</v>
      </c>
      <c r="I1385" s="177">
        <v>47124000</v>
      </c>
      <c r="J1385" s="177">
        <v>47394000</v>
      </c>
      <c r="K1385" s="177">
        <v>47400000</v>
      </c>
      <c r="L1385" s="177">
        <v>47401000</v>
      </c>
      <c r="M1385" s="177">
        <v>47387000</v>
      </c>
      <c r="N1385" s="177">
        <v>47387000</v>
      </c>
      <c r="O1385" s="177">
        <v>48094000</v>
      </c>
      <c r="P1385" s="177">
        <v>46216862</v>
      </c>
      <c r="Q1385" s="203" t="s">
        <v>9</v>
      </c>
      <c r="R1385" s="204">
        <f t="shared" si="21"/>
        <v>0</v>
      </c>
    </row>
    <row r="1386" spans="1:18" s="166" customFormat="1">
      <c r="A1386" s="201" t="s">
        <v>1575</v>
      </c>
      <c r="B1386" s="202" t="s">
        <v>1346</v>
      </c>
      <c r="C1386" s="176">
        <v>0</v>
      </c>
      <c r="D1386" s="176">
        <v>0</v>
      </c>
      <c r="E1386" s="176">
        <v>0</v>
      </c>
      <c r="F1386" s="176">
        <v>0</v>
      </c>
      <c r="G1386" s="176">
        <v>0</v>
      </c>
      <c r="H1386" s="176">
        <v>0</v>
      </c>
      <c r="I1386" s="176">
        <v>0</v>
      </c>
      <c r="J1386" s="176">
        <v>0</v>
      </c>
      <c r="K1386" s="176">
        <v>0</v>
      </c>
      <c r="L1386" s="176">
        <v>0</v>
      </c>
      <c r="M1386" s="176">
        <v>0</v>
      </c>
      <c r="N1386" s="176">
        <v>0</v>
      </c>
      <c r="O1386" s="176">
        <v>0</v>
      </c>
      <c r="P1386" s="176">
        <v>0</v>
      </c>
      <c r="Q1386" s="174" t="s">
        <v>9</v>
      </c>
      <c r="R1386" s="204">
        <f t="shared" si="21"/>
        <v>0</v>
      </c>
    </row>
    <row r="1387" spans="1:18">
      <c r="A1387" s="201" t="s">
        <v>1576</v>
      </c>
      <c r="B1387" s="202" t="s">
        <v>1346</v>
      </c>
      <c r="C1387" s="177">
        <v>735000</v>
      </c>
      <c r="D1387" s="177">
        <v>735000</v>
      </c>
      <c r="E1387" s="177">
        <v>735000</v>
      </c>
      <c r="F1387" s="177">
        <v>735000</v>
      </c>
      <c r="G1387" s="177">
        <v>735000</v>
      </c>
      <c r="H1387" s="177">
        <v>735000</v>
      </c>
      <c r="I1387" s="177">
        <v>735000</v>
      </c>
      <c r="J1387" s="177">
        <v>735000</v>
      </c>
      <c r="K1387" s="177">
        <v>735000</v>
      </c>
      <c r="L1387" s="177">
        <v>735000</v>
      </c>
      <c r="M1387" s="177">
        <v>735000</v>
      </c>
      <c r="N1387" s="177">
        <v>735000</v>
      </c>
      <c r="O1387" s="177">
        <v>735000</v>
      </c>
      <c r="P1387" s="177">
        <v>735273</v>
      </c>
      <c r="Q1387" s="203" t="s">
        <v>9</v>
      </c>
      <c r="R1387" s="204">
        <f t="shared" si="21"/>
        <v>0</v>
      </c>
    </row>
    <row r="1388" spans="1:18" s="166" customFormat="1">
      <c r="A1388" s="201" t="s">
        <v>1577</v>
      </c>
      <c r="B1388" s="202" t="s">
        <v>1346</v>
      </c>
      <c r="C1388" s="176">
        <v>0</v>
      </c>
      <c r="D1388" s="176">
        <v>0</v>
      </c>
      <c r="E1388" s="176">
        <v>0</v>
      </c>
      <c r="F1388" s="176">
        <v>0</v>
      </c>
      <c r="G1388" s="176">
        <v>0</v>
      </c>
      <c r="H1388" s="176">
        <v>0</v>
      </c>
      <c r="I1388" s="176">
        <v>0</v>
      </c>
      <c r="J1388" s="176">
        <v>0</v>
      </c>
      <c r="K1388" s="176">
        <v>0</v>
      </c>
      <c r="L1388" s="176">
        <v>0</v>
      </c>
      <c r="M1388" s="176">
        <v>0</v>
      </c>
      <c r="N1388" s="176">
        <v>0</v>
      </c>
      <c r="O1388" s="176">
        <v>0</v>
      </c>
      <c r="P1388" s="176">
        <v>0</v>
      </c>
      <c r="Q1388" s="174" t="s">
        <v>9</v>
      </c>
      <c r="R1388" s="204">
        <f t="shared" si="21"/>
        <v>0</v>
      </c>
    </row>
    <row r="1389" spans="1:18">
      <c r="A1389" s="201" t="s">
        <v>1578</v>
      </c>
      <c r="B1389" s="202" t="s">
        <v>1346</v>
      </c>
      <c r="C1389" s="177">
        <v>539000</v>
      </c>
      <c r="D1389" s="177">
        <v>539000</v>
      </c>
      <c r="E1389" s="177">
        <v>539000</v>
      </c>
      <c r="F1389" s="177">
        <v>539000</v>
      </c>
      <c r="G1389" s="177">
        <v>539000</v>
      </c>
      <c r="H1389" s="177">
        <v>539000</v>
      </c>
      <c r="I1389" s="177">
        <v>539000</v>
      </c>
      <c r="J1389" s="177">
        <v>539000</v>
      </c>
      <c r="K1389" s="177">
        <v>539000</v>
      </c>
      <c r="L1389" s="177">
        <v>539000</v>
      </c>
      <c r="M1389" s="177">
        <v>539000</v>
      </c>
      <c r="N1389" s="177">
        <v>539000</v>
      </c>
      <c r="O1389" s="177">
        <v>539000</v>
      </c>
      <c r="P1389" s="177">
        <v>539295</v>
      </c>
      <c r="Q1389" s="203" t="s">
        <v>9</v>
      </c>
      <c r="R1389" s="204">
        <f t="shared" si="21"/>
        <v>0</v>
      </c>
    </row>
    <row r="1390" spans="1:18">
      <c r="A1390" s="201" t="s">
        <v>1579</v>
      </c>
      <c r="B1390" s="202" t="s">
        <v>1346</v>
      </c>
      <c r="C1390" s="177">
        <v>20918000</v>
      </c>
      <c r="D1390" s="177">
        <v>20918000</v>
      </c>
      <c r="E1390" s="177">
        <v>20918000</v>
      </c>
      <c r="F1390" s="177">
        <v>20918000</v>
      </c>
      <c r="G1390" s="177">
        <v>20918000</v>
      </c>
      <c r="H1390" s="177">
        <v>20918000</v>
      </c>
      <c r="I1390" s="177">
        <v>20918000</v>
      </c>
      <c r="J1390" s="177">
        <v>20918000</v>
      </c>
      <c r="K1390" s="177">
        <v>20918000</v>
      </c>
      <c r="L1390" s="177">
        <v>20918000</v>
      </c>
      <c r="M1390" s="177">
        <v>20918000</v>
      </c>
      <c r="N1390" s="177">
        <v>20918000</v>
      </c>
      <c r="O1390" s="177">
        <v>20918000</v>
      </c>
      <c r="P1390" s="177">
        <v>20917598</v>
      </c>
      <c r="Q1390" s="203" t="s">
        <v>9</v>
      </c>
      <c r="R1390" s="204">
        <f t="shared" si="21"/>
        <v>0</v>
      </c>
    </row>
    <row r="1391" spans="1:18" s="166" customFormat="1">
      <c r="A1391" s="201" t="s">
        <v>1580</v>
      </c>
      <c r="B1391" s="202" t="s">
        <v>1346</v>
      </c>
      <c r="C1391" s="176">
        <v>0</v>
      </c>
      <c r="D1391" s="176">
        <v>0</v>
      </c>
      <c r="E1391" s="176">
        <v>0</v>
      </c>
      <c r="F1391" s="176">
        <v>0</v>
      </c>
      <c r="G1391" s="176">
        <v>0</v>
      </c>
      <c r="H1391" s="176">
        <v>0</v>
      </c>
      <c r="I1391" s="176">
        <v>0</v>
      </c>
      <c r="J1391" s="176">
        <v>0</v>
      </c>
      <c r="K1391" s="176">
        <v>0</v>
      </c>
      <c r="L1391" s="176">
        <v>0</v>
      </c>
      <c r="M1391" s="176">
        <v>0</v>
      </c>
      <c r="N1391" s="176">
        <v>0</v>
      </c>
      <c r="O1391" s="176">
        <v>0</v>
      </c>
      <c r="P1391" s="176">
        <v>0</v>
      </c>
      <c r="Q1391" s="174" t="s">
        <v>9</v>
      </c>
      <c r="R1391" s="204">
        <f t="shared" si="21"/>
        <v>0</v>
      </c>
    </row>
    <row r="1392" spans="1:18" s="166" customFormat="1">
      <c r="A1392" s="201" t="s">
        <v>1581</v>
      </c>
      <c r="B1392" s="202" t="s">
        <v>1346</v>
      </c>
      <c r="C1392" s="176">
        <v>0</v>
      </c>
      <c r="D1392" s="176">
        <v>0</v>
      </c>
      <c r="E1392" s="176">
        <v>0</v>
      </c>
      <c r="F1392" s="176">
        <v>0</v>
      </c>
      <c r="G1392" s="176">
        <v>0</v>
      </c>
      <c r="H1392" s="176">
        <v>0</v>
      </c>
      <c r="I1392" s="176">
        <v>0</v>
      </c>
      <c r="J1392" s="176">
        <v>0</v>
      </c>
      <c r="K1392" s="176">
        <v>0</v>
      </c>
      <c r="L1392" s="176">
        <v>0</v>
      </c>
      <c r="M1392" s="176">
        <v>0</v>
      </c>
      <c r="N1392" s="176">
        <v>0</v>
      </c>
      <c r="O1392" s="176">
        <v>0</v>
      </c>
      <c r="P1392" s="176">
        <v>0</v>
      </c>
      <c r="Q1392" s="174" t="s">
        <v>9</v>
      </c>
      <c r="R1392" s="204">
        <f t="shared" si="21"/>
        <v>0</v>
      </c>
    </row>
    <row r="1393" spans="1:18" s="166" customFormat="1">
      <c r="A1393" s="201" t="s">
        <v>1582</v>
      </c>
      <c r="B1393" s="202" t="s">
        <v>1346</v>
      </c>
      <c r="C1393" s="176">
        <v>0</v>
      </c>
      <c r="D1393" s="176">
        <v>0</v>
      </c>
      <c r="E1393" s="176">
        <v>0</v>
      </c>
      <c r="F1393" s="176">
        <v>0</v>
      </c>
      <c r="G1393" s="176">
        <v>0</v>
      </c>
      <c r="H1393" s="176">
        <v>0</v>
      </c>
      <c r="I1393" s="176">
        <v>0</v>
      </c>
      <c r="J1393" s="176">
        <v>0</v>
      </c>
      <c r="K1393" s="176">
        <v>0</v>
      </c>
      <c r="L1393" s="176">
        <v>0</v>
      </c>
      <c r="M1393" s="176">
        <v>0</v>
      </c>
      <c r="N1393" s="176">
        <v>0</v>
      </c>
      <c r="O1393" s="176">
        <v>0</v>
      </c>
      <c r="P1393" s="176">
        <v>0</v>
      </c>
      <c r="Q1393" s="174" t="s">
        <v>9</v>
      </c>
      <c r="R1393" s="204">
        <f t="shared" si="21"/>
        <v>0</v>
      </c>
    </row>
    <row r="1394" spans="1:18" s="166" customFormat="1">
      <c r="A1394" s="201" t="s">
        <v>1583</v>
      </c>
      <c r="B1394" s="202" t="s">
        <v>1346</v>
      </c>
      <c r="C1394" s="176">
        <v>0</v>
      </c>
      <c r="D1394" s="176">
        <v>0</v>
      </c>
      <c r="E1394" s="176">
        <v>0</v>
      </c>
      <c r="F1394" s="176">
        <v>0</v>
      </c>
      <c r="G1394" s="176">
        <v>0</v>
      </c>
      <c r="H1394" s="176">
        <v>0</v>
      </c>
      <c r="I1394" s="176">
        <v>0</v>
      </c>
      <c r="J1394" s="176">
        <v>0</v>
      </c>
      <c r="K1394" s="176">
        <v>0</v>
      </c>
      <c r="L1394" s="176">
        <v>0</v>
      </c>
      <c r="M1394" s="176">
        <v>0</v>
      </c>
      <c r="N1394" s="176">
        <v>0</v>
      </c>
      <c r="O1394" s="176">
        <v>0</v>
      </c>
      <c r="P1394" s="176">
        <v>0</v>
      </c>
      <c r="Q1394" s="174" t="s">
        <v>9</v>
      </c>
      <c r="R1394" s="204">
        <f t="shared" si="21"/>
        <v>0</v>
      </c>
    </row>
    <row r="1395" spans="1:18" s="166" customFormat="1">
      <c r="A1395" s="201" t="s">
        <v>1584</v>
      </c>
      <c r="B1395" s="202" t="s">
        <v>1346</v>
      </c>
      <c r="C1395" s="176">
        <v>0</v>
      </c>
      <c r="D1395" s="176">
        <v>0</v>
      </c>
      <c r="E1395" s="176">
        <v>0</v>
      </c>
      <c r="F1395" s="176">
        <v>0</v>
      </c>
      <c r="G1395" s="176">
        <v>0</v>
      </c>
      <c r="H1395" s="176">
        <v>0</v>
      </c>
      <c r="I1395" s="176">
        <v>0</v>
      </c>
      <c r="J1395" s="176">
        <v>0</v>
      </c>
      <c r="K1395" s="176">
        <v>0</v>
      </c>
      <c r="L1395" s="176">
        <v>0</v>
      </c>
      <c r="M1395" s="176">
        <v>0</v>
      </c>
      <c r="N1395" s="176">
        <v>0</v>
      </c>
      <c r="O1395" s="176">
        <v>0</v>
      </c>
      <c r="P1395" s="176">
        <v>0</v>
      </c>
      <c r="Q1395" s="174" t="s">
        <v>9</v>
      </c>
      <c r="R1395" s="204">
        <f t="shared" si="21"/>
        <v>0</v>
      </c>
    </row>
    <row r="1396" spans="1:18" s="166" customFormat="1">
      <c r="A1396" s="201" t="s">
        <v>1585</v>
      </c>
      <c r="B1396" s="202" t="s">
        <v>1346</v>
      </c>
      <c r="C1396" s="176">
        <v>0</v>
      </c>
      <c r="D1396" s="176">
        <v>0</v>
      </c>
      <c r="E1396" s="176">
        <v>0</v>
      </c>
      <c r="F1396" s="176">
        <v>0</v>
      </c>
      <c r="G1396" s="176">
        <v>0</v>
      </c>
      <c r="H1396" s="176">
        <v>0</v>
      </c>
      <c r="I1396" s="176">
        <v>0</v>
      </c>
      <c r="J1396" s="176">
        <v>0</v>
      </c>
      <c r="K1396" s="176">
        <v>0</v>
      </c>
      <c r="L1396" s="176">
        <v>0</v>
      </c>
      <c r="M1396" s="176">
        <v>0</v>
      </c>
      <c r="N1396" s="176">
        <v>0</v>
      </c>
      <c r="O1396" s="176">
        <v>0</v>
      </c>
      <c r="P1396" s="176">
        <v>0</v>
      </c>
      <c r="Q1396" s="174" t="s">
        <v>9</v>
      </c>
      <c r="R1396" s="204">
        <f t="shared" si="21"/>
        <v>0</v>
      </c>
    </row>
    <row r="1397" spans="1:18" s="166" customFormat="1">
      <c r="A1397" s="201" t="s">
        <v>1586</v>
      </c>
      <c r="B1397" s="202" t="s">
        <v>1346</v>
      </c>
      <c r="C1397" s="176">
        <v>0</v>
      </c>
      <c r="D1397" s="176">
        <v>0</v>
      </c>
      <c r="E1397" s="176">
        <v>0</v>
      </c>
      <c r="F1397" s="176">
        <v>0</v>
      </c>
      <c r="G1397" s="176">
        <v>0</v>
      </c>
      <c r="H1397" s="176">
        <v>0</v>
      </c>
      <c r="I1397" s="176">
        <v>0</v>
      </c>
      <c r="J1397" s="176">
        <v>0</v>
      </c>
      <c r="K1397" s="176">
        <v>0</v>
      </c>
      <c r="L1397" s="176">
        <v>0</v>
      </c>
      <c r="M1397" s="176">
        <v>0</v>
      </c>
      <c r="N1397" s="176">
        <v>0</v>
      </c>
      <c r="O1397" s="176">
        <v>0</v>
      </c>
      <c r="P1397" s="176">
        <v>0</v>
      </c>
      <c r="Q1397" s="174" t="s">
        <v>9</v>
      </c>
      <c r="R1397" s="204">
        <f t="shared" si="21"/>
        <v>0</v>
      </c>
    </row>
    <row r="1398" spans="1:18" s="166" customFormat="1">
      <c r="A1398" s="201" t="s">
        <v>1587</v>
      </c>
      <c r="B1398" s="202" t="s">
        <v>1346</v>
      </c>
      <c r="C1398" s="176">
        <v>0</v>
      </c>
      <c r="D1398" s="176">
        <v>0</v>
      </c>
      <c r="E1398" s="176">
        <v>0</v>
      </c>
      <c r="F1398" s="176">
        <v>0</v>
      </c>
      <c r="G1398" s="176">
        <v>0</v>
      </c>
      <c r="H1398" s="176">
        <v>0</v>
      </c>
      <c r="I1398" s="176">
        <v>0</v>
      </c>
      <c r="J1398" s="176">
        <v>0</v>
      </c>
      <c r="K1398" s="176">
        <v>0</v>
      </c>
      <c r="L1398" s="176">
        <v>0</v>
      </c>
      <c r="M1398" s="176">
        <v>0</v>
      </c>
      <c r="N1398" s="176">
        <v>0</v>
      </c>
      <c r="O1398" s="176">
        <v>0</v>
      </c>
      <c r="P1398" s="176">
        <v>0</v>
      </c>
      <c r="Q1398" s="174" t="s">
        <v>9</v>
      </c>
      <c r="R1398" s="204">
        <f t="shared" ref="R1398:R1443" si="22">(ROUND((C1398+O1398+SUM(D1398:N1398)*2)/24,-3)-(ROUND(P1398,-3)))</f>
        <v>0</v>
      </c>
    </row>
    <row r="1399" spans="1:18" s="166" customFormat="1">
      <c r="A1399" s="201" t="s">
        <v>1588</v>
      </c>
      <c r="B1399" s="202" t="s">
        <v>1346</v>
      </c>
      <c r="C1399" s="176">
        <v>0</v>
      </c>
      <c r="D1399" s="176">
        <v>0</v>
      </c>
      <c r="E1399" s="176">
        <v>0</v>
      </c>
      <c r="F1399" s="176">
        <v>0</v>
      </c>
      <c r="G1399" s="176">
        <v>0</v>
      </c>
      <c r="H1399" s="176">
        <v>0</v>
      </c>
      <c r="I1399" s="176">
        <v>0</v>
      </c>
      <c r="J1399" s="176">
        <v>0</v>
      </c>
      <c r="K1399" s="176">
        <v>0</v>
      </c>
      <c r="L1399" s="176">
        <v>0</v>
      </c>
      <c r="M1399" s="176">
        <v>0</v>
      </c>
      <c r="N1399" s="176">
        <v>0</v>
      </c>
      <c r="O1399" s="176">
        <v>0</v>
      </c>
      <c r="P1399" s="176">
        <v>0</v>
      </c>
      <c r="Q1399" s="174" t="s">
        <v>9</v>
      </c>
      <c r="R1399" s="204">
        <f t="shared" si="22"/>
        <v>0</v>
      </c>
    </row>
    <row r="1400" spans="1:18" s="166" customFormat="1">
      <c r="A1400" s="201" t="s">
        <v>1589</v>
      </c>
      <c r="B1400" s="202" t="s">
        <v>1346</v>
      </c>
      <c r="C1400" s="176">
        <v>0</v>
      </c>
      <c r="D1400" s="176">
        <v>0</v>
      </c>
      <c r="E1400" s="176">
        <v>0</v>
      </c>
      <c r="F1400" s="176">
        <v>0</v>
      </c>
      <c r="G1400" s="176">
        <v>0</v>
      </c>
      <c r="H1400" s="176">
        <v>0</v>
      </c>
      <c r="I1400" s="176">
        <v>0</v>
      </c>
      <c r="J1400" s="176">
        <v>0</v>
      </c>
      <c r="K1400" s="176">
        <v>0</v>
      </c>
      <c r="L1400" s="176">
        <v>0</v>
      </c>
      <c r="M1400" s="176">
        <v>0</v>
      </c>
      <c r="N1400" s="176">
        <v>0</v>
      </c>
      <c r="O1400" s="176">
        <v>0</v>
      </c>
      <c r="P1400" s="176">
        <v>0</v>
      </c>
      <c r="Q1400" s="174" t="s">
        <v>9</v>
      </c>
      <c r="R1400" s="204">
        <f t="shared" si="22"/>
        <v>0</v>
      </c>
    </row>
    <row r="1401" spans="1:18" s="166" customFormat="1">
      <c r="A1401" s="201" t="s">
        <v>1590</v>
      </c>
      <c r="B1401" s="202" t="s">
        <v>1346</v>
      </c>
      <c r="C1401" s="176">
        <v>0</v>
      </c>
      <c r="D1401" s="176">
        <v>0</v>
      </c>
      <c r="E1401" s="176">
        <v>0</v>
      </c>
      <c r="F1401" s="176">
        <v>0</v>
      </c>
      <c r="G1401" s="176">
        <v>0</v>
      </c>
      <c r="H1401" s="176">
        <v>0</v>
      </c>
      <c r="I1401" s="176">
        <v>0</v>
      </c>
      <c r="J1401" s="176">
        <v>0</v>
      </c>
      <c r="K1401" s="176">
        <v>0</v>
      </c>
      <c r="L1401" s="176">
        <v>0</v>
      </c>
      <c r="M1401" s="176">
        <v>0</v>
      </c>
      <c r="N1401" s="176">
        <v>0</v>
      </c>
      <c r="O1401" s="176">
        <v>0</v>
      </c>
      <c r="P1401" s="176">
        <v>0</v>
      </c>
      <c r="Q1401" s="174" t="s">
        <v>9</v>
      </c>
      <c r="R1401" s="204">
        <f t="shared" si="22"/>
        <v>0</v>
      </c>
    </row>
    <row r="1402" spans="1:18" s="166" customFormat="1">
      <c r="A1402" s="201" t="s">
        <v>1591</v>
      </c>
      <c r="B1402" s="202" t="s">
        <v>1346</v>
      </c>
      <c r="C1402" s="176">
        <v>0</v>
      </c>
      <c r="D1402" s="176">
        <v>0</v>
      </c>
      <c r="E1402" s="176">
        <v>0</v>
      </c>
      <c r="F1402" s="176">
        <v>0</v>
      </c>
      <c r="G1402" s="176">
        <v>0</v>
      </c>
      <c r="H1402" s="176">
        <v>0</v>
      </c>
      <c r="I1402" s="176">
        <v>0</v>
      </c>
      <c r="J1402" s="176">
        <v>0</v>
      </c>
      <c r="K1402" s="176">
        <v>0</v>
      </c>
      <c r="L1402" s="176">
        <v>0</v>
      </c>
      <c r="M1402" s="176">
        <v>0</v>
      </c>
      <c r="N1402" s="176">
        <v>0</v>
      </c>
      <c r="O1402" s="176">
        <v>0</v>
      </c>
      <c r="P1402" s="176">
        <v>0</v>
      </c>
      <c r="Q1402" s="174" t="s">
        <v>9</v>
      </c>
      <c r="R1402" s="204">
        <f t="shared" si="22"/>
        <v>0</v>
      </c>
    </row>
    <row r="1403" spans="1:18" s="166" customFormat="1">
      <c r="A1403" s="201" t="s">
        <v>1592</v>
      </c>
      <c r="B1403" s="202" t="s">
        <v>1346</v>
      </c>
      <c r="C1403" s="176">
        <v>0</v>
      </c>
      <c r="D1403" s="176">
        <v>0</v>
      </c>
      <c r="E1403" s="176">
        <v>0</v>
      </c>
      <c r="F1403" s="176">
        <v>0</v>
      </c>
      <c r="G1403" s="176">
        <v>0</v>
      </c>
      <c r="H1403" s="176">
        <v>0</v>
      </c>
      <c r="I1403" s="176">
        <v>0</v>
      </c>
      <c r="J1403" s="176">
        <v>0</v>
      </c>
      <c r="K1403" s="176">
        <v>0</v>
      </c>
      <c r="L1403" s="176">
        <v>0</v>
      </c>
      <c r="M1403" s="176">
        <v>0</v>
      </c>
      <c r="N1403" s="176">
        <v>0</v>
      </c>
      <c r="O1403" s="176">
        <v>0</v>
      </c>
      <c r="P1403" s="176">
        <v>0</v>
      </c>
      <c r="Q1403" s="174" t="s">
        <v>9</v>
      </c>
      <c r="R1403" s="204">
        <f t="shared" si="22"/>
        <v>0</v>
      </c>
    </row>
    <row r="1404" spans="1:18" s="166" customFormat="1">
      <c r="A1404" s="201" t="s">
        <v>1593</v>
      </c>
      <c r="B1404" s="202" t="s">
        <v>1346</v>
      </c>
      <c r="C1404" s="176">
        <v>0</v>
      </c>
      <c r="D1404" s="176">
        <v>0</v>
      </c>
      <c r="E1404" s="176">
        <v>0</v>
      </c>
      <c r="F1404" s="176">
        <v>0</v>
      </c>
      <c r="G1404" s="176">
        <v>0</v>
      </c>
      <c r="H1404" s="176">
        <v>0</v>
      </c>
      <c r="I1404" s="176">
        <v>0</v>
      </c>
      <c r="J1404" s="176">
        <v>0</v>
      </c>
      <c r="K1404" s="176">
        <v>0</v>
      </c>
      <c r="L1404" s="176">
        <v>0</v>
      </c>
      <c r="M1404" s="176">
        <v>0</v>
      </c>
      <c r="N1404" s="176">
        <v>0</v>
      </c>
      <c r="O1404" s="176">
        <v>0</v>
      </c>
      <c r="P1404" s="176">
        <v>0</v>
      </c>
      <c r="Q1404" s="174" t="s">
        <v>9</v>
      </c>
      <c r="R1404" s="204">
        <f t="shared" si="22"/>
        <v>0</v>
      </c>
    </row>
    <row r="1405" spans="1:18">
      <c r="A1405" s="201" t="s">
        <v>1594</v>
      </c>
      <c r="B1405" s="202" t="s">
        <v>1346</v>
      </c>
      <c r="C1405" s="177">
        <v>5117000</v>
      </c>
      <c r="D1405" s="177">
        <v>5117000</v>
      </c>
      <c r="E1405" s="177">
        <v>5117000</v>
      </c>
      <c r="F1405" s="177">
        <v>5117000</v>
      </c>
      <c r="G1405" s="177">
        <v>5117000</v>
      </c>
      <c r="H1405" s="177">
        <v>5117000</v>
      </c>
      <c r="I1405" s="177">
        <v>5117000</v>
      </c>
      <c r="J1405" s="177">
        <v>5117000</v>
      </c>
      <c r="K1405" s="177">
        <v>5117000</v>
      </c>
      <c r="L1405" s="177">
        <v>5117000</v>
      </c>
      <c r="M1405" s="177">
        <v>5117000</v>
      </c>
      <c r="N1405" s="177">
        <v>5117000</v>
      </c>
      <c r="O1405" s="177">
        <v>5117000</v>
      </c>
      <c r="P1405" s="177">
        <v>5116919</v>
      </c>
      <c r="Q1405" s="203" t="s">
        <v>9</v>
      </c>
      <c r="R1405" s="204">
        <f t="shared" si="22"/>
        <v>0</v>
      </c>
    </row>
    <row r="1406" spans="1:18">
      <c r="A1406" s="201" t="s">
        <v>1595</v>
      </c>
      <c r="B1406" s="202" t="s">
        <v>1346</v>
      </c>
      <c r="C1406" s="177">
        <v>404000</v>
      </c>
      <c r="D1406" s="177">
        <v>404000</v>
      </c>
      <c r="E1406" s="177">
        <v>404000</v>
      </c>
      <c r="F1406" s="177">
        <v>404000</v>
      </c>
      <c r="G1406" s="177">
        <v>404000</v>
      </c>
      <c r="H1406" s="177">
        <v>404000</v>
      </c>
      <c r="I1406" s="177">
        <v>404000</v>
      </c>
      <c r="J1406" s="177">
        <v>404000</v>
      </c>
      <c r="K1406" s="177">
        <v>404000</v>
      </c>
      <c r="L1406" s="177">
        <v>404000</v>
      </c>
      <c r="M1406" s="177">
        <v>404000</v>
      </c>
      <c r="N1406" s="177">
        <v>404000</v>
      </c>
      <c r="O1406" s="177">
        <v>404000</v>
      </c>
      <c r="P1406" s="177">
        <v>404023</v>
      </c>
      <c r="Q1406" s="203" t="s">
        <v>9</v>
      </c>
      <c r="R1406" s="204">
        <f t="shared" si="22"/>
        <v>0</v>
      </c>
    </row>
    <row r="1407" spans="1:18">
      <c r="A1407" s="206" t="s">
        <v>1596</v>
      </c>
      <c r="B1407" s="207" t="s">
        <v>1346</v>
      </c>
      <c r="C1407" s="177">
        <v>446000</v>
      </c>
      <c r="D1407" s="177">
        <v>446000</v>
      </c>
      <c r="E1407" s="177">
        <v>446000</v>
      </c>
      <c r="F1407" s="177">
        <v>446000</v>
      </c>
      <c r="G1407" s="177">
        <v>446000</v>
      </c>
      <c r="H1407" s="177">
        <v>446000</v>
      </c>
      <c r="I1407" s="177">
        <v>446000</v>
      </c>
      <c r="J1407" s="177">
        <v>446000</v>
      </c>
      <c r="K1407" s="177">
        <v>446000</v>
      </c>
      <c r="L1407" s="177">
        <v>446000</v>
      </c>
      <c r="M1407" s="177">
        <v>446000</v>
      </c>
      <c r="N1407" s="177">
        <v>446000</v>
      </c>
      <c r="O1407" s="177">
        <v>446000</v>
      </c>
      <c r="P1407" s="177">
        <v>446512</v>
      </c>
      <c r="Q1407" s="203" t="s">
        <v>9</v>
      </c>
      <c r="R1407" s="204">
        <f t="shared" si="22"/>
        <v>-1000</v>
      </c>
    </row>
    <row r="1408" spans="1:18">
      <c r="Q1408" s="203"/>
    </row>
    <row r="1409" spans="1:18">
      <c r="A1409" s="208">
        <v>11400001</v>
      </c>
      <c r="B1409" s="209" t="s">
        <v>1597</v>
      </c>
      <c r="C1409" s="210">
        <v>946172.25</v>
      </c>
      <c r="D1409" s="210">
        <v>946172.25</v>
      </c>
      <c r="E1409" s="210">
        <v>946172.25</v>
      </c>
      <c r="F1409" s="210">
        <v>946172.25</v>
      </c>
      <c r="G1409" s="210">
        <v>946172.25</v>
      </c>
      <c r="H1409" s="210">
        <v>946172.25</v>
      </c>
      <c r="I1409" s="210">
        <v>946172.25</v>
      </c>
      <c r="J1409" s="210">
        <v>946172.25</v>
      </c>
      <c r="K1409" s="210">
        <v>946172.25</v>
      </c>
      <c r="L1409" s="210">
        <v>946172.25</v>
      </c>
      <c r="M1409" s="210">
        <v>946172.25</v>
      </c>
      <c r="N1409" s="210">
        <v>946172.25</v>
      </c>
      <c r="O1409" s="210">
        <v>946172.25</v>
      </c>
      <c r="P1409" s="210">
        <v>946172.25</v>
      </c>
      <c r="Q1409" s="211" t="s">
        <v>163</v>
      </c>
      <c r="R1409" s="204">
        <f t="shared" si="22"/>
        <v>0</v>
      </c>
    </row>
    <row r="1410" spans="1:18">
      <c r="A1410" s="212">
        <v>11400011</v>
      </c>
      <c r="B1410" s="209" t="s">
        <v>1598</v>
      </c>
      <c r="C1410" s="210">
        <v>302358.01</v>
      </c>
      <c r="D1410" s="210">
        <v>302358.01</v>
      </c>
      <c r="E1410" s="210">
        <v>302358.01</v>
      </c>
      <c r="F1410" s="210">
        <v>302358.01</v>
      </c>
      <c r="G1410" s="210">
        <v>302358.01</v>
      </c>
      <c r="H1410" s="210">
        <v>302358.01</v>
      </c>
      <c r="I1410" s="210">
        <v>302358.01</v>
      </c>
      <c r="J1410" s="210">
        <v>302358.01</v>
      </c>
      <c r="K1410" s="210">
        <v>302358.01</v>
      </c>
      <c r="L1410" s="210">
        <v>302358.01</v>
      </c>
      <c r="M1410" s="210">
        <v>302358.01</v>
      </c>
      <c r="N1410" s="210">
        <v>302358.01</v>
      </c>
      <c r="O1410" s="210">
        <v>302358.01</v>
      </c>
      <c r="P1410" s="210">
        <v>302358.01</v>
      </c>
      <c r="Q1410" s="211" t="s">
        <v>163</v>
      </c>
      <c r="R1410" s="204">
        <f t="shared" si="22"/>
        <v>0</v>
      </c>
    </row>
    <row r="1411" spans="1:18">
      <c r="A1411" s="213">
        <v>11400031</v>
      </c>
      <c r="B1411" s="214" t="s">
        <v>1599</v>
      </c>
      <c r="C1411" s="210">
        <v>76622596.840000004</v>
      </c>
      <c r="D1411" s="210">
        <v>76622596.840000004</v>
      </c>
      <c r="E1411" s="210">
        <v>76622596.840000004</v>
      </c>
      <c r="F1411" s="210">
        <v>76622596.840000004</v>
      </c>
      <c r="G1411" s="210">
        <v>76622596.840000004</v>
      </c>
      <c r="H1411" s="210">
        <v>76622596.840000004</v>
      </c>
      <c r="I1411" s="210">
        <v>76622596.840000004</v>
      </c>
      <c r="J1411" s="210">
        <v>76622596.840000004</v>
      </c>
      <c r="K1411" s="210">
        <v>76622596.840000004</v>
      </c>
      <c r="L1411" s="210">
        <v>76622596.840000004</v>
      </c>
      <c r="M1411" s="210">
        <v>76622596.840000004</v>
      </c>
      <c r="N1411" s="210">
        <v>76622596.840000004</v>
      </c>
      <c r="O1411" s="210">
        <v>76622596.840000004</v>
      </c>
      <c r="P1411" s="210">
        <v>76622596.840000004</v>
      </c>
      <c r="Q1411" s="203" t="s">
        <v>162</v>
      </c>
      <c r="R1411" s="204">
        <f t="shared" si="22"/>
        <v>0</v>
      </c>
    </row>
    <row r="1412" spans="1:18">
      <c r="A1412" s="213">
        <v>11400061</v>
      </c>
      <c r="B1412" s="214" t="s">
        <v>1600</v>
      </c>
      <c r="C1412" s="210">
        <v>156960790.84</v>
      </c>
      <c r="D1412" s="210">
        <v>156960790.84</v>
      </c>
      <c r="E1412" s="210">
        <v>156960790.84</v>
      </c>
      <c r="F1412" s="210">
        <v>156960790.84</v>
      </c>
      <c r="G1412" s="210">
        <v>156960790.84</v>
      </c>
      <c r="H1412" s="210">
        <v>156960790.84</v>
      </c>
      <c r="I1412" s="210">
        <v>156960790.84</v>
      </c>
      <c r="J1412" s="210">
        <v>156960790.84</v>
      </c>
      <c r="K1412" s="210">
        <v>156960790.84</v>
      </c>
      <c r="L1412" s="210">
        <v>156960790.84</v>
      </c>
      <c r="M1412" s="210">
        <v>156960790.84</v>
      </c>
      <c r="N1412" s="210">
        <v>156960790.84</v>
      </c>
      <c r="O1412" s="210">
        <v>156960790.84</v>
      </c>
      <c r="P1412" s="210">
        <v>156960790.83999997</v>
      </c>
      <c r="Q1412" s="203" t="s">
        <v>162</v>
      </c>
      <c r="R1412" s="204">
        <f t="shared" si="22"/>
        <v>0</v>
      </c>
    </row>
    <row r="1413" spans="1:18">
      <c r="A1413" s="213">
        <v>11400071</v>
      </c>
      <c r="B1413" s="214" t="s">
        <v>1601</v>
      </c>
      <c r="C1413" s="210">
        <v>16950332.899999999</v>
      </c>
      <c r="D1413" s="210">
        <v>16950332.899999999</v>
      </c>
      <c r="E1413" s="210">
        <v>16950332.899999999</v>
      </c>
      <c r="F1413" s="210">
        <v>16950332.899999999</v>
      </c>
      <c r="G1413" s="210">
        <v>16950332.899999999</v>
      </c>
      <c r="H1413" s="210">
        <v>16950332.899999999</v>
      </c>
      <c r="I1413" s="210">
        <v>16950332.899999999</v>
      </c>
      <c r="J1413" s="210">
        <v>16950332.899999999</v>
      </c>
      <c r="K1413" s="210">
        <v>16950332.899999999</v>
      </c>
      <c r="L1413" s="210">
        <v>16950332.899999999</v>
      </c>
      <c r="M1413" s="210">
        <v>16950332.899999999</v>
      </c>
      <c r="N1413" s="210">
        <v>16950332.899999999</v>
      </c>
      <c r="O1413" s="210">
        <v>16950332.899999999</v>
      </c>
      <c r="P1413" s="210">
        <v>16950332.900000002</v>
      </c>
      <c r="Q1413" s="203" t="s">
        <v>162</v>
      </c>
      <c r="R1413" s="204">
        <f t="shared" si="22"/>
        <v>0</v>
      </c>
    </row>
    <row r="1414" spans="1:18">
      <c r="A1414" s="213">
        <v>11400091</v>
      </c>
      <c r="B1414" s="214" t="s">
        <v>1602</v>
      </c>
      <c r="C1414" s="210">
        <v>31009424.030000001</v>
      </c>
      <c r="D1414" s="210">
        <v>31009424.030000001</v>
      </c>
      <c r="E1414" s="210">
        <v>31009424.030000001</v>
      </c>
      <c r="F1414" s="210">
        <v>31009424.030000001</v>
      </c>
      <c r="G1414" s="210">
        <v>31009424.030000001</v>
      </c>
      <c r="H1414" s="210">
        <v>31009424.030000001</v>
      </c>
      <c r="I1414" s="210">
        <v>31009424.030000001</v>
      </c>
      <c r="J1414" s="210">
        <v>31009424.030000001</v>
      </c>
      <c r="K1414" s="210">
        <v>31009424.030000001</v>
      </c>
      <c r="L1414" s="210">
        <v>31009424.030000001</v>
      </c>
      <c r="M1414" s="210">
        <v>31009424.030000001</v>
      </c>
      <c r="N1414" s="210">
        <v>31009424.030000001</v>
      </c>
      <c r="O1414" s="210">
        <v>31009424.030000001</v>
      </c>
      <c r="P1414" s="210">
        <v>31009424.02999999</v>
      </c>
      <c r="Q1414" s="203" t="s">
        <v>162</v>
      </c>
      <c r="R1414" s="204">
        <f t="shared" si="22"/>
        <v>0</v>
      </c>
    </row>
    <row r="1415" spans="1:18">
      <c r="Q1415" s="203"/>
    </row>
    <row r="1416" spans="1:18">
      <c r="A1416" s="213">
        <v>23001021</v>
      </c>
      <c r="B1416" s="214" t="s">
        <v>1603</v>
      </c>
      <c r="C1416" s="210">
        <v>-61587958.560000002</v>
      </c>
      <c r="D1416" s="210">
        <v>-61749085.979999997</v>
      </c>
      <c r="E1416" s="210">
        <v>-61910812.07</v>
      </c>
      <c r="F1416" s="210">
        <v>-62072961.740000002</v>
      </c>
      <c r="G1416" s="210">
        <v>-62235536.109999999</v>
      </c>
      <c r="H1416" s="210">
        <v>-62398536.270000003</v>
      </c>
      <c r="I1416" s="210">
        <v>-62560724.530000001</v>
      </c>
      <c r="J1416" s="210">
        <v>-62724544.009999998</v>
      </c>
      <c r="K1416" s="210">
        <v>-62888823.43</v>
      </c>
      <c r="L1416" s="210">
        <v>-63048522.57</v>
      </c>
      <c r="M1416" s="210">
        <v>-63197770.439999998</v>
      </c>
      <c r="N1416" s="210">
        <v>-63305369.549999997</v>
      </c>
      <c r="O1416" s="210">
        <v>-52488362.479999997</v>
      </c>
      <c r="P1416" s="210">
        <v>-62094237.268333316</v>
      </c>
      <c r="Q1416" s="203" t="s">
        <v>162</v>
      </c>
      <c r="R1416" s="204">
        <f t="shared" si="22"/>
        <v>0</v>
      </c>
    </row>
    <row r="1417" spans="1:18">
      <c r="A1417" s="213">
        <v>23001031</v>
      </c>
      <c r="B1417" s="214" t="s">
        <v>1604</v>
      </c>
      <c r="C1417" s="210">
        <v>-41788359.140000001</v>
      </c>
      <c r="D1417" s="210">
        <v>-41902069.460000001</v>
      </c>
      <c r="E1417" s="210">
        <v>-42014179.93</v>
      </c>
      <c r="F1417" s="210">
        <v>-41066547.009999998</v>
      </c>
      <c r="G1417" s="210">
        <v>-41176422.009999998</v>
      </c>
      <c r="H1417" s="210">
        <v>-41286591</v>
      </c>
      <c r="I1417" s="210">
        <v>-41019971.270000003</v>
      </c>
      <c r="J1417" s="210">
        <v>-40929387.530000001</v>
      </c>
      <c r="K1417" s="210">
        <v>-40358281.350000001</v>
      </c>
      <c r="L1417" s="210">
        <v>-40010906.030000001</v>
      </c>
      <c r="M1417" s="210">
        <v>-39814091.539999999</v>
      </c>
      <c r="N1417" s="210">
        <v>-39248418.25</v>
      </c>
      <c r="O1417" s="210">
        <v>-40212666.649999999</v>
      </c>
      <c r="P1417" s="210">
        <v>-40818948.189583339</v>
      </c>
      <c r="Q1417" s="203" t="s">
        <v>162</v>
      </c>
      <c r="R1417" s="204">
        <f t="shared" si="22"/>
        <v>0</v>
      </c>
    </row>
    <row r="1418" spans="1:18">
      <c r="A1418" s="213">
        <v>23001041</v>
      </c>
      <c r="B1418" s="214" t="s">
        <v>1605</v>
      </c>
      <c r="C1418" s="210">
        <v>-13932930.6</v>
      </c>
      <c r="D1418" s="210">
        <v>-13972433.24</v>
      </c>
      <c r="E1418" s="210">
        <v>-14011672.49</v>
      </c>
      <c r="F1418" s="210">
        <v>-14051021.939999999</v>
      </c>
      <c r="G1418" s="210">
        <v>-14090481.9</v>
      </c>
      <c r="H1418" s="210">
        <v>-14130052.67</v>
      </c>
      <c r="I1418" s="210">
        <v>-14169734.57</v>
      </c>
      <c r="J1418" s="210">
        <v>-14209527.91</v>
      </c>
      <c r="K1418" s="210">
        <v>-14249433</v>
      </c>
      <c r="L1418" s="210">
        <v>-14289450.16</v>
      </c>
      <c r="M1418" s="210">
        <v>-14329579.699999999</v>
      </c>
      <c r="N1418" s="210">
        <v>-14369821.939999999</v>
      </c>
      <c r="O1418" s="210">
        <v>-14410177.189999999</v>
      </c>
      <c r="P1418" s="210">
        <v>-14170396.95125</v>
      </c>
      <c r="Q1418" s="203" t="s">
        <v>162</v>
      </c>
      <c r="R1418" s="204">
        <f t="shared" si="22"/>
        <v>0</v>
      </c>
    </row>
    <row r="1419" spans="1:18">
      <c r="A1419" s="213">
        <v>23001061</v>
      </c>
      <c r="B1419" s="214" t="s">
        <v>1606</v>
      </c>
      <c r="C1419" s="210">
        <v>-3831129.47</v>
      </c>
      <c r="D1419" s="210">
        <v>-3832502.32</v>
      </c>
      <c r="E1419" s="210">
        <v>-3833875.63</v>
      </c>
      <c r="F1419" s="210">
        <v>-3835249.4</v>
      </c>
      <c r="G1419" s="210">
        <v>-3836623.69</v>
      </c>
      <c r="H1419" s="210">
        <v>-3837998.45</v>
      </c>
      <c r="I1419" s="210">
        <v>-3839373.74</v>
      </c>
      <c r="J1419" s="210">
        <v>-3840749.52</v>
      </c>
      <c r="K1419" s="210">
        <v>-3842125.78</v>
      </c>
      <c r="L1419" s="210">
        <v>-3843502.54</v>
      </c>
      <c r="M1419" s="210">
        <v>-3844879.77</v>
      </c>
      <c r="N1419" s="210">
        <v>-3846257.48</v>
      </c>
      <c r="O1419" s="210">
        <v>-4532108.43</v>
      </c>
      <c r="P1419" s="210">
        <v>-3867896.4391666669</v>
      </c>
      <c r="Q1419" s="211" t="s">
        <v>163</v>
      </c>
      <c r="R1419" s="204">
        <f t="shared" si="22"/>
        <v>0</v>
      </c>
    </row>
    <row r="1420" spans="1:18">
      <c r="A1420" s="213">
        <v>23001071</v>
      </c>
      <c r="B1420" s="214" t="s">
        <v>1607</v>
      </c>
      <c r="C1420" s="210">
        <v>-9888713.8800000008</v>
      </c>
      <c r="D1420" s="210">
        <v>-9891500.9399999995</v>
      </c>
      <c r="E1420" s="210">
        <v>-9894288.7599999998</v>
      </c>
      <c r="F1420" s="210">
        <v>-9897077.4100000001</v>
      </c>
      <c r="G1420" s="210">
        <v>-9899866.8800000008</v>
      </c>
      <c r="H1420" s="210">
        <v>-9902657.1400000006</v>
      </c>
      <c r="I1420" s="210">
        <v>-9905448.2100000009</v>
      </c>
      <c r="J1420" s="210">
        <v>-9908240.1899999995</v>
      </c>
      <c r="K1420" s="210">
        <v>-9911033.0500000007</v>
      </c>
      <c r="L1420" s="210">
        <v>-9913826.6099999994</v>
      </c>
      <c r="M1420" s="210">
        <v>-9916621.0299999993</v>
      </c>
      <c r="N1420" s="210">
        <v>-9919416.2200000007</v>
      </c>
      <c r="O1420" s="210">
        <v>-8852463.3499999996</v>
      </c>
      <c r="P1420" s="210">
        <v>-9860880.4212499987</v>
      </c>
      <c r="Q1420" s="211" t="s">
        <v>164</v>
      </c>
      <c r="R1420" s="204">
        <f t="shared" si="22"/>
        <v>0</v>
      </c>
    </row>
    <row r="1421" spans="1:18">
      <c r="A1421" s="213">
        <v>23001131</v>
      </c>
      <c r="B1421" s="214" t="s">
        <v>1608</v>
      </c>
      <c r="C1421" s="210">
        <v>-19356199.379999999</v>
      </c>
      <c r="D1421" s="210">
        <v>-19420441.379999999</v>
      </c>
      <c r="E1421" s="210">
        <v>-19483557.809999999</v>
      </c>
      <c r="F1421" s="210">
        <v>-19546879.370000001</v>
      </c>
      <c r="G1421" s="210">
        <v>-19610406.719999999</v>
      </c>
      <c r="H1421" s="210">
        <v>-19674140.539999999</v>
      </c>
      <c r="I1421" s="210">
        <v>-19738081.489999998</v>
      </c>
      <c r="J1421" s="210">
        <v>-19802230.25</v>
      </c>
      <c r="K1421" s="210">
        <v>-19866587.489999998</v>
      </c>
      <c r="L1421" s="210">
        <v>-19931153.899999999</v>
      </c>
      <c r="M1421" s="210">
        <v>-19995930.149999999</v>
      </c>
      <c r="N1421" s="210">
        <v>-20060916.920000002</v>
      </c>
      <c r="O1421" s="210">
        <v>-20126114.899999999</v>
      </c>
      <c r="P1421" s="210">
        <v>-19739290.263333336</v>
      </c>
      <c r="Q1421" s="203" t="s">
        <v>162</v>
      </c>
      <c r="R1421" s="204">
        <f t="shared" si="22"/>
        <v>0</v>
      </c>
    </row>
    <row r="1422" spans="1:18">
      <c r="A1422" s="213">
        <v>23001151</v>
      </c>
      <c r="B1422" s="214" t="s">
        <v>1609</v>
      </c>
      <c r="C1422" s="210">
        <v>-121758.84</v>
      </c>
      <c r="D1422" s="210">
        <v>-121953.35</v>
      </c>
      <c r="E1422" s="210">
        <v>-122148.17</v>
      </c>
      <c r="F1422" s="210">
        <v>-122343.3</v>
      </c>
      <c r="G1422" s="210">
        <v>-122538.74</v>
      </c>
      <c r="H1422" s="210">
        <v>-122734.5</v>
      </c>
      <c r="I1422" s="210">
        <v>-122930.57</v>
      </c>
      <c r="J1422" s="210">
        <v>-123126.95</v>
      </c>
      <c r="K1422" s="210">
        <v>-123323.65</v>
      </c>
      <c r="L1422" s="210">
        <v>-123520.66</v>
      </c>
      <c r="M1422" s="210">
        <v>-123717.98</v>
      </c>
      <c r="N1422" s="210">
        <v>-123915.62</v>
      </c>
      <c r="O1422" s="210">
        <v>-124113.58</v>
      </c>
      <c r="P1422" s="210">
        <v>-122932.47500000002</v>
      </c>
      <c r="Q1422" s="203" t="s">
        <v>162</v>
      </c>
      <c r="R1422" s="204">
        <f t="shared" si="22"/>
        <v>0</v>
      </c>
    </row>
    <row r="1423" spans="1:18">
      <c r="A1423" s="213">
        <v>23002011</v>
      </c>
      <c r="B1423" s="214" t="s">
        <v>1610</v>
      </c>
      <c r="C1423" s="210">
        <v>-1011314.31</v>
      </c>
      <c r="D1423" s="210">
        <v>-1016452.54</v>
      </c>
      <c r="E1423" s="210">
        <v>-1021616.89</v>
      </c>
      <c r="F1423" s="210">
        <v>-1026807.47</v>
      </c>
      <c r="G1423" s="210">
        <v>-1032024.42</v>
      </c>
      <c r="H1423" s="210">
        <v>-1037267.87</v>
      </c>
      <c r="I1423" s="210">
        <v>-1042537.96</v>
      </c>
      <c r="J1423" s="210">
        <v>-1047834.84</v>
      </c>
      <c r="K1423" s="210">
        <v>-1053158.6499999999</v>
      </c>
      <c r="L1423" s="210">
        <v>-1058509.49</v>
      </c>
      <c r="M1423" s="210">
        <v>-1063887.52</v>
      </c>
      <c r="N1423" s="210">
        <v>-1069292.8799999999</v>
      </c>
      <c r="O1423" s="210">
        <v>-1074725.69</v>
      </c>
      <c r="P1423" s="210">
        <v>-1042700.8775000001</v>
      </c>
      <c r="Q1423" s="211" t="s">
        <v>9</v>
      </c>
      <c r="R1423" s="204">
        <f t="shared" si="22"/>
        <v>0</v>
      </c>
    </row>
    <row r="1424" spans="1:18">
      <c r="A1424" s="213">
        <v>23002041</v>
      </c>
      <c r="B1424" s="215" t="s">
        <v>1611</v>
      </c>
      <c r="C1424" s="210">
        <v>-23735669.940000001</v>
      </c>
      <c r="D1424" s="210">
        <v>-23803567.550000001</v>
      </c>
      <c r="E1424" s="210">
        <v>-23870973.300000001</v>
      </c>
      <c r="F1424" s="210">
        <v>-23938569.920000002</v>
      </c>
      <c r="G1424" s="210">
        <v>-24006357.960000001</v>
      </c>
      <c r="H1424" s="210">
        <v>-24074337.949999999</v>
      </c>
      <c r="I1424" s="210">
        <v>-24142510.449999999</v>
      </c>
      <c r="J1424" s="210">
        <v>-24210876</v>
      </c>
      <c r="K1424" s="210">
        <v>-24279435.140000001</v>
      </c>
      <c r="L1424" s="210">
        <v>-24348188.43</v>
      </c>
      <c r="M1424" s="210">
        <v>-24417136.41</v>
      </c>
      <c r="N1424" s="210">
        <v>-24486279.640000001</v>
      </c>
      <c r="O1424" s="210">
        <v>-24555618.670000002</v>
      </c>
      <c r="P1424" s="210">
        <v>-24143656.421250004</v>
      </c>
      <c r="Q1424" s="211" t="s">
        <v>163</v>
      </c>
      <c r="R1424" s="204">
        <f t="shared" si="22"/>
        <v>0</v>
      </c>
    </row>
    <row r="1425" spans="1:19">
      <c r="A1425" s="213">
        <v>23002061</v>
      </c>
      <c r="B1425" s="214" t="s">
        <v>1612</v>
      </c>
      <c r="C1425" s="210">
        <v>45435.94</v>
      </c>
      <c r="D1425" s="210">
        <v>45435.94</v>
      </c>
      <c r="E1425" s="210">
        <v>45435.94</v>
      </c>
      <c r="F1425" s="210">
        <v>45435.94</v>
      </c>
      <c r="G1425" s="210">
        <v>45435.94</v>
      </c>
      <c r="H1425" s="210">
        <v>45435.94</v>
      </c>
      <c r="I1425" s="210">
        <v>45435.94</v>
      </c>
      <c r="J1425" s="210">
        <v>45435.94</v>
      </c>
      <c r="K1425" s="210">
        <v>45435.94</v>
      </c>
      <c r="L1425" s="210">
        <v>45435.94</v>
      </c>
      <c r="M1425" s="210">
        <v>45435.94</v>
      </c>
      <c r="N1425" s="210">
        <v>45435.94</v>
      </c>
      <c r="O1425" s="210">
        <v>55509.52</v>
      </c>
      <c r="P1425" s="210">
        <v>45855.672500000008</v>
      </c>
      <c r="Q1425" s="211" t="s">
        <v>163</v>
      </c>
      <c r="R1425" s="204">
        <f t="shared" si="22"/>
        <v>0</v>
      </c>
    </row>
    <row r="1426" spans="1:19">
      <c r="A1426" s="213">
        <v>23002071</v>
      </c>
      <c r="B1426" s="214" t="s">
        <v>1613</v>
      </c>
      <c r="C1426" s="210">
        <v>284355.01</v>
      </c>
      <c r="D1426" s="210">
        <v>284355.01</v>
      </c>
      <c r="E1426" s="210">
        <v>284355.01</v>
      </c>
      <c r="F1426" s="210">
        <v>284355.01</v>
      </c>
      <c r="G1426" s="210">
        <v>284355.01</v>
      </c>
      <c r="H1426" s="210">
        <v>284355.01</v>
      </c>
      <c r="I1426" s="210">
        <v>284355.01</v>
      </c>
      <c r="J1426" s="210">
        <v>284355.01</v>
      </c>
      <c r="K1426" s="210">
        <v>284355.01</v>
      </c>
      <c r="L1426" s="210">
        <v>284355.01</v>
      </c>
      <c r="M1426" s="210">
        <v>284355.01</v>
      </c>
      <c r="N1426" s="210">
        <v>284355.01</v>
      </c>
      <c r="O1426" s="210">
        <v>194084.5</v>
      </c>
      <c r="P1426" s="210">
        <v>280593.73874999996</v>
      </c>
      <c r="Q1426" s="211" t="s">
        <v>164</v>
      </c>
      <c r="R1426" s="204">
        <f t="shared" si="22"/>
        <v>0</v>
      </c>
    </row>
    <row r="1427" spans="1:19">
      <c r="A1427" s="213">
        <v>23002093</v>
      </c>
      <c r="B1427" s="215" t="s">
        <v>1614</v>
      </c>
      <c r="C1427" s="214"/>
      <c r="N1427" s="210"/>
      <c r="O1427" s="210">
        <f>-501176.74*A2</f>
        <v>-331728.88420600002</v>
      </c>
      <c r="P1427" s="210">
        <f>-20882.3641666667*A2</f>
        <v>-13822.03684191669</v>
      </c>
      <c r="Q1427" s="211" t="s">
        <v>9</v>
      </c>
      <c r="R1427" s="204">
        <f t="shared" si="22"/>
        <v>0</v>
      </c>
    </row>
    <row r="1428" spans="1:19">
      <c r="A1428" s="213">
        <v>23003021</v>
      </c>
      <c r="B1428" s="214" t="s">
        <v>1615</v>
      </c>
      <c r="C1428" s="210">
        <v>344380</v>
      </c>
      <c r="D1428" s="210">
        <v>344380</v>
      </c>
      <c r="E1428" s="210">
        <v>344380</v>
      </c>
      <c r="F1428" s="210">
        <v>344380</v>
      </c>
      <c r="G1428" s="210">
        <v>344380</v>
      </c>
      <c r="H1428" s="210">
        <v>344380</v>
      </c>
      <c r="I1428" s="210">
        <v>344380</v>
      </c>
      <c r="J1428" s="210">
        <v>344380</v>
      </c>
      <c r="K1428" s="210">
        <v>344380</v>
      </c>
      <c r="L1428" s="210">
        <v>344380</v>
      </c>
      <c r="M1428" s="210">
        <v>344380</v>
      </c>
      <c r="N1428" s="210">
        <v>344380</v>
      </c>
      <c r="O1428" s="210">
        <v>2503045</v>
      </c>
      <c r="P1428" s="210">
        <v>434324.375</v>
      </c>
      <c r="Q1428" s="203" t="s">
        <v>162</v>
      </c>
      <c r="R1428" s="204">
        <f t="shared" si="22"/>
        <v>0</v>
      </c>
    </row>
    <row r="1429" spans="1:19">
      <c r="A1429" s="213">
        <v>23003031</v>
      </c>
      <c r="B1429" s="214" t="s">
        <v>1616</v>
      </c>
      <c r="C1429" s="210">
        <v>5460273</v>
      </c>
      <c r="D1429" s="210">
        <v>5460273</v>
      </c>
      <c r="E1429" s="210">
        <v>5460273</v>
      </c>
      <c r="F1429" s="210">
        <v>5460273</v>
      </c>
      <c r="G1429" s="210">
        <v>5460273</v>
      </c>
      <c r="H1429" s="210">
        <v>5460273</v>
      </c>
      <c r="I1429" s="210">
        <v>5460273</v>
      </c>
      <c r="J1429" s="210">
        <v>5460273</v>
      </c>
      <c r="K1429" s="210">
        <v>5460273</v>
      </c>
      <c r="L1429" s="210">
        <v>5460273</v>
      </c>
      <c r="M1429" s="210">
        <v>5460273</v>
      </c>
      <c r="N1429" s="210">
        <v>5460273</v>
      </c>
      <c r="O1429" s="210">
        <v>2642403</v>
      </c>
      <c r="P1429" s="210">
        <v>5342861.75</v>
      </c>
      <c r="Q1429" s="203" t="s">
        <v>162</v>
      </c>
      <c r="R1429" s="204">
        <f t="shared" si="22"/>
        <v>0</v>
      </c>
    </row>
    <row r="1430" spans="1:19">
      <c r="A1430" s="213" t="s">
        <v>1617</v>
      </c>
      <c r="B1430" s="214" t="s">
        <v>1618</v>
      </c>
      <c r="C1430" s="210">
        <v>-577431.92000000004</v>
      </c>
      <c r="D1430" s="210">
        <v>-578379.39</v>
      </c>
      <c r="E1430" s="210">
        <v>-579328.41</v>
      </c>
      <c r="F1430" s="210">
        <v>-580278.99</v>
      </c>
      <c r="G1430" s="210">
        <v>-581231.13</v>
      </c>
      <c r="H1430" s="210">
        <v>-582184.82999999996</v>
      </c>
      <c r="I1430" s="210">
        <v>-583140.1</v>
      </c>
      <c r="J1430" s="210">
        <v>-584096.93999999994</v>
      </c>
      <c r="K1430" s="210">
        <v>-585055.35</v>
      </c>
      <c r="L1430" s="210">
        <v>-586015.32999999996</v>
      </c>
      <c r="M1430" s="210">
        <v>-586976.88</v>
      </c>
      <c r="N1430" s="210">
        <v>-587940.01</v>
      </c>
      <c r="O1430" s="210">
        <v>-588904.72</v>
      </c>
      <c r="P1430" s="210">
        <v>-583149.64</v>
      </c>
      <c r="Q1430" s="203" t="s">
        <v>162</v>
      </c>
      <c r="R1430" s="204">
        <f t="shared" si="22"/>
        <v>0</v>
      </c>
    </row>
    <row r="1431" spans="1:19">
      <c r="A1431" s="213" t="s">
        <v>1619</v>
      </c>
      <c r="B1431" s="214" t="s">
        <v>1620</v>
      </c>
      <c r="C1431" s="210">
        <v>-1247650.98</v>
      </c>
      <c r="D1431" s="210">
        <v>-1251643.46</v>
      </c>
      <c r="E1431" s="210">
        <v>-1255648.72</v>
      </c>
      <c r="F1431" s="210">
        <v>-1259666.8</v>
      </c>
      <c r="G1431" s="210">
        <v>-1263697.73</v>
      </c>
      <c r="H1431" s="210">
        <v>-1267741.56</v>
      </c>
      <c r="I1431" s="210">
        <v>-1271798.33</v>
      </c>
      <c r="J1431" s="210">
        <v>-1275868.08</v>
      </c>
      <c r="K1431" s="210">
        <v>-1279950.8600000001</v>
      </c>
      <c r="L1431" s="210">
        <v>-1284046.7</v>
      </c>
      <c r="M1431" s="210">
        <v>-1288155.6499999999</v>
      </c>
      <c r="N1431" s="210">
        <v>-1292277.75</v>
      </c>
      <c r="O1431" s="210">
        <v>-1296413.04</v>
      </c>
      <c r="P1431" s="210">
        <v>-1271877.3041666665</v>
      </c>
      <c r="Q1431" s="203" t="s">
        <v>162</v>
      </c>
      <c r="R1431" s="204">
        <f t="shared" si="22"/>
        <v>0</v>
      </c>
    </row>
    <row r="1432" spans="1:19">
      <c r="Q1432" s="203"/>
    </row>
    <row r="1433" spans="1:19">
      <c r="A1433" s="208">
        <v>25300353</v>
      </c>
      <c r="B1433" s="216" t="s">
        <v>1621</v>
      </c>
      <c r="C1433" s="210">
        <v>-2359014.11522</v>
      </c>
      <c r="D1433" s="210">
        <v>-2289633.2938900003</v>
      </c>
      <c r="E1433" s="210">
        <v>-2220252.4725600001</v>
      </c>
      <c r="F1433" s="210">
        <v>-2150871.6512300004</v>
      </c>
      <c r="G1433" s="210">
        <v>-2081490.8299000002</v>
      </c>
      <c r="H1433" s="210">
        <v>-2012110.0085700001</v>
      </c>
      <c r="I1433" s="210">
        <v>-1942729.1872400001</v>
      </c>
      <c r="J1433" s="210">
        <v>-1873348.3659100002</v>
      </c>
      <c r="K1433" s="210">
        <v>-1803967.5445800002</v>
      </c>
      <c r="L1433" s="210">
        <v>-1734586.72325</v>
      </c>
      <c r="M1433" s="210">
        <v>-1665205.9019200001</v>
      </c>
      <c r="N1433" s="210">
        <v>-1595825.0805900001</v>
      </c>
      <c r="O1433" s="210">
        <v>-1526444.25926</v>
      </c>
      <c r="P1433" s="210">
        <v>-1942729.1872400001</v>
      </c>
      <c r="Q1433" s="211" t="s">
        <v>9</v>
      </c>
      <c r="R1433" s="204">
        <f t="shared" si="22"/>
        <v>0</v>
      </c>
    </row>
    <row r="1434" spans="1:19">
      <c r="A1434" s="208">
        <v>25300363</v>
      </c>
      <c r="B1434" s="216" t="s">
        <v>1622</v>
      </c>
      <c r="C1434" s="210">
        <v>-250997.66267700001</v>
      </c>
      <c r="D1434" s="210">
        <v>-215140.82535600002</v>
      </c>
      <c r="E1434" s="210">
        <v>-179283.98803500002</v>
      </c>
      <c r="F1434" s="210">
        <v>-143427.15071400002</v>
      </c>
      <c r="G1434" s="210">
        <v>-107570.313393</v>
      </c>
      <c r="H1434" s="210">
        <v>-71713.476072000005</v>
      </c>
      <c r="I1434" s="210">
        <v>-35856.638751000006</v>
      </c>
      <c r="J1434" s="210">
        <v>0</v>
      </c>
      <c r="K1434" s="210">
        <v>0</v>
      </c>
      <c r="L1434" s="210">
        <v>0</v>
      </c>
      <c r="M1434" s="210">
        <v>0</v>
      </c>
      <c r="N1434" s="210">
        <v>0</v>
      </c>
      <c r="O1434" s="210">
        <v>0</v>
      </c>
      <c r="P1434" s="210">
        <v>-73207.601971625001</v>
      </c>
      <c r="Q1434" s="211" t="s">
        <v>9</v>
      </c>
      <c r="R1434" s="204">
        <f>(ROUND((C1434+O1434+SUM(D1434:N1434)*2)/24,-3)-(ROUND(P1434,-3)))</f>
        <v>0</v>
      </c>
    </row>
    <row r="1435" spans="1:19">
      <c r="A1435" s="208">
        <v>25300413</v>
      </c>
      <c r="B1435" s="216" t="s">
        <v>1623</v>
      </c>
      <c r="C1435" s="210">
        <v>-93889.588340000017</v>
      </c>
      <c r="D1435" s="210">
        <v>-80476.78055000001</v>
      </c>
      <c r="E1435" s="210">
        <v>-67063.972760000004</v>
      </c>
      <c r="F1435" s="210">
        <v>-53651.164970000005</v>
      </c>
      <c r="G1435" s="210">
        <v>-40238.357179999999</v>
      </c>
      <c r="H1435" s="210">
        <v>-26825.54939</v>
      </c>
      <c r="I1435" s="210">
        <v>-13412.741600000001</v>
      </c>
      <c r="J1435" s="210">
        <v>0</v>
      </c>
      <c r="K1435" s="210">
        <v>0</v>
      </c>
      <c r="L1435" s="210">
        <v>0</v>
      </c>
      <c r="M1435" s="210">
        <v>0</v>
      </c>
      <c r="N1435" s="210">
        <v>0</v>
      </c>
      <c r="O1435" s="210">
        <v>0</v>
      </c>
      <c r="P1435" s="210">
        <v>-27384.446718333333</v>
      </c>
      <c r="Q1435" s="211" t="s">
        <v>9</v>
      </c>
      <c r="R1435" s="204">
        <f t="shared" si="22"/>
        <v>0</v>
      </c>
    </row>
    <row r="1436" spans="1:19">
      <c r="A1436" s="208">
        <v>25300443</v>
      </c>
      <c r="B1436" s="214" t="s">
        <v>1624</v>
      </c>
      <c r="C1436" s="210">
        <v>-319085.90583</v>
      </c>
      <c r="D1436" s="210">
        <v>-311488.63086799998</v>
      </c>
      <c r="E1436" s="210">
        <v>-303891.35590600001</v>
      </c>
      <c r="F1436" s="210">
        <v>-296294.08094400004</v>
      </c>
      <c r="G1436" s="210">
        <v>-288696.80598200002</v>
      </c>
      <c r="H1436" s="210">
        <v>-281099.53101999999</v>
      </c>
      <c r="I1436" s="210">
        <v>-273502.25605800003</v>
      </c>
      <c r="J1436" s="210">
        <v>-265904.98109600006</v>
      </c>
      <c r="K1436" s="210">
        <v>-258307.70613400001</v>
      </c>
      <c r="L1436" s="210">
        <v>-250710.43117200001</v>
      </c>
      <c r="M1436" s="210">
        <v>-243113.15621000004</v>
      </c>
      <c r="N1436" s="210">
        <v>-235515.88124799999</v>
      </c>
      <c r="O1436" s="210">
        <v>-227918.60628600002</v>
      </c>
      <c r="P1436" s="210">
        <v>-273502.25605800003</v>
      </c>
      <c r="Q1436" s="211" t="s">
        <v>9</v>
      </c>
      <c r="R1436" s="204">
        <f>(ROUND((C1436+O1436+SUM(D1436:N1436)*2)/24,-3)-(ROUND(P1436,-3)))</f>
        <v>0</v>
      </c>
    </row>
    <row r="1437" spans="1:19" s="195" customFormat="1">
      <c r="A1437" s="208">
        <v>25300463</v>
      </c>
      <c r="B1437" s="214" t="s">
        <v>1625</v>
      </c>
      <c r="C1437" s="210">
        <v>0</v>
      </c>
      <c r="D1437" s="210">
        <v>0</v>
      </c>
      <c r="E1437" s="210">
        <v>0</v>
      </c>
      <c r="F1437" s="210">
        <v>0</v>
      </c>
      <c r="G1437" s="210">
        <v>0</v>
      </c>
      <c r="H1437" s="210">
        <v>-63904.115111999999</v>
      </c>
      <c r="I1437" s="210">
        <v>-63904.115111999999</v>
      </c>
      <c r="J1437" s="210">
        <v>-63904.115111999999</v>
      </c>
      <c r="K1437" s="210">
        <v>-63904.115111999999</v>
      </c>
      <c r="L1437" s="210">
        <v>-63904.115111999999</v>
      </c>
      <c r="M1437" s="210">
        <v>-63904.115111999999</v>
      </c>
      <c r="N1437" s="210">
        <v>-63904.115111999999</v>
      </c>
      <c r="O1437" s="210">
        <v>-63904.115111999999</v>
      </c>
      <c r="P1437" s="210">
        <v>-39940.071945000003</v>
      </c>
      <c r="Q1437" s="211" t="s">
        <v>9</v>
      </c>
      <c r="R1437" s="204">
        <f t="shared" si="22"/>
        <v>0</v>
      </c>
    </row>
    <row r="1438" spans="1:19">
      <c r="A1438" s="208">
        <v>25301213</v>
      </c>
      <c r="B1438" s="214" t="s">
        <v>1626</v>
      </c>
      <c r="C1438" s="210">
        <v>-447328.5675</v>
      </c>
      <c r="D1438" s="210">
        <v>-447328.5675</v>
      </c>
      <c r="E1438" s="210">
        <v>-447328.5675</v>
      </c>
      <c r="F1438" s="210">
        <v>-447328.5675</v>
      </c>
      <c r="G1438" s="210">
        <v>-447328.5675</v>
      </c>
      <c r="H1438" s="210">
        <v>-351472.39483200002</v>
      </c>
      <c r="I1438" s="210">
        <v>-346147.05190600001</v>
      </c>
      <c r="J1438" s="210">
        <v>-340821.70898000005</v>
      </c>
      <c r="K1438" s="210">
        <v>-335496.36605399998</v>
      </c>
      <c r="L1438" s="210">
        <v>-330171.02312800003</v>
      </c>
      <c r="M1438" s="210">
        <v>-324845.68020200002</v>
      </c>
      <c r="N1438" s="210">
        <v>-319520.33727600001</v>
      </c>
      <c r="O1438" s="210">
        <v>-314194.99434999999</v>
      </c>
      <c r="P1438" s="210">
        <v>-376545.88444191677</v>
      </c>
      <c r="Q1438" s="211" t="s">
        <v>9</v>
      </c>
      <c r="R1438" s="204">
        <f t="shared" si="22"/>
        <v>0</v>
      </c>
    </row>
    <row r="1439" spans="1:19" s="217" customFormat="1">
      <c r="R1439" s="196"/>
    </row>
    <row r="1440" spans="1:19">
      <c r="A1440" s="218">
        <v>23002091</v>
      </c>
      <c r="B1440" s="219" t="s">
        <v>6</v>
      </c>
      <c r="C1440" s="220">
        <f>$P1440/$P$1453*C$1453</f>
        <v>-4754672.619984163</v>
      </c>
      <c r="D1440" s="221">
        <f t="shared" ref="C1440:O1443" si="23">$P1440/$P$1453*D$1453</f>
        <v>-4754672.619984163</v>
      </c>
      <c r="E1440" s="221">
        <f t="shared" si="23"/>
        <v>-4754672.619984163</v>
      </c>
      <c r="F1440" s="221">
        <f t="shared" si="23"/>
        <v>-4754672.619984163</v>
      </c>
      <c r="G1440" s="221">
        <f t="shared" si="23"/>
        <v>-4754672.619984163</v>
      </c>
      <c r="H1440" s="221">
        <f t="shared" si="23"/>
        <v>-4754672.619984163</v>
      </c>
      <c r="I1440" s="221">
        <f t="shared" si="23"/>
        <v>-4754672.619984163</v>
      </c>
      <c r="J1440" s="221">
        <f t="shared" si="23"/>
        <v>-4754672.619984163</v>
      </c>
      <c r="K1440" s="221">
        <f t="shared" si="23"/>
        <v>-4754672.619984163</v>
      </c>
      <c r="L1440" s="221">
        <f t="shared" si="23"/>
        <v>-4754672.619984163</v>
      </c>
      <c r="M1440" s="221">
        <f t="shared" si="23"/>
        <v>-4754672.619984163</v>
      </c>
      <c r="N1440" s="221">
        <f t="shared" si="23"/>
        <v>-4754672.619984163</v>
      </c>
      <c r="O1440" s="221">
        <f>$P1440/$P$1453*O$1453</f>
        <v>-4181578.4421924739</v>
      </c>
      <c r="P1440" s="221">
        <v>-4730793.6959095104</v>
      </c>
      <c r="Q1440" s="211" t="s">
        <v>162</v>
      </c>
      <c r="R1440" s="204">
        <f t="shared" si="22"/>
        <v>0</v>
      </c>
      <c r="S1440" s="222"/>
    </row>
    <row r="1441" spans="1:18">
      <c r="A1441" s="223">
        <v>23002091</v>
      </c>
      <c r="B1441" s="224" t="s">
        <v>7</v>
      </c>
      <c r="C1441" s="225">
        <f t="shared" si="23"/>
        <v>-999579.6542035864</v>
      </c>
      <c r="D1441" s="225">
        <f t="shared" si="23"/>
        <v>-999579.6542035864</v>
      </c>
      <c r="E1441" s="225">
        <f t="shared" si="23"/>
        <v>-999579.6542035864</v>
      </c>
      <c r="F1441" s="225">
        <f t="shared" si="23"/>
        <v>-999579.6542035864</v>
      </c>
      <c r="G1441" s="225">
        <f t="shared" si="23"/>
        <v>-999579.6542035864</v>
      </c>
      <c r="H1441" s="225">
        <f t="shared" si="23"/>
        <v>-999579.6542035864</v>
      </c>
      <c r="I1441" s="225">
        <f t="shared" si="23"/>
        <v>-999579.6542035864</v>
      </c>
      <c r="J1441" s="225">
        <f t="shared" si="23"/>
        <v>-999579.6542035864</v>
      </c>
      <c r="K1441" s="225">
        <f t="shared" si="23"/>
        <v>-999579.6542035864</v>
      </c>
      <c r="L1441" s="225">
        <f t="shared" si="23"/>
        <v>-999579.6542035864</v>
      </c>
      <c r="M1441" s="225">
        <f t="shared" si="23"/>
        <v>-999579.6542035864</v>
      </c>
      <c r="N1441" s="225">
        <f t="shared" si="23"/>
        <v>-999579.6542035864</v>
      </c>
      <c r="O1441" s="225">
        <f t="shared" si="23"/>
        <v>-879097.48311669182</v>
      </c>
      <c r="P1441" s="225">
        <v>-994559.56374163262</v>
      </c>
      <c r="Q1441" s="211" t="s">
        <v>163</v>
      </c>
      <c r="R1441" s="204">
        <f t="shared" si="22"/>
        <v>0</v>
      </c>
    </row>
    <row r="1442" spans="1:18">
      <c r="A1442" s="223">
        <v>23002091</v>
      </c>
      <c r="B1442" s="224" t="s">
        <v>8</v>
      </c>
      <c r="C1442" s="225">
        <f t="shared" si="23"/>
        <v>-342428.77298857353</v>
      </c>
      <c r="D1442" s="225">
        <f t="shared" si="23"/>
        <v>-342428.77298857353</v>
      </c>
      <c r="E1442" s="225">
        <f t="shared" si="23"/>
        <v>-342428.77298857353</v>
      </c>
      <c r="F1442" s="225">
        <f t="shared" si="23"/>
        <v>-342428.77298857353</v>
      </c>
      <c r="G1442" s="225">
        <f t="shared" si="23"/>
        <v>-342428.77298857353</v>
      </c>
      <c r="H1442" s="225">
        <f t="shared" si="23"/>
        <v>-342428.77298857353</v>
      </c>
      <c r="I1442" s="225">
        <f t="shared" si="23"/>
        <v>-342428.77298857353</v>
      </c>
      <c r="J1442" s="225">
        <f t="shared" si="23"/>
        <v>-342428.77298857353</v>
      </c>
      <c r="K1442" s="225">
        <f t="shared" si="23"/>
        <v>-342428.77298857353</v>
      </c>
      <c r="L1442" s="225">
        <f t="shared" si="23"/>
        <v>-342428.77298857353</v>
      </c>
      <c r="M1442" s="225">
        <f t="shared" si="23"/>
        <v>-342428.77298857353</v>
      </c>
      <c r="N1442" s="225">
        <f t="shared" si="23"/>
        <v>-342428.77298857353</v>
      </c>
      <c r="O1442" s="225">
        <f t="shared" si="23"/>
        <v>-301154.86166116083</v>
      </c>
      <c r="P1442" s="225">
        <v>-340709.02668326476</v>
      </c>
      <c r="Q1442" s="211" t="s">
        <v>164</v>
      </c>
      <c r="R1442" s="204">
        <f t="shared" si="22"/>
        <v>0</v>
      </c>
    </row>
    <row r="1443" spans="1:18">
      <c r="A1443" s="226">
        <v>23002091</v>
      </c>
      <c r="B1443" s="227" t="s">
        <v>1627</v>
      </c>
      <c r="C1443" s="228">
        <f t="shared" si="23"/>
        <v>-37763.368914477775</v>
      </c>
      <c r="D1443" s="228">
        <f t="shared" si="23"/>
        <v>-37763.368914477775</v>
      </c>
      <c r="E1443" s="228">
        <f t="shared" si="23"/>
        <v>-37763.368914477775</v>
      </c>
      <c r="F1443" s="228">
        <f t="shared" si="23"/>
        <v>-37763.368914477775</v>
      </c>
      <c r="G1443" s="228">
        <f t="shared" si="23"/>
        <v>-37763.368914477775</v>
      </c>
      <c r="H1443" s="228">
        <f t="shared" si="23"/>
        <v>-37763.368914477775</v>
      </c>
      <c r="I1443" s="228">
        <f t="shared" si="23"/>
        <v>-37763.368914477775</v>
      </c>
      <c r="J1443" s="228">
        <f t="shared" si="23"/>
        <v>-37763.368914477775</v>
      </c>
      <c r="K1443" s="228">
        <f t="shared" si="23"/>
        <v>-37763.368914477775</v>
      </c>
      <c r="L1443" s="228">
        <f t="shared" si="23"/>
        <v>-37763.368914477775</v>
      </c>
      <c r="M1443" s="228">
        <f t="shared" si="23"/>
        <v>-37763.368914477775</v>
      </c>
      <c r="N1443" s="228">
        <f t="shared" si="23"/>
        <v>-37763.368914477775</v>
      </c>
      <c r="O1443" s="228">
        <f t="shared" si="23"/>
        <v>-33211.64294122687</v>
      </c>
      <c r="P1443" s="228">
        <v>-37573.713665592331</v>
      </c>
      <c r="Q1443" s="211" t="s">
        <v>9</v>
      </c>
      <c r="R1443" s="204">
        <f t="shared" si="22"/>
        <v>0</v>
      </c>
    </row>
    <row r="1444" spans="1:18">
      <c r="C1444" s="229"/>
      <c r="D1444" s="229"/>
      <c r="E1444" s="229"/>
      <c r="F1444" s="229"/>
      <c r="G1444" s="229"/>
      <c r="H1444" s="229"/>
      <c r="I1444" s="229"/>
      <c r="J1444" s="229"/>
      <c r="K1444" s="229"/>
      <c r="L1444" s="229"/>
      <c r="M1444" s="229"/>
      <c r="N1444" s="229"/>
      <c r="O1444" s="229"/>
      <c r="P1444" s="229"/>
      <c r="Q1444" s="230"/>
    </row>
    <row r="1445" spans="1:18">
      <c r="A1445" s="231" t="s">
        <v>1628</v>
      </c>
      <c r="B1445" s="219" t="s">
        <v>1629</v>
      </c>
      <c r="C1445" s="221">
        <f>D1445/D1460*C1460</f>
        <v>200247531.34776112</v>
      </c>
      <c r="D1445" s="221">
        <f>E1445/E1460*D1460</f>
        <v>200775975.39275783</v>
      </c>
      <c r="E1445" s="221">
        <f>F1445/F1460*E1460</f>
        <v>201567402.38892061</v>
      </c>
      <c r="F1445" s="221">
        <f>G1445/G1460*F1460</f>
        <v>203191668.5219374</v>
      </c>
      <c r="G1445" s="221">
        <f t="shared" ref="G1445:N1445" si="24">H1445/H1460*G1460</f>
        <v>203179367.41364518</v>
      </c>
      <c r="H1445" s="221">
        <f t="shared" si="24"/>
        <v>208794055.41566598</v>
      </c>
      <c r="I1445" s="221">
        <f>J1445/J1460*I1460</f>
        <v>215650482.702301</v>
      </c>
      <c r="J1445" s="221">
        <f t="shared" si="24"/>
        <v>214632250.08292878</v>
      </c>
      <c r="K1445" s="221">
        <f t="shared" si="24"/>
        <v>215840406.11201897</v>
      </c>
      <c r="L1445" s="221">
        <f t="shared" si="24"/>
        <v>236911104.29580781</v>
      </c>
      <c r="M1445" s="221">
        <f t="shared" si="24"/>
        <v>251584665.61459595</v>
      </c>
      <c r="N1445" s="221">
        <f t="shared" si="24"/>
        <v>254632238.79837772</v>
      </c>
      <c r="O1445" s="221">
        <f>P1445/P1460*O1460</f>
        <v>275660561.35493845</v>
      </c>
      <c r="P1445" s="221">
        <v>220392805.27170002</v>
      </c>
      <c r="Q1445" s="232" t="s">
        <v>165</v>
      </c>
    </row>
    <row r="1446" spans="1:18" ht="13.5" thickBot="1">
      <c r="A1446" s="233" t="s">
        <v>1628</v>
      </c>
      <c r="B1446" s="234" t="s">
        <v>1630</v>
      </c>
      <c r="C1446" s="235">
        <f t="shared" ref="C1446:N1446" si="25">D1446/D1460*C1460</f>
        <v>267298287.32125875</v>
      </c>
      <c r="D1446" s="235">
        <f t="shared" si="25"/>
        <v>268003675.23401874</v>
      </c>
      <c r="E1446" s="235">
        <f t="shared" si="25"/>
        <v>269060103.14197004</v>
      </c>
      <c r="F1446" s="235">
        <f t="shared" si="25"/>
        <v>271228237.51340109</v>
      </c>
      <c r="G1446" s="235">
        <f t="shared" si="25"/>
        <v>271211817.50983584</v>
      </c>
      <c r="H1446" s="235">
        <f t="shared" si="25"/>
        <v>278706524.0696736</v>
      </c>
      <c r="I1446" s="235">
        <f t="shared" si="25"/>
        <v>287858753.10603309</v>
      </c>
      <c r="J1446" s="235">
        <f t="shared" si="25"/>
        <v>286499576.12431961</v>
      </c>
      <c r="K1446" s="235">
        <f t="shared" si="25"/>
        <v>288112270.34940755</v>
      </c>
      <c r="L1446" s="235">
        <f t="shared" si="25"/>
        <v>316238267.70519412</v>
      </c>
      <c r="M1446" s="235">
        <f t="shared" si="25"/>
        <v>335825114.95877647</v>
      </c>
      <c r="N1446" s="235">
        <f t="shared" si="25"/>
        <v>339893135.60816151</v>
      </c>
      <c r="O1446" s="235">
        <f>P1446/P1460*O1460</f>
        <v>367962568.30866367</v>
      </c>
      <c r="P1446" s="235">
        <v>294188991.94690001</v>
      </c>
      <c r="Q1446" s="211" t="s">
        <v>9</v>
      </c>
    </row>
    <row r="1448" spans="1:18">
      <c r="A1448" s="195" t="s">
        <v>1631</v>
      </c>
      <c r="C1448" s="177">
        <f>SUM(C4:C1447)</f>
        <v>10415581177.213367</v>
      </c>
      <c r="D1448" s="177">
        <f t="shared" ref="D1448:P1448" si="26">SUM(D4:D1447)</f>
        <v>10437813227.322527</v>
      </c>
      <c r="E1448" s="177">
        <f t="shared" si="26"/>
        <v>10455172257.398045</v>
      </c>
      <c r="F1448" s="177">
        <f t="shared" si="26"/>
        <v>10484520604.473894</v>
      </c>
      <c r="G1448" s="177">
        <f t="shared" si="26"/>
        <v>10495191347.163441</v>
      </c>
      <c r="H1448" s="177">
        <f t="shared" si="26"/>
        <v>10518140886.034252</v>
      </c>
      <c r="I1448" s="177">
        <f t="shared" si="26"/>
        <v>10543661107.001579</v>
      </c>
      <c r="J1448" s="177">
        <f t="shared" si="26"/>
        <v>10559688039.220058</v>
      </c>
      <c r="K1448" s="177">
        <f t="shared" si="26"/>
        <v>10576646467.383455</v>
      </c>
      <c r="L1448" s="177">
        <f t="shared" si="26"/>
        <v>10643917031.692249</v>
      </c>
      <c r="M1448" s="177">
        <f t="shared" si="26"/>
        <v>10731421639.053837</v>
      </c>
      <c r="N1448" s="177">
        <f t="shared" si="26"/>
        <v>10766468377.136227</v>
      </c>
      <c r="O1448" s="177">
        <f t="shared" si="26"/>
        <v>10898545827.564478</v>
      </c>
      <c r="P1448" s="177">
        <f t="shared" si="26"/>
        <v>10572466948.888802</v>
      </c>
    </row>
    <row r="1451" spans="1:18">
      <c r="A1451" s="236" t="s">
        <v>1632</v>
      </c>
      <c r="B1451" s="237"/>
      <c r="C1451" s="237"/>
      <c r="D1451" s="237"/>
      <c r="E1451" s="237"/>
      <c r="F1451" s="237"/>
      <c r="G1451" s="237"/>
      <c r="H1451" s="237"/>
      <c r="I1451" s="237"/>
      <c r="J1451" s="237"/>
      <c r="K1451" s="237"/>
      <c r="L1451" s="237"/>
      <c r="M1451" s="237"/>
      <c r="N1451" s="237"/>
      <c r="O1451" s="237"/>
      <c r="P1451" s="238"/>
    </row>
    <row r="1452" spans="1:18">
      <c r="A1452" s="239"/>
      <c r="B1452" s="240"/>
      <c r="C1452" s="240"/>
      <c r="D1452" s="240"/>
      <c r="E1452" s="240"/>
      <c r="F1452" s="240"/>
      <c r="G1452" s="240"/>
      <c r="H1452" s="240"/>
      <c r="I1452" s="240"/>
      <c r="J1452" s="240"/>
      <c r="K1452" s="240"/>
      <c r="L1452" s="240"/>
      <c r="M1452" s="240"/>
      <c r="N1452" s="240"/>
      <c r="O1452" s="240"/>
      <c r="P1452" s="241"/>
    </row>
    <row r="1453" spans="1:18">
      <c r="A1453" s="242">
        <v>23002091</v>
      </c>
      <c r="B1453" s="243" t="s">
        <v>1633</v>
      </c>
      <c r="C1453" s="244">
        <v>-6134443.9500000002</v>
      </c>
      <c r="D1453" s="244">
        <v>-6134443.9500000002</v>
      </c>
      <c r="E1453" s="244">
        <v>-6134443.9500000002</v>
      </c>
      <c r="F1453" s="244">
        <v>-6134443.9500000002</v>
      </c>
      <c r="G1453" s="244">
        <v>-6134443.9500000002</v>
      </c>
      <c r="H1453" s="244">
        <v>-6134443.9500000002</v>
      </c>
      <c r="I1453" s="244">
        <v>-6134443.9500000002</v>
      </c>
      <c r="J1453" s="244">
        <v>-6134443.9500000002</v>
      </c>
      <c r="K1453" s="244">
        <v>-6134443.9500000002</v>
      </c>
      <c r="L1453" s="244">
        <v>-6134443.9500000002</v>
      </c>
      <c r="M1453" s="244">
        <v>-6134443.9500000002</v>
      </c>
      <c r="N1453" s="244">
        <v>-6134443.9500000002</v>
      </c>
      <c r="O1453" s="244">
        <v>-5395042.0199999996</v>
      </c>
      <c r="P1453" s="245">
        <v>-6103635.5362500018</v>
      </c>
      <c r="Q1453" s="211"/>
      <c r="R1453" s="204">
        <f t="shared" ref="R1453" si="27">(ROUND((C1453+O1453+SUM(D1453:N1453)*2)/24,-3)-(ROUND(P1453,-3)))</f>
        <v>0</v>
      </c>
    </row>
    <row r="1454" spans="1:18">
      <c r="A1454" s="239"/>
      <c r="B1454" s="240"/>
      <c r="C1454" s="246">
        <f>SUM(C1440:C1443)-C1453</f>
        <v>-0.46609080024063587</v>
      </c>
      <c r="D1454" s="246">
        <f t="shared" ref="D1454:P1454" si="28">SUM(D1440:D1443)-D1453</f>
        <v>-0.46609080024063587</v>
      </c>
      <c r="E1454" s="246">
        <f>SUM(E1440:E1443)-E1453</f>
        <v>-0.46609080024063587</v>
      </c>
      <c r="F1454" s="246">
        <f t="shared" si="28"/>
        <v>-0.46609080024063587</v>
      </c>
      <c r="G1454" s="246">
        <f t="shared" si="28"/>
        <v>-0.46609080024063587</v>
      </c>
      <c r="H1454" s="246">
        <f t="shared" si="28"/>
        <v>-0.46609080024063587</v>
      </c>
      <c r="I1454" s="246">
        <f t="shared" si="28"/>
        <v>-0.46609080024063587</v>
      </c>
      <c r="J1454" s="246">
        <f t="shared" si="28"/>
        <v>-0.46609080024063587</v>
      </c>
      <c r="K1454" s="246">
        <f t="shared" si="28"/>
        <v>-0.46609080024063587</v>
      </c>
      <c r="L1454" s="246">
        <f t="shared" si="28"/>
        <v>-0.46609080024063587</v>
      </c>
      <c r="M1454" s="246">
        <f t="shared" si="28"/>
        <v>-0.46609080024063587</v>
      </c>
      <c r="N1454" s="246">
        <f t="shared" si="28"/>
        <v>-0.46609080024063587</v>
      </c>
      <c r="O1454" s="246">
        <f t="shared" si="28"/>
        <v>-0.40991155430674553</v>
      </c>
      <c r="P1454" s="247">
        <f t="shared" si="28"/>
        <v>-0.46374999824911356</v>
      </c>
    </row>
    <row r="1455" spans="1:18" ht="13.5" thickBot="1">
      <c r="A1455" s="248" t="s">
        <v>1634</v>
      </c>
      <c r="B1455" s="249"/>
      <c r="C1455" s="249"/>
      <c r="D1455" s="249"/>
      <c r="E1455" s="249"/>
      <c r="F1455" s="249"/>
      <c r="G1455" s="249"/>
      <c r="H1455" s="249"/>
      <c r="I1455" s="249"/>
      <c r="J1455" s="249"/>
      <c r="K1455" s="249"/>
      <c r="L1455" s="249"/>
      <c r="M1455" s="249"/>
      <c r="N1455" s="249"/>
      <c r="O1455" s="249"/>
      <c r="P1455" s="250"/>
    </row>
    <row r="1456" spans="1:18">
      <c r="A1456" s="251">
        <v>10100503</v>
      </c>
      <c r="B1456" s="252" t="s">
        <v>1635</v>
      </c>
      <c r="C1456" s="253">
        <v>443505083.98084497</v>
      </c>
      <c r="D1456" s="253">
        <v>443747833.07219797</v>
      </c>
      <c r="E1456" s="253">
        <v>443293047.59886903</v>
      </c>
      <c r="F1456" s="253">
        <v>444030997.40026808</v>
      </c>
      <c r="G1456" s="253">
        <v>468819245.77450103</v>
      </c>
      <c r="H1456" s="253">
        <v>481765514.20335203</v>
      </c>
      <c r="I1456" s="253">
        <v>498821004.27757806</v>
      </c>
      <c r="J1456" s="253">
        <v>496449760.42139006</v>
      </c>
      <c r="K1456" s="253">
        <v>502989319.36872202</v>
      </c>
      <c r="L1456" s="253">
        <v>546203137.2562331</v>
      </c>
      <c r="M1456" s="253">
        <v>580331796.31683099</v>
      </c>
      <c r="N1456" s="253">
        <v>587287768.47498202</v>
      </c>
      <c r="O1456" s="253">
        <v>617371483.9126271</v>
      </c>
      <c r="P1456" s="254">
        <v>502014809.04240006</v>
      </c>
      <c r="Q1456" s="211"/>
      <c r="R1456" s="204">
        <f t="shared" ref="R1456:R1459" si="29">(ROUND((C1456+O1456+SUM(D1456:N1456)*2)/24,-3)-(ROUND(P1456,-3)))</f>
        <v>0</v>
      </c>
    </row>
    <row r="1457" spans="1:20">
      <c r="A1457" s="255">
        <v>10100603</v>
      </c>
      <c r="B1457" s="256" t="s">
        <v>1636</v>
      </c>
      <c r="C1457" s="257">
        <v>0</v>
      </c>
      <c r="D1457" s="257">
        <v>0</v>
      </c>
      <c r="E1457" s="257">
        <v>0</v>
      </c>
      <c r="F1457" s="257">
        <v>0</v>
      </c>
      <c r="G1457" s="257">
        <v>0</v>
      </c>
      <c r="H1457" s="257">
        <v>0</v>
      </c>
      <c r="I1457" s="257">
        <v>0</v>
      </c>
      <c r="J1457" s="257">
        <v>0</v>
      </c>
      <c r="K1457" s="257">
        <v>0</v>
      </c>
      <c r="L1457" s="257">
        <v>0</v>
      </c>
      <c r="M1457" s="257">
        <v>0</v>
      </c>
      <c r="N1457" s="257">
        <v>0</v>
      </c>
      <c r="O1457" s="257">
        <v>11334435.376188999</v>
      </c>
      <c r="P1457" s="258">
        <v>472268.14067454194</v>
      </c>
      <c r="Q1457" s="211"/>
      <c r="R1457" s="204">
        <f t="shared" si="29"/>
        <v>0</v>
      </c>
    </row>
    <row r="1458" spans="1:20">
      <c r="A1458" s="259">
        <v>10500503</v>
      </c>
      <c r="B1458" s="256" t="s">
        <v>1637</v>
      </c>
      <c r="C1458" s="257">
        <v>0</v>
      </c>
      <c r="D1458" s="257">
        <v>150.357204</v>
      </c>
      <c r="E1458" s="257">
        <v>0</v>
      </c>
      <c r="F1458" s="257">
        <v>0</v>
      </c>
      <c r="G1458" s="257">
        <v>0</v>
      </c>
      <c r="H1458" s="257">
        <v>0</v>
      </c>
      <c r="I1458" s="257">
        <v>0</v>
      </c>
      <c r="J1458" s="257">
        <v>0</v>
      </c>
      <c r="K1458" s="257">
        <v>0</v>
      </c>
      <c r="L1458" s="257">
        <v>0</v>
      </c>
      <c r="M1458" s="257">
        <v>0</v>
      </c>
      <c r="N1458" s="257">
        <v>0</v>
      </c>
      <c r="O1458" s="257">
        <v>233065.75249400001</v>
      </c>
      <c r="P1458" s="258">
        <v>9723.6027875833115</v>
      </c>
      <c r="Q1458" s="211"/>
      <c r="R1458" s="204">
        <f t="shared" si="29"/>
        <v>0</v>
      </c>
    </row>
    <row r="1459" spans="1:20">
      <c r="A1459" s="260">
        <v>10600503</v>
      </c>
      <c r="B1459" s="261" t="s">
        <v>1638</v>
      </c>
      <c r="C1459" s="262">
        <v>24040734.534831002</v>
      </c>
      <c r="D1459" s="262">
        <v>25031667.043625999</v>
      </c>
      <c r="E1459" s="262">
        <v>27334457.777667001</v>
      </c>
      <c r="F1459" s="262">
        <v>30388908.479472004</v>
      </c>
      <c r="G1459" s="262">
        <v>5571938.9933910007</v>
      </c>
      <c r="H1459" s="262">
        <v>5735065.122099001</v>
      </c>
      <c r="I1459" s="262">
        <v>4688231.3656170005</v>
      </c>
      <c r="J1459" s="262">
        <v>4682065.6214990001</v>
      </c>
      <c r="K1459" s="262">
        <v>963356.92742000008</v>
      </c>
      <c r="L1459" s="262">
        <v>6946234.5633490011</v>
      </c>
      <c r="M1459" s="262">
        <v>7077984.0638850005</v>
      </c>
      <c r="N1459" s="262">
        <v>7237605.7365669999</v>
      </c>
      <c r="O1459" s="262">
        <v>14684144.411199002</v>
      </c>
      <c r="P1459" s="263">
        <v>12084996.263967251</v>
      </c>
      <c r="Q1459" s="211"/>
      <c r="R1459" s="204">
        <f t="shared" si="29"/>
        <v>0</v>
      </c>
    </row>
    <row r="1460" spans="1:20">
      <c r="A1460" s="264"/>
      <c r="B1460" s="265"/>
      <c r="C1460" s="244">
        <f>SUBTOTAL(9,C1456:C1459)</f>
        <v>467545818.51567596</v>
      </c>
      <c r="D1460" s="266">
        <f t="shared" ref="D1460:O1460" si="30">SUBTOTAL(9,D1456:D1459)</f>
        <v>468779650.473028</v>
      </c>
      <c r="E1460" s="266">
        <f t="shared" si="30"/>
        <v>470627505.37653601</v>
      </c>
      <c r="F1460" s="266">
        <f t="shared" si="30"/>
        <v>474419905.87974006</v>
      </c>
      <c r="G1460" s="266">
        <f t="shared" si="30"/>
        <v>474391184.767892</v>
      </c>
      <c r="H1460" s="266">
        <f t="shared" si="30"/>
        <v>487500579.32545102</v>
      </c>
      <c r="I1460" s="266">
        <f t="shared" si="30"/>
        <v>503509235.64319503</v>
      </c>
      <c r="J1460" s="266">
        <f t="shared" si="30"/>
        <v>501131826.04288906</v>
      </c>
      <c r="K1460" s="266">
        <f t="shared" si="30"/>
        <v>503952676.29614204</v>
      </c>
      <c r="L1460" s="266">
        <f t="shared" si="30"/>
        <v>553149371.8195821</v>
      </c>
      <c r="M1460" s="266">
        <f t="shared" si="30"/>
        <v>587409780.38071597</v>
      </c>
      <c r="N1460" s="266">
        <f t="shared" si="30"/>
        <v>594525374.21154904</v>
      </c>
      <c r="O1460" s="266">
        <f t="shared" si="30"/>
        <v>643623129.45250905</v>
      </c>
      <c r="P1460" s="263">
        <f>SUBTOTAL(9,P1456:P1459)</f>
        <v>514581797.04982942</v>
      </c>
      <c r="Q1460" s="267">
        <f>P1460/P1467</f>
        <v>0.66190000004256977</v>
      </c>
    </row>
    <row r="1461" spans="1:20">
      <c r="A1461" s="248"/>
      <c r="B1461" s="249"/>
      <c r="C1461" s="246">
        <f>SUM(C1445:C1446)-C1460</f>
        <v>0.15334391593933105</v>
      </c>
      <c r="D1461" s="246">
        <f t="shared" ref="D1461:N1461" si="31">SUM(D1445:D1446)-D1460</f>
        <v>0.15374857187271118</v>
      </c>
      <c r="E1461" s="246">
        <f t="shared" si="31"/>
        <v>0.15435463190078735</v>
      </c>
      <c r="F1461" s="246">
        <f t="shared" si="31"/>
        <v>0.15559846162796021</v>
      </c>
      <c r="G1461" s="246">
        <f t="shared" si="31"/>
        <v>0.15558898448944092</v>
      </c>
      <c r="H1461" s="246">
        <f t="shared" si="31"/>
        <v>0.15988856554031372</v>
      </c>
      <c r="I1461" s="246">
        <f t="shared" si="31"/>
        <v>0.16513907909393311</v>
      </c>
      <c r="J1461" s="246">
        <f t="shared" si="31"/>
        <v>0.16435933113098145</v>
      </c>
      <c r="K1461" s="246">
        <f t="shared" si="31"/>
        <v>0.16528445482254028</v>
      </c>
      <c r="L1461" s="246">
        <f t="shared" si="31"/>
        <v>0.18141984939575195</v>
      </c>
      <c r="M1461" s="246">
        <f t="shared" si="31"/>
        <v>0.19265639781951904</v>
      </c>
      <c r="N1461" s="246">
        <f t="shared" si="31"/>
        <v>0.19499015808105469</v>
      </c>
      <c r="O1461" s="246">
        <f>SUM(O1445:O1446)-O1460</f>
        <v>0.21109306812286377</v>
      </c>
      <c r="P1461" s="247">
        <f>SUM(P1445:P1446)-P1460</f>
        <v>0.16877061128616333</v>
      </c>
    </row>
    <row r="1462" spans="1:20">
      <c r="A1462" s="248" t="s">
        <v>1639</v>
      </c>
      <c r="B1462" s="249"/>
      <c r="C1462" s="249"/>
      <c r="D1462" s="249"/>
      <c r="E1462" s="249"/>
      <c r="F1462" s="249"/>
      <c r="G1462" s="249"/>
      <c r="H1462" s="249"/>
      <c r="I1462" s="249"/>
      <c r="J1462" s="249"/>
      <c r="K1462" s="249"/>
      <c r="L1462" s="249"/>
      <c r="M1462" s="249"/>
      <c r="N1462" s="249"/>
      <c r="O1462" s="249"/>
      <c r="P1462" s="250"/>
    </row>
    <row r="1463" spans="1:20">
      <c r="A1463" s="268">
        <v>10100503</v>
      </c>
      <c r="B1463" s="269" t="s">
        <v>1635</v>
      </c>
      <c r="C1463" s="270">
        <v>670048472.54999995</v>
      </c>
      <c r="D1463" s="270">
        <v>670415218.41999996</v>
      </c>
      <c r="E1463" s="270">
        <v>669728127.50999999</v>
      </c>
      <c r="F1463" s="270">
        <v>670843023.72000003</v>
      </c>
      <c r="G1463" s="270">
        <v>708293164.78999996</v>
      </c>
      <c r="H1463" s="270">
        <v>727852416.08000004</v>
      </c>
      <c r="I1463" s="270">
        <v>753619888.62</v>
      </c>
      <c r="J1463" s="270">
        <v>750037408.10000002</v>
      </c>
      <c r="K1463" s="270">
        <v>759917388.38</v>
      </c>
      <c r="L1463" s="270">
        <v>825204921.07000005</v>
      </c>
      <c r="M1463" s="270">
        <v>876766575.49000001</v>
      </c>
      <c r="N1463" s="270">
        <v>887275673.77999997</v>
      </c>
      <c r="O1463" s="270">
        <v>932726218.33000004</v>
      </c>
      <c r="P1463" s="271">
        <f>(O1463+C1463+SUM(D1463:N1463)*2)/24</f>
        <v>758445095.94999993</v>
      </c>
      <c r="Q1463" s="267">
        <f>P1456/P1463</f>
        <v>0.66190000004363547</v>
      </c>
      <c r="R1463" s="204">
        <f t="shared" ref="R1463:R1466" si="32">(ROUND((C1463+O1463+SUM(D1463:N1463)*2)/24,-3)-(ROUND(P1463,-3)))</f>
        <v>0</v>
      </c>
      <c r="S1463" s="272"/>
      <c r="T1463" s="272"/>
    </row>
    <row r="1464" spans="1:20">
      <c r="A1464" s="255">
        <v>10100603</v>
      </c>
      <c r="B1464" s="249" t="s">
        <v>1636</v>
      </c>
      <c r="C1464" s="257"/>
      <c r="D1464" s="257">
        <v>0</v>
      </c>
      <c r="E1464" s="257">
        <v>0</v>
      </c>
      <c r="F1464" s="257">
        <v>0</v>
      </c>
      <c r="G1464" s="257">
        <v>0</v>
      </c>
      <c r="H1464" s="257">
        <v>0</v>
      </c>
      <c r="I1464" s="257">
        <v>0</v>
      </c>
      <c r="J1464" s="257">
        <v>0</v>
      </c>
      <c r="K1464" s="257">
        <v>0</v>
      </c>
      <c r="L1464" s="257">
        <v>0</v>
      </c>
      <c r="M1464" s="257">
        <v>0</v>
      </c>
      <c r="N1464" s="257">
        <v>0</v>
      </c>
      <c r="O1464" s="257">
        <v>17124090.309999999</v>
      </c>
      <c r="P1464" s="273">
        <f>(O1464+C1464+SUM(D1464:N1464)*2)/24</f>
        <v>713503.76291666657</v>
      </c>
      <c r="Q1464" s="267">
        <f>P1457/P1464</f>
        <v>0.66190000000000049</v>
      </c>
      <c r="R1464" s="204">
        <f t="shared" si="32"/>
        <v>0</v>
      </c>
      <c r="S1464" s="272"/>
      <c r="T1464" s="272"/>
    </row>
    <row r="1465" spans="1:20">
      <c r="A1465" s="255">
        <v>10500503</v>
      </c>
      <c r="B1465" s="249" t="s">
        <v>1637</v>
      </c>
      <c r="C1465" s="257"/>
      <c r="D1465" s="257">
        <v>227.16</v>
      </c>
      <c r="E1465" s="257"/>
      <c r="F1465" s="257"/>
      <c r="G1465" s="257"/>
      <c r="H1465" s="257"/>
      <c r="I1465" s="257"/>
      <c r="J1465" s="257"/>
      <c r="K1465" s="257"/>
      <c r="L1465" s="257"/>
      <c r="M1465" s="257"/>
      <c r="N1465" s="257"/>
      <c r="O1465" s="257">
        <v>352116.26</v>
      </c>
      <c r="P1465" s="273">
        <f>(O1465+C1465+SUM(D1465:N1465)*2)/24</f>
        <v>14690.440833333334</v>
      </c>
      <c r="Q1465" s="267">
        <f>P1458/P1465</f>
        <v>0.66189999999999849</v>
      </c>
      <c r="R1465" s="204">
        <f t="shared" si="32"/>
        <v>0</v>
      </c>
      <c r="S1465" s="272"/>
      <c r="T1465" s="272"/>
    </row>
    <row r="1466" spans="1:20">
      <c r="A1466" s="255">
        <v>10600503</v>
      </c>
      <c r="B1466" s="249" t="s">
        <v>1638</v>
      </c>
      <c r="C1466" s="257">
        <v>36320795.490000002</v>
      </c>
      <c r="D1466" s="257">
        <v>37817898.539999999</v>
      </c>
      <c r="E1466" s="257">
        <v>41296959.93</v>
      </c>
      <c r="F1466" s="257">
        <v>45911630.880000003</v>
      </c>
      <c r="G1466" s="257">
        <v>8418097.8900000006</v>
      </c>
      <c r="H1466" s="257">
        <v>8664549.2100000009</v>
      </c>
      <c r="I1466" s="257">
        <v>7082990.4299999997</v>
      </c>
      <c r="J1466" s="257">
        <v>7073675.21</v>
      </c>
      <c r="K1466" s="257">
        <v>1455441.8</v>
      </c>
      <c r="L1466" s="257">
        <v>10494386.710000001</v>
      </c>
      <c r="M1466" s="257">
        <v>10693434.15</v>
      </c>
      <c r="N1466" s="257">
        <v>10934590.93</v>
      </c>
      <c r="O1466" s="257">
        <v>22184838.210000001</v>
      </c>
      <c r="P1466" s="273">
        <f>(O1466+C1466+SUM(D1466:N1466)*2)/24</f>
        <v>18258039.377500001</v>
      </c>
      <c r="Q1466" s="267">
        <f>P1459/P1466</f>
        <v>0.66190000000000004</v>
      </c>
      <c r="R1466" s="204">
        <f t="shared" si="32"/>
        <v>0</v>
      </c>
      <c r="S1466" s="272"/>
      <c r="T1466" s="272"/>
    </row>
    <row r="1467" spans="1:20">
      <c r="A1467" s="274"/>
      <c r="B1467" s="275"/>
      <c r="C1467" s="244">
        <f t="shared" ref="C1467:O1467" si="33">SUBTOTAL(9,C1463:C1466)</f>
        <v>706369268.03999996</v>
      </c>
      <c r="D1467" s="244">
        <f t="shared" si="33"/>
        <v>708233344.11999989</v>
      </c>
      <c r="E1467" s="244">
        <f t="shared" si="33"/>
        <v>711025087.43999994</v>
      </c>
      <c r="F1467" s="244">
        <f t="shared" si="33"/>
        <v>716754654.60000002</v>
      </c>
      <c r="G1467" s="244">
        <f t="shared" si="33"/>
        <v>716711262.67999995</v>
      </c>
      <c r="H1467" s="244">
        <f t="shared" si="33"/>
        <v>736516965.29000008</v>
      </c>
      <c r="I1467" s="244">
        <f t="shared" si="33"/>
        <v>760702879.04999995</v>
      </c>
      <c r="J1467" s="244">
        <f t="shared" si="33"/>
        <v>757111083.31000006</v>
      </c>
      <c r="K1467" s="244">
        <f t="shared" si="33"/>
        <v>761372830.17999995</v>
      </c>
      <c r="L1467" s="244">
        <f t="shared" si="33"/>
        <v>835699307.78000009</v>
      </c>
      <c r="M1467" s="244">
        <f t="shared" si="33"/>
        <v>887460009.63999999</v>
      </c>
      <c r="N1467" s="244">
        <f t="shared" si="33"/>
        <v>898210264.70999992</v>
      </c>
      <c r="O1467" s="244">
        <f t="shared" si="33"/>
        <v>972387263.11000001</v>
      </c>
      <c r="P1467" s="245">
        <f>SUBTOTAL(9,P1463:P1466)</f>
        <v>777431329.53125</v>
      </c>
    </row>
    <row r="1468" spans="1:20">
      <c r="A1468" s="264"/>
      <c r="B1468" s="265"/>
      <c r="C1468" s="276"/>
      <c r="D1468" s="276"/>
      <c r="E1468" s="276"/>
      <c r="F1468" s="276"/>
      <c r="G1468" s="276"/>
      <c r="H1468" s="276"/>
      <c r="I1468" s="276"/>
      <c r="J1468" s="276"/>
      <c r="K1468" s="276"/>
      <c r="L1468" s="276"/>
      <c r="M1468" s="276"/>
      <c r="N1468" s="276"/>
      <c r="O1468" s="276"/>
      <c r="P1468" s="277"/>
      <c r="Q1468" s="278"/>
      <c r="R1468" s="279"/>
      <c r="S1468" s="272"/>
      <c r="T1468" s="272"/>
    </row>
    <row r="1469" spans="1:20">
      <c r="C1469" s="278"/>
      <c r="D1469" s="278"/>
      <c r="E1469" s="278"/>
      <c r="F1469" s="278"/>
      <c r="G1469" s="278"/>
      <c r="H1469" s="278"/>
      <c r="I1469" s="278"/>
      <c r="J1469" s="278"/>
      <c r="K1469" s="278"/>
      <c r="L1469" s="278"/>
      <c r="M1469" s="278"/>
      <c r="N1469" s="278"/>
      <c r="O1469" s="278"/>
      <c r="P1469" s="278"/>
      <c r="Q1469" s="278"/>
      <c r="R1469" s="279"/>
      <c r="S1469" s="272"/>
      <c r="T1469" s="272"/>
    </row>
    <row r="1470" spans="1:20">
      <c r="C1470" s="280"/>
    </row>
    <row r="1471" spans="1:20">
      <c r="C1471" s="280"/>
      <c r="N1471" s="171"/>
      <c r="O1471" s="210"/>
      <c r="P1471" s="210"/>
    </row>
    <row r="1472" spans="1:20">
      <c r="C1472" s="280"/>
      <c r="D1472" s="280"/>
      <c r="N1472" s="171"/>
      <c r="O1472" s="210"/>
      <c r="P1472" s="210"/>
    </row>
    <row r="1473" spans="3:16">
      <c r="C1473" s="280"/>
      <c r="D1473" s="280"/>
      <c r="N1473" s="171"/>
      <c r="O1473" s="210"/>
      <c r="P1473" s="210"/>
    </row>
    <row r="1474" spans="3:16">
      <c r="C1474" s="280"/>
      <c r="D1474" s="280"/>
      <c r="N1474" s="175"/>
      <c r="O1474" s="210"/>
      <c r="P1474" s="210"/>
    </row>
    <row r="1475" spans="3:16">
      <c r="C1475" s="280"/>
      <c r="D1475" s="280"/>
      <c r="N1475" s="175"/>
      <c r="O1475" s="210"/>
      <c r="P1475" s="210"/>
    </row>
    <row r="1476" spans="3:16">
      <c r="C1476" s="280"/>
      <c r="D1476" s="280"/>
      <c r="O1476" s="229"/>
      <c r="P1476" s="229"/>
    </row>
    <row r="1477" spans="3:16">
      <c r="C1477" s="280"/>
      <c r="D1477" s="280"/>
    </row>
    <row r="1478" spans="3:16">
      <c r="C1478" s="280"/>
      <c r="D1478" s="280"/>
    </row>
    <row r="1479" spans="3:16">
      <c r="C1479" s="280"/>
      <c r="D1479" s="280"/>
    </row>
    <row r="1480" spans="3:16">
      <c r="C1480" s="280"/>
      <c r="D1480" s="280"/>
      <c r="E1480" s="280"/>
    </row>
    <row r="1481" spans="3:16">
      <c r="C1481" s="280"/>
      <c r="D1481" s="280"/>
      <c r="E1481" s="280"/>
    </row>
    <row r="1482" spans="3:16">
      <c r="D1482" s="280"/>
      <c r="E1482" s="280"/>
    </row>
    <row r="1483" spans="3:16">
      <c r="D1483" s="280"/>
      <c r="E1483" s="280"/>
    </row>
    <row r="1484" spans="3:16">
      <c r="D1484" s="280"/>
      <c r="E1484" s="280"/>
    </row>
    <row r="1485" spans="3:16">
      <c r="D1485" s="280"/>
      <c r="E1485" s="280"/>
    </row>
    <row r="1486" spans="3:16">
      <c r="D1486" s="280"/>
    </row>
    <row r="1487" spans="3:16">
      <c r="D1487" s="280"/>
    </row>
    <row r="1488" spans="3:16">
      <c r="D1488" s="280"/>
    </row>
    <row r="1489" spans="4:4">
      <c r="D1489" s="280"/>
    </row>
  </sheetData>
  <autoFilter ref="A3:Q1407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70"/>
  <sheetViews>
    <sheetView workbookViewId="0">
      <selection activeCell="D7" sqref="D7"/>
    </sheetView>
  </sheetViews>
  <sheetFormatPr defaultColWidth="9.140625" defaultRowHeight="12.75" outlineLevelRow="1"/>
  <cols>
    <col min="1" max="1" width="10.42578125" style="174" customWidth="1"/>
    <col min="2" max="2" width="21.85546875" style="174" customWidth="1"/>
    <col min="3" max="3" width="19.28515625" style="166" customWidth="1"/>
    <col min="4" max="15" width="17.5703125" style="166" bestFit="1" customWidth="1"/>
    <col min="16" max="16" width="19.28515625" style="174" bestFit="1" customWidth="1"/>
    <col min="17" max="17" width="9.140625" style="166"/>
    <col min="18" max="18" width="7.85546875" style="281" bestFit="1" customWidth="1"/>
    <col min="19" max="19" width="17.140625" style="166" bestFit="1" customWidth="1"/>
    <col min="20" max="20" width="13.5703125" style="166" bestFit="1" customWidth="1"/>
    <col min="21" max="23" width="13.85546875" style="166" bestFit="1" customWidth="1"/>
    <col min="24" max="26" width="13.5703125" style="166" bestFit="1" customWidth="1"/>
    <col min="27" max="29" width="17.140625" style="166" bestFit="1" customWidth="1"/>
    <col min="30" max="30" width="17" style="166" bestFit="1" customWidth="1"/>
    <col min="31" max="31" width="8.85546875" style="166" customWidth="1"/>
    <col min="32" max="16384" width="9.140625" style="166"/>
  </cols>
  <sheetData>
    <row r="1" spans="1:21">
      <c r="C1" s="166">
        <v>1000</v>
      </c>
      <c r="O1" s="194" t="s">
        <v>168</v>
      </c>
      <c r="P1" s="193">
        <v>0.66190000000000004</v>
      </c>
    </row>
    <row r="2" spans="1:21">
      <c r="A2" s="198" t="s">
        <v>169</v>
      </c>
      <c r="B2" s="198" t="s">
        <v>170</v>
      </c>
      <c r="C2" s="282" t="s">
        <v>171</v>
      </c>
      <c r="D2" s="282" t="s">
        <v>172</v>
      </c>
      <c r="E2" s="282" t="s">
        <v>173</v>
      </c>
      <c r="F2" s="282" t="s">
        <v>174</v>
      </c>
      <c r="G2" s="282" t="s">
        <v>175</v>
      </c>
      <c r="H2" s="282" t="s">
        <v>176</v>
      </c>
      <c r="I2" s="282" t="s">
        <v>177</v>
      </c>
      <c r="J2" s="282" t="s">
        <v>178</v>
      </c>
      <c r="K2" s="282" t="s">
        <v>179</v>
      </c>
      <c r="L2" s="282" t="s">
        <v>180</v>
      </c>
      <c r="M2" s="282" t="s">
        <v>181</v>
      </c>
      <c r="N2" s="282" t="s">
        <v>182</v>
      </c>
      <c r="O2" s="282" t="s">
        <v>183</v>
      </c>
      <c r="P2" s="282" t="s">
        <v>184</v>
      </c>
      <c r="Q2" s="198" t="s">
        <v>185</v>
      </c>
      <c r="R2" s="283" t="s">
        <v>1640</v>
      </c>
    </row>
    <row r="3" spans="1:21" ht="15">
      <c r="A3" s="284" t="s">
        <v>187</v>
      </c>
      <c r="B3" s="285" t="s">
        <v>188</v>
      </c>
      <c r="C3" s="286">
        <v>7769000</v>
      </c>
      <c r="D3" s="286">
        <v>9478000</v>
      </c>
      <c r="E3" s="286">
        <v>10775000</v>
      </c>
      <c r="F3" s="286">
        <v>12073000</v>
      </c>
      <c r="G3" s="286">
        <v>13370000</v>
      </c>
      <c r="H3" s="286">
        <v>14668000</v>
      </c>
      <c r="I3" s="286">
        <v>15965000</v>
      </c>
      <c r="J3" s="286">
        <v>17263000</v>
      </c>
      <c r="K3" s="286">
        <v>18560000</v>
      </c>
      <c r="L3" s="286">
        <v>19858000</v>
      </c>
      <c r="M3" s="286">
        <v>21155000</v>
      </c>
      <c r="N3" s="286">
        <v>22453000</v>
      </c>
      <c r="O3" s="286">
        <v>23631000</v>
      </c>
      <c r="P3" s="287">
        <v>15943158</v>
      </c>
      <c r="Q3" s="166" t="s">
        <v>162</v>
      </c>
      <c r="R3" s="204">
        <f>(ROUND((C3+O3+SUM(D3:N3)*2)/24,-3)-(ROUND(P3,-3)))</f>
        <v>0</v>
      </c>
      <c r="U3" s="288"/>
    </row>
    <row r="4" spans="1:21" ht="15">
      <c r="A4" s="284" t="s">
        <v>189</v>
      </c>
      <c r="B4" s="285" t="s">
        <v>188</v>
      </c>
      <c r="C4" s="286">
        <v>77000</v>
      </c>
      <c r="D4" s="286">
        <v>78000</v>
      </c>
      <c r="E4" s="286">
        <v>78000</v>
      </c>
      <c r="F4" s="286">
        <v>79000</v>
      </c>
      <c r="G4" s="286">
        <v>79000</v>
      </c>
      <c r="H4" s="286">
        <v>80000</v>
      </c>
      <c r="I4" s="286">
        <v>80000</v>
      </c>
      <c r="J4" s="286">
        <v>80000</v>
      </c>
      <c r="K4" s="286">
        <v>81000</v>
      </c>
      <c r="L4" s="286">
        <v>81000</v>
      </c>
      <c r="M4" s="286">
        <v>82000</v>
      </c>
      <c r="N4" s="286">
        <v>82000</v>
      </c>
      <c r="O4" s="286">
        <v>83000</v>
      </c>
      <c r="P4" s="287">
        <v>80001</v>
      </c>
      <c r="Q4" s="166" t="s">
        <v>162</v>
      </c>
      <c r="R4" s="204">
        <f t="shared" ref="R4:R67" si="0">(ROUND((C4+O4+SUM(D4:N4)*2)/24,-3)-(ROUND(P4,-3)))</f>
        <v>0</v>
      </c>
    </row>
    <row r="5" spans="1:21" ht="15">
      <c r="A5" s="284" t="s">
        <v>190</v>
      </c>
      <c r="B5" s="285" t="s">
        <v>188</v>
      </c>
      <c r="C5" s="286">
        <v>0</v>
      </c>
      <c r="D5" s="286">
        <v>0</v>
      </c>
      <c r="E5" s="286">
        <v>0</v>
      </c>
      <c r="F5" s="286">
        <v>0</v>
      </c>
      <c r="G5" s="286">
        <v>0</v>
      </c>
      <c r="H5" s="286">
        <v>0</v>
      </c>
      <c r="I5" s="286">
        <v>0</v>
      </c>
      <c r="J5" s="286">
        <v>0</v>
      </c>
      <c r="K5" s="286">
        <v>0</v>
      </c>
      <c r="L5" s="286">
        <v>0</v>
      </c>
      <c r="M5" s="286">
        <v>0</v>
      </c>
      <c r="N5" s="286">
        <v>0</v>
      </c>
      <c r="O5" s="286">
        <v>0</v>
      </c>
      <c r="P5" s="287">
        <v>0</v>
      </c>
      <c r="Q5" s="166" t="s">
        <v>162</v>
      </c>
      <c r="R5" s="204">
        <f t="shared" si="0"/>
        <v>0</v>
      </c>
    </row>
    <row r="6" spans="1:21" ht="15">
      <c r="A6" s="284" t="s">
        <v>191</v>
      </c>
      <c r="B6" s="285" t="s">
        <v>188</v>
      </c>
      <c r="C6" s="286">
        <v>99000</v>
      </c>
      <c r="D6" s="286">
        <v>99000</v>
      </c>
      <c r="E6" s="286">
        <v>99000</v>
      </c>
      <c r="F6" s="286">
        <v>99000</v>
      </c>
      <c r="G6" s="286">
        <v>99000</v>
      </c>
      <c r="H6" s="286">
        <v>99000</v>
      </c>
      <c r="I6" s="286">
        <v>99000</v>
      </c>
      <c r="J6" s="286">
        <v>99000</v>
      </c>
      <c r="K6" s="286">
        <v>99000</v>
      </c>
      <c r="L6" s="286">
        <v>100000</v>
      </c>
      <c r="M6" s="286">
        <v>100000</v>
      </c>
      <c r="N6" s="286">
        <v>100000</v>
      </c>
      <c r="O6" s="286">
        <v>100000</v>
      </c>
      <c r="P6" s="287">
        <v>99346</v>
      </c>
      <c r="Q6" s="166" t="s">
        <v>162</v>
      </c>
      <c r="R6" s="204">
        <f t="shared" si="0"/>
        <v>0</v>
      </c>
    </row>
    <row r="7" spans="1:21" ht="15">
      <c r="A7" s="284" t="s">
        <v>192</v>
      </c>
      <c r="B7" s="285" t="s">
        <v>188</v>
      </c>
      <c r="C7" s="286">
        <v>1000</v>
      </c>
      <c r="D7" s="286">
        <v>1000</v>
      </c>
      <c r="E7" s="286">
        <v>1000</v>
      </c>
      <c r="F7" s="286">
        <v>1000</v>
      </c>
      <c r="G7" s="286">
        <v>1000</v>
      </c>
      <c r="H7" s="286">
        <v>1000</v>
      </c>
      <c r="I7" s="286">
        <v>1000</v>
      </c>
      <c r="J7" s="286">
        <v>1000</v>
      </c>
      <c r="K7" s="286">
        <v>1000</v>
      </c>
      <c r="L7" s="286">
        <v>1000</v>
      </c>
      <c r="M7" s="286">
        <v>1000</v>
      </c>
      <c r="N7" s="286">
        <v>1000</v>
      </c>
      <c r="O7" s="286">
        <v>1000</v>
      </c>
      <c r="P7" s="287">
        <v>1118</v>
      </c>
      <c r="Q7" s="166" t="s">
        <v>162</v>
      </c>
      <c r="R7" s="204">
        <f t="shared" si="0"/>
        <v>0</v>
      </c>
    </row>
    <row r="8" spans="1:21" ht="15">
      <c r="A8" s="284" t="s">
        <v>193</v>
      </c>
      <c r="B8" s="285" t="s">
        <v>188</v>
      </c>
      <c r="C8" s="286">
        <v>0</v>
      </c>
      <c r="D8" s="286">
        <v>0</v>
      </c>
      <c r="E8" s="286">
        <v>0</v>
      </c>
      <c r="F8" s="286">
        <v>0</v>
      </c>
      <c r="G8" s="286">
        <v>0</v>
      </c>
      <c r="H8" s="286">
        <v>0</v>
      </c>
      <c r="I8" s="286">
        <v>0</v>
      </c>
      <c r="J8" s="286">
        <v>0</v>
      </c>
      <c r="K8" s="286">
        <v>0</v>
      </c>
      <c r="L8" s="286">
        <v>0</v>
      </c>
      <c r="M8" s="286">
        <v>0</v>
      </c>
      <c r="N8" s="286">
        <v>0</v>
      </c>
      <c r="O8" s="286">
        <v>0</v>
      </c>
      <c r="P8" s="287">
        <v>0</v>
      </c>
      <c r="Q8" s="166" t="s">
        <v>162</v>
      </c>
      <c r="R8" s="204">
        <f t="shared" si="0"/>
        <v>0</v>
      </c>
    </row>
    <row r="9" spans="1:21" ht="15">
      <c r="A9" s="284" t="s">
        <v>194</v>
      </c>
      <c r="B9" s="285" t="s">
        <v>188</v>
      </c>
      <c r="C9" s="286">
        <v>44000</v>
      </c>
      <c r="D9" s="286">
        <v>44000</v>
      </c>
      <c r="E9" s="286">
        <v>45000</v>
      </c>
      <c r="F9" s="286">
        <v>45000</v>
      </c>
      <c r="G9" s="286">
        <v>46000</v>
      </c>
      <c r="H9" s="286">
        <v>46000</v>
      </c>
      <c r="I9" s="286">
        <v>46000</v>
      </c>
      <c r="J9" s="286">
        <v>47000</v>
      </c>
      <c r="K9" s="286">
        <v>47000</v>
      </c>
      <c r="L9" s="286">
        <v>47000</v>
      </c>
      <c r="M9" s="286">
        <v>48000</v>
      </c>
      <c r="N9" s="286">
        <v>48000</v>
      </c>
      <c r="O9" s="286">
        <v>48000</v>
      </c>
      <c r="P9" s="287">
        <v>46224</v>
      </c>
      <c r="Q9" s="166" t="s">
        <v>162</v>
      </c>
      <c r="R9" s="204">
        <f t="shared" si="0"/>
        <v>0</v>
      </c>
    </row>
    <row r="10" spans="1:21" ht="15">
      <c r="A10" s="284" t="s">
        <v>195</v>
      </c>
      <c r="B10" s="285" t="s">
        <v>188</v>
      </c>
      <c r="C10" s="286">
        <v>0</v>
      </c>
      <c r="D10" s="286">
        <v>0</v>
      </c>
      <c r="E10" s="286">
        <v>0</v>
      </c>
      <c r="F10" s="286">
        <v>0</v>
      </c>
      <c r="G10" s="286">
        <v>0</v>
      </c>
      <c r="H10" s="286">
        <v>0</v>
      </c>
      <c r="I10" s="286">
        <v>0</v>
      </c>
      <c r="J10" s="286">
        <v>0</v>
      </c>
      <c r="K10" s="286">
        <v>0</v>
      </c>
      <c r="L10" s="286">
        <v>0</v>
      </c>
      <c r="M10" s="286">
        <v>0</v>
      </c>
      <c r="N10" s="286">
        <v>0</v>
      </c>
      <c r="O10" s="286">
        <v>0</v>
      </c>
      <c r="P10" s="287">
        <v>21</v>
      </c>
      <c r="Q10" s="166" t="s">
        <v>162</v>
      </c>
      <c r="R10" s="204">
        <f t="shared" si="0"/>
        <v>0</v>
      </c>
    </row>
    <row r="11" spans="1:21" ht="15">
      <c r="A11" s="284" t="s">
        <v>196</v>
      </c>
      <c r="B11" s="285" t="s">
        <v>188</v>
      </c>
      <c r="C11" s="286">
        <v>0</v>
      </c>
      <c r="D11" s="286">
        <v>0</v>
      </c>
      <c r="E11" s="286">
        <v>0</v>
      </c>
      <c r="F11" s="286">
        <v>0</v>
      </c>
      <c r="G11" s="286">
        <v>0</v>
      </c>
      <c r="H11" s="286">
        <v>0</v>
      </c>
      <c r="I11" s="286">
        <v>0</v>
      </c>
      <c r="J11" s="286">
        <v>0</v>
      </c>
      <c r="K11" s="286">
        <v>0</v>
      </c>
      <c r="L11" s="286">
        <v>0</v>
      </c>
      <c r="M11" s="286">
        <v>0</v>
      </c>
      <c r="N11" s="286">
        <v>0</v>
      </c>
      <c r="O11" s="286">
        <v>0</v>
      </c>
      <c r="P11" s="287">
        <v>0</v>
      </c>
      <c r="Q11" s="166" t="s">
        <v>162</v>
      </c>
      <c r="R11" s="204">
        <f t="shared" si="0"/>
        <v>0</v>
      </c>
    </row>
    <row r="12" spans="1:21" ht="15">
      <c r="A12" s="284" t="s">
        <v>197</v>
      </c>
      <c r="B12" s="285" t="s">
        <v>188</v>
      </c>
      <c r="C12" s="286">
        <v>5000</v>
      </c>
      <c r="D12" s="286">
        <v>5000</v>
      </c>
      <c r="E12" s="286">
        <v>5000</v>
      </c>
      <c r="F12" s="286">
        <v>5000</v>
      </c>
      <c r="G12" s="286">
        <v>5000</v>
      </c>
      <c r="H12" s="286">
        <v>5000</v>
      </c>
      <c r="I12" s="286">
        <v>5000</v>
      </c>
      <c r="J12" s="286">
        <v>5000</v>
      </c>
      <c r="K12" s="286">
        <v>5000</v>
      </c>
      <c r="L12" s="286">
        <v>5000</v>
      </c>
      <c r="M12" s="286">
        <v>5000</v>
      </c>
      <c r="N12" s="286">
        <v>5000</v>
      </c>
      <c r="O12" s="286">
        <v>5000</v>
      </c>
      <c r="P12" s="287">
        <v>4969</v>
      </c>
      <c r="Q12" s="166" t="s">
        <v>162</v>
      </c>
      <c r="R12" s="204">
        <f t="shared" si="0"/>
        <v>0</v>
      </c>
    </row>
    <row r="13" spans="1:21" ht="15">
      <c r="A13" s="284" t="s">
        <v>198</v>
      </c>
      <c r="B13" s="285" t="s">
        <v>188</v>
      </c>
      <c r="C13" s="286">
        <v>0</v>
      </c>
      <c r="D13" s="286">
        <v>0</v>
      </c>
      <c r="E13" s="286">
        <v>0</v>
      </c>
      <c r="F13" s="286">
        <v>0</v>
      </c>
      <c r="G13" s="286">
        <v>0</v>
      </c>
      <c r="H13" s="286">
        <v>0</v>
      </c>
      <c r="I13" s="286">
        <v>0</v>
      </c>
      <c r="J13" s="286">
        <v>0</v>
      </c>
      <c r="K13" s="286">
        <v>0</v>
      </c>
      <c r="L13" s="286">
        <v>0</v>
      </c>
      <c r="M13" s="286">
        <v>0</v>
      </c>
      <c r="N13" s="286">
        <v>0</v>
      </c>
      <c r="O13" s="286">
        <v>0</v>
      </c>
      <c r="P13" s="287">
        <v>0</v>
      </c>
      <c r="Q13" s="166" t="s">
        <v>162</v>
      </c>
      <c r="R13" s="204">
        <f t="shared" si="0"/>
        <v>0</v>
      </c>
    </row>
    <row r="14" spans="1:21" ht="15">
      <c r="A14" s="284" t="s">
        <v>199</v>
      </c>
      <c r="B14" s="285" t="s">
        <v>188</v>
      </c>
      <c r="C14" s="286">
        <v>0</v>
      </c>
      <c r="D14" s="286">
        <v>0</v>
      </c>
      <c r="E14" s="286">
        <v>0</v>
      </c>
      <c r="F14" s="286">
        <v>0</v>
      </c>
      <c r="G14" s="286">
        <v>0</v>
      </c>
      <c r="H14" s="286">
        <v>0</v>
      </c>
      <c r="I14" s="286">
        <v>0</v>
      </c>
      <c r="J14" s="286">
        <v>0</v>
      </c>
      <c r="K14" s="286">
        <v>0</v>
      </c>
      <c r="L14" s="286">
        <v>0</v>
      </c>
      <c r="M14" s="286">
        <v>0</v>
      </c>
      <c r="N14" s="286">
        <v>0</v>
      </c>
      <c r="O14" s="286">
        <v>0</v>
      </c>
      <c r="P14" s="287">
        <v>0</v>
      </c>
      <c r="Q14" s="166" t="s">
        <v>162</v>
      </c>
      <c r="R14" s="204">
        <f t="shared" si="0"/>
        <v>0</v>
      </c>
    </row>
    <row r="15" spans="1:21" ht="15">
      <c r="A15" s="284" t="s">
        <v>200</v>
      </c>
      <c r="B15" s="285" t="s">
        <v>188</v>
      </c>
      <c r="C15" s="286">
        <v>152000</v>
      </c>
      <c r="D15" s="286">
        <v>153000</v>
      </c>
      <c r="E15" s="286">
        <v>154000</v>
      </c>
      <c r="F15" s="286">
        <v>154000</v>
      </c>
      <c r="G15" s="286">
        <v>155000</v>
      </c>
      <c r="H15" s="286">
        <v>156000</v>
      </c>
      <c r="I15" s="286">
        <v>157000</v>
      </c>
      <c r="J15" s="286">
        <v>157000</v>
      </c>
      <c r="K15" s="286">
        <v>158000</v>
      </c>
      <c r="L15" s="286">
        <v>159000</v>
      </c>
      <c r="M15" s="286">
        <v>159000</v>
      </c>
      <c r="N15" s="286">
        <v>160000</v>
      </c>
      <c r="O15" s="286">
        <v>161000</v>
      </c>
      <c r="P15" s="287">
        <v>156539</v>
      </c>
      <c r="Q15" s="166" t="s">
        <v>162</v>
      </c>
      <c r="R15" s="204">
        <f t="shared" si="0"/>
        <v>0</v>
      </c>
    </row>
    <row r="16" spans="1:21" ht="15">
      <c r="A16" s="284" t="s">
        <v>201</v>
      </c>
      <c r="B16" s="285" t="s">
        <v>188</v>
      </c>
      <c r="C16" s="286">
        <v>0</v>
      </c>
      <c r="D16" s="286">
        <v>0</v>
      </c>
      <c r="E16" s="286">
        <v>0</v>
      </c>
      <c r="F16" s="286">
        <v>0</v>
      </c>
      <c r="G16" s="286">
        <v>0</v>
      </c>
      <c r="H16" s="286">
        <v>0</v>
      </c>
      <c r="I16" s="286">
        <v>0</v>
      </c>
      <c r="J16" s="286">
        <v>0</v>
      </c>
      <c r="K16" s="286">
        <v>0</v>
      </c>
      <c r="L16" s="286">
        <v>0</v>
      </c>
      <c r="M16" s="286">
        <v>0</v>
      </c>
      <c r="N16" s="286">
        <v>0</v>
      </c>
      <c r="O16" s="286">
        <v>0</v>
      </c>
      <c r="P16" s="287">
        <v>0</v>
      </c>
      <c r="Q16" s="166" t="s">
        <v>162</v>
      </c>
      <c r="R16" s="204">
        <f t="shared" si="0"/>
        <v>0</v>
      </c>
    </row>
    <row r="17" spans="1:18" ht="15">
      <c r="A17" s="284" t="s">
        <v>202</v>
      </c>
      <c r="B17" s="285" t="s">
        <v>188</v>
      </c>
      <c r="C17" s="286">
        <v>44000</v>
      </c>
      <c r="D17" s="286">
        <v>44000</v>
      </c>
      <c r="E17" s="286">
        <v>44000</v>
      </c>
      <c r="F17" s="286">
        <v>45000</v>
      </c>
      <c r="G17" s="286">
        <v>45000</v>
      </c>
      <c r="H17" s="286">
        <v>45000</v>
      </c>
      <c r="I17" s="286">
        <v>45000</v>
      </c>
      <c r="J17" s="286">
        <v>45000</v>
      </c>
      <c r="K17" s="286">
        <v>45000</v>
      </c>
      <c r="L17" s="286">
        <v>45000</v>
      </c>
      <c r="M17" s="286">
        <v>45000</v>
      </c>
      <c r="N17" s="286">
        <v>45000</v>
      </c>
      <c r="O17" s="286">
        <v>45000</v>
      </c>
      <c r="P17" s="287">
        <v>44810</v>
      </c>
      <c r="Q17" s="166" t="s">
        <v>162</v>
      </c>
      <c r="R17" s="204">
        <f t="shared" si="0"/>
        <v>0</v>
      </c>
    </row>
    <row r="18" spans="1:18" ht="15">
      <c r="A18" s="284" t="s">
        <v>203</v>
      </c>
      <c r="B18" s="285" t="s">
        <v>188</v>
      </c>
      <c r="C18" s="286">
        <v>0</v>
      </c>
      <c r="D18" s="286">
        <v>0</v>
      </c>
      <c r="E18" s="286">
        <v>0</v>
      </c>
      <c r="F18" s="286">
        <v>0</v>
      </c>
      <c r="G18" s="286">
        <v>0</v>
      </c>
      <c r="H18" s="286">
        <v>0</v>
      </c>
      <c r="I18" s="286">
        <v>0</v>
      </c>
      <c r="J18" s="286">
        <v>0</v>
      </c>
      <c r="K18" s="286">
        <v>0</v>
      </c>
      <c r="L18" s="286">
        <v>0</v>
      </c>
      <c r="M18" s="286">
        <v>0</v>
      </c>
      <c r="N18" s="286">
        <v>0</v>
      </c>
      <c r="O18" s="286">
        <v>0</v>
      </c>
      <c r="P18" s="287">
        <v>0</v>
      </c>
      <c r="Q18" s="166" t="s">
        <v>162</v>
      </c>
      <c r="R18" s="204">
        <f t="shared" si="0"/>
        <v>0</v>
      </c>
    </row>
    <row r="19" spans="1:18" ht="15">
      <c r="A19" s="284" t="s">
        <v>204</v>
      </c>
      <c r="B19" s="285" t="s">
        <v>188</v>
      </c>
      <c r="C19" s="286">
        <v>0</v>
      </c>
      <c r="D19" s="286">
        <v>0</v>
      </c>
      <c r="E19" s="286">
        <v>0</v>
      </c>
      <c r="F19" s="286">
        <v>0</v>
      </c>
      <c r="G19" s="286">
        <v>0</v>
      </c>
      <c r="H19" s="286">
        <v>0</v>
      </c>
      <c r="I19" s="286">
        <v>0</v>
      </c>
      <c r="J19" s="286">
        <v>0</v>
      </c>
      <c r="K19" s="286">
        <v>0</v>
      </c>
      <c r="L19" s="286">
        <v>0</v>
      </c>
      <c r="M19" s="286">
        <v>0</v>
      </c>
      <c r="N19" s="286">
        <v>0</v>
      </c>
      <c r="O19" s="286">
        <v>0</v>
      </c>
      <c r="P19" s="287">
        <v>0</v>
      </c>
      <c r="Q19" s="166" t="s">
        <v>162</v>
      </c>
      <c r="R19" s="204">
        <f t="shared" si="0"/>
        <v>0</v>
      </c>
    </row>
    <row r="20" spans="1:18" ht="15">
      <c r="A20" s="284" t="s">
        <v>205</v>
      </c>
      <c r="B20" s="285" t="s">
        <v>188</v>
      </c>
      <c r="C20" s="286">
        <v>451000</v>
      </c>
      <c r="D20" s="286">
        <v>452000</v>
      </c>
      <c r="E20" s="286">
        <v>459000</v>
      </c>
      <c r="F20" s="286">
        <v>466000</v>
      </c>
      <c r="G20" s="286">
        <v>473000</v>
      </c>
      <c r="H20" s="286">
        <v>479000</v>
      </c>
      <c r="I20" s="286">
        <v>486000</v>
      </c>
      <c r="J20" s="286">
        <v>493000</v>
      </c>
      <c r="K20" s="286">
        <v>500000</v>
      </c>
      <c r="L20" s="286">
        <v>506000</v>
      </c>
      <c r="M20" s="286">
        <v>513000</v>
      </c>
      <c r="N20" s="286">
        <v>520000</v>
      </c>
      <c r="O20" s="286">
        <v>525000</v>
      </c>
      <c r="P20" s="287">
        <v>486270</v>
      </c>
      <c r="Q20" s="166" t="s">
        <v>162</v>
      </c>
      <c r="R20" s="204">
        <f t="shared" si="0"/>
        <v>0</v>
      </c>
    </row>
    <row r="21" spans="1:18" ht="15">
      <c r="A21" s="284" t="s">
        <v>206</v>
      </c>
      <c r="B21" s="285" t="s">
        <v>188</v>
      </c>
      <c r="C21" s="286">
        <v>0</v>
      </c>
      <c r="D21" s="286">
        <v>0</v>
      </c>
      <c r="E21" s="286">
        <v>0</v>
      </c>
      <c r="F21" s="286">
        <v>0</v>
      </c>
      <c r="G21" s="286">
        <v>0</v>
      </c>
      <c r="H21" s="286">
        <v>0</v>
      </c>
      <c r="I21" s="286">
        <v>0</v>
      </c>
      <c r="J21" s="286">
        <v>0</v>
      </c>
      <c r="K21" s="286">
        <v>0</v>
      </c>
      <c r="L21" s="286">
        <v>0</v>
      </c>
      <c r="M21" s="286">
        <v>0</v>
      </c>
      <c r="N21" s="286">
        <v>0</v>
      </c>
      <c r="O21" s="286">
        <v>0</v>
      </c>
      <c r="P21" s="287">
        <v>0</v>
      </c>
      <c r="Q21" s="166" t="s">
        <v>162</v>
      </c>
      <c r="R21" s="204">
        <f t="shared" si="0"/>
        <v>0</v>
      </c>
    </row>
    <row r="22" spans="1:18" ht="15">
      <c r="A22" s="284" t="s">
        <v>207</v>
      </c>
      <c r="B22" s="285" t="s">
        <v>188</v>
      </c>
      <c r="C22" s="286">
        <v>0</v>
      </c>
      <c r="D22" s="286">
        <v>0</v>
      </c>
      <c r="E22" s="286">
        <v>0</v>
      </c>
      <c r="F22" s="286">
        <v>0</v>
      </c>
      <c r="G22" s="286">
        <v>0</v>
      </c>
      <c r="H22" s="286">
        <v>0</v>
      </c>
      <c r="I22" s="286">
        <v>0</v>
      </c>
      <c r="J22" s="286">
        <v>0</v>
      </c>
      <c r="K22" s="286">
        <v>0</v>
      </c>
      <c r="L22" s="286">
        <v>0</v>
      </c>
      <c r="M22" s="286">
        <v>0</v>
      </c>
      <c r="N22" s="286">
        <v>0</v>
      </c>
      <c r="O22" s="286">
        <v>0</v>
      </c>
      <c r="P22" s="287">
        <v>0</v>
      </c>
      <c r="Q22" s="166" t="s">
        <v>162</v>
      </c>
      <c r="R22" s="204">
        <f t="shared" si="0"/>
        <v>0</v>
      </c>
    </row>
    <row r="23" spans="1:18" ht="15">
      <c r="A23" s="284" t="s">
        <v>208</v>
      </c>
      <c r="B23" s="285" t="s">
        <v>188</v>
      </c>
      <c r="C23" s="286">
        <v>2885000</v>
      </c>
      <c r="D23" s="286">
        <v>2900000</v>
      </c>
      <c r="E23" s="286">
        <v>2915000</v>
      </c>
      <c r="F23" s="286">
        <v>2930000</v>
      </c>
      <c r="G23" s="286">
        <v>2945000</v>
      </c>
      <c r="H23" s="286">
        <v>2960000</v>
      </c>
      <c r="I23" s="286">
        <v>2975000</v>
      </c>
      <c r="J23" s="286">
        <v>2990000</v>
      </c>
      <c r="K23" s="286">
        <v>3004000</v>
      </c>
      <c r="L23" s="286">
        <v>3019000</v>
      </c>
      <c r="M23" s="286">
        <v>3034000</v>
      </c>
      <c r="N23" s="286">
        <v>3049000</v>
      </c>
      <c r="O23" s="286">
        <v>3064000</v>
      </c>
      <c r="P23" s="287">
        <v>2974508</v>
      </c>
      <c r="Q23" s="166" t="s">
        <v>162</v>
      </c>
      <c r="R23" s="204">
        <f t="shared" si="0"/>
        <v>0</v>
      </c>
    </row>
    <row r="24" spans="1:18" ht="15">
      <c r="A24" s="284" t="s">
        <v>209</v>
      </c>
      <c r="B24" s="285" t="s">
        <v>188</v>
      </c>
      <c r="C24" s="286">
        <v>0</v>
      </c>
      <c r="D24" s="286">
        <v>0</v>
      </c>
      <c r="E24" s="286">
        <v>0</v>
      </c>
      <c r="F24" s="286">
        <v>0</v>
      </c>
      <c r="G24" s="286">
        <v>0</v>
      </c>
      <c r="H24" s="286">
        <v>0</v>
      </c>
      <c r="I24" s="286">
        <v>0</v>
      </c>
      <c r="J24" s="286">
        <v>0</v>
      </c>
      <c r="K24" s="286">
        <v>0</v>
      </c>
      <c r="L24" s="286">
        <v>0</v>
      </c>
      <c r="M24" s="286">
        <v>0</v>
      </c>
      <c r="N24" s="286">
        <v>0</v>
      </c>
      <c r="O24" s="286">
        <v>0</v>
      </c>
      <c r="P24" s="287">
        <v>0</v>
      </c>
      <c r="Q24" s="166" t="s">
        <v>162</v>
      </c>
      <c r="R24" s="204">
        <f t="shared" si="0"/>
        <v>0</v>
      </c>
    </row>
    <row r="25" spans="1:18" ht="15">
      <c r="A25" s="284" t="s">
        <v>210</v>
      </c>
      <c r="B25" s="285" t="s">
        <v>188</v>
      </c>
      <c r="C25" s="286">
        <v>0</v>
      </c>
      <c r="D25" s="286">
        <v>0</v>
      </c>
      <c r="E25" s="286">
        <v>0</v>
      </c>
      <c r="F25" s="286">
        <v>0</v>
      </c>
      <c r="G25" s="286">
        <v>0</v>
      </c>
      <c r="H25" s="286">
        <v>0</v>
      </c>
      <c r="I25" s="286">
        <v>0</v>
      </c>
      <c r="J25" s="286">
        <v>0</v>
      </c>
      <c r="K25" s="286">
        <v>0</v>
      </c>
      <c r="L25" s="286">
        <v>0</v>
      </c>
      <c r="M25" s="286">
        <v>0</v>
      </c>
      <c r="N25" s="286">
        <v>0</v>
      </c>
      <c r="O25" s="286">
        <v>0</v>
      </c>
      <c r="P25" s="287">
        <v>0</v>
      </c>
      <c r="Q25" s="166" t="s">
        <v>162</v>
      </c>
      <c r="R25" s="204">
        <f t="shared" si="0"/>
        <v>0</v>
      </c>
    </row>
    <row r="26" spans="1:18" ht="15">
      <c r="A26" s="284" t="s">
        <v>211</v>
      </c>
      <c r="B26" s="285" t="s">
        <v>188</v>
      </c>
      <c r="C26" s="286">
        <v>0</v>
      </c>
      <c r="D26" s="286">
        <v>0</v>
      </c>
      <c r="E26" s="286">
        <v>0</v>
      </c>
      <c r="F26" s="286">
        <v>0</v>
      </c>
      <c r="G26" s="286">
        <v>0</v>
      </c>
      <c r="H26" s="286">
        <v>0</v>
      </c>
      <c r="I26" s="286">
        <v>0</v>
      </c>
      <c r="J26" s="286">
        <v>0</v>
      </c>
      <c r="K26" s="286">
        <v>0</v>
      </c>
      <c r="L26" s="286">
        <v>0</v>
      </c>
      <c r="M26" s="286">
        <v>0</v>
      </c>
      <c r="N26" s="286">
        <v>0</v>
      </c>
      <c r="O26" s="286">
        <v>0</v>
      </c>
      <c r="P26" s="287">
        <v>0</v>
      </c>
      <c r="Q26" s="166" t="s">
        <v>162</v>
      </c>
      <c r="R26" s="204">
        <f t="shared" si="0"/>
        <v>0</v>
      </c>
    </row>
    <row r="27" spans="1:18" ht="15">
      <c r="A27" s="284" t="s">
        <v>212</v>
      </c>
      <c r="B27" s="285" t="s">
        <v>188</v>
      </c>
      <c r="C27" s="286">
        <v>0</v>
      </c>
      <c r="D27" s="286">
        <v>0</v>
      </c>
      <c r="E27" s="286">
        <v>0</v>
      </c>
      <c r="F27" s="286">
        <v>0</v>
      </c>
      <c r="G27" s="286">
        <v>0</v>
      </c>
      <c r="H27" s="286">
        <v>0</v>
      </c>
      <c r="I27" s="286">
        <v>0</v>
      </c>
      <c r="J27" s="286">
        <v>0</v>
      </c>
      <c r="K27" s="286">
        <v>0</v>
      </c>
      <c r="L27" s="286">
        <v>0</v>
      </c>
      <c r="M27" s="286">
        <v>0</v>
      </c>
      <c r="N27" s="286">
        <v>0</v>
      </c>
      <c r="O27" s="286">
        <v>0</v>
      </c>
      <c r="P27" s="287">
        <v>0</v>
      </c>
      <c r="Q27" s="166" t="s">
        <v>162</v>
      </c>
      <c r="R27" s="204">
        <f t="shared" si="0"/>
        <v>0</v>
      </c>
    </row>
    <row r="28" spans="1:18" ht="15">
      <c r="A28" s="284" t="s">
        <v>213</v>
      </c>
      <c r="B28" s="285" t="s">
        <v>188</v>
      </c>
      <c r="C28" s="286">
        <v>0</v>
      </c>
      <c r="D28" s="286">
        <v>0</v>
      </c>
      <c r="E28" s="286">
        <v>0</v>
      </c>
      <c r="F28" s="286">
        <v>0</v>
      </c>
      <c r="G28" s="286">
        <v>0</v>
      </c>
      <c r="H28" s="286">
        <v>0</v>
      </c>
      <c r="I28" s="286">
        <v>0</v>
      </c>
      <c r="J28" s="286">
        <v>0</v>
      </c>
      <c r="K28" s="286">
        <v>0</v>
      </c>
      <c r="L28" s="286">
        <v>0</v>
      </c>
      <c r="M28" s="286">
        <v>0</v>
      </c>
      <c r="N28" s="286">
        <v>0</v>
      </c>
      <c r="O28" s="286">
        <v>0</v>
      </c>
      <c r="P28" s="287">
        <v>0</v>
      </c>
      <c r="Q28" s="166" t="s">
        <v>162</v>
      </c>
      <c r="R28" s="204">
        <f t="shared" si="0"/>
        <v>0</v>
      </c>
    </row>
    <row r="29" spans="1:18" ht="15">
      <c r="A29" s="284" t="s">
        <v>214</v>
      </c>
      <c r="B29" s="285" t="s">
        <v>188</v>
      </c>
      <c r="C29" s="286">
        <v>0</v>
      </c>
      <c r="D29" s="286">
        <v>0</v>
      </c>
      <c r="E29" s="286">
        <v>0</v>
      </c>
      <c r="F29" s="286">
        <v>0</v>
      </c>
      <c r="G29" s="286">
        <v>0</v>
      </c>
      <c r="H29" s="286">
        <v>0</v>
      </c>
      <c r="I29" s="286">
        <v>0</v>
      </c>
      <c r="J29" s="286">
        <v>0</v>
      </c>
      <c r="K29" s="286">
        <v>0</v>
      </c>
      <c r="L29" s="286">
        <v>0</v>
      </c>
      <c r="M29" s="286">
        <v>0</v>
      </c>
      <c r="N29" s="286">
        <v>0</v>
      </c>
      <c r="O29" s="286">
        <v>0</v>
      </c>
      <c r="P29" s="287">
        <v>0</v>
      </c>
      <c r="Q29" s="166" t="s">
        <v>162</v>
      </c>
      <c r="R29" s="204">
        <f t="shared" si="0"/>
        <v>0</v>
      </c>
    </row>
    <row r="30" spans="1:18" ht="15">
      <c r="A30" s="284" t="s">
        <v>215</v>
      </c>
      <c r="B30" s="285" t="s">
        <v>188</v>
      </c>
      <c r="C30" s="286">
        <v>0</v>
      </c>
      <c r="D30" s="286">
        <v>0</v>
      </c>
      <c r="E30" s="286">
        <v>0</v>
      </c>
      <c r="F30" s="286">
        <v>0</v>
      </c>
      <c r="G30" s="286">
        <v>0</v>
      </c>
      <c r="H30" s="286">
        <v>0</v>
      </c>
      <c r="I30" s="286">
        <v>0</v>
      </c>
      <c r="J30" s="286">
        <v>0</v>
      </c>
      <c r="K30" s="286">
        <v>0</v>
      </c>
      <c r="L30" s="286">
        <v>0</v>
      </c>
      <c r="M30" s="286">
        <v>0</v>
      </c>
      <c r="N30" s="286">
        <v>0</v>
      </c>
      <c r="O30" s="286">
        <v>0</v>
      </c>
      <c r="P30" s="287">
        <v>0</v>
      </c>
      <c r="Q30" s="166" t="s">
        <v>162</v>
      </c>
      <c r="R30" s="204">
        <f t="shared" si="0"/>
        <v>0</v>
      </c>
    </row>
    <row r="31" spans="1:18" ht="15">
      <c r="A31" s="284" t="s">
        <v>216</v>
      </c>
      <c r="B31" s="285" t="s">
        <v>188</v>
      </c>
      <c r="C31" s="286">
        <v>0</v>
      </c>
      <c r="D31" s="286">
        <v>0</v>
      </c>
      <c r="E31" s="286">
        <v>0</v>
      </c>
      <c r="F31" s="286">
        <v>0</v>
      </c>
      <c r="G31" s="286">
        <v>0</v>
      </c>
      <c r="H31" s="286">
        <v>0</v>
      </c>
      <c r="I31" s="286">
        <v>0</v>
      </c>
      <c r="J31" s="286">
        <v>0</v>
      </c>
      <c r="K31" s="286">
        <v>0</v>
      </c>
      <c r="L31" s="286">
        <v>0</v>
      </c>
      <c r="M31" s="286">
        <v>0</v>
      </c>
      <c r="N31" s="286">
        <v>0</v>
      </c>
      <c r="O31" s="286">
        <v>0</v>
      </c>
      <c r="P31" s="287">
        <v>0</v>
      </c>
      <c r="Q31" s="166" t="s">
        <v>162</v>
      </c>
      <c r="R31" s="204">
        <f t="shared" si="0"/>
        <v>0</v>
      </c>
    </row>
    <row r="32" spans="1:18" ht="15">
      <c r="A32" s="284" t="s">
        <v>217</v>
      </c>
      <c r="B32" s="285" t="s">
        <v>188</v>
      </c>
      <c r="C32" s="286">
        <v>0</v>
      </c>
      <c r="D32" s="286">
        <v>0</v>
      </c>
      <c r="E32" s="286">
        <v>0</v>
      </c>
      <c r="F32" s="286">
        <v>0</v>
      </c>
      <c r="G32" s="286">
        <v>0</v>
      </c>
      <c r="H32" s="286">
        <v>0</v>
      </c>
      <c r="I32" s="286">
        <v>0</v>
      </c>
      <c r="J32" s="286">
        <v>0</v>
      </c>
      <c r="K32" s="286">
        <v>0</v>
      </c>
      <c r="L32" s="286">
        <v>0</v>
      </c>
      <c r="M32" s="286">
        <v>0</v>
      </c>
      <c r="N32" s="286">
        <v>0</v>
      </c>
      <c r="O32" s="286">
        <v>0</v>
      </c>
      <c r="P32" s="287">
        <v>0</v>
      </c>
      <c r="Q32" s="166" t="s">
        <v>162</v>
      </c>
      <c r="R32" s="204">
        <f t="shared" si="0"/>
        <v>0</v>
      </c>
    </row>
    <row r="33" spans="1:18" ht="15">
      <c r="A33" s="284" t="s">
        <v>218</v>
      </c>
      <c r="B33" s="285" t="s">
        <v>188</v>
      </c>
      <c r="C33" s="286">
        <v>0</v>
      </c>
      <c r="D33" s="286">
        <v>0</v>
      </c>
      <c r="E33" s="286">
        <v>0</v>
      </c>
      <c r="F33" s="286">
        <v>0</v>
      </c>
      <c r="G33" s="286">
        <v>0</v>
      </c>
      <c r="H33" s="286">
        <v>0</v>
      </c>
      <c r="I33" s="286">
        <v>0</v>
      </c>
      <c r="J33" s="286">
        <v>0</v>
      </c>
      <c r="K33" s="286">
        <v>0</v>
      </c>
      <c r="L33" s="286">
        <v>0</v>
      </c>
      <c r="M33" s="286">
        <v>0</v>
      </c>
      <c r="N33" s="286">
        <v>0</v>
      </c>
      <c r="O33" s="286">
        <v>0</v>
      </c>
      <c r="P33" s="287">
        <v>0</v>
      </c>
      <c r="Q33" s="166" t="s">
        <v>162</v>
      </c>
      <c r="R33" s="204">
        <f t="shared" si="0"/>
        <v>0</v>
      </c>
    </row>
    <row r="34" spans="1:18" ht="15">
      <c r="A34" s="284" t="s">
        <v>219</v>
      </c>
      <c r="B34" s="285" t="s">
        <v>188</v>
      </c>
      <c r="C34" s="286">
        <v>0</v>
      </c>
      <c r="D34" s="286">
        <v>0</v>
      </c>
      <c r="E34" s="286">
        <v>0</v>
      </c>
      <c r="F34" s="286">
        <v>0</v>
      </c>
      <c r="G34" s="286">
        <v>0</v>
      </c>
      <c r="H34" s="286">
        <v>0</v>
      </c>
      <c r="I34" s="286">
        <v>0</v>
      </c>
      <c r="J34" s="286">
        <v>0</v>
      </c>
      <c r="K34" s="286">
        <v>0</v>
      </c>
      <c r="L34" s="286">
        <v>0</v>
      </c>
      <c r="M34" s="286">
        <v>0</v>
      </c>
      <c r="N34" s="286">
        <v>0</v>
      </c>
      <c r="O34" s="286">
        <v>0</v>
      </c>
      <c r="P34" s="287">
        <v>0</v>
      </c>
      <c r="Q34" s="166" t="s">
        <v>162</v>
      </c>
      <c r="R34" s="204">
        <f t="shared" si="0"/>
        <v>0</v>
      </c>
    </row>
    <row r="35" spans="1:18" ht="15">
      <c r="A35" s="284" t="s">
        <v>220</v>
      </c>
      <c r="B35" s="285" t="s">
        <v>188</v>
      </c>
      <c r="C35" s="286">
        <v>0</v>
      </c>
      <c r="D35" s="286">
        <v>0</v>
      </c>
      <c r="E35" s="286">
        <v>0</v>
      </c>
      <c r="F35" s="286">
        <v>0</v>
      </c>
      <c r="G35" s="286">
        <v>0</v>
      </c>
      <c r="H35" s="286">
        <v>0</v>
      </c>
      <c r="I35" s="286">
        <v>0</v>
      </c>
      <c r="J35" s="286">
        <v>0</v>
      </c>
      <c r="K35" s="286">
        <v>0</v>
      </c>
      <c r="L35" s="286">
        <v>0</v>
      </c>
      <c r="M35" s="286">
        <v>0</v>
      </c>
      <c r="N35" s="286">
        <v>1000</v>
      </c>
      <c r="O35" s="286">
        <v>1000</v>
      </c>
      <c r="P35" s="287">
        <v>110</v>
      </c>
      <c r="Q35" s="166" t="s">
        <v>162</v>
      </c>
      <c r="R35" s="204">
        <f t="shared" si="0"/>
        <v>0</v>
      </c>
    </row>
    <row r="36" spans="1:18" ht="15">
      <c r="A36" s="284" t="s">
        <v>221</v>
      </c>
      <c r="B36" s="285" t="s">
        <v>188</v>
      </c>
      <c r="C36" s="286">
        <v>133000</v>
      </c>
      <c r="D36" s="286">
        <v>134000</v>
      </c>
      <c r="E36" s="286">
        <v>135000</v>
      </c>
      <c r="F36" s="286">
        <v>136000</v>
      </c>
      <c r="G36" s="286">
        <v>137000</v>
      </c>
      <c r="H36" s="286">
        <v>138000</v>
      </c>
      <c r="I36" s="286">
        <v>140000</v>
      </c>
      <c r="J36" s="286">
        <v>141000</v>
      </c>
      <c r="K36" s="286">
        <v>142000</v>
      </c>
      <c r="L36" s="286">
        <v>143000</v>
      </c>
      <c r="M36" s="286">
        <v>144000</v>
      </c>
      <c r="N36" s="286">
        <v>145000</v>
      </c>
      <c r="O36" s="286">
        <v>146000</v>
      </c>
      <c r="P36" s="287">
        <v>139502</v>
      </c>
      <c r="Q36" s="166" t="s">
        <v>162</v>
      </c>
      <c r="R36" s="204">
        <f t="shared" si="0"/>
        <v>0</v>
      </c>
    </row>
    <row r="37" spans="1:18" ht="15">
      <c r="A37" s="284" t="s">
        <v>222</v>
      </c>
      <c r="B37" s="285" t="s">
        <v>188</v>
      </c>
      <c r="C37" s="286">
        <v>0</v>
      </c>
      <c r="D37" s="286">
        <v>0</v>
      </c>
      <c r="E37" s="286">
        <v>0</v>
      </c>
      <c r="F37" s="286">
        <v>0</v>
      </c>
      <c r="G37" s="286">
        <v>0</v>
      </c>
      <c r="H37" s="286">
        <v>0</v>
      </c>
      <c r="I37" s="286">
        <v>0</v>
      </c>
      <c r="J37" s="286">
        <v>0</v>
      </c>
      <c r="K37" s="286">
        <v>0</v>
      </c>
      <c r="L37" s="286">
        <v>0</v>
      </c>
      <c r="M37" s="286">
        <v>0</v>
      </c>
      <c r="N37" s="286">
        <v>0</v>
      </c>
      <c r="O37" s="286">
        <v>0</v>
      </c>
      <c r="P37" s="287">
        <v>0</v>
      </c>
      <c r="Q37" s="166" t="s">
        <v>162</v>
      </c>
      <c r="R37" s="204">
        <f t="shared" si="0"/>
        <v>0</v>
      </c>
    </row>
    <row r="38" spans="1:18" ht="15">
      <c r="A38" s="284" t="s">
        <v>223</v>
      </c>
      <c r="B38" s="285" t="s">
        <v>188</v>
      </c>
      <c r="C38" s="286">
        <v>25000</v>
      </c>
      <c r="D38" s="286">
        <v>25000</v>
      </c>
      <c r="E38" s="286">
        <v>25000</v>
      </c>
      <c r="F38" s="286">
        <v>25000</v>
      </c>
      <c r="G38" s="286">
        <v>26000</v>
      </c>
      <c r="H38" s="286">
        <v>26000</v>
      </c>
      <c r="I38" s="286">
        <v>26000</v>
      </c>
      <c r="J38" s="286">
        <v>26000</v>
      </c>
      <c r="K38" s="286">
        <v>26000</v>
      </c>
      <c r="L38" s="286">
        <v>27000</v>
      </c>
      <c r="M38" s="286">
        <v>27000</v>
      </c>
      <c r="N38" s="286">
        <v>27000</v>
      </c>
      <c r="O38" s="286">
        <v>28000</v>
      </c>
      <c r="P38" s="287">
        <v>25976</v>
      </c>
      <c r="Q38" s="166" t="s">
        <v>162</v>
      </c>
      <c r="R38" s="204">
        <f t="shared" si="0"/>
        <v>0</v>
      </c>
    </row>
    <row r="39" spans="1:18" ht="15">
      <c r="A39" s="284" t="s">
        <v>224</v>
      </c>
      <c r="B39" s="285" t="s">
        <v>188</v>
      </c>
      <c r="C39" s="286">
        <v>1205000</v>
      </c>
      <c r="D39" s="286">
        <v>1207000</v>
      </c>
      <c r="E39" s="286">
        <v>1208000</v>
      </c>
      <c r="F39" s="286">
        <v>1210000</v>
      </c>
      <c r="G39" s="286">
        <v>1212000</v>
      </c>
      <c r="H39" s="286">
        <v>1213000</v>
      </c>
      <c r="I39" s="286">
        <v>1215000</v>
      </c>
      <c r="J39" s="286">
        <v>1217000</v>
      </c>
      <c r="K39" s="286">
        <v>1218000</v>
      </c>
      <c r="L39" s="286">
        <v>1220000</v>
      </c>
      <c r="M39" s="286">
        <v>1222000</v>
      </c>
      <c r="N39" s="286">
        <v>1223000</v>
      </c>
      <c r="O39" s="286">
        <v>1225000</v>
      </c>
      <c r="P39" s="287">
        <v>1214939</v>
      </c>
      <c r="Q39" s="166" t="s">
        <v>162</v>
      </c>
      <c r="R39" s="204">
        <f t="shared" si="0"/>
        <v>0</v>
      </c>
    </row>
    <row r="40" spans="1:18" ht="15">
      <c r="A40" s="284" t="s">
        <v>225</v>
      </c>
      <c r="B40" s="285" t="s">
        <v>188</v>
      </c>
      <c r="C40" s="286">
        <v>0</v>
      </c>
      <c r="D40" s="286">
        <v>0</v>
      </c>
      <c r="E40" s="286">
        <v>0</v>
      </c>
      <c r="F40" s="286">
        <v>0</v>
      </c>
      <c r="G40" s="286">
        <v>0</v>
      </c>
      <c r="H40" s="286">
        <v>0</v>
      </c>
      <c r="I40" s="286">
        <v>0</v>
      </c>
      <c r="J40" s="286">
        <v>0</v>
      </c>
      <c r="K40" s="286">
        <v>0</v>
      </c>
      <c r="L40" s="286">
        <v>0</v>
      </c>
      <c r="M40" s="286">
        <v>0</v>
      </c>
      <c r="N40" s="286">
        <v>0</v>
      </c>
      <c r="O40" s="286">
        <v>0</v>
      </c>
      <c r="P40" s="287">
        <v>0</v>
      </c>
      <c r="Q40" s="166" t="s">
        <v>162</v>
      </c>
      <c r="R40" s="204">
        <f t="shared" si="0"/>
        <v>0</v>
      </c>
    </row>
    <row r="41" spans="1:18" ht="15">
      <c r="A41" s="284" t="s">
        <v>226</v>
      </c>
      <c r="B41" s="285" t="s">
        <v>188</v>
      </c>
      <c r="C41" s="286">
        <v>5565000</v>
      </c>
      <c r="D41" s="286">
        <v>5480000</v>
      </c>
      <c r="E41" s="286">
        <v>5518000</v>
      </c>
      <c r="F41" s="286">
        <v>5556000</v>
      </c>
      <c r="G41" s="286">
        <v>5594000</v>
      </c>
      <c r="H41" s="286">
        <v>5631000</v>
      </c>
      <c r="I41" s="286">
        <v>5669000</v>
      </c>
      <c r="J41" s="286">
        <v>5707000</v>
      </c>
      <c r="K41" s="286">
        <v>5745000</v>
      </c>
      <c r="L41" s="286">
        <v>5782000</v>
      </c>
      <c r="M41" s="286">
        <v>5820000</v>
      </c>
      <c r="N41" s="286">
        <v>5858000</v>
      </c>
      <c r="O41" s="286">
        <v>5848000</v>
      </c>
      <c r="P41" s="287">
        <v>5672247</v>
      </c>
      <c r="Q41" s="166" t="s">
        <v>162</v>
      </c>
      <c r="R41" s="204">
        <f t="shared" si="0"/>
        <v>0</v>
      </c>
    </row>
    <row r="42" spans="1:18" ht="15">
      <c r="A42" s="284" t="s">
        <v>227</v>
      </c>
      <c r="B42" s="285" t="s">
        <v>188</v>
      </c>
      <c r="C42" s="286">
        <v>27323000</v>
      </c>
      <c r="D42" s="286">
        <v>27391000</v>
      </c>
      <c r="E42" s="286">
        <v>27458000</v>
      </c>
      <c r="F42" s="286">
        <v>27525000</v>
      </c>
      <c r="G42" s="286">
        <v>27592000</v>
      </c>
      <c r="H42" s="286">
        <v>27659000</v>
      </c>
      <c r="I42" s="286">
        <v>27727000</v>
      </c>
      <c r="J42" s="286">
        <v>27794000</v>
      </c>
      <c r="K42" s="286">
        <v>27861000</v>
      </c>
      <c r="L42" s="286">
        <v>27929000</v>
      </c>
      <c r="M42" s="286">
        <v>27996000</v>
      </c>
      <c r="N42" s="286">
        <v>28063000</v>
      </c>
      <c r="O42" s="286">
        <v>28130000</v>
      </c>
      <c r="P42" s="287">
        <v>27726822</v>
      </c>
      <c r="Q42" s="166" t="s">
        <v>162</v>
      </c>
      <c r="R42" s="204">
        <f t="shared" si="0"/>
        <v>0</v>
      </c>
    </row>
    <row r="43" spans="1:18" ht="15">
      <c r="A43" s="284" t="s">
        <v>228</v>
      </c>
      <c r="B43" s="285" t="s">
        <v>188</v>
      </c>
      <c r="C43" s="286">
        <v>0</v>
      </c>
      <c r="D43" s="286">
        <v>0</v>
      </c>
      <c r="E43" s="286">
        <v>0</v>
      </c>
      <c r="F43" s="286">
        <v>0</v>
      </c>
      <c r="G43" s="286">
        <v>0</v>
      </c>
      <c r="H43" s="286">
        <v>0</v>
      </c>
      <c r="I43" s="286">
        <v>0</v>
      </c>
      <c r="J43" s="286">
        <v>0</v>
      </c>
      <c r="K43" s="286">
        <v>0</v>
      </c>
      <c r="L43" s="286">
        <v>0</v>
      </c>
      <c r="M43" s="286">
        <v>0</v>
      </c>
      <c r="N43" s="286">
        <v>0</v>
      </c>
      <c r="O43" s="286">
        <v>0</v>
      </c>
      <c r="P43" s="287">
        <v>0</v>
      </c>
      <c r="Q43" s="166" t="s">
        <v>162</v>
      </c>
      <c r="R43" s="204">
        <f t="shared" si="0"/>
        <v>0</v>
      </c>
    </row>
    <row r="44" spans="1:18" ht="15">
      <c r="A44" s="284" t="s">
        <v>229</v>
      </c>
      <c r="B44" s="285" t="s">
        <v>188</v>
      </c>
      <c r="C44" s="286">
        <v>1128000</v>
      </c>
      <c r="D44" s="286">
        <v>1074000</v>
      </c>
      <c r="E44" s="286">
        <v>1102000</v>
      </c>
      <c r="F44" s="286">
        <v>1129000</v>
      </c>
      <c r="G44" s="286">
        <v>1157000</v>
      </c>
      <c r="H44" s="286">
        <v>1185000</v>
      </c>
      <c r="I44" s="286">
        <v>1212000</v>
      </c>
      <c r="J44" s="286">
        <v>1240000</v>
      </c>
      <c r="K44" s="286">
        <v>1268000</v>
      </c>
      <c r="L44" s="286">
        <v>1296000</v>
      </c>
      <c r="M44" s="286">
        <v>1324000</v>
      </c>
      <c r="N44" s="286">
        <v>1352000</v>
      </c>
      <c r="O44" s="286">
        <v>1331000</v>
      </c>
      <c r="P44" s="287">
        <v>1213962</v>
      </c>
      <c r="Q44" s="166" t="s">
        <v>162</v>
      </c>
      <c r="R44" s="204">
        <f t="shared" si="0"/>
        <v>0</v>
      </c>
    </row>
    <row r="45" spans="1:18" ht="15">
      <c r="A45" s="284" t="s">
        <v>230</v>
      </c>
      <c r="B45" s="285" t="s">
        <v>188</v>
      </c>
      <c r="C45" s="286">
        <v>0</v>
      </c>
      <c r="D45" s="286">
        <v>0</v>
      </c>
      <c r="E45" s="286">
        <v>0</v>
      </c>
      <c r="F45" s="286">
        <v>0</v>
      </c>
      <c r="G45" s="286">
        <v>0</v>
      </c>
      <c r="H45" s="286">
        <v>0</v>
      </c>
      <c r="I45" s="286">
        <v>0</v>
      </c>
      <c r="J45" s="286">
        <v>0</v>
      </c>
      <c r="K45" s="286">
        <v>0</v>
      </c>
      <c r="L45" s="286">
        <v>0</v>
      </c>
      <c r="M45" s="286">
        <v>0</v>
      </c>
      <c r="N45" s="286">
        <v>0</v>
      </c>
      <c r="O45" s="286">
        <v>0</v>
      </c>
      <c r="P45" s="287">
        <v>0</v>
      </c>
      <c r="Q45" s="166" t="s">
        <v>162</v>
      </c>
      <c r="R45" s="204">
        <f t="shared" si="0"/>
        <v>0</v>
      </c>
    </row>
    <row r="46" spans="1:18" ht="15">
      <c r="A46" s="284" t="s">
        <v>231</v>
      </c>
      <c r="B46" s="285" t="s">
        <v>188</v>
      </c>
      <c r="C46" s="286">
        <v>21875000</v>
      </c>
      <c r="D46" s="286">
        <v>21720000</v>
      </c>
      <c r="E46" s="286">
        <v>21803000</v>
      </c>
      <c r="F46" s="286">
        <v>21886000</v>
      </c>
      <c r="G46" s="286">
        <v>21968000</v>
      </c>
      <c r="H46" s="286">
        <v>22051000</v>
      </c>
      <c r="I46" s="286">
        <v>22134000</v>
      </c>
      <c r="J46" s="286">
        <v>22236000</v>
      </c>
      <c r="K46" s="286">
        <v>22322000</v>
      </c>
      <c r="L46" s="286">
        <v>22408000</v>
      </c>
      <c r="M46" s="286">
        <v>22494000</v>
      </c>
      <c r="N46" s="286">
        <v>22580000</v>
      </c>
      <c r="O46" s="286">
        <v>22271000</v>
      </c>
      <c r="P46" s="287">
        <v>22139570</v>
      </c>
      <c r="Q46" s="166" t="s">
        <v>162</v>
      </c>
      <c r="R46" s="204">
        <f t="shared" si="0"/>
        <v>0</v>
      </c>
    </row>
    <row r="47" spans="1:18" ht="15">
      <c r="A47" s="284" t="s">
        <v>232</v>
      </c>
      <c r="B47" s="285" t="s">
        <v>188</v>
      </c>
      <c r="C47" s="286">
        <v>55620000</v>
      </c>
      <c r="D47" s="286">
        <v>56077000</v>
      </c>
      <c r="E47" s="286">
        <v>55823000</v>
      </c>
      <c r="F47" s="286">
        <v>56630000</v>
      </c>
      <c r="G47" s="286">
        <v>56379000</v>
      </c>
      <c r="H47" s="286">
        <v>54337000</v>
      </c>
      <c r="I47" s="286">
        <v>54104000</v>
      </c>
      <c r="J47" s="286">
        <v>53854000</v>
      </c>
      <c r="K47" s="286">
        <v>53603000</v>
      </c>
      <c r="L47" s="286">
        <v>53354000</v>
      </c>
      <c r="M47" s="286">
        <v>53106000</v>
      </c>
      <c r="N47" s="286">
        <v>52858000</v>
      </c>
      <c r="O47" s="286">
        <v>52604000</v>
      </c>
      <c r="P47" s="287">
        <v>54519754</v>
      </c>
      <c r="Q47" s="166" t="s">
        <v>162</v>
      </c>
      <c r="R47" s="204">
        <f t="shared" si="0"/>
        <v>0</v>
      </c>
    </row>
    <row r="48" spans="1:18" ht="15">
      <c r="A48" s="284" t="s">
        <v>233</v>
      </c>
      <c r="B48" s="285" t="s">
        <v>188</v>
      </c>
      <c r="C48" s="286">
        <v>0</v>
      </c>
      <c r="D48" s="286">
        <v>0</v>
      </c>
      <c r="E48" s="286">
        <v>0</v>
      </c>
      <c r="F48" s="286">
        <v>0</v>
      </c>
      <c r="G48" s="286">
        <v>0</v>
      </c>
      <c r="H48" s="286">
        <v>0</v>
      </c>
      <c r="I48" s="286">
        <v>0</v>
      </c>
      <c r="J48" s="286">
        <v>0</v>
      </c>
      <c r="K48" s="286">
        <v>0</v>
      </c>
      <c r="L48" s="286">
        <v>0</v>
      </c>
      <c r="M48" s="286">
        <v>0</v>
      </c>
      <c r="N48" s="286">
        <v>0</v>
      </c>
      <c r="O48" s="286">
        <v>0</v>
      </c>
      <c r="P48" s="287">
        <v>0</v>
      </c>
      <c r="Q48" s="166" t="s">
        <v>162</v>
      </c>
      <c r="R48" s="204">
        <f t="shared" si="0"/>
        <v>0</v>
      </c>
    </row>
    <row r="49" spans="1:18" ht="15">
      <c r="A49" s="284" t="s">
        <v>234</v>
      </c>
      <c r="B49" s="285" t="s">
        <v>188</v>
      </c>
      <c r="C49" s="286">
        <v>19746000</v>
      </c>
      <c r="D49" s="286">
        <v>19690000</v>
      </c>
      <c r="E49" s="286">
        <v>19776000</v>
      </c>
      <c r="F49" s="286">
        <v>19862000</v>
      </c>
      <c r="G49" s="286">
        <v>19947000</v>
      </c>
      <c r="H49" s="286">
        <v>20033000</v>
      </c>
      <c r="I49" s="286">
        <v>20119000</v>
      </c>
      <c r="J49" s="286">
        <v>20205000</v>
      </c>
      <c r="K49" s="286">
        <v>20291000</v>
      </c>
      <c r="L49" s="286">
        <v>20377000</v>
      </c>
      <c r="M49" s="286">
        <v>20463000</v>
      </c>
      <c r="N49" s="286">
        <v>20548000</v>
      </c>
      <c r="O49" s="286">
        <v>20428000</v>
      </c>
      <c r="P49" s="287">
        <v>20116431</v>
      </c>
      <c r="Q49" s="166" t="s">
        <v>162</v>
      </c>
      <c r="R49" s="204">
        <f t="shared" si="0"/>
        <v>1000</v>
      </c>
    </row>
    <row r="50" spans="1:18" ht="15">
      <c r="A50" s="284" t="s">
        <v>235</v>
      </c>
      <c r="B50" s="285" t="s">
        <v>188</v>
      </c>
      <c r="C50" s="286">
        <v>0</v>
      </c>
      <c r="D50" s="286">
        <v>0</v>
      </c>
      <c r="E50" s="286">
        <v>0</v>
      </c>
      <c r="F50" s="286">
        <v>0</v>
      </c>
      <c r="G50" s="286">
        <v>0</v>
      </c>
      <c r="H50" s="286">
        <v>0</v>
      </c>
      <c r="I50" s="286">
        <v>0</v>
      </c>
      <c r="J50" s="286">
        <v>0</v>
      </c>
      <c r="K50" s="286">
        <v>0</v>
      </c>
      <c r="L50" s="286">
        <v>0</v>
      </c>
      <c r="M50" s="286">
        <v>0</v>
      </c>
      <c r="N50" s="286">
        <v>0</v>
      </c>
      <c r="O50" s="286">
        <v>0</v>
      </c>
      <c r="P50" s="287">
        <v>0</v>
      </c>
      <c r="Q50" s="166" t="s">
        <v>162</v>
      </c>
      <c r="R50" s="204">
        <f t="shared" si="0"/>
        <v>0</v>
      </c>
    </row>
    <row r="51" spans="1:18" ht="15">
      <c r="A51" s="284" t="s">
        <v>236</v>
      </c>
      <c r="B51" s="285" t="s">
        <v>188</v>
      </c>
      <c r="C51" s="286">
        <v>0</v>
      </c>
      <c r="D51" s="286">
        <v>0</v>
      </c>
      <c r="E51" s="286">
        <v>0</v>
      </c>
      <c r="F51" s="286">
        <v>0</v>
      </c>
      <c r="G51" s="286">
        <v>0</v>
      </c>
      <c r="H51" s="286">
        <v>0</v>
      </c>
      <c r="I51" s="286">
        <v>0</v>
      </c>
      <c r="J51" s="286">
        <v>0</v>
      </c>
      <c r="K51" s="286">
        <v>0</v>
      </c>
      <c r="L51" s="286">
        <v>0</v>
      </c>
      <c r="M51" s="286">
        <v>0</v>
      </c>
      <c r="N51" s="286">
        <v>0</v>
      </c>
      <c r="O51" s="286">
        <v>0</v>
      </c>
      <c r="P51" s="287">
        <v>0</v>
      </c>
      <c r="Q51" s="166" t="s">
        <v>162</v>
      </c>
      <c r="R51" s="204">
        <f t="shared" si="0"/>
        <v>0</v>
      </c>
    </row>
    <row r="52" spans="1:18" ht="15">
      <c r="A52" s="284" t="s">
        <v>237</v>
      </c>
      <c r="B52" s="285" t="s">
        <v>188</v>
      </c>
      <c r="C52" s="286">
        <v>0</v>
      </c>
      <c r="D52" s="286">
        <v>0</v>
      </c>
      <c r="E52" s="286">
        <v>0</v>
      </c>
      <c r="F52" s="286">
        <v>0</v>
      </c>
      <c r="G52" s="286">
        <v>0</v>
      </c>
      <c r="H52" s="286">
        <v>0</v>
      </c>
      <c r="I52" s="286">
        <v>0</v>
      </c>
      <c r="J52" s="286">
        <v>0</v>
      </c>
      <c r="K52" s="286">
        <v>0</v>
      </c>
      <c r="L52" s="286">
        <v>0</v>
      </c>
      <c r="M52" s="286">
        <v>0</v>
      </c>
      <c r="N52" s="286">
        <v>0</v>
      </c>
      <c r="O52" s="286">
        <v>0</v>
      </c>
      <c r="P52" s="287">
        <v>0</v>
      </c>
      <c r="Q52" s="166" t="s">
        <v>162</v>
      </c>
      <c r="R52" s="204">
        <f t="shared" si="0"/>
        <v>0</v>
      </c>
    </row>
    <row r="53" spans="1:18" ht="15">
      <c r="A53" s="284" t="s">
        <v>238</v>
      </c>
      <c r="B53" s="285" t="s">
        <v>188</v>
      </c>
      <c r="C53" s="286">
        <v>0</v>
      </c>
      <c r="D53" s="286">
        <v>0</v>
      </c>
      <c r="E53" s="286">
        <v>0</v>
      </c>
      <c r="F53" s="286">
        <v>0</v>
      </c>
      <c r="G53" s="286">
        <v>0</v>
      </c>
      <c r="H53" s="286">
        <v>0</v>
      </c>
      <c r="I53" s="286">
        <v>0</v>
      </c>
      <c r="J53" s="286">
        <v>0</v>
      </c>
      <c r="K53" s="286">
        <v>0</v>
      </c>
      <c r="L53" s="286">
        <v>0</v>
      </c>
      <c r="M53" s="286">
        <v>0</v>
      </c>
      <c r="N53" s="286">
        <v>0</v>
      </c>
      <c r="O53" s="286">
        <v>0</v>
      </c>
      <c r="P53" s="287">
        <v>0</v>
      </c>
      <c r="Q53" s="166" t="s">
        <v>162</v>
      </c>
      <c r="R53" s="204">
        <f t="shared" si="0"/>
        <v>0</v>
      </c>
    </row>
    <row r="54" spans="1:18" ht="15">
      <c r="A54" s="284" t="s">
        <v>239</v>
      </c>
      <c r="B54" s="285" t="s">
        <v>188</v>
      </c>
      <c r="C54" s="286">
        <v>0</v>
      </c>
      <c r="D54" s="286">
        <v>0</v>
      </c>
      <c r="E54" s="286">
        <v>0</v>
      </c>
      <c r="F54" s="286">
        <v>0</v>
      </c>
      <c r="G54" s="286">
        <v>0</v>
      </c>
      <c r="H54" s="286">
        <v>0</v>
      </c>
      <c r="I54" s="286">
        <v>0</v>
      </c>
      <c r="J54" s="286">
        <v>0</v>
      </c>
      <c r="K54" s="286">
        <v>0</v>
      </c>
      <c r="L54" s="286">
        <v>0</v>
      </c>
      <c r="M54" s="286">
        <v>0</v>
      </c>
      <c r="N54" s="286">
        <v>0</v>
      </c>
      <c r="O54" s="286">
        <v>0</v>
      </c>
      <c r="P54" s="287">
        <v>0</v>
      </c>
      <c r="Q54" s="166" t="s">
        <v>162</v>
      </c>
      <c r="R54" s="204">
        <f t="shared" si="0"/>
        <v>0</v>
      </c>
    </row>
    <row r="55" spans="1:18" ht="15">
      <c r="A55" s="284" t="s">
        <v>240</v>
      </c>
      <c r="B55" s="285" t="s">
        <v>188</v>
      </c>
      <c r="C55" s="286">
        <v>378000</v>
      </c>
      <c r="D55" s="286">
        <v>380000</v>
      </c>
      <c r="E55" s="286">
        <v>381000</v>
      </c>
      <c r="F55" s="286">
        <v>382000</v>
      </c>
      <c r="G55" s="286">
        <v>383000</v>
      </c>
      <c r="H55" s="286">
        <v>384000</v>
      </c>
      <c r="I55" s="286">
        <v>385000</v>
      </c>
      <c r="J55" s="286">
        <v>387000</v>
      </c>
      <c r="K55" s="286">
        <v>388000</v>
      </c>
      <c r="L55" s="286">
        <v>389000</v>
      </c>
      <c r="M55" s="286">
        <v>390000</v>
      </c>
      <c r="N55" s="286">
        <v>391000</v>
      </c>
      <c r="O55" s="286">
        <v>393000</v>
      </c>
      <c r="P55" s="287">
        <v>385474</v>
      </c>
      <c r="Q55" s="166" t="s">
        <v>162</v>
      </c>
      <c r="R55" s="204">
        <f t="shared" si="0"/>
        <v>0</v>
      </c>
    </row>
    <row r="56" spans="1:18" ht="15">
      <c r="A56" s="284" t="s">
        <v>241</v>
      </c>
      <c r="B56" s="285" t="s">
        <v>188</v>
      </c>
      <c r="C56" s="286">
        <v>0</v>
      </c>
      <c r="D56" s="286">
        <v>0</v>
      </c>
      <c r="E56" s="286">
        <v>0</v>
      </c>
      <c r="F56" s="286">
        <v>0</v>
      </c>
      <c r="G56" s="286">
        <v>0</v>
      </c>
      <c r="H56" s="286">
        <v>0</v>
      </c>
      <c r="I56" s="286">
        <v>0</v>
      </c>
      <c r="J56" s="286">
        <v>0</v>
      </c>
      <c r="K56" s="286">
        <v>0</v>
      </c>
      <c r="L56" s="286">
        <v>0</v>
      </c>
      <c r="M56" s="286">
        <v>0</v>
      </c>
      <c r="N56" s="286">
        <v>0</v>
      </c>
      <c r="O56" s="286">
        <v>0</v>
      </c>
      <c r="P56" s="287">
        <v>0</v>
      </c>
      <c r="Q56" s="166" t="s">
        <v>162</v>
      </c>
      <c r="R56" s="204">
        <f t="shared" si="0"/>
        <v>0</v>
      </c>
    </row>
    <row r="57" spans="1:18" ht="15">
      <c r="A57" s="284" t="s">
        <v>242</v>
      </c>
      <c r="B57" s="285" t="s">
        <v>188</v>
      </c>
      <c r="C57" s="286">
        <v>25000</v>
      </c>
      <c r="D57" s="286">
        <v>26000</v>
      </c>
      <c r="E57" s="286">
        <v>27000</v>
      </c>
      <c r="F57" s="286">
        <v>29000</v>
      </c>
      <c r="G57" s="286">
        <v>30000</v>
      </c>
      <c r="H57" s="286">
        <v>32000</v>
      </c>
      <c r="I57" s="286">
        <v>33000</v>
      </c>
      <c r="J57" s="286">
        <v>34000</v>
      </c>
      <c r="K57" s="286">
        <v>36000</v>
      </c>
      <c r="L57" s="286">
        <v>37000</v>
      </c>
      <c r="M57" s="286">
        <v>39000</v>
      </c>
      <c r="N57" s="286">
        <v>40000</v>
      </c>
      <c r="O57" s="286">
        <v>41000</v>
      </c>
      <c r="P57" s="287">
        <v>33028</v>
      </c>
      <c r="Q57" s="166" t="s">
        <v>162</v>
      </c>
      <c r="R57" s="204">
        <f t="shared" si="0"/>
        <v>0</v>
      </c>
    </row>
    <row r="58" spans="1:18" ht="15">
      <c r="A58" s="284" t="s">
        <v>243</v>
      </c>
      <c r="B58" s="285" t="s">
        <v>188</v>
      </c>
      <c r="C58" s="286">
        <v>0</v>
      </c>
      <c r="D58" s="286">
        <v>0</v>
      </c>
      <c r="E58" s="286">
        <v>0</v>
      </c>
      <c r="F58" s="286">
        <v>0</v>
      </c>
      <c r="G58" s="286">
        <v>0</v>
      </c>
      <c r="H58" s="286">
        <v>0</v>
      </c>
      <c r="I58" s="286">
        <v>0</v>
      </c>
      <c r="J58" s="286">
        <v>0</v>
      </c>
      <c r="K58" s="286">
        <v>0</v>
      </c>
      <c r="L58" s="286">
        <v>0</v>
      </c>
      <c r="M58" s="286">
        <v>0</v>
      </c>
      <c r="N58" s="286">
        <v>0</v>
      </c>
      <c r="O58" s="286">
        <v>0</v>
      </c>
      <c r="P58" s="287">
        <v>0</v>
      </c>
      <c r="Q58" s="166" t="s">
        <v>162</v>
      </c>
      <c r="R58" s="204">
        <f t="shared" si="0"/>
        <v>0</v>
      </c>
    </row>
    <row r="59" spans="1:18" ht="15">
      <c r="A59" s="284" t="s">
        <v>244</v>
      </c>
      <c r="B59" s="285" t="s">
        <v>188</v>
      </c>
      <c r="C59" s="286">
        <v>38000</v>
      </c>
      <c r="D59" s="286">
        <v>38000</v>
      </c>
      <c r="E59" s="286">
        <v>39000</v>
      </c>
      <c r="F59" s="286">
        <v>39000</v>
      </c>
      <c r="G59" s="286">
        <v>40000</v>
      </c>
      <c r="H59" s="286">
        <v>40000</v>
      </c>
      <c r="I59" s="286">
        <v>41000</v>
      </c>
      <c r="J59" s="286">
        <v>41000</v>
      </c>
      <c r="K59" s="286">
        <v>42000</v>
      </c>
      <c r="L59" s="286">
        <v>42000</v>
      </c>
      <c r="M59" s="286">
        <v>43000</v>
      </c>
      <c r="N59" s="286">
        <v>43000</v>
      </c>
      <c r="O59" s="286">
        <v>44000</v>
      </c>
      <c r="P59" s="287">
        <v>40650</v>
      </c>
      <c r="Q59" s="166" t="s">
        <v>162</v>
      </c>
      <c r="R59" s="204">
        <f t="shared" si="0"/>
        <v>0</v>
      </c>
    </row>
    <row r="60" spans="1:18" ht="15">
      <c r="A60" s="284" t="s">
        <v>245</v>
      </c>
      <c r="B60" s="285" t="s">
        <v>188</v>
      </c>
      <c r="C60" s="286">
        <v>0</v>
      </c>
      <c r="D60" s="286">
        <v>0</v>
      </c>
      <c r="E60" s="286">
        <v>0</v>
      </c>
      <c r="F60" s="286">
        <v>0</v>
      </c>
      <c r="G60" s="286">
        <v>0</v>
      </c>
      <c r="H60" s="286">
        <v>0</v>
      </c>
      <c r="I60" s="286">
        <v>0</v>
      </c>
      <c r="J60" s="286">
        <v>0</v>
      </c>
      <c r="K60" s="286">
        <v>0</v>
      </c>
      <c r="L60" s="286">
        <v>0</v>
      </c>
      <c r="M60" s="286">
        <v>0</v>
      </c>
      <c r="N60" s="286">
        <v>0</v>
      </c>
      <c r="O60" s="286">
        <v>0</v>
      </c>
      <c r="P60" s="287">
        <v>0</v>
      </c>
      <c r="Q60" s="166" t="s">
        <v>162</v>
      </c>
      <c r="R60" s="204">
        <f t="shared" si="0"/>
        <v>0</v>
      </c>
    </row>
    <row r="61" spans="1:18" ht="15">
      <c r="A61" s="284" t="s">
        <v>246</v>
      </c>
      <c r="B61" s="285" t="s">
        <v>188</v>
      </c>
      <c r="C61" s="286">
        <v>1479000</v>
      </c>
      <c r="D61" s="286">
        <v>1481000</v>
      </c>
      <c r="E61" s="286">
        <v>1483000</v>
      </c>
      <c r="F61" s="286">
        <v>1485000</v>
      </c>
      <c r="G61" s="286">
        <v>1487000</v>
      </c>
      <c r="H61" s="286">
        <v>1489000</v>
      </c>
      <c r="I61" s="286">
        <v>1491000</v>
      </c>
      <c r="J61" s="286">
        <v>1493000</v>
      </c>
      <c r="K61" s="286">
        <v>1495000</v>
      </c>
      <c r="L61" s="286">
        <v>1497000</v>
      </c>
      <c r="M61" s="286">
        <v>1499000</v>
      </c>
      <c r="N61" s="286">
        <v>1501000</v>
      </c>
      <c r="O61" s="286">
        <v>1503000</v>
      </c>
      <c r="P61" s="287">
        <v>1491082</v>
      </c>
      <c r="Q61" s="166" t="s">
        <v>162</v>
      </c>
      <c r="R61" s="204">
        <f t="shared" si="0"/>
        <v>0</v>
      </c>
    </row>
    <row r="62" spans="1:18" ht="15">
      <c r="A62" s="284" t="s">
        <v>247</v>
      </c>
      <c r="B62" s="285" t="s">
        <v>188</v>
      </c>
      <c r="C62" s="286">
        <v>0</v>
      </c>
      <c r="D62" s="286">
        <v>0</v>
      </c>
      <c r="E62" s="286">
        <v>0</v>
      </c>
      <c r="F62" s="286">
        <v>0</v>
      </c>
      <c r="G62" s="286">
        <v>0</v>
      </c>
      <c r="H62" s="286">
        <v>0</v>
      </c>
      <c r="I62" s="286">
        <v>0</v>
      </c>
      <c r="J62" s="286">
        <v>0</v>
      </c>
      <c r="K62" s="286">
        <v>0</v>
      </c>
      <c r="L62" s="286">
        <v>0</v>
      </c>
      <c r="M62" s="286">
        <v>0</v>
      </c>
      <c r="N62" s="286">
        <v>0</v>
      </c>
      <c r="O62" s="286">
        <v>0</v>
      </c>
      <c r="P62" s="287">
        <v>0</v>
      </c>
      <c r="Q62" s="166" t="s">
        <v>162</v>
      </c>
      <c r="R62" s="204">
        <f t="shared" si="0"/>
        <v>0</v>
      </c>
    </row>
    <row r="63" spans="1:18" ht="15">
      <c r="A63" s="284" t="s">
        <v>248</v>
      </c>
      <c r="B63" s="285" t="s">
        <v>188</v>
      </c>
      <c r="C63" s="286">
        <v>0</v>
      </c>
      <c r="D63" s="286">
        <v>0</v>
      </c>
      <c r="E63" s="286">
        <v>0</v>
      </c>
      <c r="F63" s="286">
        <v>0</v>
      </c>
      <c r="G63" s="286">
        <v>0</v>
      </c>
      <c r="H63" s="286">
        <v>0</v>
      </c>
      <c r="I63" s="286">
        <v>0</v>
      </c>
      <c r="J63" s="286">
        <v>0</v>
      </c>
      <c r="K63" s="286">
        <v>0</v>
      </c>
      <c r="L63" s="286">
        <v>0</v>
      </c>
      <c r="M63" s="286">
        <v>0</v>
      </c>
      <c r="N63" s="286">
        <v>0</v>
      </c>
      <c r="O63" s="286">
        <v>0</v>
      </c>
      <c r="P63" s="287">
        <v>0</v>
      </c>
      <c r="Q63" s="166" t="s">
        <v>162</v>
      </c>
      <c r="R63" s="204">
        <f t="shared" si="0"/>
        <v>0</v>
      </c>
    </row>
    <row r="64" spans="1:18" ht="15">
      <c r="A64" s="284" t="s">
        <v>249</v>
      </c>
      <c r="B64" s="285" t="s">
        <v>188</v>
      </c>
      <c r="C64" s="286">
        <v>44045000</v>
      </c>
      <c r="D64" s="286">
        <v>43636000</v>
      </c>
      <c r="E64" s="286">
        <v>44102000</v>
      </c>
      <c r="F64" s="286">
        <v>44568000</v>
      </c>
      <c r="G64" s="286">
        <v>45034000</v>
      </c>
      <c r="H64" s="286">
        <v>45500000</v>
      </c>
      <c r="I64" s="286">
        <v>45967000</v>
      </c>
      <c r="J64" s="286">
        <v>46434000</v>
      </c>
      <c r="K64" s="286">
        <v>46900000</v>
      </c>
      <c r="L64" s="286">
        <v>47367000</v>
      </c>
      <c r="M64" s="286">
        <v>47834000</v>
      </c>
      <c r="N64" s="286">
        <v>48301000</v>
      </c>
      <c r="O64" s="286">
        <v>48493000</v>
      </c>
      <c r="P64" s="287">
        <v>45992641</v>
      </c>
      <c r="Q64" s="166" t="s">
        <v>162</v>
      </c>
      <c r="R64" s="204">
        <f t="shared" si="0"/>
        <v>0</v>
      </c>
    </row>
    <row r="65" spans="1:18" ht="15">
      <c r="A65" s="284" t="s">
        <v>250</v>
      </c>
      <c r="B65" s="285" t="s">
        <v>188</v>
      </c>
      <c r="C65" s="286">
        <v>5256000</v>
      </c>
      <c r="D65" s="286">
        <v>5268000</v>
      </c>
      <c r="E65" s="286">
        <v>5281000</v>
      </c>
      <c r="F65" s="286">
        <v>5294000</v>
      </c>
      <c r="G65" s="286">
        <v>5306000</v>
      </c>
      <c r="H65" s="286">
        <v>5319000</v>
      </c>
      <c r="I65" s="286">
        <v>5331000</v>
      </c>
      <c r="J65" s="286">
        <v>5344000</v>
      </c>
      <c r="K65" s="286">
        <v>5357000</v>
      </c>
      <c r="L65" s="286">
        <v>5369000</v>
      </c>
      <c r="M65" s="286">
        <v>5382000</v>
      </c>
      <c r="N65" s="286">
        <v>5395000</v>
      </c>
      <c r="O65" s="286">
        <v>5407000</v>
      </c>
      <c r="P65" s="287">
        <v>5331439</v>
      </c>
      <c r="Q65" s="166" t="s">
        <v>162</v>
      </c>
      <c r="R65" s="204">
        <f t="shared" si="0"/>
        <v>0</v>
      </c>
    </row>
    <row r="66" spans="1:18" ht="15">
      <c r="A66" s="284" t="s">
        <v>251</v>
      </c>
      <c r="B66" s="285" t="s">
        <v>188</v>
      </c>
      <c r="C66" s="286">
        <v>0</v>
      </c>
      <c r="D66" s="286">
        <v>0</v>
      </c>
      <c r="E66" s="286">
        <v>0</v>
      </c>
      <c r="F66" s="286">
        <v>0</v>
      </c>
      <c r="G66" s="286">
        <v>0</v>
      </c>
      <c r="H66" s="286">
        <v>0</v>
      </c>
      <c r="I66" s="286">
        <v>0</v>
      </c>
      <c r="J66" s="286">
        <v>0</v>
      </c>
      <c r="K66" s="286">
        <v>0</v>
      </c>
      <c r="L66" s="286">
        <v>0</v>
      </c>
      <c r="M66" s="286">
        <v>0</v>
      </c>
      <c r="N66" s="286">
        <v>0</v>
      </c>
      <c r="O66" s="286">
        <v>0</v>
      </c>
      <c r="P66" s="287">
        <v>0</v>
      </c>
      <c r="Q66" s="166" t="s">
        <v>162</v>
      </c>
      <c r="R66" s="204">
        <f t="shared" si="0"/>
        <v>0</v>
      </c>
    </row>
    <row r="67" spans="1:18" ht="15">
      <c r="A67" s="284" t="s">
        <v>252</v>
      </c>
      <c r="B67" s="285" t="s">
        <v>188</v>
      </c>
      <c r="C67" s="286">
        <v>39009000</v>
      </c>
      <c r="D67" s="286">
        <v>39039000</v>
      </c>
      <c r="E67" s="286">
        <v>39536000</v>
      </c>
      <c r="F67" s="286">
        <v>40033000</v>
      </c>
      <c r="G67" s="286">
        <v>40531000</v>
      </c>
      <c r="H67" s="286">
        <v>41030000</v>
      </c>
      <c r="I67" s="286">
        <v>41532000</v>
      </c>
      <c r="J67" s="286">
        <v>42038000</v>
      </c>
      <c r="K67" s="286">
        <v>42547000</v>
      </c>
      <c r="L67" s="286">
        <v>43056000</v>
      </c>
      <c r="M67" s="286">
        <v>43564000</v>
      </c>
      <c r="N67" s="286">
        <v>44073000</v>
      </c>
      <c r="O67" s="286">
        <v>42905000</v>
      </c>
      <c r="P67" s="287">
        <v>41494693</v>
      </c>
      <c r="Q67" s="166" t="s">
        <v>162</v>
      </c>
      <c r="R67" s="204">
        <f t="shared" si="0"/>
        <v>0</v>
      </c>
    </row>
    <row r="68" spans="1:18" ht="15">
      <c r="A68" s="284" t="s">
        <v>253</v>
      </c>
      <c r="B68" s="285" t="s">
        <v>188</v>
      </c>
      <c r="C68" s="286">
        <v>0</v>
      </c>
      <c r="D68" s="286">
        <v>0</v>
      </c>
      <c r="E68" s="286">
        <v>0</v>
      </c>
      <c r="F68" s="286">
        <v>0</v>
      </c>
      <c r="G68" s="286">
        <v>0</v>
      </c>
      <c r="H68" s="286">
        <v>0</v>
      </c>
      <c r="I68" s="286">
        <v>0</v>
      </c>
      <c r="J68" s="286">
        <v>0</v>
      </c>
      <c r="K68" s="286">
        <v>0</v>
      </c>
      <c r="L68" s="286">
        <v>0</v>
      </c>
      <c r="M68" s="286">
        <v>0</v>
      </c>
      <c r="N68" s="286">
        <v>0</v>
      </c>
      <c r="O68" s="286">
        <v>0</v>
      </c>
      <c r="P68" s="287">
        <v>0</v>
      </c>
      <c r="Q68" s="166" t="s">
        <v>162</v>
      </c>
      <c r="R68" s="204">
        <f t="shared" ref="R68:R131" si="1">(ROUND((C68+O68+SUM(D68:N68)*2)/24,-3)-(ROUND(P68,-3)))</f>
        <v>0</v>
      </c>
    </row>
    <row r="69" spans="1:18" ht="15">
      <c r="A69" s="284" t="s">
        <v>254</v>
      </c>
      <c r="B69" s="285" t="s">
        <v>188</v>
      </c>
      <c r="C69" s="286">
        <v>90897000</v>
      </c>
      <c r="D69" s="286">
        <v>88985000</v>
      </c>
      <c r="E69" s="286">
        <v>89498000</v>
      </c>
      <c r="F69" s="286">
        <v>90012000</v>
      </c>
      <c r="G69" s="286">
        <v>90526000</v>
      </c>
      <c r="H69" s="286">
        <v>91040000</v>
      </c>
      <c r="I69" s="286">
        <v>91555000</v>
      </c>
      <c r="J69" s="286">
        <v>92060000</v>
      </c>
      <c r="K69" s="286">
        <v>92574000</v>
      </c>
      <c r="L69" s="286">
        <v>93088000</v>
      </c>
      <c r="M69" s="286">
        <v>93603000</v>
      </c>
      <c r="N69" s="286">
        <v>94118000</v>
      </c>
      <c r="O69" s="286">
        <v>94286000</v>
      </c>
      <c r="P69" s="287">
        <v>91637705</v>
      </c>
      <c r="Q69" s="166" t="s">
        <v>162</v>
      </c>
      <c r="R69" s="204">
        <f t="shared" si="1"/>
        <v>0</v>
      </c>
    </row>
    <row r="70" spans="1:18" ht="15">
      <c r="A70" s="284" t="s">
        <v>255</v>
      </c>
      <c r="B70" s="285" t="s">
        <v>188</v>
      </c>
      <c r="C70" s="286">
        <v>8175000</v>
      </c>
      <c r="D70" s="286">
        <v>8227000</v>
      </c>
      <c r="E70" s="286">
        <v>8278000</v>
      </c>
      <c r="F70" s="286">
        <v>8330000</v>
      </c>
      <c r="G70" s="286">
        <v>8382000</v>
      </c>
      <c r="H70" s="286">
        <v>8433000</v>
      </c>
      <c r="I70" s="286">
        <v>8485000</v>
      </c>
      <c r="J70" s="286">
        <v>8536000</v>
      </c>
      <c r="K70" s="286">
        <v>8588000</v>
      </c>
      <c r="L70" s="286">
        <v>8640000</v>
      </c>
      <c r="M70" s="286">
        <v>8691000</v>
      </c>
      <c r="N70" s="286">
        <v>8743000</v>
      </c>
      <c r="O70" s="286">
        <v>8794000</v>
      </c>
      <c r="P70" s="287">
        <v>8484821</v>
      </c>
      <c r="Q70" s="166" t="s">
        <v>162</v>
      </c>
      <c r="R70" s="204">
        <f t="shared" si="1"/>
        <v>0</v>
      </c>
    </row>
    <row r="71" spans="1:18" ht="15">
      <c r="A71" s="284" t="s">
        <v>256</v>
      </c>
      <c r="B71" s="285" t="s">
        <v>188</v>
      </c>
      <c r="C71" s="286">
        <v>0</v>
      </c>
      <c r="D71" s="286">
        <v>0</v>
      </c>
      <c r="E71" s="286">
        <v>0</v>
      </c>
      <c r="F71" s="286">
        <v>0</v>
      </c>
      <c r="G71" s="286">
        <v>0</v>
      </c>
      <c r="H71" s="286">
        <v>0</v>
      </c>
      <c r="I71" s="286">
        <v>0</v>
      </c>
      <c r="J71" s="286">
        <v>0</v>
      </c>
      <c r="K71" s="286">
        <v>0</v>
      </c>
      <c r="L71" s="286">
        <v>0</v>
      </c>
      <c r="M71" s="286">
        <v>0</v>
      </c>
      <c r="N71" s="286">
        <v>0</v>
      </c>
      <c r="O71" s="286">
        <v>0</v>
      </c>
      <c r="P71" s="287">
        <v>0</v>
      </c>
      <c r="Q71" s="166" t="s">
        <v>162</v>
      </c>
      <c r="R71" s="204">
        <f t="shared" si="1"/>
        <v>0</v>
      </c>
    </row>
    <row r="72" spans="1:18" ht="15">
      <c r="A72" s="284" t="s">
        <v>257</v>
      </c>
      <c r="B72" s="285" t="s">
        <v>188</v>
      </c>
      <c r="C72" s="286">
        <v>76044000</v>
      </c>
      <c r="D72" s="286">
        <v>76136000</v>
      </c>
      <c r="E72" s="286">
        <v>76643000</v>
      </c>
      <c r="F72" s="286">
        <v>77150000</v>
      </c>
      <c r="G72" s="286">
        <v>77658000</v>
      </c>
      <c r="H72" s="286">
        <v>78165000</v>
      </c>
      <c r="I72" s="286">
        <v>78673000</v>
      </c>
      <c r="J72" s="286">
        <v>79172000</v>
      </c>
      <c r="K72" s="286">
        <v>79679000</v>
      </c>
      <c r="L72" s="286">
        <v>80187000</v>
      </c>
      <c r="M72" s="286">
        <v>80695000</v>
      </c>
      <c r="N72" s="286">
        <v>81203000</v>
      </c>
      <c r="O72" s="286">
        <v>81386000</v>
      </c>
      <c r="P72" s="287">
        <v>78672974</v>
      </c>
      <c r="Q72" s="166" t="s">
        <v>162</v>
      </c>
      <c r="R72" s="204">
        <f t="shared" si="1"/>
        <v>0</v>
      </c>
    </row>
    <row r="73" spans="1:18" ht="15">
      <c r="A73" s="284" t="s">
        <v>258</v>
      </c>
      <c r="B73" s="285" t="s">
        <v>188</v>
      </c>
      <c r="C73" s="286">
        <v>0</v>
      </c>
      <c r="D73" s="286">
        <v>0</v>
      </c>
      <c r="E73" s="286">
        <v>0</v>
      </c>
      <c r="F73" s="286">
        <v>0</v>
      </c>
      <c r="G73" s="286">
        <v>0</v>
      </c>
      <c r="H73" s="286">
        <v>0</v>
      </c>
      <c r="I73" s="286">
        <v>0</v>
      </c>
      <c r="J73" s="286">
        <v>0</v>
      </c>
      <c r="K73" s="286">
        <v>0</v>
      </c>
      <c r="L73" s="286">
        <v>0</v>
      </c>
      <c r="M73" s="286">
        <v>0</v>
      </c>
      <c r="N73" s="286">
        <v>0</v>
      </c>
      <c r="O73" s="286">
        <v>0</v>
      </c>
      <c r="P73" s="287">
        <v>0</v>
      </c>
      <c r="Q73" s="166" t="s">
        <v>162</v>
      </c>
      <c r="R73" s="204">
        <f t="shared" si="1"/>
        <v>0</v>
      </c>
    </row>
    <row r="74" spans="1:18" ht="15">
      <c r="A74" s="284" t="s">
        <v>259</v>
      </c>
      <c r="B74" s="285" t="s">
        <v>188</v>
      </c>
      <c r="C74" s="286">
        <v>0</v>
      </c>
      <c r="D74" s="286">
        <v>0</v>
      </c>
      <c r="E74" s="286">
        <v>0</v>
      </c>
      <c r="F74" s="286">
        <v>0</v>
      </c>
      <c r="G74" s="286">
        <v>0</v>
      </c>
      <c r="H74" s="286">
        <v>0</v>
      </c>
      <c r="I74" s="286">
        <v>0</v>
      </c>
      <c r="J74" s="286">
        <v>0</v>
      </c>
      <c r="K74" s="286">
        <v>0</v>
      </c>
      <c r="L74" s="286">
        <v>0</v>
      </c>
      <c r="M74" s="286">
        <v>0</v>
      </c>
      <c r="N74" s="286">
        <v>0</v>
      </c>
      <c r="O74" s="286">
        <v>0</v>
      </c>
      <c r="P74" s="287">
        <v>0</v>
      </c>
      <c r="Q74" s="166" t="s">
        <v>162</v>
      </c>
      <c r="R74" s="204">
        <f t="shared" si="1"/>
        <v>0</v>
      </c>
    </row>
    <row r="75" spans="1:18" ht="15">
      <c r="A75" s="284" t="s">
        <v>260</v>
      </c>
      <c r="B75" s="285" t="s">
        <v>188</v>
      </c>
      <c r="C75" s="286">
        <v>0</v>
      </c>
      <c r="D75" s="286">
        <v>0</v>
      </c>
      <c r="E75" s="286">
        <v>0</v>
      </c>
      <c r="F75" s="286">
        <v>0</v>
      </c>
      <c r="G75" s="286">
        <v>0</v>
      </c>
      <c r="H75" s="286">
        <v>0</v>
      </c>
      <c r="I75" s="286">
        <v>0</v>
      </c>
      <c r="J75" s="286">
        <v>0</v>
      </c>
      <c r="K75" s="286">
        <v>0</v>
      </c>
      <c r="L75" s="286">
        <v>0</v>
      </c>
      <c r="M75" s="286">
        <v>0</v>
      </c>
      <c r="N75" s="286">
        <v>0</v>
      </c>
      <c r="O75" s="286">
        <v>0</v>
      </c>
      <c r="P75" s="287">
        <v>0</v>
      </c>
      <c r="Q75" s="166" t="s">
        <v>162</v>
      </c>
      <c r="R75" s="204">
        <f t="shared" si="1"/>
        <v>0</v>
      </c>
    </row>
    <row r="76" spans="1:18" ht="15">
      <c r="A76" s="284" t="s">
        <v>261</v>
      </c>
      <c r="B76" s="285" t="s">
        <v>188</v>
      </c>
      <c r="C76" s="286">
        <v>35175000</v>
      </c>
      <c r="D76" s="286">
        <v>35233000</v>
      </c>
      <c r="E76" s="286">
        <v>35290000</v>
      </c>
      <c r="F76" s="286">
        <v>35348000</v>
      </c>
      <c r="G76" s="286">
        <v>35406000</v>
      </c>
      <c r="H76" s="286">
        <v>35464000</v>
      </c>
      <c r="I76" s="286">
        <v>35522000</v>
      </c>
      <c r="J76" s="286">
        <v>34325000</v>
      </c>
      <c r="K76" s="286">
        <v>34381000</v>
      </c>
      <c r="L76" s="286">
        <v>34437000</v>
      </c>
      <c r="M76" s="286">
        <v>34494000</v>
      </c>
      <c r="N76" s="286">
        <v>34550000</v>
      </c>
      <c r="O76" s="286">
        <v>34607000</v>
      </c>
      <c r="P76" s="287">
        <v>34945049</v>
      </c>
      <c r="Q76" s="166" t="s">
        <v>162</v>
      </c>
      <c r="R76" s="204">
        <f t="shared" si="1"/>
        <v>0</v>
      </c>
    </row>
    <row r="77" spans="1:18" ht="15">
      <c r="A77" s="284" t="s">
        <v>262</v>
      </c>
      <c r="B77" s="285" t="s">
        <v>188</v>
      </c>
      <c r="C77" s="286">
        <v>0</v>
      </c>
      <c r="D77" s="286">
        <v>0</v>
      </c>
      <c r="E77" s="286">
        <v>0</v>
      </c>
      <c r="F77" s="286">
        <v>0</v>
      </c>
      <c r="G77" s="286">
        <v>0</v>
      </c>
      <c r="H77" s="286">
        <v>0</v>
      </c>
      <c r="I77" s="286">
        <v>0</v>
      </c>
      <c r="J77" s="286">
        <v>0</v>
      </c>
      <c r="K77" s="286">
        <v>0</v>
      </c>
      <c r="L77" s="286">
        <v>0</v>
      </c>
      <c r="M77" s="286">
        <v>0</v>
      </c>
      <c r="N77" s="286">
        <v>0</v>
      </c>
      <c r="O77" s="286">
        <v>0</v>
      </c>
      <c r="P77" s="287">
        <v>0</v>
      </c>
      <c r="Q77" s="166" t="s">
        <v>162</v>
      </c>
      <c r="R77" s="204">
        <f t="shared" si="1"/>
        <v>0</v>
      </c>
    </row>
    <row r="78" spans="1:18" ht="15">
      <c r="A78" s="284" t="s">
        <v>263</v>
      </c>
      <c r="B78" s="285" t="s">
        <v>188</v>
      </c>
      <c r="C78" s="286">
        <v>31441000</v>
      </c>
      <c r="D78" s="286">
        <v>31520000</v>
      </c>
      <c r="E78" s="286">
        <v>31599000</v>
      </c>
      <c r="F78" s="286">
        <v>31678000</v>
      </c>
      <c r="G78" s="286">
        <v>31757000</v>
      </c>
      <c r="H78" s="286">
        <v>31836000</v>
      </c>
      <c r="I78" s="286">
        <v>31914000</v>
      </c>
      <c r="J78" s="286">
        <v>31993000</v>
      </c>
      <c r="K78" s="286">
        <v>32072000</v>
      </c>
      <c r="L78" s="286">
        <v>32151000</v>
      </c>
      <c r="M78" s="286">
        <v>32230000</v>
      </c>
      <c r="N78" s="286">
        <v>32309000</v>
      </c>
      <c r="O78" s="286">
        <v>32388000</v>
      </c>
      <c r="P78" s="287">
        <v>31914496</v>
      </c>
      <c r="Q78" s="166" t="s">
        <v>162</v>
      </c>
      <c r="R78" s="204">
        <f t="shared" si="1"/>
        <v>0</v>
      </c>
    </row>
    <row r="79" spans="1:18" ht="15">
      <c r="A79" s="284" t="s">
        <v>264</v>
      </c>
      <c r="B79" s="285" t="s">
        <v>188</v>
      </c>
      <c r="C79" s="286">
        <v>0</v>
      </c>
      <c r="D79" s="286">
        <v>0</v>
      </c>
      <c r="E79" s="286">
        <v>0</v>
      </c>
      <c r="F79" s="286">
        <v>0</v>
      </c>
      <c r="G79" s="286">
        <v>0</v>
      </c>
      <c r="H79" s="286">
        <v>0</v>
      </c>
      <c r="I79" s="286">
        <v>0</v>
      </c>
      <c r="J79" s="286">
        <v>0</v>
      </c>
      <c r="K79" s="286">
        <v>0</v>
      </c>
      <c r="L79" s="286">
        <v>0</v>
      </c>
      <c r="M79" s="286">
        <v>0</v>
      </c>
      <c r="N79" s="286">
        <v>0</v>
      </c>
      <c r="O79" s="286">
        <v>0</v>
      </c>
      <c r="P79" s="287">
        <v>0</v>
      </c>
      <c r="Q79" s="166" t="s">
        <v>162</v>
      </c>
      <c r="R79" s="204">
        <f t="shared" si="1"/>
        <v>0</v>
      </c>
    </row>
    <row r="80" spans="1:18" ht="15">
      <c r="A80" s="284" t="s">
        <v>265</v>
      </c>
      <c r="B80" s="285" t="s">
        <v>188</v>
      </c>
      <c r="C80" s="286">
        <v>8013000</v>
      </c>
      <c r="D80" s="286">
        <v>8051000</v>
      </c>
      <c r="E80" s="286">
        <v>8088000</v>
      </c>
      <c r="F80" s="286">
        <v>8126000</v>
      </c>
      <c r="G80" s="286">
        <v>8163000</v>
      </c>
      <c r="H80" s="286">
        <v>8201000</v>
      </c>
      <c r="I80" s="286">
        <v>8238000</v>
      </c>
      <c r="J80" s="286">
        <v>8275000</v>
      </c>
      <c r="K80" s="286">
        <v>8313000</v>
      </c>
      <c r="L80" s="286">
        <v>8350000</v>
      </c>
      <c r="M80" s="286">
        <v>8387000</v>
      </c>
      <c r="N80" s="286">
        <v>8425000</v>
      </c>
      <c r="O80" s="286">
        <v>8462000</v>
      </c>
      <c r="P80" s="287">
        <v>8237817</v>
      </c>
      <c r="Q80" s="166" t="s">
        <v>162</v>
      </c>
      <c r="R80" s="204">
        <f t="shared" si="1"/>
        <v>0</v>
      </c>
    </row>
    <row r="81" spans="1:18" ht="15">
      <c r="A81" s="284" t="s">
        <v>266</v>
      </c>
      <c r="B81" s="285" t="s">
        <v>188</v>
      </c>
      <c r="C81" s="286">
        <v>0</v>
      </c>
      <c r="D81" s="286">
        <v>0</v>
      </c>
      <c r="E81" s="286">
        <v>0</v>
      </c>
      <c r="F81" s="286">
        <v>0</v>
      </c>
      <c r="G81" s="286">
        <v>0</v>
      </c>
      <c r="H81" s="286">
        <v>0</v>
      </c>
      <c r="I81" s="286">
        <v>0</v>
      </c>
      <c r="J81" s="286">
        <v>0</v>
      </c>
      <c r="K81" s="286">
        <v>0</v>
      </c>
      <c r="L81" s="286">
        <v>0</v>
      </c>
      <c r="M81" s="286">
        <v>0</v>
      </c>
      <c r="N81" s="286">
        <v>0</v>
      </c>
      <c r="O81" s="286">
        <v>0</v>
      </c>
      <c r="P81" s="287">
        <v>0</v>
      </c>
      <c r="Q81" s="166" t="s">
        <v>162</v>
      </c>
      <c r="R81" s="204">
        <f t="shared" si="1"/>
        <v>0</v>
      </c>
    </row>
    <row r="82" spans="1:18" ht="15">
      <c r="A82" s="284" t="s">
        <v>267</v>
      </c>
      <c r="B82" s="285" t="s">
        <v>188</v>
      </c>
      <c r="C82" s="286">
        <v>294000</v>
      </c>
      <c r="D82" s="286">
        <v>295000</v>
      </c>
      <c r="E82" s="286">
        <v>296000</v>
      </c>
      <c r="F82" s="286">
        <v>296000</v>
      </c>
      <c r="G82" s="286">
        <v>297000</v>
      </c>
      <c r="H82" s="286">
        <v>298000</v>
      </c>
      <c r="I82" s="286">
        <v>299000</v>
      </c>
      <c r="J82" s="286">
        <v>300000</v>
      </c>
      <c r="K82" s="286">
        <v>301000</v>
      </c>
      <c r="L82" s="286">
        <v>302000</v>
      </c>
      <c r="M82" s="286">
        <v>303000</v>
      </c>
      <c r="N82" s="286">
        <v>304000</v>
      </c>
      <c r="O82" s="286">
        <v>305000</v>
      </c>
      <c r="P82" s="287">
        <v>299145</v>
      </c>
      <c r="Q82" s="166" t="s">
        <v>162</v>
      </c>
      <c r="R82" s="204">
        <f t="shared" si="1"/>
        <v>0</v>
      </c>
    </row>
    <row r="83" spans="1:18" ht="15">
      <c r="A83" s="284" t="s">
        <v>268</v>
      </c>
      <c r="B83" s="285" t="s">
        <v>188</v>
      </c>
      <c r="C83" s="286">
        <v>67887000</v>
      </c>
      <c r="D83" s="286">
        <v>67962000</v>
      </c>
      <c r="E83" s="286">
        <v>68038000</v>
      </c>
      <c r="F83" s="286">
        <v>68113000</v>
      </c>
      <c r="G83" s="286">
        <v>68189000</v>
      </c>
      <c r="H83" s="286">
        <v>68264000</v>
      </c>
      <c r="I83" s="286">
        <v>68340000</v>
      </c>
      <c r="J83" s="286">
        <v>68415000</v>
      </c>
      <c r="K83" s="286">
        <v>68186000</v>
      </c>
      <c r="L83" s="286">
        <v>68261000</v>
      </c>
      <c r="M83" s="286">
        <v>68336000</v>
      </c>
      <c r="N83" s="286">
        <v>68411000</v>
      </c>
      <c r="O83" s="286">
        <v>68487000</v>
      </c>
      <c r="P83" s="287">
        <v>68225207</v>
      </c>
      <c r="Q83" s="166" t="s">
        <v>162</v>
      </c>
      <c r="R83" s="204">
        <f t="shared" si="1"/>
        <v>0</v>
      </c>
    </row>
    <row r="84" spans="1:18" ht="15">
      <c r="A84" s="284" t="s">
        <v>269</v>
      </c>
      <c r="B84" s="285" t="s">
        <v>188</v>
      </c>
      <c r="C84" s="286">
        <v>0</v>
      </c>
      <c r="D84" s="286">
        <v>0</v>
      </c>
      <c r="E84" s="286">
        <v>0</v>
      </c>
      <c r="F84" s="286">
        <v>0</v>
      </c>
      <c r="G84" s="286">
        <v>0</v>
      </c>
      <c r="H84" s="286">
        <v>0</v>
      </c>
      <c r="I84" s="286">
        <v>0</v>
      </c>
      <c r="J84" s="286">
        <v>0</v>
      </c>
      <c r="K84" s="286">
        <v>0</v>
      </c>
      <c r="L84" s="286">
        <v>0</v>
      </c>
      <c r="M84" s="286">
        <v>0</v>
      </c>
      <c r="N84" s="286">
        <v>0</v>
      </c>
      <c r="O84" s="286">
        <v>0</v>
      </c>
      <c r="P84" s="287">
        <v>0</v>
      </c>
      <c r="Q84" s="166" t="s">
        <v>162</v>
      </c>
      <c r="R84" s="204">
        <f t="shared" si="1"/>
        <v>0</v>
      </c>
    </row>
    <row r="85" spans="1:18" ht="15">
      <c r="A85" s="284" t="s">
        <v>270</v>
      </c>
      <c r="B85" s="285" t="s">
        <v>188</v>
      </c>
      <c r="C85" s="286">
        <v>505000</v>
      </c>
      <c r="D85" s="286">
        <v>516000</v>
      </c>
      <c r="E85" s="286">
        <v>527000</v>
      </c>
      <c r="F85" s="286">
        <v>538000</v>
      </c>
      <c r="G85" s="286">
        <v>549000</v>
      </c>
      <c r="H85" s="286">
        <v>560000</v>
      </c>
      <c r="I85" s="286">
        <v>572000</v>
      </c>
      <c r="J85" s="286">
        <v>584000</v>
      </c>
      <c r="K85" s="286">
        <v>595000</v>
      </c>
      <c r="L85" s="286">
        <v>607000</v>
      </c>
      <c r="M85" s="286">
        <v>619000</v>
      </c>
      <c r="N85" s="286">
        <v>630000</v>
      </c>
      <c r="O85" s="286">
        <v>642000</v>
      </c>
      <c r="P85" s="287">
        <v>572547</v>
      </c>
      <c r="Q85" s="166" t="s">
        <v>162</v>
      </c>
      <c r="R85" s="204">
        <f t="shared" si="1"/>
        <v>0</v>
      </c>
    </row>
    <row r="86" spans="1:18" ht="15">
      <c r="A86" s="284" t="s">
        <v>271</v>
      </c>
      <c r="B86" s="285" t="s">
        <v>188</v>
      </c>
      <c r="C86" s="286">
        <v>3446000</v>
      </c>
      <c r="D86" s="286">
        <v>3507000</v>
      </c>
      <c r="E86" s="286">
        <v>3568000</v>
      </c>
      <c r="F86" s="286">
        <v>3628000</v>
      </c>
      <c r="G86" s="286">
        <v>3689000</v>
      </c>
      <c r="H86" s="286">
        <v>3750000</v>
      </c>
      <c r="I86" s="286">
        <v>3811000</v>
      </c>
      <c r="J86" s="286">
        <v>3872000</v>
      </c>
      <c r="K86" s="286">
        <v>3933000</v>
      </c>
      <c r="L86" s="286">
        <v>3994000</v>
      </c>
      <c r="M86" s="286">
        <v>4055000</v>
      </c>
      <c r="N86" s="286">
        <v>4116000</v>
      </c>
      <c r="O86" s="286">
        <v>4177000</v>
      </c>
      <c r="P86" s="287">
        <v>3811368</v>
      </c>
      <c r="Q86" s="166" t="s">
        <v>162</v>
      </c>
      <c r="R86" s="204">
        <f t="shared" si="1"/>
        <v>0</v>
      </c>
    </row>
    <row r="87" spans="1:18" ht="15">
      <c r="A87" s="284" t="s">
        <v>272</v>
      </c>
      <c r="B87" s="285" t="s">
        <v>188</v>
      </c>
      <c r="C87" s="286">
        <v>0</v>
      </c>
      <c r="D87" s="286">
        <v>0</v>
      </c>
      <c r="E87" s="286">
        <v>0</v>
      </c>
      <c r="F87" s="286">
        <v>0</v>
      </c>
      <c r="G87" s="286">
        <v>0</v>
      </c>
      <c r="H87" s="286">
        <v>0</v>
      </c>
      <c r="I87" s="286">
        <v>0</v>
      </c>
      <c r="J87" s="286">
        <v>0</v>
      </c>
      <c r="K87" s="286">
        <v>0</v>
      </c>
      <c r="L87" s="286">
        <v>0</v>
      </c>
      <c r="M87" s="286">
        <v>0</v>
      </c>
      <c r="N87" s="286">
        <v>0</v>
      </c>
      <c r="O87" s="286">
        <v>0</v>
      </c>
      <c r="P87" s="287">
        <v>0</v>
      </c>
      <c r="Q87" s="166" t="s">
        <v>162</v>
      </c>
      <c r="R87" s="204">
        <f t="shared" si="1"/>
        <v>0</v>
      </c>
    </row>
    <row r="88" spans="1:18" ht="15">
      <c r="A88" s="284" t="s">
        <v>273</v>
      </c>
      <c r="B88" s="285" t="s">
        <v>188</v>
      </c>
      <c r="C88" s="286">
        <v>0</v>
      </c>
      <c r="D88" s="286">
        <v>0</v>
      </c>
      <c r="E88" s="286">
        <v>0</v>
      </c>
      <c r="F88" s="286">
        <v>0</v>
      </c>
      <c r="G88" s="286">
        <v>0</v>
      </c>
      <c r="H88" s="286">
        <v>0</v>
      </c>
      <c r="I88" s="286">
        <v>0</v>
      </c>
      <c r="J88" s="286">
        <v>0</v>
      </c>
      <c r="K88" s="286">
        <v>0</v>
      </c>
      <c r="L88" s="286">
        <v>0</v>
      </c>
      <c r="M88" s="286">
        <v>0</v>
      </c>
      <c r="N88" s="286">
        <v>0</v>
      </c>
      <c r="O88" s="286">
        <v>0</v>
      </c>
      <c r="P88" s="287">
        <v>7</v>
      </c>
      <c r="Q88" s="166" t="s">
        <v>162</v>
      </c>
      <c r="R88" s="204">
        <f t="shared" si="1"/>
        <v>0</v>
      </c>
    </row>
    <row r="89" spans="1:18" ht="15">
      <c r="A89" s="284" t="s">
        <v>274</v>
      </c>
      <c r="B89" s="285" t="s">
        <v>188</v>
      </c>
      <c r="C89" s="286">
        <v>14276000</v>
      </c>
      <c r="D89" s="286">
        <v>14289000</v>
      </c>
      <c r="E89" s="286">
        <v>14302000</v>
      </c>
      <c r="F89" s="286">
        <v>14315000</v>
      </c>
      <c r="G89" s="286">
        <v>14328000</v>
      </c>
      <c r="H89" s="286">
        <v>14341000</v>
      </c>
      <c r="I89" s="286">
        <v>14354000</v>
      </c>
      <c r="J89" s="286">
        <v>14367000</v>
      </c>
      <c r="K89" s="286">
        <v>14381000</v>
      </c>
      <c r="L89" s="286">
        <v>14394000</v>
      </c>
      <c r="M89" s="286">
        <v>14407000</v>
      </c>
      <c r="N89" s="286">
        <v>14420000</v>
      </c>
      <c r="O89" s="286">
        <v>14433000</v>
      </c>
      <c r="P89" s="287">
        <v>14354379</v>
      </c>
      <c r="Q89" s="166" t="s">
        <v>162</v>
      </c>
      <c r="R89" s="204">
        <f t="shared" si="1"/>
        <v>0</v>
      </c>
    </row>
    <row r="90" spans="1:18" ht="15">
      <c r="A90" s="284" t="s">
        <v>275</v>
      </c>
      <c r="B90" s="285" t="s">
        <v>188</v>
      </c>
      <c r="C90" s="286">
        <v>0</v>
      </c>
      <c r="D90" s="286">
        <v>0</v>
      </c>
      <c r="E90" s="286">
        <v>0</v>
      </c>
      <c r="F90" s="286">
        <v>0</v>
      </c>
      <c r="G90" s="286">
        <v>0</v>
      </c>
      <c r="H90" s="286">
        <v>0</v>
      </c>
      <c r="I90" s="286">
        <v>0</v>
      </c>
      <c r="J90" s="286">
        <v>0</v>
      </c>
      <c r="K90" s="286">
        <v>0</v>
      </c>
      <c r="L90" s="286">
        <v>0</v>
      </c>
      <c r="M90" s="286">
        <v>0</v>
      </c>
      <c r="N90" s="286">
        <v>0</v>
      </c>
      <c r="O90" s="286">
        <v>0</v>
      </c>
      <c r="P90" s="287">
        <v>0</v>
      </c>
      <c r="Q90" s="166" t="s">
        <v>162</v>
      </c>
      <c r="R90" s="204">
        <f t="shared" si="1"/>
        <v>0</v>
      </c>
    </row>
    <row r="91" spans="1:18" ht="15">
      <c r="A91" s="284" t="s">
        <v>276</v>
      </c>
      <c r="B91" s="285" t="s">
        <v>188</v>
      </c>
      <c r="C91" s="286">
        <v>0</v>
      </c>
      <c r="D91" s="286">
        <v>0</v>
      </c>
      <c r="E91" s="286">
        <v>0</v>
      </c>
      <c r="F91" s="286">
        <v>0</v>
      </c>
      <c r="G91" s="286">
        <v>0</v>
      </c>
      <c r="H91" s="286">
        <v>0</v>
      </c>
      <c r="I91" s="286">
        <v>0</v>
      </c>
      <c r="J91" s="286">
        <v>0</v>
      </c>
      <c r="K91" s="286">
        <v>0</v>
      </c>
      <c r="L91" s="286">
        <v>0</v>
      </c>
      <c r="M91" s="286">
        <v>0</v>
      </c>
      <c r="N91" s="286">
        <v>0</v>
      </c>
      <c r="O91" s="286">
        <v>0</v>
      </c>
      <c r="P91" s="287">
        <v>0</v>
      </c>
      <c r="Q91" s="166" t="s">
        <v>162</v>
      </c>
      <c r="R91" s="204">
        <f t="shared" si="1"/>
        <v>0</v>
      </c>
    </row>
    <row r="92" spans="1:18" ht="15">
      <c r="A92" s="284" t="s">
        <v>277</v>
      </c>
      <c r="B92" s="285" t="s">
        <v>188</v>
      </c>
      <c r="C92" s="286">
        <v>10725000</v>
      </c>
      <c r="D92" s="286">
        <v>10144000</v>
      </c>
      <c r="E92" s="286">
        <v>10307000</v>
      </c>
      <c r="F92" s="286">
        <v>10471000</v>
      </c>
      <c r="G92" s="286">
        <v>10634000</v>
      </c>
      <c r="H92" s="286">
        <v>10797000</v>
      </c>
      <c r="I92" s="286">
        <v>10961000</v>
      </c>
      <c r="J92" s="286">
        <v>11124000</v>
      </c>
      <c r="K92" s="286">
        <v>11287000</v>
      </c>
      <c r="L92" s="286">
        <v>11451000</v>
      </c>
      <c r="M92" s="286">
        <v>11614000</v>
      </c>
      <c r="N92" s="286">
        <v>11777000</v>
      </c>
      <c r="O92" s="286">
        <v>11824000</v>
      </c>
      <c r="P92" s="287">
        <v>10986902</v>
      </c>
      <c r="Q92" s="166" t="s">
        <v>162</v>
      </c>
      <c r="R92" s="204">
        <f t="shared" si="1"/>
        <v>0</v>
      </c>
    </row>
    <row r="93" spans="1:18" ht="15">
      <c r="A93" s="284" t="s">
        <v>278</v>
      </c>
      <c r="B93" s="285" t="s">
        <v>188</v>
      </c>
      <c r="C93" s="286">
        <v>3637000</v>
      </c>
      <c r="D93" s="286">
        <v>3646000</v>
      </c>
      <c r="E93" s="286">
        <v>3655000</v>
      </c>
      <c r="F93" s="286">
        <v>3663000</v>
      </c>
      <c r="G93" s="286">
        <v>3672000</v>
      </c>
      <c r="H93" s="286">
        <v>3681000</v>
      </c>
      <c r="I93" s="286">
        <v>3690000</v>
      </c>
      <c r="J93" s="286">
        <v>3698000</v>
      </c>
      <c r="K93" s="286">
        <v>3707000</v>
      </c>
      <c r="L93" s="286">
        <v>3716000</v>
      </c>
      <c r="M93" s="286">
        <v>3725000</v>
      </c>
      <c r="N93" s="286">
        <v>3733000</v>
      </c>
      <c r="O93" s="286">
        <v>3742000</v>
      </c>
      <c r="P93" s="287">
        <v>3689626</v>
      </c>
      <c r="Q93" s="166" t="s">
        <v>162</v>
      </c>
      <c r="R93" s="204">
        <f t="shared" si="1"/>
        <v>0</v>
      </c>
    </row>
    <row r="94" spans="1:18" ht="15">
      <c r="A94" s="284" t="s">
        <v>279</v>
      </c>
      <c r="B94" s="285" t="s">
        <v>188</v>
      </c>
      <c r="C94" s="286">
        <v>0</v>
      </c>
      <c r="D94" s="286">
        <v>0</v>
      </c>
      <c r="E94" s="286">
        <v>0</v>
      </c>
      <c r="F94" s="286">
        <v>0</v>
      </c>
      <c r="G94" s="286">
        <v>0</v>
      </c>
      <c r="H94" s="286">
        <v>0</v>
      </c>
      <c r="I94" s="286">
        <v>0</v>
      </c>
      <c r="J94" s="286">
        <v>0</v>
      </c>
      <c r="K94" s="286">
        <v>0</v>
      </c>
      <c r="L94" s="286">
        <v>0</v>
      </c>
      <c r="M94" s="286">
        <v>0</v>
      </c>
      <c r="N94" s="286">
        <v>0</v>
      </c>
      <c r="O94" s="286">
        <v>0</v>
      </c>
      <c r="P94" s="287">
        <v>0</v>
      </c>
      <c r="Q94" s="166" t="s">
        <v>162</v>
      </c>
      <c r="R94" s="204">
        <f t="shared" si="1"/>
        <v>0</v>
      </c>
    </row>
    <row r="95" spans="1:18" ht="15">
      <c r="A95" s="284" t="s">
        <v>280</v>
      </c>
      <c r="B95" s="285" t="s">
        <v>188</v>
      </c>
      <c r="C95" s="286">
        <v>12993000</v>
      </c>
      <c r="D95" s="286">
        <v>12901000</v>
      </c>
      <c r="E95" s="286">
        <v>13089000</v>
      </c>
      <c r="F95" s="286">
        <v>13277000</v>
      </c>
      <c r="G95" s="286">
        <v>13465000</v>
      </c>
      <c r="H95" s="286">
        <v>13653000</v>
      </c>
      <c r="I95" s="286">
        <v>13842000</v>
      </c>
      <c r="J95" s="286">
        <v>14033000</v>
      </c>
      <c r="K95" s="286">
        <v>14224000</v>
      </c>
      <c r="L95" s="286">
        <v>14415000</v>
      </c>
      <c r="M95" s="286">
        <v>14606000</v>
      </c>
      <c r="N95" s="286">
        <v>14798000</v>
      </c>
      <c r="O95" s="286">
        <v>14500000</v>
      </c>
      <c r="P95" s="287">
        <v>13837560</v>
      </c>
      <c r="Q95" s="166" t="s">
        <v>162</v>
      </c>
      <c r="R95" s="204">
        <f t="shared" si="1"/>
        <v>-1000</v>
      </c>
    </row>
    <row r="96" spans="1:18" ht="15">
      <c r="A96" s="284" t="s">
        <v>281</v>
      </c>
      <c r="B96" s="285" t="s">
        <v>188</v>
      </c>
      <c r="C96" s="286">
        <v>0</v>
      </c>
      <c r="D96" s="286">
        <v>0</v>
      </c>
      <c r="E96" s="286">
        <v>0</v>
      </c>
      <c r="F96" s="286">
        <v>0</v>
      </c>
      <c r="G96" s="286">
        <v>0</v>
      </c>
      <c r="H96" s="286">
        <v>0</v>
      </c>
      <c r="I96" s="286">
        <v>0</v>
      </c>
      <c r="J96" s="286">
        <v>0</v>
      </c>
      <c r="K96" s="286">
        <v>0</v>
      </c>
      <c r="L96" s="286">
        <v>0</v>
      </c>
      <c r="M96" s="286">
        <v>0</v>
      </c>
      <c r="N96" s="286">
        <v>0</v>
      </c>
      <c r="O96" s="286">
        <v>0</v>
      </c>
      <c r="P96" s="287">
        <v>0</v>
      </c>
      <c r="Q96" s="166" t="s">
        <v>162</v>
      </c>
      <c r="R96" s="204">
        <f t="shared" si="1"/>
        <v>0</v>
      </c>
    </row>
    <row r="97" spans="1:19" ht="15">
      <c r="A97" s="284" t="s">
        <v>282</v>
      </c>
      <c r="B97" s="285" t="s">
        <v>188</v>
      </c>
      <c r="C97" s="286">
        <v>16529000</v>
      </c>
      <c r="D97" s="286">
        <v>14165000</v>
      </c>
      <c r="E97" s="286">
        <v>14410000</v>
      </c>
      <c r="F97" s="286">
        <v>14656000</v>
      </c>
      <c r="G97" s="286">
        <v>14901000</v>
      </c>
      <c r="H97" s="286">
        <v>15146000</v>
      </c>
      <c r="I97" s="286">
        <v>15391000</v>
      </c>
      <c r="J97" s="286">
        <v>15637000</v>
      </c>
      <c r="K97" s="286">
        <v>15882000</v>
      </c>
      <c r="L97" s="286">
        <v>16127000</v>
      </c>
      <c r="M97" s="286">
        <v>16373000</v>
      </c>
      <c r="N97" s="286">
        <v>16618000</v>
      </c>
      <c r="O97" s="286">
        <v>16802000</v>
      </c>
      <c r="P97" s="287">
        <v>15497551</v>
      </c>
      <c r="Q97" s="166" t="s">
        <v>162</v>
      </c>
      <c r="R97" s="204">
        <f t="shared" si="1"/>
        <v>0</v>
      </c>
    </row>
    <row r="98" spans="1:19" ht="15">
      <c r="A98" s="284" t="s">
        <v>283</v>
      </c>
      <c r="B98" s="285" t="s">
        <v>188</v>
      </c>
      <c r="C98" s="286">
        <v>0</v>
      </c>
      <c r="D98" s="286">
        <v>0</v>
      </c>
      <c r="E98" s="286">
        <v>0</v>
      </c>
      <c r="F98" s="286">
        <v>0</v>
      </c>
      <c r="G98" s="286">
        <v>0</v>
      </c>
      <c r="H98" s="286">
        <v>0</v>
      </c>
      <c r="I98" s="286">
        <v>0</v>
      </c>
      <c r="J98" s="286">
        <v>0</v>
      </c>
      <c r="K98" s="286">
        <v>0</v>
      </c>
      <c r="L98" s="286">
        <v>0</v>
      </c>
      <c r="M98" s="286">
        <v>0</v>
      </c>
      <c r="N98" s="286">
        <v>0</v>
      </c>
      <c r="O98" s="286">
        <v>0</v>
      </c>
      <c r="P98" s="287">
        <v>0</v>
      </c>
      <c r="Q98" s="166" t="s">
        <v>162</v>
      </c>
      <c r="R98" s="204">
        <f t="shared" si="1"/>
        <v>0</v>
      </c>
    </row>
    <row r="99" spans="1:19" ht="15">
      <c r="A99" s="284" t="s">
        <v>284</v>
      </c>
      <c r="B99" s="285" t="s">
        <v>188</v>
      </c>
      <c r="C99" s="286">
        <v>0</v>
      </c>
      <c r="D99" s="286">
        <v>0</v>
      </c>
      <c r="E99" s="286">
        <v>0</v>
      </c>
      <c r="F99" s="286">
        <v>0</v>
      </c>
      <c r="G99" s="286">
        <v>0</v>
      </c>
      <c r="H99" s="286">
        <v>0</v>
      </c>
      <c r="I99" s="286">
        <v>0</v>
      </c>
      <c r="J99" s="286">
        <v>0</v>
      </c>
      <c r="K99" s="286">
        <v>0</v>
      </c>
      <c r="L99" s="286">
        <v>0</v>
      </c>
      <c r="M99" s="286">
        <v>0</v>
      </c>
      <c r="N99" s="286">
        <v>0</v>
      </c>
      <c r="O99" s="286">
        <v>0</v>
      </c>
      <c r="P99" s="287">
        <v>0</v>
      </c>
      <c r="Q99" s="166" t="s">
        <v>162</v>
      </c>
      <c r="R99" s="204">
        <f t="shared" si="1"/>
        <v>0</v>
      </c>
    </row>
    <row r="100" spans="1:19" ht="15">
      <c r="A100" s="284" t="s">
        <v>285</v>
      </c>
      <c r="B100" s="285" t="s">
        <v>188</v>
      </c>
      <c r="C100" s="286">
        <v>15422000</v>
      </c>
      <c r="D100" s="286">
        <v>15637000</v>
      </c>
      <c r="E100" s="286">
        <v>15852000</v>
      </c>
      <c r="F100" s="286">
        <v>16069000</v>
      </c>
      <c r="G100" s="286">
        <v>16288000</v>
      </c>
      <c r="H100" s="286">
        <v>16507000</v>
      </c>
      <c r="I100" s="286">
        <v>16726000</v>
      </c>
      <c r="J100" s="286">
        <v>16945000</v>
      </c>
      <c r="K100" s="286">
        <v>17163000</v>
      </c>
      <c r="L100" s="286">
        <v>17382000</v>
      </c>
      <c r="M100" s="286">
        <v>17601000</v>
      </c>
      <c r="N100" s="286">
        <v>17820000</v>
      </c>
      <c r="O100" s="286">
        <v>17978000</v>
      </c>
      <c r="P100" s="287">
        <v>16724302</v>
      </c>
      <c r="Q100" s="166" t="s">
        <v>162</v>
      </c>
      <c r="R100" s="204">
        <f t="shared" si="1"/>
        <v>0</v>
      </c>
      <c r="S100" s="288"/>
    </row>
    <row r="101" spans="1:19" ht="15">
      <c r="A101" s="284" t="s">
        <v>286</v>
      </c>
      <c r="B101" s="285" t="s">
        <v>188</v>
      </c>
      <c r="C101" s="286">
        <v>0</v>
      </c>
      <c r="D101" s="286">
        <v>0</v>
      </c>
      <c r="E101" s="286">
        <v>0</v>
      </c>
      <c r="F101" s="286">
        <v>0</v>
      </c>
      <c r="G101" s="286">
        <v>0</v>
      </c>
      <c r="H101" s="286">
        <v>0</v>
      </c>
      <c r="I101" s="286">
        <v>0</v>
      </c>
      <c r="J101" s="286">
        <v>0</v>
      </c>
      <c r="K101" s="286">
        <v>0</v>
      </c>
      <c r="L101" s="286">
        <v>0</v>
      </c>
      <c r="M101" s="286">
        <v>0</v>
      </c>
      <c r="N101" s="286">
        <v>0</v>
      </c>
      <c r="O101" s="286">
        <v>0</v>
      </c>
      <c r="P101" s="287">
        <v>0</v>
      </c>
      <c r="Q101" s="166" t="s">
        <v>162</v>
      </c>
      <c r="R101" s="204">
        <f t="shared" si="1"/>
        <v>0</v>
      </c>
    </row>
    <row r="102" spans="1:19" ht="15">
      <c r="A102" s="284" t="s">
        <v>287</v>
      </c>
      <c r="B102" s="285" t="s">
        <v>188</v>
      </c>
      <c r="C102" s="286">
        <v>0</v>
      </c>
      <c r="D102" s="286">
        <v>0</v>
      </c>
      <c r="E102" s="286">
        <v>0</v>
      </c>
      <c r="F102" s="286">
        <v>0</v>
      </c>
      <c r="G102" s="286">
        <v>0</v>
      </c>
      <c r="H102" s="286">
        <v>0</v>
      </c>
      <c r="I102" s="286">
        <v>0</v>
      </c>
      <c r="J102" s="286">
        <v>0</v>
      </c>
      <c r="K102" s="286">
        <v>0</v>
      </c>
      <c r="L102" s="286">
        <v>0</v>
      </c>
      <c r="M102" s="286">
        <v>0</v>
      </c>
      <c r="N102" s="286">
        <v>0</v>
      </c>
      <c r="O102" s="286">
        <v>0</v>
      </c>
      <c r="P102" s="287">
        <v>0</v>
      </c>
      <c r="Q102" s="166" t="s">
        <v>162</v>
      </c>
      <c r="R102" s="204">
        <f t="shared" si="1"/>
        <v>0</v>
      </c>
    </row>
    <row r="103" spans="1:19" ht="15">
      <c r="A103" s="284" t="s">
        <v>288</v>
      </c>
      <c r="B103" s="285" t="s">
        <v>188</v>
      </c>
      <c r="C103" s="286">
        <v>17597000</v>
      </c>
      <c r="D103" s="286">
        <v>17623000</v>
      </c>
      <c r="E103" s="286">
        <v>17649000</v>
      </c>
      <c r="F103" s="286">
        <v>17675000</v>
      </c>
      <c r="G103" s="286">
        <v>17701000</v>
      </c>
      <c r="H103" s="286">
        <v>17727000</v>
      </c>
      <c r="I103" s="286">
        <v>17753000</v>
      </c>
      <c r="J103" s="286">
        <v>17779000</v>
      </c>
      <c r="K103" s="286">
        <v>17805000</v>
      </c>
      <c r="L103" s="286">
        <v>17830000</v>
      </c>
      <c r="M103" s="286">
        <v>17856000</v>
      </c>
      <c r="N103" s="286">
        <v>17882000</v>
      </c>
      <c r="O103" s="286">
        <v>17705000</v>
      </c>
      <c r="P103" s="287">
        <v>17744349</v>
      </c>
      <c r="Q103" s="166" t="s">
        <v>162</v>
      </c>
      <c r="R103" s="204">
        <f t="shared" si="1"/>
        <v>0</v>
      </c>
    </row>
    <row r="104" spans="1:19" ht="15">
      <c r="A104" s="284" t="s">
        <v>289</v>
      </c>
      <c r="B104" s="285" t="s">
        <v>188</v>
      </c>
      <c r="C104" s="286">
        <v>0</v>
      </c>
      <c r="D104" s="286">
        <v>0</v>
      </c>
      <c r="E104" s="286">
        <v>0</v>
      </c>
      <c r="F104" s="286">
        <v>0</v>
      </c>
      <c r="G104" s="286">
        <v>0</v>
      </c>
      <c r="H104" s="286">
        <v>0</v>
      </c>
      <c r="I104" s="286">
        <v>0</v>
      </c>
      <c r="J104" s="286">
        <v>0</v>
      </c>
      <c r="K104" s="286">
        <v>0</v>
      </c>
      <c r="L104" s="286">
        <v>0</v>
      </c>
      <c r="M104" s="286">
        <v>0</v>
      </c>
      <c r="N104" s="286">
        <v>0</v>
      </c>
      <c r="O104" s="286">
        <v>0</v>
      </c>
      <c r="P104" s="287">
        <v>0</v>
      </c>
      <c r="Q104" s="166" t="s">
        <v>162</v>
      </c>
      <c r="R104" s="204">
        <f t="shared" si="1"/>
        <v>0</v>
      </c>
    </row>
    <row r="105" spans="1:19" ht="15">
      <c r="A105" s="284" t="s">
        <v>290</v>
      </c>
      <c r="B105" s="285" t="s">
        <v>188</v>
      </c>
      <c r="C105" s="286">
        <v>12046000</v>
      </c>
      <c r="D105" s="286">
        <v>12083000</v>
      </c>
      <c r="E105" s="286">
        <v>12120000</v>
      </c>
      <c r="F105" s="286">
        <v>12156000</v>
      </c>
      <c r="G105" s="286">
        <v>12193000</v>
      </c>
      <c r="H105" s="286">
        <v>12230000</v>
      </c>
      <c r="I105" s="286">
        <v>12266000</v>
      </c>
      <c r="J105" s="286">
        <v>12303000</v>
      </c>
      <c r="K105" s="286">
        <v>12339000</v>
      </c>
      <c r="L105" s="286">
        <v>12376000</v>
      </c>
      <c r="M105" s="286">
        <v>12413000</v>
      </c>
      <c r="N105" s="286">
        <v>12449000</v>
      </c>
      <c r="O105" s="286">
        <v>12486000</v>
      </c>
      <c r="P105" s="287">
        <v>12266178</v>
      </c>
      <c r="Q105" s="166" t="s">
        <v>162</v>
      </c>
      <c r="R105" s="204">
        <f t="shared" si="1"/>
        <v>0</v>
      </c>
    </row>
    <row r="106" spans="1:19" ht="15">
      <c r="A106" s="284" t="s">
        <v>291</v>
      </c>
      <c r="B106" s="285" t="s">
        <v>188</v>
      </c>
      <c r="C106" s="286">
        <v>0</v>
      </c>
      <c r="D106" s="286">
        <v>0</v>
      </c>
      <c r="E106" s="286">
        <v>0</v>
      </c>
      <c r="F106" s="286">
        <v>0</v>
      </c>
      <c r="G106" s="286">
        <v>0</v>
      </c>
      <c r="H106" s="286">
        <v>0</v>
      </c>
      <c r="I106" s="286">
        <v>0</v>
      </c>
      <c r="J106" s="286">
        <v>0</v>
      </c>
      <c r="K106" s="286">
        <v>0</v>
      </c>
      <c r="L106" s="286">
        <v>0</v>
      </c>
      <c r="M106" s="286">
        <v>0</v>
      </c>
      <c r="N106" s="286">
        <v>0</v>
      </c>
      <c r="O106" s="286">
        <v>0</v>
      </c>
      <c r="P106" s="287">
        <v>0</v>
      </c>
      <c r="Q106" s="166" t="s">
        <v>162</v>
      </c>
      <c r="R106" s="204">
        <f t="shared" si="1"/>
        <v>0</v>
      </c>
    </row>
    <row r="107" spans="1:19" ht="15">
      <c r="A107" s="284" t="s">
        <v>292</v>
      </c>
      <c r="B107" s="285" t="s">
        <v>188</v>
      </c>
      <c r="C107" s="286">
        <v>7034000</v>
      </c>
      <c r="D107" s="286">
        <v>7072000</v>
      </c>
      <c r="E107" s="286">
        <v>7111000</v>
      </c>
      <c r="F107" s="286">
        <v>7150000</v>
      </c>
      <c r="G107" s="286">
        <v>7188000</v>
      </c>
      <c r="H107" s="286">
        <v>7227000</v>
      </c>
      <c r="I107" s="286">
        <v>7265000</v>
      </c>
      <c r="J107" s="286">
        <v>7304000</v>
      </c>
      <c r="K107" s="286">
        <v>7342000</v>
      </c>
      <c r="L107" s="286">
        <v>7381000</v>
      </c>
      <c r="M107" s="286">
        <v>7419000</v>
      </c>
      <c r="N107" s="286">
        <v>7458000</v>
      </c>
      <c r="O107" s="286">
        <v>7496000</v>
      </c>
      <c r="P107" s="287">
        <v>7265166</v>
      </c>
      <c r="Q107" s="166" t="s">
        <v>162</v>
      </c>
      <c r="R107" s="204">
        <f t="shared" si="1"/>
        <v>0</v>
      </c>
    </row>
    <row r="108" spans="1:19" ht="15">
      <c r="A108" s="284" t="s">
        <v>293</v>
      </c>
      <c r="B108" s="285" t="s">
        <v>188</v>
      </c>
      <c r="C108" s="286">
        <v>0</v>
      </c>
      <c r="D108" s="286">
        <v>0</v>
      </c>
      <c r="E108" s="286">
        <v>0</v>
      </c>
      <c r="F108" s="286">
        <v>0</v>
      </c>
      <c r="G108" s="286">
        <v>0</v>
      </c>
      <c r="H108" s="286">
        <v>0</v>
      </c>
      <c r="I108" s="286">
        <v>0</v>
      </c>
      <c r="J108" s="286">
        <v>0</v>
      </c>
      <c r="K108" s="286">
        <v>0</v>
      </c>
      <c r="L108" s="286">
        <v>0</v>
      </c>
      <c r="M108" s="286">
        <v>0</v>
      </c>
      <c r="N108" s="286">
        <v>0</v>
      </c>
      <c r="O108" s="286">
        <v>0</v>
      </c>
      <c r="P108" s="287">
        <v>0</v>
      </c>
      <c r="Q108" s="166" t="s">
        <v>162</v>
      </c>
      <c r="R108" s="204">
        <f t="shared" si="1"/>
        <v>0</v>
      </c>
    </row>
    <row r="109" spans="1:19" ht="15">
      <c r="A109" s="284" t="s">
        <v>294</v>
      </c>
      <c r="B109" s="285" t="s">
        <v>188</v>
      </c>
      <c r="C109" s="286">
        <v>51000</v>
      </c>
      <c r="D109" s="286">
        <v>52000</v>
      </c>
      <c r="E109" s="286">
        <v>53000</v>
      </c>
      <c r="F109" s="286">
        <v>55000</v>
      </c>
      <c r="G109" s="286">
        <v>56000</v>
      </c>
      <c r="H109" s="286">
        <v>57000</v>
      </c>
      <c r="I109" s="286">
        <v>59000</v>
      </c>
      <c r="J109" s="286">
        <v>60000</v>
      </c>
      <c r="K109" s="286">
        <v>62000</v>
      </c>
      <c r="L109" s="286">
        <v>64000</v>
      </c>
      <c r="M109" s="286">
        <v>65000</v>
      </c>
      <c r="N109" s="286">
        <v>67000</v>
      </c>
      <c r="O109" s="286">
        <v>69000</v>
      </c>
      <c r="P109" s="287">
        <v>59155</v>
      </c>
      <c r="Q109" s="166" t="s">
        <v>162</v>
      </c>
      <c r="R109" s="204">
        <f t="shared" si="1"/>
        <v>0</v>
      </c>
    </row>
    <row r="110" spans="1:19" ht="15">
      <c r="A110" s="284" t="s">
        <v>295</v>
      </c>
      <c r="B110" s="285" t="s">
        <v>188</v>
      </c>
      <c r="C110" s="286">
        <v>0</v>
      </c>
      <c r="D110" s="286">
        <v>0</v>
      </c>
      <c r="E110" s="286">
        <v>0</v>
      </c>
      <c r="F110" s="286">
        <v>0</v>
      </c>
      <c r="G110" s="286">
        <v>0</v>
      </c>
      <c r="H110" s="286">
        <v>0</v>
      </c>
      <c r="I110" s="286">
        <v>0</v>
      </c>
      <c r="J110" s="286">
        <v>0</v>
      </c>
      <c r="K110" s="286">
        <v>0</v>
      </c>
      <c r="L110" s="286">
        <v>0</v>
      </c>
      <c r="M110" s="286">
        <v>0</v>
      </c>
      <c r="N110" s="286">
        <v>0</v>
      </c>
      <c r="O110" s="286">
        <v>0</v>
      </c>
      <c r="P110" s="287">
        <v>0</v>
      </c>
      <c r="Q110" s="166" t="s">
        <v>162</v>
      </c>
      <c r="R110" s="204">
        <f t="shared" si="1"/>
        <v>0</v>
      </c>
    </row>
    <row r="111" spans="1:19" ht="15">
      <c r="A111" s="284" t="s">
        <v>296</v>
      </c>
      <c r="B111" s="285" t="s">
        <v>188</v>
      </c>
      <c r="C111" s="286">
        <v>70741000</v>
      </c>
      <c r="D111" s="286">
        <v>70824000</v>
      </c>
      <c r="E111" s="286">
        <v>70908000</v>
      </c>
      <c r="F111" s="286">
        <v>70992000</v>
      </c>
      <c r="G111" s="286">
        <v>71076000</v>
      </c>
      <c r="H111" s="286">
        <v>71160000</v>
      </c>
      <c r="I111" s="286">
        <v>71244000</v>
      </c>
      <c r="J111" s="286">
        <v>71132000</v>
      </c>
      <c r="K111" s="286">
        <v>71216000</v>
      </c>
      <c r="L111" s="286">
        <v>71300000</v>
      </c>
      <c r="M111" s="286">
        <v>71383000</v>
      </c>
      <c r="N111" s="286">
        <v>71467000</v>
      </c>
      <c r="O111" s="286">
        <v>71551000</v>
      </c>
      <c r="P111" s="287">
        <v>71154000</v>
      </c>
      <c r="Q111" s="166" t="s">
        <v>162</v>
      </c>
      <c r="R111" s="204">
        <f t="shared" si="1"/>
        <v>0</v>
      </c>
    </row>
    <row r="112" spans="1:19" ht="15">
      <c r="A112" s="284" t="s">
        <v>297</v>
      </c>
      <c r="B112" s="285" t="s">
        <v>188</v>
      </c>
      <c r="C112" s="286">
        <v>241000</v>
      </c>
      <c r="D112" s="286">
        <v>244000</v>
      </c>
      <c r="E112" s="286">
        <v>247000</v>
      </c>
      <c r="F112" s="286">
        <v>250000</v>
      </c>
      <c r="G112" s="286">
        <v>253000</v>
      </c>
      <c r="H112" s="286">
        <v>257000</v>
      </c>
      <c r="I112" s="286">
        <v>261000</v>
      </c>
      <c r="J112" s="286">
        <v>265000</v>
      </c>
      <c r="K112" s="286">
        <v>269000</v>
      </c>
      <c r="L112" s="286">
        <v>273000</v>
      </c>
      <c r="M112" s="286">
        <v>278000</v>
      </c>
      <c r="N112" s="286">
        <v>282000</v>
      </c>
      <c r="O112" s="286">
        <v>286000</v>
      </c>
      <c r="P112" s="287">
        <v>261830</v>
      </c>
      <c r="Q112" s="166" t="s">
        <v>162</v>
      </c>
      <c r="R112" s="204">
        <f t="shared" si="1"/>
        <v>0</v>
      </c>
    </row>
    <row r="113" spans="1:18" ht="15">
      <c r="A113" s="284" t="s">
        <v>298</v>
      </c>
      <c r="B113" s="285" t="s">
        <v>188</v>
      </c>
      <c r="C113" s="286">
        <v>7088000</v>
      </c>
      <c r="D113" s="286">
        <v>7146000</v>
      </c>
      <c r="E113" s="286">
        <v>7204000</v>
      </c>
      <c r="F113" s="286">
        <v>7262000</v>
      </c>
      <c r="G113" s="286">
        <v>7320000</v>
      </c>
      <c r="H113" s="286">
        <v>7378000</v>
      </c>
      <c r="I113" s="286">
        <v>7435000</v>
      </c>
      <c r="J113" s="286">
        <v>7493000</v>
      </c>
      <c r="K113" s="286">
        <v>7551000</v>
      </c>
      <c r="L113" s="286">
        <v>7609000</v>
      </c>
      <c r="M113" s="286">
        <v>7667000</v>
      </c>
      <c r="N113" s="286">
        <v>7725000</v>
      </c>
      <c r="O113" s="286">
        <v>7783000</v>
      </c>
      <c r="P113" s="287">
        <v>7435489</v>
      </c>
      <c r="Q113" s="166" t="s">
        <v>162</v>
      </c>
      <c r="R113" s="204">
        <f t="shared" si="1"/>
        <v>0</v>
      </c>
    </row>
    <row r="114" spans="1:18" ht="15">
      <c r="A114" s="284" t="s">
        <v>299</v>
      </c>
      <c r="B114" s="285" t="s">
        <v>188</v>
      </c>
      <c r="C114" s="286">
        <v>0</v>
      </c>
      <c r="D114" s="286">
        <v>0</v>
      </c>
      <c r="E114" s="286">
        <v>0</v>
      </c>
      <c r="F114" s="286">
        <v>0</v>
      </c>
      <c r="G114" s="286">
        <v>0</v>
      </c>
      <c r="H114" s="286">
        <v>0</v>
      </c>
      <c r="I114" s="286">
        <v>0</v>
      </c>
      <c r="J114" s="286">
        <v>0</v>
      </c>
      <c r="K114" s="286">
        <v>0</v>
      </c>
      <c r="L114" s="286">
        <v>0</v>
      </c>
      <c r="M114" s="286">
        <v>0</v>
      </c>
      <c r="N114" s="286">
        <v>0</v>
      </c>
      <c r="O114" s="286">
        <v>0</v>
      </c>
      <c r="P114" s="287">
        <v>0</v>
      </c>
      <c r="Q114" s="166" t="s">
        <v>162</v>
      </c>
      <c r="R114" s="204">
        <f t="shared" si="1"/>
        <v>0</v>
      </c>
    </row>
    <row r="115" spans="1:18" ht="15">
      <c r="A115" s="284" t="s">
        <v>300</v>
      </c>
      <c r="B115" s="285" t="s">
        <v>188</v>
      </c>
      <c r="C115" s="286">
        <v>121000</v>
      </c>
      <c r="D115" s="286">
        <v>123000</v>
      </c>
      <c r="E115" s="286">
        <v>125000</v>
      </c>
      <c r="F115" s="286">
        <v>127000</v>
      </c>
      <c r="G115" s="286">
        <v>129000</v>
      </c>
      <c r="H115" s="286">
        <v>131000</v>
      </c>
      <c r="I115" s="286">
        <v>133000</v>
      </c>
      <c r="J115" s="286">
        <v>135000</v>
      </c>
      <c r="K115" s="286">
        <v>137000</v>
      </c>
      <c r="L115" s="286">
        <v>139000</v>
      </c>
      <c r="M115" s="286">
        <v>141000</v>
      </c>
      <c r="N115" s="286">
        <v>144000</v>
      </c>
      <c r="O115" s="286">
        <v>149000</v>
      </c>
      <c r="P115" s="287">
        <v>133011</v>
      </c>
      <c r="Q115" s="166" t="s">
        <v>162</v>
      </c>
      <c r="R115" s="204">
        <f t="shared" si="1"/>
        <v>0</v>
      </c>
    </row>
    <row r="116" spans="1:18" ht="15">
      <c r="A116" s="284" t="s">
        <v>301</v>
      </c>
      <c r="B116" s="285" t="s">
        <v>188</v>
      </c>
      <c r="C116" s="286">
        <v>18174000</v>
      </c>
      <c r="D116" s="286">
        <v>18200000</v>
      </c>
      <c r="E116" s="286">
        <v>18226000</v>
      </c>
      <c r="F116" s="286">
        <v>18253000</v>
      </c>
      <c r="G116" s="286">
        <v>18279000</v>
      </c>
      <c r="H116" s="286">
        <v>18305000</v>
      </c>
      <c r="I116" s="286">
        <v>18331000</v>
      </c>
      <c r="J116" s="286">
        <v>18357000</v>
      </c>
      <c r="K116" s="286">
        <v>18383000</v>
      </c>
      <c r="L116" s="286">
        <v>18409000</v>
      </c>
      <c r="M116" s="286">
        <v>18435000</v>
      </c>
      <c r="N116" s="286">
        <v>18451000</v>
      </c>
      <c r="O116" s="286">
        <v>18477000</v>
      </c>
      <c r="P116" s="287">
        <v>18329531</v>
      </c>
      <c r="Q116" s="166" t="s">
        <v>162</v>
      </c>
      <c r="R116" s="204">
        <f t="shared" si="1"/>
        <v>0</v>
      </c>
    </row>
    <row r="117" spans="1:18" ht="15">
      <c r="A117" s="284" t="s">
        <v>302</v>
      </c>
      <c r="B117" s="285" t="s">
        <v>188</v>
      </c>
      <c r="C117" s="286">
        <v>0</v>
      </c>
      <c r="D117" s="286">
        <v>0</v>
      </c>
      <c r="E117" s="286">
        <v>0</v>
      </c>
      <c r="F117" s="286">
        <v>0</v>
      </c>
      <c r="G117" s="286">
        <v>0</v>
      </c>
      <c r="H117" s="286">
        <v>0</v>
      </c>
      <c r="I117" s="286">
        <v>0</v>
      </c>
      <c r="J117" s="286">
        <v>0</v>
      </c>
      <c r="K117" s="286">
        <v>0</v>
      </c>
      <c r="L117" s="286">
        <v>0</v>
      </c>
      <c r="M117" s="286">
        <v>0</v>
      </c>
      <c r="N117" s="286">
        <v>0</v>
      </c>
      <c r="O117" s="286">
        <v>0</v>
      </c>
      <c r="P117" s="287">
        <v>0</v>
      </c>
      <c r="Q117" s="166" t="s">
        <v>162</v>
      </c>
      <c r="R117" s="204">
        <f t="shared" si="1"/>
        <v>0</v>
      </c>
    </row>
    <row r="118" spans="1:18" ht="15">
      <c r="A118" s="284" t="s">
        <v>303</v>
      </c>
      <c r="B118" s="285" t="s">
        <v>188</v>
      </c>
      <c r="C118" s="286">
        <v>0</v>
      </c>
      <c r="D118" s="286">
        <v>0</v>
      </c>
      <c r="E118" s="286">
        <v>0</v>
      </c>
      <c r="F118" s="286">
        <v>0</v>
      </c>
      <c r="G118" s="286">
        <v>0</v>
      </c>
      <c r="H118" s="286">
        <v>0</v>
      </c>
      <c r="I118" s="286">
        <v>0</v>
      </c>
      <c r="J118" s="286">
        <v>0</v>
      </c>
      <c r="K118" s="286">
        <v>0</v>
      </c>
      <c r="L118" s="286">
        <v>0</v>
      </c>
      <c r="M118" s="286">
        <v>0</v>
      </c>
      <c r="N118" s="286">
        <v>0</v>
      </c>
      <c r="O118" s="286">
        <v>0</v>
      </c>
      <c r="P118" s="287">
        <v>0</v>
      </c>
      <c r="Q118" s="166" t="s">
        <v>162</v>
      </c>
      <c r="R118" s="204">
        <f t="shared" si="1"/>
        <v>0</v>
      </c>
    </row>
    <row r="119" spans="1:18" ht="15">
      <c r="A119" s="284" t="s">
        <v>304</v>
      </c>
      <c r="B119" s="285" t="s">
        <v>188</v>
      </c>
      <c r="C119" s="286">
        <v>4586000</v>
      </c>
      <c r="D119" s="286">
        <v>4601000</v>
      </c>
      <c r="E119" s="286">
        <v>4634000</v>
      </c>
      <c r="F119" s="286">
        <v>4667000</v>
      </c>
      <c r="G119" s="286">
        <v>4700000</v>
      </c>
      <c r="H119" s="286">
        <v>4733000</v>
      </c>
      <c r="I119" s="286">
        <v>4766000</v>
      </c>
      <c r="J119" s="286">
        <v>4799000</v>
      </c>
      <c r="K119" s="286">
        <v>4832000</v>
      </c>
      <c r="L119" s="286">
        <v>4865000</v>
      </c>
      <c r="M119" s="286">
        <v>4898000</v>
      </c>
      <c r="N119" s="286">
        <v>4931000</v>
      </c>
      <c r="O119" s="286">
        <v>4894000</v>
      </c>
      <c r="P119" s="287">
        <v>4763594</v>
      </c>
      <c r="Q119" s="166" t="s">
        <v>162</v>
      </c>
      <c r="R119" s="204">
        <f t="shared" si="1"/>
        <v>0</v>
      </c>
    </row>
    <row r="120" spans="1:18" ht="15">
      <c r="A120" s="284" t="s">
        <v>305</v>
      </c>
      <c r="B120" s="285" t="s">
        <v>188</v>
      </c>
      <c r="C120" s="286">
        <v>2032000</v>
      </c>
      <c r="D120" s="286">
        <v>2036000</v>
      </c>
      <c r="E120" s="286">
        <v>2040000</v>
      </c>
      <c r="F120" s="286">
        <v>2045000</v>
      </c>
      <c r="G120" s="286">
        <v>2055000</v>
      </c>
      <c r="H120" s="286">
        <v>2059000</v>
      </c>
      <c r="I120" s="286">
        <v>2064000</v>
      </c>
      <c r="J120" s="286">
        <v>2068000</v>
      </c>
      <c r="K120" s="286">
        <v>2073000</v>
      </c>
      <c r="L120" s="286">
        <v>2077000</v>
      </c>
      <c r="M120" s="286">
        <v>2082000</v>
      </c>
      <c r="N120" s="286">
        <v>2086000</v>
      </c>
      <c r="O120" s="286">
        <v>2090000</v>
      </c>
      <c r="P120" s="287">
        <v>2062097</v>
      </c>
      <c r="Q120" s="166" t="s">
        <v>162</v>
      </c>
      <c r="R120" s="204">
        <f t="shared" si="1"/>
        <v>0</v>
      </c>
    </row>
    <row r="121" spans="1:18" ht="15">
      <c r="A121" s="284" t="s">
        <v>306</v>
      </c>
      <c r="B121" s="285" t="s">
        <v>188</v>
      </c>
      <c r="C121" s="286">
        <v>0</v>
      </c>
      <c r="D121" s="286">
        <v>0</v>
      </c>
      <c r="E121" s="286">
        <v>0</v>
      </c>
      <c r="F121" s="286">
        <v>0</v>
      </c>
      <c r="G121" s="286">
        <v>0</v>
      </c>
      <c r="H121" s="286">
        <v>0</v>
      </c>
      <c r="I121" s="286">
        <v>0</v>
      </c>
      <c r="J121" s="286">
        <v>0</v>
      </c>
      <c r="K121" s="286">
        <v>0</v>
      </c>
      <c r="L121" s="286">
        <v>0</v>
      </c>
      <c r="M121" s="286">
        <v>0</v>
      </c>
      <c r="N121" s="286">
        <v>0</v>
      </c>
      <c r="O121" s="286">
        <v>0</v>
      </c>
      <c r="P121" s="287">
        <v>0</v>
      </c>
      <c r="Q121" s="166" t="s">
        <v>162</v>
      </c>
      <c r="R121" s="204">
        <f t="shared" si="1"/>
        <v>0</v>
      </c>
    </row>
    <row r="122" spans="1:18" ht="15">
      <c r="A122" s="284" t="s">
        <v>307</v>
      </c>
      <c r="B122" s="285" t="s">
        <v>188</v>
      </c>
      <c r="C122" s="286">
        <v>1384000</v>
      </c>
      <c r="D122" s="286">
        <v>1389000</v>
      </c>
      <c r="E122" s="286">
        <v>1411000</v>
      </c>
      <c r="F122" s="286">
        <v>1434000</v>
      </c>
      <c r="G122" s="286">
        <v>1456000</v>
      </c>
      <c r="H122" s="286">
        <v>1479000</v>
      </c>
      <c r="I122" s="286">
        <v>1501000</v>
      </c>
      <c r="J122" s="286">
        <v>1524000</v>
      </c>
      <c r="K122" s="286">
        <v>1547000</v>
      </c>
      <c r="L122" s="286">
        <v>1569000</v>
      </c>
      <c r="M122" s="286">
        <v>1592000</v>
      </c>
      <c r="N122" s="286">
        <v>1614000</v>
      </c>
      <c r="O122" s="286">
        <v>1567000</v>
      </c>
      <c r="P122" s="287">
        <v>1499431</v>
      </c>
      <c r="Q122" s="166" t="s">
        <v>162</v>
      </c>
      <c r="R122" s="204">
        <f t="shared" si="1"/>
        <v>0</v>
      </c>
    </row>
    <row r="123" spans="1:18" ht="15">
      <c r="A123" s="284" t="s">
        <v>308</v>
      </c>
      <c r="B123" s="285" t="s">
        <v>188</v>
      </c>
      <c r="C123" s="286">
        <v>0</v>
      </c>
      <c r="D123" s="286">
        <v>0</v>
      </c>
      <c r="E123" s="286">
        <v>0</v>
      </c>
      <c r="F123" s="286">
        <v>0</v>
      </c>
      <c r="G123" s="286">
        <v>0</v>
      </c>
      <c r="H123" s="286">
        <v>0</v>
      </c>
      <c r="I123" s="286">
        <v>0</v>
      </c>
      <c r="J123" s="286">
        <v>0</v>
      </c>
      <c r="K123" s="286">
        <v>0</v>
      </c>
      <c r="L123" s="286">
        <v>0</v>
      </c>
      <c r="M123" s="286">
        <v>0</v>
      </c>
      <c r="N123" s="286">
        <v>0</v>
      </c>
      <c r="O123" s="286">
        <v>0</v>
      </c>
      <c r="P123" s="287">
        <v>0</v>
      </c>
      <c r="Q123" s="166" t="s">
        <v>162</v>
      </c>
      <c r="R123" s="204">
        <f t="shared" si="1"/>
        <v>0</v>
      </c>
    </row>
    <row r="124" spans="1:18" ht="15">
      <c r="A124" s="284" t="s">
        <v>309</v>
      </c>
      <c r="B124" s="285" t="s">
        <v>188</v>
      </c>
      <c r="C124" s="286">
        <v>4603000</v>
      </c>
      <c r="D124" s="286">
        <v>3984000</v>
      </c>
      <c r="E124" s="286">
        <v>4008000</v>
      </c>
      <c r="F124" s="286">
        <v>4032000</v>
      </c>
      <c r="G124" s="286">
        <v>4056000</v>
      </c>
      <c r="H124" s="286">
        <v>4080000</v>
      </c>
      <c r="I124" s="286">
        <v>4104000</v>
      </c>
      <c r="J124" s="286">
        <v>4127000</v>
      </c>
      <c r="K124" s="286">
        <v>4151000</v>
      </c>
      <c r="L124" s="286">
        <v>4175000</v>
      </c>
      <c r="M124" s="286">
        <v>4199000</v>
      </c>
      <c r="N124" s="286">
        <v>4224000</v>
      </c>
      <c r="O124" s="286">
        <v>4248000</v>
      </c>
      <c r="P124" s="287">
        <v>4130423</v>
      </c>
      <c r="Q124" s="166" t="s">
        <v>162</v>
      </c>
      <c r="R124" s="204">
        <f t="shared" si="1"/>
        <v>0</v>
      </c>
    </row>
    <row r="125" spans="1:18" ht="15">
      <c r="A125" s="284" t="s">
        <v>310</v>
      </c>
      <c r="B125" s="285" t="s">
        <v>188</v>
      </c>
      <c r="C125" s="286">
        <v>5581000</v>
      </c>
      <c r="D125" s="286">
        <v>5604000</v>
      </c>
      <c r="E125" s="286">
        <v>5626000</v>
      </c>
      <c r="F125" s="286">
        <v>5649000</v>
      </c>
      <c r="G125" s="286">
        <v>5675000</v>
      </c>
      <c r="H125" s="286">
        <v>5738000</v>
      </c>
      <c r="I125" s="286">
        <v>5761000</v>
      </c>
      <c r="J125" s="286">
        <v>5783000</v>
      </c>
      <c r="K125" s="286">
        <v>5806000</v>
      </c>
      <c r="L125" s="286">
        <v>5829000</v>
      </c>
      <c r="M125" s="286">
        <v>5851000</v>
      </c>
      <c r="N125" s="286">
        <v>5874000</v>
      </c>
      <c r="O125" s="286">
        <v>5896000</v>
      </c>
      <c r="P125" s="287">
        <v>5744619</v>
      </c>
      <c r="Q125" s="166" t="s">
        <v>162</v>
      </c>
      <c r="R125" s="204">
        <f t="shared" si="1"/>
        <v>0</v>
      </c>
    </row>
    <row r="126" spans="1:18" ht="15">
      <c r="A126" s="284" t="s">
        <v>311</v>
      </c>
      <c r="B126" s="285" t="s">
        <v>188</v>
      </c>
      <c r="C126" s="286">
        <v>0</v>
      </c>
      <c r="D126" s="286">
        <v>0</v>
      </c>
      <c r="E126" s="286">
        <v>0</v>
      </c>
      <c r="F126" s="286">
        <v>0</v>
      </c>
      <c r="G126" s="286">
        <v>0</v>
      </c>
      <c r="H126" s="286">
        <v>0</v>
      </c>
      <c r="I126" s="286">
        <v>0</v>
      </c>
      <c r="J126" s="286">
        <v>0</v>
      </c>
      <c r="K126" s="286">
        <v>0</v>
      </c>
      <c r="L126" s="286">
        <v>0</v>
      </c>
      <c r="M126" s="286">
        <v>0</v>
      </c>
      <c r="N126" s="286">
        <v>0</v>
      </c>
      <c r="O126" s="286">
        <v>0</v>
      </c>
      <c r="P126" s="287">
        <v>0</v>
      </c>
      <c r="Q126" s="166" t="s">
        <v>162</v>
      </c>
      <c r="R126" s="204">
        <f t="shared" si="1"/>
        <v>0</v>
      </c>
    </row>
    <row r="127" spans="1:18" ht="15">
      <c r="A127" s="284" t="s">
        <v>312</v>
      </c>
      <c r="B127" s="285" t="s">
        <v>188</v>
      </c>
      <c r="C127" s="286">
        <v>3874000</v>
      </c>
      <c r="D127" s="286">
        <v>3313000</v>
      </c>
      <c r="E127" s="286">
        <v>3339000</v>
      </c>
      <c r="F127" s="286">
        <v>3364000</v>
      </c>
      <c r="G127" s="286">
        <v>3389000</v>
      </c>
      <c r="H127" s="286">
        <v>3415000</v>
      </c>
      <c r="I127" s="286">
        <v>3440000</v>
      </c>
      <c r="J127" s="286">
        <v>3465000</v>
      </c>
      <c r="K127" s="286">
        <v>3491000</v>
      </c>
      <c r="L127" s="286">
        <v>3517000</v>
      </c>
      <c r="M127" s="286">
        <v>3542000</v>
      </c>
      <c r="N127" s="286">
        <v>3568000</v>
      </c>
      <c r="O127" s="286">
        <v>3594000</v>
      </c>
      <c r="P127" s="287">
        <v>3464768</v>
      </c>
      <c r="Q127" s="166" t="s">
        <v>162</v>
      </c>
      <c r="R127" s="204">
        <f t="shared" si="1"/>
        <v>0</v>
      </c>
    </row>
    <row r="128" spans="1:18" ht="15">
      <c r="A128" s="284" t="s">
        <v>313</v>
      </c>
      <c r="B128" s="285" t="s">
        <v>188</v>
      </c>
      <c r="C128" s="286">
        <v>0</v>
      </c>
      <c r="D128" s="286">
        <v>0</v>
      </c>
      <c r="E128" s="286">
        <v>0</v>
      </c>
      <c r="F128" s="286">
        <v>0</v>
      </c>
      <c r="G128" s="286">
        <v>0</v>
      </c>
      <c r="H128" s="286">
        <v>0</v>
      </c>
      <c r="I128" s="286">
        <v>0</v>
      </c>
      <c r="J128" s="286">
        <v>0</v>
      </c>
      <c r="K128" s="286">
        <v>0</v>
      </c>
      <c r="L128" s="286">
        <v>0</v>
      </c>
      <c r="M128" s="286">
        <v>0</v>
      </c>
      <c r="N128" s="286">
        <v>0</v>
      </c>
      <c r="O128" s="286">
        <v>0</v>
      </c>
      <c r="P128" s="287">
        <v>0</v>
      </c>
      <c r="Q128" s="166" t="s">
        <v>162</v>
      </c>
      <c r="R128" s="204">
        <f t="shared" si="1"/>
        <v>0</v>
      </c>
    </row>
    <row r="129" spans="1:18" ht="15">
      <c r="A129" s="284" t="s">
        <v>314</v>
      </c>
      <c r="B129" s="285" t="s">
        <v>188</v>
      </c>
      <c r="C129" s="286">
        <v>0</v>
      </c>
      <c r="D129" s="286">
        <v>0</v>
      </c>
      <c r="E129" s="286">
        <v>0</v>
      </c>
      <c r="F129" s="286">
        <v>0</v>
      </c>
      <c r="G129" s="286">
        <v>0</v>
      </c>
      <c r="H129" s="286">
        <v>0</v>
      </c>
      <c r="I129" s="286">
        <v>0</v>
      </c>
      <c r="J129" s="286">
        <v>0</v>
      </c>
      <c r="K129" s="286">
        <v>0</v>
      </c>
      <c r="L129" s="286">
        <v>0</v>
      </c>
      <c r="M129" s="286">
        <v>0</v>
      </c>
      <c r="N129" s="286">
        <v>0</v>
      </c>
      <c r="O129" s="286">
        <v>0</v>
      </c>
      <c r="P129" s="287">
        <v>0</v>
      </c>
      <c r="Q129" s="166" t="s">
        <v>162</v>
      </c>
      <c r="R129" s="204">
        <f t="shared" si="1"/>
        <v>0</v>
      </c>
    </row>
    <row r="130" spans="1:18" ht="15">
      <c r="A130" s="284" t="s">
        <v>315</v>
      </c>
      <c r="B130" s="285" t="s">
        <v>188</v>
      </c>
      <c r="C130" s="286">
        <v>0</v>
      </c>
      <c r="D130" s="286">
        <v>0</v>
      </c>
      <c r="E130" s="286">
        <v>0</v>
      </c>
      <c r="F130" s="286">
        <v>0</v>
      </c>
      <c r="G130" s="286">
        <v>0</v>
      </c>
      <c r="H130" s="286">
        <v>0</v>
      </c>
      <c r="I130" s="286">
        <v>0</v>
      </c>
      <c r="J130" s="286">
        <v>0</v>
      </c>
      <c r="K130" s="286">
        <v>0</v>
      </c>
      <c r="L130" s="286">
        <v>0</v>
      </c>
      <c r="M130" s="286">
        <v>0</v>
      </c>
      <c r="N130" s="286">
        <v>0</v>
      </c>
      <c r="O130" s="286">
        <v>0</v>
      </c>
      <c r="P130" s="287">
        <v>0</v>
      </c>
      <c r="Q130" s="166" t="s">
        <v>162</v>
      </c>
      <c r="R130" s="204">
        <f t="shared" si="1"/>
        <v>0</v>
      </c>
    </row>
    <row r="131" spans="1:18" ht="15">
      <c r="A131" s="284" t="s">
        <v>316</v>
      </c>
      <c r="B131" s="285" t="s">
        <v>188</v>
      </c>
      <c r="C131" s="286">
        <v>1368000</v>
      </c>
      <c r="D131" s="286">
        <v>1370000</v>
      </c>
      <c r="E131" s="286">
        <v>1371000</v>
      </c>
      <c r="F131" s="286">
        <v>1373000</v>
      </c>
      <c r="G131" s="286">
        <v>1375000</v>
      </c>
      <c r="H131" s="286">
        <v>1377000</v>
      </c>
      <c r="I131" s="286">
        <v>1379000</v>
      </c>
      <c r="J131" s="286">
        <v>1380000</v>
      </c>
      <c r="K131" s="286">
        <v>1382000</v>
      </c>
      <c r="L131" s="286">
        <v>1384000</v>
      </c>
      <c r="M131" s="286">
        <v>1386000</v>
      </c>
      <c r="N131" s="286">
        <v>1388000</v>
      </c>
      <c r="O131" s="286">
        <v>1389000</v>
      </c>
      <c r="P131" s="287">
        <v>1378660</v>
      </c>
      <c r="Q131" s="166" t="s">
        <v>162</v>
      </c>
      <c r="R131" s="204">
        <f t="shared" si="1"/>
        <v>0</v>
      </c>
    </row>
    <row r="132" spans="1:18" ht="15">
      <c r="A132" s="284" t="s">
        <v>317</v>
      </c>
      <c r="B132" s="285" t="s">
        <v>188</v>
      </c>
      <c r="C132" s="286">
        <v>0</v>
      </c>
      <c r="D132" s="286">
        <v>0</v>
      </c>
      <c r="E132" s="286">
        <v>0</v>
      </c>
      <c r="F132" s="286">
        <v>0</v>
      </c>
      <c r="G132" s="286">
        <v>0</v>
      </c>
      <c r="H132" s="286">
        <v>0</v>
      </c>
      <c r="I132" s="286">
        <v>0</v>
      </c>
      <c r="J132" s="286">
        <v>0</v>
      </c>
      <c r="K132" s="286">
        <v>0</v>
      </c>
      <c r="L132" s="286">
        <v>0</v>
      </c>
      <c r="M132" s="286">
        <v>0</v>
      </c>
      <c r="N132" s="286">
        <v>0</v>
      </c>
      <c r="O132" s="286">
        <v>0</v>
      </c>
      <c r="P132" s="287">
        <v>0</v>
      </c>
      <c r="Q132" s="166" t="s">
        <v>162</v>
      </c>
      <c r="R132" s="204">
        <f t="shared" ref="R132:R195" si="2">(ROUND((C132+O132+SUM(D132:N132)*2)/24,-3)-(ROUND(P132,-3)))</f>
        <v>0</v>
      </c>
    </row>
    <row r="133" spans="1:18" ht="15">
      <c r="A133" s="284" t="s">
        <v>318</v>
      </c>
      <c r="B133" s="285" t="s">
        <v>188</v>
      </c>
      <c r="C133" s="286">
        <v>888000</v>
      </c>
      <c r="D133" s="286">
        <v>891000</v>
      </c>
      <c r="E133" s="286">
        <v>893000</v>
      </c>
      <c r="F133" s="286">
        <v>895000</v>
      </c>
      <c r="G133" s="286">
        <v>897000</v>
      </c>
      <c r="H133" s="286">
        <v>899000</v>
      </c>
      <c r="I133" s="286">
        <v>901000</v>
      </c>
      <c r="J133" s="286">
        <v>904000</v>
      </c>
      <c r="K133" s="286">
        <v>906000</v>
      </c>
      <c r="L133" s="286">
        <v>908000</v>
      </c>
      <c r="M133" s="286">
        <v>910000</v>
      </c>
      <c r="N133" s="286">
        <v>912000</v>
      </c>
      <c r="O133" s="286">
        <v>914000</v>
      </c>
      <c r="P133" s="287">
        <v>901413</v>
      </c>
      <c r="Q133" s="166" t="s">
        <v>162</v>
      </c>
      <c r="R133" s="204">
        <f t="shared" si="2"/>
        <v>0</v>
      </c>
    </row>
    <row r="134" spans="1:18" ht="15">
      <c r="A134" s="284" t="s">
        <v>319</v>
      </c>
      <c r="B134" s="285" t="s">
        <v>188</v>
      </c>
      <c r="C134" s="286">
        <v>0</v>
      </c>
      <c r="D134" s="286">
        <v>0</v>
      </c>
      <c r="E134" s="286">
        <v>0</v>
      </c>
      <c r="F134" s="286">
        <v>0</v>
      </c>
      <c r="G134" s="286">
        <v>0</v>
      </c>
      <c r="H134" s="286">
        <v>0</v>
      </c>
      <c r="I134" s="286">
        <v>0</v>
      </c>
      <c r="J134" s="286">
        <v>0</v>
      </c>
      <c r="K134" s="286">
        <v>0</v>
      </c>
      <c r="L134" s="286">
        <v>0</v>
      </c>
      <c r="M134" s="286">
        <v>0</v>
      </c>
      <c r="N134" s="286">
        <v>0</v>
      </c>
      <c r="O134" s="286">
        <v>0</v>
      </c>
      <c r="P134" s="287">
        <v>0</v>
      </c>
      <c r="Q134" s="166" t="s">
        <v>162</v>
      </c>
      <c r="R134" s="204">
        <f t="shared" si="2"/>
        <v>0</v>
      </c>
    </row>
    <row r="135" spans="1:18" ht="15">
      <c r="A135" s="284" t="s">
        <v>320</v>
      </c>
      <c r="B135" s="285" t="s">
        <v>188</v>
      </c>
      <c r="C135" s="286">
        <v>393000</v>
      </c>
      <c r="D135" s="286">
        <v>395000</v>
      </c>
      <c r="E135" s="286">
        <v>397000</v>
      </c>
      <c r="F135" s="286">
        <v>399000</v>
      </c>
      <c r="G135" s="286">
        <v>401000</v>
      </c>
      <c r="H135" s="286">
        <v>403000</v>
      </c>
      <c r="I135" s="286">
        <v>405000</v>
      </c>
      <c r="J135" s="286">
        <v>407000</v>
      </c>
      <c r="K135" s="286">
        <v>409000</v>
      </c>
      <c r="L135" s="286">
        <v>411000</v>
      </c>
      <c r="M135" s="286">
        <v>413000</v>
      </c>
      <c r="N135" s="286">
        <v>415000</v>
      </c>
      <c r="O135" s="286">
        <v>417000</v>
      </c>
      <c r="P135" s="287">
        <v>405221</v>
      </c>
      <c r="Q135" s="166" t="s">
        <v>162</v>
      </c>
      <c r="R135" s="204">
        <f t="shared" si="2"/>
        <v>0</v>
      </c>
    </row>
    <row r="136" spans="1:18" ht="15">
      <c r="A136" s="284" t="s">
        <v>321</v>
      </c>
      <c r="B136" s="285" t="s">
        <v>188</v>
      </c>
      <c r="C136" s="286">
        <v>0</v>
      </c>
      <c r="D136" s="286">
        <v>0</v>
      </c>
      <c r="E136" s="286">
        <v>0</v>
      </c>
      <c r="F136" s="286">
        <v>0</v>
      </c>
      <c r="G136" s="286">
        <v>0</v>
      </c>
      <c r="H136" s="286">
        <v>0</v>
      </c>
      <c r="I136" s="286">
        <v>0</v>
      </c>
      <c r="J136" s="286">
        <v>0</v>
      </c>
      <c r="K136" s="286">
        <v>0</v>
      </c>
      <c r="L136" s="286">
        <v>0</v>
      </c>
      <c r="M136" s="286">
        <v>0</v>
      </c>
      <c r="N136" s="286">
        <v>0</v>
      </c>
      <c r="O136" s="286">
        <v>0</v>
      </c>
      <c r="P136" s="287">
        <v>0</v>
      </c>
      <c r="Q136" s="166" t="s">
        <v>162</v>
      </c>
      <c r="R136" s="204">
        <f t="shared" si="2"/>
        <v>0</v>
      </c>
    </row>
    <row r="137" spans="1:18" ht="15">
      <c r="A137" s="284" t="s">
        <v>322</v>
      </c>
      <c r="B137" s="285" t="s">
        <v>188</v>
      </c>
      <c r="C137" s="286">
        <v>0</v>
      </c>
      <c r="D137" s="286">
        <v>0</v>
      </c>
      <c r="E137" s="286">
        <v>0</v>
      </c>
      <c r="F137" s="286">
        <v>0</v>
      </c>
      <c r="G137" s="286">
        <v>0</v>
      </c>
      <c r="H137" s="286">
        <v>0</v>
      </c>
      <c r="I137" s="286">
        <v>0</v>
      </c>
      <c r="J137" s="286">
        <v>0</v>
      </c>
      <c r="K137" s="286">
        <v>0</v>
      </c>
      <c r="L137" s="286">
        <v>0</v>
      </c>
      <c r="M137" s="286">
        <v>0</v>
      </c>
      <c r="N137" s="286">
        <v>0</v>
      </c>
      <c r="O137" s="286">
        <v>0</v>
      </c>
      <c r="P137" s="287">
        <v>0</v>
      </c>
      <c r="Q137" s="166" t="s">
        <v>162</v>
      </c>
      <c r="R137" s="204">
        <f t="shared" si="2"/>
        <v>0</v>
      </c>
    </row>
    <row r="138" spans="1:18" ht="15">
      <c r="A138" s="284" t="s">
        <v>323</v>
      </c>
      <c r="B138" s="285" t="s">
        <v>188</v>
      </c>
      <c r="C138" s="286">
        <v>0</v>
      </c>
      <c r="D138" s="286">
        <v>0</v>
      </c>
      <c r="E138" s="286">
        <v>0</v>
      </c>
      <c r="F138" s="286">
        <v>0</v>
      </c>
      <c r="G138" s="286">
        <v>0</v>
      </c>
      <c r="H138" s="286">
        <v>0</v>
      </c>
      <c r="I138" s="286">
        <v>0</v>
      </c>
      <c r="J138" s="286">
        <v>0</v>
      </c>
      <c r="K138" s="286">
        <v>0</v>
      </c>
      <c r="L138" s="286">
        <v>0</v>
      </c>
      <c r="M138" s="286">
        <v>0</v>
      </c>
      <c r="N138" s="286">
        <v>0</v>
      </c>
      <c r="O138" s="286">
        <v>0</v>
      </c>
      <c r="P138" s="287">
        <v>0</v>
      </c>
      <c r="Q138" s="166" t="s">
        <v>162</v>
      </c>
      <c r="R138" s="204">
        <f t="shared" si="2"/>
        <v>0</v>
      </c>
    </row>
    <row r="139" spans="1:18" ht="15">
      <c r="A139" s="284" t="s">
        <v>324</v>
      </c>
      <c r="B139" s="285" t="s">
        <v>188</v>
      </c>
      <c r="C139" s="286">
        <v>5854000</v>
      </c>
      <c r="D139" s="286">
        <v>5859000</v>
      </c>
      <c r="E139" s="286">
        <v>5864000</v>
      </c>
      <c r="F139" s="286">
        <v>5869000</v>
      </c>
      <c r="G139" s="286">
        <v>5874000</v>
      </c>
      <c r="H139" s="286">
        <v>5879000</v>
      </c>
      <c r="I139" s="286">
        <v>5884000</v>
      </c>
      <c r="J139" s="286">
        <v>5888000</v>
      </c>
      <c r="K139" s="286">
        <v>5893000</v>
      </c>
      <c r="L139" s="286">
        <v>5898000</v>
      </c>
      <c r="M139" s="286">
        <v>5903000</v>
      </c>
      <c r="N139" s="286">
        <v>5908000</v>
      </c>
      <c r="O139" s="286">
        <v>5913000</v>
      </c>
      <c r="P139" s="287">
        <v>5883537</v>
      </c>
      <c r="Q139" s="166" t="s">
        <v>162</v>
      </c>
      <c r="R139" s="204">
        <f t="shared" si="2"/>
        <v>0</v>
      </c>
    </row>
    <row r="140" spans="1:18" ht="15">
      <c r="A140" s="284" t="s">
        <v>325</v>
      </c>
      <c r="B140" s="285" t="s">
        <v>188</v>
      </c>
      <c r="C140" s="286">
        <v>0</v>
      </c>
      <c r="D140" s="286">
        <v>0</v>
      </c>
      <c r="E140" s="286">
        <v>0</v>
      </c>
      <c r="F140" s="286">
        <v>0</v>
      </c>
      <c r="G140" s="286">
        <v>0</v>
      </c>
      <c r="H140" s="286">
        <v>0</v>
      </c>
      <c r="I140" s="286">
        <v>0</v>
      </c>
      <c r="J140" s="286">
        <v>0</v>
      </c>
      <c r="K140" s="286">
        <v>0</v>
      </c>
      <c r="L140" s="286">
        <v>0</v>
      </c>
      <c r="M140" s="286">
        <v>0</v>
      </c>
      <c r="N140" s="286">
        <v>0</v>
      </c>
      <c r="O140" s="286">
        <v>0</v>
      </c>
      <c r="P140" s="287">
        <v>0</v>
      </c>
      <c r="Q140" s="166" t="s">
        <v>162</v>
      </c>
      <c r="R140" s="204">
        <f t="shared" si="2"/>
        <v>0</v>
      </c>
    </row>
    <row r="141" spans="1:18" ht="15">
      <c r="A141" s="284" t="s">
        <v>326</v>
      </c>
      <c r="B141" s="285" t="s">
        <v>188</v>
      </c>
      <c r="C141" s="286">
        <v>664000</v>
      </c>
      <c r="D141" s="286">
        <v>668000</v>
      </c>
      <c r="E141" s="286">
        <v>673000</v>
      </c>
      <c r="F141" s="286">
        <v>677000</v>
      </c>
      <c r="G141" s="286">
        <v>682000</v>
      </c>
      <c r="H141" s="286">
        <v>686000</v>
      </c>
      <c r="I141" s="286">
        <v>691000</v>
      </c>
      <c r="J141" s="286">
        <v>695000</v>
      </c>
      <c r="K141" s="286">
        <v>700000</v>
      </c>
      <c r="L141" s="286">
        <v>704000</v>
      </c>
      <c r="M141" s="286">
        <v>709000</v>
      </c>
      <c r="N141" s="286">
        <v>714000</v>
      </c>
      <c r="O141" s="286">
        <v>718000</v>
      </c>
      <c r="P141" s="287">
        <v>690812</v>
      </c>
      <c r="Q141" s="166" t="s">
        <v>162</v>
      </c>
      <c r="R141" s="204">
        <f t="shared" si="2"/>
        <v>0</v>
      </c>
    </row>
    <row r="142" spans="1:18" ht="15">
      <c r="A142" s="284" t="s">
        <v>327</v>
      </c>
      <c r="B142" s="285" t="s">
        <v>188</v>
      </c>
      <c r="C142" s="286">
        <v>0</v>
      </c>
      <c r="D142" s="286">
        <v>0</v>
      </c>
      <c r="E142" s="286">
        <v>0</v>
      </c>
      <c r="F142" s="286">
        <v>0</v>
      </c>
      <c r="G142" s="286">
        <v>0</v>
      </c>
      <c r="H142" s="286">
        <v>0</v>
      </c>
      <c r="I142" s="286">
        <v>0</v>
      </c>
      <c r="J142" s="286">
        <v>0</v>
      </c>
      <c r="K142" s="286">
        <v>0</v>
      </c>
      <c r="L142" s="286">
        <v>0</v>
      </c>
      <c r="M142" s="286">
        <v>0</v>
      </c>
      <c r="N142" s="286">
        <v>0</v>
      </c>
      <c r="O142" s="286">
        <v>0</v>
      </c>
      <c r="P142" s="287">
        <v>0</v>
      </c>
      <c r="Q142" s="166" t="s">
        <v>162</v>
      </c>
      <c r="R142" s="204">
        <f t="shared" si="2"/>
        <v>0</v>
      </c>
    </row>
    <row r="143" spans="1:18" ht="15">
      <c r="A143" s="284" t="s">
        <v>328</v>
      </c>
      <c r="B143" s="285" t="s">
        <v>188</v>
      </c>
      <c r="C143" s="286">
        <v>1000</v>
      </c>
      <c r="D143" s="286">
        <v>1000</v>
      </c>
      <c r="E143" s="286">
        <v>1000</v>
      </c>
      <c r="F143" s="286">
        <v>1000</v>
      </c>
      <c r="G143" s="286">
        <v>1000</v>
      </c>
      <c r="H143" s="286">
        <v>1000</v>
      </c>
      <c r="I143" s="286">
        <v>1000</v>
      </c>
      <c r="J143" s="286">
        <v>1000</v>
      </c>
      <c r="K143" s="286">
        <v>1000</v>
      </c>
      <c r="L143" s="286">
        <v>1000</v>
      </c>
      <c r="M143" s="286">
        <v>1000</v>
      </c>
      <c r="N143" s="286">
        <v>1000</v>
      </c>
      <c r="O143" s="286">
        <v>1000</v>
      </c>
      <c r="P143" s="287">
        <v>993</v>
      </c>
      <c r="Q143" s="166" t="s">
        <v>162</v>
      </c>
      <c r="R143" s="204">
        <f t="shared" si="2"/>
        <v>0</v>
      </c>
    </row>
    <row r="144" spans="1:18" ht="15">
      <c r="A144" s="284" t="s">
        <v>329</v>
      </c>
      <c r="B144" s="285" t="s">
        <v>188</v>
      </c>
      <c r="C144" s="286">
        <v>592000</v>
      </c>
      <c r="D144" s="286">
        <v>593000</v>
      </c>
      <c r="E144" s="286">
        <v>593000</v>
      </c>
      <c r="F144" s="286">
        <v>594000</v>
      </c>
      <c r="G144" s="286">
        <v>594000</v>
      </c>
      <c r="H144" s="286">
        <v>595000</v>
      </c>
      <c r="I144" s="286">
        <v>595000</v>
      </c>
      <c r="J144" s="286">
        <v>596000</v>
      </c>
      <c r="K144" s="286">
        <v>596000</v>
      </c>
      <c r="L144" s="286">
        <v>596000</v>
      </c>
      <c r="M144" s="286">
        <v>597000</v>
      </c>
      <c r="N144" s="286">
        <v>597000</v>
      </c>
      <c r="O144" s="286">
        <v>598000</v>
      </c>
      <c r="P144" s="287">
        <v>595140</v>
      </c>
      <c r="Q144" s="166" t="s">
        <v>162</v>
      </c>
      <c r="R144" s="204">
        <f t="shared" si="2"/>
        <v>0</v>
      </c>
    </row>
    <row r="145" spans="1:31" ht="15">
      <c r="A145" s="284" t="s">
        <v>330</v>
      </c>
      <c r="B145" s="285" t="s">
        <v>188</v>
      </c>
      <c r="C145" s="286">
        <v>0</v>
      </c>
      <c r="D145" s="286">
        <v>0</v>
      </c>
      <c r="E145" s="286">
        <v>0</v>
      </c>
      <c r="F145" s="286">
        <v>0</v>
      </c>
      <c r="G145" s="286">
        <v>0</v>
      </c>
      <c r="H145" s="286">
        <v>0</v>
      </c>
      <c r="I145" s="286">
        <v>0</v>
      </c>
      <c r="J145" s="286">
        <v>0</v>
      </c>
      <c r="K145" s="286">
        <v>0</v>
      </c>
      <c r="L145" s="286">
        <v>0</v>
      </c>
      <c r="M145" s="286">
        <v>0</v>
      </c>
      <c r="N145" s="286">
        <v>0</v>
      </c>
      <c r="O145" s="286">
        <v>0</v>
      </c>
      <c r="P145" s="287">
        <v>0</v>
      </c>
      <c r="Q145" s="166" t="s">
        <v>162</v>
      </c>
      <c r="R145" s="204">
        <f t="shared" si="2"/>
        <v>0</v>
      </c>
    </row>
    <row r="146" spans="1:31" ht="15">
      <c r="A146" s="284" t="s">
        <v>331</v>
      </c>
      <c r="B146" s="285" t="s">
        <v>188</v>
      </c>
      <c r="C146" s="286">
        <v>0</v>
      </c>
      <c r="D146" s="286">
        <v>0</v>
      </c>
      <c r="E146" s="286">
        <v>0</v>
      </c>
      <c r="F146" s="286">
        <v>0</v>
      </c>
      <c r="G146" s="286">
        <v>0</v>
      </c>
      <c r="H146" s="286">
        <v>0</v>
      </c>
      <c r="I146" s="286">
        <v>0</v>
      </c>
      <c r="J146" s="286">
        <v>0</v>
      </c>
      <c r="K146" s="286">
        <v>0</v>
      </c>
      <c r="L146" s="286">
        <v>0</v>
      </c>
      <c r="M146" s="286">
        <v>0</v>
      </c>
      <c r="N146" s="286">
        <v>0</v>
      </c>
      <c r="O146" s="286">
        <v>0</v>
      </c>
      <c r="P146" s="287">
        <v>0</v>
      </c>
      <c r="Q146" s="166" t="s">
        <v>162</v>
      </c>
      <c r="R146" s="204">
        <f t="shared" si="2"/>
        <v>0</v>
      </c>
    </row>
    <row r="147" spans="1:31" ht="15">
      <c r="A147" s="284" t="s">
        <v>332</v>
      </c>
      <c r="B147" s="285" t="s">
        <v>188</v>
      </c>
      <c r="C147" s="286">
        <v>0</v>
      </c>
      <c r="D147" s="286">
        <v>0</v>
      </c>
      <c r="E147" s="286">
        <v>0</v>
      </c>
      <c r="F147" s="286">
        <v>0</v>
      </c>
      <c r="G147" s="286">
        <v>0</v>
      </c>
      <c r="H147" s="286">
        <v>0</v>
      </c>
      <c r="I147" s="286">
        <v>0</v>
      </c>
      <c r="J147" s="286">
        <v>0</v>
      </c>
      <c r="K147" s="286">
        <v>0</v>
      </c>
      <c r="L147" s="286">
        <v>0</v>
      </c>
      <c r="M147" s="286">
        <v>0</v>
      </c>
      <c r="N147" s="286">
        <v>0</v>
      </c>
      <c r="O147" s="286">
        <v>0</v>
      </c>
      <c r="P147" s="287">
        <v>0</v>
      </c>
      <c r="Q147" s="166" t="s">
        <v>162</v>
      </c>
      <c r="R147" s="204">
        <f t="shared" si="2"/>
        <v>0</v>
      </c>
    </row>
    <row r="148" spans="1:31" ht="15">
      <c r="A148" s="284" t="s">
        <v>333</v>
      </c>
      <c r="B148" s="285" t="s">
        <v>188</v>
      </c>
      <c r="C148" s="286">
        <v>388000</v>
      </c>
      <c r="D148" s="286">
        <v>390000</v>
      </c>
      <c r="E148" s="286">
        <v>396000</v>
      </c>
      <c r="F148" s="286">
        <v>402000</v>
      </c>
      <c r="G148" s="286">
        <v>407000</v>
      </c>
      <c r="H148" s="286">
        <v>413000</v>
      </c>
      <c r="I148" s="286">
        <v>418000</v>
      </c>
      <c r="J148" s="286">
        <v>424000</v>
      </c>
      <c r="K148" s="286">
        <v>429000</v>
      </c>
      <c r="L148" s="286">
        <v>435000</v>
      </c>
      <c r="M148" s="286">
        <v>441000</v>
      </c>
      <c r="N148" s="286">
        <v>446000</v>
      </c>
      <c r="O148" s="286">
        <v>449000</v>
      </c>
      <c r="P148" s="287">
        <v>418309</v>
      </c>
      <c r="Q148" s="166" t="s">
        <v>162</v>
      </c>
      <c r="R148" s="204">
        <f t="shared" si="2"/>
        <v>0</v>
      </c>
    </row>
    <row r="149" spans="1:31" ht="15">
      <c r="A149" s="284" t="s">
        <v>334</v>
      </c>
      <c r="B149" s="285" t="s">
        <v>188</v>
      </c>
      <c r="C149" s="286">
        <v>5443000</v>
      </c>
      <c r="D149" s="286">
        <v>5460000</v>
      </c>
      <c r="E149" s="286">
        <v>5477000</v>
      </c>
      <c r="F149" s="286">
        <v>5494000</v>
      </c>
      <c r="G149" s="286">
        <v>5511000</v>
      </c>
      <c r="H149" s="286">
        <v>5527000</v>
      </c>
      <c r="I149" s="286">
        <v>5544000</v>
      </c>
      <c r="J149" s="286">
        <v>5561000</v>
      </c>
      <c r="K149" s="286">
        <v>5578000</v>
      </c>
      <c r="L149" s="286">
        <v>5595000</v>
      </c>
      <c r="M149" s="286">
        <v>5612000</v>
      </c>
      <c r="N149" s="286">
        <v>5629000</v>
      </c>
      <c r="O149" s="286">
        <v>5646000</v>
      </c>
      <c r="P149" s="287">
        <v>5544353</v>
      </c>
      <c r="Q149" s="166" t="s">
        <v>162</v>
      </c>
      <c r="R149" s="204">
        <f t="shared" si="2"/>
        <v>0</v>
      </c>
    </row>
    <row r="150" spans="1:31" ht="15">
      <c r="A150" s="284" t="s">
        <v>335</v>
      </c>
      <c r="B150" s="285" t="s">
        <v>188</v>
      </c>
      <c r="C150" s="286">
        <v>0</v>
      </c>
      <c r="D150" s="286">
        <v>0</v>
      </c>
      <c r="E150" s="286">
        <v>0</v>
      </c>
      <c r="F150" s="286">
        <v>0</v>
      </c>
      <c r="G150" s="286">
        <v>0</v>
      </c>
      <c r="H150" s="286">
        <v>0</v>
      </c>
      <c r="I150" s="286">
        <v>0</v>
      </c>
      <c r="J150" s="286">
        <v>0</v>
      </c>
      <c r="K150" s="286">
        <v>0</v>
      </c>
      <c r="L150" s="286">
        <v>0</v>
      </c>
      <c r="M150" s="286">
        <v>0</v>
      </c>
      <c r="N150" s="286">
        <v>0</v>
      </c>
      <c r="O150" s="286">
        <v>0</v>
      </c>
      <c r="P150" s="287">
        <v>0</v>
      </c>
      <c r="Q150" s="166" t="s">
        <v>162</v>
      </c>
      <c r="R150" s="204">
        <f t="shared" si="2"/>
        <v>0</v>
      </c>
    </row>
    <row r="151" spans="1:31" ht="15">
      <c r="A151" s="284" t="s">
        <v>336</v>
      </c>
      <c r="B151" s="285" t="s">
        <v>188</v>
      </c>
      <c r="C151" s="286">
        <v>200000</v>
      </c>
      <c r="D151" s="286">
        <v>200000</v>
      </c>
      <c r="E151" s="286">
        <v>201000</v>
      </c>
      <c r="F151" s="286">
        <v>201000</v>
      </c>
      <c r="G151" s="286">
        <v>202000</v>
      </c>
      <c r="H151" s="286">
        <v>203000</v>
      </c>
      <c r="I151" s="286">
        <v>203000</v>
      </c>
      <c r="J151" s="286">
        <v>204000</v>
      </c>
      <c r="K151" s="286">
        <v>204000</v>
      </c>
      <c r="L151" s="286">
        <v>205000</v>
      </c>
      <c r="M151" s="286">
        <v>206000</v>
      </c>
      <c r="N151" s="286">
        <v>206000</v>
      </c>
      <c r="O151" s="286">
        <v>207000</v>
      </c>
      <c r="P151" s="287">
        <v>203227</v>
      </c>
      <c r="Q151" s="166" t="s">
        <v>162</v>
      </c>
      <c r="R151" s="204">
        <f t="shared" si="2"/>
        <v>0</v>
      </c>
    </row>
    <row r="152" spans="1:31" ht="15">
      <c r="A152" s="284" t="s">
        <v>337</v>
      </c>
      <c r="B152" s="285" t="s">
        <v>188</v>
      </c>
      <c r="C152" s="286">
        <v>0</v>
      </c>
      <c r="D152" s="286">
        <v>0</v>
      </c>
      <c r="E152" s="286">
        <v>0</v>
      </c>
      <c r="F152" s="286">
        <v>0</v>
      </c>
      <c r="G152" s="286">
        <v>0</v>
      </c>
      <c r="H152" s="286">
        <v>0</v>
      </c>
      <c r="I152" s="286">
        <v>0</v>
      </c>
      <c r="J152" s="286">
        <v>0</v>
      </c>
      <c r="K152" s="286">
        <v>0</v>
      </c>
      <c r="L152" s="286">
        <v>0</v>
      </c>
      <c r="M152" s="286">
        <v>0</v>
      </c>
      <c r="N152" s="286">
        <v>0</v>
      </c>
      <c r="O152" s="286">
        <v>0</v>
      </c>
      <c r="P152" s="287">
        <v>0</v>
      </c>
      <c r="Q152" s="166" t="s">
        <v>162</v>
      </c>
      <c r="R152" s="204">
        <f t="shared" si="2"/>
        <v>0</v>
      </c>
    </row>
    <row r="153" spans="1:31" ht="15">
      <c r="A153" s="284" t="s">
        <v>338</v>
      </c>
      <c r="B153" s="285" t="s">
        <v>188</v>
      </c>
      <c r="C153" s="286">
        <v>0</v>
      </c>
      <c r="D153" s="286">
        <v>0</v>
      </c>
      <c r="E153" s="286">
        <v>0</v>
      </c>
      <c r="F153" s="286">
        <v>0</v>
      </c>
      <c r="G153" s="286">
        <v>0</v>
      </c>
      <c r="H153" s="286">
        <v>0</v>
      </c>
      <c r="I153" s="286">
        <v>0</v>
      </c>
      <c r="J153" s="286">
        <v>0</v>
      </c>
      <c r="K153" s="286">
        <v>0</v>
      </c>
      <c r="L153" s="286">
        <v>0</v>
      </c>
      <c r="M153" s="286">
        <v>0</v>
      </c>
      <c r="N153" s="286">
        <v>0</v>
      </c>
      <c r="O153" s="286">
        <v>0</v>
      </c>
      <c r="P153" s="287">
        <v>0</v>
      </c>
      <c r="Q153" s="166" t="s">
        <v>162</v>
      </c>
      <c r="R153" s="204">
        <f t="shared" si="2"/>
        <v>0</v>
      </c>
    </row>
    <row r="154" spans="1:31" ht="15">
      <c r="A154" s="284" t="s">
        <v>339</v>
      </c>
      <c r="B154" s="285" t="s">
        <v>188</v>
      </c>
      <c r="C154" s="286">
        <v>504000</v>
      </c>
      <c r="D154" s="286">
        <v>507000</v>
      </c>
      <c r="E154" s="286">
        <v>513000</v>
      </c>
      <c r="F154" s="286">
        <v>519000</v>
      </c>
      <c r="G154" s="286">
        <v>525000</v>
      </c>
      <c r="H154" s="286">
        <v>531000</v>
      </c>
      <c r="I154" s="286">
        <v>537000</v>
      </c>
      <c r="J154" s="286">
        <v>543000</v>
      </c>
      <c r="K154" s="286">
        <v>549000</v>
      </c>
      <c r="L154" s="286">
        <v>555000</v>
      </c>
      <c r="M154" s="286">
        <v>560000</v>
      </c>
      <c r="N154" s="286">
        <v>566000</v>
      </c>
      <c r="O154" s="286">
        <v>570000</v>
      </c>
      <c r="P154" s="287">
        <v>536811</v>
      </c>
      <c r="Q154" s="166" t="s">
        <v>162</v>
      </c>
      <c r="R154" s="204">
        <f t="shared" si="2"/>
        <v>0</v>
      </c>
    </row>
    <row r="155" spans="1:31" ht="15">
      <c r="A155" s="284" t="s">
        <v>340</v>
      </c>
      <c r="B155" s="285" t="s">
        <v>188</v>
      </c>
      <c r="C155" s="286">
        <v>0</v>
      </c>
      <c r="D155" s="286">
        <v>0</v>
      </c>
      <c r="E155" s="286">
        <v>0</v>
      </c>
      <c r="F155" s="286">
        <v>0</v>
      </c>
      <c r="G155" s="286">
        <v>0</v>
      </c>
      <c r="H155" s="286">
        <v>0</v>
      </c>
      <c r="I155" s="286">
        <v>0</v>
      </c>
      <c r="J155" s="286">
        <v>0</v>
      </c>
      <c r="K155" s="286">
        <v>0</v>
      </c>
      <c r="L155" s="286">
        <v>0</v>
      </c>
      <c r="M155" s="286">
        <v>0</v>
      </c>
      <c r="N155" s="286">
        <v>0</v>
      </c>
      <c r="O155" s="286">
        <v>0</v>
      </c>
      <c r="P155" s="287">
        <v>0</v>
      </c>
      <c r="Q155" s="166" t="s">
        <v>162</v>
      </c>
      <c r="R155" s="204">
        <f t="shared" si="2"/>
        <v>0</v>
      </c>
    </row>
    <row r="156" spans="1:31" ht="15">
      <c r="A156" s="289" t="s">
        <v>341</v>
      </c>
      <c r="B156" s="290" t="s">
        <v>188</v>
      </c>
      <c r="C156" s="286">
        <v>407000</v>
      </c>
      <c r="D156" s="286">
        <v>407000</v>
      </c>
      <c r="E156" s="286">
        <v>413000</v>
      </c>
      <c r="F156" s="286">
        <v>419000</v>
      </c>
      <c r="G156" s="286">
        <v>425000</v>
      </c>
      <c r="H156" s="286">
        <v>431000</v>
      </c>
      <c r="I156" s="286">
        <v>437000</v>
      </c>
      <c r="J156" s="286">
        <v>443000</v>
      </c>
      <c r="K156" s="286">
        <v>449000</v>
      </c>
      <c r="L156" s="286">
        <v>455000</v>
      </c>
      <c r="M156" s="286">
        <v>461000</v>
      </c>
      <c r="N156" s="286">
        <v>467000</v>
      </c>
      <c r="O156" s="286">
        <v>472000</v>
      </c>
      <c r="P156" s="287">
        <v>437362</v>
      </c>
      <c r="Q156" s="166" t="s">
        <v>162</v>
      </c>
      <c r="R156" s="204">
        <f t="shared" si="2"/>
        <v>0</v>
      </c>
    </row>
    <row r="157" spans="1:31" ht="15">
      <c r="A157" s="291">
        <v>10800611</v>
      </c>
      <c r="B157" s="292" t="s">
        <v>1641</v>
      </c>
      <c r="C157" s="288">
        <v>95934500</v>
      </c>
      <c r="D157" s="288">
        <v>95934500</v>
      </c>
      <c r="E157" s="288">
        <v>95934500</v>
      </c>
      <c r="F157" s="288">
        <v>95934500</v>
      </c>
      <c r="G157" s="288">
        <v>95934500</v>
      </c>
      <c r="H157" s="288">
        <v>95934500</v>
      </c>
      <c r="I157" s="288">
        <v>95934500</v>
      </c>
      <c r="J157" s="288">
        <v>95934500</v>
      </c>
      <c r="K157" s="288">
        <v>95934500</v>
      </c>
      <c r="L157" s="288">
        <v>95934500</v>
      </c>
      <c r="M157" s="288">
        <v>95934500</v>
      </c>
      <c r="N157" s="288">
        <v>95934500</v>
      </c>
      <c r="O157" s="288">
        <v>95934500</v>
      </c>
      <c r="P157" s="287">
        <v>95934500</v>
      </c>
      <c r="Q157" s="166" t="s">
        <v>162</v>
      </c>
      <c r="R157" s="204">
        <f t="shared" si="2"/>
        <v>0</v>
      </c>
      <c r="S157" s="288"/>
      <c r="T157" s="288"/>
      <c r="U157" s="288"/>
      <c r="V157" s="288"/>
      <c r="W157" s="288"/>
      <c r="X157" s="288"/>
      <c r="Y157" s="288"/>
      <c r="Z157" s="288"/>
      <c r="AA157" s="288"/>
      <c r="AB157" s="288"/>
      <c r="AC157" s="288"/>
      <c r="AD157" s="288"/>
      <c r="AE157" s="288"/>
    </row>
    <row r="158" spans="1:31" ht="15">
      <c r="A158" s="291">
        <v>10800621</v>
      </c>
      <c r="B158" s="292" t="s">
        <v>1642</v>
      </c>
      <c r="C158" s="288">
        <v>-407429.75</v>
      </c>
      <c r="D158" s="288">
        <v>-1382696.87</v>
      </c>
      <c r="E158" s="288">
        <v>-2354120</v>
      </c>
      <c r="F158" s="288">
        <v>-3325543.41</v>
      </c>
      <c r="G158" s="288">
        <v>-4296966.62</v>
      </c>
      <c r="H158" s="288">
        <v>-5268389.99</v>
      </c>
      <c r="I158" s="288">
        <v>-6239813.21</v>
      </c>
      <c r="J158" s="288">
        <v>-7211236.4299999997</v>
      </c>
      <c r="K158" s="288">
        <v>-8182660</v>
      </c>
      <c r="L158" s="288">
        <v>-9154083.3499999996</v>
      </c>
      <c r="M158" s="288">
        <v>-10125506.630000001</v>
      </c>
      <c r="N158" s="288">
        <v>-11096929.890000001</v>
      </c>
      <c r="O158" s="288">
        <v>-11940746.970000001</v>
      </c>
      <c r="P158" s="287">
        <v>-6234336</v>
      </c>
      <c r="Q158" s="166" t="s">
        <v>162</v>
      </c>
      <c r="R158" s="204">
        <f t="shared" si="2"/>
        <v>0</v>
      </c>
      <c r="S158" s="288"/>
      <c r="T158" s="288"/>
      <c r="U158" s="288"/>
      <c r="V158" s="288"/>
      <c r="W158" s="288"/>
      <c r="X158" s="288"/>
      <c r="Y158" s="288"/>
      <c r="Z158" s="288"/>
      <c r="AA158" s="288"/>
      <c r="AB158" s="288"/>
      <c r="AC158" s="288"/>
      <c r="AD158" s="288"/>
      <c r="AE158" s="288"/>
    </row>
    <row r="159" spans="1:31" ht="15">
      <c r="A159" s="291">
        <v>10800631</v>
      </c>
      <c r="B159" s="292" t="s">
        <v>1643</v>
      </c>
      <c r="C159" s="288">
        <v>-67452.3</v>
      </c>
      <c r="D159" s="288">
        <v>-228579.72</v>
      </c>
      <c r="E159" s="288">
        <v>-390305.81</v>
      </c>
      <c r="F159" s="288">
        <v>-552455.48</v>
      </c>
      <c r="G159" s="288">
        <v>-715029.85</v>
      </c>
      <c r="H159" s="288">
        <v>-878030.01</v>
      </c>
      <c r="I159" s="288">
        <v>-1041457.08</v>
      </c>
      <c r="J159" s="288">
        <v>-1205308.9099999999</v>
      </c>
      <c r="K159" s="288">
        <v>-1369589.85</v>
      </c>
      <c r="L159" s="288">
        <v>-1534301.02</v>
      </c>
      <c r="M159" s="288">
        <v>-1699430.47</v>
      </c>
      <c r="N159" s="288">
        <v>-1864950.81</v>
      </c>
      <c r="O159" s="288">
        <v>-2030752.94</v>
      </c>
      <c r="P159" s="287">
        <v>-1044045</v>
      </c>
      <c r="Q159" s="166" t="s">
        <v>162</v>
      </c>
      <c r="R159" s="204">
        <f t="shared" si="2"/>
        <v>0</v>
      </c>
      <c r="S159" s="288"/>
      <c r="T159" s="288"/>
      <c r="U159" s="288"/>
      <c r="V159" s="288"/>
      <c r="W159" s="288"/>
      <c r="X159" s="288"/>
      <c r="Y159" s="288"/>
      <c r="Z159" s="288"/>
      <c r="AA159" s="288"/>
      <c r="AB159" s="288"/>
      <c r="AC159" s="288"/>
      <c r="AD159" s="288"/>
      <c r="AE159" s="288"/>
    </row>
    <row r="160" spans="1:31" ht="15">
      <c r="A160" s="291">
        <v>10800701</v>
      </c>
      <c r="B160" s="292" t="s">
        <v>1644</v>
      </c>
      <c r="C160" s="288">
        <v>-407429.75</v>
      </c>
      <c r="D160" s="288">
        <v>-1382696.87</v>
      </c>
      <c r="E160" s="288">
        <v>-2354120</v>
      </c>
      <c r="F160" s="288">
        <v>-3325543.41</v>
      </c>
      <c r="G160" s="288">
        <v>-4296966.62</v>
      </c>
      <c r="H160" s="288">
        <v>-5268389.99</v>
      </c>
      <c r="I160" s="288">
        <v>-6239813.21</v>
      </c>
      <c r="J160" s="288">
        <v>-7211236.4299999997</v>
      </c>
      <c r="K160" s="288">
        <v>-8182660</v>
      </c>
      <c r="L160" s="288">
        <v>-9154083.3499999996</v>
      </c>
      <c r="M160" s="288">
        <v>-10125506.630000001</v>
      </c>
      <c r="N160" s="288">
        <v>-11096929.890000001</v>
      </c>
      <c r="O160" s="288">
        <v>-11940746.970000001</v>
      </c>
      <c r="P160" s="287">
        <v>-6234336</v>
      </c>
      <c r="Q160" s="166" t="s">
        <v>162</v>
      </c>
      <c r="R160" s="204">
        <f t="shared" si="2"/>
        <v>0</v>
      </c>
      <c r="S160" s="288"/>
      <c r="T160" s="288"/>
      <c r="U160" s="288"/>
      <c r="V160" s="288"/>
      <c r="W160" s="288"/>
      <c r="X160" s="288"/>
      <c r="Y160" s="288"/>
      <c r="Z160" s="288"/>
      <c r="AA160" s="288"/>
      <c r="AB160" s="288"/>
      <c r="AC160" s="288"/>
      <c r="AD160" s="288"/>
      <c r="AE160" s="288"/>
    </row>
    <row r="161" spans="1:31" ht="15">
      <c r="A161" s="291">
        <v>10800711</v>
      </c>
      <c r="B161" s="292" t="s">
        <v>1645</v>
      </c>
      <c r="C161" s="288">
        <v>407429.75</v>
      </c>
      <c r="D161" s="288">
        <v>1382696.87</v>
      </c>
      <c r="E161" s="288">
        <v>2354120</v>
      </c>
      <c r="F161" s="288">
        <v>3325543.41</v>
      </c>
      <c r="G161" s="288">
        <v>4296966.62</v>
      </c>
      <c r="H161" s="288">
        <v>5268389.99</v>
      </c>
      <c r="I161" s="288">
        <v>6239813.21</v>
      </c>
      <c r="J161" s="288">
        <v>7211236.4299999997</v>
      </c>
      <c r="K161" s="288">
        <v>8182660</v>
      </c>
      <c r="L161" s="288">
        <v>9154083.3499999996</v>
      </c>
      <c r="M161" s="288">
        <v>10125506.630000001</v>
      </c>
      <c r="N161" s="288">
        <v>11096929.890000001</v>
      </c>
      <c r="O161" s="288">
        <v>11940746.970000001</v>
      </c>
      <c r="P161" s="287">
        <v>6234336</v>
      </c>
      <c r="Q161" s="166" t="s">
        <v>162</v>
      </c>
      <c r="R161" s="204">
        <f t="shared" si="2"/>
        <v>0</v>
      </c>
      <c r="S161" s="288"/>
      <c r="T161" s="288"/>
      <c r="U161" s="288"/>
      <c r="V161" s="288"/>
      <c r="W161" s="288"/>
      <c r="X161" s="288"/>
      <c r="Y161" s="288"/>
      <c r="Z161" s="288"/>
      <c r="AA161" s="288"/>
      <c r="AB161" s="288"/>
      <c r="AC161" s="288"/>
      <c r="AD161" s="288"/>
      <c r="AE161" s="288"/>
    </row>
    <row r="162" spans="1:31" ht="15">
      <c r="A162" s="291">
        <v>10800721</v>
      </c>
      <c r="B162" s="292" t="s">
        <v>1646</v>
      </c>
      <c r="C162" s="288">
        <v>-407429.75</v>
      </c>
      <c r="D162" s="288">
        <v>-1382696.87</v>
      </c>
      <c r="E162" s="288">
        <v>-2354120</v>
      </c>
      <c r="F162" s="288">
        <v>-3325543.41</v>
      </c>
      <c r="G162" s="288">
        <v>-4296966.62</v>
      </c>
      <c r="H162" s="288">
        <v>-5268389.99</v>
      </c>
      <c r="I162" s="288">
        <v>-6239813.3600000003</v>
      </c>
      <c r="J162" s="288">
        <v>-7211236.5800000001</v>
      </c>
      <c r="K162" s="288">
        <v>-8182660.1500000004</v>
      </c>
      <c r="L162" s="288">
        <v>-9154083.5</v>
      </c>
      <c r="M162" s="288">
        <v>-10125506.779999999</v>
      </c>
      <c r="N162" s="288">
        <v>-11096930.039999999</v>
      </c>
      <c r="O162" s="288">
        <v>-11940747.119999999</v>
      </c>
      <c r="P162" s="287">
        <v>-6234336</v>
      </c>
      <c r="Q162" s="166" t="s">
        <v>162</v>
      </c>
      <c r="R162" s="204">
        <f t="shared" si="2"/>
        <v>0</v>
      </c>
      <c r="S162" s="288"/>
      <c r="T162" s="288"/>
      <c r="U162" s="288"/>
      <c r="V162" s="288"/>
      <c r="W162" s="288"/>
      <c r="X162" s="288"/>
      <c r="Y162" s="288"/>
      <c r="Z162" s="288"/>
      <c r="AA162" s="288"/>
      <c r="AB162" s="288"/>
      <c r="AC162" s="288"/>
      <c r="AD162" s="288"/>
      <c r="AE162" s="288"/>
    </row>
    <row r="163" spans="1:31" ht="15">
      <c r="A163" s="291">
        <v>10800741</v>
      </c>
      <c r="B163" s="292" t="s">
        <v>1647</v>
      </c>
      <c r="C163" s="288">
        <v>-67452.3</v>
      </c>
      <c r="D163" s="288">
        <v>-228579.72</v>
      </c>
      <c r="E163" s="288">
        <v>-390305.81</v>
      </c>
      <c r="F163" s="288">
        <v>-552455.48</v>
      </c>
      <c r="G163" s="288">
        <v>-715029.85</v>
      </c>
      <c r="H163" s="288">
        <v>-878030.01</v>
      </c>
      <c r="I163" s="288">
        <v>-1041457.08</v>
      </c>
      <c r="J163" s="288">
        <v>-1205308.9099999999</v>
      </c>
      <c r="K163" s="288">
        <v>-1369589.85</v>
      </c>
      <c r="L163" s="288">
        <v>-1534301.02</v>
      </c>
      <c r="M163" s="288">
        <v>-1699430.47</v>
      </c>
      <c r="N163" s="288">
        <v>-1864950.81</v>
      </c>
      <c r="O163" s="288">
        <v>-2030752.94</v>
      </c>
      <c r="P163" s="287">
        <v>-1044045</v>
      </c>
      <c r="Q163" s="166" t="s">
        <v>162</v>
      </c>
      <c r="R163" s="204">
        <f t="shared" si="2"/>
        <v>0</v>
      </c>
      <c r="S163" s="288"/>
      <c r="T163" s="288"/>
      <c r="U163" s="288"/>
      <c r="V163" s="288"/>
      <c r="W163" s="288"/>
      <c r="X163" s="288"/>
      <c r="Y163" s="288"/>
      <c r="Z163" s="288"/>
      <c r="AA163" s="288"/>
      <c r="AB163" s="288"/>
      <c r="AC163" s="288"/>
      <c r="AD163" s="288"/>
      <c r="AE163" s="288"/>
    </row>
    <row r="164" spans="1:31" ht="15">
      <c r="A164" s="291">
        <v>10800751</v>
      </c>
      <c r="B164" s="292" t="s">
        <v>1648</v>
      </c>
      <c r="C164" s="288">
        <v>67452.3</v>
      </c>
      <c r="D164" s="288">
        <v>228579.72</v>
      </c>
      <c r="E164" s="288">
        <v>390305.81</v>
      </c>
      <c r="F164" s="288">
        <v>552455.48</v>
      </c>
      <c r="G164" s="288">
        <v>715029.85</v>
      </c>
      <c r="H164" s="288">
        <v>878030.01</v>
      </c>
      <c r="I164" s="288">
        <v>1041457.08</v>
      </c>
      <c r="J164" s="288">
        <v>1205308.9099999999</v>
      </c>
      <c r="K164" s="288">
        <v>1369589.85</v>
      </c>
      <c r="L164" s="288">
        <v>1534301.02</v>
      </c>
      <c r="M164" s="288">
        <v>1699430.47</v>
      </c>
      <c r="N164" s="288">
        <v>1864950.81</v>
      </c>
      <c r="O164" s="288">
        <v>2030752.94</v>
      </c>
      <c r="P164" s="287">
        <v>1044045</v>
      </c>
      <c r="Q164" s="166" t="s">
        <v>162</v>
      </c>
      <c r="R164" s="204">
        <f t="shared" si="2"/>
        <v>0</v>
      </c>
      <c r="S164" s="288"/>
      <c r="T164" s="288"/>
      <c r="U164" s="288"/>
      <c r="V164" s="288"/>
      <c r="W164" s="288"/>
      <c r="X164" s="288"/>
      <c r="Y164" s="288"/>
      <c r="Z164" s="288"/>
      <c r="AA164" s="288"/>
      <c r="AB164" s="288"/>
      <c r="AC164" s="288"/>
      <c r="AD164" s="288"/>
      <c r="AE164" s="288"/>
    </row>
    <row r="165" spans="1:31" ht="15">
      <c r="A165" s="291">
        <v>10800831</v>
      </c>
      <c r="B165" s="292" t="s">
        <v>1649</v>
      </c>
      <c r="C165" s="288">
        <v>407429.75</v>
      </c>
      <c r="D165" s="288">
        <v>1382696.87</v>
      </c>
      <c r="E165" s="288">
        <v>2354120</v>
      </c>
      <c r="F165" s="288">
        <v>3325543.41</v>
      </c>
      <c r="G165" s="288">
        <v>4296966.62</v>
      </c>
      <c r="H165" s="288">
        <v>5268389.99</v>
      </c>
      <c r="I165" s="288">
        <v>6239813.3600000003</v>
      </c>
      <c r="J165" s="288">
        <v>7211236.5800000001</v>
      </c>
      <c r="K165" s="288">
        <v>8182660.1500000004</v>
      </c>
      <c r="L165" s="288">
        <v>9154083.5</v>
      </c>
      <c r="M165" s="288">
        <v>10125506.779999999</v>
      </c>
      <c r="N165" s="288">
        <v>11096930.039999999</v>
      </c>
      <c r="O165" s="288">
        <v>11940747.119999999</v>
      </c>
      <c r="P165" s="287">
        <v>6234336</v>
      </c>
      <c r="Q165" s="166" t="s">
        <v>162</v>
      </c>
      <c r="R165" s="204">
        <f t="shared" si="2"/>
        <v>0</v>
      </c>
      <c r="S165" s="288"/>
      <c r="T165" s="288"/>
      <c r="U165" s="288"/>
      <c r="V165" s="288"/>
      <c r="W165" s="288"/>
      <c r="X165" s="288"/>
      <c r="Y165" s="288"/>
      <c r="Z165" s="288"/>
      <c r="AA165" s="288"/>
      <c r="AB165" s="288"/>
      <c r="AC165" s="288"/>
      <c r="AD165" s="288"/>
      <c r="AE165" s="288"/>
    </row>
    <row r="166" spans="1:31" ht="15">
      <c r="A166" s="293" t="s">
        <v>342</v>
      </c>
      <c r="B166" s="294" t="s">
        <v>343</v>
      </c>
      <c r="C166" s="286">
        <v>0</v>
      </c>
      <c r="D166" s="286">
        <v>0</v>
      </c>
      <c r="E166" s="286">
        <v>0</v>
      </c>
      <c r="F166" s="286">
        <v>0</v>
      </c>
      <c r="G166" s="286">
        <v>0</v>
      </c>
      <c r="H166" s="286">
        <v>0</v>
      </c>
      <c r="I166" s="286">
        <v>0</v>
      </c>
      <c r="J166" s="286">
        <v>0</v>
      </c>
      <c r="K166" s="286">
        <v>0</v>
      </c>
      <c r="L166" s="286">
        <v>0</v>
      </c>
      <c r="M166" s="286">
        <v>0</v>
      </c>
      <c r="N166" s="286">
        <v>0</v>
      </c>
      <c r="O166" s="286">
        <v>0</v>
      </c>
      <c r="P166" s="287">
        <v>0</v>
      </c>
      <c r="Q166" s="166" t="s">
        <v>162</v>
      </c>
      <c r="R166" s="204">
        <f t="shared" si="2"/>
        <v>0</v>
      </c>
      <c r="S166" s="288"/>
      <c r="T166" s="288"/>
      <c r="U166" s="288"/>
      <c r="V166" s="288"/>
      <c r="W166" s="288"/>
      <c r="X166" s="288"/>
      <c r="Y166" s="288"/>
      <c r="Z166" s="288"/>
      <c r="AA166" s="288"/>
      <c r="AB166" s="288"/>
      <c r="AC166" s="288"/>
    </row>
    <row r="167" spans="1:31" ht="15">
      <c r="A167" s="293" t="s">
        <v>344</v>
      </c>
      <c r="B167" s="294" t="s">
        <v>343</v>
      </c>
      <c r="C167" s="286">
        <v>0</v>
      </c>
      <c r="D167" s="286">
        <v>0</v>
      </c>
      <c r="E167" s="286">
        <v>0</v>
      </c>
      <c r="F167" s="286">
        <v>0</v>
      </c>
      <c r="G167" s="286">
        <v>0</v>
      </c>
      <c r="H167" s="286">
        <v>0</v>
      </c>
      <c r="I167" s="286">
        <v>0</v>
      </c>
      <c r="J167" s="286">
        <v>0</v>
      </c>
      <c r="K167" s="286">
        <v>0</v>
      </c>
      <c r="L167" s="286">
        <v>0</v>
      </c>
      <c r="M167" s="286">
        <v>0</v>
      </c>
      <c r="N167" s="286">
        <v>0</v>
      </c>
      <c r="O167" s="286">
        <v>0</v>
      </c>
      <c r="P167" s="287">
        <v>0</v>
      </c>
      <c r="Q167" s="166" t="s">
        <v>162</v>
      </c>
      <c r="R167" s="204">
        <f t="shared" si="2"/>
        <v>0</v>
      </c>
      <c r="S167" s="288"/>
      <c r="T167" s="288"/>
      <c r="U167" s="288"/>
      <c r="V167" s="288"/>
      <c r="W167" s="288"/>
      <c r="X167" s="288"/>
      <c r="Y167" s="288"/>
      <c r="Z167" s="288"/>
      <c r="AA167" s="288"/>
      <c r="AB167" s="288"/>
      <c r="AC167" s="288"/>
    </row>
    <row r="168" spans="1:31" ht="15">
      <c r="A168" s="293" t="s">
        <v>345</v>
      </c>
      <c r="B168" s="294" t="s">
        <v>343</v>
      </c>
      <c r="C168" s="286">
        <v>0</v>
      </c>
      <c r="D168" s="286">
        <v>0</v>
      </c>
      <c r="E168" s="286">
        <v>0</v>
      </c>
      <c r="F168" s="286">
        <v>0</v>
      </c>
      <c r="G168" s="286">
        <v>0</v>
      </c>
      <c r="H168" s="286">
        <v>0</v>
      </c>
      <c r="I168" s="286">
        <v>0</v>
      </c>
      <c r="J168" s="286">
        <v>0</v>
      </c>
      <c r="K168" s="286">
        <v>0</v>
      </c>
      <c r="L168" s="286">
        <v>0</v>
      </c>
      <c r="M168" s="286">
        <v>0</v>
      </c>
      <c r="N168" s="286">
        <v>0</v>
      </c>
      <c r="O168" s="286">
        <v>0</v>
      </c>
      <c r="P168" s="287">
        <v>0</v>
      </c>
      <c r="Q168" s="166" t="s">
        <v>162</v>
      </c>
      <c r="R168" s="204">
        <f t="shared" si="2"/>
        <v>0</v>
      </c>
      <c r="S168" s="288"/>
      <c r="T168" s="288"/>
      <c r="U168" s="288"/>
      <c r="V168" s="288"/>
      <c r="W168" s="288"/>
      <c r="X168" s="288"/>
      <c r="Y168" s="288"/>
      <c r="Z168" s="288"/>
      <c r="AA168" s="288"/>
      <c r="AB168" s="288"/>
      <c r="AC168" s="288"/>
    </row>
    <row r="169" spans="1:31" ht="15">
      <c r="A169" s="293" t="s">
        <v>346</v>
      </c>
      <c r="B169" s="294" t="s">
        <v>343</v>
      </c>
      <c r="C169" s="286">
        <v>248000</v>
      </c>
      <c r="D169" s="286">
        <v>253000</v>
      </c>
      <c r="E169" s="286">
        <v>259000</v>
      </c>
      <c r="F169" s="286">
        <v>265000</v>
      </c>
      <c r="G169" s="286">
        <v>270000</v>
      </c>
      <c r="H169" s="286">
        <v>276000</v>
      </c>
      <c r="I169" s="286">
        <v>281000</v>
      </c>
      <c r="J169" s="286">
        <v>287000</v>
      </c>
      <c r="K169" s="286">
        <v>293000</v>
      </c>
      <c r="L169" s="286">
        <v>298000</v>
      </c>
      <c r="M169" s="286">
        <v>304000</v>
      </c>
      <c r="N169" s="286">
        <v>309000</v>
      </c>
      <c r="O169" s="286">
        <v>315000</v>
      </c>
      <c r="P169" s="287">
        <v>281414</v>
      </c>
      <c r="Q169" s="166" t="s">
        <v>162</v>
      </c>
      <c r="R169" s="204">
        <f t="shared" si="2"/>
        <v>0</v>
      </c>
      <c r="S169" s="288"/>
      <c r="T169" s="288"/>
      <c r="U169" s="288"/>
      <c r="V169" s="288"/>
      <c r="W169" s="288"/>
      <c r="X169" s="288"/>
      <c r="Y169" s="288"/>
      <c r="Z169" s="288"/>
      <c r="AA169" s="288"/>
      <c r="AB169" s="288"/>
      <c r="AC169" s="288"/>
    </row>
    <row r="170" spans="1:31" ht="15">
      <c r="A170" s="293" t="s">
        <v>347</v>
      </c>
      <c r="B170" s="294" t="s">
        <v>343</v>
      </c>
      <c r="C170" s="286">
        <v>0</v>
      </c>
      <c r="D170" s="286">
        <v>0</v>
      </c>
      <c r="E170" s="286">
        <v>0</v>
      </c>
      <c r="F170" s="286">
        <v>0</v>
      </c>
      <c r="G170" s="286">
        <v>0</v>
      </c>
      <c r="H170" s="286">
        <v>0</v>
      </c>
      <c r="I170" s="286">
        <v>0</v>
      </c>
      <c r="J170" s="286">
        <v>0</v>
      </c>
      <c r="K170" s="286">
        <v>0</v>
      </c>
      <c r="L170" s="286">
        <v>0</v>
      </c>
      <c r="M170" s="286">
        <v>0</v>
      </c>
      <c r="N170" s="286">
        <v>0</v>
      </c>
      <c r="O170" s="286">
        <v>0</v>
      </c>
      <c r="P170" s="287">
        <v>0</v>
      </c>
      <c r="Q170" s="166" t="s">
        <v>162</v>
      </c>
      <c r="R170" s="204">
        <f t="shared" si="2"/>
        <v>0</v>
      </c>
    </row>
    <row r="171" spans="1:31" ht="15">
      <c r="A171" s="293" t="s">
        <v>348</v>
      </c>
      <c r="B171" s="294" t="s">
        <v>343</v>
      </c>
      <c r="C171" s="286">
        <v>0</v>
      </c>
      <c r="D171" s="286">
        <v>0</v>
      </c>
      <c r="E171" s="286">
        <v>0</v>
      </c>
      <c r="F171" s="286">
        <v>0</v>
      </c>
      <c r="G171" s="286">
        <v>0</v>
      </c>
      <c r="H171" s="286">
        <v>0</v>
      </c>
      <c r="I171" s="286">
        <v>0</v>
      </c>
      <c r="J171" s="286">
        <v>0</v>
      </c>
      <c r="K171" s="286">
        <v>0</v>
      </c>
      <c r="L171" s="286">
        <v>0</v>
      </c>
      <c r="M171" s="286">
        <v>0</v>
      </c>
      <c r="N171" s="286">
        <v>0</v>
      </c>
      <c r="O171" s="286">
        <v>0</v>
      </c>
      <c r="P171" s="287">
        <v>0</v>
      </c>
      <c r="Q171" s="166" t="s">
        <v>162</v>
      </c>
      <c r="R171" s="204">
        <f t="shared" si="2"/>
        <v>0</v>
      </c>
    </row>
    <row r="172" spans="1:31" ht="15">
      <c r="A172" s="293" t="s">
        <v>349</v>
      </c>
      <c r="B172" s="294" t="s">
        <v>343</v>
      </c>
      <c r="C172" s="286">
        <v>0</v>
      </c>
      <c r="D172" s="286">
        <v>0</v>
      </c>
      <c r="E172" s="286">
        <v>0</v>
      </c>
      <c r="F172" s="286">
        <v>0</v>
      </c>
      <c r="G172" s="286">
        <v>0</v>
      </c>
      <c r="H172" s="286">
        <v>0</v>
      </c>
      <c r="I172" s="286">
        <v>0</v>
      </c>
      <c r="J172" s="286">
        <v>0</v>
      </c>
      <c r="K172" s="286">
        <v>0</v>
      </c>
      <c r="L172" s="286">
        <v>0</v>
      </c>
      <c r="M172" s="286">
        <v>0</v>
      </c>
      <c r="N172" s="286">
        <v>0</v>
      </c>
      <c r="O172" s="286">
        <v>0</v>
      </c>
      <c r="P172" s="287">
        <v>0</v>
      </c>
      <c r="Q172" s="166" t="s">
        <v>162</v>
      </c>
      <c r="R172" s="204">
        <f t="shared" si="2"/>
        <v>0</v>
      </c>
    </row>
    <row r="173" spans="1:31" ht="15">
      <c r="A173" s="293" t="s">
        <v>350</v>
      </c>
      <c r="B173" s="294" t="s">
        <v>343</v>
      </c>
      <c r="C173" s="286">
        <v>0</v>
      </c>
      <c r="D173" s="286">
        <v>0</v>
      </c>
      <c r="E173" s="286">
        <v>0</v>
      </c>
      <c r="F173" s="286">
        <v>0</v>
      </c>
      <c r="G173" s="286">
        <v>0</v>
      </c>
      <c r="H173" s="286">
        <v>0</v>
      </c>
      <c r="I173" s="286">
        <v>0</v>
      </c>
      <c r="J173" s="286">
        <v>0</v>
      </c>
      <c r="K173" s="286">
        <v>0</v>
      </c>
      <c r="L173" s="286">
        <v>0</v>
      </c>
      <c r="M173" s="286">
        <v>0</v>
      </c>
      <c r="N173" s="286">
        <v>0</v>
      </c>
      <c r="O173" s="286">
        <v>0</v>
      </c>
      <c r="P173" s="287">
        <v>0</v>
      </c>
      <c r="Q173" s="166" t="s">
        <v>162</v>
      </c>
      <c r="R173" s="204">
        <f t="shared" si="2"/>
        <v>0</v>
      </c>
    </row>
    <row r="174" spans="1:31" ht="15">
      <c r="A174" s="293" t="s">
        <v>351</v>
      </c>
      <c r="B174" s="294" t="s">
        <v>343</v>
      </c>
      <c r="C174" s="286">
        <v>0</v>
      </c>
      <c r="D174" s="286">
        <v>0</v>
      </c>
      <c r="E174" s="286">
        <v>0</v>
      </c>
      <c r="F174" s="286">
        <v>0</v>
      </c>
      <c r="G174" s="286">
        <v>0</v>
      </c>
      <c r="H174" s="286">
        <v>0</v>
      </c>
      <c r="I174" s="286">
        <v>0</v>
      </c>
      <c r="J174" s="286">
        <v>0</v>
      </c>
      <c r="K174" s="286">
        <v>0</v>
      </c>
      <c r="L174" s="286">
        <v>0</v>
      </c>
      <c r="M174" s="286">
        <v>0</v>
      </c>
      <c r="N174" s="286">
        <v>0</v>
      </c>
      <c r="O174" s="286">
        <v>0</v>
      </c>
      <c r="P174" s="287">
        <v>0</v>
      </c>
      <c r="Q174" s="166" t="s">
        <v>162</v>
      </c>
      <c r="R174" s="204">
        <f t="shared" si="2"/>
        <v>0</v>
      </c>
    </row>
    <row r="175" spans="1:31" ht="15">
      <c r="A175" s="293" t="s">
        <v>352</v>
      </c>
      <c r="B175" s="294" t="s">
        <v>343</v>
      </c>
      <c r="C175" s="286">
        <v>0</v>
      </c>
      <c r="D175" s="286">
        <v>0</v>
      </c>
      <c r="E175" s="286">
        <v>0</v>
      </c>
      <c r="F175" s="286">
        <v>0</v>
      </c>
      <c r="G175" s="286">
        <v>0</v>
      </c>
      <c r="H175" s="286">
        <v>0</v>
      </c>
      <c r="I175" s="286">
        <v>0</v>
      </c>
      <c r="J175" s="286">
        <v>0</v>
      </c>
      <c r="K175" s="286">
        <v>0</v>
      </c>
      <c r="L175" s="286">
        <v>0</v>
      </c>
      <c r="M175" s="286">
        <v>0</v>
      </c>
      <c r="N175" s="286">
        <v>0</v>
      </c>
      <c r="O175" s="286">
        <v>0</v>
      </c>
      <c r="P175" s="287">
        <v>0</v>
      </c>
      <c r="Q175" s="166" t="s">
        <v>162</v>
      </c>
      <c r="R175" s="204">
        <f t="shared" si="2"/>
        <v>0</v>
      </c>
    </row>
    <row r="176" spans="1:31" ht="15">
      <c r="A176" s="293" t="s">
        <v>353</v>
      </c>
      <c r="B176" s="294" t="s">
        <v>343</v>
      </c>
      <c r="C176" s="286">
        <v>0</v>
      </c>
      <c r="D176" s="286">
        <v>0</v>
      </c>
      <c r="E176" s="286">
        <v>0</v>
      </c>
      <c r="F176" s="286">
        <v>0</v>
      </c>
      <c r="G176" s="286">
        <v>0</v>
      </c>
      <c r="H176" s="286">
        <v>0</v>
      </c>
      <c r="I176" s="286">
        <v>0</v>
      </c>
      <c r="J176" s="286">
        <v>0</v>
      </c>
      <c r="K176" s="286">
        <v>0</v>
      </c>
      <c r="L176" s="286">
        <v>0</v>
      </c>
      <c r="M176" s="286">
        <v>0</v>
      </c>
      <c r="N176" s="286">
        <v>0</v>
      </c>
      <c r="O176" s="286">
        <v>0</v>
      </c>
      <c r="P176" s="287">
        <v>0</v>
      </c>
      <c r="Q176" s="166" t="s">
        <v>162</v>
      </c>
      <c r="R176" s="204">
        <f t="shared" si="2"/>
        <v>0</v>
      </c>
    </row>
    <row r="177" spans="1:18" ht="15">
      <c r="A177" s="293" t="s">
        <v>354</v>
      </c>
      <c r="B177" s="294" t="s">
        <v>343</v>
      </c>
      <c r="C177" s="286">
        <v>21000</v>
      </c>
      <c r="D177" s="286">
        <v>22000</v>
      </c>
      <c r="E177" s="286">
        <v>22000</v>
      </c>
      <c r="F177" s="286">
        <v>23000</v>
      </c>
      <c r="G177" s="286">
        <v>23000</v>
      </c>
      <c r="H177" s="286">
        <v>24000</v>
      </c>
      <c r="I177" s="286">
        <v>24000</v>
      </c>
      <c r="J177" s="286">
        <v>25000</v>
      </c>
      <c r="K177" s="286">
        <v>25000</v>
      </c>
      <c r="L177" s="286">
        <v>25000</v>
      </c>
      <c r="M177" s="286">
        <v>26000</v>
      </c>
      <c r="N177" s="286">
        <v>26000</v>
      </c>
      <c r="O177" s="286">
        <v>27000</v>
      </c>
      <c r="P177" s="287">
        <v>24054</v>
      </c>
      <c r="Q177" s="166" t="s">
        <v>162</v>
      </c>
      <c r="R177" s="204">
        <f t="shared" si="2"/>
        <v>0</v>
      </c>
    </row>
    <row r="178" spans="1:18" ht="15">
      <c r="A178" s="293" t="s">
        <v>355</v>
      </c>
      <c r="B178" s="294" t="s">
        <v>343</v>
      </c>
      <c r="C178" s="286">
        <v>0</v>
      </c>
      <c r="D178" s="286">
        <v>0</v>
      </c>
      <c r="E178" s="286">
        <v>0</v>
      </c>
      <c r="F178" s="286">
        <v>0</v>
      </c>
      <c r="G178" s="286">
        <v>0</v>
      </c>
      <c r="H178" s="286">
        <v>0</v>
      </c>
      <c r="I178" s="286">
        <v>0</v>
      </c>
      <c r="J178" s="286">
        <v>0</v>
      </c>
      <c r="K178" s="286">
        <v>0</v>
      </c>
      <c r="L178" s="286">
        <v>0</v>
      </c>
      <c r="M178" s="286">
        <v>0</v>
      </c>
      <c r="N178" s="286">
        <v>0</v>
      </c>
      <c r="O178" s="286">
        <v>0</v>
      </c>
      <c r="P178" s="287">
        <v>0</v>
      </c>
      <c r="Q178" s="166" t="s">
        <v>162</v>
      </c>
      <c r="R178" s="204">
        <f t="shared" si="2"/>
        <v>0</v>
      </c>
    </row>
    <row r="179" spans="1:18" ht="15">
      <c r="A179" s="293" t="s">
        <v>356</v>
      </c>
      <c r="B179" s="294" t="s">
        <v>343</v>
      </c>
      <c r="C179" s="286">
        <v>0</v>
      </c>
      <c r="D179" s="286">
        <v>0</v>
      </c>
      <c r="E179" s="286">
        <v>0</v>
      </c>
      <c r="F179" s="286">
        <v>0</v>
      </c>
      <c r="G179" s="286">
        <v>0</v>
      </c>
      <c r="H179" s="286">
        <v>0</v>
      </c>
      <c r="I179" s="286">
        <v>0</v>
      </c>
      <c r="J179" s="286">
        <v>0</v>
      </c>
      <c r="K179" s="286">
        <v>0</v>
      </c>
      <c r="L179" s="286">
        <v>0</v>
      </c>
      <c r="M179" s="286">
        <v>0</v>
      </c>
      <c r="N179" s="286">
        <v>0</v>
      </c>
      <c r="O179" s="286">
        <v>0</v>
      </c>
      <c r="P179" s="287">
        <v>0</v>
      </c>
      <c r="Q179" s="166" t="s">
        <v>162</v>
      </c>
      <c r="R179" s="204">
        <f t="shared" si="2"/>
        <v>0</v>
      </c>
    </row>
    <row r="180" spans="1:18" ht="15">
      <c r="A180" s="293" t="s">
        <v>357</v>
      </c>
      <c r="B180" s="294" t="s">
        <v>343</v>
      </c>
      <c r="C180" s="286">
        <v>86000</v>
      </c>
      <c r="D180" s="286">
        <v>88000</v>
      </c>
      <c r="E180" s="286">
        <v>90000</v>
      </c>
      <c r="F180" s="286">
        <v>92000</v>
      </c>
      <c r="G180" s="286">
        <v>94000</v>
      </c>
      <c r="H180" s="286">
        <v>96000</v>
      </c>
      <c r="I180" s="286">
        <v>97000</v>
      </c>
      <c r="J180" s="286">
        <v>99000</v>
      </c>
      <c r="K180" s="286">
        <v>101000</v>
      </c>
      <c r="L180" s="286">
        <v>103000</v>
      </c>
      <c r="M180" s="286">
        <v>105000</v>
      </c>
      <c r="N180" s="286">
        <v>107000</v>
      </c>
      <c r="O180" s="286">
        <v>108000</v>
      </c>
      <c r="P180" s="287">
        <v>97406</v>
      </c>
      <c r="Q180" s="166" t="s">
        <v>162</v>
      </c>
      <c r="R180" s="204">
        <f t="shared" si="2"/>
        <v>0</v>
      </c>
    </row>
    <row r="181" spans="1:18" ht="15">
      <c r="A181" s="293" t="s">
        <v>358</v>
      </c>
      <c r="B181" s="294" t="s">
        <v>343</v>
      </c>
      <c r="C181" s="286">
        <v>0</v>
      </c>
      <c r="D181" s="286">
        <v>0</v>
      </c>
      <c r="E181" s="286">
        <v>0</v>
      </c>
      <c r="F181" s="286">
        <v>0</v>
      </c>
      <c r="G181" s="286">
        <v>0</v>
      </c>
      <c r="H181" s="286">
        <v>0</v>
      </c>
      <c r="I181" s="286">
        <v>0</v>
      </c>
      <c r="J181" s="286">
        <v>0</v>
      </c>
      <c r="K181" s="286">
        <v>0</v>
      </c>
      <c r="L181" s="286">
        <v>0</v>
      </c>
      <c r="M181" s="286">
        <v>0</v>
      </c>
      <c r="N181" s="286">
        <v>0</v>
      </c>
      <c r="O181" s="286">
        <v>0</v>
      </c>
      <c r="P181" s="287">
        <v>0</v>
      </c>
      <c r="Q181" s="166" t="s">
        <v>162</v>
      </c>
      <c r="R181" s="204">
        <f t="shared" si="2"/>
        <v>0</v>
      </c>
    </row>
    <row r="182" spans="1:18" ht="15">
      <c r="A182" s="293" t="s">
        <v>359</v>
      </c>
      <c r="B182" s="294" t="s">
        <v>343</v>
      </c>
      <c r="C182" s="286">
        <v>0</v>
      </c>
      <c r="D182" s="286">
        <v>0</v>
      </c>
      <c r="E182" s="286">
        <v>0</v>
      </c>
      <c r="F182" s="286">
        <v>0</v>
      </c>
      <c r="G182" s="286">
        <v>0</v>
      </c>
      <c r="H182" s="286">
        <v>0</v>
      </c>
      <c r="I182" s="286">
        <v>0</v>
      </c>
      <c r="J182" s="286">
        <v>0</v>
      </c>
      <c r="K182" s="286">
        <v>0</v>
      </c>
      <c r="L182" s="286">
        <v>0</v>
      </c>
      <c r="M182" s="286">
        <v>0</v>
      </c>
      <c r="N182" s="286">
        <v>0</v>
      </c>
      <c r="O182" s="286">
        <v>0</v>
      </c>
      <c r="P182" s="287">
        <v>0</v>
      </c>
      <c r="Q182" s="166" t="s">
        <v>162</v>
      </c>
      <c r="R182" s="204">
        <f t="shared" si="2"/>
        <v>0</v>
      </c>
    </row>
    <row r="183" spans="1:18" ht="15">
      <c r="A183" s="293" t="s">
        <v>360</v>
      </c>
      <c r="B183" s="294" t="s">
        <v>343</v>
      </c>
      <c r="C183" s="286">
        <v>86000</v>
      </c>
      <c r="D183" s="286">
        <v>86000</v>
      </c>
      <c r="E183" s="286">
        <v>86000</v>
      </c>
      <c r="F183" s="286">
        <v>86000</v>
      </c>
      <c r="G183" s="286">
        <v>86000</v>
      </c>
      <c r="H183" s="286">
        <v>87000</v>
      </c>
      <c r="I183" s="286">
        <v>87000</v>
      </c>
      <c r="J183" s="286">
        <v>87000</v>
      </c>
      <c r="K183" s="286">
        <v>87000</v>
      </c>
      <c r="L183" s="286">
        <v>87000</v>
      </c>
      <c r="M183" s="286">
        <v>88000</v>
      </c>
      <c r="N183" s="286">
        <v>88000</v>
      </c>
      <c r="O183" s="286">
        <v>88000</v>
      </c>
      <c r="P183" s="287">
        <v>86851</v>
      </c>
      <c r="Q183" s="166" t="s">
        <v>162</v>
      </c>
      <c r="R183" s="204">
        <f t="shared" si="2"/>
        <v>0</v>
      </c>
    </row>
    <row r="184" spans="1:18" ht="15">
      <c r="A184" s="293" t="s">
        <v>361</v>
      </c>
      <c r="B184" s="294" t="s">
        <v>343</v>
      </c>
      <c r="C184" s="286">
        <v>0</v>
      </c>
      <c r="D184" s="286">
        <v>0</v>
      </c>
      <c r="E184" s="286">
        <v>0</v>
      </c>
      <c r="F184" s="286">
        <v>0</v>
      </c>
      <c r="G184" s="286">
        <v>0</v>
      </c>
      <c r="H184" s="286">
        <v>0</v>
      </c>
      <c r="I184" s="286">
        <v>0</v>
      </c>
      <c r="J184" s="286">
        <v>0</v>
      </c>
      <c r="K184" s="286">
        <v>0</v>
      </c>
      <c r="L184" s="286">
        <v>0</v>
      </c>
      <c r="M184" s="286">
        <v>0</v>
      </c>
      <c r="N184" s="286">
        <v>0</v>
      </c>
      <c r="O184" s="286">
        <v>0</v>
      </c>
      <c r="P184" s="287">
        <v>0</v>
      </c>
      <c r="Q184" s="166" t="s">
        <v>162</v>
      </c>
      <c r="R184" s="204">
        <f t="shared" si="2"/>
        <v>0</v>
      </c>
    </row>
    <row r="185" spans="1:18" ht="15">
      <c r="A185" s="293" t="s">
        <v>362</v>
      </c>
      <c r="B185" s="294" t="s">
        <v>343</v>
      </c>
      <c r="C185" s="286">
        <v>0</v>
      </c>
      <c r="D185" s="286">
        <v>0</v>
      </c>
      <c r="E185" s="286">
        <v>0</v>
      </c>
      <c r="F185" s="286">
        <v>0</v>
      </c>
      <c r="G185" s="286">
        <v>0</v>
      </c>
      <c r="H185" s="286">
        <v>0</v>
      </c>
      <c r="I185" s="286">
        <v>0</v>
      </c>
      <c r="J185" s="286">
        <v>0</v>
      </c>
      <c r="K185" s="286">
        <v>0</v>
      </c>
      <c r="L185" s="286">
        <v>0</v>
      </c>
      <c r="M185" s="286">
        <v>0</v>
      </c>
      <c r="N185" s="286">
        <v>0</v>
      </c>
      <c r="O185" s="286">
        <v>0</v>
      </c>
      <c r="P185" s="287">
        <v>0</v>
      </c>
      <c r="Q185" s="166" t="s">
        <v>162</v>
      </c>
      <c r="R185" s="204">
        <f t="shared" si="2"/>
        <v>0</v>
      </c>
    </row>
    <row r="186" spans="1:18" ht="15">
      <c r="A186" s="293" t="s">
        <v>363</v>
      </c>
      <c r="B186" s="294" t="s">
        <v>343</v>
      </c>
      <c r="C186" s="286">
        <v>144000</v>
      </c>
      <c r="D186" s="286">
        <v>147000</v>
      </c>
      <c r="E186" s="286">
        <v>150000</v>
      </c>
      <c r="F186" s="286">
        <v>153000</v>
      </c>
      <c r="G186" s="286">
        <v>156000</v>
      </c>
      <c r="H186" s="286">
        <v>158000</v>
      </c>
      <c r="I186" s="286">
        <v>161000</v>
      </c>
      <c r="J186" s="286">
        <v>164000</v>
      </c>
      <c r="K186" s="286">
        <v>167000</v>
      </c>
      <c r="L186" s="286">
        <v>170000</v>
      </c>
      <c r="M186" s="286">
        <v>173000</v>
      </c>
      <c r="N186" s="286">
        <v>176000</v>
      </c>
      <c r="O186" s="286">
        <v>178000</v>
      </c>
      <c r="P186" s="287">
        <v>161325</v>
      </c>
      <c r="Q186" s="166" t="s">
        <v>162</v>
      </c>
      <c r="R186" s="204">
        <f t="shared" si="2"/>
        <v>0</v>
      </c>
    </row>
    <row r="187" spans="1:18" ht="15">
      <c r="A187" s="293" t="s">
        <v>364</v>
      </c>
      <c r="B187" s="294" t="s">
        <v>343</v>
      </c>
      <c r="C187" s="286">
        <v>0</v>
      </c>
      <c r="D187" s="286">
        <v>0</v>
      </c>
      <c r="E187" s="286">
        <v>0</v>
      </c>
      <c r="F187" s="286">
        <v>0</v>
      </c>
      <c r="G187" s="286">
        <v>0</v>
      </c>
      <c r="H187" s="286">
        <v>0</v>
      </c>
      <c r="I187" s="286">
        <v>0</v>
      </c>
      <c r="J187" s="286">
        <v>0</v>
      </c>
      <c r="K187" s="286">
        <v>0</v>
      </c>
      <c r="L187" s="286">
        <v>0</v>
      </c>
      <c r="M187" s="286">
        <v>0</v>
      </c>
      <c r="N187" s="286">
        <v>0</v>
      </c>
      <c r="O187" s="286">
        <v>0</v>
      </c>
      <c r="P187" s="287">
        <v>0</v>
      </c>
      <c r="Q187" s="166" t="s">
        <v>162</v>
      </c>
      <c r="R187" s="204">
        <f t="shared" si="2"/>
        <v>0</v>
      </c>
    </row>
    <row r="188" spans="1:18" ht="15">
      <c r="A188" s="293" t="s">
        <v>365</v>
      </c>
      <c r="B188" s="294" t="s">
        <v>343</v>
      </c>
      <c r="C188" s="286">
        <v>0</v>
      </c>
      <c r="D188" s="286">
        <v>0</v>
      </c>
      <c r="E188" s="286">
        <v>0</v>
      </c>
      <c r="F188" s="286">
        <v>0</v>
      </c>
      <c r="G188" s="286">
        <v>0</v>
      </c>
      <c r="H188" s="286">
        <v>0</v>
      </c>
      <c r="I188" s="286">
        <v>0</v>
      </c>
      <c r="J188" s="286">
        <v>0</v>
      </c>
      <c r="K188" s="286">
        <v>0</v>
      </c>
      <c r="L188" s="286">
        <v>0</v>
      </c>
      <c r="M188" s="286">
        <v>0</v>
      </c>
      <c r="N188" s="286">
        <v>0</v>
      </c>
      <c r="O188" s="286">
        <v>0</v>
      </c>
      <c r="P188" s="287">
        <v>0</v>
      </c>
      <c r="Q188" s="166" t="s">
        <v>162</v>
      </c>
      <c r="R188" s="204">
        <f t="shared" si="2"/>
        <v>0</v>
      </c>
    </row>
    <row r="189" spans="1:18" ht="15">
      <c r="A189" s="293" t="s">
        <v>366</v>
      </c>
      <c r="B189" s="294" t="s">
        <v>343</v>
      </c>
      <c r="C189" s="286">
        <v>0</v>
      </c>
      <c r="D189" s="286">
        <v>0</v>
      </c>
      <c r="E189" s="286">
        <v>0</v>
      </c>
      <c r="F189" s="286">
        <v>0</v>
      </c>
      <c r="G189" s="286">
        <v>0</v>
      </c>
      <c r="H189" s="286">
        <v>0</v>
      </c>
      <c r="I189" s="286">
        <v>0</v>
      </c>
      <c r="J189" s="286">
        <v>0</v>
      </c>
      <c r="K189" s="286">
        <v>0</v>
      </c>
      <c r="L189" s="286">
        <v>0</v>
      </c>
      <c r="M189" s="286">
        <v>0</v>
      </c>
      <c r="N189" s="286">
        <v>0</v>
      </c>
      <c r="O189" s="286">
        <v>0</v>
      </c>
      <c r="P189" s="287">
        <v>0</v>
      </c>
      <c r="Q189" s="166" t="s">
        <v>162</v>
      </c>
      <c r="R189" s="204">
        <f t="shared" si="2"/>
        <v>0</v>
      </c>
    </row>
    <row r="190" spans="1:18" ht="15">
      <c r="A190" s="293" t="s">
        <v>367</v>
      </c>
      <c r="B190" s="294" t="s">
        <v>343</v>
      </c>
      <c r="C190" s="286">
        <v>0</v>
      </c>
      <c r="D190" s="286">
        <v>0</v>
      </c>
      <c r="E190" s="286">
        <v>0</v>
      </c>
      <c r="F190" s="286">
        <v>0</v>
      </c>
      <c r="G190" s="286">
        <v>0</v>
      </c>
      <c r="H190" s="286">
        <v>0</v>
      </c>
      <c r="I190" s="286">
        <v>0</v>
      </c>
      <c r="J190" s="286">
        <v>0</v>
      </c>
      <c r="K190" s="286">
        <v>0</v>
      </c>
      <c r="L190" s="286">
        <v>0</v>
      </c>
      <c r="M190" s="286">
        <v>0</v>
      </c>
      <c r="N190" s="286">
        <v>0</v>
      </c>
      <c r="O190" s="286">
        <v>0</v>
      </c>
      <c r="P190" s="287">
        <v>0</v>
      </c>
      <c r="Q190" s="166" t="s">
        <v>162</v>
      </c>
      <c r="R190" s="204">
        <f t="shared" si="2"/>
        <v>0</v>
      </c>
    </row>
    <row r="191" spans="1:18" ht="15">
      <c r="A191" s="293" t="s">
        <v>368</v>
      </c>
      <c r="B191" s="294" t="s">
        <v>343</v>
      </c>
      <c r="C191" s="286">
        <v>0</v>
      </c>
      <c r="D191" s="286">
        <v>0</v>
      </c>
      <c r="E191" s="286">
        <v>0</v>
      </c>
      <c r="F191" s="286">
        <v>0</v>
      </c>
      <c r="G191" s="286">
        <v>0</v>
      </c>
      <c r="H191" s="286">
        <v>0</v>
      </c>
      <c r="I191" s="286">
        <v>0</v>
      </c>
      <c r="J191" s="286">
        <v>0</v>
      </c>
      <c r="K191" s="286">
        <v>0</v>
      </c>
      <c r="L191" s="286">
        <v>0</v>
      </c>
      <c r="M191" s="286">
        <v>0</v>
      </c>
      <c r="N191" s="286">
        <v>0</v>
      </c>
      <c r="O191" s="286">
        <v>0</v>
      </c>
      <c r="P191" s="287">
        <v>0</v>
      </c>
      <c r="Q191" s="166" t="s">
        <v>162</v>
      </c>
      <c r="R191" s="204">
        <f t="shared" si="2"/>
        <v>0</v>
      </c>
    </row>
    <row r="192" spans="1:18" ht="15">
      <c r="A192" s="293" t="s">
        <v>369</v>
      </c>
      <c r="B192" s="294" t="s">
        <v>343</v>
      </c>
      <c r="C192" s="286">
        <v>0</v>
      </c>
      <c r="D192" s="286">
        <v>0</v>
      </c>
      <c r="E192" s="286">
        <v>0</v>
      </c>
      <c r="F192" s="286">
        <v>0</v>
      </c>
      <c r="G192" s="286">
        <v>0</v>
      </c>
      <c r="H192" s="286">
        <v>0</v>
      </c>
      <c r="I192" s="286">
        <v>0</v>
      </c>
      <c r="J192" s="286">
        <v>0</v>
      </c>
      <c r="K192" s="286">
        <v>0</v>
      </c>
      <c r="L192" s="286">
        <v>0</v>
      </c>
      <c r="M192" s="286">
        <v>0</v>
      </c>
      <c r="N192" s="286">
        <v>0</v>
      </c>
      <c r="O192" s="286">
        <v>0</v>
      </c>
      <c r="P192" s="287">
        <v>0</v>
      </c>
      <c r="Q192" s="166" t="s">
        <v>162</v>
      </c>
      <c r="R192" s="204">
        <f t="shared" si="2"/>
        <v>0</v>
      </c>
    </row>
    <row r="193" spans="1:19" ht="15">
      <c r="A193" s="293" t="s">
        <v>370</v>
      </c>
      <c r="B193" s="294" t="s">
        <v>343</v>
      </c>
      <c r="C193" s="286">
        <v>88000</v>
      </c>
      <c r="D193" s="286">
        <v>88000</v>
      </c>
      <c r="E193" s="286">
        <v>88000</v>
      </c>
      <c r="F193" s="286">
        <v>88000</v>
      </c>
      <c r="G193" s="286">
        <v>88000</v>
      </c>
      <c r="H193" s="286">
        <v>88000</v>
      </c>
      <c r="I193" s="286">
        <v>88000</v>
      </c>
      <c r="J193" s="286">
        <v>88000</v>
      </c>
      <c r="K193" s="286">
        <v>88000</v>
      </c>
      <c r="L193" s="286">
        <v>88000</v>
      </c>
      <c r="M193" s="286">
        <v>88000</v>
      </c>
      <c r="N193" s="286">
        <v>88000</v>
      </c>
      <c r="O193" s="286">
        <v>88000</v>
      </c>
      <c r="P193" s="287">
        <v>88353</v>
      </c>
      <c r="Q193" s="166" t="s">
        <v>162</v>
      </c>
      <c r="R193" s="204">
        <f t="shared" si="2"/>
        <v>0</v>
      </c>
    </row>
    <row r="194" spans="1:19" ht="15">
      <c r="A194" s="293" t="s">
        <v>371</v>
      </c>
      <c r="B194" s="294" t="s">
        <v>343</v>
      </c>
      <c r="C194" s="286">
        <v>0</v>
      </c>
      <c r="D194" s="286">
        <v>0</v>
      </c>
      <c r="E194" s="286">
        <v>0</v>
      </c>
      <c r="F194" s="286">
        <v>0</v>
      </c>
      <c r="G194" s="286">
        <v>0</v>
      </c>
      <c r="H194" s="286">
        <v>0</v>
      </c>
      <c r="I194" s="286">
        <v>0</v>
      </c>
      <c r="J194" s="286">
        <v>0</v>
      </c>
      <c r="K194" s="286">
        <v>0</v>
      </c>
      <c r="L194" s="286">
        <v>0</v>
      </c>
      <c r="M194" s="286">
        <v>0</v>
      </c>
      <c r="N194" s="286">
        <v>0</v>
      </c>
      <c r="O194" s="286">
        <v>0</v>
      </c>
      <c r="P194" s="287">
        <v>0</v>
      </c>
      <c r="Q194" s="166" t="s">
        <v>162</v>
      </c>
      <c r="R194" s="204">
        <f t="shared" si="2"/>
        <v>0</v>
      </c>
    </row>
    <row r="195" spans="1:19" ht="15">
      <c r="A195" s="293" t="s">
        <v>372</v>
      </c>
      <c r="B195" s="294" t="s">
        <v>343</v>
      </c>
      <c r="C195" s="286">
        <v>0</v>
      </c>
      <c r="D195" s="286">
        <v>0</v>
      </c>
      <c r="E195" s="286">
        <v>0</v>
      </c>
      <c r="F195" s="286">
        <v>0</v>
      </c>
      <c r="G195" s="286">
        <v>0</v>
      </c>
      <c r="H195" s="286">
        <v>0</v>
      </c>
      <c r="I195" s="286">
        <v>0</v>
      </c>
      <c r="J195" s="286">
        <v>0</v>
      </c>
      <c r="K195" s="286">
        <v>0</v>
      </c>
      <c r="L195" s="286">
        <v>0</v>
      </c>
      <c r="M195" s="286">
        <v>0</v>
      </c>
      <c r="N195" s="286">
        <v>0</v>
      </c>
      <c r="O195" s="286">
        <v>0</v>
      </c>
      <c r="P195" s="287">
        <v>0</v>
      </c>
      <c r="Q195" s="166" t="s">
        <v>162</v>
      </c>
      <c r="R195" s="204">
        <f t="shared" si="2"/>
        <v>0</v>
      </c>
    </row>
    <row r="196" spans="1:19" ht="15">
      <c r="A196" s="293" t="s">
        <v>373</v>
      </c>
      <c r="B196" s="294" t="s">
        <v>343</v>
      </c>
      <c r="C196" s="286">
        <v>680000</v>
      </c>
      <c r="D196" s="286">
        <v>681000</v>
      </c>
      <c r="E196" s="286">
        <v>682000</v>
      </c>
      <c r="F196" s="286">
        <v>684000</v>
      </c>
      <c r="G196" s="286">
        <v>685000</v>
      </c>
      <c r="H196" s="286">
        <v>686000</v>
      </c>
      <c r="I196" s="286">
        <v>688000</v>
      </c>
      <c r="J196" s="286">
        <v>689000</v>
      </c>
      <c r="K196" s="286">
        <v>691000</v>
      </c>
      <c r="L196" s="286">
        <v>692000</v>
      </c>
      <c r="M196" s="286">
        <v>693000</v>
      </c>
      <c r="N196" s="286">
        <v>695000</v>
      </c>
      <c r="O196" s="286">
        <v>696000</v>
      </c>
      <c r="P196" s="287">
        <v>687772</v>
      </c>
      <c r="Q196" s="166" t="s">
        <v>162</v>
      </c>
      <c r="R196" s="204">
        <f t="shared" ref="R196:R259" si="3">(ROUND((C196+O196+SUM(D196:N196)*2)/24,-3)-(ROUND(P196,-3)))</f>
        <v>0</v>
      </c>
    </row>
    <row r="197" spans="1:19" ht="15">
      <c r="A197" s="293" t="s">
        <v>374</v>
      </c>
      <c r="B197" s="294" t="s">
        <v>343</v>
      </c>
      <c r="C197" s="286">
        <v>0</v>
      </c>
      <c r="D197" s="286">
        <v>0</v>
      </c>
      <c r="E197" s="286">
        <v>0</v>
      </c>
      <c r="F197" s="286">
        <v>0</v>
      </c>
      <c r="G197" s="286">
        <v>0</v>
      </c>
      <c r="H197" s="286">
        <v>0</v>
      </c>
      <c r="I197" s="286">
        <v>0</v>
      </c>
      <c r="J197" s="286">
        <v>0</v>
      </c>
      <c r="K197" s="286">
        <v>0</v>
      </c>
      <c r="L197" s="286">
        <v>0</v>
      </c>
      <c r="M197" s="286">
        <v>0</v>
      </c>
      <c r="N197" s="286">
        <v>0</v>
      </c>
      <c r="O197" s="286">
        <v>0</v>
      </c>
      <c r="P197" s="287">
        <v>0</v>
      </c>
      <c r="Q197" s="166" t="s">
        <v>162</v>
      </c>
      <c r="R197" s="204">
        <f t="shared" si="3"/>
        <v>0</v>
      </c>
    </row>
    <row r="198" spans="1:19" ht="15">
      <c r="A198" s="293" t="s">
        <v>375</v>
      </c>
      <c r="B198" s="294" t="s">
        <v>343</v>
      </c>
      <c r="C198" s="286">
        <v>2000</v>
      </c>
      <c r="D198" s="286">
        <v>2000</v>
      </c>
      <c r="E198" s="286">
        <v>2000</v>
      </c>
      <c r="F198" s="286">
        <v>2000</v>
      </c>
      <c r="G198" s="286">
        <v>2000</v>
      </c>
      <c r="H198" s="286">
        <v>2000</v>
      </c>
      <c r="I198" s="286">
        <v>2000</v>
      </c>
      <c r="J198" s="286">
        <v>2000</v>
      </c>
      <c r="K198" s="286">
        <v>2000</v>
      </c>
      <c r="L198" s="286">
        <v>3000</v>
      </c>
      <c r="M198" s="286">
        <v>3000</v>
      </c>
      <c r="N198" s="286">
        <v>3000</v>
      </c>
      <c r="O198" s="286">
        <v>3000</v>
      </c>
      <c r="P198" s="287">
        <v>2222</v>
      </c>
      <c r="Q198" s="166" t="s">
        <v>162</v>
      </c>
      <c r="R198" s="204">
        <f t="shared" si="3"/>
        <v>0</v>
      </c>
    </row>
    <row r="199" spans="1:19" ht="15">
      <c r="A199" s="293" t="s">
        <v>376</v>
      </c>
      <c r="B199" s="294" t="s">
        <v>343</v>
      </c>
      <c r="C199" s="286">
        <v>0</v>
      </c>
      <c r="D199" s="286">
        <v>0</v>
      </c>
      <c r="E199" s="286">
        <v>0</v>
      </c>
      <c r="F199" s="286">
        <v>0</v>
      </c>
      <c r="G199" s="286">
        <v>0</v>
      </c>
      <c r="H199" s="286">
        <v>0</v>
      </c>
      <c r="I199" s="286">
        <v>0</v>
      </c>
      <c r="J199" s="286">
        <v>0</v>
      </c>
      <c r="K199" s="286">
        <v>0</v>
      </c>
      <c r="L199" s="286">
        <v>0</v>
      </c>
      <c r="M199" s="286">
        <v>0</v>
      </c>
      <c r="N199" s="286">
        <v>0</v>
      </c>
      <c r="O199" s="286">
        <v>0</v>
      </c>
      <c r="P199" s="287">
        <v>0</v>
      </c>
      <c r="Q199" s="166" t="s">
        <v>162</v>
      </c>
      <c r="R199" s="204">
        <f t="shared" si="3"/>
        <v>0</v>
      </c>
    </row>
    <row r="200" spans="1:19" ht="15">
      <c r="A200" s="293" t="s">
        <v>377</v>
      </c>
      <c r="B200" s="294" t="s">
        <v>343</v>
      </c>
      <c r="C200" s="286">
        <v>156000</v>
      </c>
      <c r="D200" s="286">
        <v>162000</v>
      </c>
      <c r="E200" s="286">
        <v>169000</v>
      </c>
      <c r="F200" s="286">
        <v>175000</v>
      </c>
      <c r="G200" s="286">
        <v>181000</v>
      </c>
      <c r="H200" s="286">
        <v>187000</v>
      </c>
      <c r="I200" s="286">
        <v>194000</v>
      </c>
      <c r="J200" s="286">
        <v>200000</v>
      </c>
      <c r="K200" s="286">
        <v>206000</v>
      </c>
      <c r="L200" s="286">
        <v>213000</v>
      </c>
      <c r="M200" s="286">
        <v>219000</v>
      </c>
      <c r="N200" s="286">
        <v>226000</v>
      </c>
      <c r="O200" s="286">
        <v>232000</v>
      </c>
      <c r="P200" s="287">
        <v>193818</v>
      </c>
      <c r="Q200" s="166" t="s">
        <v>162</v>
      </c>
      <c r="R200" s="204">
        <f t="shared" si="3"/>
        <v>0</v>
      </c>
      <c r="S200" s="288"/>
    </row>
    <row r="201" spans="1:19" ht="15">
      <c r="A201" s="293" t="s">
        <v>378</v>
      </c>
      <c r="B201" s="294" t="s">
        <v>343</v>
      </c>
      <c r="C201" s="286">
        <v>0</v>
      </c>
      <c r="D201" s="286">
        <v>0</v>
      </c>
      <c r="E201" s="286">
        <v>0</v>
      </c>
      <c r="F201" s="286">
        <v>0</v>
      </c>
      <c r="G201" s="286">
        <v>0</v>
      </c>
      <c r="H201" s="286">
        <v>0</v>
      </c>
      <c r="I201" s="286">
        <v>0</v>
      </c>
      <c r="J201" s="286">
        <v>0</v>
      </c>
      <c r="K201" s="286">
        <v>0</v>
      </c>
      <c r="L201" s="286">
        <v>0</v>
      </c>
      <c r="M201" s="286">
        <v>0</v>
      </c>
      <c r="N201" s="286">
        <v>0</v>
      </c>
      <c r="O201" s="286">
        <v>0</v>
      </c>
      <c r="P201" s="287">
        <v>0</v>
      </c>
      <c r="Q201" s="166" t="s">
        <v>162</v>
      </c>
      <c r="R201" s="204">
        <f t="shared" si="3"/>
        <v>0</v>
      </c>
    </row>
    <row r="202" spans="1:19" ht="15">
      <c r="A202" s="293" t="s">
        <v>379</v>
      </c>
      <c r="B202" s="294" t="s">
        <v>343</v>
      </c>
      <c r="C202" s="286">
        <v>0</v>
      </c>
      <c r="D202" s="286">
        <v>0</v>
      </c>
      <c r="E202" s="286">
        <v>0</v>
      </c>
      <c r="F202" s="286">
        <v>0</v>
      </c>
      <c r="G202" s="286">
        <v>0</v>
      </c>
      <c r="H202" s="286">
        <v>0</v>
      </c>
      <c r="I202" s="286">
        <v>0</v>
      </c>
      <c r="J202" s="286">
        <v>0</v>
      </c>
      <c r="K202" s="286">
        <v>0</v>
      </c>
      <c r="L202" s="286">
        <v>0</v>
      </c>
      <c r="M202" s="286">
        <v>0</v>
      </c>
      <c r="N202" s="286">
        <v>0</v>
      </c>
      <c r="O202" s="286">
        <v>0</v>
      </c>
      <c r="P202" s="287">
        <v>0</v>
      </c>
      <c r="Q202" s="166" t="s">
        <v>162</v>
      </c>
      <c r="R202" s="204">
        <f t="shared" si="3"/>
        <v>0</v>
      </c>
    </row>
    <row r="203" spans="1:19" ht="15">
      <c r="A203" s="293" t="s">
        <v>380</v>
      </c>
      <c r="B203" s="294" t="s">
        <v>343</v>
      </c>
      <c r="C203" s="286">
        <v>0</v>
      </c>
      <c r="D203" s="286">
        <v>0</v>
      </c>
      <c r="E203" s="286">
        <v>0</v>
      </c>
      <c r="F203" s="286">
        <v>0</v>
      </c>
      <c r="G203" s="286">
        <v>0</v>
      </c>
      <c r="H203" s="286">
        <v>0</v>
      </c>
      <c r="I203" s="286">
        <v>0</v>
      </c>
      <c r="J203" s="286">
        <v>0</v>
      </c>
      <c r="K203" s="286">
        <v>0</v>
      </c>
      <c r="L203" s="286">
        <v>0</v>
      </c>
      <c r="M203" s="286">
        <v>0</v>
      </c>
      <c r="N203" s="286">
        <v>0</v>
      </c>
      <c r="O203" s="286">
        <v>0</v>
      </c>
      <c r="P203" s="287">
        <v>0</v>
      </c>
      <c r="Q203" s="166" t="s">
        <v>162</v>
      </c>
      <c r="R203" s="204">
        <f t="shared" si="3"/>
        <v>0</v>
      </c>
    </row>
    <row r="204" spans="1:19" ht="15">
      <c r="A204" s="293" t="s">
        <v>381</v>
      </c>
      <c r="B204" s="294" t="s">
        <v>343</v>
      </c>
      <c r="C204" s="286">
        <v>0</v>
      </c>
      <c r="D204" s="286">
        <v>0</v>
      </c>
      <c r="E204" s="286">
        <v>0</v>
      </c>
      <c r="F204" s="286">
        <v>0</v>
      </c>
      <c r="G204" s="286">
        <v>0</v>
      </c>
      <c r="H204" s="286">
        <v>0</v>
      </c>
      <c r="I204" s="286">
        <v>0</v>
      </c>
      <c r="J204" s="286">
        <v>0</v>
      </c>
      <c r="K204" s="286">
        <v>0</v>
      </c>
      <c r="L204" s="286">
        <v>0</v>
      </c>
      <c r="M204" s="286">
        <v>0</v>
      </c>
      <c r="N204" s="286">
        <v>0</v>
      </c>
      <c r="O204" s="286">
        <v>0</v>
      </c>
      <c r="P204" s="287">
        <v>0</v>
      </c>
      <c r="Q204" s="166" t="s">
        <v>162</v>
      </c>
      <c r="R204" s="204">
        <f t="shared" si="3"/>
        <v>0</v>
      </c>
    </row>
    <row r="205" spans="1:19" ht="15">
      <c r="A205" s="293" t="s">
        <v>382</v>
      </c>
      <c r="B205" s="294" t="s">
        <v>343</v>
      </c>
      <c r="C205" s="286">
        <v>0</v>
      </c>
      <c r="D205" s="286">
        <v>0</v>
      </c>
      <c r="E205" s="286">
        <v>0</v>
      </c>
      <c r="F205" s="286">
        <v>0</v>
      </c>
      <c r="G205" s="286">
        <v>0</v>
      </c>
      <c r="H205" s="286">
        <v>0</v>
      </c>
      <c r="I205" s="286">
        <v>0</v>
      </c>
      <c r="J205" s="286">
        <v>0</v>
      </c>
      <c r="K205" s="286">
        <v>0</v>
      </c>
      <c r="L205" s="286">
        <v>0</v>
      </c>
      <c r="M205" s="286">
        <v>0</v>
      </c>
      <c r="N205" s="286">
        <v>0</v>
      </c>
      <c r="O205" s="286">
        <v>0</v>
      </c>
      <c r="P205" s="287">
        <v>0</v>
      </c>
      <c r="Q205" s="166" t="s">
        <v>162</v>
      </c>
      <c r="R205" s="204">
        <f t="shared" si="3"/>
        <v>0</v>
      </c>
    </row>
    <row r="206" spans="1:19" ht="15">
      <c r="A206" s="293" t="s">
        <v>383</v>
      </c>
      <c r="B206" s="294" t="s">
        <v>343</v>
      </c>
      <c r="C206" s="286">
        <v>0</v>
      </c>
      <c r="D206" s="286">
        <v>0</v>
      </c>
      <c r="E206" s="286">
        <v>0</v>
      </c>
      <c r="F206" s="286">
        <v>0</v>
      </c>
      <c r="G206" s="286">
        <v>0</v>
      </c>
      <c r="H206" s="286">
        <v>0</v>
      </c>
      <c r="I206" s="286">
        <v>0</v>
      </c>
      <c r="J206" s="286">
        <v>0</v>
      </c>
      <c r="K206" s="286">
        <v>0</v>
      </c>
      <c r="L206" s="286">
        <v>0</v>
      </c>
      <c r="M206" s="286">
        <v>0</v>
      </c>
      <c r="N206" s="286">
        <v>0</v>
      </c>
      <c r="O206" s="286">
        <v>0</v>
      </c>
      <c r="P206" s="287">
        <v>0</v>
      </c>
      <c r="Q206" s="166" t="s">
        <v>162</v>
      </c>
      <c r="R206" s="204">
        <f t="shared" si="3"/>
        <v>0</v>
      </c>
    </row>
    <row r="207" spans="1:19" ht="15">
      <c r="A207" s="293" t="s">
        <v>384</v>
      </c>
      <c r="B207" s="294" t="s">
        <v>343</v>
      </c>
      <c r="C207" s="286">
        <v>0</v>
      </c>
      <c r="D207" s="286">
        <v>0</v>
      </c>
      <c r="E207" s="286">
        <v>0</v>
      </c>
      <c r="F207" s="286">
        <v>0</v>
      </c>
      <c r="G207" s="286">
        <v>0</v>
      </c>
      <c r="H207" s="286">
        <v>0</v>
      </c>
      <c r="I207" s="286">
        <v>0</v>
      </c>
      <c r="J207" s="286">
        <v>0</v>
      </c>
      <c r="K207" s="286">
        <v>0</v>
      </c>
      <c r="L207" s="286">
        <v>0</v>
      </c>
      <c r="M207" s="286">
        <v>0</v>
      </c>
      <c r="N207" s="286">
        <v>0</v>
      </c>
      <c r="O207" s="286">
        <v>0</v>
      </c>
      <c r="P207" s="287">
        <v>0</v>
      </c>
      <c r="Q207" s="166" t="s">
        <v>162</v>
      </c>
      <c r="R207" s="204">
        <f t="shared" si="3"/>
        <v>0</v>
      </c>
    </row>
    <row r="208" spans="1:19" ht="15">
      <c r="A208" s="293" t="s">
        <v>385</v>
      </c>
      <c r="B208" s="294" t="s">
        <v>343</v>
      </c>
      <c r="C208" s="286">
        <v>569000</v>
      </c>
      <c r="D208" s="286">
        <v>570000</v>
      </c>
      <c r="E208" s="286">
        <v>571000</v>
      </c>
      <c r="F208" s="286">
        <v>572000</v>
      </c>
      <c r="G208" s="286">
        <v>572000</v>
      </c>
      <c r="H208" s="286">
        <v>573000</v>
      </c>
      <c r="I208" s="286">
        <v>574000</v>
      </c>
      <c r="J208" s="286">
        <v>575000</v>
      </c>
      <c r="K208" s="286">
        <v>576000</v>
      </c>
      <c r="L208" s="286">
        <v>576000</v>
      </c>
      <c r="M208" s="286">
        <v>577000</v>
      </c>
      <c r="N208" s="286">
        <v>578000</v>
      </c>
      <c r="O208" s="286">
        <v>579000</v>
      </c>
      <c r="P208" s="287">
        <v>573977</v>
      </c>
      <c r="Q208" s="166" t="s">
        <v>162</v>
      </c>
      <c r="R208" s="204">
        <f t="shared" si="3"/>
        <v>0</v>
      </c>
    </row>
    <row r="209" spans="1:18" ht="15">
      <c r="A209" s="293" t="s">
        <v>386</v>
      </c>
      <c r="B209" s="294" t="s">
        <v>343</v>
      </c>
      <c r="C209" s="286">
        <v>0</v>
      </c>
      <c r="D209" s="286">
        <v>0</v>
      </c>
      <c r="E209" s="286">
        <v>0</v>
      </c>
      <c r="F209" s="286">
        <v>0</v>
      </c>
      <c r="G209" s="286">
        <v>0</v>
      </c>
      <c r="H209" s="286">
        <v>0</v>
      </c>
      <c r="I209" s="286">
        <v>0</v>
      </c>
      <c r="J209" s="286">
        <v>0</v>
      </c>
      <c r="K209" s="286">
        <v>0</v>
      </c>
      <c r="L209" s="286">
        <v>0</v>
      </c>
      <c r="M209" s="286">
        <v>0</v>
      </c>
      <c r="N209" s="286">
        <v>0</v>
      </c>
      <c r="O209" s="286">
        <v>0</v>
      </c>
      <c r="P209" s="287">
        <v>0</v>
      </c>
      <c r="Q209" s="166" t="s">
        <v>162</v>
      </c>
      <c r="R209" s="204">
        <f t="shared" si="3"/>
        <v>0</v>
      </c>
    </row>
    <row r="210" spans="1:18" ht="15">
      <c r="A210" s="293" t="s">
        <v>387</v>
      </c>
      <c r="B210" s="294" t="s">
        <v>343</v>
      </c>
      <c r="C210" s="286">
        <v>0</v>
      </c>
      <c r="D210" s="286">
        <v>0</v>
      </c>
      <c r="E210" s="286">
        <v>0</v>
      </c>
      <c r="F210" s="286">
        <v>0</v>
      </c>
      <c r="G210" s="286">
        <v>0</v>
      </c>
      <c r="H210" s="286">
        <v>0</v>
      </c>
      <c r="I210" s="286">
        <v>0</v>
      </c>
      <c r="J210" s="286">
        <v>0</v>
      </c>
      <c r="K210" s="286">
        <v>0</v>
      </c>
      <c r="L210" s="286">
        <v>0</v>
      </c>
      <c r="M210" s="286">
        <v>0</v>
      </c>
      <c r="N210" s="286">
        <v>0</v>
      </c>
      <c r="O210" s="286">
        <v>0</v>
      </c>
      <c r="P210" s="287">
        <v>0</v>
      </c>
      <c r="Q210" s="166" t="s">
        <v>162</v>
      </c>
      <c r="R210" s="204">
        <f t="shared" si="3"/>
        <v>0</v>
      </c>
    </row>
    <row r="211" spans="1:18" ht="15">
      <c r="A211" s="293" t="s">
        <v>388</v>
      </c>
      <c r="B211" s="294" t="s">
        <v>343</v>
      </c>
      <c r="C211" s="286">
        <v>427000</v>
      </c>
      <c r="D211" s="286">
        <v>429000</v>
      </c>
      <c r="E211" s="286">
        <v>431000</v>
      </c>
      <c r="F211" s="286">
        <v>433000</v>
      </c>
      <c r="G211" s="286">
        <v>435000</v>
      </c>
      <c r="H211" s="286">
        <v>437000</v>
      </c>
      <c r="I211" s="286">
        <v>439000</v>
      </c>
      <c r="J211" s="286">
        <v>441000</v>
      </c>
      <c r="K211" s="286">
        <v>443000</v>
      </c>
      <c r="L211" s="286">
        <v>445000</v>
      </c>
      <c r="M211" s="286">
        <v>447000</v>
      </c>
      <c r="N211" s="286">
        <v>449000</v>
      </c>
      <c r="O211" s="286">
        <v>451000</v>
      </c>
      <c r="P211" s="287">
        <v>438726</v>
      </c>
      <c r="Q211" s="166" t="s">
        <v>162</v>
      </c>
      <c r="R211" s="204">
        <f t="shared" si="3"/>
        <v>0</v>
      </c>
    </row>
    <row r="212" spans="1:18" ht="15">
      <c r="A212" s="293" t="s">
        <v>389</v>
      </c>
      <c r="B212" s="294" t="s">
        <v>343</v>
      </c>
      <c r="C212" s="286">
        <v>0</v>
      </c>
      <c r="D212" s="286">
        <v>0</v>
      </c>
      <c r="E212" s="286">
        <v>0</v>
      </c>
      <c r="F212" s="286">
        <v>0</v>
      </c>
      <c r="G212" s="286">
        <v>0</v>
      </c>
      <c r="H212" s="286">
        <v>0</v>
      </c>
      <c r="I212" s="286">
        <v>0</v>
      </c>
      <c r="J212" s="286">
        <v>0</v>
      </c>
      <c r="K212" s="286">
        <v>0</v>
      </c>
      <c r="L212" s="286">
        <v>0</v>
      </c>
      <c r="M212" s="286">
        <v>0</v>
      </c>
      <c r="N212" s="286">
        <v>0</v>
      </c>
      <c r="O212" s="286">
        <v>0</v>
      </c>
      <c r="P212" s="287">
        <v>0</v>
      </c>
      <c r="Q212" s="166" t="s">
        <v>162</v>
      </c>
      <c r="R212" s="204">
        <f t="shared" si="3"/>
        <v>0</v>
      </c>
    </row>
    <row r="213" spans="1:18" ht="15">
      <c r="A213" s="293" t="s">
        <v>390</v>
      </c>
      <c r="B213" s="294" t="s">
        <v>343</v>
      </c>
      <c r="C213" s="286">
        <v>32000</v>
      </c>
      <c r="D213" s="286">
        <v>32000</v>
      </c>
      <c r="E213" s="286">
        <v>32000</v>
      </c>
      <c r="F213" s="286">
        <v>32000</v>
      </c>
      <c r="G213" s="286">
        <v>32000</v>
      </c>
      <c r="H213" s="286">
        <v>32000</v>
      </c>
      <c r="I213" s="286">
        <v>32000</v>
      </c>
      <c r="J213" s="286">
        <v>32000</v>
      </c>
      <c r="K213" s="286">
        <v>32000</v>
      </c>
      <c r="L213" s="286">
        <v>32000</v>
      </c>
      <c r="M213" s="286">
        <v>32000</v>
      </c>
      <c r="N213" s="286">
        <v>32000</v>
      </c>
      <c r="O213" s="286">
        <v>32000</v>
      </c>
      <c r="P213" s="287">
        <v>32076</v>
      </c>
      <c r="Q213" s="166" t="s">
        <v>162</v>
      </c>
      <c r="R213" s="204">
        <f t="shared" si="3"/>
        <v>0</v>
      </c>
    </row>
    <row r="214" spans="1:18" ht="15">
      <c r="A214" s="293" t="s">
        <v>391</v>
      </c>
      <c r="B214" s="294" t="s">
        <v>343</v>
      </c>
      <c r="C214" s="286">
        <v>0</v>
      </c>
      <c r="D214" s="286">
        <v>0</v>
      </c>
      <c r="E214" s="286">
        <v>0</v>
      </c>
      <c r="F214" s="286">
        <v>0</v>
      </c>
      <c r="G214" s="286">
        <v>0</v>
      </c>
      <c r="H214" s="286">
        <v>0</v>
      </c>
      <c r="I214" s="286">
        <v>0</v>
      </c>
      <c r="J214" s="286">
        <v>0</v>
      </c>
      <c r="K214" s="286">
        <v>0</v>
      </c>
      <c r="L214" s="286">
        <v>0</v>
      </c>
      <c r="M214" s="286">
        <v>0</v>
      </c>
      <c r="N214" s="286">
        <v>0</v>
      </c>
      <c r="O214" s="286">
        <v>0</v>
      </c>
      <c r="P214" s="287">
        <v>0</v>
      </c>
      <c r="Q214" s="166" t="s">
        <v>162</v>
      </c>
      <c r="R214" s="204">
        <f t="shared" si="3"/>
        <v>0</v>
      </c>
    </row>
    <row r="215" spans="1:18" ht="15">
      <c r="A215" s="293" t="s">
        <v>392</v>
      </c>
      <c r="B215" s="294" t="s">
        <v>343</v>
      </c>
      <c r="C215" s="286">
        <v>38000</v>
      </c>
      <c r="D215" s="286">
        <v>39000</v>
      </c>
      <c r="E215" s="286">
        <v>41000</v>
      </c>
      <c r="F215" s="286">
        <v>42000</v>
      </c>
      <c r="G215" s="286">
        <v>43000</v>
      </c>
      <c r="H215" s="286">
        <v>45000</v>
      </c>
      <c r="I215" s="286">
        <v>46000</v>
      </c>
      <c r="J215" s="286">
        <v>48000</v>
      </c>
      <c r="K215" s="286">
        <v>49000</v>
      </c>
      <c r="L215" s="286">
        <v>51000</v>
      </c>
      <c r="M215" s="286">
        <v>52000</v>
      </c>
      <c r="N215" s="286">
        <v>53000</v>
      </c>
      <c r="O215" s="286">
        <v>55000</v>
      </c>
      <c r="P215" s="287">
        <v>46327</v>
      </c>
      <c r="Q215" s="166" t="s">
        <v>162</v>
      </c>
      <c r="R215" s="204">
        <f t="shared" si="3"/>
        <v>0</v>
      </c>
    </row>
    <row r="216" spans="1:18" ht="15">
      <c r="A216" s="293" t="s">
        <v>393</v>
      </c>
      <c r="B216" s="294" t="s">
        <v>343</v>
      </c>
      <c r="C216" s="286">
        <v>0</v>
      </c>
      <c r="D216" s="286">
        <v>0</v>
      </c>
      <c r="E216" s="286">
        <v>0</v>
      </c>
      <c r="F216" s="286">
        <v>0</v>
      </c>
      <c r="G216" s="286">
        <v>0</v>
      </c>
      <c r="H216" s="286">
        <v>0</v>
      </c>
      <c r="I216" s="286">
        <v>0</v>
      </c>
      <c r="J216" s="286">
        <v>0</v>
      </c>
      <c r="K216" s="286">
        <v>0</v>
      </c>
      <c r="L216" s="286">
        <v>0</v>
      </c>
      <c r="M216" s="286">
        <v>0</v>
      </c>
      <c r="N216" s="286">
        <v>0</v>
      </c>
      <c r="O216" s="286">
        <v>0</v>
      </c>
      <c r="P216" s="287">
        <v>0</v>
      </c>
      <c r="Q216" s="166" t="s">
        <v>162</v>
      </c>
      <c r="R216" s="204">
        <f t="shared" si="3"/>
        <v>0</v>
      </c>
    </row>
    <row r="217" spans="1:18" ht="15">
      <c r="A217" s="293" t="s">
        <v>394</v>
      </c>
      <c r="B217" s="294" t="s">
        <v>343</v>
      </c>
      <c r="C217" s="286">
        <v>1000</v>
      </c>
      <c r="D217" s="286">
        <v>1000</v>
      </c>
      <c r="E217" s="286">
        <v>1000</v>
      </c>
      <c r="F217" s="286">
        <v>1000</v>
      </c>
      <c r="G217" s="286">
        <v>1000</v>
      </c>
      <c r="H217" s="286">
        <v>1000</v>
      </c>
      <c r="I217" s="286">
        <v>1000</v>
      </c>
      <c r="J217" s="286">
        <v>1000</v>
      </c>
      <c r="K217" s="286">
        <v>1000</v>
      </c>
      <c r="L217" s="286">
        <v>1000</v>
      </c>
      <c r="M217" s="286">
        <v>1000</v>
      </c>
      <c r="N217" s="286">
        <v>1000</v>
      </c>
      <c r="O217" s="286">
        <v>1000</v>
      </c>
      <c r="P217" s="287">
        <v>536</v>
      </c>
      <c r="Q217" s="166" t="s">
        <v>162</v>
      </c>
      <c r="R217" s="204">
        <f t="shared" si="3"/>
        <v>0</v>
      </c>
    </row>
    <row r="218" spans="1:18" ht="15">
      <c r="A218" s="293" t="s">
        <v>395</v>
      </c>
      <c r="B218" s="294" t="s">
        <v>343</v>
      </c>
      <c r="C218" s="286">
        <v>0</v>
      </c>
      <c r="D218" s="286">
        <v>0</v>
      </c>
      <c r="E218" s="286">
        <v>0</v>
      </c>
      <c r="F218" s="286">
        <v>0</v>
      </c>
      <c r="G218" s="286">
        <v>0</v>
      </c>
      <c r="H218" s="286">
        <v>0</v>
      </c>
      <c r="I218" s="286">
        <v>0</v>
      </c>
      <c r="J218" s="286">
        <v>0</v>
      </c>
      <c r="K218" s="286">
        <v>0</v>
      </c>
      <c r="L218" s="286">
        <v>0</v>
      </c>
      <c r="M218" s="286">
        <v>0</v>
      </c>
      <c r="N218" s="286">
        <v>0</v>
      </c>
      <c r="O218" s="286">
        <v>0</v>
      </c>
      <c r="P218" s="287">
        <v>0</v>
      </c>
      <c r="Q218" s="166" t="s">
        <v>162</v>
      </c>
      <c r="R218" s="204">
        <f t="shared" si="3"/>
        <v>0</v>
      </c>
    </row>
    <row r="219" spans="1:18" ht="15">
      <c r="A219" s="293" t="s">
        <v>396</v>
      </c>
      <c r="B219" s="294" t="s">
        <v>343</v>
      </c>
      <c r="C219" s="286">
        <v>10000</v>
      </c>
      <c r="D219" s="286">
        <v>10000</v>
      </c>
      <c r="E219" s="286">
        <v>10000</v>
      </c>
      <c r="F219" s="286">
        <v>10000</v>
      </c>
      <c r="G219" s="286">
        <v>10000</v>
      </c>
      <c r="H219" s="286">
        <v>10000</v>
      </c>
      <c r="I219" s="286">
        <v>10000</v>
      </c>
      <c r="J219" s="286">
        <v>11000</v>
      </c>
      <c r="K219" s="286">
        <v>11000</v>
      </c>
      <c r="L219" s="286">
        <v>11000</v>
      </c>
      <c r="M219" s="286">
        <v>11000</v>
      </c>
      <c r="N219" s="286">
        <v>12000</v>
      </c>
      <c r="O219" s="286">
        <v>12000</v>
      </c>
      <c r="P219" s="287">
        <v>10550</v>
      </c>
      <c r="Q219" s="166" t="s">
        <v>162</v>
      </c>
      <c r="R219" s="204">
        <f t="shared" si="3"/>
        <v>0</v>
      </c>
    </row>
    <row r="220" spans="1:18" ht="15">
      <c r="A220" s="293" t="s">
        <v>397</v>
      </c>
      <c r="B220" s="294" t="s">
        <v>343</v>
      </c>
      <c r="C220" s="286">
        <v>0</v>
      </c>
      <c r="D220" s="286">
        <v>0</v>
      </c>
      <c r="E220" s="286">
        <v>0</v>
      </c>
      <c r="F220" s="286">
        <v>0</v>
      </c>
      <c r="G220" s="286">
        <v>0</v>
      </c>
      <c r="H220" s="286">
        <v>0</v>
      </c>
      <c r="I220" s="286">
        <v>0</v>
      </c>
      <c r="J220" s="286">
        <v>0</v>
      </c>
      <c r="K220" s="286">
        <v>0</v>
      </c>
      <c r="L220" s="286">
        <v>0</v>
      </c>
      <c r="M220" s="286">
        <v>0</v>
      </c>
      <c r="N220" s="286">
        <v>0</v>
      </c>
      <c r="O220" s="286">
        <v>0</v>
      </c>
      <c r="P220" s="287">
        <v>0</v>
      </c>
      <c r="Q220" s="166" t="s">
        <v>162</v>
      </c>
      <c r="R220" s="204">
        <f t="shared" si="3"/>
        <v>0</v>
      </c>
    </row>
    <row r="221" spans="1:18" ht="15">
      <c r="A221" s="293" t="s">
        <v>398</v>
      </c>
      <c r="B221" s="294" t="s">
        <v>343</v>
      </c>
      <c r="C221" s="286">
        <v>1000</v>
      </c>
      <c r="D221" s="286">
        <v>1000</v>
      </c>
      <c r="E221" s="286">
        <v>1000</v>
      </c>
      <c r="F221" s="286">
        <v>1000</v>
      </c>
      <c r="G221" s="286">
        <v>1000</v>
      </c>
      <c r="H221" s="286">
        <v>1000</v>
      </c>
      <c r="I221" s="286">
        <v>1000</v>
      </c>
      <c r="J221" s="286">
        <v>1000</v>
      </c>
      <c r="K221" s="286">
        <v>1000</v>
      </c>
      <c r="L221" s="286">
        <v>1000</v>
      </c>
      <c r="M221" s="286">
        <v>1000</v>
      </c>
      <c r="N221" s="286">
        <v>1000</v>
      </c>
      <c r="O221" s="286">
        <v>1000</v>
      </c>
      <c r="P221" s="287">
        <v>803</v>
      </c>
      <c r="Q221" s="166" t="s">
        <v>162</v>
      </c>
      <c r="R221" s="204">
        <f t="shared" si="3"/>
        <v>0</v>
      </c>
    </row>
    <row r="222" spans="1:18" ht="15">
      <c r="A222" s="293" t="s">
        <v>399</v>
      </c>
      <c r="B222" s="294" t="s">
        <v>343</v>
      </c>
      <c r="C222" s="286">
        <v>0</v>
      </c>
      <c r="D222" s="286">
        <v>0</v>
      </c>
      <c r="E222" s="286">
        <v>0</v>
      </c>
      <c r="F222" s="286">
        <v>0</v>
      </c>
      <c r="G222" s="286">
        <v>0</v>
      </c>
      <c r="H222" s="286">
        <v>0</v>
      </c>
      <c r="I222" s="286">
        <v>0</v>
      </c>
      <c r="J222" s="286">
        <v>0</v>
      </c>
      <c r="K222" s="286">
        <v>0</v>
      </c>
      <c r="L222" s="286">
        <v>0</v>
      </c>
      <c r="M222" s="286">
        <v>0</v>
      </c>
      <c r="N222" s="286">
        <v>0</v>
      </c>
      <c r="O222" s="286">
        <v>0</v>
      </c>
      <c r="P222" s="287">
        <v>0</v>
      </c>
      <c r="Q222" s="166" t="s">
        <v>162</v>
      </c>
      <c r="R222" s="204">
        <f t="shared" si="3"/>
        <v>0</v>
      </c>
    </row>
    <row r="223" spans="1:18" ht="15">
      <c r="A223" s="293" t="s">
        <v>400</v>
      </c>
      <c r="B223" s="294" t="s">
        <v>343</v>
      </c>
      <c r="C223" s="286">
        <v>236000</v>
      </c>
      <c r="D223" s="286">
        <v>241000</v>
      </c>
      <c r="E223" s="286">
        <v>245000</v>
      </c>
      <c r="F223" s="286">
        <v>250000</v>
      </c>
      <c r="G223" s="286">
        <v>255000</v>
      </c>
      <c r="H223" s="286">
        <v>259000</v>
      </c>
      <c r="I223" s="286">
        <v>264000</v>
      </c>
      <c r="J223" s="286">
        <v>269000</v>
      </c>
      <c r="K223" s="286">
        <v>274000</v>
      </c>
      <c r="L223" s="286">
        <v>278000</v>
      </c>
      <c r="M223" s="286">
        <v>283000</v>
      </c>
      <c r="N223" s="286">
        <v>288000</v>
      </c>
      <c r="O223" s="286">
        <v>293000</v>
      </c>
      <c r="P223" s="287">
        <v>264193</v>
      </c>
      <c r="Q223" s="166" t="s">
        <v>162</v>
      </c>
      <c r="R223" s="204">
        <f t="shared" si="3"/>
        <v>0</v>
      </c>
    </row>
    <row r="224" spans="1:18" ht="15">
      <c r="A224" s="293" t="s">
        <v>401</v>
      </c>
      <c r="B224" s="294" t="s">
        <v>343</v>
      </c>
      <c r="C224" s="286">
        <v>0</v>
      </c>
      <c r="D224" s="286">
        <v>0</v>
      </c>
      <c r="E224" s="286">
        <v>0</v>
      </c>
      <c r="F224" s="286">
        <v>0</v>
      </c>
      <c r="G224" s="286">
        <v>0</v>
      </c>
      <c r="H224" s="286">
        <v>0</v>
      </c>
      <c r="I224" s="286">
        <v>0</v>
      </c>
      <c r="J224" s="286">
        <v>0</v>
      </c>
      <c r="K224" s="286">
        <v>0</v>
      </c>
      <c r="L224" s="286">
        <v>0</v>
      </c>
      <c r="M224" s="286">
        <v>0</v>
      </c>
      <c r="N224" s="286">
        <v>0</v>
      </c>
      <c r="O224" s="286">
        <v>0</v>
      </c>
      <c r="P224" s="287">
        <v>0</v>
      </c>
      <c r="Q224" s="166" t="s">
        <v>162</v>
      </c>
      <c r="R224" s="204">
        <f t="shared" si="3"/>
        <v>0</v>
      </c>
    </row>
    <row r="225" spans="1:18" ht="15">
      <c r="A225" s="293" t="s">
        <v>402</v>
      </c>
      <c r="B225" s="294" t="s">
        <v>343</v>
      </c>
      <c r="C225" s="286">
        <v>178000</v>
      </c>
      <c r="D225" s="286">
        <v>183000</v>
      </c>
      <c r="E225" s="286">
        <v>187000</v>
      </c>
      <c r="F225" s="286">
        <v>192000</v>
      </c>
      <c r="G225" s="286">
        <v>196000</v>
      </c>
      <c r="H225" s="286">
        <v>201000</v>
      </c>
      <c r="I225" s="286">
        <v>205000</v>
      </c>
      <c r="J225" s="286">
        <v>210000</v>
      </c>
      <c r="K225" s="286">
        <v>214000</v>
      </c>
      <c r="L225" s="286">
        <v>219000</v>
      </c>
      <c r="M225" s="286">
        <v>223000</v>
      </c>
      <c r="N225" s="286">
        <v>228000</v>
      </c>
      <c r="O225" s="286">
        <v>232000</v>
      </c>
      <c r="P225" s="287">
        <v>205282</v>
      </c>
      <c r="Q225" s="166" t="s">
        <v>162</v>
      </c>
      <c r="R225" s="204">
        <f t="shared" si="3"/>
        <v>0</v>
      </c>
    </row>
    <row r="226" spans="1:18" ht="15">
      <c r="A226" s="293" t="s">
        <v>403</v>
      </c>
      <c r="B226" s="294" t="s">
        <v>343</v>
      </c>
      <c r="C226" s="286">
        <v>0</v>
      </c>
      <c r="D226" s="286">
        <v>0</v>
      </c>
      <c r="E226" s="286">
        <v>0</v>
      </c>
      <c r="F226" s="286">
        <v>0</v>
      </c>
      <c r="G226" s="286">
        <v>0</v>
      </c>
      <c r="H226" s="286">
        <v>0</v>
      </c>
      <c r="I226" s="286">
        <v>0</v>
      </c>
      <c r="J226" s="286">
        <v>0</v>
      </c>
      <c r="K226" s="286">
        <v>0</v>
      </c>
      <c r="L226" s="286">
        <v>0</v>
      </c>
      <c r="M226" s="286">
        <v>0</v>
      </c>
      <c r="N226" s="286">
        <v>0</v>
      </c>
      <c r="O226" s="286">
        <v>0</v>
      </c>
      <c r="P226" s="287">
        <v>0</v>
      </c>
      <c r="Q226" s="166" t="s">
        <v>162</v>
      </c>
      <c r="R226" s="204">
        <f t="shared" si="3"/>
        <v>0</v>
      </c>
    </row>
    <row r="227" spans="1:18" ht="15">
      <c r="A227" s="293" t="s">
        <v>404</v>
      </c>
      <c r="B227" s="294" t="s">
        <v>343</v>
      </c>
      <c r="C227" s="286">
        <v>0</v>
      </c>
      <c r="D227" s="286">
        <v>0</v>
      </c>
      <c r="E227" s="286">
        <v>0</v>
      </c>
      <c r="F227" s="286">
        <v>0</v>
      </c>
      <c r="G227" s="286">
        <v>0</v>
      </c>
      <c r="H227" s="286">
        <v>0</v>
      </c>
      <c r="I227" s="286">
        <v>0</v>
      </c>
      <c r="J227" s="286">
        <v>0</v>
      </c>
      <c r="K227" s="286">
        <v>0</v>
      </c>
      <c r="L227" s="286">
        <v>0</v>
      </c>
      <c r="M227" s="286">
        <v>0</v>
      </c>
      <c r="N227" s="286">
        <v>0</v>
      </c>
      <c r="O227" s="286">
        <v>0</v>
      </c>
      <c r="P227" s="287">
        <v>0</v>
      </c>
      <c r="Q227" s="166" t="s">
        <v>162</v>
      </c>
      <c r="R227" s="204">
        <f t="shared" si="3"/>
        <v>0</v>
      </c>
    </row>
    <row r="228" spans="1:18" ht="15">
      <c r="A228" s="293" t="s">
        <v>405</v>
      </c>
      <c r="B228" s="294" t="s">
        <v>343</v>
      </c>
      <c r="C228" s="286">
        <v>684000</v>
      </c>
      <c r="D228" s="286">
        <v>700000</v>
      </c>
      <c r="E228" s="286">
        <v>716000</v>
      </c>
      <c r="F228" s="286">
        <v>731000</v>
      </c>
      <c r="G228" s="286">
        <v>747000</v>
      </c>
      <c r="H228" s="286">
        <v>763000</v>
      </c>
      <c r="I228" s="286">
        <v>778000</v>
      </c>
      <c r="J228" s="286">
        <v>794000</v>
      </c>
      <c r="K228" s="286">
        <v>810000</v>
      </c>
      <c r="L228" s="286">
        <v>825000</v>
      </c>
      <c r="M228" s="286">
        <v>841000</v>
      </c>
      <c r="N228" s="286">
        <v>857000</v>
      </c>
      <c r="O228" s="286">
        <v>873000</v>
      </c>
      <c r="P228" s="287">
        <v>778391</v>
      </c>
      <c r="Q228" s="166" t="s">
        <v>162</v>
      </c>
      <c r="R228" s="204">
        <f t="shared" si="3"/>
        <v>0</v>
      </c>
    </row>
    <row r="229" spans="1:18" ht="15">
      <c r="A229" s="293" t="s">
        <v>406</v>
      </c>
      <c r="B229" s="294" t="s">
        <v>343</v>
      </c>
      <c r="C229" s="286">
        <v>557000</v>
      </c>
      <c r="D229" s="286">
        <v>558000</v>
      </c>
      <c r="E229" s="286">
        <v>560000</v>
      </c>
      <c r="F229" s="286">
        <v>562000</v>
      </c>
      <c r="G229" s="286">
        <v>564000</v>
      </c>
      <c r="H229" s="286">
        <v>565000</v>
      </c>
      <c r="I229" s="286">
        <v>567000</v>
      </c>
      <c r="J229" s="286">
        <v>569000</v>
      </c>
      <c r="K229" s="286">
        <v>570000</v>
      </c>
      <c r="L229" s="286">
        <v>572000</v>
      </c>
      <c r="M229" s="286">
        <v>575000</v>
      </c>
      <c r="N229" s="286">
        <v>577000</v>
      </c>
      <c r="O229" s="286">
        <v>578000</v>
      </c>
      <c r="P229" s="287">
        <v>567177</v>
      </c>
      <c r="Q229" s="166" t="s">
        <v>162</v>
      </c>
      <c r="R229" s="204">
        <f t="shared" si="3"/>
        <v>0</v>
      </c>
    </row>
    <row r="230" spans="1:18" ht="15">
      <c r="A230" s="293" t="s">
        <v>407</v>
      </c>
      <c r="B230" s="294" t="s">
        <v>343</v>
      </c>
      <c r="C230" s="286">
        <v>0</v>
      </c>
      <c r="D230" s="286">
        <v>0</v>
      </c>
      <c r="E230" s="286">
        <v>0</v>
      </c>
      <c r="F230" s="286">
        <v>0</v>
      </c>
      <c r="G230" s="286">
        <v>0</v>
      </c>
      <c r="H230" s="286">
        <v>0</v>
      </c>
      <c r="I230" s="286">
        <v>0</v>
      </c>
      <c r="J230" s="286">
        <v>0</v>
      </c>
      <c r="K230" s="286">
        <v>0</v>
      </c>
      <c r="L230" s="286">
        <v>0</v>
      </c>
      <c r="M230" s="286">
        <v>0</v>
      </c>
      <c r="N230" s="286">
        <v>0</v>
      </c>
      <c r="O230" s="286">
        <v>0</v>
      </c>
      <c r="P230" s="287">
        <v>0</v>
      </c>
      <c r="Q230" s="166" t="s">
        <v>162</v>
      </c>
      <c r="R230" s="204">
        <f t="shared" si="3"/>
        <v>0</v>
      </c>
    </row>
    <row r="231" spans="1:18" ht="15">
      <c r="A231" s="293" t="s">
        <v>408</v>
      </c>
      <c r="B231" s="294" t="s">
        <v>343</v>
      </c>
      <c r="C231" s="286">
        <v>27000</v>
      </c>
      <c r="D231" s="286">
        <v>28000</v>
      </c>
      <c r="E231" s="286">
        <v>28000</v>
      </c>
      <c r="F231" s="286">
        <v>29000</v>
      </c>
      <c r="G231" s="286">
        <v>30000</v>
      </c>
      <c r="H231" s="286">
        <v>30000</v>
      </c>
      <c r="I231" s="286">
        <v>31000</v>
      </c>
      <c r="J231" s="286">
        <v>32000</v>
      </c>
      <c r="K231" s="286">
        <v>32000</v>
      </c>
      <c r="L231" s="286">
        <v>33000</v>
      </c>
      <c r="M231" s="286">
        <v>34000</v>
      </c>
      <c r="N231" s="286">
        <v>34000</v>
      </c>
      <c r="O231" s="286">
        <v>35000</v>
      </c>
      <c r="P231" s="287">
        <v>30976</v>
      </c>
      <c r="Q231" s="166" t="s">
        <v>162</v>
      </c>
      <c r="R231" s="204">
        <f t="shared" si="3"/>
        <v>0</v>
      </c>
    </row>
    <row r="232" spans="1:18" ht="15">
      <c r="A232" s="293" t="s">
        <v>409</v>
      </c>
      <c r="B232" s="294" t="s">
        <v>343</v>
      </c>
      <c r="C232" s="286">
        <v>0</v>
      </c>
      <c r="D232" s="286">
        <v>0</v>
      </c>
      <c r="E232" s="286">
        <v>0</v>
      </c>
      <c r="F232" s="286">
        <v>0</v>
      </c>
      <c r="G232" s="286">
        <v>0</v>
      </c>
      <c r="H232" s="286">
        <v>0</v>
      </c>
      <c r="I232" s="286">
        <v>0</v>
      </c>
      <c r="J232" s="286">
        <v>0</v>
      </c>
      <c r="K232" s="286">
        <v>0</v>
      </c>
      <c r="L232" s="286">
        <v>0</v>
      </c>
      <c r="M232" s="286">
        <v>0</v>
      </c>
      <c r="N232" s="286">
        <v>0</v>
      </c>
      <c r="O232" s="286">
        <v>0</v>
      </c>
      <c r="P232" s="287">
        <v>0</v>
      </c>
      <c r="Q232" s="166" t="s">
        <v>162</v>
      </c>
      <c r="R232" s="204">
        <f t="shared" si="3"/>
        <v>0</v>
      </c>
    </row>
    <row r="233" spans="1:18" ht="15">
      <c r="A233" s="293" t="s">
        <v>410</v>
      </c>
      <c r="B233" s="294" t="s">
        <v>343</v>
      </c>
      <c r="C233" s="286">
        <v>0</v>
      </c>
      <c r="D233" s="286">
        <v>0</v>
      </c>
      <c r="E233" s="286">
        <v>0</v>
      </c>
      <c r="F233" s="286">
        <v>0</v>
      </c>
      <c r="G233" s="286">
        <v>0</v>
      </c>
      <c r="H233" s="286">
        <v>0</v>
      </c>
      <c r="I233" s="286">
        <v>0</v>
      </c>
      <c r="J233" s="286">
        <v>0</v>
      </c>
      <c r="K233" s="286">
        <v>0</v>
      </c>
      <c r="L233" s="286">
        <v>0</v>
      </c>
      <c r="M233" s="286">
        <v>0</v>
      </c>
      <c r="N233" s="286">
        <v>0</v>
      </c>
      <c r="O233" s="286">
        <v>0</v>
      </c>
      <c r="P233" s="287">
        <v>0</v>
      </c>
      <c r="Q233" s="166" t="s">
        <v>162</v>
      </c>
      <c r="R233" s="204">
        <f t="shared" si="3"/>
        <v>0</v>
      </c>
    </row>
    <row r="234" spans="1:18" ht="15">
      <c r="A234" s="293" t="s">
        <v>411</v>
      </c>
      <c r="B234" s="294" t="s">
        <v>343</v>
      </c>
      <c r="C234" s="286">
        <v>1382000</v>
      </c>
      <c r="D234" s="286">
        <v>1386000</v>
      </c>
      <c r="E234" s="286">
        <v>1389000</v>
      </c>
      <c r="F234" s="286">
        <v>1392000</v>
      </c>
      <c r="G234" s="286">
        <v>1395000</v>
      </c>
      <c r="H234" s="286">
        <v>1398000</v>
      </c>
      <c r="I234" s="286">
        <v>1402000</v>
      </c>
      <c r="J234" s="286">
        <v>1405000</v>
      </c>
      <c r="K234" s="286">
        <v>1408000</v>
      </c>
      <c r="L234" s="286">
        <v>1411000</v>
      </c>
      <c r="M234" s="286">
        <v>1414000</v>
      </c>
      <c r="N234" s="286">
        <v>1418000</v>
      </c>
      <c r="O234" s="286">
        <v>1421000</v>
      </c>
      <c r="P234" s="287">
        <v>1401530</v>
      </c>
      <c r="Q234" s="166" t="s">
        <v>162</v>
      </c>
      <c r="R234" s="204">
        <f t="shared" si="3"/>
        <v>0</v>
      </c>
    </row>
    <row r="235" spans="1:18" ht="15">
      <c r="A235" s="293" t="s">
        <v>412</v>
      </c>
      <c r="B235" s="294" t="s">
        <v>343</v>
      </c>
      <c r="C235" s="286">
        <v>0</v>
      </c>
      <c r="D235" s="286">
        <v>0</v>
      </c>
      <c r="E235" s="286">
        <v>0</v>
      </c>
      <c r="F235" s="286">
        <v>0</v>
      </c>
      <c r="G235" s="286">
        <v>0</v>
      </c>
      <c r="H235" s="286">
        <v>0</v>
      </c>
      <c r="I235" s="286">
        <v>0</v>
      </c>
      <c r="J235" s="286">
        <v>0</v>
      </c>
      <c r="K235" s="286">
        <v>0</v>
      </c>
      <c r="L235" s="286">
        <v>0</v>
      </c>
      <c r="M235" s="286">
        <v>0</v>
      </c>
      <c r="N235" s="286">
        <v>0</v>
      </c>
      <c r="O235" s="286">
        <v>0</v>
      </c>
      <c r="P235" s="287">
        <v>0</v>
      </c>
      <c r="Q235" s="166" t="s">
        <v>162</v>
      </c>
      <c r="R235" s="204">
        <f t="shared" si="3"/>
        <v>0</v>
      </c>
    </row>
    <row r="236" spans="1:18" ht="15">
      <c r="A236" s="293" t="s">
        <v>413</v>
      </c>
      <c r="B236" s="294" t="s">
        <v>343</v>
      </c>
      <c r="C236" s="286">
        <v>0</v>
      </c>
      <c r="D236" s="286">
        <v>0</v>
      </c>
      <c r="E236" s="286">
        <v>0</v>
      </c>
      <c r="F236" s="286">
        <v>0</v>
      </c>
      <c r="G236" s="286">
        <v>0</v>
      </c>
      <c r="H236" s="286">
        <v>0</v>
      </c>
      <c r="I236" s="286">
        <v>0</v>
      </c>
      <c r="J236" s="286">
        <v>0</v>
      </c>
      <c r="K236" s="286">
        <v>0</v>
      </c>
      <c r="L236" s="286">
        <v>0</v>
      </c>
      <c r="M236" s="286">
        <v>0</v>
      </c>
      <c r="N236" s="286">
        <v>0</v>
      </c>
      <c r="O236" s="286">
        <v>0</v>
      </c>
      <c r="P236" s="287">
        <v>0</v>
      </c>
      <c r="Q236" s="166" t="s">
        <v>162</v>
      </c>
      <c r="R236" s="204">
        <f t="shared" si="3"/>
        <v>0</v>
      </c>
    </row>
    <row r="237" spans="1:18" ht="15">
      <c r="A237" s="293" t="s">
        <v>414</v>
      </c>
      <c r="B237" s="294" t="s">
        <v>343</v>
      </c>
      <c r="C237" s="286">
        <v>0</v>
      </c>
      <c r="D237" s="286">
        <v>0</v>
      </c>
      <c r="E237" s="286">
        <v>0</v>
      </c>
      <c r="F237" s="286">
        <v>0</v>
      </c>
      <c r="G237" s="286">
        <v>0</v>
      </c>
      <c r="H237" s="286">
        <v>0</v>
      </c>
      <c r="I237" s="286">
        <v>0</v>
      </c>
      <c r="J237" s="286">
        <v>0</v>
      </c>
      <c r="K237" s="286">
        <v>0</v>
      </c>
      <c r="L237" s="286">
        <v>0</v>
      </c>
      <c r="M237" s="286">
        <v>0</v>
      </c>
      <c r="N237" s="286">
        <v>0</v>
      </c>
      <c r="O237" s="286">
        <v>0</v>
      </c>
      <c r="P237" s="287">
        <v>0</v>
      </c>
      <c r="Q237" s="166" t="s">
        <v>162</v>
      </c>
      <c r="R237" s="204">
        <f t="shared" si="3"/>
        <v>0</v>
      </c>
    </row>
    <row r="238" spans="1:18" ht="15">
      <c r="A238" s="293" t="s">
        <v>415</v>
      </c>
      <c r="B238" s="294" t="s">
        <v>343</v>
      </c>
      <c r="C238" s="286">
        <v>0</v>
      </c>
      <c r="D238" s="286">
        <v>0</v>
      </c>
      <c r="E238" s="286">
        <v>0</v>
      </c>
      <c r="F238" s="286">
        <v>0</v>
      </c>
      <c r="G238" s="286">
        <v>0</v>
      </c>
      <c r="H238" s="286">
        <v>0</v>
      </c>
      <c r="I238" s="286">
        <v>0</v>
      </c>
      <c r="J238" s="286">
        <v>0</v>
      </c>
      <c r="K238" s="286">
        <v>0</v>
      </c>
      <c r="L238" s="286">
        <v>0</v>
      </c>
      <c r="M238" s="286">
        <v>0</v>
      </c>
      <c r="N238" s="286">
        <v>0</v>
      </c>
      <c r="O238" s="286">
        <v>0</v>
      </c>
      <c r="P238" s="287">
        <v>0</v>
      </c>
      <c r="Q238" s="166" t="s">
        <v>162</v>
      </c>
      <c r="R238" s="204">
        <f t="shared" si="3"/>
        <v>0</v>
      </c>
    </row>
    <row r="239" spans="1:18" ht="15">
      <c r="A239" s="293" t="s">
        <v>416</v>
      </c>
      <c r="B239" s="294" t="s">
        <v>343</v>
      </c>
      <c r="C239" s="286">
        <v>0</v>
      </c>
      <c r="D239" s="286">
        <v>0</v>
      </c>
      <c r="E239" s="286">
        <v>0</v>
      </c>
      <c r="F239" s="286">
        <v>0</v>
      </c>
      <c r="G239" s="286">
        <v>0</v>
      </c>
      <c r="H239" s="286">
        <v>0</v>
      </c>
      <c r="I239" s="286">
        <v>0</v>
      </c>
      <c r="J239" s="286">
        <v>0</v>
      </c>
      <c r="K239" s="286">
        <v>0</v>
      </c>
      <c r="L239" s="286">
        <v>0</v>
      </c>
      <c r="M239" s="286">
        <v>0</v>
      </c>
      <c r="N239" s="286">
        <v>0</v>
      </c>
      <c r="O239" s="286">
        <v>0</v>
      </c>
      <c r="P239" s="287">
        <v>0</v>
      </c>
      <c r="Q239" s="166" t="s">
        <v>162</v>
      </c>
      <c r="R239" s="204">
        <f t="shared" si="3"/>
        <v>0</v>
      </c>
    </row>
    <row r="240" spans="1:18" ht="15">
      <c r="A240" s="293" t="s">
        <v>417</v>
      </c>
      <c r="B240" s="294" t="s">
        <v>343</v>
      </c>
      <c r="C240" s="286">
        <v>0</v>
      </c>
      <c r="D240" s="286">
        <v>0</v>
      </c>
      <c r="E240" s="286">
        <v>0</v>
      </c>
      <c r="F240" s="286">
        <v>0</v>
      </c>
      <c r="G240" s="286">
        <v>0</v>
      </c>
      <c r="H240" s="286">
        <v>0</v>
      </c>
      <c r="I240" s="286">
        <v>0</v>
      </c>
      <c r="J240" s="286">
        <v>0</v>
      </c>
      <c r="K240" s="286">
        <v>0</v>
      </c>
      <c r="L240" s="286">
        <v>0</v>
      </c>
      <c r="M240" s="286">
        <v>0</v>
      </c>
      <c r="N240" s="286">
        <v>0</v>
      </c>
      <c r="O240" s="286">
        <v>0</v>
      </c>
      <c r="P240" s="287">
        <v>0</v>
      </c>
      <c r="Q240" s="166" t="s">
        <v>162</v>
      </c>
      <c r="R240" s="204">
        <f t="shared" si="3"/>
        <v>0</v>
      </c>
    </row>
    <row r="241" spans="1:18" ht="15">
      <c r="A241" s="293" t="s">
        <v>418</v>
      </c>
      <c r="B241" s="294" t="s">
        <v>343</v>
      </c>
      <c r="C241" s="286">
        <v>1168000</v>
      </c>
      <c r="D241" s="286">
        <v>1200000</v>
      </c>
      <c r="E241" s="286">
        <v>1233000</v>
      </c>
      <c r="F241" s="286">
        <v>1265000</v>
      </c>
      <c r="G241" s="286">
        <v>1298000</v>
      </c>
      <c r="H241" s="286">
        <v>1331000</v>
      </c>
      <c r="I241" s="286">
        <v>1363000</v>
      </c>
      <c r="J241" s="286">
        <v>1396000</v>
      </c>
      <c r="K241" s="286">
        <v>1428000</v>
      </c>
      <c r="L241" s="286">
        <v>1461000</v>
      </c>
      <c r="M241" s="286">
        <v>1493000</v>
      </c>
      <c r="N241" s="286">
        <v>1526000</v>
      </c>
      <c r="O241" s="286">
        <v>1558000</v>
      </c>
      <c r="P241" s="287">
        <v>1363093</v>
      </c>
      <c r="Q241" s="166" t="s">
        <v>162</v>
      </c>
      <c r="R241" s="204">
        <f t="shared" si="3"/>
        <v>0</v>
      </c>
    </row>
    <row r="242" spans="1:18" ht="15">
      <c r="A242" s="293" t="s">
        <v>419</v>
      </c>
      <c r="B242" s="294" t="s">
        <v>343</v>
      </c>
      <c r="C242" s="286">
        <v>0</v>
      </c>
      <c r="D242" s="286">
        <v>0</v>
      </c>
      <c r="E242" s="286">
        <v>0</v>
      </c>
      <c r="F242" s="286">
        <v>0</v>
      </c>
      <c r="G242" s="286">
        <v>0</v>
      </c>
      <c r="H242" s="286">
        <v>0</v>
      </c>
      <c r="I242" s="286">
        <v>0</v>
      </c>
      <c r="J242" s="286">
        <v>0</v>
      </c>
      <c r="K242" s="286">
        <v>0</v>
      </c>
      <c r="L242" s="286">
        <v>0</v>
      </c>
      <c r="M242" s="286">
        <v>0</v>
      </c>
      <c r="N242" s="286">
        <v>0</v>
      </c>
      <c r="O242" s="286">
        <v>0</v>
      </c>
      <c r="P242" s="287">
        <v>0</v>
      </c>
      <c r="Q242" s="166" t="s">
        <v>162</v>
      </c>
      <c r="R242" s="204">
        <f t="shared" si="3"/>
        <v>0</v>
      </c>
    </row>
    <row r="243" spans="1:18" ht="15">
      <c r="A243" s="293" t="s">
        <v>420</v>
      </c>
      <c r="B243" s="294" t="s">
        <v>343</v>
      </c>
      <c r="C243" s="286">
        <v>0</v>
      </c>
      <c r="D243" s="286">
        <v>0</v>
      </c>
      <c r="E243" s="286">
        <v>0</v>
      </c>
      <c r="F243" s="286">
        <v>0</v>
      </c>
      <c r="G243" s="286">
        <v>0</v>
      </c>
      <c r="H243" s="286">
        <v>0</v>
      </c>
      <c r="I243" s="286">
        <v>0</v>
      </c>
      <c r="J243" s="286">
        <v>0</v>
      </c>
      <c r="K243" s="286">
        <v>0</v>
      </c>
      <c r="L243" s="286">
        <v>0</v>
      </c>
      <c r="M243" s="286">
        <v>0</v>
      </c>
      <c r="N243" s="286">
        <v>0</v>
      </c>
      <c r="O243" s="286">
        <v>0</v>
      </c>
      <c r="P243" s="287">
        <v>0</v>
      </c>
      <c r="Q243" s="166" t="s">
        <v>162</v>
      </c>
      <c r="R243" s="204">
        <f t="shared" si="3"/>
        <v>0</v>
      </c>
    </row>
    <row r="244" spans="1:18" ht="15">
      <c r="A244" s="293" t="s">
        <v>421</v>
      </c>
      <c r="B244" s="294" t="s">
        <v>343</v>
      </c>
      <c r="C244" s="286">
        <v>1880000</v>
      </c>
      <c r="D244" s="286">
        <v>1927000</v>
      </c>
      <c r="E244" s="286">
        <v>1975000</v>
      </c>
      <c r="F244" s="286">
        <v>2023000</v>
      </c>
      <c r="G244" s="286">
        <v>2070000</v>
      </c>
      <c r="H244" s="286">
        <v>2118000</v>
      </c>
      <c r="I244" s="286">
        <v>2165000</v>
      </c>
      <c r="J244" s="286">
        <v>2213000</v>
      </c>
      <c r="K244" s="286">
        <v>2261000</v>
      </c>
      <c r="L244" s="286">
        <v>2308000</v>
      </c>
      <c r="M244" s="286">
        <v>2356000</v>
      </c>
      <c r="N244" s="286">
        <v>2403000</v>
      </c>
      <c r="O244" s="286">
        <v>2451000</v>
      </c>
      <c r="P244" s="287">
        <v>2165375</v>
      </c>
      <c r="Q244" s="166" t="s">
        <v>162</v>
      </c>
      <c r="R244" s="204">
        <f t="shared" si="3"/>
        <v>0</v>
      </c>
    </row>
    <row r="245" spans="1:18" ht="15">
      <c r="A245" s="293" t="s">
        <v>422</v>
      </c>
      <c r="B245" s="294" t="s">
        <v>343</v>
      </c>
      <c r="C245" s="286">
        <v>0</v>
      </c>
      <c r="D245" s="286">
        <v>0</v>
      </c>
      <c r="E245" s="286">
        <v>0</v>
      </c>
      <c r="F245" s="286">
        <v>0</v>
      </c>
      <c r="G245" s="286">
        <v>0</v>
      </c>
      <c r="H245" s="286">
        <v>0</v>
      </c>
      <c r="I245" s="286">
        <v>0</v>
      </c>
      <c r="J245" s="286">
        <v>0</v>
      </c>
      <c r="K245" s="286">
        <v>0</v>
      </c>
      <c r="L245" s="286">
        <v>0</v>
      </c>
      <c r="M245" s="286">
        <v>0</v>
      </c>
      <c r="N245" s="286">
        <v>0</v>
      </c>
      <c r="O245" s="286">
        <v>0</v>
      </c>
      <c r="P245" s="287">
        <v>0</v>
      </c>
      <c r="Q245" s="166" t="s">
        <v>162</v>
      </c>
      <c r="R245" s="204">
        <f t="shared" si="3"/>
        <v>0</v>
      </c>
    </row>
    <row r="246" spans="1:18" ht="15">
      <c r="A246" s="293" t="s">
        <v>423</v>
      </c>
      <c r="B246" s="294" t="s">
        <v>343</v>
      </c>
      <c r="C246" s="286">
        <v>0</v>
      </c>
      <c r="D246" s="286">
        <v>0</v>
      </c>
      <c r="E246" s="286">
        <v>0</v>
      </c>
      <c r="F246" s="286">
        <v>0</v>
      </c>
      <c r="G246" s="286">
        <v>0</v>
      </c>
      <c r="H246" s="286">
        <v>0</v>
      </c>
      <c r="I246" s="286">
        <v>0</v>
      </c>
      <c r="J246" s="286">
        <v>0</v>
      </c>
      <c r="K246" s="286">
        <v>0</v>
      </c>
      <c r="L246" s="286">
        <v>0</v>
      </c>
      <c r="M246" s="286">
        <v>0</v>
      </c>
      <c r="N246" s="286">
        <v>0</v>
      </c>
      <c r="O246" s="286">
        <v>0</v>
      </c>
      <c r="P246" s="287">
        <v>0</v>
      </c>
      <c r="Q246" s="166" t="s">
        <v>162</v>
      </c>
      <c r="R246" s="204">
        <f t="shared" si="3"/>
        <v>0</v>
      </c>
    </row>
    <row r="247" spans="1:18" ht="15">
      <c r="A247" s="293" t="s">
        <v>424</v>
      </c>
      <c r="B247" s="294" t="s">
        <v>343</v>
      </c>
      <c r="C247" s="286">
        <v>1737000</v>
      </c>
      <c r="D247" s="286">
        <v>1740000</v>
      </c>
      <c r="E247" s="286">
        <v>1744000</v>
      </c>
      <c r="F247" s="286">
        <v>1748000</v>
      </c>
      <c r="G247" s="286">
        <v>1752000</v>
      </c>
      <c r="H247" s="286">
        <v>1755000</v>
      </c>
      <c r="I247" s="286">
        <v>1759000</v>
      </c>
      <c r="J247" s="286">
        <v>1763000</v>
      </c>
      <c r="K247" s="286">
        <v>1767000</v>
      </c>
      <c r="L247" s="286">
        <v>1770000</v>
      </c>
      <c r="M247" s="286">
        <v>1774000</v>
      </c>
      <c r="N247" s="286">
        <v>1778000</v>
      </c>
      <c r="O247" s="286">
        <v>1782000</v>
      </c>
      <c r="P247" s="287">
        <v>1759043</v>
      </c>
      <c r="Q247" s="166" t="s">
        <v>162</v>
      </c>
      <c r="R247" s="204">
        <f t="shared" si="3"/>
        <v>0</v>
      </c>
    </row>
    <row r="248" spans="1:18" ht="15">
      <c r="A248" s="293" t="s">
        <v>425</v>
      </c>
      <c r="B248" s="294" t="s">
        <v>343</v>
      </c>
      <c r="C248" s="286">
        <v>0</v>
      </c>
      <c r="D248" s="286">
        <v>0</v>
      </c>
      <c r="E248" s="286">
        <v>0</v>
      </c>
      <c r="F248" s="286">
        <v>0</v>
      </c>
      <c r="G248" s="286">
        <v>0</v>
      </c>
      <c r="H248" s="286">
        <v>0</v>
      </c>
      <c r="I248" s="286">
        <v>0</v>
      </c>
      <c r="J248" s="286">
        <v>0</v>
      </c>
      <c r="K248" s="286">
        <v>0</v>
      </c>
      <c r="L248" s="286">
        <v>0</v>
      </c>
      <c r="M248" s="286">
        <v>0</v>
      </c>
      <c r="N248" s="286">
        <v>0</v>
      </c>
      <c r="O248" s="286">
        <v>0</v>
      </c>
      <c r="P248" s="287">
        <v>0</v>
      </c>
      <c r="Q248" s="166" t="s">
        <v>162</v>
      </c>
      <c r="R248" s="204">
        <f t="shared" si="3"/>
        <v>0</v>
      </c>
    </row>
    <row r="249" spans="1:18" ht="15">
      <c r="A249" s="293" t="s">
        <v>426</v>
      </c>
      <c r="B249" s="294" t="s">
        <v>343</v>
      </c>
      <c r="C249" s="286">
        <v>1318000</v>
      </c>
      <c r="D249" s="286">
        <v>1343000</v>
      </c>
      <c r="E249" s="286">
        <v>1368000</v>
      </c>
      <c r="F249" s="286">
        <v>1393000</v>
      </c>
      <c r="G249" s="286">
        <v>1417000</v>
      </c>
      <c r="H249" s="286">
        <v>1442000</v>
      </c>
      <c r="I249" s="286">
        <v>1467000</v>
      </c>
      <c r="J249" s="286">
        <v>1492000</v>
      </c>
      <c r="K249" s="286">
        <v>1517000</v>
      </c>
      <c r="L249" s="286">
        <v>1542000</v>
      </c>
      <c r="M249" s="286">
        <v>1567000</v>
      </c>
      <c r="N249" s="286">
        <v>1592000</v>
      </c>
      <c r="O249" s="286">
        <v>1617000</v>
      </c>
      <c r="P249" s="287">
        <v>1467310</v>
      </c>
      <c r="Q249" s="166" t="s">
        <v>162</v>
      </c>
      <c r="R249" s="204">
        <f t="shared" si="3"/>
        <v>0</v>
      </c>
    </row>
    <row r="250" spans="1:18" ht="15">
      <c r="A250" s="293" t="s">
        <v>427</v>
      </c>
      <c r="B250" s="294" t="s">
        <v>343</v>
      </c>
      <c r="C250" s="286">
        <v>0</v>
      </c>
      <c r="D250" s="286">
        <v>0</v>
      </c>
      <c r="E250" s="286">
        <v>0</v>
      </c>
      <c r="F250" s="286">
        <v>0</v>
      </c>
      <c r="G250" s="286">
        <v>0</v>
      </c>
      <c r="H250" s="286">
        <v>0</v>
      </c>
      <c r="I250" s="286">
        <v>0</v>
      </c>
      <c r="J250" s="286">
        <v>0</v>
      </c>
      <c r="K250" s="286">
        <v>0</v>
      </c>
      <c r="L250" s="286">
        <v>0</v>
      </c>
      <c r="M250" s="286">
        <v>0</v>
      </c>
      <c r="N250" s="286">
        <v>0</v>
      </c>
      <c r="O250" s="286">
        <v>0</v>
      </c>
      <c r="P250" s="287">
        <v>0</v>
      </c>
      <c r="Q250" s="166" t="s">
        <v>162</v>
      </c>
      <c r="R250" s="204">
        <f t="shared" si="3"/>
        <v>0</v>
      </c>
    </row>
    <row r="251" spans="1:18" ht="15">
      <c r="A251" s="293" t="s">
        <v>428</v>
      </c>
      <c r="B251" s="294" t="s">
        <v>343</v>
      </c>
      <c r="C251" s="286">
        <v>0</v>
      </c>
      <c r="D251" s="286">
        <v>0</v>
      </c>
      <c r="E251" s="286">
        <v>0</v>
      </c>
      <c r="F251" s="286">
        <v>0</v>
      </c>
      <c r="G251" s="286">
        <v>0</v>
      </c>
      <c r="H251" s="286">
        <v>0</v>
      </c>
      <c r="I251" s="286">
        <v>0</v>
      </c>
      <c r="J251" s="286">
        <v>0</v>
      </c>
      <c r="K251" s="286">
        <v>0</v>
      </c>
      <c r="L251" s="286">
        <v>0</v>
      </c>
      <c r="M251" s="286">
        <v>0</v>
      </c>
      <c r="N251" s="286">
        <v>0</v>
      </c>
      <c r="O251" s="286">
        <v>0</v>
      </c>
      <c r="P251" s="287">
        <v>0</v>
      </c>
      <c r="Q251" s="166" t="s">
        <v>162</v>
      </c>
      <c r="R251" s="204">
        <f t="shared" si="3"/>
        <v>0</v>
      </c>
    </row>
    <row r="252" spans="1:18" ht="15">
      <c r="A252" s="293" t="s">
        <v>429</v>
      </c>
      <c r="B252" s="294" t="s">
        <v>343</v>
      </c>
      <c r="C252" s="286">
        <v>0</v>
      </c>
      <c r="D252" s="286">
        <v>0</v>
      </c>
      <c r="E252" s="286">
        <v>0</v>
      </c>
      <c r="F252" s="286">
        <v>0</v>
      </c>
      <c r="G252" s="286">
        <v>0</v>
      </c>
      <c r="H252" s="286">
        <v>0</v>
      </c>
      <c r="I252" s="286">
        <v>0</v>
      </c>
      <c r="J252" s="286">
        <v>0</v>
      </c>
      <c r="K252" s="286">
        <v>0</v>
      </c>
      <c r="L252" s="286">
        <v>0</v>
      </c>
      <c r="M252" s="286">
        <v>0</v>
      </c>
      <c r="N252" s="286">
        <v>0</v>
      </c>
      <c r="O252" s="286">
        <v>0</v>
      </c>
      <c r="P252" s="287">
        <v>0</v>
      </c>
      <c r="Q252" s="166" t="s">
        <v>162</v>
      </c>
      <c r="R252" s="204">
        <f t="shared" si="3"/>
        <v>0</v>
      </c>
    </row>
    <row r="253" spans="1:18" ht="15">
      <c r="A253" s="293" t="s">
        <v>430</v>
      </c>
      <c r="B253" s="294" t="s">
        <v>343</v>
      </c>
      <c r="C253" s="286">
        <v>9232000</v>
      </c>
      <c r="D253" s="286">
        <v>9242000</v>
      </c>
      <c r="E253" s="286">
        <v>9253000</v>
      </c>
      <c r="F253" s="286">
        <v>9263000</v>
      </c>
      <c r="G253" s="286">
        <v>9274000</v>
      </c>
      <c r="H253" s="286">
        <v>9284000</v>
      </c>
      <c r="I253" s="286">
        <v>9295000</v>
      </c>
      <c r="J253" s="286">
        <v>9305000</v>
      </c>
      <c r="K253" s="286">
        <v>9316000</v>
      </c>
      <c r="L253" s="286">
        <v>9326000</v>
      </c>
      <c r="M253" s="286">
        <v>9337000</v>
      </c>
      <c r="N253" s="286">
        <v>9347000</v>
      </c>
      <c r="O253" s="286">
        <v>9358000</v>
      </c>
      <c r="P253" s="287">
        <v>9294570</v>
      </c>
      <c r="Q253" s="166" t="s">
        <v>162</v>
      </c>
      <c r="R253" s="204">
        <f t="shared" si="3"/>
        <v>0</v>
      </c>
    </row>
    <row r="254" spans="1:18" ht="15">
      <c r="A254" s="293" t="s">
        <v>431</v>
      </c>
      <c r="B254" s="294" t="s">
        <v>343</v>
      </c>
      <c r="C254" s="286">
        <v>2066000</v>
      </c>
      <c r="D254" s="286">
        <v>2085000</v>
      </c>
      <c r="E254" s="286">
        <v>2105000</v>
      </c>
      <c r="F254" s="286">
        <v>2124000</v>
      </c>
      <c r="G254" s="286">
        <v>2143000</v>
      </c>
      <c r="H254" s="286">
        <v>2162000</v>
      </c>
      <c r="I254" s="286">
        <v>2182000</v>
      </c>
      <c r="J254" s="286">
        <v>2201000</v>
      </c>
      <c r="K254" s="286">
        <v>2220000</v>
      </c>
      <c r="L254" s="286">
        <v>2239000</v>
      </c>
      <c r="M254" s="286">
        <v>2259000</v>
      </c>
      <c r="N254" s="286">
        <v>2278000</v>
      </c>
      <c r="O254" s="286">
        <v>2299000</v>
      </c>
      <c r="P254" s="287">
        <v>2181742</v>
      </c>
      <c r="Q254" s="166" t="s">
        <v>162</v>
      </c>
      <c r="R254" s="204">
        <f t="shared" si="3"/>
        <v>0</v>
      </c>
    </row>
    <row r="255" spans="1:18" ht="15">
      <c r="A255" s="293" t="s">
        <v>432</v>
      </c>
      <c r="B255" s="294" t="s">
        <v>343</v>
      </c>
      <c r="C255" s="286">
        <v>179000</v>
      </c>
      <c r="D255" s="286">
        <v>184000</v>
      </c>
      <c r="E255" s="286">
        <v>190000</v>
      </c>
      <c r="F255" s="286">
        <v>195000</v>
      </c>
      <c r="G255" s="286">
        <v>201000</v>
      </c>
      <c r="H255" s="286">
        <v>206000</v>
      </c>
      <c r="I255" s="286">
        <v>212000</v>
      </c>
      <c r="J255" s="286">
        <v>217000</v>
      </c>
      <c r="K255" s="286">
        <v>222000</v>
      </c>
      <c r="L255" s="286">
        <v>228000</v>
      </c>
      <c r="M255" s="286">
        <v>233000</v>
      </c>
      <c r="N255" s="286">
        <v>239000</v>
      </c>
      <c r="O255" s="286">
        <v>108000</v>
      </c>
      <c r="P255" s="287">
        <v>205857</v>
      </c>
      <c r="Q255" s="166" t="s">
        <v>162</v>
      </c>
      <c r="R255" s="204">
        <f t="shared" si="3"/>
        <v>0</v>
      </c>
    </row>
    <row r="256" spans="1:18" ht="15">
      <c r="A256" s="293" t="s">
        <v>433</v>
      </c>
      <c r="B256" s="294" t="s">
        <v>343</v>
      </c>
      <c r="C256" s="286">
        <v>0</v>
      </c>
      <c r="D256" s="286">
        <v>0</v>
      </c>
      <c r="E256" s="286">
        <v>0</v>
      </c>
      <c r="F256" s="286">
        <v>0</v>
      </c>
      <c r="G256" s="286">
        <v>0</v>
      </c>
      <c r="H256" s="286">
        <v>0</v>
      </c>
      <c r="I256" s="286">
        <v>0</v>
      </c>
      <c r="J256" s="286">
        <v>0</v>
      </c>
      <c r="K256" s="286">
        <v>0</v>
      </c>
      <c r="L256" s="286">
        <v>0</v>
      </c>
      <c r="M256" s="286">
        <v>0</v>
      </c>
      <c r="N256" s="286">
        <v>0</v>
      </c>
      <c r="O256" s="286">
        <v>0</v>
      </c>
      <c r="P256" s="287">
        <v>0</v>
      </c>
      <c r="Q256" s="166" t="s">
        <v>162</v>
      </c>
      <c r="R256" s="204">
        <f t="shared" si="3"/>
        <v>0</v>
      </c>
    </row>
    <row r="257" spans="1:18" ht="15">
      <c r="A257" s="293" t="s">
        <v>434</v>
      </c>
      <c r="B257" s="294" t="s">
        <v>343</v>
      </c>
      <c r="C257" s="286">
        <v>0</v>
      </c>
      <c r="D257" s="286">
        <v>0</v>
      </c>
      <c r="E257" s="286">
        <v>0</v>
      </c>
      <c r="F257" s="286">
        <v>0</v>
      </c>
      <c r="G257" s="286">
        <v>0</v>
      </c>
      <c r="H257" s="286">
        <v>0</v>
      </c>
      <c r="I257" s="286">
        <v>0</v>
      </c>
      <c r="J257" s="286">
        <v>0</v>
      </c>
      <c r="K257" s="286">
        <v>0</v>
      </c>
      <c r="L257" s="286">
        <v>0</v>
      </c>
      <c r="M257" s="286">
        <v>0</v>
      </c>
      <c r="N257" s="286">
        <v>0</v>
      </c>
      <c r="O257" s="286">
        <v>0</v>
      </c>
      <c r="P257" s="287">
        <v>0</v>
      </c>
      <c r="Q257" s="166" t="s">
        <v>162</v>
      </c>
      <c r="R257" s="204">
        <f t="shared" si="3"/>
        <v>0</v>
      </c>
    </row>
    <row r="258" spans="1:18" ht="15">
      <c r="A258" s="293" t="s">
        <v>435</v>
      </c>
      <c r="B258" s="294" t="s">
        <v>343</v>
      </c>
      <c r="C258" s="286">
        <v>0</v>
      </c>
      <c r="D258" s="286">
        <v>0</v>
      </c>
      <c r="E258" s="286">
        <v>0</v>
      </c>
      <c r="F258" s="286">
        <v>0</v>
      </c>
      <c r="G258" s="286">
        <v>0</v>
      </c>
      <c r="H258" s="286">
        <v>0</v>
      </c>
      <c r="I258" s="286">
        <v>0</v>
      </c>
      <c r="J258" s="286">
        <v>0</v>
      </c>
      <c r="K258" s="286">
        <v>0</v>
      </c>
      <c r="L258" s="286">
        <v>0</v>
      </c>
      <c r="M258" s="286">
        <v>0</v>
      </c>
      <c r="N258" s="286">
        <v>0</v>
      </c>
      <c r="O258" s="286">
        <v>0</v>
      </c>
      <c r="P258" s="287">
        <v>0</v>
      </c>
      <c r="Q258" s="166" t="s">
        <v>162</v>
      </c>
      <c r="R258" s="204">
        <f t="shared" si="3"/>
        <v>0</v>
      </c>
    </row>
    <row r="259" spans="1:18" ht="15">
      <c r="A259" s="293" t="s">
        <v>436</v>
      </c>
      <c r="B259" s="294" t="s">
        <v>343</v>
      </c>
      <c r="C259" s="286">
        <v>0</v>
      </c>
      <c r="D259" s="286">
        <v>0</v>
      </c>
      <c r="E259" s="286">
        <v>0</v>
      </c>
      <c r="F259" s="286">
        <v>0</v>
      </c>
      <c r="G259" s="286">
        <v>0</v>
      </c>
      <c r="H259" s="286">
        <v>0</v>
      </c>
      <c r="I259" s="286">
        <v>0</v>
      </c>
      <c r="J259" s="286">
        <v>0</v>
      </c>
      <c r="K259" s="286">
        <v>0</v>
      </c>
      <c r="L259" s="286">
        <v>0</v>
      </c>
      <c r="M259" s="286">
        <v>0</v>
      </c>
      <c r="N259" s="286">
        <v>0</v>
      </c>
      <c r="O259" s="286">
        <v>0</v>
      </c>
      <c r="P259" s="287">
        <v>0</v>
      </c>
      <c r="Q259" s="166" t="s">
        <v>162</v>
      </c>
      <c r="R259" s="204">
        <f t="shared" si="3"/>
        <v>0</v>
      </c>
    </row>
    <row r="260" spans="1:18" ht="15">
      <c r="A260" s="293" t="s">
        <v>437</v>
      </c>
      <c r="B260" s="294" t="s">
        <v>343</v>
      </c>
      <c r="C260" s="286">
        <v>2109000</v>
      </c>
      <c r="D260" s="286">
        <v>2192000</v>
      </c>
      <c r="E260" s="286">
        <v>2276000</v>
      </c>
      <c r="F260" s="286">
        <v>2359000</v>
      </c>
      <c r="G260" s="286">
        <v>2442000</v>
      </c>
      <c r="H260" s="286">
        <v>2525000</v>
      </c>
      <c r="I260" s="286">
        <v>2608000</v>
      </c>
      <c r="J260" s="286">
        <v>2691000</v>
      </c>
      <c r="K260" s="286">
        <v>2775000</v>
      </c>
      <c r="L260" s="286">
        <v>2858000</v>
      </c>
      <c r="M260" s="286">
        <v>2941000</v>
      </c>
      <c r="N260" s="286">
        <v>3024000</v>
      </c>
      <c r="O260" s="286">
        <v>3107000</v>
      </c>
      <c r="P260" s="287">
        <v>2608255</v>
      </c>
      <c r="Q260" s="166" t="s">
        <v>162</v>
      </c>
      <c r="R260" s="204">
        <f t="shared" ref="R260:R323" si="4">(ROUND((C260+O260+SUM(D260:N260)*2)/24,-3)-(ROUND(P260,-3)))</f>
        <v>0</v>
      </c>
    </row>
    <row r="261" spans="1:18" ht="15">
      <c r="A261" s="293" t="s">
        <v>438</v>
      </c>
      <c r="B261" s="294" t="s">
        <v>343</v>
      </c>
      <c r="C261" s="286">
        <v>0</v>
      </c>
      <c r="D261" s="286">
        <v>0</v>
      </c>
      <c r="E261" s="286">
        <v>0</v>
      </c>
      <c r="F261" s="286">
        <v>0</v>
      </c>
      <c r="G261" s="286">
        <v>0</v>
      </c>
      <c r="H261" s="286">
        <v>0</v>
      </c>
      <c r="I261" s="286">
        <v>0</v>
      </c>
      <c r="J261" s="286">
        <v>0</v>
      </c>
      <c r="K261" s="286">
        <v>0</v>
      </c>
      <c r="L261" s="286">
        <v>0</v>
      </c>
      <c r="M261" s="286">
        <v>0</v>
      </c>
      <c r="N261" s="286">
        <v>0</v>
      </c>
      <c r="O261" s="286">
        <v>0</v>
      </c>
      <c r="P261" s="287">
        <v>0</v>
      </c>
      <c r="Q261" s="166" t="s">
        <v>162</v>
      </c>
      <c r="R261" s="204">
        <f t="shared" si="4"/>
        <v>0</v>
      </c>
    </row>
    <row r="262" spans="1:18" ht="15">
      <c r="A262" s="293" t="s">
        <v>439</v>
      </c>
      <c r="B262" s="294" t="s">
        <v>343</v>
      </c>
      <c r="C262" s="286">
        <v>0</v>
      </c>
      <c r="D262" s="286">
        <v>0</v>
      </c>
      <c r="E262" s="286">
        <v>0</v>
      </c>
      <c r="F262" s="286">
        <v>0</v>
      </c>
      <c r="G262" s="286">
        <v>0</v>
      </c>
      <c r="H262" s="286">
        <v>0</v>
      </c>
      <c r="I262" s="286">
        <v>0</v>
      </c>
      <c r="J262" s="286">
        <v>0</v>
      </c>
      <c r="K262" s="286">
        <v>0</v>
      </c>
      <c r="L262" s="286">
        <v>0</v>
      </c>
      <c r="M262" s="286">
        <v>0</v>
      </c>
      <c r="N262" s="286">
        <v>0</v>
      </c>
      <c r="O262" s="286">
        <v>0</v>
      </c>
      <c r="P262" s="287">
        <v>0</v>
      </c>
      <c r="Q262" s="166" t="s">
        <v>162</v>
      </c>
      <c r="R262" s="204">
        <f t="shared" si="4"/>
        <v>0</v>
      </c>
    </row>
    <row r="263" spans="1:18" ht="15">
      <c r="A263" s="293" t="s">
        <v>440</v>
      </c>
      <c r="B263" s="294" t="s">
        <v>343</v>
      </c>
      <c r="C263" s="286">
        <v>3853000</v>
      </c>
      <c r="D263" s="286">
        <v>3955000</v>
      </c>
      <c r="E263" s="286">
        <v>4057000</v>
      </c>
      <c r="F263" s="286">
        <v>4159000</v>
      </c>
      <c r="G263" s="286">
        <v>4262000</v>
      </c>
      <c r="H263" s="286">
        <v>4364000</v>
      </c>
      <c r="I263" s="286">
        <v>4466000</v>
      </c>
      <c r="J263" s="286">
        <v>4568000</v>
      </c>
      <c r="K263" s="286">
        <v>4670000</v>
      </c>
      <c r="L263" s="286">
        <v>4772000</v>
      </c>
      <c r="M263" s="286">
        <v>4874000</v>
      </c>
      <c r="N263" s="286">
        <v>4976000</v>
      </c>
      <c r="O263" s="286">
        <v>5079000</v>
      </c>
      <c r="P263" s="287">
        <v>4465659</v>
      </c>
      <c r="Q263" s="166" t="s">
        <v>162</v>
      </c>
      <c r="R263" s="204">
        <f t="shared" si="4"/>
        <v>0</v>
      </c>
    </row>
    <row r="264" spans="1:18" ht="15">
      <c r="A264" s="293" t="s">
        <v>441</v>
      </c>
      <c r="B264" s="294" t="s">
        <v>343</v>
      </c>
      <c r="C264" s="286">
        <v>0</v>
      </c>
      <c r="D264" s="286">
        <v>0</v>
      </c>
      <c r="E264" s="286">
        <v>0</v>
      </c>
      <c r="F264" s="286">
        <v>0</v>
      </c>
      <c r="G264" s="286">
        <v>0</v>
      </c>
      <c r="H264" s="286">
        <v>0</v>
      </c>
      <c r="I264" s="286">
        <v>0</v>
      </c>
      <c r="J264" s="286">
        <v>0</v>
      </c>
      <c r="K264" s="286">
        <v>0</v>
      </c>
      <c r="L264" s="286">
        <v>0</v>
      </c>
      <c r="M264" s="286">
        <v>0</v>
      </c>
      <c r="N264" s="286">
        <v>0</v>
      </c>
      <c r="O264" s="286">
        <v>0</v>
      </c>
      <c r="P264" s="287">
        <v>0</v>
      </c>
      <c r="Q264" s="166" t="s">
        <v>162</v>
      </c>
      <c r="R264" s="204">
        <f t="shared" si="4"/>
        <v>0</v>
      </c>
    </row>
    <row r="265" spans="1:18" ht="15">
      <c r="A265" s="293" t="s">
        <v>442</v>
      </c>
      <c r="B265" s="294" t="s">
        <v>343</v>
      </c>
      <c r="C265" s="286">
        <v>0</v>
      </c>
      <c r="D265" s="286">
        <v>0</v>
      </c>
      <c r="E265" s="286">
        <v>0</v>
      </c>
      <c r="F265" s="286">
        <v>0</v>
      </c>
      <c r="G265" s="286">
        <v>0</v>
      </c>
      <c r="H265" s="286">
        <v>0</v>
      </c>
      <c r="I265" s="286">
        <v>0</v>
      </c>
      <c r="J265" s="286">
        <v>0</v>
      </c>
      <c r="K265" s="286">
        <v>0</v>
      </c>
      <c r="L265" s="286">
        <v>0</v>
      </c>
      <c r="M265" s="286">
        <v>0</v>
      </c>
      <c r="N265" s="286">
        <v>0</v>
      </c>
      <c r="O265" s="286">
        <v>0</v>
      </c>
      <c r="P265" s="287">
        <v>0</v>
      </c>
      <c r="Q265" s="166" t="s">
        <v>162</v>
      </c>
      <c r="R265" s="204">
        <f t="shared" si="4"/>
        <v>0</v>
      </c>
    </row>
    <row r="266" spans="1:18" ht="15">
      <c r="A266" s="293" t="s">
        <v>443</v>
      </c>
      <c r="B266" s="294" t="s">
        <v>343</v>
      </c>
      <c r="C266" s="286">
        <v>4105000</v>
      </c>
      <c r="D266" s="286">
        <v>4127000</v>
      </c>
      <c r="E266" s="286">
        <v>4149000</v>
      </c>
      <c r="F266" s="286">
        <v>4170000</v>
      </c>
      <c r="G266" s="286">
        <v>4192000</v>
      </c>
      <c r="H266" s="286">
        <v>4214000</v>
      </c>
      <c r="I266" s="286">
        <v>4236000</v>
      </c>
      <c r="J266" s="286">
        <v>4058000</v>
      </c>
      <c r="K266" s="286">
        <v>4079000</v>
      </c>
      <c r="L266" s="286">
        <v>4101000</v>
      </c>
      <c r="M266" s="286">
        <v>4123000</v>
      </c>
      <c r="N266" s="286">
        <v>4145000</v>
      </c>
      <c r="O266" s="286">
        <v>4167000</v>
      </c>
      <c r="P266" s="287">
        <v>4144161</v>
      </c>
      <c r="Q266" s="166" t="s">
        <v>162</v>
      </c>
      <c r="R266" s="204">
        <f t="shared" si="4"/>
        <v>0</v>
      </c>
    </row>
    <row r="267" spans="1:18" ht="15">
      <c r="A267" s="293" t="s">
        <v>444</v>
      </c>
      <c r="B267" s="294" t="s">
        <v>343</v>
      </c>
      <c r="C267" s="286">
        <v>0</v>
      </c>
      <c r="D267" s="286">
        <v>0</v>
      </c>
      <c r="E267" s="286">
        <v>0</v>
      </c>
      <c r="F267" s="286">
        <v>0</v>
      </c>
      <c r="G267" s="286">
        <v>0</v>
      </c>
      <c r="H267" s="286">
        <v>0</v>
      </c>
      <c r="I267" s="286">
        <v>0</v>
      </c>
      <c r="J267" s="286">
        <v>0</v>
      </c>
      <c r="K267" s="286">
        <v>0</v>
      </c>
      <c r="L267" s="286">
        <v>0</v>
      </c>
      <c r="M267" s="286">
        <v>0</v>
      </c>
      <c r="N267" s="286">
        <v>0</v>
      </c>
      <c r="O267" s="286">
        <v>0</v>
      </c>
      <c r="P267" s="287">
        <v>0</v>
      </c>
      <c r="Q267" s="166" t="s">
        <v>162</v>
      </c>
      <c r="R267" s="204">
        <f t="shared" si="4"/>
        <v>0</v>
      </c>
    </row>
    <row r="268" spans="1:18" ht="15">
      <c r="A268" s="293" t="s">
        <v>445</v>
      </c>
      <c r="B268" s="294" t="s">
        <v>343</v>
      </c>
      <c r="C268" s="286">
        <v>2958000</v>
      </c>
      <c r="D268" s="286">
        <v>3013000</v>
      </c>
      <c r="E268" s="286">
        <v>3067000</v>
      </c>
      <c r="F268" s="286">
        <v>3122000</v>
      </c>
      <c r="G268" s="286">
        <v>3176000</v>
      </c>
      <c r="H268" s="286">
        <v>3231000</v>
      </c>
      <c r="I268" s="286">
        <v>3285000</v>
      </c>
      <c r="J268" s="286">
        <v>3340000</v>
      </c>
      <c r="K268" s="286">
        <v>3394000</v>
      </c>
      <c r="L268" s="286">
        <v>3449000</v>
      </c>
      <c r="M268" s="286">
        <v>3504000</v>
      </c>
      <c r="N268" s="286">
        <v>3558000</v>
      </c>
      <c r="O268" s="286">
        <v>3613000</v>
      </c>
      <c r="P268" s="287">
        <v>3285324</v>
      </c>
      <c r="Q268" s="166" t="s">
        <v>162</v>
      </c>
      <c r="R268" s="204">
        <f t="shared" si="4"/>
        <v>0</v>
      </c>
    </row>
    <row r="269" spans="1:18" ht="15">
      <c r="A269" s="293" t="s">
        <v>446</v>
      </c>
      <c r="B269" s="294" t="s">
        <v>343</v>
      </c>
      <c r="C269" s="286">
        <v>0</v>
      </c>
      <c r="D269" s="286">
        <v>0</v>
      </c>
      <c r="E269" s="286">
        <v>0</v>
      </c>
      <c r="F269" s="286">
        <v>0</v>
      </c>
      <c r="G269" s="286">
        <v>0</v>
      </c>
      <c r="H269" s="286">
        <v>0</v>
      </c>
      <c r="I269" s="286">
        <v>0</v>
      </c>
      <c r="J269" s="286">
        <v>0</v>
      </c>
      <c r="K269" s="286">
        <v>0</v>
      </c>
      <c r="L269" s="286">
        <v>0</v>
      </c>
      <c r="M269" s="286">
        <v>0</v>
      </c>
      <c r="N269" s="286">
        <v>0</v>
      </c>
      <c r="O269" s="286">
        <v>0</v>
      </c>
      <c r="P269" s="287">
        <v>0</v>
      </c>
      <c r="Q269" s="166" t="s">
        <v>162</v>
      </c>
      <c r="R269" s="204">
        <f t="shared" si="4"/>
        <v>0</v>
      </c>
    </row>
    <row r="270" spans="1:18" ht="15">
      <c r="A270" s="293" t="s">
        <v>447</v>
      </c>
      <c r="B270" s="294" t="s">
        <v>343</v>
      </c>
      <c r="C270" s="286">
        <v>0</v>
      </c>
      <c r="D270" s="286">
        <v>0</v>
      </c>
      <c r="E270" s="286">
        <v>0</v>
      </c>
      <c r="F270" s="286">
        <v>0</v>
      </c>
      <c r="G270" s="286">
        <v>0</v>
      </c>
      <c r="H270" s="286">
        <v>0</v>
      </c>
      <c r="I270" s="286">
        <v>0</v>
      </c>
      <c r="J270" s="286">
        <v>0</v>
      </c>
      <c r="K270" s="286">
        <v>0</v>
      </c>
      <c r="L270" s="286">
        <v>0</v>
      </c>
      <c r="M270" s="286">
        <v>0</v>
      </c>
      <c r="N270" s="286">
        <v>0</v>
      </c>
      <c r="O270" s="286">
        <v>0</v>
      </c>
      <c r="P270" s="287">
        <v>0</v>
      </c>
      <c r="Q270" s="166" t="s">
        <v>162</v>
      </c>
      <c r="R270" s="204">
        <f t="shared" si="4"/>
        <v>0</v>
      </c>
    </row>
    <row r="271" spans="1:18" ht="15">
      <c r="A271" s="293" t="s">
        <v>448</v>
      </c>
      <c r="B271" s="294" t="s">
        <v>343</v>
      </c>
      <c r="C271" s="286">
        <v>0</v>
      </c>
      <c r="D271" s="286">
        <v>0</v>
      </c>
      <c r="E271" s="286">
        <v>0</v>
      </c>
      <c r="F271" s="286">
        <v>0</v>
      </c>
      <c r="G271" s="286">
        <v>0</v>
      </c>
      <c r="H271" s="286">
        <v>0</v>
      </c>
      <c r="I271" s="286">
        <v>0</v>
      </c>
      <c r="J271" s="286">
        <v>0</v>
      </c>
      <c r="K271" s="286">
        <v>0</v>
      </c>
      <c r="L271" s="286">
        <v>0</v>
      </c>
      <c r="M271" s="286">
        <v>0</v>
      </c>
      <c r="N271" s="286">
        <v>0</v>
      </c>
      <c r="O271" s="286">
        <v>0</v>
      </c>
      <c r="P271" s="287">
        <v>0</v>
      </c>
      <c r="Q271" s="166" t="s">
        <v>162</v>
      </c>
      <c r="R271" s="204">
        <f t="shared" si="4"/>
        <v>0</v>
      </c>
    </row>
    <row r="272" spans="1:18" ht="15">
      <c r="A272" s="293" t="s">
        <v>449</v>
      </c>
      <c r="B272" s="294" t="s">
        <v>343</v>
      </c>
      <c r="C272" s="286">
        <v>0</v>
      </c>
      <c r="D272" s="286">
        <v>0</v>
      </c>
      <c r="E272" s="286">
        <v>0</v>
      </c>
      <c r="F272" s="286">
        <v>0</v>
      </c>
      <c r="G272" s="286">
        <v>0</v>
      </c>
      <c r="H272" s="286">
        <v>0</v>
      </c>
      <c r="I272" s="286">
        <v>0</v>
      </c>
      <c r="J272" s="286">
        <v>0</v>
      </c>
      <c r="K272" s="286">
        <v>0</v>
      </c>
      <c r="L272" s="286">
        <v>0</v>
      </c>
      <c r="M272" s="286">
        <v>0</v>
      </c>
      <c r="N272" s="286">
        <v>0</v>
      </c>
      <c r="O272" s="286">
        <v>0</v>
      </c>
      <c r="P272" s="287">
        <v>0</v>
      </c>
      <c r="Q272" s="166" t="s">
        <v>162</v>
      </c>
      <c r="R272" s="204">
        <f t="shared" si="4"/>
        <v>0</v>
      </c>
    </row>
    <row r="273" spans="1:18" ht="15">
      <c r="A273" s="293" t="s">
        <v>450</v>
      </c>
      <c r="B273" s="294" t="s">
        <v>343</v>
      </c>
      <c r="C273" s="286">
        <v>0</v>
      </c>
      <c r="D273" s="286">
        <v>0</v>
      </c>
      <c r="E273" s="286">
        <v>0</v>
      </c>
      <c r="F273" s="286">
        <v>0</v>
      </c>
      <c r="G273" s="286">
        <v>0</v>
      </c>
      <c r="H273" s="286">
        <v>0</v>
      </c>
      <c r="I273" s="286">
        <v>0</v>
      </c>
      <c r="J273" s="286">
        <v>0</v>
      </c>
      <c r="K273" s="286">
        <v>0</v>
      </c>
      <c r="L273" s="286">
        <v>0</v>
      </c>
      <c r="M273" s="286">
        <v>0</v>
      </c>
      <c r="N273" s="286">
        <v>0</v>
      </c>
      <c r="O273" s="286">
        <v>0</v>
      </c>
      <c r="P273" s="287">
        <v>0</v>
      </c>
      <c r="Q273" s="166" t="s">
        <v>162</v>
      </c>
      <c r="R273" s="204">
        <f t="shared" si="4"/>
        <v>0</v>
      </c>
    </row>
    <row r="274" spans="1:18" ht="15">
      <c r="A274" s="293" t="s">
        <v>451</v>
      </c>
      <c r="B274" s="294" t="s">
        <v>343</v>
      </c>
      <c r="C274" s="286">
        <v>0</v>
      </c>
      <c r="D274" s="286">
        <v>0</v>
      </c>
      <c r="E274" s="286">
        <v>0</v>
      </c>
      <c r="F274" s="286">
        <v>0</v>
      </c>
      <c r="G274" s="286">
        <v>0</v>
      </c>
      <c r="H274" s="286">
        <v>0</v>
      </c>
      <c r="I274" s="286">
        <v>0</v>
      </c>
      <c r="J274" s="286">
        <v>0</v>
      </c>
      <c r="K274" s="286">
        <v>0</v>
      </c>
      <c r="L274" s="286">
        <v>0</v>
      </c>
      <c r="M274" s="286">
        <v>0</v>
      </c>
      <c r="N274" s="286">
        <v>0</v>
      </c>
      <c r="O274" s="286">
        <v>0</v>
      </c>
      <c r="P274" s="287">
        <v>0</v>
      </c>
      <c r="Q274" s="166" t="s">
        <v>162</v>
      </c>
      <c r="R274" s="204">
        <f t="shared" si="4"/>
        <v>0</v>
      </c>
    </row>
    <row r="275" spans="1:18" ht="15">
      <c r="A275" s="293" t="s">
        <v>452</v>
      </c>
      <c r="B275" s="294" t="s">
        <v>343</v>
      </c>
      <c r="C275" s="286">
        <v>55556000</v>
      </c>
      <c r="D275" s="286">
        <v>55610000</v>
      </c>
      <c r="E275" s="286">
        <v>55665000</v>
      </c>
      <c r="F275" s="286">
        <v>55719000</v>
      </c>
      <c r="G275" s="286">
        <v>55773000</v>
      </c>
      <c r="H275" s="286">
        <v>55827000</v>
      </c>
      <c r="I275" s="286">
        <v>55881000</v>
      </c>
      <c r="J275" s="286">
        <v>55936000</v>
      </c>
      <c r="K275" s="286">
        <v>55990000</v>
      </c>
      <c r="L275" s="286">
        <v>56037000</v>
      </c>
      <c r="M275" s="286">
        <v>56091000</v>
      </c>
      <c r="N275" s="286">
        <v>56145000</v>
      </c>
      <c r="O275" s="286">
        <v>56201000</v>
      </c>
      <c r="P275" s="287">
        <v>55879361</v>
      </c>
      <c r="Q275" s="166" t="s">
        <v>162</v>
      </c>
      <c r="R275" s="204">
        <f t="shared" si="4"/>
        <v>0</v>
      </c>
    </row>
    <row r="276" spans="1:18" ht="15">
      <c r="A276" s="293" t="s">
        <v>453</v>
      </c>
      <c r="B276" s="294" t="s">
        <v>343</v>
      </c>
      <c r="C276" s="286">
        <v>0</v>
      </c>
      <c r="D276" s="286">
        <v>0</v>
      </c>
      <c r="E276" s="286">
        <v>0</v>
      </c>
      <c r="F276" s="286">
        <v>0</v>
      </c>
      <c r="G276" s="286">
        <v>0</v>
      </c>
      <c r="H276" s="286">
        <v>0</v>
      </c>
      <c r="I276" s="286">
        <v>0</v>
      </c>
      <c r="J276" s="286">
        <v>0</v>
      </c>
      <c r="K276" s="286">
        <v>0</v>
      </c>
      <c r="L276" s="286">
        <v>0</v>
      </c>
      <c r="M276" s="286">
        <v>0</v>
      </c>
      <c r="N276" s="286">
        <v>0</v>
      </c>
      <c r="O276" s="286">
        <v>0</v>
      </c>
      <c r="P276" s="287">
        <v>0</v>
      </c>
      <c r="Q276" s="166" t="s">
        <v>162</v>
      </c>
      <c r="R276" s="204">
        <f t="shared" si="4"/>
        <v>0</v>
      </c>
    </row>
    <row r="277" spans="1:18" ht="15">
      <c r="A277" s="293" t="s">
        <v>454</v>
      </c>
      <c r="B277" s="294" t="s">
        <v>343</v>
      </c>
      <c r="C277" s="286">
        <v>3824000</v>
      </c>
      <c r="D277" s="286">
        <v>3904000</v>
      </c>
      <c r="E277" s="286">
        <v>3984000</v>
      </c>
      <c r="F277" s="286">
        <v>4064000</v>
      </c>
      <c r="G277" s="286">
        <v>4144000</v>
      </c>
      <c r="H277" s="286">
        <v>4223000</v>
      </c>
      <c r="I277" s="286">
        <v>4303000</v>
      </c>
      <c r="J277" s="286">
        <v>4383000</v>
      </c>
      <c r="K277" s="286">
        <v>4463000</v>
      </c>
      <c r="L277" s="286">
        <v>4543000</v>
      </c>
      <c r="M277" s="286">
        <v>4623000</v>
      </c>
      <c r="N277" s="286">
        <v>4702000</v>
      </c>
      <c r="O277" s="286">
        <v>4759000</v>
      </c>
      <c r="P277" s="287">
        <v>4302318</v>
      </c>
      <c r="Q277" s="166" t="s">
        <v>162</v>
      </c>
      <c r="R277" s="204">
        <f t="shared" si="4"/>
        <v>0</v>
      </c>
    </row>
    <row r="278" spans="1:18" ht="15">
      <c r="A278" s="293" t="s">
        <v>455</v>
      </c>
      <c r="B278" s="294" t="s">
        <v>343</v>
      </c>
      <c r="C278" s="286">
        <v>81000</v>
      </c>
      <c r="D278" s="286">
        <v>82000</v>
      </c>
      <c r="E278" s="286">
        <v>83000</v>
      </c>
      <c r="F278" s="286">
        <v>84000</v>
      </c>
      <c r="G278" s="286">
        <v>85000</v>
      </c>
      <c r="H278" s="286">
        <v>86000</v>
      </c>
      <c r="I278" s="286">
        <v>87000</v>
      </c>
      <c r="J278" s="286">
        <v>88000</v>
      </c>
      <c r="K278" s="286">
        <v>89000</v>
      </c>
      <c r="L278" s="286">
        <v>90000</v>
      </c>
      <c r="M278" s="286">
        <v>91000</v>
      </c>
      <c r="N278" s="286">
        <v>92000</v>
      </c>
      <c r="O278" s="286">
        <v>94000</v>
      </c>
      <c r="P278" s="287">
        <v>87254</v>
      </c>
      <c r="Q278" s="166" t="s">
        <v>162</v>
      </c>
      <c r="R278" s="204">
        <f t="shared" si="4"/>
        <v>0</v>
      </c>
    </row>
    <row r="279" spans="1:18" ht="15">
      <c r="A279" s="293" t="s">
        <v>456</v>
      </c>
      <c r="B279" s="294" t="s">
        <v>343</v>
      </c>
      <c r="C279" s="286">
        <v>167000</v>
      </c>
      <c r="D279" s="286">
        <v>170000</v>
      </c>
      <c r="E279" s="286">
        <v>172000</v>
      </c>
      <c r="F279" s="286">
        <v>174000</v>
      </c>
      <c r="G279" s="286">
        <v>177000</v>
      </c>
      <c r="H279" s="286">
        <v>179000</v>
      </c>
      <c r="I279" s="286">
        <v>182000</v>
      </c>
      <c r="J279" s="286">
        <v>184000</v>
      </c>
      <c r="K279" s="286">
        <v>186000</v>
      </c>
      <c r="L279" s="286">
        <v>189000</v>
      </c>
      <c r="M279" s="286">
        <v>191000</v>
      </c>
      <c r="N279" s="286">
        <v>194000</v>
      </c>
      <c r="O279" s="286">
        <v>196000</v>
      </c>
      <c r="P279" s="287">
        <v>181548</v>
      </c>
      <c r="Q279" s="166" t="s">
        <v>162</v>
      </c>
      <c r="R279" s="204">
        <f t="shared" si="4"/>
        <v>0</v>
      </c>
    </row>
    <row r="280" spans="1:18" ht="15">
      <c r="A280" s="293" t="s">
        <v>457</v>
      </c>
      <c r="B280" s="294" t="s">
        <v>343</v>
      </c>
      <c r="C280" s="286">
        <v>0</v>
      </c>
      <c r="D280" s="286">
        <v>0</v>
      </c>
      <c r="E280" s="286">
        <v>0</v>
      </c>
      <c r="F280" s="286">
        <v>0</v>
      </c>
      <c r="G280" s="286">
        <v>0</v>
      </c>
      <c r="H280" s="286">
        <v>0</v>
      </c>
      <c r="I280" s="286">
        <v>0</v>
      </c>
      <c r="J280" s="286">
        <v>0</v>
      </c>
      <c r="K280" s="286">
        <v>0</v>
      </c>
      <c r="L280" s="286">
        <v>0</v>
      </c>
      <c r="M280" s="286">
        <v>0</v>
      </c>
      <c r="N280" s="286">
        <v>0</v>
      </c>
      <c r="O280" s="286">
        <v>0</v>
      </c>
      <c r="P280" s="287">
        <v>0</v>
      </c>
      <c r="Q280" s="166" t="s">
        <v>162</v>
      </c>
      <c r="R280" s="204">
        <f t="shared" si="4"/>
        <v>0</v>
      </c>
    </row>
    <row r="281" spans="1:18" ht="15">
      <c r="A281" s="293" t="s">
        <v>458</v>
      </c>
      <c r="B281" s="294" t="s">
        <v>343</v>
      </c>
      <c r="C281" s="286">
        <v>0</v>
      </c>
      <c r="D281" s="286">
        <v>0</v>
      </c>
      <c r="E281" s="286">
        <v>0</v>
      </c>
      <c r="F281" s="286">
        <v>0</v>
      </c>
      <c r="G281" s="286">
        <v>0</v>
      </c>
      <c r="H281" s="286">
        <v>0</v>
      </c>
      <c r="I281" s="286">
        <v>0</v>
      </c>
      <c r="J281" s="286">
        <v>0</v>
      </c>
      <c r="K281" s="286">
        <v>0</v>
      </c>
      <c r="L281" s="286">
        <v>0</v>
      </c>
      <c r="M281" s="286">
        <v>0</v>
      </c>
      <c r="N281" s="286">
        <v>0</v>
      </c>
      <c r="O281" s="286">
        <v>0</v>
      </c>
      <c r="P281" s="287">
        <v>0</v>
      </c>
      <c r="Q281" s="166" t="s">
        <v>162</v>
      </c>
      <c r="R281" s="204">
        <f t="shared" si="4"/>
        <v>0</v>
      </c>
    </row>
    <row r="282" spans="1:18" ht="15">
      <c r="A282" s="293" t="s">
        <v>459</v>
      </c>
      <c r="B282" s="294" t="s">
        <v>343</v>
      </c>
      <c r="C282" s="286">
        <v>0</v>
      </c>
      <c r="D282" s="286">
        <v>0</v>
      </c>
      <c r="E282" s="286">
        <v>0</v>
      </c>
      <c r="F282" s="286">
        <v>0</v>
      </c>
      <c r="G282" s="286">
        <v>0</v>
      </c>
      <c r="H282" s="286">
        <v>0</v>
      </c>
      <c r="I282" s="286">
        <v>0</v>
      </c>
      <c r="J282" s="286">
        <v>0</v>
      </c>
      <c r="K282" s="286">
        <v>0</v>
      </c>
      <c r="L282" s="286">
        <v>0</v>
      </c>
      <c r="M282" s="286">
        <v>0</v>
      </c>
      <c r="N282" s="286">
        <v>0</v>
      </c>
      <c r="O282" s="286">
        <v>0</v>
      </c>
      <c r="P282" s="287">
        <v>0</v>
      </c>
      <c r="Q282" s="166" t="s">
        <v>162</v>
      </c>
      <c r="R282" s="204">
        <f t="shared" si="4"/>
        <v>0</v>
      </c>
    </row>
    <row r="283" spans="1:18" ht="15">
      <c r="A283" s="293" t="s">
        <v>460</v>
      </c>
      <c r="B283" s="294" t="s">
        <v>343</v>
      </c>
      <c r="C283" s="286">
        <v>0</v>
      </c>
      <c r="D283" s="286">
        <v>0</v>
      </c>
      <c r="E283" s="286">
        <v>0</v>
      </c>
      <c r="F283" s="286">
        <v>0</v>
      </c>
      <c r="G283" s="286">
        <v>0</v>
      </c>
      <c r="H283" s="286">
        <v>0</v>
      </c>
      <c r="I283" s="286">
        <v>0</v>
      </c>
      <c r="J283" s="286">
        <v>0</v>
      </c>
      <c r="K283" s="286">
        <v>0</v>
      </c>
      <c r="L283" s="286">
        <v>0</v>
      </c>
      <c r="M283" s="286">
        <v>0</v>
      </c>
      <c r="N283" s="286">
        <v>0</v>
      </c>
      <c r="O283" s="286">
        <v>0</v>
      </c>
      <c r="P283" s="287">
        <v>0</v>
      </c>
      <c r="Q283" s="166" t="s">
        <v>162</v>
      </c>
      <c r="R283" s="204">
        <f t="shared" si="4"/>
        <v>0</v>
      </c>
    </row>
    <row r="284" spans="1:18" ht="15">
      <c r="A284" s="293" t="s">
        <v>461</v>
      </c>
      <c r="B284" s="294" t="s">
        <v>343</v>
      </c>
      <c r="C284" s="286">
        <v>15624000</v>
      </c>
      <c r="D284" s="286">
        <v>15654000</v>
      </c>
      <c r="E284" s="286">
        <v>15683000</v>
      </c>
      <c r="F284" s="286">
        <v>15712000</v>
      </c>
      <c r="G284" s="286">
        <v>15742000</v>
      </c>
      <c r="H284" s="286">
        <v>15771000</v>
      </c>
      <c r="I284" s="286">
        <v>15800000</v>
      </c>
      <c r="J284" s="286">
        <v>15830000</v>
      </c>
      <c r="K284" s="286">
        <v>15859000</v>
      </c>
      <c r="L284" s="286">
        <v>15889000</v>
      </c>
      <c r="M284" s="286">
        <v>15918000</v>
      </c>
      <c r="N284" s="286">
        <v>15947000</v>
      </c>
      <c r="O284" s="286">
        <v>15977000</v>
      </c>
      <c r="P284" s="287">
        <v>15800481</v>
      </c>
      <c r="Q284" s="166" t="s">
        <v>162</v>
      </c>
      <c r="R284" s="204">
        <f t="shared" si="4"/>
        <v>0</v>
      </c>
    </row>
    <row r="285" spans="1:18" ht="15">
      <c r="A285" s="293" t="s">
        <v>462</v>
      </c>
      <c r="B285" s="294" t="s">
        <v>343</v>
      </c>
      <c r="C285" s="286">
        <v>0</v>
      </c>
      <c r="D285" s="286">
        <v>0</v>
      </c>
      <c r="E285" s="286">
        <v>0</v>
      </c>
      <c r="F285" s="286">
        <v>0</v>
      </c>
      <c r="G285" s="286">
        <v>0</v>
      </c>
      <c r="H285" s="286">
        <v>0</v>
      </c>
      <c r="I285" s="286">
        <v>0</v>
      </c>
      <c r="J285" s="286">
        <v>0</v>
      </c>
      <c r="K285" s="286">
        <v>0</v>
      </c>
      <c r="L285" s="286">
        <v>0</v>
      </c>
      <c r="M285" s="286">
        <v>0</v>
      </c>
      <c r="N285" s="286">
        <v>0</v>
      </c>
      <c r="O285" s="286">
        <v>0</v>
      </c>
      <c r="P285" s="287">
        <v>0</v>
      </c>
      <c r="Q285" s="166" t="s">
        <v>162</v>
      </c>
      <c r="R285" s="204">
        <f t="shared" si="4"/>
        <v>0</v>
      </c>
    </row>
    <row r="286" spans="1:18" ht="15">
      <c r="A286" s="293" t="s">
        <v>463</v>
      </c>
      <c r="B286" s="294" t="s">
        <v>343</v>
      </c>
      <c r="C286" s="286">
        <v>2236000</v>
      </c>
      <c r="D286" s="286">
        <v>2280000</v>
      </c>
      <c r="E286" s="286">
        <v>2325000</v>
      </c>
      <c r="F286" s="286">
        <v>2370000</v>
      </c>
      <c r="G286" s="286">
        <v>2415000</v>
      </c>
      <c r="H286" s="286">
        <v>2460000</v>
      </c>
      <c r="I286" s="286">
        <v>2504000</v>
      </c>
      <c r="J286" s="286">
        <v>2549000</v>
      </c>
      <c r="K286" s="286">
        <v>2594000</v>
      </c>
      <c r="L286" s="286">
        <v>2639000</v>
      </c>
      <c r="M286" s="286">
        <v>2683000</v>
      </c>
      <c r="N286" s="286">
        <v>2728000</v>
      </c>
      <c r="O286" s="286">
        <v>2773000</v>
      </c>
      <c r="P286" s="287">
        <v>2504303</v>
      </c>
      <c r="Q286" s="166" t="s">
        <v>162</v>
      </c>
      <c r="R286" s="204">
        <f t="shared" si="4"/>
        <v>0</v>
      </c>
    </row>
    <row r="287" spans="1:18" ht="15">
      <c r="A287" s="293" t="s">
        <v>464</v>
      </c>
      <c r="B287" s="294" t="s">
        <v>343</v>
      </c>
      <c r="C287" s="286">
        <v>0</v>
      </c>
      <c r="D287" s="286">
        <v>0</v>
      </c>
      <c r="E287" s="286">
        <v>0</v>
      </c>
      <c r="F287" s="286">
        <v>0</v>
      </c>
      <c r="G287" s="286">
        <v>0</v>
      </c>
      <c r="H287" s="286">
        <v>0</v>
      </c>
      <c r="I287" s="286">
        <v>0</v>
      </c>
      <c r="J287" s="286">
        <v>0</v>
      </c>
      <c r="K287" s="286">
        <v>0</v>
      </c>
      <c r="L287" s="286">
        <v>0</v>
      </c>
      <c r="M287" s="286">
        <v>0</v>
      </c>
      <c r="N287" s="286">
        <v>0</v>
      </c>
      <c r="O287" s="286">
        <v>0</v>
      </c>
      <c r="P287" s="287">
        <v>0</v>
      </c>
      <c r="Q287" s="166" t="s">
        <v>162</v>
      </c>
      <c r="R287" s="204">
        <f t="shared" si="4"/>
        <v>0</v>
      </c>
    </row>
    <row r="288" spans="1:18" ht="15">
      <c r="A288" s="293" t="s">
        <v>465</v>
      </c>
      <c r="B288" s="294" t="s">
        <v>343</v>
      </c>
      <c r="C288" s="286">
        <v>5464000</v>
      </c>
      <c r="D288" s="286">
        <v>5562000</v>
      </c>
      <c r="E288" s="286">
        <v>5659000</v>
      </c>
      <c r="F288" s="286">
        <v>5756000</v>
      </c>
      <c r="G288" s="286">
        <v>5854000</v>
      </c>
      <c r="H288" s="286">
        <v>5951000</v>
      </c>
      <c r="I288" s="286">
        <v>6049000</v>
      </c>
      <c r="J288" s="286">
        <v>6146000</v>
      </c>
      <c r="K288" s="286">
        <v>6243000</v>
      </c>
      <c r="L288" s="286">
        <v>6341000</v>
      </c>
      <c r="M288" s="286">
        <v>6438000</v>
      </c>
      <c r="N288" s="286">
        <v>6536000</v>
      </c>
      <c r="O288" s="286">
        <v>6638000</v>
      </c>
      <c r="P288" s="287">
        <v>6048764</v>
      </c>
      <c r="Q288" s="166" t="s">
        <v>162</v>
      </c>
      <c r="R288" s="204">
        <f t="shared" si="4"/>
        <v>0</v>
      </c>
    </row>
    <row r="289" spans="1:18" ht="15">
      <c r="A289" s="293" t="s">
        <v>466</v>
      </c>
      <c r="B289" s="294" t="s">
        <v>343</v>
      </c>
      <c r="C289" s="286">
        <v>0</v>
      </c>
      <c r="D289" s="286">
        <v>0</v>
      </c>
      <c r="E289" s="286">
        <v>0</v>
      </c>
      <c r="F289" s="286">
        <v>0</v>
      </c>
      <c r="G289" s="286">
        <v>0</v>
      </c>
      <c r="H289" s="286">
        <v>0</v>
      </c>
      <c r="I289" s="286">
        <v>0</v>
      </c>
      <c r="J289" s="286">
        <v>0</v>
      </c>
      <c r="K289" s="286">
        <v>0</v>
      </c>
      <c r="L289" s="286">
        <v>0</v>
      </c>
      <c r="M289" s="286">
        <v>0</v>
      </c>
      <c r="N289" s="286">
        <v>0</v>
      </c>
      <c r="O289" s="286">
        <v>0</v>
      </c>
      <c r="P289" s="287">
        <v>0</v>
      </c>
      <c r="Q289" s="166" t="s">
        <v>162</v>
      </c>
      <c r="R289" s="204">
        <f t="shared" si="4"/>
        <v>0</v>
      </c>
    </row>
    <row r="290" spans="1:18" ht="15">
      <c r="A290" s="293" t="s">
        <v>467</v>
      </c>
      <c r="B290" s="294" t="s">
        <v>343</v>
      </c>
      <c r="C290" s="286">
        <v>587000</v>
      </c>
      <c r="D290" s="286">
        <v>611000</v>
      </c>
      <c r="E290" s="286">
        <v>636000</v>
      </c>
      <c r="F290" s="286">
        <v>660000</v>
      </c>
      <c r="G290" s="286">
        <v>685000</v>
      </c>
      <c r="H290" s="286">
        <v>709000</v>
      </c>
      <c r="I290" s="286">
        <v>734000</v>
      </c>
      <c r="J290" s="286">
        <v>758000</v>
      </c>
      <c r="K290" s="286">
        <v>782000</v>
      </c>
      <c r="L290" s="286">
        <v>807000</v>
      </c>
      <c r="M290" s="286">
        <v>831000</v>
      </c>
      <c r="N290" s="286">
        <v>856000</v>
      </c>
      <c r="O290" s="286">
        <v>880000</v>
      </c>
      <c r="P290" s="287">
        <v>733559</v>
      </c>
      <c r="Q290" s="166" t="s">
        <v>162</v>
      </c>
      <c r="R290" s="204">
        <f t="shared" si="4"/>
        <v>0</v>
      </c>
    </row>
    <row r="291" spans="1:18" ht="15">
      <c r="A291" s="293" t="s">
        <v>468</v>
      </c>
      <c r="B291" s="294" t="s">
        <v>343</v>
      </c>
      <c r="C291" s="286">
        <v>1463000</v>
      </c>
      <c r="D291" s="286">
        <v>1512000</v>
      </c>
      <c r="E291" s="286">
        <v>1562000</v>
      </c>
      <c r="F291" s="286">
        <v>1611000</v>
      </c>
      <c r="G291" s="286">
        <v>1660000</v>
      </c>
      <c r="H291" s="286">
        <v>1709000</v>
      </c>
      <c r="I291" s="286">
        <v>1758000</v>
      </c>
      <c r="J291" s="286">
        <v>1808000</v>
      </c>
      <c r="K291" s="286">
        <v>1857000</v>
      </c>
      <c r="L291" s="286">
        <v>1906000</v>
      </c>
      <c r="M291" s="286">
        <v>1955000</v>
      </c>
      <c r="N291" s="286">
        <v>2004000</v>
      </c>
      <c r="O291" s="286">
        <v>2054000</v>
      </c>
      <c r="P291" s="287">
        <v>1758419</v>
      </c>
      <c r="Q291" s="166" t="s">
        <v>162</v>
      </c>
      <c r="R291" s="204">
        <f t="shared" si="4"/>
        <v>0</v>
      </c>
    </row>
    <row r="292" spans="1:18" ht="15">
      <c r="A292" s="293" t="s">
        <v>469</v>
      </c>
      <c r="B292" s="294" t="s">
        <v>343</v>
      </c>
      <c r="C292" s="286">
        <v>0</v>
      </c>
      <c r="D292" s="286">
        <v>0</v>
      </c>
      <c r="E292" s="286">
        <v>0</v>
      </c>
      <c r="F292" s="286">
        <v>0</v>
      </c>
      <c r="G292" s="286">
        <v>0</v>
      </c>
      <c r="H292" s="286">
        <v>0</v>
      </c>
      <c r="I292" s="286">
        <v>0</v>
      </c>
      <c r="J292" s="286">
        <v>0</v>
      </c>
      <c r="K292" s="286">
        <v>0</v>
      </c>
      <c r="L292" s="286">
        <v>0</v>
      </c>
      <c r="M292" s="286">
        <v>0</v>
      </c>
      <c r="N292" s="286">
        <v>0</v>
      </c>
      <c r="O292" s="286">
        <v>0</v>
      </c>
      <c r="P292" s="287">
        <v>0</v>
      </c>
      <c r="Q292" s="166" t="s">
        <v>162</v>
      </c>
      <c r="R292" s="204">
        <f t="shared" si="4"/>
        <v>0</v>
      </c>
    </row>
    <row r="293" spans="1:18" ht="15">
      <c r="A293" s="293" t="s">
        <v>470</v>
      </c>
      <c r="B293" s="294" t="s">
        <v>343</v>
      </c>
      <c r="C293" s="286">
        <v>0</v>
      </c>
      <c r="D293" s="286">
        <v>0</v>
      </c>
      <c r="E293" s="286">
        <v>0</v>
      </c>
      <c r="F293" s="286">
        <v>0</v>
      </c>
      <c r="G293" s="286">
        <v>0</v>
      </c>
      <c r="H293" s="286">
        <v>0</v>
      </c>
      <c r="I293" s="286">
        <v>0</v>
      </c>
      <c r="J293" s="286">
        <v>0</v>
      </c>
      <c r="K293" s="286">
        <v>0</v>
      </c>
      <c r="L293" s="286">
        <v>0</v>
      </c>
      <c r="M293" s="286">
        <v>0</v>
      </c>
      <c r="N293" s="286">
        <v>0</v>
      </c>
      <c r="O293" s="286">
        <v>0</v>
      </c>
      <c r="P293" s="287">
        <v>0</v>
      </c>
      <c r="Q293" s="166" t="s">
        <v>162</v>
      </c>
      <c r="R293" s="204">
        <f t="shared" si="4"/>
        <v>0</v>
      </c>
    </row>
    <row r="294" spans="1:18" ht="15">
      <c r="A294" s="293" t="s">
        <v>471</v>
      </c>
      <c r="B294" s="294" t="s">
        <v>343</v>
      </c>
      <c r="C294" s="286">
        <v>6886000</v>
      </c>
      <c r="D294" s="286">
        <v>7070000</v>
      </c>
      <c r="E294" s="286">
        <v>7254000</v>
      </c>
      <c r="F294" s="286">
        <v>7437000</v>
      </c>
      <c r="G294" s="286">
        <v>7621000</v>
      </c>
      <c r="H294" s="286">
        <v>7804000</v>
      </c>
      <c r="I294" s="286">
        <v>7988000</v>
      </c>
      <c r="J294" s="286">
        <v>8171000</v>
      </c>
      <c r="K294" s="286">
        <v>8355000</v>
      </c>
      <c r="L294" s="286">
        <v>8538000</v>
      </c>
      <c r="M294" s="286">
        <v>8722000</v>
      </c>
      <c r="N294" s="286">
        <v>8906000</v>
      </c>
      <c r="O294" s="286">
        <v>9089000</v>
      </c>
      <c r="P294" s="287">
        <v>7987816</v>
      </c>
      <c r="Q294" s="166" t="s">
        <v>162</v>
      </c>
      <c r="R294" s="204">
        <f t="shared" si="4"/>
        <v>0</v>
      </c>
    </row>
    <row r="295" spans="1:18" ht="15">
      <c r="A295" s="293" t="s">
        <v>472</v>
      </c>
      <c r="B295" s="294" t="s">
        <v>343</v>
      </c>
      <c r="C295" s="286">
        <v>0</v>
      </c>
      <c r="D295" s="286">
        <v>0</v>
      </c>
      <c r="E295" s="286">
        <v>0</v>
      </c>
      <c r="F295" s="286">
        <v>0</v>
      </c>
      <c r="G295" s="286">
        <v>0</v>
      </c>
      <c r="H295" s="286">
        <v>0</v>
      </c>
      <c r="I295" s="286">
        <v>0</v>
      </c>
      <c r="J295" s="286">
        <v>0</v>
      </c>
      <c r="K295" s="286">
        <v>0</v>
      </c>
      <c r="L295" s="286">
        <v>0</v>
      </c>
      <c r="M295" s="286">
        <v>0</v>
      </c>
      <c r="N295" s="286">
        <v>0</v>
      </c>
      <c r="O295" s="286">
        <v>0</v>
      </c>
      <c r="P295" s="287">
        <v>0</v>
      </c>
      <c r="Q295" s="166" t="s">
        <v>162</v>
      </c>
      <c r="R295" s="204">
        <f t="shared" si="4"/>
        <v>0</v>
      </c>
    </row>
    <row r="296" spans="1:18" ht="15">
      <c r="A296" s="293" t="s">
        <v>473</v>
      </c>
      <c r="B296" s="294" t="s">
        <v>343</v>
      </c>
      <c r="C296" s="286">
        <v>6772000</v>
      </c>
      <c r="D296" s="286">
        <v>6930000</v>
      </c>
      <c r="E296" s="286">
        <v>7089000</v>
      </c>
      <c r="F296" s="286">
        <v>7247000</v>
      </c>
      <c r="G296" s="286">
        <v>7406000</v>
      </c>
      <c r="H296" s="286">
        <v>7564000</v>
      </c>
      <c r="I296" s="286">
        <v>7723000</v>
      </c>
      <c r="J296" s="286">
        <v>7881000</v>
      </c>
      <c r="K296" s="286">
        <v>8039000</v>
      </c>
      <c r="L296" s="286">
        <v>8198000</v>
      </c>
      <c r="M296" s="286">
        <v>8356000</v>
      </c>
      <c r="N296" s="286">
        <v>8515000</v>
      </c>
      <c r="O296" s="286">
        <v>8673000</v>
      </c>
      <c r="P296" s="287">
        <v>7722537</v>
      </c>
      <c r="Q296" s="166" t="s">
        <v>162</v>
      </c>
      <c r="R296" s="204">
        <f t="shared" si="4"/>
        <v>0</v>
      </c>
    </row>
    <row r="297" spans="1:18" ht="15">
      <c r="A297" s="293" t="s">
        <v>474</v>
      </c>
      <c r="B297" s="294" t="s">
        <v>343</v>
      </c>
      <c r="C297" s="286">
        <v>0</v>
      </c>
      <c r="D297" s="286">
        <v>0</v>
      </c>
      <c r="E297" s="286">
        <v>0</v>
      </c>
      <c r="F297" s="286">
        <v>0</v>
      </c>
      <c r="G297" s="286">
        <v>0</v>
      </c>
      <c r="H297" s="286">
        <v>0</v>
      </c>
      <c r="I297" s="286">
        <v>0</v>
      </c>
      <c r="J297" s="286">
        <v>0</v>
      </c>
      <c r="K297" s="286">
        <v>0</v>
      </c>
      <c r="L297" s="286">
        <v>0</v>
      </c>
      <c r="M297" s="286">
        <v>0</v>
      </c>
      <c r="N297" s="286">
        <v>0</v>
      </c>
      <c r="O297" s="286">
        <v>0</v>
      </c>
      <c r="P297" s="287">
        <v>0</v>
      </c>
      <c r="Q297" s="166" t="s">
        <v>162</v>
      </c>
      <c r="R297" s="204">
        <f t="shared" si="4"/>
        <v>0</v>
      </c>
    </row>
    <row r="298" spans="1:18" ht="15">
      <c r="A298" s="293" t="s">
        <v>475</v>
      </c>
      <c r="B298" s="294" t="s">
        <v>343</v>
      </c>
      <c r="C298" s="286">
        <v>0</v>
      </c>
      <c r="D298" s="286">
        <v>0</v>
      </c>
      <c r="E298" s="286">
        <v>0</v>
      </c>
      <c r="F298" s="286">
        <v>0</v>
      </c>
      <c r="G298" s="286">
        <v>0</v>
      </c>
      <c r="H298" s="286">
        <v>0</v>
      </c>
      <c r="I298" s="286">
        <v>0</v>
      </c>
      <c r="J298" s="286">
        <v>0</v>
      </c>
      <c r="K298" s="286">
        <v>0</v>
      </c>
      <c r="L298" s="286">
        <v>0</v>
      </c>
      <c r="M298" s="286">
        <v>0</v>
      </c>
      <c r="N298" s="286">
        <v>0</v>
      </c>
      <c r="O298" s="286">
        <v>0</v>
      </c>
      <c r="P298" s="287">
        <v>0</v>
      </c>
      <c r="Q298" s="166" t="s">
        <v>162</v>
      </c>
      <c r="R298" s="204">
        <f t="shared" si="4"/>
        <v>0</v>
      </c>
    </row>
    <row r="299" spans="1:18" ht="15">
      <c r="A299" s="293" t="s">
        <v>476</v>
      </c>
      <c r="B299" s="294" t="s">
        <v>343</v>
      </c>
      <c r="C299" s="286">
        <v>0</v>
      </c>
      <c r="D299" s="286">
        <v>0</v>
      </c>
      <c r="E299" s="286">
        <v>0</v>
      </c>
      <c r="F299" s="286">
        <v>0</v>
      </c>
      <c r="G299" s="286">
        <v>0</v>
      </c>
      <c r="H299" s="286">
        <v>0</v>
      </c>
      <c r="I299" s="286">
        <v>0</v>
      </c>
      <c r="J299" s="286">
        <v>0</v>
      </c>
      <c r="K299" s="286">
        <v>0</v>
      </c>
      <c r="L299" s="286">
        <v>0</v>
      </c>
      <c r="M299" s="286">
        <v>0</v>
      </c>
      <c r="N299" s="286">
        <v>0</v>
      </c>
      <c r="O299" s="286">
        <v>0</v>
      </c>
      <c r="P299" s="287">
        <v>0</v>
      </c>
      <c r="Q299" s="166" t="s">
        <v>162</v>
      </c>
      <c r="R299" s="204">
        <f t="shared" si="4"/>
        <v>0</v>
      </c>
    </row>
    <row r="300" spans="1:18" ht="15">
      <c r="A300" s="293" t="s">
        <v>477</v>
      </c>
      <c r="B300" s="294" t="s">
        <v>343</v>
      </c>
      <c r="C300" s="286">
        <v>0</v>
      </c>
      <c r="D300" s="286">
        <v>0</v>
      </c>
      <c r="E300" s="286">
        <v>0</v>
      </c>
      <c r="F300" s="286">
        <v>0</v>
      </c>
      <c r="G300" s="286">
        <v>0</v>
      </c>
      <c r="H300" s="286">
        <v>0</v>
      </c>
      <c r="I300" s="286">
        <v>0</v>
      </c>
      <c r="J300" s="286">
        <v>0</v>
      </c>
      <c r="K300" s="286">
        <v>0</v>
      </c>
      <c r="L300" s="286">
        <v>0</v>
      </c>
      <c r="M300" s="286">
        <v>0</v>
      </c>
      <c r="N300" s="286">
        <v>0</v>
      </c>
      <c r="O300" s="286">
        <v>0</v>
      </c>
      <c r="P300" s="287">
        <v>0</v>
      </c>
      <c r="Q300" s="166" t="s">
        <v>162</v>
      </c>
      <c r="R300" s="204">
        <f t="shared" si="4"/>
        <v>0</v>
      </c>
    </row>
    <row r="301" spans="1:18" ht="15">
      <c r="A301" s="293" t="s">
        <v>478</v>
      </c>
      <c r="B301" s="294" t="s">
        <v>343</v>
      </c>
      <c r="C301" s="286">
        <v>0</v>
      </c>
      <c r="D301" s="286">
        <v>0</v>
      </c>
      <c r="E301" s="286">
        <v>0</v>
      </c>
      <c r="F301" s="286">
        <v>0</v>
      </c>
      <c r="G301" s="286">
        <v>0</v>
      </c>
      <c r="H301" s="286">
        <v>0</v>
      </c>
      <c r="I301" s="286">
        <v>0</v>
      </c>
      <c r="J301" s="286">
        <v>0</v>
      </c>
      <c r="K301" s="286">
        <v>0</v>
      </c>
      <c r="L301" s="286">
        <v>0</v>
      </c>
      <c r="M301" s="286">
        <v>0</v>
      </c>
      <c r="N301" s="286">
        <v>0</v>
      </c>
      <c r="O301" s="286">
        <v>0</v>
      </c>
      <c r="P301" s="287">
        <v>0</v>
      </c>
      <c r="Q301" s="166" t="s">
        <v>162</v>
      </c>
      <c r="R301" s="204">
        <f t="shared" si="4"/>
        <v>0</v>
      </c>
    </row>
    <row r="302" spans="1:18" ht="15">
      <c r="A302" s="293" t="s">
        <v>479</v>
      </c>
      <c r="B302" s="294" t="s">
        <v>343</v>
      </c>
      <c r="C302" s="286">
        <v>5840000</v>
      </c>
      <c r="D302" s="286">
        <v>5850000</v>
      </c>
      <c r="E302" s="286">
        <v>5860000</v>
      </c>
      <c r="F302" s="286">
        <v>5870000</v>
      </c>
      <c r="G302" s="286">
        <v>5880000</v>
      </c>
      <c r="H302" s="286">
        <v>5890000</v>
      </c>
      <c r="I302" s="286">
        <v>5900000</v>
      </c>
      <c r="J302" s="286">
        <v>5910000</v>
      </c>
      <c r="K302" s="286">
        <v>5920000</v>
      </c>
      <c r="L302" s="286">
        <v>5930000</v>
      </c>
      <c r="M302" s="286">
        <v>5940000</v>
      </c>
      <c r="N302" s="286">
        <v>5950000</v>
      </c>
      <c r="O302" s="286">
        <v>5960000</v>
      </c>
      <c r="P302" s="287">
        <v>5899934</v>
      </c>
      <c r="Q302" s="166" t="s">
        <v>162</v>
      </c>
      <c r="R302" s="204">
        <f t="shared" si="4"/>
        <v>0</v>
      </c>
    </row>
    <row r="303" spans="1:18" ht="15">
      <c r="A303" s="293" t="s">
        <v>480</v>
      </c>
      <c r="B303" s="294" t="s">
        <v>343</v>
      </c>
      <c r="C303" s="286">
        <v>0</v>
      </c>
      <c r="D303" s="286">
        <v>0</v>
      </c>
      <c r="E303" s="286">
        <v>0</v>
      </c>
      <c r="F303" s="286">
        <v>0</v>
      </c>
      <c r="G303" s="286">
        <v>0</v>
      </c>
      <c r="H303" s="286">
        <v>0</v>
      </c>
      <c r="I303" s="286">
        <v>0</v>
      </c>
      <c r="J303" s="286">
        <v>0</v>
      </c>
      <c r="K303" s="286">
        <v>0</v>
      </c>
      <c r="L303" s="286">
        <v>0</v>
      </c>
      <c r="M303" s="286">
        <v>0</v>
      </c>
      <c r="N303" s="286">
        <v>0</v>
      </c>
      <c r="O303" s="286">
        <v>0</v>
      </c>
      <c r="P303" s="287">
        <v>0</v>
      </c>
      <c r="Q303" s="166" t="s">
        <v>162</v>
      </c>
      <c r="R303" s="204">
        <f t="shared" si="4"/>
        <v>0</v>
      </c>
    </row>
    <row r="304" spans="1:18" ht="15">
      <c r="A304" s="293" t="s">
        <v>481</v>
      </c>
      <c r="B304" s="294" t="s">
        <v>343</v>
      </c>
      <c r="C304" s="286">
        <v>491000</v>
      </c>
      <c r="D304" s="286">
        <v>492000</v>
      </c>
      <c r="E304" s="286">
        <v>493000</v>
      </c>
      <c r="F304" s="286">
        <v>494000</v>
      </c>
      <c r="G304" s="286">
        <v>495000</v>
      </c>
      <c r="H304" s="286">
        <v>496000</v>
      </c>
      <c r="I304" s="286">
        <v>497000</v>
      </c>
      <c r="J304" s="286">
        <v>498000</v>
      </c>
      <c r="K304" s="286">
        <v>500000</v>
      </c>
      <c r="L304" s="286">
        <v>501000</v>
      </c>
      <c r="M304" s="286">
        <v>502000</v>
      </c>
      <c r="N304" s="286">
        <v>503000</v>
      </c>
      <c r="O304" s="286">
        <v>504000</v>
      </c>
      <c r="P304" s="287">
        <v>497426</v>
      </c>
      <c r="Q304" s="166" t="s">
        <v>162</v>
      </c>
      <c r="R304" s="204">
        <f t="shared" si="4"/>
        <v>0</v>
      </c>
    </row>
    <row r="305" spans="1:18" ht="15">
      <c r="A305" s="293" t="s">
        <v>482</v>
      </c>
      <c r="B305" s="294" t="s">
        <v>343</v>
      </c>
      <c r="C305" s="286">
        <v>0</v>
      </c>
      <c r="D305" s="286">
        <v>0</v>
      </c>
      <c r="E305" s="286">
        <v>0</v>
      </c>
      <c r="F305" s="286">
        <v>0</v>
      </c>
      <c r="G305" s="286">
        <v>0</v>
      </c>
      <c r="H305" s="286">
        <v>0</v>
      </c>
      <c r="I305" s="286">
        <v>0</v>
      </c>
      <c r="J305" s="286">
        <v>0</v>
      </c>
      <c r="K305" s="286">
        <v>0</v>
      </c>
      <c r="L305" s="286">
        <v>0</v>
      </c>
      <c r="M305" s="286">
        <v>0</v>
      </c>
      <c r="N305" s="286">
        <v>0</v>
      </c>
      <c r="O305" s="286">
        <v>0</v>
      </c>
      <c r="P305" s="287">
        <v>0</v>
      </c>
      <c r="Q305" s="166" t="s">
        <v>162</v>
      </c>
      <c r="R305" s="204">
        <f t="shared" si="4"/>
        <v>0</v>
      </c>
    </row>
    <row r="306" spans="1:18" ht="15">
      <c r="A306" s="293" t="s">
        <v>483</v>
      </c>
      <c r="B306" s="294" t="s">
        <v>343</v>
      </c>
      <c r="C306" s="286">
        <v>0</v>
      </c>
      <c r="D306" s="286">
        <v>0</v>
      </c>
      <c r="E306" s="286">
        <v>0</v>
      </c>
      <c r="F306" s="286">
        <v>0</v>
      </c>
      <c r="G306" s="286">
        <v>0</v>
      </c>
      <c r="H306" s="286">
        <v>0</v>
      </c>
      <c r="I306" s="286">
        <v>0</v>
      </c>
      <c r="J306" s="286">
        <v>0</v>
      </c>
      <c r="K306" s="286">
        <v>0</v>
      </c>
      <c r="L306" s="286">
        <v>0</v>
      </c>
      <c r="M306" s="286">
        <v>0</v>
      </c>
      <c r="N306" s="286">
        <v>0</v>
      </c>
      <c r="O306" s="286">
        <v>0</v>
      </c>
      <c r="P306" s="287">
        <v>0</v>
      </c>
      <c r="Q306" s="166" t="s">
        <v>162</v>
      </c>
      <c r="R306" s="204">
        <f t="shared" si="4"/>
        <v>0</v>
      </c>
    </row>
    <row r="307" spans="1:18" ht="15">
      <c r="A307" s="293" t="s">
        <v>484</v>
      </c>
      <c r="B307" s="294" t="s">
        <v>343</v>
      </c>
      <c r="C307" s="286">
        <v>0</v>
      </c>
      <c r="D307" s="286">
        <v>0</v>
      </c>
      <c r="E307" s="286">
        <v>0</v>
      </c>
      <c r="F307" s="286">
        <v>0</v>
      </c>
      <c r="G307" s="286">
        <v>0</v>
      </c>
      <c r="H307" s="286">
        <v>0</v>
      </c>
      <c r="I307" s="286">
        <v>0</v>
      </c>
      <c r="J307" s="286">
        <v>0</v>
      </c>
      <c r="K307" s="286">
        <v>0</v>
      </c>
      <c r="L307" s="286">
        <v>0</v>
      </c>
      <c r="M307" s="286">
        <v>0</v>
      </c>
      <c r="N307" s="286">
        <v>0</v>
      </c>
      <c r="O307" s="286">
        <v>0</v>
      </c>
      <c r="P307" s="287">
        <v>0</v>
      </c>
      <c r="Q307" s="166" t="s">
        <v>162</v>
      </c>
      <c r="R307" s="204">
        <f t="shared" si="4"/>
        <v>0</v>
      </c>
    </row>
    <row r="308" spans="1:18" ht="15">
      <c r="A308" s="293" t="s">
        <v>485</v>
      </c>
      <c r="B308" s="294" t="s">
        <v>343</v>
      </c>
      <c r="C308" s="286">
        <v>1416000</v>
      </c>
      <c r="D308" s="286">
        <v>1453000</v>
      </c>
      <c r="E308" s="286">
        <v>1489000</v>
      </c>
      <c r="F308" s="286">
        <v>1525000</v>
      </c>
      <c r="G308" s="286">
        <v>1561000</v>
      </c>
      <c r="H308" s="286">
        <v>1597000</v>
      </c>
      <c r="I308" s="286">
        <v>1633000</v>
      </c>
      <c r="J308" s="286">
        <v>1669000</v>
      </c>
      <c r="K308" s="286">
        <v>1706000</v>
      </c>
      <c r="L308" s="286">
        <v>1742000</v>
      </c>
      <c r="M308" s="286">
        <v>1778000</v>
      </c>
      <c r="N308" s="286">
        <v>1814000</v>
      </c>
      <c r="O308" s="286">
        <v>1850000</v>
      </c>
      <c r="P308" s="287">
        <v>1633341</v>
      </c>
      <c r="Q308" s="166" t="s">
        <v>162</v>
      </c>
      <c r="R308" s="204">
        <f t="shared" si="4"/>
        <v>0</v>
      </c>
    </row>
    <row r="309" spans="1:18" ht="15">
      <c r="A309" s="293" t="s">
        <v>486</v>
      </c>
      <c r="B309" s="294" t="s">
        <v>343</v>
      </c>
      <c r="C309" s="286">
        <v>0</v>
      </c>
      <c r="D309" s="286">
        <v>0</v>
      </c>
      <c r="E309" s="286">
        <v>0</v>
      </c>
      <c r="F309" s="286">
        <v>0</v>
      </c>
      <c r="G309" s="286">
        <v>0</v>
      </c>
      <c r="H309" s="286">
        <v>0</v>
      </c>
      <c r="I309" s="286">
        <v>0</v>
      </c>
      <c r="J309" s="286">
        <v>0</v>
      </c>
      <c r="K309" s="286">
        <v>0</v>
      </c>
      <c r="L309" s="286">
        <v>0</v>
      </c>
      <c r="M309" s="286">
        <v>0</v>
      </c>
      <c r="N309" s="286">
        <v>0</v>
      </c>
      <c r="O309" s="286">
        <v>0</v>
      </c>
      <c r="P309" s="287">
        <v>0</v>
      </c>
      <c r="Q309" s="166" t="s">
        <v>162</v>
      </c>
      <c r="R309" s="204">
        <f t="shared" si="4"/>
        <v>0</v>
      </c>
    </row>
    <row r="310" spans="1:18" ht="15">
      <c r="A310" s="293" t="s">
        <v>487</v>
      </c>
      <c r="B310" s="294" t="s">
        <v>343</v>
      </c>
      <c r="C310" s="286">
        <v>803000</v>
      </c>
      <c r="D310" s="286">
        <v>820000</v>
      </c>
      <c r="E310" s="286">
        <v>836000</v>
      </c>
      <c r="F310" s="286">
        <v>852000</v>
      </c>
      <c r="G310" s="286">
        <v>869000</v>
      </c>
      <c r="H310" s="286">
        <v>885000</v>
      </c>
      <c r="I310" s="286">
        <v>901000</v>
      </c>
      <c r="J310" s="286">
        <v>918000</v>
      </c>
      <c r="K310" s="286">
        <v>934000</v>
      </c>
      <c r="L310" s="286">
        <v>950000</v>
      </c>
      <c r="M310" s="286">
        <v>967000</v>
      </c>
      <c r="N310" s="286">
        <v>983000</v>
      </c>
      <c r="O310" s="286">
        <v>999000</v>
      </c>
      <c r="P310" s="287">
        <v>901336</v>
      </c>
      <c r="Q310" s="166" t="s">
        <v>162</v>
      </c>
      <c r="R310" s="204">
        <f t="shared" si="4"/>
        <v>0</v>
      </c>
    </row>
    <row r="311" spans="1:18" ht="15">
      <c r="A311" s="293" t="s">
        <v>488</v>
      </c>
      <c r="B311" s="294" t="s">
        <v>343</v>
      </c>
      <c r="C311" s="286">
        <v>0</v>
      </c>
      <c r="D311" s="286">
        <v>0</v>
      </c>
      <c r="E311" s="286">
        <v>0</v>
      </c>
      <c r="F311" s="286">
        <v>0</v>
      </c>
      <c r="G311" s="286">
        <v>0</v>
      </c>
      <c r="H311" s="286">
        <v>0</v>
      </c>
      <c r="I311" s="286">
        <v>0</v>
      </c>
      <c r="J311" s="286">
        <v>0</v>
      </c>
      <c r="K311" s="286">
        <v>0</v>
      </c>
      <c r="L311" s="286">
        <v>0</v>
      </c>
      <c r="M311" s="286">
        <v>0</v>
      </c>
      <c r="N311" s="286">
        <v>0</v>
      </c>
      <c r="O311" s="286">
        <v>0</v>
      </c>
      <c r="P311" s="287">
        <v>0</v>
      </c>
      <c r="Q311" s="166" t="s">
        <v>162</v>
      </c>
      <c r="R311" s="204">
        <f t="shared" si="4"/>
        <v>0</v>
      </c>
    </row>
    <row r="312" spans="1:18" ht="15">
      <c r="A312" s="293" t="s">
        <v>489</v>
      </c>
      <c r="B312" s="294" t="s">
        <v>343</v>
      </c>
      <c r="C312" s="286">
        <v>7284000</v>
      </c>
      <c r="D312" s="286">
        <v>7422000</v>
      </c>
      <c r="E312" s="286">
        <v>7559000</v>
      </c>
      <c r="F312" s="286">
        <v>7697000</v>
      </c>
      <c r="G312" s="286">
        <v>7834000</v>
      </c>
      <c r="H312" s="286">
        <v>7972000</v>
      </c>
      <c r="I312" s="286">
        <v>8109000</v>
      </c>
      <c r="J312" s="286">
        <v>8247000</v>
      </c>
      <c r="K312" s="286">
        <v>8384000</v>
      </c>
      <c r="L312" s="286">
        <v>8522000</v>
      </c>
      <c r="M312" s="286">
        <v>8659000</v>
      </c>
      <c r="N312" s="286">
        <v>8797000</v>
      </c>
      <c r="O312" s="286">
        <v>8934000</v>
      </c>
      <c r="P312" s="287">
        <v>8109206</v>
      </c>
      <c r="Q312" s="166" t="s">
        <v>162</v>
      </c>
      <c r="R312" s="204">
        <f t="shared" si="4"/>
        <v>0</v>
      </c>
    </row>
    <row r="313" spans="1:18" ht="15">
      <c r="A313" s="293" t="s">
        <v>490</v>
      </c>
      <c r="B313" s="294" t="s">
        <v>343</v>
      </c>
      <c r="C313" s="286">
        <v>0</v>
      </c>
      <c r="D313" s="286">
        <v>0</v>
      </c>
      <c r="E313" s="286">
        <v>0</v>
      </c>
      <c r="F313" s="286">
        <v>0</v>
      </c>
      <c r="G313" s="286">
        <v>0</v>
      </c>
      <c r="H313" s="286">
        <v>0</v>
      </c>
      <c r="I313" s="286">
        <v>0</v>
      </c>
      <c r="J313" s="286">
        <v>0</v>
      </c>
      <c r="K313" s="286">
        <v>0</v>
      </c>
      <c r="L313" s="286">
        <v>0</v>
      </c>
      <c r="M313" s="286">
        <v>0</v>
      </c>
      <c r="N313" s="286">
        <v>0</v>
      </c>
      <c r="O313" s="286">
        <v>0</v>
      </c>
      <c r="P313" s="287">
        <v>0</v>
      </c>
      <c r="Q313" s="166" t="s">
        <v>162</v>
      </c>
      <c r="R313" s="204">
        <f t="shared" si="4"/>
        <v>0</v>
      </c>
    </row>
    <row r="314" spans="1:18" ht="15">
      <c r="A314" s="293" t="s">
        <v>491</v>
      </c>
      <c r="B314" s="294" t="s">
        <v>343</v>
      </c>
      <c r="C314" s="286">
        <v>6331000</v>
      </c>
      <c r="D314" s="286">
        <v>6465000</v>
      </c>
      <c r="E314" s="286">
        <v>6599000</v>
      </c>
      <c r="F314" s="286">
        <v>6733000</v>
      </c>
      <c r="G314" s="286">
        <v>6867000</v>
      </c>
      <c r="H314" s="286">
        <v>7001000</v>
      </c>
      <c r="I314" s="286">
        <v>7135000</v>
      </c>
      <c r="J314" s="286">
        <v>7269000</v>
      </c>
      <c r="K314" s="286">
        <v>7403000</v>
      </c>
      <c r="L314" s="286">
        <v>7537000</v>
      </c>
      <c r="M314" s="286">
        <v>7671000</v>
      </c>
      <c r="N314" s="286">
        <v>7805000</v>
      </c>
      <c r="O314" s="286">
        <v>7939000</v>
      </c>
      <c r="P314" s="287">
        <v>7135432</v>
      </c>
      <c r="Q314" s="166" t="s">
        <v>162</v>
      </c>
      <c r="R314" s="204">
        <f t="shared" si="4"/>
        <v>0</v>
      </c>
    </row>
    <row r="315" spans="1:18" ht="15">
      <c r="A315" s="293" t="s">
        <v>492</v>
      </c>
      <c r="B315" s="294" t="s">
        <v>343</v>
      </c>
      <c r="C315" s="286">
        <v>0</v>
      </c>
      <c r="D315" s="286">
        <v>0</v>
      </c>
      <c r="E315" s="286">
        <v>0</v>
      </c>
      <c r="F315" s="286">
        <v>0</v>
      </c>
      <c r="G315" s="286">
        <v>0</v>
      </c>
      <c r="H315" s="286">
        <v>0</v>
      </c>
      <c r="I315" s="286">
        <v>0</v>
      </c>
      <c r="J315" s="286">
        <v>0</v>
      </c>
      <c r="K315" s="286">
        <v>0</v>
      </c>
      <c r="L315" s="286">
        <v>0</v>
      </c>
      <c r="M315" s="286">
        <v>0</v>
      </c>
      <c r="N315" s="286">
        <v>0</v>
      </c>
      <c r="O315" s="286">
        <v>0</v>
      </c>
      <c r="P315" s="287">
        <v>0</v>
      </c>
      <c r="Q315" s="166" t="s">
        <v>162</v>
      </c>
      <c r="R315" s="204">
        <f t="shared" si="4"/>
        <v>0</v>
      </c>
    </row>
    <row r="316" spans="1:18" ht="15">
      <c r="A316" s="293" t="s">
        <v>493</v>
      </c>
      <c r="B316" s="294" t="s">
        <v>343</v>
      </c>
      <c r="C316" s="286">
        <v>0</v>
      </c>
      <c r="D316" s="286">
        <v>0</v>
      </c>
      <c r="E316" s="286">
        <v>0</v>
      </c>
      <c r="F316" s="286">
        <v>0</v>
      </c>
      <c r="G316" s="286">
        <v>0</v>
      </c>
      <c r="H316" s="286">
        <v>0</v>
      </c>
      <c r="I316" s="286">
        <v>0</v>
      </c>
      <c r="J316" s="286">
        <v>0</v>
      </c>
      <c r="K316" s="286">
        <v>0</v>
      </c>
      <c r="L316" s="286">
        <v>0</v>
      </c>
      <c r="M316" s="286">
        <v>0</v>
      </c>
      <c r="N316" s="286">
        <v>0</v>
      </c>
      <c r="O316" s="286">
        <v>0</v>
      </c>
      <c r="P316" s="287">
        <v>0</v>
      </c>
      <c r="Q316" s="166" t="s">
        <v>162</v>
      </c>
      <c r="R316" s="204">
        <f t="shared" si="4"/>
        <v>0</v>
      </c>
    </row>
    <row r="317" spans="1:18" ht="15">
      <c r="A317" s="293" t="s">
        <v>494</v>
      </c>
      <c r="B317" s="294" t="s">
        <v>343</v>
      </c>
      <c r="C317" s="286">
        <v>0</v>
      </c>
      <c r="D317" s="286">
        <v>0</v>
      </c>
      <c r="E317" s="286">
        <v>0</v>
      </c>
      <c r="F317" s="286">
        <v>0</v>
      </c>
      <c r="G317" s="286">
        <v>0</v>
      </c>
      <c r="H317" s="286">
        <v>0</v>
      </c>
      <c r="I317" s="286">
        <v>0</v>
      </c>
      <c r="J317" s="286">
        <v>0</v>
      </c>
      <c r="K317" s="286">
        <v>0</v>
      </c>
      <c r="L317" s="286">
        <v>0</v>
      </c>
      <c r="M317" s="286">
        <v>0</v>
      </c>
      <c r="N317" s="286">
        <v>0</v>
      </c>
      <c r="O317" s="286">
        <v>0</v>
      </c>
      <c r="P317" s="287">
        <v>0</v>
      </c>
      <c r="Q317" s="166" t="s">
        <v>162</v>
      </c>
      <c r="R317" s="204">
        <f t="shared" si="4"/>
        <v>0</v>
      </c>
    </row>
    <row r="318" spans="1:18" ht="15">
      <c r="A318" s="293" t="s">
        <v>495</v>
      </c>
      <c r="B318" s="294" t="s">
        <v>343</v>
      </c>
      <c r="C318" s="286">
        <v>4217000</v>
      </c>
      <c r="D318" s="286">
        <v>4228000</v>
      </c>
      <c r="E318" s="286">
        <v>4240000</v>
      </c>
      <c r="F318" s="286">
        <v>4251000</v>
      </c>
      <c r="G318" s="286">
        <v>4263000</v>
      </c>
      <c r="H318" s="286">
        <v>4275000</v>
      </c>
      <c r="I318" s="286">
        <v>4286000</v>
      </c>
      <c r="J318" s="286">
        <v>4298000</v>
      </c>
      <c r="K318" s="286">
        <v>4309000</v>
      </c>
      <c r="L318" s="286">
        <v>4320000</v>
      </c>
      <c r="M318" s="286">
        <v>4329000</v>
      </c>
      <c r="N318" s="286">
        <v>4339000</v>
      </c>
      <c r="O318" s="286">
        <v>4348000</v>
      </c>
      <c r="P318" s="287">
        <v>4285042</v>
      </c>
      <c r="Q318" s="166" t="s">
        <v>162</v>
      </c>
      <c r="R318" s="204">
        <f t="shared" si="4"/>
        <v>0</v>
      </c>
    </row>
    <row r="319" spans="1:18" ht="15">
      <c r="A319" s="293" t="s">
        <v>496</v>
      </c>
      <c r="B319" s="294" t="s">
        <v>343</v>
      </c>
      <c r="C319" s="286">
        <v>0</v>
      </c>
      <c r="D319" s="286">
        <v>0</v>
      </c>
      <c r="E319" s="286">
        <v>0</v>
      </c>
      <c r="F319" s="286">
        <v>0</v>
      </c>
      <c r="G319" s="286">
        <v>0</v>
      </c>
      <c r="H319" s="286">
        <v>0</v>
      </c>
      <c r="I319" s="286">
        <v>0</v>
      </c>
      <c r="J319" s="286">
        <v>0</v>
      </c>
      <c r="K319" s="286">
        <v>0</v>
      </c>
      <c r="L319" s="286">
        <v>0</v>
      </c>
      <c r="M319" s="286">
        <v>0</v>
      </c>
      <c r="N319" s="286">
        <v>0</v>
      </c>
      <c r="O319" s="286">
        <v>0</v>
      </c>
      <c r="P319" s="287">
        <v>0</v>
      </c>
      <c r="Q319" s="166" t="s">
        <v>162</v>
      </c>
      <c r="R319" s="204">
        <f t="shared" si="4"/>
        <v>0</v>
      </c>
    </row>
    <row r="320" spans="1:18" ht="15">
      <c r="A320" s="293" t="s">
        <v>497</v>
      </c>
      <c r="B320" s="294" t="s">
        <v>343</v>
      </c>
      <c r="C320" s="286">
        <v>2950000</v>
      </c>
      <c r="D320" s="286">
        <v>3006000</v>
      </c>
      <c r="E320" s="286">
        <v>3061000</v>
      </c>
      <c r="F320" s="286">
        <v>3117000</v>
      </c>
      <c r="G320" s="286">
        <v>3173000</v>
      </c>
      <c r="H320" s="286">
        <v>3228000</v>
      </c>
      <c r="I320" s="286">
        <v>3284000</v>
      </c>
      <c r="J320" s="286">
        <v>3340000</v>
      </c>
      <c r="K320" s="286">
        <v>3395000</v>
      </c>
      <c r="L320" s="286">
        <v>3451000</v>
      </c>
      <c r="M320" s="286">
        <v>3507000</v>
      </c>
      <c r="N320" s="286">
        <v>3562000</v>
      </c>
      <c r="O320" s="286">
        <v>3618000</v>
      </c>
      <c r="P320" s="287">
        <v>3284008</v>
      </c>
      <c r="Q320" s="166" t="s">
        <v>162</v>
      </c>
      <c r="R320" s="204">
        <f t="shared" si="4"/>
        <v>0</v>
      </c>
    </row>
    <row r="321" spans="1:18" ht="15">
      <c r="A321" s="293" t="s">
        <v>498</v>
      </c>
      <c r="B321" s="294" t="s">
        <v>343</v>
      </c>
      <c r="C321" s="286">
        <v>0</v>
      </c>
      <c r="D321" s="286">
        <v>0</v>
      </c>
      <c r="E321" s="286">
        <v>0</v>
      </c>
      <c r="F321" s="286">
        <v>0</v>
      </c>
      <c r="G321" s="286">
        <v>0</v>
      </c>
      <c r="H321" s="286">
        <v>0</v>
      </c>
      <c r="I321" s="286">
        <v>0</v>
      </c>
      <c r="J321" s="286">
        <v>0</v>
      </c>
      <c r="K321" s="286">
        <v>0</v>
      </c>
      <c r="L321" s="286">
        <v>0</v>
      </c>
      <c r="M321" s="286">
        <v>0</v>
      </c>
      <c r="N321" s="286">
        <v>0</v>
      </c>
      <c r="O321" s="286">
        <v>0</v>
      </c>
      <c r="P321" s="287">
        <v>0</v>
      </c>
      <c r="Q321" s="166" t="s">
        <v>162</v>
      </c>
      <c r="R321" s="204">
        <f t="shared" si="4"/>
        <v>0</v>
      </c>
    </row>
    <row r="322" spans="1:18" ht="15">
      <c r="A322" s="293" t="s">
        <v>499</v>
      </c>
      <c r="B322" s="294" t="s">
        <v>343</v>
      </c>
      <c r="C322" s="286">
        <v>0</v>
      </c>
      <c r="D322" s="286">
        <v>0</v>
      </c>
      <c r="E322" s="286">
        <v>0</v>
      </c>
      <c r="F322" s="286">
        <v>0</v>
      </c>
      <c r="G322" s="286">
        <v>0</v>
      </c>
      <c r="H322" s="286">
        <v>0</v>
      </c>
      <c r="I322" s="286">
        <v>0</v>
      </c>
      <c r="J322" s="286">
        <v>0</v>
      </c>
      <c r="K322" s="286">
        <v>0</v>
      </c>
      <c r="L322" s="286">
        <v>0</v>
      </c>
      <c r="M322" s="286">
        <v>0</v>
      </c>
      <c r="N322" s="286">
        <v>0</v>
      </c>
      <c r="O322" s="286">
        <v>0</v>
      </c>
      <c r="P322" s="287">
        <v>0</v>
      </c>
      <c r="Q322" s="166" t="s">
        <v>162</v>
      </c>
      <c r="R322" s="204">
        <f t="shared" si="4"/>
        <v>0</v>
      </c>
    </row>
    <row r="323" spans="1:18" ht="15">
      <c r="A323" s="293" t="s">
        <v>500</v>
      </c>
      <c r="B323" s="294" t="s">
        <v>343</v>
      </c>
      <c r="C323" s="286">
        <v>347000</v>
      </c>
      <c r="D323" s="286">
        <v>358000</v>
      </c>
      <c r="E323" s="286">
        <v>369000</v>
      </c>
      <c r="F323" s="286">
        <v>380000</v>
      </c>
      <c r="G323" s="286">
        <v>391000</v>
      </c>
      <c r="H323" s="286">
        <v>402000</v>
      </c>
      <c r="I323" s="286">
        <v>412000</v>
      </c>
      <c r="J323" s="286">
        <v>423000</v>
      </c>
      <c r="K323" s="286">
        <v>434000</v>
      </c>
      <c r="L323" s="286">
        <v>445000</v>
      </c>
      <c r="M323" s="286">
        <v>456000</v>
      </c>
      <c r="N323" s="286">
        <v>467000</v>
      </c>
      <c r="O323" s="286">
        <v>478000</v>
      </c>
      <c r="P323" s="287">
        <v>412485</v>
      </c>
      <c r="Q323" s="166" t="s">
        <v>162</v>
      </c>
      <c r="R323" s="204">
        <f t="shared" si="4"/>
        <v>0</v>
      </c>
    </row>
    <row r="324" spans="1:18" ht="15">
      <c r="A324" s="293" t="s">
        <v>501</v>
      </c>
      <c r="B324" s="294" t="s">
        <v>343</v>
      </c>
      <c r="C324" s="286">
        <v>29000</v>
      </c>
      <c r="D324" s="286">
        <v>30000</v>
      </c>
      <c r="E324" s="286">
        <v>30000</v>
      </c>
      <c r="F324" s="286">
        <v>31000</v>
      </c>
      <c r="G324" s="286">
        <v>32000</v>
      </c>
      <c r="H324" s="286">
        <v>33000</v>
      </c>
      <c r="I324" s="286">
        <v>33000</v>
      </c>
      <c r="J324" s="286">
        <v>34000</v>
      </c>
      <c r="K324" s="286">
        <v>35000</v>
      </c>
      <c r="L324" s="286">
        <v>36000</v>
      </c>
      <c r="M324" s="286">
        <v>37000</v>
      </c>
      <c r="N324" s="286">
        <v>37000</v>
      </c>
      <c r="O324" s="286">
        <v>38000</v>
      </c>
      <c r="P324" s="287">
        <v>33459</v>
      </c>
      <c r="Q324" s="166" t="s">
        <v>162</v>
      </c>
      <c r="R324" s="204">
        <f t="shared" ref="R324:R387" si="5">(ROUND((C324+O324+SUM(D324:N324)*2)/24,-3)-(ROUND(P324,-3)))</f>
        <v>0</v>
      </c>
    </row>
    <row r="325" spans="1:18" ht="15">
      <c r="A325" s="293" t="s">
        <v>502</v>
      </c>
      <c r="B325" s="294" t="s">
        <v>343</v>
      </c>
      <c r="C325" s="286">
        <v>0</v>
      </c>
      <c r="D325" s="286">
        <v>0</v>
      </c>
      <c r="E325" s="286">
        <v>0</v>
      </c>
      <c r="F325" s="286">
        <v>0</v>
      </c>
      <c r="G325" s="286">
        <v>0</v>
      </c>
      <c r="H325" s="286">
        <v>0</v>
      </c>
      <c r="I325" s="286">
        <v>0</v>
      </c>
      <c r="J325" s="286">
        <v>0</v>
      </c>
      <c r="K325" s="286">
        <v>0</v>
      </c>
      <c r="L325" s="286">
        <v>0</v>
      </c>
      <c r="M325" s="286">
        <v>0</v>
      </c>
      <c r="N325" s="286">
        <v>0</v>
      </c>
      <c r="O325" s="286">
        <v>0</v>
      </c>
      <c r="P325" s="287">
        <v>0</v>
      </c>
      <c r="Q325" s="166" t="s">
        <v>162</v>
      </c>
      <c r="R325" s="204">
        <f t="shared" si="5"/>
        <v>0</v>
      </c>
    </row>
    <row r="326" spans="1:18" ht="15">
      <c r="A326" s="293" t="s">
        <v>503</v>
      </c>
      <c r="B326" s="294" t="s">
        <v>343</v>
      </c>
      <c r="C326" s="286">
        <v>0</v>
      </c>
      <c r="D326" s="286">
        <v>0</v>
      </c>
      <c r="E326" s="286">
        <v>0</v>
      </c>
      <c r="F326" s="286">
        <v>0</v>
      </c>
      <c r="G326" s="286">
        <v>0</v>
      </c>
      <c r="H326" s="286">
        <v>0</v>
      </c>
      <c r="I326" s="286">
        <v>0</v>
      </c>
      <c r="J326" s="286">
        <v>0</v>
      </c>
      <c r="K326" s="286">
        <v>0</v>
      </c>
      <c r="L326" s="286">
        <v>0</v>
      </c>
      <c r="M326" s="286">
        <v>0</v>
      </c>
      <c r="N326" s="286">
        <v>0</v>
      </c>
      <c r="O326" s="286">
        <v>0</v>
      </c>
      <c r="P326" s="287">
        <v>0</v>
      </c>
      <c r="Q326" s="166" t="s">
        <v>162</v>
      </c>
      <c r="R326" s="204">
        <f t="shared" si="5"/>
        <v>0</v>
      </c>
    </row>
    <row r="327" spans="1:18" ht="15">
      <c r="A327" s="293" t="s">
        <v>504</v>
      </c>
      <c r="B327" s="294" t="s">
        <v>343</v>
      </c>
      <c r="C327" s="286">
        <v>12000</v>
      </c>
      <c r="D327" s="286">
        <v>12000</v>
      </c>
      <c r="E327" s="286">
        <v>12000</v>
      </c>
      <c r="F327" s="286">
        <v>13000</v>
      </c>
      <c r="G327" s="286">
        <v>13000</v>
      </c>
      <c r="H327" s="286">
        <v>13000</v>
      </c>
      <c r="I327" s="286">
        <v>13000</v>
      </c>
      <c r="J327" s="286">
        <v>13000</v>
      </c>
      <c r="K327" s="286">
        <v>13000</v>
      </c>
      <c r="L327" s="286">
        <v>13000</v>
      </c>
      <c r="M327" s="286">
        <v>13000</v>
      </c>
      <c r="N327" s="286">
        <v>13000</v>
      </c>
      <c r="O327" s="286">
        <v>13000</v>
      </c>
      <c r="P327" s="287">
        <v>12713</v>
      </c>
      <c r="Q327" s="166" t="s">
        <v>162</v>
      </c>
      <c r="R327" s="204">
        <f t="shared" si="5"/>
        <v>0</v>
      </c>
    </row>
    <row r="328" spans="1:18" ht="15">
      <c r="A328" s="174" t="s">
        <v>514</v>
      </c>
      <c r="B328" s="174" t="s">
        <v>515</v>
      </c>
      <c r="C328" s="286">
        <v>393000</v>
      </c>
      <c r="D328" s="286">
        <v>417000</v>
      </c>
      <c r="E328" s="286">
        <v>437000</v>
      </c>
      <c r="F328" s="286">
        <v>458000</v>
      </c>
      <c r="G328" s="286">
        <v>479000</v>
      </c>
      <c r="H328" s="286">
        <v>500000</v>
      </c>
      <c r="I328" s="286">
        <v>521000</v>
      </c>
      <c r="J328" s="286">
        <v>542000</v>
      </c>
      <c r="K328" s="286">
        <v>563000</v>
      </c>
      <c r="L328" s="286">
        <v>584000</v>
      </c>
      <c r="M328" s="286">
        <v>605000</v>
      </c>
      <c r="N328" s="286">
        <v>625000</v>
      </c>
      <c r="O328" s="286">
        <v>646000</v>
      </c>
      <c r="P328" s="287">
        <v>520885</v>
      </c>
      <c r="Q328" s="166" t="s">
        <v>162</v>
      </c>
      <c r="R328" s="204">
        <f t="shared" si="5"/>
        <v>0</v>
      </c>
    </row>
    <row r="329" spans="1:18" ht="15">
      <c r="A329" s="174" t="s">
        <v>516</v>
      </c>
      <c r="B329" s="174" t="s">
        <v>515</v>
      </c>
      <c r="C329" s="286">
        <v>0</v>
      </c>
      <c r="D329" s="286">
        <v>0</v>
      </c>
      <c r="E329" s="286">
        <v>0</v>
      </c>
      <c r="F329" s="286">
        <v>0</v>
      </c>
      <c r="G329" s="286">
        <v>0</v>
      </c>
      <c r="H329" s="286">
        <v>0</v>
      </c>
      <c r="I329" s="286">
        <v>0</v>
      </c>
      <c r="J329" s="286">
        <v>0</v>
      </c>
      <c r="K329" s="286">
        <v>0</v>
      </c>
      <c r="L329" s="286">
        <v>0</v>
      </c>
      <c r="M329" s="286">
        <v>0</v>
      </c>
      <c r="N329" s="286">
        <v>0</v>
      </c>
      <c r="O329" s="286">
        <v>0</v>
      </c>
      <c r="P329" s="287">
        <v>0</v>
      </c>
      <c r="Q329" s="166" t="s">
        <v>162</v>
      </c>
      <c r="R329" s="204">
        <f t="shared" si="5"/>
        <v>0</v>
      </c>
    </row>
    <row r="330" spans="1:18" ht="15">
      <c r="A330" s="174" t="s">
        <v>517</v>
      </c>
      <c r="B330" s="174" t="s">
        <v>515</v>
      </c>
      <c r="C330" s="286">
        <v>6791000</v>
      </c>
      <c r="D330" s="286">
        <v>7064000</v>
      </c>
      <c r="E330" s="286">
        <v>7334000</v>
      </c>
      <c r="F330" s="286">
        <v>7602000</v>
      </c>
      <c r="G330" s="286">
        <v>7870000</v>
      </c>
      <c r="H330" s="286">
        <v>8139000</v>
      </c>
      <c r="I330" s="286">
        <v>8407000</v>
      </c>
      <c r="J330" s="286">
        <v>8675000</v>
      </c>
      <c r="K330" s="286">
        <v>8943000</v>
      </c>
      <c r="L330" s="286">
        <v>9211000</v>
      </c>
      <c r="M330" s="286">
        <v>9480000</v>
      </c>
      <c r="N330" s="286">
        <v>9748000</v>
      </c>
      <c r="O330" s="286">
        <v>10016000</v>
      </c>
      <c r="P330" s="287">
        <v>8406328</v>
      </c>
      <c r="Q330" s="166" t="s">
        <v>162</v>
      </c>
      <c r="R330" s="204">
        <f t="shared" si="5"/>
        <v>0</v>
      </c>
    </row>
    <row r="331" spans="1:18" ht="15">
      <c r="A331" s="174" t="s">
        <v>518</v>
      </c>
      <c r="B331" s="174" t="s">
        <v>515</v>
      </c>
      <c r="C331" s="286">
        <v>65000</v>
      </c>
      <c r="D331" s="286">
        <v>67000</v>
      </c>
      <c r="E331" s="286">
        <v>69000</v>
      </c>
      <c r="F331" s="286">
        <v>71000</v>
      </c>
      <c r="G331" s="286">
        <v>74000</v>
      </c>
      <c r="H331" s="286">
        <v>76000</v>
      </c>
      <c r="I331" s="286">
        <v>78000</v>
      </c>
      <c r="J331" s="286">
        <v>80000</v>
      </c>
      <c r="K331" s="286">
        <v>82000</v>
      </c>
      <c r="L331" s="286">
        <v>84000</v>
      </c>
      <c r="M331" s="286">
        <v>86000</v>
      </c>
      <c r="N331" s="286">
        <v>89000</v>
      </c>
      <c r="O331" s="286">
        <v>91000</v>
      </c>
      <c r="P331" s="287">
        <v>77858</v>
      </c>
      <c r="Q331" s="166" t="s">
        <v>162</v>
      </c>
      <c r="R331" s="204">
        <f t="shared" si="5"/>
        <v>0</v>
      </c>
    </row>
    <row r="332" spans="1:18" ht="15">
      <c r="A332" s="174" t="s">
        <v>519</v>
      </c>
      <c r="B332" s="174" t="s">
        <v>515</v>
      </c>
      <c r="C332" s="286">
        <v>0</v>
      </c>
      <c r="D332" s="286">
        <v>0</v>
      </c>
      <c r="E332" s="286">
        <v>0</v>
      </c>
      <c r="F332" s="286">
        <v>0</v>
      </c>
      <c r="G332" s="286">
        <v>0</v>
      </c>
      <c r="H332" s="286">
        <v>0</v>
      </c>
      <c r="I332" s="286">
        <v>0</v>
      </c>
      <c r="J332" s="286">
        <v>0</v>
      </c>
      <c r="K332" s="286">
        <v>0</v>
      </c>
      <c r="L332" s="286">
        <v>0</v>
      </c>
      <c r="M332" s="286">
        <v>0</v>
      </c>
      <c r="N332" s="286">
        <v>0</v>
      </c>
      <c r="O332" s="286">
        <v>0</v>
      </c>
      <c r="P332" s="287">
        <v>0</v>
      </c>
      <c r="Q332" s="166" t="s">
        <v>162</v>
      </c>
      <c r="R332" s="204">
        <f t="shared" si="5"/>
        <v>0</v>
      </c>
    </row>
    <row r="333" spans="1:18" ht="15">
      <c r="A333" s="174" t="s">
        <v>520</v>
      </c>
      <c r="B333" s="174" t="s">
        <v>515</v>
      </c>
      <c r="C333" s="286">
        <v>0</v>
      </c>
      <c r="D333" s="286">
        <v>0</v>
      </c>
      <c r="E333" s="286">
        <v>0</v>
      </c>
      <c r="F333" s="286">
        <v>0</v>
      </c>
      <c r="G333" s="286">
        <v>0</v>
      </c>
      <c r="H333" s="286">
        <v>0</v>
      </c>
      <c r="I333" s="286">
        <v>0</v>
      </c>
      <c r="J333" s="286">
        <v>0</v>
      </c>
      <c r="K333" s="286">
        <v>0</v>
      </c>
      <c r="L333" s="286">
        <v>0</v>
      </c>
      <c r="M333" s="286">
        <v>0</v>
      </c>
      <c r="N333" s="286">
        <v>0</v>
      </c>
      <c r="O333" s="286">
        <v>0</v>
      </c>
      <c r="P333" s="287">
        <v>0</v>
      </c>
      <c r="Q333" s="166" t="s">
        <v>162</v>
      </c>
      <c r="R333" s="204">
        <f t="shared" si="5"/>
        <v>0</v>
      </c>
    </row>
    <row r="334" spans="1:18" ht="15">
      <c r="A334" s="174" t="s">
        <v>521</v>
      </c>
      <c r="B334" s="174" t="s">
        <v>515</v>
      </c>
      <c r="C334" s="286">
        <v>16000</v>
      </c>
      <c r="D334" s="286">
        <v>17000</v>
      </c>
      <c r="E334" s="286">
        <v>18000</v>
      </c>
      <c r="F334" s="286">
        <v>19000</v>
      </c>
      <c r="G334" s="286">
        <v>19000</v>
      </c>
      <c r="H334" s="286">
        <v>20000</v>
      </c>
      <c r="I334" s="286">
        <v>21000</v>
      </c>
      <c r="J334" s="286">
        <v>22000</v>
      </c>
      <c r="K334" s="286">
        <v>22000</v>
      </c>
      <c r="L334" s="286">
        <v>23000</v>
      </c>
      <c r="M334" s="286">
        <v>24000</v>
      </c>
      <c r="N334" s="286">
        <v>25000</v>
      </c>
      <c r="O334" s="286">
        <v>25000</v>
      </c>
      <c r="P334" s="287">
        <v>20942</v>
      </c>
      <c r="Q334" s="166" t="s">
        <v>162</v>
      </c>
      <c r="R334" s="204">
        <f t="shared" si="5"/>
        <v>0</v>
      </c>
    </row>
    <row r="335" spans="1:18" ht="15">
      <c r="A335" s="174" t="s">
        <v>522</v>
      </c>
      <c r="B335" s="174" t="s">
        <v>515</v>
      </c>
      <c r="C335" s="286">
        <v>0</v>
      </c>
      <c r="D335" s="286">
        <v>0</v>
      </c>
      <c r="E335" s="286">
        <v>0</v>
      </c>
      <c r="F335" s="286">
        <v>0</v>
      </c>
      <c r="G335" s="286">
        <v>0</v>
      </c>
      <c r="H335" s="286">
        <v>0</v>
      </c>
      <c r="I335" s="286">
        <v>0</v>
      </c>
      <c r="J335" s="286">
        <v>0</v>
      </c>
      <c r="K335" s="286">
        <v>0</v>
      </c>
      <c r="L335" s="286">
        <v>0</v>
      </c>
      <c r="M335" s="286">
        <v>0</v>
      </c>
      <c r="N335" s="286">
        <v>0</v>
      </c>
      <c r="O335" s="286">
        <v>0</v>
      </c>
      <c r="P335" s="287">
        <v>0</v>
      </c>
      <c r="Q335" s="166" t="s">
        <v>162</v>
      </c>
      <c r="R335" s="204">
        <f t="shared" si="5"/>
        <v>0</v>
      </c>
    </row>
    <row r="336" spans="1:18" ht="15">
      <c r="A336" s="174" t="s">
        <v>523</v>
      </c>
      <c r="B336" s="174" t="s">
        <v>515</v>
      </c>
      <c r="C336" s="286">
        <v>113000</v>
      </c>
      <c r="D336" s="286">
        <v>116000</v>
      </c>
      <c r="E336" s="286">
        <v>119000</v>
      </c>
      <c r="F336" s="286">
        <v>121000</v>
      </c>
      <c r="G336" s="286">
        <v>124000</v>
      </c>
      <c r="H336" s="286">
        <v>127000</v>
      </c>
      <c r="I336" s="286">
        <v>130000</v>
      </c>
      <c r="J336" s="286">
        <v>132000</v>
      </c>
      <c r="K336" s="286">
        <v>135000</v>
      </c>
      <c r="L336" s="286">
        <v>138000</v>
      </c>
      <c r="M336" s="286">
        <v>141000</v>
      </c>
      <c r="N336" s="286">
        <v>143000</v>
      </c>
      <c r="O336" s="286">
        <v>146000</v>
      </c>
      <c r="P336" s="287">
        <v>129729</v>
      </c>
      <c r="Q336" s="166" t="s">
        <v>162</v>
      </c>
      <c r="R336" s="204">
        <f t="shared" si="5"/>
        <v>0</v>
      </c>
    </row>
    <row r="337" spans="1:18" ht="15">
      <c r="A337" s="174" t="s">
        <v>524</v>
      </c>
      <c r="B337" s="174" t="s">
        <v>515</v>
      </c>
      <c r="C337" s="286">
        <v>0</v>
      </c>
      <c r="D337" s="286">
        <v>0</v>
      </c>
      <c r="E337" s="286">
        <v>0</v>
      </c>
      <c r="F337" s="286">
        <v>0</v>
      </c>
      <c r="G337" s="286">
        <v>0</v>
      </c>
      <c r="H337" s="286">
        <v>0</v>
      </c>
      <c r="I337" s="286">
        <v>0</v>
      </c>
      <c r="J337" s="286">
        <v>0</v>
      </c>
      <c r="K337" s="286">
        <v>0</v>
      </c>
      <c r="L337" s="286">
        <v>0</v>
      </c>
      <c r="M337" s="286">
        <v>0</v>
      </c>
      <c r="N337" s="286">
        <v>0</v>
      </c>
      <c r="O337" s="286">
        <v>0</v>
      </c>
      <c r="P337" s="287">
        <v>0</v>
      </c>
      <c r="Q337" s="166" t="s">
        <v>162</v>
      </c>
      <c r="R337" s="204">
        <f t="shared" si="5"/>
        <v>0</v>
      </c>
    </row>
    <row r="338" spans="1:18" ht="15">
      <c r="A338" s="174" t="s">
        <v>525</v>
      </c>
      <c r="B338" s="174" t="s">
        <v>515</v>
      </c>
      <c r="C338" s="286">
        <v>79000</v>
      </c>
      <c r="D338" s="286">
        <v>82000</v>
      </c>
      <c r="E338" s="286">
        <v>86000</v>
      </c>
      <c r="F338" s="286">
        <v>90000</v>
      </c>
      <c r="G338" s="286">
        <v>93000</v>
      </c>
      <c r="H338" s="286">
        <v>97000</v>
      </c>
      <c r="I338" s="286">
        <v>101000</v>
      </c>
      <c r="J338" s="286">
        <v>104000</v>
      </c>
      <c r="K338" s="286">
        <v>108000</v>
      </c>
      <c r="L338" s="286">
        <v>112000</v>
      </c>
      <c r="M338" s="286">
        <v>115000</v>
      </c>
      <c r="N338" s="286">
        <v>119000</v>
      </c>
      <c r="O338" s="286">
        <v>123000</v>
      </c>
      <c r="P338" s="287">
        <v>100634</v>
      </c>
      <c r="Q338" s="166" t="s">
        <v>162</v>
      </c>
      <c r="R338" s="204">
        <f t="shared" si="5"/>
        <v>0</v>
      </c>
    </row>
    <row r="339" spans="1:18" ht="15">
      <c r="A339" s="174" t="s">
        <v>526</v>
      </c>
      <c r="B339" s="174" t="s">
        <v>515</v>
      </c>
      <c r="C339" s="286">
        <v>16000</v>
      </c>
      <c r="D339" s="286">
        <v>16000</v>
      </c>
      <c r="E339" s="286">
        <v>17000</v>
      </c>
      <c r="F339" s="286">
        <v>17000</v>
      </c>
      <c r="G339" s="286">
        <v>18000</v>
      </c>
      <c r="H339" s="286">
        <v>18000</v>
      </c>
      <c r="I339" s="286">
        <v>19000</v>
      </c>
      <c r="J339" s="286">
        <v>19000</v>
      </c>
      <c r="K339" s="286">
        <v>19000</v>
      </c>
      <c r="L339" s="286">
        <v>20000</v>
      </c>
      <c r="M339" s="286">
        <v>20000</v>
      </c>
      <c r="N339" s="286">
        <v>21000</v>
      </c>
      <c r="O339" s="286">
        <v>21000</v>
      </c>
      <c r="P339" s="287">
        <v>18519</v>
      </c>
      <c r="Q339" s="166" t="s">
        <v>162</v>
      </c>
      <c r="R339" s="204">
        <f t="shared" si="5"/>
        <v>0</v>
      </c>
    </row>
    <row r="340" spans="1:18" ht="15">
      <c r="A340" s="174" t="s">
        <v>527</v>
      </c>
      <c r="B340" s="174" t="s">
        <v>515</v>
      </c>
      <c r="C340" s="286">
        <v>0</v>
      </c>
      <c r="D340" s="286">
        <v>0</v>
      </c>
      <c r="E340" s="286">
        <v>0</v>
      </c>
      <c r="F340" s="286">
        <v>0</v>
      </c>
      <c r="G340" s="286">
        <v>0</v>
      </c>
      <c r="H340" s="286">
        <v>0</v>
      </c>
      <c r="I340" s="286">
        <v>0</v>
      </c>
      <c r="J340" s="286">
        <v>0</v>
      </c>
      <c r="K340" s="286">
        <v>0</v>
      </c>
      <c r="L340" s="286">
        <v>0</v>
      </c>
      <c r="M340" s="286">
        <v>0</v>
      </c>
      <c r="N340" s="286">
        <v>0</v>
      </c>
      <c r="O340" s="286">
        <v>0</v>
      </c>
      <c r="P340" s="287">
        <v>0</v>
      </c>
      <c r="Q340" s="166" t="s">
        <v>162</v>
      </c>
      <c r="R340" s="204">
        <f t="shared" si="5"/>
        <v>0</v>
      </c>
    </row>
    <row r="341" spans="1:18" ht="15">
      <c r="A341" s="174" t="s">
        <v>528</v>
      </c>
      <c r="B341" s="174" t="s">
        <v>515</v>
      </c>
      <c r="C341" s="286">
        <v>0</v>
      </c>
      <c r="D341" s="286">
        <v>0</v>
      </c>
      <c r="E341" s="286">
        <v>0</v>
      </c>
      <c r="F341" s="286">
        <v>0</v>
      </c>
      <c r="G341" s="286">
        <v>0</v>
      </c>
      <c r="H341" s="286">
        <v>0</v>
      </c>
      <c r="I341" s="286">
        <v>0</v>
      </c>
      <c r="J341" s="286">
        <v>0</v>
      </c>
      <c r="K341" s="286">
        <v>0</v>
      </c>
      <c r="L341" s="286">
        <v>0</v>
      </c>
      <c r="M341" s="286">
        <v>0</v>
      </c>
      <c r="N341" s="286">
        <v>0</v>
      </c>
      <c r="O341" s="286">
        <v>0</v>
      </c>
      <c r="P341" s="287">
        <v>0</v>
      </c>
      <c r="Q341" s="166" t="s">
        <v>162</v>
      </c>
      <c r="R341" s="204">
        <f t="shared" si="5"/>
        <v>0</v>
      </c>
    </row>
    <row r="342" spans="1:18" ht="15">
      <c r="A342" s="174" t="s">
        <v>529</v>
      </c>
      <c r="B342" s="174" t="s">
        <v>515</v>
      </c>
      <c r="C342" s="286">
        <v>3000</v>
      </c>
      <c r="D342" s="286">
        <v>3000</v>
      </c>
      <c r="E342" s="286">
        <v>3000</v>
      </c>
      <c r="F342" s="286">
        <v>4000</v>
      </c>
      <c r="G342" s="286">
        <v>4000</v>
      </c>
      <c r="H342" s="286">
        <v>4000</v>
      </c>
      <c r="I342" s="286">
        <v>4000</v>
      </c>
      <c r="J342" s="286">
        <v>4000</v>
      </c>
      <c r="K342" s="286">
        <v>4000</v>
      </c>
      <c r="L342" s="286">
        <v>5000</v>
      </c>
      <c r="M342" s="286">
        <v>5000</v>
      </c>
      <c r="N342" s="286">
        <v>5000</v>
      </c>
      <c r="O342" s="286">
        <v>5000</v>
      </c>
      <c r="P342" s="287">
        <v>4016</v>
      </c>
      <c r="Q342" s="166" t="s">
        <v>162</v>
      </c>
      <c r="R342" s="204">
        <f t="shared" si="5"/>
        <v>0</v>
      </c>
    </row>
    <row r="343" spans="1:18" ht="15">
      <c r="A343" s="174" t="s">
        <v>530</v>
      </c>
      <c r="B343" s="174" t="s">
        <v>515</v>
      </c>
      <c r="C343" s="286">
        <v>107000</v>
      </c>
      <c r="D343" s="286">
        <v>109000</v>
      </c>
      <c r="E343" s="286">
        <v>111000</v>
      </c>
      <c r="F343" s="286">
        <v>114000</v>
      </c>
      <c r="G343" s="286">
        <v>116000</v>
      </c>
      <c r="H343" s="286">
        <v>119000</v>
      </c>
      <c r="I343" s="286">
        <v>121000</v>
      </c>
      <c r="J343" s="286">
        <v>123000</v>
      </c>
      <c r="K343" s="286">
        <v>126000</v>
      </c>
      <c r="L343" s="286">
        <v>128000</v>
      </c>
      <c r="M343" s="286">
        <v>131000</v>
      </c>
      <c r="N343" s="286">
        <v>134000</v>
      </c>
      <c r="O343" s="286">
        <v>136000</v>
      </c>
      <c r="P343" s="287">
        <v>121117</v>
      </c>
      <c r="Q343" s="166" t="s">
        <v>162</v>
      </c>
      <c r="R343" s="204">
        <f t="shared" si="5"/>
        <v>0</v>
      </c>
    </row>
    <row r="344" spans="1:18" ht="15">
      <c r="A344" s="174" t="s">
        <v>531</v>
      </c>
      <c r="B344" s="174" t="s">
        <v>515</v>
      </c>
      <c r="C344" s="286">
        <v>0</v>
      </c>
      <c r="D344" s="286">
        <v>0</v>
      </c>
      <c r="E344" s="286">
        <v>0</v>
      </c>
      <c r="F344" s="286">
        <v>0</v>
      </c>
      <c r="G344" s="286">
        <v>0</v>
      </c>
      <c r="H344" s="286">
        <v>0</v>
      </c>
      <c r="I344" s="286">
        <v>0</v>
      </c>
      <c r="J344" s="286">
        <v>0</v>
      </c>
      <c r="K344" s="286">
        <v>0</v>
      </c>
      <c r="L344" s="286">
        <v>0</v>
      </c>
      <c r="M344" s="286">
        <v>0</v>
      </c>
      <c r="N344" s="286">
        <v>0</v>
      </c>
      <c r="O344" s="286">
        <v>0</v>
      </c>
      <c r="P344" s="287">
        <v>0</v>
      </c>
      <c r="Q344" s="166" t="s">
        <v>162</v>
      </c>
      <c r="R344" s="204">
        <f t="shared" si="5"/>
        <v>0</v>
      </c>
    </row>
    <row r="345" spans="1:18" ht="15">
      <c r="A345" s="174" t="s">
        <v>532</v>
      </c>
      <c r="B345" s="174" t="s">
        <v>515</v>
      </c>
      <c r="C345" s="286">
        <v>0</v>
      </c>
      <c r="D345" s="286">
        <v>0</v>
      </c>
      <c r="E345" s="286">
        <v>0</v>
      </c>
      <c r="F345" s="286">
        <v>0</v>
      </c>
      <c r="G345" s="286">
        <v>0</v>
      </c>
      <c r="H345" s="286">
        <v>0</v>
      </c>
      <c r="I345" s="286">
        <v>0</v>
      </c>
      <c r="J345" s="286">
        <v>0</v>
      </c>
      <c r="K345" s="286">
        <v>0</v>
      </c>
      <c r="L345" s="286">
        <v>0</v>
      </c>
      <c r="M345" s="286">
        <v>0</v>
      </c>
      <c r="N345" s="286">
        <v>0</v>
      </c>
      <c r="O345" s="286">
        <v>0</v>
      </c>
      <c r="P345" s="287">
        <v>0</v>
      </c>
      <c r="Q345" s="166" t="s">
        <v>162</v>
      </c>
      <c r="R345" s="204">
        <f t="shared" si="5"/>
        <v>0</v>
      </c>
    </row>
    <row r="346" spans="1:18" ht="15">
      <c r="A346" s="174" t="s">
        <v>533</v>
      </c>
      <c r="B346" s="174" t="s">
        <v>515</v>
      </c>
      <c r="C346" s="286">
        <v>47000</v>
      </c>
      <c r="D346" s="286">
        <v>51000</v>
      </c>
      <c r="E346" s="286">
        <v>55000</v>
      </c>
      <c r="F346" s="286">
        <v>59000</v>
      </c>
      <c r="G346" s="286">
        <v>63000</v>
      </c>
      <c r="H346" s="286">
        <v>67000</v>
      </c>
      <c r="I346" s="286">
        <v>71000</v>
      </c>
      <c r="J346" s="286">
        <v>75000</v>
      </c>
      <c r="K346" s="286">
        <v>79000</v>
      </c>
      <c r="L346" s="286">
        <v>84000</v>
      </c>
      <c r="M346" s="286">
        <v>88000</v>
      </c>
      <c r="N346" s="286">
        <v>92000</v>
      </c>
      <c r="O346" s="286">
        <v>96000</v>
      </c>
      <c r="P346" s="287">
        <v>71246</v>
      </c>
      <c r="Q346" s="166" t="s">
        <v>162</v>
      </c>
      <c r="R346" s="204">
        <f t="shared" si="5"/>
        <v>0</v>
      </c>
    </row>
    <row r="347" spans="1:18" ht="15">
      <c r="A347" s="174" t="s">
        <v>534</v>
      </c>
      <c r="B347" s="174" t="s">
        <v>515</v>
      </c>
      <c r="C347" s="286">
        <v>0</v>
      </c>
      <c r="D347" s="286">
        <v>0</v>
      </c>
      <c r="E347" s="286">
        <v>0</v>
      </c>
      <c r="F347" s="286">
        <v>0</v>
      </c>
      <c r="G347" s="286">
        <v>0</v>
      </c>
      <c r="H347" s="286">
        <v>0</v>
      </c>
      <c r="I347" s="286">
        <v>0</v>
      </c>
      <c r="J347" s="286">
        <v>0</v>
      </c>
      <c r="K347" s="286">
        <v>0</v>
      </c>
      <c r="L347" s="286">
        <v>0</v>
      </c>
      <c r="M347" s="286">
        <v>0</v>
      </c>
      <c r="N347" s="286">
        <v>0</v>
      </c>
      <c r="O347" s="286">
        <v>0</v>
      </c>
      <c r="P347" s="287">
        <v>0</v>
      </c>
      <c r="Q347" s="166" t="s">
        <v>162</v>
      </c>
      <c r="R347" s="204">
        <f t="shared" si="5"/>
        <v>0</v>
      </c>
    </row>
    <row r="348" spans="1:18" ht="15">
      <c r="A348" s="174" t="s">
        <v>535</v>
      </c>
      <c r="B348" s="174" t="s">
        <v>515</v>
      </c>
      <c r="C348" s="286">
        <v>37000</v>
      </c>
      <c r="D348" s="286">
        <v>40000</v>
      </c>
      <c r="E348" s="286">
        <v>43000</v>
      </c>
      <c r="F348" s="286">
        <v>46000</v>
      </c>
      <c r="G348" s="286">
        <v>49000</v>
      </c>
      <c r="H348" s="286">
        <v>51000</v>
      </c>
      <c r="I348" s="286">
        <v>54000</v>
      </c>
      <c r="J348" s="286">
        <v>57000</v>
      </c>
      <c r="K348" s="286">
        <v>60000</v>
      </c>
      <c r="L348" s="286">
        <v>63000</v>
      </c>
      <c r="M348" s="286">
        <v>66000</v>
      </c>
      <c r="N348" s="286">
        <v>69000</v>
      </c>
      <c r="O348" s="286">
        <v>72000</v>
      </c>
      <c r="P348" s="287">
        <v>54359</v>
      </c>
      <c r="Q348" s="166" t="s">
        <v>162</v>
      </c>
      <c r="R348" s="204">
        <f t="shared" si="5"/>
        <v>0</v>
      </c>
    </row>
    <row r="349" spans="1:18" ht="15">
      <c r="A349" s="174" t="s">
        <v>536</v>
      </c>
      <c r="B349" s="174" t="s">
        <v>515</v>
      </c>
      <c r="C349" s="286">
        <v>0</v>
      </c>
      <c r="D349" s="286">
        <v>0</v>
      </c>
      <c r="E349" s="286">
        <v>0</v>
      </c>
      <c r="F349" s="286">
        <v>0</v>
      </c>
      <c r="G349" s="286">
        <v>0</v>
      </c>
      <c r="H349" s="286">
        <v>0</v>
      </c>
      <c r="I349" s="286">
        <v>0</v>
      </c>
      <c r="J349" s="286">
        <v>0</v>
      </c>
      <c r="K349" s="286">
        <v>0</v>
      </c>
      <c r="L349" s="286">
        <v>0</v>
      </c>
      <c r="M349" s="286">
        <v>0</v>
      </c>
      <c r="N349" s="286">
        <v>0</v>
      </c>
      <c r="O349" s="286">
        <v>0</v>
      </c>
      <c r="P349" s="287">
        <v>0</v>
      </c>
      <c r="Q349" s="166" t="s">
        <v>162</v>
      </c>
      <c r="R349" s="204">
        <f t="shared" si="5"/>
        <v>0</v>
      </c>
    </row>
    <row r="350" spans="1:18" ht="15">
      <c r="A350" s="174" t="s">
        <v>537</v>
      </c>
      <c r="B350" s="174" t="s">
        <v>515</v>
      </c>
      <c r="C350" s="286">
        <v>77000</v>
      </c>
      <c r="D350" s="286">
        <v>81000</v>
      </c>
      <c r="E350" s="286">
        <v>85000</v>
      </c>
      <c r="F350" s="286">
        <v>90000</v>
      </c>
      <c r="G350" s="286">
        <v>94000</v>
      </c>
      <c r="H350" s="286">
        <v>99000</v>
      </c>
      <c r="I350" s="286">
        <v>104000</v>
      </c>
      <c r="J350" s="286">
        <v>109000</v>
      </c>
      <c r="K350" s="286">
        <v>113000</v>
      </c>
      <c r="L350" s="286">
        <v>118000</v>
      </c>
      <c r="M350" s="286">
        <v>123000</v>
      </c>
      <c r="N350" s="286">
        <v>128000</v>
      </c>
      <c r="O350" s="286">
        <v>133000</v>
      </c>
      <c r="P350" s="287">
        <v>104035</v>
      </c>
      <c r="Q350" s="166" t="s">
        <v>162</v>
      </c>
      <c r="R350" s="204">
        <f t="shared" si="5"/>
        <v>0</v>
      </c>
    </row>
    <row r="351" spans="1:18" ht="15">
      <c r="A351" s="174" t="s">
        <v>538</v>
      </c>
      <c r="B351" s="174" t="s">
        <v>515</v>
      </c>
      <c r="C351" s="286">
        <v>0</v>
      </c>
      <c r="D351" s="286">
        <v>0</v>
      </c>
      <c r="E351" s="286">
        <v>0</v>
      </c>
      <c r="F351" s="286">
        <v>0</v>
      </c>
      <c r="G351" s="286">
        <v>0</v>
      </c>
      <c r="H351" s="286">
        <v>0</v>
      </c>
      <c r="I351" s="286">
        <v>0</v>
      </c>
      <c r="J351" s="286">
        <v>0</v>
      </c>
      <c r="K351" s="286">
        <v>0</v>
      </c>
      <c r="L351" s="286">
        <v>0</v>
      </c>
      <c r="M351" s="286">
        <v>0</v>
      </c>
      <c r="N351" s="286">
        <v>0</v>
      </c>
      <c r="O351" s="286">
        <v>0</v>
      </c>
      <c r="P351" s="287">
        <v>0</v>
      </c>
      <c r="Q351" s="166" t="s">
        <v>162</v>
      </c>
      <c r="R351" s="204">
        <f t="shared" si="5"/>
        <v>0</v>
      </c>
    </row>
    <row r="352" spans="1:18" ht="15">
      <c r="A352" s="174" t="s">
        <v>539</v>
      </c>
      <c r="B352" s="174" t="s">
        <v>515</v>
      </c>
      <c r="C352" s="286">
        <v>177000</v>
      </c>
      <c r="D352" s="286">
        <v>184000</v>
      </c>
      <c r="E352" s="286">
        <v>191000</v>
      </c>
      <c r="F352" s="286">
        <v>198000</v>
      </c>
      <c r="G352" s="286">
        <v>206000</v>
      </c>
      <c r="H352" s="286">
        <v>213000</v>
      </c>
      <c r="I352" s="286">
        <v>220000</v>
      </c>
      <c r="J352" s="286">
        <v>227000</v>
      </c>
      <c r="K352" s="286">
        <v>234000</v>
      </c>
      <c r="L352" s="286">
        <v>242000</v>
      </c>
      <c r="M352" s="286">
        <v>249000</v>
      </c>
      <c r="N352" s="286">
        <v>257000</v>
      </c>
      <c r="O352" s="286">
        <v>264000</v>
      </c>
      <c r="P352" s="287">
        <v>220068</v>
      </c>
      <c r="Q352" s="166" t="s">
        <v>162</v>
      </c>
      <c r="R352" s="204">
        <f t="shared" si="5"/>
        <v>0</v>
      </c>
    </row>
    <row r="353" spans="1:18" ht="15">
      <c r="A353" s="174" t="s">
        <v>540</v>
      </c>
      <c r="B353" s="174" t="s">
        <v>515</v>
      </c>
      <c r="C353" s="286">
        <v>0</v>
      </c>
      <c r="D353" s="286">
        <v>0</v>
      </c>
      <c r="E353" s="286">
        <v>0</v>
      </c>
      <c r="F353" s="286">
        <v>0</v>
      </c>
      <c r="G353" s="286">
        <v>0</v>
      </c>
      <c r="H353" s="286">
        <v>0</v>
      </c>
      <c r="I353" s="286">
        <v>0</v>
      </c>
      <c r="J353" s="286">
        <v>0</v>
      </c>
      <c r="K353" s="286">
        <v>0</v>
      </c>
      <c r="L353" s="286">
        <v>0</v>
      </c>
      <c r="M353" s="286">
        <v>0</v>
      </c>
      <c r="N353" s="286">
        <v>0</v>
      </c>
      <c r="O353" s="286">
        <v>0</v>
      </c>
      <c r="P353" s="287">
        <v>0</v>
      </c>
      <c r="Q353" s="166" t="s">
        <v>162</v>
      </c>
      <c r="R353" s="204">
        <f t="shared" si="5"/>
        <v>0</v>
      </c>
    </row>
    <row r="354" spans="1:18" ht="15">
      <c r="A354" s="174" t="s">
        <v>541</v>
      </c>
      <c r="B354" s="174" t="s">
        <v>515</v>
      </c>
      <c r="C354" s="286">
        <v>0</v>
      </c>
      <c r="D354" s="286">
        <v>0</v>
      </c>
      <c r="E354" s="286">
        <v>0</v>
      </c>
      <c r="F354" s="286">
        <v>0</v>
      </c>
      <c r="G354" s="286">
        <v>0</v>
      </c>
      <c r="H354" s="286">
        <v>0</v>
      </c>
      <c r="I354" s="286">
        <v>0</v>
      </c>
      <c r="J354" s="286">
        <v>1000</v>
      </c>
      <c r="K354" s="286">
        <v>1000</v>
      </c>
      <c r="L354" s="286">
        <v>1000</v>
      </c>
      <c r="M354" s="286">
        <v>1000</v>
      </c>
      <c r="N354" s="286">
        <v>2000</v>
      </c>
      <c r="O354" s="286">
        <v>2000</v>
      </c>
      <c r="P354" s="287">
        <v>545</v>
      </c>
      <c r="Q354" s="166" t="s">
        <v>162</v>
      </c>
      <c r="R354" s="204">
        <f t="shared" si="5"/>
        <v>0</v>
      </c>
    </row>
    <row r="355" spans="1:18" ht="15">
      <c r="A355" s="174" t="s">
        <v>542</v>
      </c>
      <c r="B355" s="174" t="s">
        <v>515</v>
      </c>
      <c r="C355" s="286">
        <v>0</v>
      </c>
      <c r="D355" s="286">
        <v>0</v>
      </c>
      <c r="E355" s="286">
        <v>0</v>
      </c>
      <c r="F355" s="286">
        <v>0</v>
      </c>
      <c r="G355" s="286">
        <v>0</v>
      </c>
      <c r="H355" s="286">
        <v>0</v>
      </c>
      <c r="I355" s="286">
        <v>0</v>
      </c>
      <c r="J355" s="286">
        <v>0</v>
      </c>
      <c r="K355" s="286">
        <v>0</v>
      </c>
      <c r="L355" s="286">
        <v>0</v>
      </c>
      <c r="M355" s="286">
        <v>0</v>
      </c>
      <c r="N355" s="286">
        <v>0</v>
      </c>
      <c r="O355" s="286">
        <v>0</v>
      </c>
      <c r="P355" s="287">
        <v>0</v>
      </c>
      <c r="Q355" s="166" t="s">
        <v>162</v>
      </c>
      <c r="R355" s="204">
        <f t="shared" si="5"/>
        <v>0</v>
      </c>
    </row>
    <row r="356" spans="1:18" ht="15">
      <c r="A356" s="174" t="s">
        <v>543</v>
      </c>
      <c r="B356" s="174" t="s">
        <v>515</v>
      </c>
      <c r="C356" s="286">
        <v>132000</v>
      </c>
      <c r="D356" s="286">
        <v>135000</v>
      </c>
      <c r="E356" s="286">
        <v>139000</v>
      </c>
      <c r="F356" s="286">
        <v>142000</v>
      </c>
      <c r="G356" s="286">
        <v>146000</v>
      </c>
      <c r="H356" s="286">
        <v>149000</v>
      </c>
      <c r="I356" s="286">
        <v>153000</v>
      </c>
      <c r="J356" s="286">
        <v>156000</v>
      </c>
      <c r="K356" s="286">
        <v>160000</v>
      </c>
      <c r="L356" s="286">
        <v>163000</v>
      </c>
      <c r="M356" s="286">
        <v>167000</v>
      </c>
      <c r="N356" s="286">
        <v>171000</v>
      </c>
      <c r="O356" s="286">
        <v>174000</v>
      </c>
      <c r="P356" s="287">
        <v>152867</v>
      </c>
      <c r="Q356" s="166" t="s">
        <v>162</v>
      </c>
      <c r="R356" s="204">
        <f t="shared" si="5"/>
        <v>0</v>
      </c>
    </row>
    <row r="357" spans="1:18" ht="15">
      <c r="A357" s="174" t="s">
        <v>544</v>
      </c>
      <c r="B357" s="174" t="s">
        <v>515</v>
      </c>
      <c r="C357" s="286">
        <v>0</v>
      </c>
      <c r="D357" s="286">
        <v>0</v>
      </c>
      <c r="E357" s="286">
        <v>0</v>
      </c>
      <c r="F357" s="286">
        <v>0</v>
      </c>
      <c r="G357" s="286">
        <v>0</v>
      </c>
      <c r="H357" s="286">
        <v>0</v>
      </c>
      <c r="I357" s="286">
        <v>0</v>
      </c>
      <c r="J357" s="286">
        <v>0</v>
      </c>
      <c r="K357" s="286">
        <v>0</v>
      </c>
      <c r="L357" s="286">
        <v>0</v>
      </c>
      <c r="M357" s="286">
        <v>0</v>
      </c>
      <c r="N357" s="286">
        <v>0</v>
      </c>
      <c r="O357" s="286">
        <v>0</v>
      </c>
      <c r="P357" s="287">
        <v>0</v>
      </c>
      <c r="Q357" s="166" t="s">
        <v>162</v>
      </c>
      <c r="R357" s="204">
        <f t="shared" si="5"/>
        <v>0</v>
      </c>
    </row>
    <row r="358" spans="1:18" ht="15">
      <c r="A358" s="174" t="s">
        <v>545</v>
      </c>
      <c r="B358" s="174" t="s">
        <v>515</v>
      </c>
      <c r="C358" s="286">
        <v>0</v>
      </c>
      <c r="D358" s="286">
        <v>0</v>
      </c>
      <c r="E358" s="286">
        <v>0</v>
      </c>
      <c r="F358" s="286">
        <v>0</v>
      </c>
      <c r="G358" s="286">
        <v>0</v>
      </c>
      <c r="H358" s="286">
        <v>0</v>
      </c>
      <c r="I358" s="286">
        <v>0</v>
      </c>
      <c r="J358" s="286">
        <v>0</v>
      </c>
      <c r="K358" s="286">
        <v>0</v>
      </c>
      <c r="L358" s="286">
        <v>0</v>
      </c>
      <c r="M358" s="286">
        <v>0</v>
      </c>
      <c r="N358" s="286">
        <v>0</v>
      </c>
      <c r="O358" s="286">
        <v>0</v>
      </c>
      <c r="P358" s="287">
        <v>0</v>
      </c>
      <c r="Q358" s="166" t="s">
        <v>162</v>
      </c>
      <c r="R358" s="204">
        <f t="shared" si="5"/>
        <v>0</v>
      </c>
    </row>
    <row r="359" spans="1:18" ht="15">
      <c r="A359" s="174" t="s">
        <v>546</v>
      </c>
      <c r="B359" s="174" t="s">
        <v>515</v>
      </c>
      <c r="C359" s="286">
        <v>0</v>
      </c>
      <c r="D359" s="286">
        <v>0</v>
      </c>
      <c r="E359" s="286">
        <v>0</v>
      </c>
      <c r="F359" s="286">
        <v>0</v>
      </c>
      <c r="G359" s="286">
        <v>0</v>
      </c>
      <c r="H359" s="286">
        <v>0</v>
      </c>
      <c r="I359" s="286">
        <v>0</v>
      </c>
      <c r="J359" s="286">
        <v>0</v>
      </c>
      <c r="K359" s="286">
        <v>0</v>
      </c>
      <c r="L359" s="286">
        <v>0</v>
      </c>
      <c r="M359" s="286">
        <v>0</v>
      </c>
      <c r="N359" s="286">
        <v>0</v>
      </c>
      <c r="O359" s="286">
        <v>0</v>
      </c>
      <c r="P359" s="287">
        <v>0</v>
      </c>
      <c r="Q359" s="166" t="s">
        <v>162</v>
      </c>
      <c r="R359" s="204">
        <f t="shared" si="5"/>
        <v>0</v>
      </c>
    </row>
    <row r="360" spans="1:18" ht="15">
      <c r="A360" s="174" t="s">
        <v>547</v>
      </c>
      <c r="B360" s="174" t="s">
        <v>515</v>
      </c>
      <c r="C360" s="286">
        <v>4000</v>
      </c>
      <c r="D360" s="286">
        <v>4000</v>
      </c>
      <c r="E360" s="286">
        <v>4000</v>
      </c>
      <c r="F360" s="286">
        <v>4000</v>
      </c>
      <c r="G360" s="286">
        <v>4000</v>
      </c>
      <c r="H360" s="286">
        <v>4000</v>
      </c>
      <c r="I360" s="286">
        <v>5000</v>
      </c>
      <c r="J360" s="286">
        <v>5000</v>
      </c>
      <c r="K360" s="286">
        <v>5000</v>
      </c>
      <c r="L360" s="286">
        <v>5000</v>
      </c>
      <c r="M360" s="286">
        <v>5000</v>
      </c>
      <c r="N360" s="286">
        <v>5000</v>
      </c>
      <c r="O360" s="286">
        <v>5000</v>
      </c>
      <c r="P360" s="287">
        <v>4549</v>
      </c>
      <c r="Q360" s="166" t="s">
        <v>162</v>
      </c>
      <c r="R360" s="204">
        <f t="shared" si="5"/>
        <v>0</v>
      </c>
    </row>
    <row r="361" spans="1:18" ht="15">
      <c r="A361" s="174" t="s">
        <v>548</v>
      </c>
      <c r="B361" s="174" t="s">
        <v>515</v>
      </c>
      <c r="C361" s="286">
        <v>201000</v>
      </c>
      <c r="D361" s="286">
        <v>204000</v>
      </c>
      <c r="E361" s="286">
        <v>208000</v>
      </c>
      <c r="F361" s="286">
        <v>211000</v>
      </c>
      <c r="G361" s="286">
        <v>214000</v>
      </c>
      <c r="H361" s="286">
        <v>217000</v>
      </c>
      <c r="I361" s="286">
        <v>220000</v>
      </c>
      <c r="J361" s="286">
        <v>224000</v>
      </c>
      <c r="K361" s="286">
        <v>227000</v>
      </c>
      <c r="L361" s="286">
        <v>230000</v>
      </c>
      <c r="M361" s="286">
        <v>233000</v>
      </c>
      <c r="N361" s="286">
        <v>236000</v>
      </c>
      <c r="O361" s="286">
        <v>239000</v>
      </c>
      <c r="P361" s="287">
        <v>220333</v>
      </c>
      <c r="Q361" s="166" t="s">
        <v>162</v>
      </c>
      <c r="R361" s="204">
        <f t="shared" si="5"/>
        <v>0</v>
      </c>
    </row>
    <row r="362" spans="1:18" ht="15">
      <c r="A362" s="174" t="s">
        <v>549</v>
      </c>
      <c r="B362" s="174" t="s">
        <v>515</v>
      </c>
      <c r="C362" s="286">
        <v>0</v>
      </c>
      <c r="D362" s="286">
        <v>0</v>
      </c>
      <c r="E362" s="286">
        <v>0</v>
      </c>
      <c r="F362" s="286">
        <v>0</v>
      </c>
      <c r="G362" s="286">
        <v>0</v>
      </c>
      <c r="H362" s="286">
        <v>0</v>
      </c>
      <c r="I362" s="286">
        <v>0</v>
      </c>
      <c r="J362" s="286">
        <v>0</v>
      </c>
      <c r="K362" s="286">
        <v>0</v>
      </c>
      <c r="L362" s="286">
        <v>0</v>
      </c>
      <c r="M362" s="286">
        <v>0</v>
      </c>
      <c r="N362" s="286">
        <v>0</v>
      </c>
      <c r="O362" s="286">
        <v>0</v>
      </c>
      <c r="P362" s="287">
        <v>0</v>
      </c>
      <c r="Q362" s="166" t="s">
        <v>162</v>
      </c>
      <c r="R362" s="204">
        <f t="shared" si="5"/>
        <v>0</v>
      </c>
    </row>
    <row r="363" spans="1:18" ht="15">
      <c r="A363" s="174" t="s">
        <v>550</v>
      </c>
      <c r="B363" s="174" t="s">
        <v>515</v>
      </c>
      <c r="C363" s="286">
        <v>698000</v>
      </c>
      <c r="D363" s="286">
        <v>708000</v>
      </c>
      <c r="E363" s="286">
        <v>718000</v>
      </c>
      <c r="F363" s="286">
        <v>728000</v>
      </c>
      <c r="G363" s="286">
        <v>738000</v>
      </c>
      <c r="H363" s="286">
        <v>748000</v>
      </c>
      <c r="I363" s="286">
        <v>758000</v>
      </c>
      <c r="J363" s="286">
        <v>768000</v>
      </c>
      <c r="K363" s="286">
        <v>778000</v>
      </c>
      <c r="L363" s="286">
        <v>788000</v>
      </c>
      <c r="M363" s="286">
        <v>798000</v>
      </c>
      <c r="N363" s="286">
        <v>808000</v>
      </c>
      <c r="O363" s="286">
        <v>818000</v>
      </c>
      <c r="P363" s="287">
        <v>757818</v>
      </c>
      <c r="Q363" s="166" t="s">
        <v>162</v>
      </c>
      <c r="R363" s="204">
        <f t="shared" si="5"/>
        <v>0</v>
      </c>
    </row>
    <row r="364" spans="1:18" ht="15">
      <c r="A364" s="174" t="s">
        <v>551</v>
      </c>
      <c r="B364" s="174" t="s">
        <v>515</v>
      </c>
      <c r="C364" s="286">
        <v>0</v>
      </c>
      <c r="D364" s="286">
        <v>0</v>
      </c>
      <c r="E364" s="286">
        <v>0</v>
      </c>
      <c r="F364" s="286">
        <v>0</v>
      </c>
      <c r="G364" s="286">
        <v>0</v>
      </c>
      <c r="H364" s="286">
        <v>0</v>
      </c>
      <c r="I364" s="286">
        <v>0</v>
      </c>
      <c r="J364" s="286">
        <v>0</v>
      </c>
      <c r="K364" s="286">
        <v>0</v>
      </c>
      <c r="L364" s="286">
        <v>0</v>
      </c>
      <c r="M364" s="286">
        <v>0</v>
      </c>
      <c r="N364" s="286">
        <v>0</v>
      </c>
      <c r="O364" s="286">
        <v>0</v>
      </c>
      <c r="P364" s="287">
        <v>0</v>
      </c>
      <c r="Q364" s="166" t="s">
        <v>162</v>
      </c>
      <c r="R364" s="204">
        <f t="shared" si="5"/>
        <v>0</v>
      </c>
    </row>
    <row r="365" spans="1:18" ht="15">
      <c r="A365" s="174" t="s">
        <v>552</v>
      </c>
      <c r="B365" s="174" t="s">
        <v>515</v>
      </c>
      <c r="C365" s="286">
        <v>146000</v>
      </c>
      <c r="D365" s="286">
        <v>148000</v>
      </c>
      <c r="E365" s="286">
        <v>151000</v>
      </c>
      <c r="F365" s="286">
        <v>153000</v>
      </c>
      <c r="G365" s="286">
        <v>156000</v>
      </c>
      <c r="H365" s="286">
        <v>158000</v>
      </c>
      <c r="I365" s="286">
        <v>160000</v>
      </c>
      <c r="J365" s="286">
        <v>163000</v>
      </c>
      <c r="K365" s="286">
        <v>165000</v>
      </c>
      <c r="L365" s="286">
        <v>167000</v>
      </c>
      <c r="M365" s="286">
        <v>170000</v>
      </c>
      <c r="N365" s="286">
        <v>172000</v>
      </c>
      <c r="O365" s="286">
        <v>174000</v>
      </c>
      <c r="P365" s="287">
        <v>160279</v>
      </c>
      <c r="Q365" s="166" t="s">
        <v>162</v>
      </c>
      <c r="R365" s="204">
        <f t="shared" si="5"/>
        <v>0</v>
      </c>
    </row>
    <row r="366" spans="1:18" ht="15">
      <c r="A366" s="174" t="s">
        <v>553</v>
      </c>
      <c r="B366" s="174" t="s">
        <v>515</v>
      </c>
      <c r="C366" s="286">
        <v>32000</v>
      </c>
      <c r="D366" s="286">
        <v>32000</v>
      </c>
      <c r="E366" s="286">
        <v>32000</v>
      </c>
      <c r="F366" s="286">
        <v>32000</v>
      </c>
      <c r="G366" s="286">
        <v>32000</v>
      </c>
      <c r="H366" s="286">
        <v>32000</v>
      </c>
      <c r="I366" s="286">
        <v>32000</v>
      </c>
      <c r="J366" s="286">
        <v>32000</v>
      </c>
      <c r="K366" s="286">
        <v>33000</v>
      </c>
      <c r="L366" s="286">
        <v>33000</v>
      </c>
      <c r="M366" s="286">
        <v>33000</v>
      </c>
      <c r="N366" s="286">
        <v>33000</v>
      </c>
      <c r="O366" s="286">
        <v>33000</v>
      </c>
      <c r="P366" s="287">
        <v>32348</v>
      </c>
      <c r="Q366" s="166" t="s">
        <v>162</v>
      </c>
      <c r="R366" s="204">
        <f t="shared" si="5"/>
        <v>0</v>
      </c>
    </row>
    <row r="367" spans="1:18" ht="15">
      <c r="A367" s="174" t="s">
        <v>554</v>
      </c>
      <c r="B367" s="174" t="s">
        <v>515</v>
      </c>
      <c r="C367" s="286">
        <v>0</v>
      </c>
      <c r="D367" s="286">
        <v>0</v>
      </c>
      <c r="E367" s="286">
        <v>0</v>
      </c>
      <c r="F367" s="286">
        <v>0</v>
      </c>
      <c r="G367" s="286">
        <v>0</v>
      </c>
      <c r="H367" s="286">
        <v>0</v>
      </c>
      <c r="I367" s="286">
        <v>0</v>
      </c>
      <c r="J367" s="286">
        <v>0</v>
      </c>
      <c r="K367" s="286">
        <v>0</v>
      </c>
      <c r="L367" s="286">
        <v>0</v>
      </c>
      <c r="M367" s="286">
        <v>0</v>
      </c>
      <c r="N367" s="286">
        <v>0</v>
      </c>
      <c r="O367" s="286">
        <v>0</v>
      </c>
      <c r="P367" s="287">
        <v>0</v>
      </c>
      <c r="Q367" s="166" t="s">
        <v>162</v>
      </c>
      <c r="R367" s="204">
        <f t="shared" si="5"/>
        <v>0</v>
      </c>
    </row>
    <row r="368" spans="1:18" ht="15">
      <c r="A368" s="174" t="s">
        <v>555</v>
      </c>
      <c r="B368" s="174" t="s">
        <v>515</v>
      </c>
      <c r="C368" s="286">
        <v>0</v>
      </c>
      <c r="D368" s="286">
        <v>0</v>
      </c>
      <c r="E368" s="286">
        <v>0</v>
      </c>
      <c r="F368" s="286">
        <v>0</v>
      </c>
      <c r="G368" s="286">
        <v>0</v>
      </c>
      <c r="H368" s="286">
        <v>0</v>
      </c>
      <c r="I368" s="286">
        <v>0</v>
      </c>
      <c r="J368" s="286">
        <v>0</v>
      </c>
      <c r="K368" s="286">
        <v>0</v>
      </c>
      <c r="L368" s="286">
        <v>0</v>
      </c>
      <c r="M368" s="286">
        <v>0</v>
      </c>
      <c r="N368" s="286">
        <v>0</v>
      </c>
      <c r="O368" s="286">
        <v>0</v>
      </c>
      <c r="P368" s="287">
        <v>0</v>
      </c>
      <c r="Q368" s="166" t="s">
        <v>162</v>
      </c>
      <c r="R368" s="204">
        <f t="shared" si="5"/>
        <v>0</v>
      </c>
    </row>
    <row r="369" spans="1:18" ht="15">
      <c r="A369" s="174" t="s">
        <v>556</v>
      </c>
      <c r="B369" s="174" t="s">
        <v>515</v>
      </c>
      <c r="C369" s="286">
        <v>0</v>
      </c>
      <c r="D369" s="286">
        <v>0</v>
      </c>
      <c r="E369" s="286">
        <v>0</v>
      </c>
      <c r="F369" s="286">
        <v>0</v>
      </c>
      <c r="G369" s="286">
        <v>0</v>
      </c>
      <c r="H369" s="286">
        <v>0</v>
      </c>
      <c r="I369" s="286">
        <v>0</v>
      </c>
      <c r="J369" s="286">
        <v>0</v>
      </c>
      <c r="K369" s="286">
        <v>0</v>
      </c>
      <c r="L369" s="286">
        <v>0</v>
      </c>
      <c r="M369" s="286">
        <v>0</v>
      </c>
      <c r="N369" s="286">
        <v>0</v>
      </c>
      <c r="O369" s="286">
        <v>0</v>
      </c>
      <c r="P369" s="287">
        <v>0</v>
      </c>
      <c r="Q369" s="166" t="s">
        <v>162</v>
      </c>
      <c r="R369" s="204">
        <f t="shared" si="5"/>
        <v>0</v>
      </c>
    </row>
    <row r="370" spans="1:18" ht="15">
      <c r="A370" s="174" t="s">
        <v>557</v>
      </c>
      <c r="B370" s="174" t="s">
        <v>515</v>
      </c>
      <c r="C370" s="286">
        <v>1820000</v>
      </c>
      <c r="D370" s="286">
        <v>1822000</v>
      </c>
      <c r="E370" s="286">
        <v>1824000</v>
      </c>
      <c r="F370" s="286">
        <v>1826000</v>
      </c>
      <c r="G370" s="286">
        <v>1828000</v>
      </c>
      <c r="H370" s="286">
        <v>1829000</v>
      </c>
      <c r="I370" s="286">
        <v>1831000</v>
      </c>
      <c r="J370" s="286">
        <v>1833000</v>
      </c>
      <c r="K370" s="286">
        <v>1835000</v>
      </c>
      <c r="L370" s="286">
        <v>1837000</v>
      </c>
      <c r="M370" s="286">
        <v>1839000</v>
      </c>
      <c r="N370" s="286">
        <v>1840000</v>
      </c>
      <c r="O370" s="286">
        <v>1842000</v>
      </c>
      <c r="P370" s="287">
        <v>1831217</v>
      </c>
      <c r="Q370" s="166" t="s">
        <v>162</v>
      </c>
      <c r="R370" s="204">
        <f t="shared" si="5"/>
        <v>0</v>
      </c>
    </row>
    <row r="371" spans="1:18" ht="15">
      <c r="A371" s="174" t="s">
        <v>558</v>
      </c>
      <c r="B371" s="174" t="s">
        <v>515</v>
      </c>
      <c r="C371" s="286">
        <v>0</v>
      </c>
      <c r="D371" s="286">
        <v>0</v>
      </c>
      <c r="E371" s="286">
        <v>0</v>
      </c>
      <c r="F371" s="286">
        <v>0</v>
      </c>
      <c r="G371" s="286">
        <v>0</v>
      </c>
      <c r="H371" s="286">
        <v>0</v>
      </c>
      <c r="I371" s="286">
        <v>0</v>
      </c>
      <c r="J371" s="286">
        <v>0</v>
      </c>
      <c r="K371" s="286">
        <v>0</v>
      </c>
      <c r="L371" s="286">
        <v>0</v>
      </c>
      <c r="M371" s="286">
        <v>0</v>
      </c>
      <c r="N371" s="286">
        <v>0</v>
      </c>
      <c r="O371" s="286">
        <v>0</v>
      </c>
      <c r="P371" s="287">
        <v>0</v>
      </c>
      <c r="Q371" s="166" t="s">
        <v>162</v>
      </c>
      <c r="R371" s="204">
        <f t="shared" si="5"/>
        <v>0</v>
      </c>
    </row>
    <row r="372" spans="1:18" ht="15">
      <c r="A372" s="174" t="s">
        <v>559</v>
      </c>
      <c r="B372" s="174" t="s">
        <v>515</v>
      </c>
      <c r="C372" s="286">
        <v>0</v>
      </c>
      <c r="D372" s="286">
        <v>0</v>
      </c>
      <c r="E372" s="286">
        <v>0</v>
      </c>
      <c r="F372" s="286">
        <v>0</v>
      </c>
      <c r="G372" s="286">
        <v>0</v>
      </c>
      <c r="H372" s="286">
        <v>0</v>
      </c>
      <c r="I372" s="286">
        <v>0</v>
      </c>
      <c r="J372" s="286">
        <v>0</v>
      </c>
      <c r="K372" s="286">
        <v>0</v>
      </c>
      <c r="L372" s="286">
        <v>0</v>
      </c>
      <c r="M372" s="286">
        <v>0</v>
      </c>
      <c r="N372" s="286">
        <v>0</v>
      </c>
      <c r="O372" s="286">
        <v>0</v>
      </c>
      <c r="P372" s="287">
        <v>0</v>
      </c>
      <c r="Q372" s="166" t="s">
        <v>162</v>
      </c>
      <c r="R372" s="204">
        <f t="shared" si="5"/>
        <v>0</v>
      </c>
    </row>
    <row r="373" spans="1:18" ht="15">
      <c r="A373" s="174" t="s">
        <v>560</v>
      </c>
      <c r="B373" s="174" t="s">
        <v>515</v>
      </c>
      <c r="C373" s="286">
        <v>0</v>
      </c>
      <c r="D373" s="286">
        <v>0</v>
      </c>
      <c r="E373" s="286">
        <v>0</v>
      </c>
      <c r="F373" s="286">
        <v>0</v>
      </c>
      <c r="G373" s="286">
        <v>0</v>
      </c>
      <c r="H373" s="286">
        <v>0</v>
      </c>
      <c r="I373" s="286">
        <v>0</v>
      </c>
      <c r="J373" s="286">
        <v>0</v>
      </c>
      <c r="K373" s="286">
        <v>0</v>
      </c>
      <c r="L373" s="286">
        <v>0</v>
      </c>
      <c r="M373" s="286">
        <v>0</v>
      </c>
      <c r="N373" s="286">
        <v>0</v>
      </c>
      <c r="O373" s="286">
        <v>0</v>
      </c>
      <c r="P373" s="287">
        <v>0</v>
      </c>
      <c r="Q373" s="166" t="s">
        <v>162</v>
      </c>
      <c r="R373" s="204">
        <f t="shared" si="5"/>
        <v>0</v>
      </c>
    </row>
    <row r="374" spans="1:18" ht="15">
      <c r="A374" s="174" t="s">
        <v>561</v>
      </c>
      <c r="B374" s="174" t="s">
        <v>515</v>
      </c>
      <c r="C374" s="286">
        <v>205000</v>
      </c>
      <c r="D374" s="286">
        <v>206000</v>
      </c>
      <c r="E374" s="286">
        <v>208000</v>
      </c>
      <c r="F374" s="286">
        <v>209000</v>
      </c>
      <c r="G374" s="286">
        <v>211000</v>
      </c>
      <c r="H374" s="286">
        <v>212000</v>
      </c>
      <c r="I374" s="286">
        <v>214000</v>
      </c>
      <c r="J374" s="286">
        <v>215000</v>
      </c>
      <c r="K374" s="286">
        <v>217000</v>
      </c>
      <c r="L374" s="286">
        <v>218000</v>
      </c>
      <c r="M374" s="286">
        <v>220000</v>
      </c>
      <c r="N374" s="286">
        <v>221000</v>
      </c>
      <c r="O374" s="286">
        <v>223000</v>
      </c>
      <c r="P374" s="287">
        <v>213644</v>
      </c>
      <c r="Q374" s="166" t="s">
        <v>162</v>
      </c>
      <c r="R374" s="204">
        <f t="shared" si="5"/>
        <v>0</v>
      </c>
    </row>
    <row r="375" spans="1:18" ht="15">
      <c r="A375" s="174" t="s">
        <v>562</v>
      </c>
      <c r="B375" s="174" t="s">
        <v>515</v>
      </c>
      <c r="C375" s="286">
        <v>21000</v>
      </c>
      <c r="D375" s="286">
        <v>21000</v>
      </c>
      <c r="E375" s="286">
        <v>22000</v>
      </c>
      <c r="F375" s="286">
        <v>22000</v>
      </c>
      <c r="G375" s="286">
        <v>22000</v>
      </c>
      <c r="H375" s="286">
        <v>22000</v>
      </c>
      <c r="I375" s="286">
        <v>22000</v>
      </c>
      <c r="J375" s="286">
        <v>23000</v>
      </c>
      <c r="K375" s="286">
        <v>21000</v>
      </c>
      <c r="L375" s="286">
        <v>21000</v>
      </c>
      <c r="M375" s="286">
        <v>22000</v>
      </c>
      <c r="N375" s="286">
        <v>22000</v>
      </c>
      <c r="O375" s="286">
        <v>23000</v>
      </c>
      <c r="P375" s="287">
        <v>21766</v>
      </c>
      <c r="Q375" s="166" t="s">
        <v>162</v>
      </c>
      <c r="R375" s="204">
        <f t="shared" si="5"/>
        <v>0</v>
      </c>
    </row>
    <row r="376" spans="1:18" ht="15">
      <c r="A376" s="174" t="s">
        <v>563</v>
      </c>
      <c r="B376" s="174" t="s">
        <v>515</v>
      </c>
      <c r="C376" s="286">
        <v>0</v>
      </c>
      <c r="D376" s="286">
        <v>0</v>
      </c>
      <c r="E376" s="286">
        <v>0</v>
      </c>
      <c r="F376" s="286">
        <v>0</v>
      </c>
      <c r="G376" s="286">
        <v>0</v>
      </c>
      <c r="H376" s="286">
        <v>0</v>
      </c>
      <c r="I376" s="286">
        <v>0</v>
      </c>
      <c r="J376" s="286">
        <v>0</v>
      </c>
      <c r="K376" s="286">
        <v>0</v>
      </c>
      <c r="L376" s="286">
        <v>0</v>
      </c>
      <c r="M376" s="286">
        <v>0</v>
      </c>
      <c r="N376" s="286">
        <v>0</v>
      </c>
      <c r="O376" s="286">
        <v>0</v>
      </c>
      <c r="P376" s="287">
        <v>0</v>
      </c>
      <c r="Q376" s="166" t="s">
        <v>162</v>
      </c>
      <c r="R376" s="204">
        <f t="shared" si="5"/>
        <v>0</v>
      </c>
    </row>
    <row r="377" spans="1:18" ht="15">
      <c r="A377" s="174" t="s">
        <v>564</v>
      </c>
      <c r="B377" s="174" t="s">
        <v>515</v>
      </c>
      <c r="C377" s="286">
        <v>1718000</v>
      </c>
      <c r="D377" s="286">
        <v>1714000</v>
      </c>
      <c r="E377" s="286">
        <v>1715000</v>
      </c>
      <c r="F377" s="286">
        <v>1717000</v>
      </c>
      <c r="G377" s="286">
        <v>1719000</v>
      </c>
      <c r="H377" s="286">
        <v>1721000</v>
      </c>
      <c r="I377" s="286">
        <v>1723000</v>
      </c>
      <c r="J377" s="286">
        <v>1725000</v>
      </c>
      <c r="K377" s="286">
        <v>1727000</v>
      </c>
      <c r="L377" s="286">
        <v>1729000</v>
      </c>
      <c r="M377" s="286">
        <v>1731000</v>
      </c>
      <c r="N377" s="286">
        <v>1733000</v>
      </c>
      <c r="O377" s="286">
        <v>1735000</v>
      </c>
      <c r="P377" s="287">
        <v>1723382</v>
      </c>
      <c r="Q377" s="166" t="s">
        <v>162</v>
      </c>
      <c r="R377" s="204">
        <f t="shared" si="5"/>
        <v>0</v>
      </c>
    </row>
    <row r="378" spans="1:18" ht="15">
      <c r="A378" s="174" t="s">
        <v>565</v>
      </c>
      <c r="B378" s="174" t="s">
        <v>515</v>
      </c>
      <c r="C378" s="286">
        <v>7000</v>
      </c>
      <c r="D378" s="286">
        <v>7000</v>
      </c>
      <c r="E378" s="286">
        <v>7000</v>
      </c>
      <c r="F378" s="286">
        <v>7000</v>
      </c>
      <c r="G378" s="286">
        <v>7000</v>
      </c>
      <c r="H378" s="286">
        <v>7000</v>
      </c>
      <c r="I378" s="286">
        <v>7000</v>
      </c>
      <c r="J378" s="286">
        <v>7000</v>
      </c>
      <c r="K378" s="286">
        <v>7000</v>
      </c>
      <c r="L378" s="286">
        <v>7000</v>
      </c>
      <c r="M378" s="286">
        <v>7000</v>
      </c>
      <c r="N378" s="286">
        <v>7000</v>
      </c>
      <c r="O378" s="286">
        <v>7000</v>
      </c>
      <c r="P378" s="287">
        <v>7207</v>
      </c>
      <c r="Q378" s="166" t="s">
        <v>162</v>
      </c>
      <c r="R378" s="204">
        <f t="shared" si="5"/>
        <v>0</v>
      </c>
    </row>
    <row r="379" spans="1:18" ht="15">
      <c r="A379" s="174" t="s">
        <v>566</v>
      </c>
      <c r="B379" s="174" t="s">
        <v>515</v>
      </c>
      <c r="C379" s="286">
        <v>0</v>
      </c>
      <c r="D379" s="286">
        <v>0</v>
      </c>
      <c r="E379" s="286">
        <v>0</v>
      </c>
      <c r="F379" s="286">
        <v>0</v>
      </c>
      <c r="G379" s="286">
        <v>0</v>
      </c>
      <c r="H379" s="286">
        <v>0</v>
      </c>
      <c r="I379" s="286">
        <v>0</v>
      </c>
      <c r="J379" s="286">
        <v>0</v>
      </c>
      <c r="K379" s="286">
        <v>0</v>
      </c>
      <c r="L379" s="286">
        <v>0</v>
      </c>
      <c r="M379" s="286">
        <v>0</v>
      </c>
      <c r="N379" s="286">
        <v>0</v>
      </c>
      <c r="O379" s="286">
        <v>0</v>
      </c>
      <c r="P379" s="287">
        <v>0</v>
      </c>
      <c r="Q379" s="166" t="s">
        <v>162</v>
      </c>
      <c r="R379" s="204">
        <f t="shared" si="5"/>
        <v>0</v>
      </c>
    </row>
    <row r="380" spans="1:18" ht="15">
      <c r="A380" s="174" t="s">
        <v>567</v>
      </c>
      <c r="B380" s="174" t="s">
        <v>515</v>
      </c>
      <c r="C380" s="286">
        <v>90000</v>
      </c>
      <c r="D380" s="286">
        <v>90000</v>
      </c>
      <c r="E380" s="286">
        <v>90000</v>
      </c>
      <c r="F380" s="286">
        <v>90000</v>
      </c>
      <c r="G380" s="286">
        <v>91000</v>
      </c>
      <c r="H380" s="286">
        <v>91000</v>
      </c>
      <c r="I380" s="286">
        <v>91000</v>
      </c>
      <c r="J380" s="286">
        <v>92000</v>
      </c>
      <c r="K380" s="286">
        <v>92000</v>
      </c>
      <c r="L380" s="286">
        <v>92000</v>
      </c>
      <c r="M380" s="286">
        <v>93000</v>
      </c>
      <c r="N380" s="286">
        <v>93000</v>
      </c>
      <c r="O380" s="286">
        <v>93000</v>
      </c>
      <c r="P380" s="287">
        <v>91429</v>
      </c>
      <c r="Q380" s="166" t="s">
        <v>162</v>
      </c>
      <c r="R380" s="204">
        <f t="shared" si="5"/>
        <v>0</v>
      </c>
    </row>
    <row r="381" spans="1:18" ht="15">
      <c r="A381" s="174" t="s">
        <v>568</v>
      </c>
      <c r="B381" s="174" t="s">
        <v>515</v>
      </c>
      <c r="C381" s="286">
        <v>190000</v>
      </c>
      <c r="D381" s="286">
        <v>190000</v>
      </c>
      <c r="E381" s="286">
        <v>191000</v>
      </c>
      <c r="F381" s="286">
        <v>191000</v>
      </c>
      <c r="G381" s="286">
        <v>191000</v>
      </c>
      <c r="H381" s="286">
        <v>192000</v>
      </c>
      <c r="I381" s="286">
        <v>192000</v>
      </c>
      <c r="J381" s="286">
        <v>192000</v>
      </c>
      <c r="K381" s="286">
        <v>193000</v>
      </c>
      <c r="L381" s="286">
        <v>193000</v>
      </c>
      <c r="M381" s="286">
        <v>193000</v>
      </c>
      <c r="N381" s="286">
        <v>194000</v>
      </c>
      <c r="O381" s="286">
        <v>194000</v>
      </c>
      <c r="P381" s="287">
        <v>192041</v>
      </c>
      <c r="Q381" s="166" t="s">
        <v>162</v>
      </c>
      <c r="R381" s="204">
        <f t="shared" si="5"/>
        <v>0</v>
      </c>
    </row>
    <row r="382" spans="1:18" ht="15">
      <c r="A382" s="174" t="s">
        <v>569</v>
      </c>
      <c r="B382" s="174" t="s">
        <v>515</v>
      </c>
      <c r="C382" s="286">
        <v>0</v>
      </c>
      <c r="D382" s="286">
        <v>0</v>
      </c>
      <c r="E382" s="286">
        <v>0</v>
      </c>
      <c r="F382" s="286">
        <v>0</v>
      </c>
      <c r="G382" s="286">
        <v>0</v>
      </c>
      <c r="H382" s="286">
        <v>0</v>
      </c>
      <c r="I382" s="286">
        <v>0</v>
      </c>
      <c r="J382" s="286">
        <v>0</v>
      </c>
      <c r="K382" s="286">
        <v>0</v>
      </c>
      <c r="L382" s="286">
        <v>0</v>
      </c>
      <c r="M382" s="286">
        <v>0</v>
      </c>
      <c r="N382" s="286">
        <v>0</v>
      </c>
      <c r="O382" s="286">
        <v>0</v>
      </c>
      <c r="P382" s="287">
        <v>0</v>
      </c>
      <c r="Q382" s="166" t="s">
        <v>162</v>
      </c>
      <c r="R382" s="204">
        <f t="shared" si="5"/>
        <v>0</v>
      </c>
    </row>
    <row r="383" spans="1:18" ht="15">
      <c r="A383" s="174" t="s">
        <v>570</v>
      </c>
      <c r="B383" s="174" t="s">
        <v>515</v>
      </c>
      <c r="C383" s="286">
        <v>167000</v>
      </c>
      <c r="D383" s="286">
        <v>167000</v>
      </c>
      <c r="E383" s="286">
        <v>167000</v>
      </c>
      <c r="F383" s="286">
        <v>167000</v>
      </c>
      <c r="G383" s="286">
        <v>167000</v>
      </c>
      <c r="H383" s="286">
        <v>167000</v>
      </c>
      <c r="I383" s="286">
        <v>167000</v>
      </c>
      <c r="J383" s="286">
        <v>167000</v>
      </c>
      <c r="K383" s="286">
        <v>167000</v>
      </c>
      <c r="L383" s="286">
        <v>168000</v>
      </c>
      <c r="M383" s="286">
        <v>168000</v>
      </c>
      <c r="N383" s="286">
        <v>168000</v>
      </c>
      <c r="O383" s="286">
        <v>168000</v>
      </c>
      <c r="P383" s="287">
        <v>167420</v>
      </c>
      <c r="Q383" s="166" t="s">
        <v>162</v>
      </c>
      <c r="R383" s="204">
        <f t="shared" si="5"/>
        <v>0</v>
      </c>
    </row>
    <row r="384" spans="1:18" ht="15">
      <c r="A384" s="174" t="s">
        <v>571</v>
      </c>
      <c r="B384" s="174" t="s">
        <v>515</v>
      </c>
      <c r="C384" s="286">
        <v>0</v>
      </c>
      <c r="D384" s="286">
        <v>0</v>
      </c>
      <c r="E384" s="286">
        <v>0</v>
      </c>
      <c r="F384" s="286">
        <v>0</v>
      </c>
      <c r="G384" s="286">
        <v>0</v>
      </c>
      <c r="H384" s="286">
        <v>0</v>
      </c>
      <c r="I384" s="286">
        <v>0</v>
      </c>
      <c r="J384" s="286">
        <v>0</v>
      </c>
      <c r="K384" s="286">
        <v>0</v>
      </c>
      <c r="L384" s="286">
        <v>0</v>
      </c>
      <c r="M384" s="286">
        <v>0</v>
      </c>
      <c r="N384" s="286">
        <v>0</v>
      </c>
      <c r="O384" s="286">
        <v>0</v>
      </c>
      <c r="P384" s="287">
        <v>0</v>
      </c>
      <c r="Q384" s="166" t="s">
        <v>162</v>
      </c>
      <c r="R384" s="204">
        <f t="shared" si="5"/>
        <v>0</v>
      </c>
    </row>
    <row r="385" spans="1:18" ht="15">
      <c r="A385" s="174" t="s">
        <v>572</v>
      </c>
      <c r="B385" s="174" t="s">
        <v>515</v>
      </c>
      <c r="C385" s="286">
        <v>468000</v>
      </c>
      <c r="D385" s="286">
        <v>470000</v>
      </c>
      <c r="E385" s="286">
        <v>471000</v>
      </c>
      <c r="F385" s="286">
        <v>472000</v>
      </c>
      <c r="G385" s="286">
        <v>473000</v>
      </c>
      <c r="H385" s="286">
        <v>474000</v>
      </c>
      <c r="I385" s="286">
        <v>476000</v>
      </c>
      <c r="J385" s="286">
        <v>477000</v>
      </c>
      <c r="K385" s="286">
        <v>478000</v>
      </c>
      <c r="L385" s="286">
        <v>479000</v>
      </c>
      <c r="M385" s="286">
        <v>480000</v>
      </c>
      <c r="N385" s="286">
        <v>481000</v>
      </c>
      <c r="O385" s="286">
        <v>483000</v>
      </c>
      <c r="P385" s="287">
        <v>475521</v>
      </c>
      <c r="Q385" s="166" t="s">
        <v>162</v>
      </c>
      <c r="R385" s="204">
        <f t="shared" si="5"/>
        <v>0</v>
      </c>
    </row>
    <row r="386" spans="1:18" ht="15">
      <c r="A386" s="174" t="s">
        <v>573</v>
      </c>
      <c r="B386" s="174" t="s">
        <v>515</v>
      </c>
      <c r="C386" s="286">
        <v>0</v>
      </c>
      <c r="D386" s="286">
        <v>0</v>
      </c>
      <c r="E386" s="286">
        <v>0</v>
      </c>
      <c r="F386" s="286">
        <v>0</v>
      </c>
      <c r="G386" s="286">
        <v>0</v>
      </c>
      <c r="H386" s="286">
        <v>0</v>
      </c>
      <c r="I386" s="286">
        <v>0</v>
      </c>
      <c r="J386" s="286">
        <v>0</v>
      </c>
      <c r="K386" s="286">
        <v>0</v>
      </c>
      <c r="L386" s="286">
        <v>0</v>
      </c>
      <c r="M386" s="286">
        <v>0</v>
      </c>
      <c r="N386" s="286">
        <v>0</v>
      </c>
      <c r="O386" s="286">
        <v>0</v>
      </c>
      <c r="P386" s="287">
        <v>0</v>
      </c>
      <c r="Q386" s="166" t="s">
        <v>162</v>
      </c>
      <c r="R386" s="204">
        <f t="shared" si="5"/>
        <v>0</v>
      </c>
    </row>
    <row r="387" spans="1:18" ht="15">
      <c r="A387" s="174" t="s">
        <v>574</v>
      </c>
      <c r="B387" s="174" t="s">
        <v>515</v>
      </c>
      <c r="C387" s="286">
        <v>137000</v>
      </c>
      <c r="D387" s="286">
        <v>140000</v>
      </c>
      <c r="E387" s="286">
        <v>144000</v>
      </c>
      <c r="F387" s="286">
        <v>148000</v>
      </c>
      <c r="G387" s="286">
        <v>152000</v>
      </c>
      <c r="H387" s="286">
        <v>155000</v>
      </c>
      <c r="I387" s="286">
        <v>159000</v>
      </c>
      <c r="J387" s="286">
        <v>163000</v>
      </c>
      <c r="K387" s="286">
        <v>167000</v>
      </c>
      <c r="L387" s="286">
        <v>170000</v>
      </c>
      <c r="M387" s="286">
        <v>174000</v>
      </c>
      <c r="N387" s="286">
        <v>178000</v>
      </c>
      <c r="O387" s="286">
        <v>182000</v>
      </c>
      <c r="P387" s="287">
        <v>159170</v>
      </c>
      <c r="Q387" s="166" t="s">
        <v>162</v>
      </c>
      <c r="R387" s="204">
        <f t="shared" si="5"/>
        <v>0</v>
      </c>
    </row>
    <row r="388" spans="1:18" ht="15">
      <c r="A388" s="174" t="s">
        <v>575</v>
      </c>
      <c r="B388" s="174" t="s">
        <v>515</v>
      </c>
      <c r="C388" s="286">
        <v>0</v>
      </c>
      <c r="D388" s="286">
        <v>0</v>
      </c>
      <c r="E388" s="286">
        <v>0</v>
      </c>
      <c r="F388" s="286">
        <v>0</v>
      </c>
      <c r="G388" s="286">
        <v>0</v>
      </c>
      <c r="H388" s="286">
        <v>0</v>
      </c>
      <c r="I388" s="286">
        <v>0</v>
      </c>
      <c r="J388" s="286">
        <v>0</v>
      </c>
      <c r="K388" s="286">
        <v>0</v>
      </c>
      <c r="L388" s="286">
        <v>0</v>
      </c>
      <c r="M388" s="286">
        <v>0</v>
      </c>
      <c r="N388" s="286">
        <v>0</v>
      </c>
      <c r="O388" s="286">
        <v>0</v>
      </c>
      <c r="P388" s="287">
        <v>0</v>
      </c>
      <c r="Q388" s="166" t="s">
        <v>162</v>
      </c>
      <c r="R388" s="204">
        <f t="shared" ref="R388:R451" si="6">(ROUND((C388+O388+SUM(D388:N388)*2)/24,-3)-(ROUND(P388,-3)))</f>
        <v>0</v>
      </c>
    </row>
    <row r="389" spans="1:18" ht="15">
      <c r="A389" s="174" t="s">
        <v>576</v>
      </c>
      <c r="B389" s="174" t="s">
        <v>515</v>
      </c>
      <c r="C389" s="286">
        <v>0</v>
      </c>
      <c r="D389" s="286">
        <v>0</v>
      </c>
      <c r="E389" s="286">
        <v>0</v>
      </c>
      <c r="F389" s="286">
        <v>0</v>
      </c>
      <c r="G389" s="286">
        <v>0</v>
      </c>
      <c r="H389" s="286">
        <v>0</v>
      </c>
      <c r="I389" s="286">
        <v>0</v>
      </c>
      <c r="J389" s="286">
        <v>0</v>
      </c>
      <c r="K389" s="286">
        <v>0</v>
      </c>
      <c r="L389" s="286">
        <v>0</v>
      </c>
      <c r="M389" s="286">
        <v>0</v>
      </c>
      <c r="N389" s="286">
        <v>0</v>
      </c>
      <c r="O389" s="286">
        <v>0</v>
      </c>
      <c r="P389" s="287">
        <v>0</v>
      </c>
      <c r="Q389" s="166" t="s">
        <v>162</v>
      </c>
      <c r="R389" s="204">
        <f t="shared" si="6"/>
        <v>0</v>
      </c>
    </row>
    <row r="390" spans="1:18" ht="15">
      <c r="A390" s="174" t="s">
        <v>577</v>
      </c>
      <c r="B390" s="174" t="s">
        <v>515</v>
      </c>
      <c r="C390" s="286">
        <v>0</v>
      </c>
      <c r="D390" s="286">
        <v>0</v>
      </c>
      <c r="E390" s="286">
        <v>0</v>
      </c>
      <c r="F390" s="286">
        <v>0</v>
      </c>
      <c r="G390" s="286">
        <v>0</v>
      </c>
      <c r="H390" s="286">
        <v>0</v>
      </c>
      <c r="I390" s="286">
        <v>0</v>
      </c>
      <c r="J390" s="286">
        <v>0</v>
      </c>
      <c r="K390" s="286">
        <v>0</v>
      </c>
      <c r="L390" s="286">
        <v>0</v>
      </c>
      <c r="M390" s="286">
        <v>0</v>
      </c>
      <c r="N390" s="286">
        <v>0</v>
      </c>
      <c r="O390" s="286">
        <v>0</v>
      </c>
      <c r="P390" s="287">
        <v>0</v>
      </c>
      <c r="Q390" s="166" t="s">
        <v>162</v>
      </c>
      <c r="R390" s="204">
        <f t="shared" si="6"/>
        <v>0</v>
      </c>
    </row>
    <row r="391" spans="1:18" ht="15">
      <c r="A391" s="174" t="s">
        <v>578</v>
      </c>
      <c r="B391" s="174" t="s">
        <v>515</v>
      </c>
      <c r="C391" s="286">
        <v>525000</v>
      </c>
      <c r="D391" s="286">
        <v>529000</v>
      </c>
      <c r="E391" s="286">
        <v>533000</v>
      </c>
      <c r="F391" s="286">
        <v>537000</v>
      </c>
      <c r="G391" s="286">
        <v>542000</v>
      </c>
      <c r="H391" s="286">
        <v>546000</v>
      </c>
      <c r="I391" s="286">
        <v>550000</v>
      </c>
      <c r="J391" s="286">
        <v>555000</v>
      </c>
      <c r="K391" s="286">
        <v>559000</v>
      </c>
      <c r="L391" s="286">
        <v>563000</v>
      </c>
      <c r="M391" s="286">
        <v>568000</v>
      </c>
      <c r="N391" s="286">
        <v>572000</v>
      </c>
      <c r="O391" s="286">
        <v>576000</v>
      </c>
      <c r="P391" s="287">
        <v>550413</v>
      </c>
      <c r="Q391" s="166" t="s">
        <v>162</v>
      </c>
      <c r="R391" s="204">
        <f t="shared" si="6"/>
        <v>0</v>
      </c>
    </row>
    <row r="392" spans="1:18" ht="15">
      <c r="A392" s="174" t="s">
        <v>579</v>
      </c>
      <c r="B392" s="174" t="s">
        <v>515</v>
      </c>
      <c r="C392" s="286">
        <v>0</v>
      </c>
      <c r="D392" s="286">
        <v>0</v>
      </c>
      <c r="E392" s="286">
        <v>0</v>
      </c>
      <c r="F392" s="286">
        <v>0</v>
      </c>
      <c r="G392" s="286">
        <v>0</v>
      </c>
      <c r="H392" s="286">
        <v>0</v>
      </c>
      <c r="I392" s="286">
        <v>0</v>
      </c>
      <c r="J392" s="286">
        <v>0</v>
      </c>
      <c r="K392" s="286">
        <v>0</v>
      </c>
      <c r="L392" s="286">
        <v>0</v>
      </c>
      <c r="M392" s="286">
        <v>0</v>
      </c>
      <c r="N392" s="286">
        <v>0</v>
      </c>
      <c r="O392" s="286">
        <v>0</v>
      </c>
      <c r="P392" s="287">
        <v>0</v>
      </c>
      <c r="Q392" s="166" t="s">
        <v>162</v>
      </c>
      <c r="R392" s="204">
        <f t="shared" si="6"/>
        <v>0</v>
      </c>
    </row>
    <row r="393" spans="1:18" ht="15">
      <c r="A393" s="174" t="s">
        <v>580</v>
      </c>
      <c r="B393" s="174" t="s">
        <v>515</v>
      </c>
      <c r="C393" s="286">
        <v>12091000</v>
      </c>
      <c r="D393" s="286">
        <v>12195000</v>
      </c>
      <c r="E393" s="286">
        <v>12291000</v>
      </c>
      <c r="F393" s="286">
        <v>12380000</v>
      </c>
      <c r="G393" s="286">
        <v>12487000</v>
      </c>
      <c r="H393" s="286">
        <v>12577000</v>
      </c>
      <c r="I393" s="286">
        <v>12672000</v>
      </c>
      <c r="J393" s="286">
        <v>12779000</v>
      </c>
      <c r="K393" s="286">
        <v>12885000</v>
      </c>
      <c r="L393" s="286">
        <v>12991000</v>
      </c>
      <c r="M393" s="286">
        <v>13098000</v>
      </c>
      <c r="N393" s="286">
        <v>13193000</v>
      </c>
      <c r="O393" s="286">
        <v>13288000</v>
      </c>
      <c r="P393" s="287">
        <v>12686389</v>
      </c>
      <c r="Q393" s="166" t="s">
        <v>162</v>
      </c>
      <c r="R393" s="204">
        <f t="shared" si="6"/>
        <v>0</v>
      </c>
    </row>
    <row r="394" spans="1:18" ht="15">
      <c r="A394" s="174" t="s">
        <v>581</v>
      </c>
      <c r="B394" s="174" t="s">
        <v>515</v>
      </c>
      <c r="C394" s="286">
        <v>2818000</v>
      </c>
      <c r="D394" s="286">
        <v>2855000</v>
      </c>
      <c r="E394" s="286">
        <v>2892000</v>
      </c>
      <c r="F394" s="286">
        <v>2928000</v>
      </c>
      <c r="G394" s="286">
        <v>2965000</v>
      </c>
      <c r="H394" s="286">
        <v>3002000</v>
      </c>
      <c r="I394" s="286">
        <v>3039000</v>
      </c>
      <c r="J394" s="286">
        <v>3076000</v>
      </c>
      <c r="K394" s="286">
        <v>3112000</v>
      </c>
      <c r="L394" s="286">
        <v>3149000</v>
      </c>
      <c r="M394" s="286">
        <v>3186000</v>
      </c>
      <c r="N394" s="286">
        <v>3223000</v>
      </c>
      <c r="O394" s="286">
        <v>3260000</v>
      </c>
      <c r="P394" s="287">
        <v>3038836</v>
      </c>
      <c r="Q394" s="166" t="s">
        <v>162</v>
      </c>
      <c r="R394" s="204">
        <f t="shared" si="6"/>
        <v>0</v>
      </c>
    </row>
    <row r="395" spans="1:18" ht="15">
      <c r="A395" s="174" t="s">
        <v>582</v>
      </c>
      <c r="B395" s="174" t="s">
        <v>515</v>
      </c>
      <c r="C395" s="286">
        <v>0</v>
      </c>
      <c r="D395" s="286">
        <v>0</v>
      </c>
      <c r="E395" s="286">
        <v>0</v>
      </c>
      <c r="F395" s="286">
        <v>0</v>
      </c>
      <c r="G395" s="286">
        <v>0</v>
      </c>
      <c r="H395" s="286">
        <v>0</v>
      </c>
      <c r="I395" s="286">
        <v>0</v>
      </c>
      <c r="J395" s="286">
        <v>0</v>
      </c>
      <c r="K395" s="286">
        <v>0</v>
      </c>
      <c r="L395" s="286">
        <v>0</v>
      </c>
      <c r="M395" s="286">
        <v>0</v>
      </c>
      <c r="N395" s="286">
        <v>0</v>
      </c>
      <c r="O395" s="286">
        <v>0</v>
      </c>
      <c r="P395" s="287">
        <v>0</v>
      </c>
      <c r="Q395" s="166" t="s">
        <v>162</v>
      </c>
      <c r="R395" s="204">
        <f t="shared" si="6"/>
        <v>0</v>
      </c>
    </row>
    <row r="396" spans="1:18" ht="15">
      <c r="A396" s="174" t="s">
        <v>583</v>
      </c>
      <c r="B396" s="174" t="s">
        <v>515</v>
      </c>
      <c r="C396" s="286">
        <v>16483000</v>
      </c>
      <c r="D396" s="286">
        <v>16727000</v>
      </c>
      <c r="E396" s="286">
        <v>16970000</v>
      </c>
      <c r="F396" s="286">
        <v>17214000</v>
      </c>
      <c r="G396" s="286">
        <v>17457000</v>
      </c>
      <c r="H396" s="286">
        <v>17690000</v>
      </c>
      <c r="I396" s="286">
        <v>17855000</v>
      </c>
      <c r="J396" s="286">
        <v>18098000</v>
      </c>
      <c r="K396" s="286">
        <v>18205000</v>
      </c>
      <c r="L396" s="286">
        <v>18317000</v>
      </c>
      <c r="M396" s="286">
        <v>18561000</v>
      </c>
      <c r="N396" s="286">
        <v>18629000</v>
      </c>
      <c r="O396" s="286">
        <v>18863000</v>
      </c>
      <c r="P396" s="287">
        <v>17783052</v>
      </c>
      <c r="Q396" s="166" t="s">
        <v>162</v>
      </c>
      <c r="R396" s="204">
        <f t="shared" si="6"/>
        <v>0</v>
      </c>
    </row>
    <row r="397" spans="1:18" ht="15">
      <c r="A397" s="174" t="s">
        <v>584</v>
      </c>
      <c r="B397" s="174" t="s">
        <v>515</v>
      </c>
      <c r="C397" s="286">
        <v>6036000</v>
      </c>
      <c r="D397" s="286">
        <v>6091000</v>
      </c>
      <c r="E397" s="286">
        <v>6146000</v>
      </c>
      <c r="F397" s="286">
        <v>6121000</v>
      </c>
      <c r="G397" s="286">
        <v>6168000</v>
      </c>
      <c r="H397" s="286">
        <v>6138000</v>
      </c>
      <c r="I397" s="286">
        <v>6183000</v>
      </c>
      <c r="J397" s="286">
        <v>6230000</v>
      </c>
      <c r="K397" s="286">
        <v>6285000</v>
      </c>
      <c r="L397" s="286">
        <v>6340000</v>
      </c>
      <c r="M397" s="286">
        <v>6387000</v>
      </c>
      <c r="N397" s="286">
        <v>6442000</v>
      </c>
      <c r="O397" s="286">
        <v>6469000</v>
      </c>
      <c r="P397" s="287">
        <v>6231905</v>
      </c>
      <c r="Q397" s="166" t="s">
        <v>162</v>
      </c>
      <c r="R397" s="204">
        <f t="shared" si="6"/>
        <v>0</v>
      </c>
    </row>
    <row r="398" spans="1:18" ht="15">
      <c r="A398" s="174" t="s">
        <v>585</v>
      </c>
      <c r="B398" s="174" t="s">
        <v>515</v>
      </c>
      <c r="C398" s="286">
        <v>0</v>
      </c>
      <c r="D398" s="286">
        <v>0</v>
      </c>
      <c r="E398" s="286">
        <v>0</v>
      </c>
      <c r="F398" s="286">
        <v>0</v>
      </c>
      <c r="G398" s="286">
        <v>0</v>
      </c>
      <c r="H398" s="286">
        <v>0</v>
      </c>
      <c r="I398" s="286">
        <v>0</v>
      </c>
      <c r="J398" s="286">
        <v>0</v>
      </c>
      <c r="K398" s="286">
        <v>0</v>
      </c>
      <c r="L398" s="286">
        <v>0</v>
      </c>
      <c r="M398" s="286">
        <v>0</v>
      </c>
      <c r="N398" s="286">
        <v>0</v>
      </c>
      <c r="O398" s="286">
        <v>0</v>
      </c>
      <c r="P398" s="287">
        <v>0</v>
      </c>
      <c r="Q398" s="166" t="s">
        <v>162</v>
      </c>
      <c r="R398" s="204">
        <f t="shared" si="6"/>
        <v>0</v>
      </c>
    </row>
    <row r="399" spans="1:18" ht="15">
      <c r="A399" s="174" t="s">
        <v>586</v>
      </c>
      <c r="B399" s="174" t="s">
        <v>515</v>
      </c>
      <c r="C399" s="286">
        <v>0</v>
      </c>
      <c r="D399" s="286">
        <v>0</v>
      </c>
      <c r="E399" s="286">
        <v>0</v>
      </c>
      <c r="F399" s="286">
        <v>0</v>
      </c>
      <c r="G399" s="286">
        <v>0</v>
      </c>
      <c r="H399" s="286">
        <v>0</v>
      </c>
      <c r="I399" s="286">
        <v>0</v>
      </c>
      <c r="J399" s="286">
        <v>0</v>
      </c>
      <c r="K399" s="286">
        <v>0</v>
      </c>
      <c r="L399" s="286">
        <v>0</v>
      </c>
      <c r="M399" s="286">
        <v>0</v>
      </c>
      <c r="N399" s="286">
        <v>0</v>
      </c>
      <c r="O399" s="286">
        <v>0</v>
      </c>
      <c r="P399" s="287">
        <v>0</v>
      </c>
      <c r="Q399" s="166" t="s">
        <v>162</v>
      </c>
      <c r="R399" s="204">
        <f t="shared" si="6"/>
        <v>0</v>
      </c>
    </row>
    <row r="400" spans="1:18" ht="15">
      <c r="A400" s="174" t="s">
        <v>587</v>
      </c>
      <c r="B400" s="174" t="s">
        <v>515</v>
      </c>
      <c r="C400" s="286">
        <v>184000</v>
      </c>
      <c r="D400" s="286">
        <v>185000</v>
      </c>
      <c r="E400" s="286">
        <v>185000</v>
      </c>
      <c r="F400" s="286">
        <v>185000</v>
      </c>
      <c r="G400" s="286">
        <v>185000</v>
      </c>
      <c r="H400" s="286">
        <v>185000</v>
      </c>
      <c r="I400" s="286">
        <v>185000</v>
      </c>
      <c r="J400" s="286">
        <v>186000</v>
      </c>
      <c r="K400" s="286">
        <v>186000</v>
      </c>
      <c r="L400" s="286">
        <v>186000</v>
      </c>
      <c r="M400" s="286">
        <v>186000</v>
      </c>
      <c r="N400" s="286">
        <v>186000</v>
      </c>
      <c r="O400" s="286">
        <v>186000</v>
      </c>
      <c r="P400" s="287">
        <v>185472</v>
      </c>
      <c r="Q400" s="166" t="s">
        <v>162</v>
      </c>
      <c r="R400" s="204">
        <f t="shared" si="6"/>
        <v>0</v>
      </c>
    </row>
    <row r="401" spans="1:18" ht="15">
      <c r="A401" s="174" t="s">
        <v>588</v>
      </c>
      <c r="B401" s="174" t="s">
        <v>515</v>
      </c>
      <c r="C401" s="286">
        <v>0</v>
      </c>
      <c r="D401" s="286">
        <v>0</v>
      </c>
      <c r="E401" s="286">
        <v>0</v>
      </c>
      <c r="F401" s="286">
        <v>0</v>
      </c>
      <c r="G401" s="286">
        <v>0</v>
      </c>
      <c r="H401" s="286">
        <v>0</v>
      </c>
      <c r="I401" s="286">
        <v>0</v>
      </c>
      <c r="J401" s="286">
        <v>0</v>
      </c>
      <c r="K401" s="286">
        <v>0</v>
      </c>
      <c r="L401" s="286">
        <v>0</v>
      </c>
      <c r="M401" s="286">
        <v>0</v>
      </c>
      <c r="N401" s="286">
        <v>0</v>
      </c>
      <c r="O401" s="286">
        <v>0</v>
      </c>
      <c r="P401" s="287">
        <v>0</v>
      </c>
      <c r="Q401" s="166" t="s">
        <v>162</v>
      </c>
      <c r="R401" s="204">
        <f t="shared" si="6"/>
        <v>0</v>
      </c>
    </row>
    <row r="402" spans="1:18" ht="15">
      <c r="A402" s="174" t="s">
        <v>589</v>
      </c>
      <c r="B402" s="174" t="s">
        <v>515</v>
      </c>
      <c r="C402" s="286">
        <v>0</v>
      </c>
      <c r="D402" s="286">
        <v>0</v>
      </c>
      <c r="E402" s="286">
        <v>0</v>
      </c>
      <c r="F402" s="286">
        <v>0</v>
      </c>
      <c r="G402" s="286">
        <v>0</v>
      </c>
      <c r="H402" s="286">
        <v>0</v>
      </c>
      <c r="I402" s="286">
        <v>0</v>
      </c>
      <c r="J402" s="286">
        <v>0</v>
      </c>
      <c r="K402" s="286">
        <v>0</v>
      </c>
      <c r="L402" s="286">
        <v>0</v>
      </c>
      <c r="M402" s="286">
        <v>0</v>
      </c>
      <c r="N402" s="286">
        <v>0</v>
      </c>
      <c r="O402" s="286">
        <v>0</v>
      </c>
      <c r="P402" s="287">
        <v>0</v>
      </c>
      <c r="Q402" s="166" t="s">
        <v>162</v>
      </c>
      <c r="R402" s="204">
        <f t="shared" si="6"/>
        <v>0</v>
      </c>
    </row>
    <row r="403" spans="1:18" ht="15">
      <c r="A403" s="174" t="s">
        <v>590</v>
      </c>
      <c r="B403" s="174" t="s">
        <v>515</v>
      </c>
      <c r="C403" s="286">
        <v>3705000</v>
      </c>
      <c r="D403" s="286">
        <v>3709000</v>
      </c>
      <c r="E403" s="286">
        <v>3714000</v>
      </c>
      <c r="F403" s="286">
        <v>3718000</v>
      </c>
      <c r="G403" s="286">
        <v>3722000</v>
      </c>
      <c r="H403" s="286">
        <v>3727000</v>
      </c>
      <c r="I403" s="286">
        <v>3731000</v>
      </c>
      <c r="J403" s="286">
        <v>3735000</v>
      </c>
      <c r="K403" s="286">
        <v>3739000</v>
      </c>
      <c r="L403" s="286">
        <v>3744000</v>
      </c>
      <c r="M403" s="286">
        <v>3748000</v>
      </c>
      <c r="N403" s="286">
        <v>3752000</v>
      </c>
      <c r="O403" s="286">
        <v>3757000</v>
      </c>
      <c r="P403" s="287">
        <v>3730857</v>
      </c>
      <c r="Q403" s="166" t="s">
        <v>162</v>
      </c>
      <c r="R403" s="204">
        <f t="shared" si="6"/>
        <v>0</v>
      </c>
    </row>
    <row r="404" spans="1:18" ht="15">
      <c r="A404" s="174" t="s">
        <v>591</v>
      </c>
      <c r="B404" s="174" t="s">
        <v>515</v>
      </c>
      <c r="C404" s="286">
        <v>40000</v>
      </c>
      <c r="D404" s="286">
        <v>41000</v>
      </c>
      <c r="E404" s="286">
        <v>41000</v>
      </c>
      <c r="F404" s="286">
        <v>41000</v>
      </c>
      <c r="G404" s="286">
        <v>41000</v>
      </c>
      <c r="H404" s="286">
        <v>42000</v>
      </c>
      <c r="I404" s="286">
        <v>42000</v>
      </c>
      <c r="J404" s="286">
        <v>42000</v>
      </c>
      <c r="K404" s="286">
        <v>43000</v>
      </c>
      <c r="L404" s="286">
        <v>43000</v>
      </c>
      <c r="M404" s="286">
        <v>43000</v>
      </c>
      <c r="N404" s="286">
        <v>44000</v>
      </c>
      <c r="O404" s="286">
        <v>44000</v>
      </c>
      <c r="P404" s="287">
        <v>42133</v>
      </c>
      <c r="Q404" s="166" t="s">
        <v>162</v>
      </c>
      <c r="R404" s="204">
        <f t="shared" si="6"/>
        <v>0</v>
      </c>
    </row>
    <row r="405" spans="1:18" ht="15">
      <c r="A405" s="174" t="s">
        <v>592</v>
      </c>
      <c r="B405" s="174" t="s">
        <v>515</v>
      </c>
      <c r="C405" s="286">
        <v>0</v>
      </c>
      <c r="D405" s="286">
        <v>0</v>
      </c>
      <c r="E405" s="286">
        <v>0</v>
      </c>
      <c r="F405" s="286">
        <v>0</v>
      </c>
      <c r="G405" s="286">
        <v>0</v>
      </c>
      <c r="H405" s="286">
        <v>0</v>
      </c>
      <c r="I405" s="286">
        <v>0</v>
      </c>
      <c r="J405" s="286">
        <v>0</v>
      </c>
      <c r="K405" s="286">
        <v>0</v>
      </c>
      <c r="L405" s="286">
        <v>0</v>
      </c>
      <c r="M405" s="286">
        <v>0</v>
      </c>
      <c r="N405" s="286">
        <v>0</v>
      </c>
      <c r="O405" s="286">
        <v>0</v>
      </c>
      <c r="P405" s="287">
        <v>0</v>
      </c>
      <c r="Q405" s="166" t="s">
        <v>162</v>
      </c>
      <c r="R405" s="204">
        <f t="shared" si="6"/>
        <v>0</v>
      </c>
    </row>
    <row r="406" spans="1:18" ht="15">
      <c r="A406" s="174" t="s">
        <v>593</v>
      </c>
      <c r="B406" s="174" t="s">
        <v>515</v>
      </c>
      <c r="C406" s="286">
        <v>910000</v>
      </c>
      <c r="D406" s="286">
        <v>916000</v>
      </c>
      <c r="E406" s="286">
        <v>923000</v>
      </c>
      <c r="F406" s="286">
        <v>930000</v>
      </c>
      <c r="G406" s="286">
        <v>936000</v>
      </c>
      <c r="H406" s="286">
        <v>943000</v>
      </c>
      <c r="I406" s="286">
        <v>950000</v>
      </c>
      <c r="J406" s="286">
        <v>956000</v>
      </c>
      <c r="K406" s="286">
        <v>963000</v>
      </c>
      <c r="L406" s="286">
        <v>970000</v>
      </c>
      <c r="M406" s="286">
        <v>976000</v>
      </c>
      <c r="N406" s="286">
        <v>983000</v>
      </c>
      <c r="O406" s="286">
        <v>990000</v>
      </c>
      <c r="P406" s="287">
        <v>949724</v>
      </c>
      <c r="Q406" s="166" t="s">
        <v>162</v>
      </c>
      <c r="R406" s="204">
        <f t="shared" si="6"/>
        <v>0</v>
      </c>
    </row>
    <row r="407" spans="1:18" ht="15">
      <c r="A407" s="174" t="s">
        <v>594</v>
      </c>
      <c r="B407" s="174" t="s">
        <v>515</v>
      </c>
      <c r="C407" s="286">
        <v>0</v>
      </c>
      <c r="D407" s="286">
        <v>0</v>
      </c>
      <c r="E407" s="286">
        <v>0</v>
      </c>
      <c r="F407" s="286">
        <v>0</v>
      </c>
      <c r="G407" s="286">
        <v>0</v>
      </c>
      <c r="H407" s="286">
        <v>0</v>
      </c>
      <c r="I407" s="286">
        <v>1000</v>
      </c>
      <c r="J407" s="286">
        <v>1000</v>
      </c>
      <c r="K407" s="286">
        <v>2000</v>
      </c>
      <c r="L407" s="286">
        <v>3000</v>
      </c>
      <c r="M407" s="286">
        <v>3000</v>
      </c>
      <c r="N407" s="286">
        <v>4000</v>
      </c>
      <c r="O407" s="286">
        <v>5000</v>
      </c>
      <c r="P407" s="287">
        <v>1385</v>
      </c>
      <c r="Q407" s="166" t="s">
        <v>162</v>
      </c>
      <c r="R407" s="204">
        <f t="shared" si="6"/>
        <v>0</v>
      </c>
    </row>
    <row r="408" spans="1:18" ht="15">
      <c r="A408" s="174" t="s">
        <v>595</v>
      </c>
      <c r="B408" s="174" t="s">
        <v>515</v>
      </c>
      <c r="C408" s="286">
        <v>7603000</v>
      </c>
      <c r="D408" s="286">
        <v>7611000</v>
      </c>
      <c r="E408" s="286">
        <v>7620000</v>
      </c>
      <c r="F408" s="286">
        <v>7628000</v>
      </c>
      <c r="G408" s="286">
        <v>7637000</v>
      </c>
      <c r="H408" s="286">
        <v>7645000</v>
      </c>
      <c r="I408" s="286">
        <v>7654000</v>
      </c>
      <c r="J408" s="286">
        <v>7662000</v>
      </c>
      <c r="K408" s="286">
        <v>7671000</v>
      </c>
      <c r="L408" s="286">
        <v>7680000</v>
      </c>
      <c r="M408" s="286">
        <v>7688000</v>
      </c>
      <c r="N408" s="286">
        <v>7697000</v>
      </c>
      <c r="O408" s="286">
        <v>7705000</v>
      </c>
      <c r="P408" s="287">
        <v>7653965</v>
      </c>
      <c r="Q408" s="166" t="s">
        <v>162</v>
      </c>
      <c r="R408" s="204">
        <f t="shared" si="6"/>
        <v>0</v>
      </c>
    </row>
    <row r="409" spans="1:18" ht="15">
      <c r="A409" s="174" t="s">
        <v>596</v>
      </c>
      <c r="B409" s="174" t="s">
        <v>515</v>
      </c>
      <c r="C409" s="286">
        <v>0</v>
      </c>
      <c r="D409" s="286">
        <v>0</v>
      </c>
      <c r="E409" s="286">
        <v>0</v>
      </c>
      <c r="F409" s="286">
        <v>0</v>
      </c>
      <c r="G409" s="286">
        <v>0</v>
      </c>
      <c r="H409" s="286">
        <v>0</v>
      </c>
      <c r="I409" s="286">
        <v>0</v>
      </c>
      <c r="J409" s="286">
        <v>0</v>
      </c>
      <c r="K409" s="286">
        <v>0</v>
      </c>
      <c r="L409" s="286">
        <v>0</v>
      </c>
      <c r="M409" s="286">
        <v>0</v>
      </c>
      <c r="N409" s="286">
        <v>0</v>
      </c>
      <c r="O409" s="286">
        <v>0</v>
      </c>
      <c r="P409" s="287">
        <v>0</v>
      </c>
      <c r="Q409" s="166" t="s">
        <v>162</v>
      </c>
      <c r="R409" s="204">
        <f t="shared" si="6"/>
        <v>0</v>
      </c>
    </row>
    <row r="410" spans="1:18" ht="15">
      <c r="A410" s="174" t="s">
        <v>597</v>
      </c>
      <c r="B410" s="174" t="s">
        <v>515</v>
      </c>
      <c r="C410" s="286">
        <v>0</v>
      </c>
      <c r="D410" s="286">
        <v>0</v>
      </c>
      <c r="E410" s="286">
        <v>0</v>
      </c>
      <c r="F410" s="286">
        <v>0</v>
      </c>
      <c r="G410" s="286">
        <v>0</v>
      </c>
      <c r="H410" s="286">
        <v>0</v>
      </c>
      <c r="I410" s="286">
        <v>0</v>
      </c>
      <c r="J410" s="286">
        <v>0</v>
      </c>
      <c r="K410" s="286">
        <v>0</v>
      </c>
      <c r="L410" s="286">
        <v>0</v>
      </c>
      <c r="M410" s="286">
        <v>0</v>
      </c>
      <c r="N410" s="286">
        <v>0</v>
      </c>
      <c r="O410" s="286">
        <v>0</v>
      </c>
      <c r="P410" s="287">
        <v>0</v>
      </c>
      <c r="Q410" s="166" t="s">
        <v>162</v>
      </c>
      <c r="R410" s="204">
        <f t="shared" si="6"/>
        <v>0</v>
      </c>
    </row>
    <row r="411" spans="1:18" ht="15">
      <c r="A411" s="174" t="s">
        <v>598</v>
      </c>
      <c r="B411" s="174" t="s">
        <v>515</v>
      </c>
      <c r="C411" s="286">
        <v>0</v>
      </c>
      <c r="D411" s="286">
        <v>0</v>
      </c>
      <c r="E411" s="286">
        <v>0</v>
      </c>
      <c r="F411" s="286">
        <v>0</v>
      </c>
      <c r="G411" s="286">
        <v>0</v>
      </c>
      <c r="H411" s="286">
        <v>0</v>
      </c>
      <c r="I411" s="286">
        <v>0</v>
      </c>
      <c r="J411" s="286">
        <v>0</v>
      </c>
      <c r="K411" s="286">
        <v>0</v>
      </c>
      <c r="L411" s="286">
        <v>0</v>
      </c>
      <c r="M411" s="286">
        <v>0</v>
      </c>
      <c r="N411" s="286">
        <v>0</v>
      </c>
      <c r="O411" s="286">
        <v>0</v>
      </c>
      <c r="P411" s="287">
        <v>0</v>
      </c>
      <c r="Q411" s="166" t="s">
        <v>162</v>
      </c>
      <c r="R411" s="204">
        <f t="shared" si="6"/>
        <v>0</v>
      </c>
    </row>
    <row r="412" spans="1:18" ht="15">
      <c r="A412" s="174" t="s">
        <v>599</v>
      </c>
      <c r="B412" s="174" t="s">
        <v>515</v>
      </c>
      <c r="C412" s="286">
        <v>0</v>
      </c>
      <c r="D412" s="286">
        <v>0</v>
      </c>
      <c r="E412" s="286">
        <v>0</v>
      </c>
      <c r="F412" s="286">
        <v>0</v>
      </c>
      <c r="G412" s="286">
        <v>0</v>
      </c>
      <c r="H412" s="286">
        <v>0</v>
      </c>
      <c r="I412" s="286">
        <v>0</v>
      </c>
      <c r="J412" s="286">
        <v>0</v>
      </c>
      <c r="K412" s="286">
        <v>0</v>
      </c>
      <c r="L412" s="286">
        <v>0</v>
      </c>
      <c r="M412" s="286">
        <v>0</v>
      </c>
      <c r="N412" s="286">
        <v>0</v>
      </c>
      <c r="O412" s="286">
        <v>0</v>
      </c>
      <c r="P412" s="287">
        <v>0</v>
      </c>
      <c r="Q412" s="166" t="s">
        <v>162</v>
      </c>
      <c r="R412" s="204">
        <f t="shared" si="6"/>
        <v>0</v>
      </c>
    </row>
    <row r="413" spans="1:18" ht="15">
      <c r="A413" s="174" t="s">
        <v>600</v>
      </c>
      <c r="B413" s="174" t="s">
        <v>515</v>
      </c>
      <c r="C413" s="286">
        <v>2790000</v>
      </c>
      <c r="D413" s="286">
        <v>2809000</v>
      </c>
      <c r="E413" s="286">
        <v>2827000</v>
      </c>
      <c r="F413" s="286">
        <v>2845000</v>
      </c>
      <c r="G413" s="286">
        <v>2864000</v>
      </c>
      <c r="H413" s="286">
        <v>2882000</v>
      </c>
      <c r="I413" s="286">
        <v>2900000</v>
      </c>
      <c r="J413" s="286">
        <v>2919000</v>
      </c>
      <c r="K413" s="286">
        <v>2937000</v>
      </c>
      <c r="L413" s="286">
        <v>2956000</v>
      </c>
      <c r="M413" s="286">
        <v>2974000</v>
      </c>
      <c r="N413" s="286">
        <v>2992000</v>
      </c>
      <c r="O413" s="286">
        <v>3011000</v>
      </c>
      <c r="P413" s="287">
        <v>2900394</v>
      </c>
      <c r="Q413" s="166" t="s">
        <v>162</v>
      </c>
      <c r="R413" s="204">
        <f t="shared" si="6"/>
        <v>0</v>
      </c>
    </row>
    <row r="414" spans="1:18" ht="15">
      <c r="A414" s="174" t="s">
        <v>601</v>
      </c>
      <c r="B414" s="174" t="s">
        <v>515</v>
      </c>
      <c r="C414" s="286">
        <v>818000</v>
      </c>
      <c r="D414" s="286">
        <v>826000</v>
      </c>
      <c r="E414" s="286">
        <v>833000</v>
      </c>
      <c r="F414" s="286">
        <v>840000</v>
      </c>
      <c r="G414" s="286">
        <v>848000</v>
      </c>
      <c r="H414" s="286">
        <v>855000</v>
      </c>
      <c r="I414" s="286">
        <v>863000</v>
      </c>
      <c r="J414" s="286">
        <v>870000</v>
      </c>
      <c r="K414" s="286">
        <v>877000</v>
      </c>
      <c r="L414" s="286">
        <v>885000</v>
      </c>
      <c r="M414" s="286">
        <v>892000</v>
      </c>
      <c r="N414" s="286">
        <v>899000</v>
      </c>
      <c r="O414" s="286">
        <v>907000</v>
      </c>
      <c r="P414" s="287">
        <v>862590</v>
      </c>
      <c r="Q414" s="166" t="s">
        <v>162</v>
      </c>
      <c r="R414" s="204">
        <f t="shared" si="6"/>
        <v>0</v>
      </c>
    </row>
    <row r="415" spans="1:18" ht="15">
      <c r="A415" s="174" t="s">
        <v>602</v>
      </c>
      <c r="B415" s="174" t="s">
        <v>515</v>
      </c>
      <c r="C415" s="286">
        <v>0</v>
      </c>
      <c r="D415" s="286">
        <v>0</v>
      </c>
      <c r="E415" s="286">
        <v>0</v>
      </c>
      <c r="F415" s="286">
        <v>0</v>
      </c>
      <c r="G415" s="286">
        <v>0</v>
      </c>
      <c r="H415" s="286">
        <v>0</v>
      </c>
      <c r="I415" s="286">
        <v>0</v>
      </c>
      <c r="J415" s="286">
        <v>0</v>
      </c>
      <c r="K415" s="286">
        <v>0</v>
      </c>
      <c r="L415" s="286">
        <v>0</v>
      </c>
      <c r="M415" s="286">
        <v>0</v>
      </c>
      <c r="N415" s="286">
        <v>0</v>
      </c>
      <c r="O415" s="286">
        <v>0</v>
      </c>
      <c r="P415" s="287">
        <v>0</v>
      </c>
      <c r="Q415" s="166" t="s">
        <v>162</v>
      </c>
      <c r="R415" s="204">
        <f t="shared" si="6"/>
        <v>0</v>
      </c>
    </row>
    <row r="416" spans="1:18" ht="15">
      <c r="A416" s="174" t="s">
        <v>603</v>
      </c>
      <c r="B416" s="174" t="s">
        <v>515</v>
      </c>
      <c r="C416" s="286">
        <v>1992000</v>
      </c>
      <c r="D416" s="286">
        <v>1998000</v>
      </c>
      <c r="E416" s="286">
        <v>2004000</v>
      </c>
      <c r="F416" s="286">
        <v>2010000</v>
      </c>
      <c r="G416" s="286">
        <v>2016000</v>
      </c>
      <c r="H416" s="286">
        <v>2021000</v>
      </c>
      <c r="I416" s="286">
        <v>2027000</v>
      </c>
      <c r="J416" s="286">
        <v>2033000</v>
      </c>
      <c r="K416" s="286">
        <v>2039000</v>
      </c>
      <c r="L416" s="286">
        <v>2044000</v>
      </c>
      <c r="M416" s="286">
        <v>2050000</v>
      </c>
      <c r="N416" s="286">
        <v>2056000</v>
      </c>
      <c r="O416" s="286">
        <v>2062000</v>
      </c>
      <c r="P416" s="287">
        <v>2027135</v>
      </c>
      <c r="Q416" s="166" t="s">
        <v>162</v>
      </c>
      <c r="R416" s="204">
        <f t="shared" si="6"/>
        <v>0</v>
      </c>
    </row>
    <row r="417" spans="1:18" ht="15">
      <c r="A417" s="174" t="s">
        <v>604</v>
      </c>
      <c r="B417" s="174" t="s">
        <v>515</v>
      </c>
      <c r="C417" s="286">
        <v>0</v>
      </c>
      <c r="D417" s="286">
        <v>0</v>
      </c>
      <c r="E417" s="286">
        <v>0</v>
      </c>
      <c r="F417" s="286">
        <v>0</v>
      </c>
      <c r="G417" s="286">
        <v>0</v>
      </c>
      <c r="H417" s="286">
        <v>0</v>
      </c>
      <c r="I417" s="286">
        <v>0</v>
      </c>
      <c r="J417" s="286">
        <v>0</v>
      </c>
      <c r="K417" s="286">
        <v>0</v>
      </c>
      <c r="L417" s="286">
        <v>0</v>
      </c>
      <c r="M417" s="286">
        <v>0</v>
      </c>
      <c r="N417" s="286">
        <v>0</v>
      </c>
      <c r="O417" s="286">
        <v>0</v>
      </c>
      <c r="P417" s="287">
        <v>0</v>
      </c>
      <c r="Q417" s="166" t="s">
        <v>162</v>
      </c>
      <c r="R417" s="204">
        <f t="shared" si="6"/>
        <v>0</v>
      </c>
    </row>
    <row r="418" spans="1:18" ht="15">
      <c r="A418" s="174" t="s">
        <v>605</v>
      </c>
      <c r="B418" s="174" t="s">
        <v>515</v>
      </c>
      <c r="C418" s="286">
        <v>122000</v>
      </c>
      <c r="D418" s="286">
        <v>123000</v>
      </c>
      <c r="E418" s="286">
        <v>123000</v>
      </c>
      <c r="F418" s="286">
        <v>124000</v>
      </c>
      <c r="G418" s="286">
        <v>125000</v>
      </c>
      <c r="H418" s="286">
        <v>125000</v>
      </c>
      <c r="I418" s="286">
        <v>126000</v>
      </c>
      <c r="J418" s="286">
        <v>127000</v>
      </c>
      <c r="K418" s="286">
        <v>128000</v>
      </c>
      <c r="L418" s="286">
        <v>128000</v>
      </c>
      <c r="M418" s="286">
        <v>129000</v>
      </c>
      <c r="N418" s="286">
        <v>130000</v>
      </c>
      <c r="O418" s="286">
        <v>131000</v>
      </c>
      <c r="P418" s="287">
        <v>126215</v>
      </c>
      <c r="Q418" s="166" t="s">
        <v>162</v>
      </c>
      <c r="R418" s="204">
        <f t="shared" si="6"/>
        <v>0</v>
      </c>
    </row>
    <row r="419" spans="1:18" ht="15">
      <c r="A419" s="174" t="s">
        <v>606</v>
      </c>
      <c r="B419" s="174" t="s">
        <v>515</v>
      </c>
      <c r="C419" s="286">
        <v>0</v>
      </c>
      <c r="D419" s="286">
        <v>0</v>
      </c>
      <c r="E419" s="286">
        <v>0</v>
      </c>
      <c r="F419" s="286">
        <v>0</v>
      </c>
      <c r="G419" s="286">
        <v>0</v>
      </c>
      <c r="H419" s="286">
        <v>0</v>
      </c>
      <c r="I419" s="286">
        <v>0</v>
      </c>
      <c r="J419" s="286">
        <v>0</v>
      </c>
      <c r="K419" s="286">
        <v>0</v>
      </c>
      <c r="L419" s="286">
        <v>0</v>
      </c>
      <c r="M419" s="286">
        <v>0</v>
      </c>
      <c r="N419" s="286">
        <v>0</v>
      </c>
      <c r="O419" s="286">
        <v>0</v>
      </c>
      <c r="P419" s="287">
        <v>0</v>
      </c>
      <c r="Q419" s="166" t="s">
        <v>162</v>
      </c>
      <c r="R419" s="204">
        <f t="shared" si="6"/>
        <v>0</v>
      </c>
    </row>
    <row r="420" spans="1:18" ht="15">
      <c r="A420" s="174" t="s">
        <v>607</v>
      </c>
      <c r="B420" s="174" t="s">
        <v>515</v>
      </c>
      <c r="C420" s="286">
        <v>2477000</v>
      </c>
      <c r="D420" s="286">
        <v>2484000</v>
      </c>
      <c r="E420" s="286">
        <v>2490000</v>
      </c>
      <c r="F420" s="286">
        <v>2496000</v>
      </c>
      <c r="G420" s="286">
        <v>2502000</v>
      </c>
      <c r="H420" s="286">
        <v>2508000</v>
      </c>
      <c r="I420" s="286">
        <v>2514000</v>
      </c>
      <c r="J420" s="286">
        <v>2521000</v>
      </c>
      <c r="K420" s="286">
        <v>2527000</v>
      </c>
      <c r="L420" s="286">
        <v>2533000</v>
      </c>
      <c r="M420" s="286">
        <v>2539000</v>
      </c>
      <c r="N420" s="286">
        <v>2545000</v>
      </c>
      <c r="O420" s="286">
        <v>2552000</v>
      </c>
      <c r="P420" s="287">
        <v>2514491</v>
      </c>
      <c r="Q420" s="166" t="s">
        <v>162</v>
      </c>
      <c r="R420" s="204">
        <f t="shared" si="6"/>
        <v>0</v>
      </c>
    </row>
    <row r="421" spans="1:18" ht="15">
      <c r="A421" s="174" t="s">
        <v>608</v>
      </c>
      <c r="B421" s="174" t="s">
        <v>515</v>
      </c>
      <c r="C421" s="286">
        <v>0</v>
      </c>
      <c r="D421" s="286">
        <v>0</v>
      </c>
      <c r="E421" s="286">
        <v>0</v>
      </c>
      <c r="F421" s="286">
        <v>0</v>
      </c>
      <c r="G421" s="286">
        <v>0</v>
      </c>
      <c r="H421" s="286">
        <v>0</v>
      </c>
      <c r="I421" s="286">
        <v>0</v>
      </c>
      <c r="J421" s="286">
        <v>0</v>
      </c>
      <c r="K421" s="286">
        <v>0</v>
      </c>
      <c r="L421" s="286">
        <v>0</v>
      </c>
      <c r="M421" s="286">
        <v>0</v>
      </c>
      <c r="N421" s="286">
        <v>0</v>
      </c>
      <c r="O421" s="286">
        <v>0</v>
      </c>
      <c r="P421" s="287">
        <v>0</v>
      </c>
      <c r="Q421" s="166" t="s">
        <v>162</v>
      </c>
      <c r="R421" s="204">
        <f t="shared" si="6"/>
        <v>0</v>
      </c>
    </row>
    <row r="422" spans="1:18" ht="15">
      <c r="A422" s="174" t="s">
        <v>609</v>
      </c>
      <c r="B422" s="174" t="s">
        <v>515</v>
      </c>
      <c r="C422" s="286">
        <v>1661000</v>
      </c>
      <c r="D422" s="286">
        <v>1664000</v>
      </c>
      <c r="E422" s="286">
        <v>1667000</v>
      </c>
      <c r="F422" s="286">
        <v>1670000</v>
      </c>
      <c r="G422" s="286">
        <v>1673000</v>
      </c>
      <c r="H422" s="286">
        <v>1676000</v>
      </c>
      <c r="I422" s="286">
        <v>1679000</v>
      </c>
      <c r="J422" s="286">
        <v>1682000</v>
      </c>
      <c r="K422" s="286">
        <v>1685000</v>
      </c>
      <c r="L422" s="286">
        <v>1687000</v>
      </c>
      <c r="M422" s="286">
        <v>1690000</v>
      </c>
      <c r="N422" s="286">
        <v>1693000</v>
      </c>
      <c r="O422" s="286">
        <v>1696000</v>
      </c>
      <c r="P422" s="287">
        <v>1678792</v>
      </c>
      <c r="Q422" s="166" t="s">
        <v>162</v>
      </c>
      <c r="R422" s="204">
        <f t="shared" si="6"/>
        <v>0</v>
      </c>
    </row>
    <row r="423" spans="1:18" ht="15">
      <c r="A423" s="174" t="s">
        <v>610</v>
      </c>
      <c r="B423" s="174" t="s">
        <v>515</v>
      </c>
      <c r="C423" s="286">
        <v>0</v>
      </c>
      <c r="D423" s="286">
        <v>0</v>
      </c>
      <c r="E423" s="286">
        <v>0</v>
      </c>
      <c r="F423" s="286">
        <v>0</v>
      </c>
      <c r="G423" s="286">
        <v>0</v>
      </c>
      <c r="H423" s="286">
        <v>0</v>
      </c>
      <c r="I423" s="286">
        <v>0</v>
      </c>
      <c r="J423" s="286">
        <v>0</v>
      </c>
      <c r="K423" s="286">
        <v>0</v>
      </c>
      <c r="L423" s="286">
        <v>0</v>
      </c>
      <c r="M423" s="286">
        <v>0</v>
      </c>
      <c r="N423" s="286">
        <v>0</v>
      </c>
      <c r="O423" s="286">
        <v>0</v>
      </c>
      <c r="P423" s="287">
        <v>0</v>
      </c>
      <c r="Q423" s="166" t="s">
        <v>162</v>
      </c>
      <c r="R423" s="204">
        <f t="shared" si="6"/>
        <v>0</v>
      </c>
    </row>
    <row r="424" spans="1:18" ht="15">
      <c r="A424" s="174" t="s">
        <v>611</v>
      </c>
      <c r="B424" s="174" t="s">
        <v>515</v>
      </c>
      <c r="C424" s="286">
        <v>215000</v>
      </c>
      <c r="D424" s="286">
        <v>216000</v>
      </c>
      <c r="E424" s="286">
        <v>218000</v>
      </c>
      <c r="F424" s="286">
        <v>220000</v>
      </c>
      <c r="G424" s="286">
        <v>222000</v>
      </c>
      <c r="H424" s="286">
        <v>224000</v>
      </c>
      <c r="I424" s="286">
        <v>225000</v>
      </c>
      <c r="J424" s="286">
        <v>227000</v>
      </c>
      <c r="K424" s="286">
        <v>229000</v>
      </c>
      <c r="L424" s="286">
        <v>231000</v>
      </c>
      <c r="M424" s="286">
        <v>233000</v>
      </c>
      <c r="N424" s="286">
        <v>235000</v>
      </c>
      <c r="O424" s="286">
        <v>236000</v>
      </c>
      <c r="P424" s="287">
        <v>225451</v>
      </c>
      <c r="Q424" s="166" t="s">
        <v>162</v>
      </c>
      <c r="R424" s="204">
        <f t="shared" si="6"/>
        <v>0</v>
      </c>
    </row>
    <row r="425" spans="1:18" ht="15">
      <c r="A425" s="174" t="s">
        <v>612</v>
      </c>
      <c r="B425" s="174" t="s">
        <v>515</v>
      </c>
      <c r="C425" s="286">
        <v>0</v>
      </c>
      <c r="D425" s="286">
        <v>0</v>
      </c>
      <c r="E425" s="286">
        <v>0</v>
      </c>
      <c r="F425" s="286">
        <v>0</v>
      </c>
      <c r="G425" s="286">
        <v>0</v>
      </c>
      <c r="H425" s="286">
        <v>0</v>
      </c>
      <c r="I425" s="286">
        <v>0</v>
      </c>
      <c r="J425" s="286">
        <v>0</v>
      </c>
      <c r="K425" s="286">
        <v>0</v>
      </c>
      <c r="L425" s="286">
        <v>0</v>
      </c>
      <c r="M425" s="286">
        <v>0</v>
      </c>
      <c r="N425" s="286">
        <v>0</v>
      </c>
      <c r="O425" s="286">
        <v>0</v>
      </c>
      <c r="P425" s="287">
        <v>0</v>
      </c>
      <c r="Q425" s="166" t="s">
        <v>162</v>
      </c>
      <c r="R425" s="204">
        <f t="shared" si="6"/>
        <v>0</v>
      </c>
    </row>
    <row r="426" spans="1:18" ht="15">
      <c r="A426" s="174" t="s">
        <v>613</v>
      </c>
      <c r="B426" s="174" t="s">
        <v>515</v>
      </c>
      <c r="C426" s="286">
        <v>0</v>
      </c>
      <c r="D426" s="286">
        <v>0</v>
      </c>
      <c r="E426" s="286">
        <v>0</v>
      </c>
      <c r="F426" s="286">
        <v>0</v>
      </c>
      <c r="G426" s="286">
        <v>0</v>
      </c>
      <c r="H426" s="286">
        <v>0</v>
      </c>
      <c r="I426" s="286">
        <v>0</v>
      </c>
      <c r="J426" s="286">
        <v>0</v>
      </c>
      <c r="K426" s="286">
        <v>0</v>
      </c>
      <c r="L426" s="286">
        <v>0</v>
      </c>
      <c r="M426" s="286">
        <v>0</v>
      </c>
      <c r="N426" s="286">
        <v>0</v>
      </c>
      <c r="O426" s="286">
        <v>0</v>
      </c>
      <c r="P426" s="287">
        <v>0</v>
      </c>
      <c r="Q426" s="166" t="s">
        <v>162</v>
      </c>
      <c r="R426" s="204">
        <f t="shared" si="6"/>
        <v>0</v>
      </c>
    </row>
    <row r="427" spans="1:18" ht="15">
      <c r="A427" s="174" t="s">
        <v>614</v>
      </c>
      <c r="B427" s="174" t="s">
        <v>515</v>
      </c>
      <c r="C427" s="286">
        <v>14594000</v>
      </c>
      <c r="D427" s="286">
        <v>14609000</v>
      </c>
      <c r="E427" s="286">
        <v>14624000</v>
      </c>
      <c r="F427" s="286">
        <v>14639000</v>
      </c>
      <c r="G427" s="286">
        <v>14654000</v>
      </c>
      <c r="H427" s="286">
        <v>14668000</v>
      </c>
      <c r="I427" s="286">
        <v>14683000</v>
      </c>
      <c r="J427" s="286">
        <v>14698000</v>
      </c>
      <c r="K427" s="286">
        <v>14713000</v>
      </c>
      <c r="L427" s="286">
        <v>14728000</v>
      </c>
      <c r="M427" s="286">
        <v>14742000</v>
      </c>
      <c r="N427" s="286">
        <v>14222000</v>
      </c>
      <c r="O427" s="286">
        <v>14237000</v>
      </c>
      <c r="P427" s="287">
        <v>14616255</v>
      </c>
      <c r="Q427" s="166" t="s">
        <v>162</v>
      </c>
      <c r="R427" s="204">
        <f t="shared" si="6"/>
        <v>0</v>
      </c>
    </row>
    <row r="428" spans="1:18" ht="15">
      <c r="A428" s="174" t="s">
        <v>615</v>
      </c>
      <c r="B428" s="174" t="s">
        <v>515</v>
      </c>
      <c r="C428" s="286">
        <v>-1540000</v>
      </c>
      <c r="D428" s="286">
        <v>-1534000</v>
      </c>
      <c r="E428" s="286">
        <v>-1528000</v>
      </c>
      <c r="F428" s="286">
        <v>-1522000</v>
      </c>
      <c r="G428" s="286">
        <v>-1515000</v>
      </c>
      <c r="H428" s="286">
        <v>-1509000</v>
      </c>
      <c r="I428" s="286">
        <v>-1502000</v>
      </c>
      <c r="J428" s="286">
        <v>-1496000</v>
      </c>
      <c r="K428" s="286">
        <v>-1489000</v>
      </c>
      <c r="L428" s="286">
        <v>-1482000</v>
      </c>
      <c r="M428" s="286">
        <v>-1476000</v>
      </c>
      <c r="N428" s="286">
        <v>-1469000</v>
      </c>
      <c r="O428" s="286">
        <v>-1461000</v>
      </c>
      <c r="P428" s="287">
        <v>-1501793</v>
      </c>
      <c r="Q428" s="166" t="s">
        <v>162</v>
      </c>
      <c r="R428" s="204">
        <f t="shared" si="6"/>
        <v>0</v>
      </c>
    </row>
    <row r="429" spans="1:18" ht="15">
      <c r="A429" s="174" t="s">
        <v>616</v>
      </c>
      <c r="B429" s="174" t="s">
        <v>515</v>
      </c>
      <c r="C429" s="286">
        <v>0</v>
      </c>
      <c r="D429" s="286">
        <v>0</v>
      </c>
      <c r="E429" s="286">
        <v>0</v>
      </c>
      <c r="F429" s="286">
        <v>0</v>
      </c>
      <c r="G429" s="286">
        <v>0</v>
      </c>
      <c r="H429" s="286">
        <v>0</v>
      </c>
      <c r="I429" s="286">
        <v>0</v>
      </c>
      <c r="J429" s="286">
        <v>0</v>
      </c>
      <c r="K429" s="286">
        <v>0</v>
      </c>
      <c r="L429" s="286">
        <v>0</v>
      </c>
      <c r="M429" s="286">
        <v>0</v>
      </c>
      <c r="N429" s="286">
        <v>0</v>
      </c>
      <c r="O429" s="286">
        <v>0</v>
      </c>
      <c r="P429" s="287">
        <v>0</v>
      </c>
      <c r="Q429" s="166" t="s">
        <v>162</v>
      </c>
      <c r="R429" s="204">
        <f t="shared" si="6"/>
        <v>0</v>
      </c>
    </row>
    <row r="430" spans="1:18" ht="15">
      <c r="A430" s="174" t="s">
        <v>617</v>
      </c>
      <c r="B430" s="174" t="s">
        <v>515</v>
      </c>
      <c r="C430" s="286">
        <v>-6672000</v>
      </c>
      <c r="D430" s="286">
        <v>-6561000</v>
      </c>
      <c r="E430" s="286">
        <v>-6451000</v>
      </c>
      <c r="F430" s="286">
        <v>-6341000</v>
      </c>
      <c r="G430" s="286">
        <v>-6230000</v>
      </c>
      <c r="H430" s="286">
        <v>-6120000</v>
      </c>
      <c r="I430" s="286">
        <v>-6009000</v>
      </c>
      <c r="J430" s="286">
        <v>-5899000</v>
      </c>
      <c r="K430" s="286">
        <v>-5788000</v>
      </c>
      <c r="L430" s="286">
        <v>-5678000</v>
      </c>
      <c r="M430" s="286">
        <v>-5568000</v>
      </c>
      <c r="N430" s="286">
        <v>-5457000</v>
      </c>
      <c r="O430" s="286">
        <v>-5347000</v>
      </c>
      <c r="P430" s="287">
        <v>-6009337</v>
      </c>
      <c r="Q430" s="166" t="s">
        <v>162</v>
      </c>
      <c r="R430" s="204">
        <f t="shared" si="6"/>
        <v>0</v>
      </c>
    </row>
    <row r="431" spans="1:18" ht="15">
      <c r="A431" s="174" t="s">
        <v>618</v>
      </c>
      <c r="B431" s="174" t="s">
        <v>515</v>
      </c>
      <c r="C431" s="286">
        <v>-6686000</v>
      </c>
      <c r="D431" s="286">
        <v>-6512000</v>
      </c>
      <c r="E431" s="286">
        <v>-6339000</v>
      </c>
      <c r="F431" s="286">
        <v>-6165000</v>
      </c>
      <c r="G431" s="286">
        <v>-5991000</v>
      </c>
      <c r="H431" s="286">
        <v>-5817000</v>
      </c>
      <c r="I431" s="286">
        <v>-5643000</v>
      </c>
      <c r="J431" s="286">
        <v>-5469000</v>
      </c>
      <c r="K431" s="286">
        <v>-5295000</v>
      </c>
      <c r="L431" s="286">
        <v>-5120000</v>
      </c>
      <c r="M431" s="286">
        <v>-4946000</v>
      </c>
      <c r="N431" s="286">
        <v>-4771000</v>
      </c>
      <c r="O431" s="286">
        <v>-4596000</v>
      </c>
      <c r="P431" s="287">
        <v>-5642338</v>
      </c>
      <c r="Q431" s="166" t="s">
        <v>162</v>
      </c>
      <c r="R431" s="204">
        <f t="shared" si="6"/>
        <v>0</v>
      </c>
    </row>
    <row r="432" spans="1:18" ht="15">
      <c r="A432" s="174" t="s">
        <v>619</v>
      </c>
      <c r="B432" s="174" t="s">
        <v>515</v>
      </c>
      <c r="C432" s="286">
        <v>0</v>
      </c>
      <c r="D432" s="286">
        <v>0</v>
      </c>
      <c r="E432" s="286">
        <v>0</v>
      </c>
      <c r="F432" s="286">
        <v>0</v>
      </c>
      <c r="G432" s="286">
        <v>0</v>
      </c>
      <c r="H432" s="286">
        <v>0</v>
      </c>
      <c r="I432" s="286">
        <v>0</v>
      </c>
      <c r="J432" s="286">
        <v>0</v>
      </c>
      <c r="K432" s="286">
        <v>0</v>
      </c>
      <c r="L432" s="286">
        <v>0</v>
      </c>
      <c r="M432" s="286">
        <v>0</v>
      </c>
      <c r="N432" s="286">
        <v>0</v>
      </c>
      <c r="O432" s="286">
        <v>0</v>
      </c>
      <c r="P432" s="287">
        <v>0</v>
      </c>
      <c r="Q432" s="166" t="s">
        <v>162</v>
      </c>
      <c r="R432" s="204">
        <f t="shared" si="6"/>
        <v>0</v>
      </c>
    </row>
    <row r="433" spans="1:18" ht="15">
      <c r="A433" s="174" t="s">
        <v>620</v>
      </c>
      <c r="B433" s="174" t="s">
        <v>515</v>
      </c>
      <c r="C433" s="286">
        <v>6928000</v>
      </c>
      <c r="D433" s="286">
        <v>7243000</v>
      </c>
      <c r="E433" s="286">
        <v>7559000</v>
      </c>
      <c r="F433" s="286">
        <v>7874000</v>
      </c>
      <c r="G433" s="286">
        <v>8190000</v>
      </c>
      <c r="H433" s="286">
        <v>8506000</v>
      </c>
      <c r="I433" s="286">
        <v>8306000</v>
      </c>
      <c r="J433" s="286">
        <v>8407000</v>
      </c>
      <c r="K433" s="286">
        <v>8719000</v>
      </c>
      <c r="L433" s="286">
        <v>9030000</v>
      </c>
      <c r="M433" s="286">
        <v>9341000</v>
      </c>
      <c r="N433" s="286">
        <v>9652000</v>
      </c>
      <c r="O433" s="286">
        <v>9963000</v>
      </c>
      <c r="P433" s="287">
        <v>8439321</v>
      </c>
      <c r="Q433" s="166" t="s">
        <v>162</v>
      </c>
      <c r="R433" s="204">
        <f t="shared" si="6"/>
        <v>0</v>
      </c>
    </row>
    <row r="434" spans="1:18" ht="15">
      <c r="A434" s="174" t="s">
        <v>621</v>
      </c>
      <c r="B434" s="174" t="s">
        <v>515</v>
      </c>
      <c r="C434" s="286">
        <v>2948000</v>
      </c>
      <c r="D434" s="286">
        <v>3229000</v>
      </c>
      <c r="E434" s="286">
        <v>3510000</v>
      </c>
      <c r="F434" s="286">
        <v>3791000</v>
      </c>
      <c r="G434" s="286">
        <v>4072000</v>
      </c>
      <c r="H434" s="286">
        <v>4352000</v>
      </c>
      <c r="I434" s="286">
        <v>4634000</v>
      </c>
      <c r="J434" s="286">
        <v>4919000</v>
      </c>
      <c r="K434" s="286">
        <v>5206000</v>
      </c>
      <c r="L434" s="286">
        <v>5493000</v>
      </c>
      <c r="M434" s="286">
        <v>5780000</v>
      </c>
      <c r="N434" s="286">
        <v>6068000</v>
      </c>
      <c r="O434" s="286">
        <v>6355000</v>
      </c>
      <c r="P434" s="287">
        <v>4642106</v>
      </c>
      <c r="Q434" s="166" t="s">
        <v>162</v>
      </c>
      <c r="R434" s="204">
        <f t="shared" si="6"/>
        <v>0</v>
      </c>
    </row>
    <row r="435" spans="1:18" ht="15">
      <c r="A435" s="174" t="s">
        <v>622</v>
      </c>
      <c r="B435" s="174" t="s">
        <v>515</v>
      </c>
      <c r="C435" s="286">
        <v>0</v>
      </c>
      <c r="D435" s="286">
        <v>0</v>
      </c>
      <c r="E435" s="286">
        <v>0</v>
      </c>
      <c r="F435" s="286">
        <v>0</v>
      </c>
      <c r="G435" s="286">
        <v>0</v>
      </c>
      <c r="H435" s="286">
        <v>0</v>
      </c>
      <c r="I435" s="286">
        <v>0</v>
      </c>
      <c r="J435" s="286">
        <v>0</v>
      </c>
      <c r="K435" s="286">
        <v>0</v>
      </c>
      <c r="L435" s="286">
        <v>0</v>
      </c>
      <c r="M435" s="286">
        <v>0</v>
      </c>
      <c r="N435" s="286">
        <v>0</v>
      </c>
      <c r="O435" s="286">
        <v>0</v>
      </c>
      <c r="P435" s="287">
        <v>0</v>
      </c>
      <c r="Q435" s="166" t="s">
        <v>162</v>
      </c>
      <c r="R435" s="204">
        <f t="shared" si="6"/>
        <v>0</v>
      </c>
    </row>
    <row r="436" spans="1:18" ht="15">
      <c r="A436" s="174" t="s">
        <v>623</v>
      </c>
      <c r="B436" s="174" t="s">
        <v>515</v>
      </c>
      <c r="C436" s="286">
        <v>-8536000</v>
      </c>
      <c r="D436" s="286">
        <v>-8318000</v>
      </c>
      <c r="E436" s="286">
        <v>-8099000</v>
      </c>
      <c r="F436" s="286">
        <v>-7880000</v>
      </c>
      <c r="G436" s="286">
        <v>-7662000</v>
      </c>
      <c r="H436" s="286">
        <v>-7443000</v>
      </c>
      <c r="I436" s="286">
        <v>-7224000</v>
      </c>
      <c r="J436" s="286">
        <v>-7005000</v>
      </c>
      <c r="K436" s="286">
        <v>-6787000</v>
      </c>
      <c r="L436" s="286">
        <v>-6568000</v>
      </c>
      <c r="M436" s="286">
        <v>-6349000</v>
      </c>
      <c r="N436" s="286">
        <v>-6131000</v>
      </c>
      <c r="O436" s="286">
        <v>-5912000</v>
      </c>
      <c r="P436" s="287">
        <v>-7224103</v>
      </c>
      <c r="Q436" s="166" t="s">
        <v>162</v>
      </c>
      <c r="R436" s="204">
        <f t="shared" si="6"/>
        <v>0</v>
      </c>
    </row>
    <row r="437" spans="1:18" ht="15">
      <c r="A437" s="174" t="s">
        <v>624</v>
      </c>
      <c r="B437" s="174" t="s">
        <v>515</v>
      </c>
      <c r="C437" s="286">
        <v>0</v>
      </c>
      <c r="D437" s="286">
        <v>0</v>
      </c>
      <c r="E437" s="286">
        <v>0</v>
      </c>
      <c r="F437" s="286">
        <v>0</v>
      </c>
      <c r="G437" s="286">
        <v>0</v>
      </c>
      <c r="H437" s="286">
        <v>0</v>
      </c>
      <c r="I437" s="286">
        <v>0</v>
      </c>
      <c r="J437" s="286">
        <v>0</v>
      </c>
      <c r="K437" s="286">
        <v>0</v>
      </c>
      <c r="L437" s="286">
        <v>0</v>
      </c>
      <c r="M437" s="286">
        <v>0</v>
      </c>
      <c r="N437" s="286">
        <v>0</v>
      </c>
      <c r="O437" s="286">
        <v>0</v>
      </c>
      <c r="P437" s="287">
        <v>0</v>
      </c>
      <c r="Q437" s="166" t="s">
        <v>162</v>
      </c>
      <c r="R437" s="204">
        <f t="shared" si="6"/>
        <v>0</v>
      </c>
    </row>
    <row r="438" spans="1:18" ht="15">
      <c r="A438" s="174" t="s">
        <v>625</v>
      </c>
      <c r="B438" s="174" t="s">
        <v>515</v>
      </c>
      <c r="C438" s="286">
        <v>21508000</v>
      </c>
      <c r="D438" s="286">
        <v>21572000</v>
      </c>
      <c r="E438" s="286">
        <v>21636000</v>
      </c>
      <c r="F438" s="286">
        <v>21701000</v>
      </c>
      <c r="G438" s="286">
        <v>21765000</v>
      </c>
      <c r="H438" s="286">
        <v>21830000</v>
      </c>
      <c r="I438" s="286">
        <v>21894000</v>
      </c>
      <c r="J438" s="286">
        <v>21959000</v>
      </c>
      <c r="K438" s="286">
        <v>22023000</v>
      </c>
      <c r="L438" s="286">
        <v>22088000</v>
      </c>
      <c r="M438" s="286">
        <v>22152000</v>
      </c>
      <c r="N438" s="286">
        <v>22216000</v>
      </c>
      <c r="O438" s="286">
        <v>22282000</v>
      </c>
      <c r="P438" s="287">
        <v>21894313</v>
      </c>
      <c r="Q438" s="166" t="s">
        <v>162</v>
      </c>
      <c r="R438" s="204">
        <f t="shared" si="6"/>
        <v>0</v>
      </c>
    </row>
    <row r="439" spans="1:18" ht="15">
      <c r="A439" s="174" t="s">
        <v>626</v>
      </c>
      <c r="B439" s="174" t="s">
        <v>515</v>
      </c>
      <c r="C439" s="286">
        <v>0</v>
      </c>
      <c r="D439" s="286">
        <v>0</v>
      </c>
      <c r="E439" s="286">
        <v>0</v>
      </c>
      <c r="F439" s="286">
        <v>0</v>
      </c>
      <c r="G439" s="286">
        <v>0</v>
      </c>
      <c r="H439" s="286">
        <v>0</v>
      </c>
      <c r="I439" s="286">
        <v>0</v>
      </c>
      <c r="J439" s="286">
        <v>0</v>
      </c>
      <c r="K439" s="286">
        <v>0</v>
      </c>
      <c r="L439" s="286">
        <v>0</v>
      </c>
      <c r="M439" s="286">
        <v>0</v>
      </c>
      <c r="N439" s="286">
        <v>0</v>
      </c>
      <c r="O439" s="286">
        <v>0</v>
      </c>
      <c r="P439" s="287">
        <v>0</v>
      </c>
      <c r="Q439" s="166" t="s">
        <v>162</v>
      </c>
      <c r="R439" s="204">
        <f t="shared" si="6"/>
        <v>0</v>
      </c>
    </row>
    <row r="440" spans="1:18" ht="15">
      <c r="A440" s="174" t="s">
        <v>627</v>
      </c>
      <c r="B440" s="174" t="s">
        <v>515</v>
      </c>
      <c r="C440" s="286">
        <v>58116000</v>
      </c>
      <c r="D440" s="286">
        <v>58162000</v>
      </c>
      <c r="E440" s="286">
        <v>58207000</v>
      </c>
      <c r="F440" s="286">
        <v>58252000</v>
      </c>
      <c r="G440" s="286">
        <v>58297000</v>
      </c>
      <c r="H440" s="286">
        <v>58343000</v>
      </c>
      <c r="I440" s="286">
        <v>58388000</v>
      </c>
      <c r="J440" s="286">
        <v>58433000</v>
      </c>
      <c r="K440" s="286">
        <v>58478000</v>
      </c>
      <c r="L440" s="286">
        <v>58475000</v>
      </c>
      <c r="M440" s="286">
        <v>58521000</v>
      </c>
      <c r="N440" s="286">
        <v>58566000</v>
      </c>
      <c r="O440" s="286">
        <v>58426000</v>
      </c>
      <c r="P440" s="287">
        <v>58366102</v>
      </c>
      <c r="Q440" s="166" t="s">
        <v>162</v>
      </c>
      <c r="R440" s="204">
        <f t="shared" si="6"/>
        <v>0</v>
      </c>
    </row>
    <row r="441" spans="1:18" ht="15">
      <c r="A441" s="174" t="s">
        <v>628</v>
      </c>
      <c r="B441" s="174" t="s">
        <v>515</v>
      </c>
      <c r="C441" s="286">
        <v>0</v>
      </c>
      <c r="D441" s="286">
        <v>0</v>
      </c>
      <c r="E441" s="286">
        <v>0</v>
      </c>
      <c r="F441" s="286">
        <v>0</v>
      </c>
      <c r="G441" s="286">
        <v>0</v>
      </c>
      <c r="H441" s="286">
        <v>0</v>
      </c>
      <c r="I441" s="286">
        <v>0</v>
      </c>
      <c r="J441" s="286">
        <v>0</v>
      </c>
      <c r="K441" s="286">
        <v>0</v>
      </c>
      <c r="L441" s="286">
        <v>0</v>
      </c>
      <c r="M441" s="286">
        <v>0</v>
      </c>
      <c r="N441" s="286">
        <v>0</v>
      </c>
      <c r="O441" s="286">
        <v>0</v>
      </c>
      <c r="P441" s="287">
        <v>0</v>
      </c>
      <c r="Q441" s="166" t="s">
        <v>162</v>
      </c>
      <c r="R441" s="204">
        <f t="shared" si="6"/>
        <v>0</v>
      </c>
    </row>
    <row r="442" spans="1:18" ht="15">
      <c r="A442" s="174" t="s">
        <v>629</v>
      </c>
      <c r="B442" s="174" t="s">
        <v>515</v>
      </c>
      <c r="C442" s="286">
        <v>0</v>
      </c>
      <c r="D442" s="286">
        <v>0</v>
      </c>
      <c r="E442" s="286">
        <v>0</v>
      </c>
      <c r="F442" s="286">
        <v>0</v>
      </c>
      <c r="G442" s="286">
        <v>0</v>
      </c>
      <c r="H442" s="286">
        <v>0</v>
      </c>
      <c r="I442" s="286">
        <v>0</v>
      </c>
      <c r="J442" s="286">
        <v>0</v>
      </c>
      <c r="K442" s="286">
        <v>0</v>
      </c>
      <c r="L442" s="286">
        <v>0</v>
      </c>
      <c r="M442" s="286">
        <v>0</v>
      </c>
      <c r="N442" s="286">
        <v>0</v>
      </c>
      <c r="O442" s="286">
        <v>0</v>
      </c>
      <c r="P442" s="287">
        <v>0</v>
      </c>
      <c r="Q442" s="166" t="s">
        <v>162</v>
      </c>
      <c r="R442" s="204">
        <f t="shared" si="6"/>
        <v>0</v>
      </c>
    </row>
    <row r="443" spans="1:18" ht="15">
      <c r="A443" s="174" t="s">
        <v>630</v>
      </c>
      <c r="B443" s="174" t="s">
        <v>515</v>
      </c>
      <c r="C443" s="286">
        <v>0</v>
      </c>
      <c r="D443" s="286">
        <v>0</v>
      </c>
      <c r="E443" s="286">
        <v>0</v>
      </c>
      <c r="F443" s="286">
        <v>0</v>
      </c>
      <c r="G443" s="286">
        <v>0</v>
      </c>
      <c r="H443" s="286">
        <v>0</v>
      </c>
      <c r="I443" s="286">
        <v>0</v>
      </c>
      <c r="J443" s="286">
        <v>0</v>
      </c>
      <c r="K443" s="286">
        <v>0</v>
      </c>
      <c r="L443" s="286">
        <v>0</v>
      </c>
      <c r="M443" s="286">
        <v>0</v>
      </c>
      <c r="N443" s="286">
        <v>0</v>
      </c>
      <c r="O443" s="286">
        <v>0</v>
      </c>
      <c r="P443" s="287">
        <v>0</v>
      </c>
      <c r="Q443" s="166" t="s">
        <v>162</v>
      </c>
      <c r="R443" s="204">
        <f t="shared" si="6"/>
        <v>0</v>
      </c>
    </row>
    <row r="444" spans="1:18" ht="15">
      <c r="A444" s="174" t="s">
        <v>631</v>
      </c>
      <c r="B444" s="174" t="s">
        <v>515</v>
      </c>
      <c r="C444" s="286">
        <v>24749000</v>
      </c>
      <c r="D444" s="286">
        <v>25021000</v>
      </c>
      <c r="E444" s="286">
        <v>25294000</v>
      </c>
      <c r="F444" s="286">
        <v>25563000</v>
      </c>
      <c r="G444" s="286">
        <v>25836000</v>
      </c>
      <c r="H444" s="286">
        <v>25825000</v>
      </c>
      <c r="I444" s="286">
        <v>26097000</v>
      </c>
      <c r="J444" s="286">
        <v>26370000</v>
      </c>
      <c r="K444" s="286">
        <v>26643000</v>
      </c>
      <c r="L444" s="286">
        <v>26915000</v>
      </c>
      <c r="M444" s="286">
        <v>27188000</v>
      </c>
      <c r="N444" s="286">
        <v>27461000</v>
      </c>
      <c r="O444" s="286">
        <v>27730000</v>
      </c>
      <c r="P444" s="287">
        <v>26204424</v>
      </c>
      <c r="Q444" s="166" t="s">
        <v>162</v>
      </c>
      <c r="R444" s="204">
        <f t="shared" si="6"/>
        <v>0</v>
      </c>
    </row>
    <row r="445" spans="1:18" ht="15">
      <c r="A445" s="174" t="s">
        <v>632</v>
      </c>
      <c r="B445" s="174" t="s">
        <v>515</v>
      </c>
      <c r="C445" s="286">
        <v>0</v>
      </c>
      <c r="D445" s="286">
        <v>0</v>
      </c>
      <c r="E445" s="286">
        <v>0</v>
      </c>
      <c r="F445" s="286">
        <v>0</v>
      </c>
      <c r="G445" s="286">
        <v>0</v>
      </c>
      <c r="H445" s="286">
        <v>0</v>
      </c>
      <c r="I445" s="286">
        <v>0</v>
      </c>
      <c r="J445" s="286">
        <v>0</v>
      </c>
      <c r="K445" s="286">
        <v>0</v>
      </c>
      <c r="L445" s="286">
        <v>0</v>
      </c>
      <c r="M445" s="286">
        <v>0</v>
      </c>
      <c r="N445" s="286">
        <v>0</v>
      </c>
      <c r="O445" s="286">
        <v>0</v>
      </c>
      <c r="P445" s="287">
        <v>0</v>
      </c>
      <c r="Q445" s="166" t="s">
        <v>162</v>
      </c>
      <c r="R445" s="204">
        <f t="shared" si="6"/>
        <v>0</v>
      </c>
    </row>
    <row r="446" spans="1:18" ht="15">
      <c r="A446" s="174" t="s">
        <v>633</v>
      </c>
      <c r="B446" s="174" t="s">
        <v>515</v>
      </c>
      <c r="C446" s="286">
        <v>0</v>
      </c>
      <c r="D446" s="286">
        <v>0</v>
      </c>
      <c r="E446" s="286">
        <v>0</v>
      </c>
      <c r="F446" s="286">
        <v>0</v>
      </c>
      <c r="G446" s="286">
        <v>0</v>
      </c>
      <c r="H446" s="286">
        <v>0</v>
      </c>
      <c r="I446" s="286">
        <v>0</v>
      </c>
      <c r="J446" s="286">
        <v>0</v>
      </c>
      <c r="K446" s="286">
        <v>0</v>
      </c>
      <c r="L446" s="286">
        <v>0</v>
      </c>
      <c r="M446" s="286">
        <v>0</v>
      </c>
      <c r="N446" s="286">
        <v>0</v>
      </c>
      <c r="O446" s="286">
        <v>0</v>
      </c>
      <c r="P446" s="287">
        <v>0</v>
      </c>
      <c r="Q446" s="166" t="s">
        <v>162</v>
      </c>
      <c r="R446" s="204">
        <f t="shared" si="6"/>
        <v>0</v>
      </c>
    </row>
    <row r="447" spans="1:18" ht="15">
      <c r="A447" s="174" t="s">
        <v>634</v>
      </c>
      <c r="B447" s="174" t="s">
        <v>515</v>
      </c>
      <c r="C447" s="286">
        <v>122246000</v>
      </c>
      <c r="D447" s="286">
        <v>123257000</v>
      </c>
      <c r="E447" s="286">
        <v>124262000</v>
      </c>
      <c r="F447" s="286">
        <v>124806000</v>
      </c>
      <c r="G447" s="286">
        <v>125822000</v>
      </c>
      <c r="H447" s="286">
        <v>125642000</v>
      </c>
      <c r="I447" s="286">
        <v>126633000</v>
      </c>
      <c r="J447" s="286">
        <v>127435000</v>
      </c>
      <c r="K447" s="286">
        <v>128434000</v>
      </c>
      <c r="L447" s="286">
        <v>128983000</v>
      </c>
      <c r="M447" s="286">
        <v>129993000</v>
      </c>
      <c r="N447" s="286">
        <v>129838000</v>
      </c>
      <c r="O447" s="286">
        <v>130844000</v>
      </c>
      <c r="P447" s="287">
        <v>126804126</v>
      </c>
      <c r="Q447" s="166" t="s">
        <v>162</v>
      </c>
      <c r="R447" s="204">
        <f t="shared" si="6"/>
        <v>0</v>
      </c>
    </row>
    <row r="448" spans="1:18" ht="15">
      <c r="A448" s="174" t="s">
        <v>635</v>
      </c>
      <c r="B448" s="174" t="s">
        <v>515</v>
      </c>
      <c r="C448" s="286">
        <v>1311000</v>
      </c>
      <c r="D448" s="286">
        <v>1324000</v>
      </c>
      <c r="E448" s="286">
        <v>1337000</v>
      </c>
      <c r="F448" s="286">
        <v>1349000</v>
      </c>
      <c r="G448" s="286">
        <v>1362000</v>
      </c>
      <c r="H448" s="286">
        <v>1374000</v>
      </c>
      <c r="I448" s="286">
        <v>1387000</v>
      </c>
      <c r="J448" s="286">
        <v>1400000</v>
      </c>
      <c r="K448" s="286">
        <v>1412000</v>
      </c>
      <c r="L448" s="286">
        <v>1425000</v>
      </c>
      <c r="M448" s="286">
        <v>1438000</v>
      </c>
      <c r="N448" s="286">
        <v>1450000</v>
      </c>
      <c r="O448" s="286">
        <v>1463000</v>
      </c>
      <c r="P448" s="287">
        <v>1387042</v>
      </c>
      <c r="Q448" s="166" t="s">
        <v>162</v>
      </c>
      <c r="R448" s="204">
        <f t="shared" si="6"/>
        <v>0</v>
      </c>
    </row>
    <row r="449" spans="1:18" ht="15">
      <c r="A449" s="174" t="s">
        <v>636</v>
      </c>
      <c r="B449" s="174" t="s">
        <v>515</v>
      </c>
      <c r="C449" s="286">
        <v>0</v>
      </c>
      <c r="D449" s="286">
        <v>0</v>
      </c>
      <c r="E449" s="286">
        <v>0</v>
      </c>
      <c r="F449" s="286">
        <v>0</v>
      </c>
      <c r="G449" s="286">
        <v>0</v>
      </c>
      <c r="H449" s="286">
        <v>0</v>
      </c>
      <c r="I449" s="286">
        <v>0</v>
      </c>
      <c r="J449" s="286">
        <v>0</v>
      </c>
      <c r="K449" s="286">
        <v>0</v>
      </c>
      <c r="L449" s="286">
        <v>0</v>
      </c>
      <c r="M449" s="286">
        <v>0</v>
      </c>
      <c r="N449" s="286">
        <v>0</v>
      </c>
      <c r="O449" s="286">
        <v>0</v>
      </c>
      <c r="P449" s="287">
        <v>0</v>
      </c>
      <c r="Q449" s="166" t="s">
        <v>162</v>
      </c>
      <c r="R449" s="204">
        <f t="shared" si="6"/>
        <v>0</v>
      </c>
    </row>
    <row r="450" spans="1:18" ht="15">
      <c r="A450" s="174" t="s">
        <v>637</v>
      </c>
      <c r="B450" s="174" t="s">
        <v>515</v>
      </c>
      <c r="C450" s="286">
        <v>141399000</v>
      </c>
      <c r="D450" s="286">
        <v>143371000</v>
      </c>
      <c r="E450" s="286">
        <v>145342000</v>
      </c>
      <c r="F450" s="286">
        <v>147064000</v>
      </c>
      <c r="G450" s="286">
        <v>149029000</v>
      </c>
      <c r="H450" s="286">
        <v>150927000</v>
      </c>
      <c r="I450" s="286">
        <v>152123000</v>
      </c>
      <c r="J450" s="286">
        <v>154086000</v>
      </c>
      <c r="K450" s="286">
        <v>155977000</v>
      </c>
      <c r="L450" s="286">
        <v>157932000</v>
      </c>
      <c r="M450" s="286">
        <v>159735000</v>
      </c>
      <c r="N450" s="286">
        <v>161578000</v>
      </c>
      <c r="O450" s="286">
        <v>163523000</v>
      </c>
      <c r="P450" s="287">
        <v>152468707</v>
      </c>
      <c r="Q450" s="166" t="s">
        <v>162</v>
      </c>
      <c r="R450" s="204">
        <f t="shared" si="6"/>
        <v>0</v>
      </c>
    </row>
    <row r="451" spans="1:18" ht="15">
      <c r="A451" s="174" t="s">
        <v>638</v>
      </c>
      <c r="B451" s="174" t="s">
        <v>515</v>
      </c>
      <c r="C451" s="286">
        <v>0</v>
      </c>
      <c r="D451" s="286">
        <v>0</v>
      </c>
      <c r="E451" s="286">
        <v>0</v>
      </c>
      <c r="F451" s="286">
        <v>0</v>
      </c>
      <c r="G451" s="286">
        <v>0</v>
      </c>
      <c r="H451" s="286">
        <v>0</v>
      </c>
      <c r="I451" s="286">
        <v>0</v>
      </c>
      <c r="J451" s="286">
        <v>0</v>
      </c>
      <c r="K451" s="286">
        <v>0</v>
      </c>
      <c r="L451" s="286">
        <v>0</v>
      </c>
      <c r="M451" s="286">
        <v>0</v>
      </c>
      <c r="N451" s="286">
        <v>0</v>
      </c>
      <c r="O451" s="286">
        <v>0</v>
      </c>
      <c r="P451" s="287">
        <v>0</v>
      </c>
      <c r="Q451" s="166" t="s">
        <v>162</v>
      </c>
      <c r="R451" s="204">
        <f t="shared" si="6"/>
        <v>0</v>
      </c>
    </row>
    <row r="452" spans="1:18" ht="15">
      <c r="A452" s="174" t="s">
        <v>639</v>
      </c>
      <c r="B452" s="174" t="s">
        <v>515</v>
      </c>
      <c r="C452" s="286">
        <v>64538000</v>
      </c>
      <c r="D452" s="286">
        <v>65007000</v>
      </c>
      <c r="E452" s="286">
        <v>65476000</v>
      </c>
      <c r="F452" s="286">
        <v>65644000</v>
      </c>
      <c r="G452" s="286">
        <v>65873000</v>
      </c>
      <c r="H452" s="286">
        <v>66199000</v>
      </c>
      <c r="I452" s="286">
        <v>66590000</v>
      </c>
      <c r="J452" s="286">
        <v>67030000</v>
      </c>
      <c r="K452" s="286">
        <v>67296000</v>
      </c>
      <c r="L452" s="286">
        <v>67762000</v>
      </c>
      <c r="M452" s="286">
        <v>68229000</v>
      </c>
      <c r="N452" s="286">
        <v>68572000</v>
      </c>
      <c r="O452" s="286">
        <v>68971000</v>
      </c>
      <c r="P452" s="287">
        <v>66702580</v>
      </c>
      <c r="Q452" s="166" t="s">
        <v>162</v>
      </c>
      <c r="R452" s="204">
        <f t="shared" ref="R452:R515" si="7">(ROUND((C452+O452+SUM(D452:N452)*2)/24,-3)-(ROUND(P452,-3)))</f>
        <v>0</v>
      </c>
    </row>
    <row r="453" spans="1:18" ht="15">
      <c r="A453" s="174" t="s">
        <v>640</v>
      </c>
      <c r="B453" s="174" t="s">
        <v>515</v>
      </c>
      <c r="C453" s="286">
        <v>3314000</v>
      </c>
      <c r="D453" s="286">
        <v>3358000</v>
      </c>
      <c r="E453" s="286">
        <v>3401000</v>
      </c>
      <c r="F453" s="286">
        <v>3445000</v>
      </c>
      <c r="G453" s="286">
        <v>3488000</v>
      </c>
      <c r="H453" s="286">
        <v>3519000</v>
      </c>
      <c r="I453" s="286">
        <v>3563000</v>
      </c>
      <c r="J453" s="286">
        <v>3607000</v>
      </c>
      <c r="K453" s="286">
        <v>3651000</v>
      </c>
      <c r="L453" s="286">
        <v>3695000</v>
      </c>
      <c r="M453" s="286">
        <v>3740000</v>
      </c>
      <c r="N453" s="286">
        <v>3784000</v>
      </c>
      <c r="O453" s="286">
        <v>3829000</v>
      </c>
      <c r="P453" s="287">
        <v>3568507</v>
      </c>
      <c r="Q453" s="166" t="s">
        <v>162</v>
      </c>
      <c r="R453" s="204">
        <f t="shared" si="7"/>
        <v>0</v>
      </c>
    </row>
    <row r="454" spans="1:18" ht="15">
      <c r="A454" s="174" t="s">
        <v>641</v>
      </c>
      <c r="B454" s="174" t="s">
        <v>515</v>
      </c>
      <c r="C454" s="286">
        <v>0</v>
      </c>
      <c r="D454" s="286">
        <v>0</v>
      </c>
      <c r="E454" s="286">
        <v>0</v>
      </c>
      <c r="F454" s="286">
        <v>0</v>
      </c>
      <c r="G454" s="286">
        <v>0</v>
      </c>
      <c r="H454" s="286">
        <v>0</v>
      </c>
      <c r="I454" s="286">
        <v>0</v>
      </c>
      <c r="J454" s="286">
        <v>0</v>
      </c>
      <c r="K454" s="286">
        <v>0</v>
      </c>
      <c r="L454" s="286">
        <v>0</v>
      </c>
      <c r="M454" s="286">
        <v>0</v>
      </c>
      <c r="N454" s="286">
        <v>0</v>
      </c>
      <c r="O454" s="286">
        <v>0</v>
      </c>
      <c r="P454" s="287">
        <v>0</v>
      </c>
      <c r="Q454" s="166" t="s">
        <v>162</v>
      </c>
      <c r="R454" s="204">
        <f t="shared" si="7"/>
        <v>0</v>
      </c>
    </row>
    <row r="455" spans="1:18" ht="15">
      <c r="A455" s="174" t="s">
        <v>642</v>
      </c>
      <c r="B455" s="174" t="s">
        <v>515</v>
      </c>
      <c r="C455" s="286">
        <v>0</v>
      </c>
      <c r="D455" s="286">
        <v>0</v>
      </c>
      <c r="E455" s="286">
        <v>0</v>
      </c>
      <c r="F455" s="286">
        <v>0</v>
      </c>
      <c r="G455" s="286">
        <v>0</v>
      </c>
      <c r="H455" s="286">
        <v>0</v>
      </c>
      <c r="I455" s="286">
        <v>0</v>
      </c>
      <c r="J455" s="286">
        <v>0</v>
      </c>
      <c r="K455" s="286">
        <v>0</v>
      </c>
      <c r="L455" s="286">
        <v>0</v>
      </c>
      <c r="M455" s="286">
        <v>0</v>
      </c>
      <c r="N455" s="286">
        <v>0</v>
      </c>
      <c r="O455" s="286">
        <v>0</v>
      </c>
      <c r="P455" s="287">
        <v>0</v>
      </c>
      <c r="Q455" s="166" t="s">
        <v>162</v>
      </c>
      <c r="R455" s="204">
        <f t="shared" si="7"/>
        <v>0</v>
      </c>
    </row>
    <row r="456" spans="1:18" ht="15">
      <c r="A456" s="174" t="s">
        <v>643</v>
      </c>
      <c r="B456" s="174" t="s">
        <v>515</v>
      </c>
      <c r="C456" s="286">
        <v>2175000</v>
      </c>
      <c r="D456" s="286">
        <v>2178000</v>
      </c>
      <c r="E456" s="286">
        <v>2181000</v>
      </c>
      <c r="F456" s="286">
        <v>2184000</v>
      </c>
      <c r="G456" s="286">
        <v>2188000</v>
      </c>
      <c r="H456" s="286">
        <v>2191000</v>
      </c>
      <c r="I456" s="286">
        <v>2194000</v>
      </c>
      <c r="J456" s="286">
        <v>2197000</v>
      </c>
      <c r="K456" s="286">
        <v>2200000</v>
      </c>
      <c r="L456" s="286">
        <v>2204000</v>
      </c>
      <c r="M456" s="286">
        <v>2207000</v>
      </c>
      <c r="N456" s="286">
        <v>2210000</v>
      </c>
      <c r="O456" s="286">
        <v>2214000</v>
      </c>
      <c r="P456" s="287">
        <v>2194014</v>
      </c>
      <c r="Q456" s="166" t="s">
        <v>162</v>
      </c>
      <c r="R456" s="204">
        <f t="shared" si="7"/>
        <v>0</v>
      </c>
    </row>
    <row r="457" spans="1:18" ht="15">
      <c r="A457" s="174" t="s">
        <v>644</v>
      </c>
      <c r="B457" s="174" t="s">
        <v>515</v>
      </c>
      <c r="C457" s="286">
        <v>29404000</v>
      </c>
      <c r="D457" s="286">
        <v>29419000</v>
      </c>
      <c r="E457" s="286">
        <v>29435000</v>
      </c>
      <c r="F457" s="286">
        <v>29450000</v>
      </c>
      <c r="G457" s="286">
        <v>29465000</v>
      </c>
      <c r="H457" s="286">
        <v>29481000</v>
      </c>
      <c r="I457" s="286">
        <v>29496000</v>
      </c>
      <c r="J457" s="286">
        <v>29511000</v>
      </c>
      <c r="K457" s="286">
        <v>29526000</v>
      </c>
      <c r="L457" s="286">
        <v>29542000</v>
      </c>
      <c r="M457" s="286">
        <v>29557000</v>
      </c>
      <c r="N457" s="286">
        <v>29572000</v>
      </c>
      <c r="O457" s="286">
        <v>29588000</v>
      </c>
      <c r="P457" s="287">
        <v>29495884</v>
      </c>
      <c r="Q457" s="166" t="s">
        <v>162</v>
      </c>
      <c r="R457" s="204">
        <f t="shared" si="7"/>
        <v>0</v>
      </c>
    </row>
    <row r="458" spans="1:18" ht="15">
      <c r="A458" s="174" t="s">
        <v>645</v>
      </c>
      <c r="B458" s="174" t="s">
        <v>515</v>
      </c>
      <c r="C458" s="286">
        <v>0</v>
      </c>
      <c r="D458" s="286">
        <v>0</v>
      </c>
      <c r="E458" s="286">
        <v>0</v>
      </c>
      <c r="F458" s="286">
        <v>0</v>
      </c>
      <c r="G458" s="286">
        <v>0</v>
      </c>
      <c r="H458" s="286">
        <v>0</v>
      </c>
      <c r="I458" s="286">
        <v>0</v>
      </c>
      <c r="J458" s="286">
        <v>0</v>
      </c>
      <c r="K458" s="286">
        <v>0</v>
      </c>
      <c r="L458" s="286">
        <v>0</v>
      </c>
      <c r="M458" s="286">
        <v>0</v>
      </c>
      <c r="N458" s="286">
        <v>0</v>
      </c>
      <c r="O458" s="286">
        <v>0</v>
      </c>
      <c r="P458" s="287">
        <v>0</v>
      </c>
      <c r="Q458" s="166" t="s">
        <v>162</v>
      </c>
      <c r="R458" s="204">
        <f t="shared" si="7"/>
        <v>0</v>
      </c>
    </row>
    <row r="459" spans="1:18" ht="15">
      <c r="A459" s="174" t="s">
        <v>646</v>
      </c>
      <c r="B459" s="174" t="s">
        <v>515</v>
      </c>
      <c r="C459" s="286">
        <v>0</v>
      </c>
      <c r="D459" s="286">
        <v>0</v>
      </c>
      <c r="E459" s="286">
        <v>0</v>
      </c>
      <c r="F459" s="286">
        <v>0</v>
      </c>
      <c r="G459" s="286">
        <v>0</v>
      </c>
      <c r="H459" s="286">
        <v>0</v>
      </c>
      <c r="I459" s="286">
        <v>0</v>
      </c>
      <c r="J459" s="286">
        <v>0</v>
      </c>
      <c r="K459" s="286">
        <v>0</v>
      </c>
      <c r="L459" s="286">
        <v>0</v>
      </c>
      <c r="M459" s="286">
        <v>0</v>
      </c>
      <c r="N459" s="286">
        <v>0</v>
      </c>
      <c r="O459" s="286">
        <v>0</v>
      </c>
      <c r="P459" s="287">
        <v>0</v>
      </c>
      <c r="Q459" s="166" t="s">
        <v>162</v>
      </c>
      <c r="R459" s="204">
        <f t="shared" si="7"/>
        <v>0</v>
      </c>
    </row>
    <row r="460" spans="1:18" ht="15">
      <c r="A460" s="174" t="s">
        <v>647</v>
      </c>
      <c r="B460" s="174" t="s">
        <v>515</v>
      </c>
      <c r="C460" s="286">
        <v>0</v>
      </c>
      <c r="D460" s="286">
        <v>0</v>
      </c>
      <c r="E460" s="286">
        <v>0</v>
      </c>
      <c r="F460" s="286">
        <v>0</v>
      </c>
      <c r="G460" s="286">
        <v>0</v>
      </c>
      <c r="H460" s="286">
        <v>0</v>
      </c>
      <c r="I460" s="286">
        <v>0</v>
      </c>
      <c r="J460" s="286">
        <v>0</v>
      </c>
      <c r="K460" s="286">
        <v>0</v>
      </c>
      <c r="L460" s="286">
        <v>0</v>
      </c>
      <c r="M460" s="286">
        <v>0</v>
      </c>
      <c r="N460" s="286">
        <v>0</v>
      </c>
      <c r="O460" s="286">
        <v>0</v>
      </c>
      <c r="P460" s="287">
        <v>0</v>
      </c>
      <c r="Q460" s="166" t="s">
        <v>162</v>
      </c>
      <c r="R460" s="204">
        <f t="shared" si="7"/>
        <v>0</v>
      </c>
    </row>
    <row r="461" spans="1:18" ht="15">
      <c r="A461" s="174" t="s">
        <v>648</v>
      </c>
      <c r="B461" s="174" t="s">
        <v>515</v>
      </c>
      <c r="C461" s="286">
        <v>0</v>
      </c>
      <c r="D461" s="286">
        <v>0</v>
      </c>
      <c r="E461" s="286">
        <v>0</v>
      </c>
      <c r="F461" s="286">
        <v>0</v>
      </c>
      <c r="G461" s="286">
        <v>0</v>
      </c>
      <c r="H461" s="286">
        <v>0</v>
      </c>
      <c r="I461" s="286">
        <v>0</v>
      </c>
      <c r="J461" s="286">
        <v>0</v>
      </c>
      <c r="K461" s="286">
        <v>0</v>
      </c>
      <c r="L461" s="286">
        <v>0</v>
      </c>
      <c r="M461" s="286">
        <v>0</v>
      </c>
      <c r="N461" s="286">
        <v>0</v>
      </c>
      <c r="O461" s="286">
        <v>0</v>
      </c>
      <c r="P461" s="287">
        <v>0</v>
      </c>
      <c r="Q461" s="166" t="s">
        <v>162</v>
      </c>
      <c r="R461" s="204">
        <f t="shared" si="7"/>
        <v>0</v>
      </c>
    </row>
    <row r="462" spans="1:18" ht="15">
      <c r="A462" s="174" t="s">
        <v>649</v>
      </c>
      <c r="B462" s="174" t="s">
        <v>515</v>
      </c>
      <c r="C462" s="286">
        <v>28723000</v>
      </c>
      <c r="D462" s="286">
        <v>28849000</v>
      </c>
      <c r="E462" s="286">
        <v>28975000</v>
      </c>
      <c r="F462" s="286">
        <v>29101000</v>
      </c>
      <c r="G462" s="286">
        <v>29227000</v>
      </c>
      <c r="H462" s="286">
        <v>29353000</v>
      </c>
      <c r="I462" s="286">
        <v>29479000</v>
      </c>
      <c r="J462" s="286">
        <v>29605000</v>
      </c>
      <c r="K462" s="286">
        <v>29731000</v>
      </c>
      <c r="L462" s="286">
        <v>29857000</v>
      </c>
      <c r="M462" s="286">
        <v>29712000</v>
      </c>
      <c r="N462" s="286">
        <v>29843000</v>
      </c>
      <c r="O462" s="286">
        <v>29974000</v>
      </c>
      <c r="P462" s="287">
        <v>29423255</v>
      </c>
      <c r="Q462" s="166" t="s">
        <v>162</v>
      </c>
      <c r="R462" s="204">
        <f t="shared" si="7"/>
        <v>0</v>
      </c>
    </row>
    <row r="463" spans="1:18" ht="15">
      <c r="A463" s="174" t="s">
        <v>650</v>
      </c>
      <c r="B463" s="174" t="s">
        <v>515</v>
      </c>
      <c r="C463" s="286">
        <v>40474000</v>
      </c>
      <c r="D463" s="286">
        <v>40579000</v>
      </c>
      <c r="E463" s="286">
        <v>40684000</v>
      </c>
      <c r="F463" s="286">
        <v>40788000</v>
      </c>
      <c r="G463" s="286">
        <v>40893000</v>
      </c>
      <c r="H463" s="286">
        <v>40998000</v>
      </c>
      <c r="I463" s="286">
        <v>41103000</v>
      </c>
      <c r="J463" s="286">
        <v>41209000</v>
      </c>
      <c r="K463" s="286">
        <v>41314000</v>
      </c>
      <c r="L463" s="286">
        <v>41419000</v>
      </c>
      <c r="M463" s="286">
        <v>41524000</v>
      </c>
      <c r="N463" s="286">
        <v>41630000</v>
      </c>
      <c r="O463" s="286">
        <v>41735000</v>
      </c>
      <c r="P463" s="287">
        <v>41103767</v>
      </c>
      <c r="Q463" s="166" t="s">
        <v>162</v>
      </c>
      <c r="R463" s="204">
        <f t="shared" si="7"/>
        <v>0</v>
      </c>
    </row>
    <row r="464" spans="1:18" ht="15">
      <c r="A464" s="174" t="s">
        <v>651</v>
      </c>
      <c r="B464" s="174" t="s">
        <v>515</v>
      </c>
      <c r="C464" s="286">
        <v>0</v>
      </c>
      <c r="D464" s="286">
        <v>0</v>
      </c>
      <c r="E464" s="286">
        <v>0</v>
      </c>
      <c r="F464" s="286">
        <v>0</v>
      </c>
      <c r="G464" s="286">
        <v>0</v>
      </c>
      <c r="H464" s="286">
        <v>0</v>
      </c>
      <c r="I464" s="286">
        <v>0</v>
      </c>
      <c r="J464" s="286">
        <v>0</v>
      </c>
      <c r="K464" s="286">
        <v>0</v>
      </c>
      <c r="L464" s="286">
        <v>0</v>
      </c>
      <c r="M464" s="286">
        <v>0</v>
      </c>
      <c r="N464" s="286">
        <v>0</v>
      </c>
      <c r="O464" s="286">
        <v>0</v>
      </c>
      <c r="P464" s="287">
        <v>0</v>
      </c>
      <c r="Q464" s="166" t="s">
        <v>162</v>
      </c>
      <c r="R464" s="204">
        <f t="shared" si="7"/>
        <v>0</v>
      </c>
    </row>
    <row r="465" spans="1:18" ht="15">
      <c r="A465" s="174" t="s">
        <v>652</v>
      </c>
      <c r="B465" s="174" t="s">
        <v>515</v>
      </c>
      <c r="C465" s="286">
        <v>24469000</v>
      </c>
      <c r="D465" s="286">
        <v>24511000</v>
      </c>
      <c r="E465" s="286">
        <v>24553000</v>
      </c>
      <c r="F465" s="286">
        <v>24595000</v>
      </c>
      <c r="G465" s="286">
        <v>24638000</v>
      </c>
      <c r="H465" s="286">
        <v>24680000</v>
      </c>
      <c r="I465" s="286">
        <v>24723000</v>
      </c>
      <c r="J465" s="286">
        <v>24766000</v>
      </c>
      <c r="K465" s="286">
        <v>24809000</v>
      </c>
      <c r="L465" s="286">
        <v>24852000</v>
      </c>
      <c r="M465" s="286">
        <v>24895000</v>
      </c>
      <c r="N465" s="286">
        <v>24937000</v>
      </c>
      <c r="O465" s="286">
        <v>24980000</v>
      </c>
      <c r="P465" s="287">
        <v>24723603</v>
      </c>
      <c r="Q465" s="166" t="s">
        <v>162</v>
      </c>
      <c r="R465" s="204">
        <f t="shared" si="7"/>
        <v>0</v>
      </c>
    </row>
    <row r="466" spans="1:18" ht="15">
      <c r="A466" s="174" t="s">
        <v>653</v>
      </c>
      <c r="B466" s="174" t="s">
        <v>515</v>
      </c>
      <c r="C466" s="286">
        <v>0</v>
      </c>
      <c r="D466" s="286">
        <v>0</v>
      </c>
      <c r="E466" s="286">
        <v>0</v>
      </c>
      <c r="F466" s="286">
        <v>0</v>
      </c>
      <c r="G466" s="286">
        <v>0</v>
      </c>
      <c r="H466" s="286">
        <v>0</v>
      </c>
      <c r="I466" s="286">
        <v>0</v>
      </c>
      <c r="J466" s="286">
        <v>0</v>
      </c>
      <c r="K466" s="286">
        <v>0</v>
      </c>
      <c r="L466" s="286">
        <v>0</v>
      </c>
      <c r="M466" s="286">
        <v>0</v>
      </c>
      <c r="N466" s="286">
        <v>0</v>
      </c>
      <c r="O466" s="286">
        <v>0</v>
      </c>
      <c r="P466" s="287">
        <v>0</v>
      </c>
      <c r="Q466" s="166" t="s">
        <v>162</v>
      </c>
      <c r="R466" s="204">
        <f t="shared" si="7"/>
        <v>0</v>
      </c>
    </row>
    <row r="467" spans="1:18" ht="15">
      <c r="A467" s="174" t="s">
        <v>654</v>
      </c>
      <c r="B467" s="174" t="s">
        <v>515</v>
      </c>
      <c r="C467" s="286">
        <v>438000</v>
      </c>
      <c r="D467" s="286">
        <v>439000</v>
      </c>
      <c r="E467" s="286">
        <v>441000</v>
      </c>
      <c r="F467" s="286">
        <v>442000</v>
      </c>
      <c r="G467" s="286">
        <v>443000</v>
      </c>
      <c r="H467" s="286">
        <v>445000</v>
      </c>
      <c r="I467" s="286">
        <v>446000</v>
      </c>
      <c r="J467" s="286">
        <v>448000</v>
      </c>
      <c r="K467" s="286">
        <v>449000</v>
      </c>
      <c r="L467" s="286">
        <v>451000</v>
      </c>
      <c r="M467" s="286">
        <v>452000</v>
      </c>
      <c r="N467" s="286">
        <v>454000</v>
      </c>
      <c r="O467" s="286">
        <v>455000</v>
      </c>
      <c r="P467" s="287">
        <v>446344</v>
      </c>
      <c r="Q467" s="166" t="s">
        <v>162</v>
      </c>
      <c r="R467" s="204">
        <f t="shared" si="7"/>
        <v>0</v>
      </c>
    </row>
    <row r="468" spans="1:18" ht="15">
      <c r="A468" s="174" t="s">
        <v>655</v>
      </c>
      <c r="B468" s="174" t="s">
        <v>515</v>
      </c>
      <c r="C468" s="286">
        <v>0</v>
      </c>
      <c r="D468" s="286">
        <v>0</v>
      </c>
      <c r="E468" s="286">
        <v>0</v>
      </c>
      <c r="F468" s="286">
        <v>0</v>
      </c>
      <c r="G468" s="286">
        <v>0</v>
      </c>
      <c r="H468" s="286">
        <v>0</v>
      </c>
      <c r="I468" s="286">
        <v>0</v>
      </c>
      <c r="J468" s="286">
        <v>0</v>
      </c>
      <c r="K468" s="286">
        <v>0</v>
      </c>
      <c r="L468" s="286">
        <v>0</v>
      </c>
      <c r="M468" s="286">
        <v>0</v>
      </c>
      <c r="N468" s="286">
        <v>0</v>
      </c>
      <c r="O468" s="286">
        <v>0</v>
      </c>
      <c r="P468" s="287">
        <v>0</v>
      </c>
      <c r="Q468" s="166" t="s">
        <v>162</v>
      </c>
      <c r="R468" s="204">
        <f t="shared" si="7"/>
        <v>0</v>
      </c>
    </row>
    <row r="469" spans="1:18" ht="15">
      <c r="A469" s="174" t="s">
        <v>656</v>
      </c>
      <c r="B469" s="174" t="s">
        <v>515</v>
      </c>
      <c r="C469" s="286">
        <v>0</v>
      </c>
      <c r="D469" s="286">
        <v>0</v>
      </c>
      <c r="E469" s="286">
        <v>0</v>
      </c>
      <c r="F469" s="286">
        <v>0</v>
      </c>
      <c r="G469" s="286">
        <v>0</v>
      </c>
      <c r="H469" s="286">
        <v>0</v>
      </c>
      <c r="I469" s="286">
        <v>0</v>
      </c>
      <c r="J469" s="286">
        <v>0</v>
      </c>
      <c r="K469" s="286">
        <v>0</v>
      </c>
      <c r="L469" s="286">
        <v>0</v>
      </c>
      <c r="M469" s="286">
        <v>0</v>
      </c>
      <c r="N469" s="286">
        <v>0</v>
      </c>
      <c r="O469" s="286">
        <v>0</v>
      </c>
      <c r="P469" s="287">
        <v>0</v>
      </c>
      <c r="Q469" s="166" t="s">
        <v>162</v>
      </c>
      <c r="R469" s="204">
        <f t="shared" si="7"/>
        <v>0</v>
      </c>
    </row>
    <row r="470" spans="1:18" ht="15">
      <c r="A470" s="174" t="s">
        <v>657</v>
      </c>
      <c r="B470" s="174" t="s">
        <v>515</v>
      </c>
      <c r="C470" s="286">
        <v>155000</v>
      </c>
      <c r="D470" s="286">
        <v>155000</v>
      </c>
      <c r="E470" s="286">
        <v>155000</v>
      </c>
      <c r="F470" s="286">
        <v>155000</v>
      </c>
      <c r="G470" s="286">
        <v>155000</v>
      </c>
      <c r="H470" s="286">
        <v>155000</v>
      </c>
      <c r="I470" s="286">
        <v>155000</v>
      </c>
      <c r="J470" s="286">
        <v>155000</v>
      </c>
      <c r="K470" s="286">
        <v>155000</v>
      </c>
      <c r="L470" s="286">
        <v>155000</v>
      </c>
      <c r="M470" s="286">
        <v>155000</v>
      </c>
      <c r="N470" s="286">
        <v>155000</v>
      </c>
      <c r="O470" s="286">
        <v>155000</v>
      </c>
      <c r="P470" s="287">
        <v>155400</v>
      </c>
      <c r="Q470" s="166" t="s">
        <v>162</v>
      </c>
      <c r="R470" s="204">
        <f t="shared" si="7"/>
        <v>0</v>
      </c>
    </row>
    <row r="471" spans="1:18" ht="15">
      <c r="A471" s="174" t="s">
        <v>658</v>
      </c>
      <c r="B471" s="174" t="s">
        <v>515</v>
      </c>
      <c r="C471" s="286">
        <v>0</v>
      </c>
      <c r="D471" s="286">
        <v>0</v>
      </c>
      <c r="E471" s="286">
        <v>0</v>
      </c>
      <c r="F471" s="286">
        <v>0</v>
      </c>
      <c r="G471" s="286">
        <v>0</v>
      </c>
      <c r="H471" s="286">
        <v>0</v>
      </c>
      <c r="I471" s="286">
        <v>0</v>
      </c>
      <c r="J471" s="286">
        <v>0</v>
      </c>
      <c r="K471" s="286">
        <v>0</v>
      </c>
      <c r="L471" s="286">
        <v>0</v>
      </c>
      <c r="M471" s="286">
        <v>0</v>
      </c>
      <c r="N471" s="286">
        <v>0</v>
      </c>
      <c r="O471" s="286">
        <v>0</v>
      </c>
      <c r="P471" s="287">
        <v>0</v>
      </c>
      <c r="Q471" s="166" t="s">
        <v>162</v>
      </c>
      <c r="R471" s="204">
        <f t="shared" si="7"/>
        <v>0</v>
      </c>
    </row>
    <row r="472" spans="1:18" ht="15">
      <c r="A472" s="174" t="s">
        <v>659</v>
      </c>
      <c r="B472" s="174" t="s">
        <v>515</v>
      </c>
      <c r="C472" s="286">
        <v>0</v>
      </c>
      <c r="D472" s="286">
        <v>0</v>
      </c>
      <c r="E472" s="286">
        <v>0</v>
      </c>
      <c r="F472" s="286">
        <v>0</v>
      </c>
      <c r="G472" s="286">
        <v>0</v>
      </c>
      <c r="H472" s="286">
        <v>0</v>
      </c>
      <c r="I472" s="286">
        <v>0</v>
      </c>
      <c r="J472" s="286">
        <v>0</v>
      </c>
      <c r="K472" s="286">
        <v>0</v>
      </c>
      <c r="L472" s="286">
        <v>0</v>
      </c>
      <c r="M472" s="286">
        <v>0</v>
      </c>
      <c r="N472" s="286">
        <v>0</v>
      </c>
      <c r="O472" s="286">
        <v>0</v>
      </c>
      <c r="P472" s="287">
        <v>0</v>
      </c>
      <c r="Q472" s="166" t="s">
        <v>162</v>
      </c>
      <c r="R472" s="204">
        <f t="shared" si="7"/>
        <v>0</v>
      </c>
    </row>
    <row r="473" spans="1:18" ht="15">
      <c r="A473" s="174" t="s">
        <v>660</v>
      </c>
      <c r="B473" s="174" t="s">
        <v>515</v>
      </c>
      <c r="C473" s="286">
        <v>3536000</v>
      </c>
      <c r="D473" s="286">
        <v>3539000</v>
      </c>
      <c r="E473" s="286">
        <v>3543000</v>
      </c>
      <c r="F473" s="286">
        <v>3546000</v>
      </c>
      <c r="G473" s="286">
        <v>3549000</v>
      </c>
      <c r="H473" s="286">
        <v>3552000</v>
      </c>
      <c r="I473" s="286">
        <v>3555000</v>
      </c>
      <c r="J473" s="286">
        <v>3559000</v>
      </c>
      <c r="K473" s="286">
        <v>3562000</v>
      </c>
      <c r="L473" s="286">
        <v>3565000</v>
      </c>
      <c r="M473" s="286">
        <v>3568000</v>
      </c>
      <c r="N473" s="286">
        <v>3571000</v>
      </c>
      <c r="O473" s="286">
        <v>3575000</v>
      </c>
      <c r="P473" s="287">
        <v>3555384</v>
      </c>
      <c r="Q473" s="166" t="s">
        <v>162</v>
      </c>
      <c r="R473" s="204">
        <f t="shared" si="7"/>
        <v>0</v>
      </c>
    </row>
    <row r="474" spans="1:18" ht="15">
      <c r="A474" s="174" t="s">
        <v>661</v>
      </c>
      <c r="B474" s="174" t="s">
        <v>515</v>
      </c>
      <c r="C474" s="286">
        <v>0</v>
      </c>
      <c r="D474" s="286">
        <v>0</v>
      </c>
      <c r="E474" s="286">
        <v>0</v>
      </c>
      <c r="F474" s="286">
        <v>0</v>
      </c>
      <c r="G474" s="286">
        <v>0</v>
      </c>
      <c r="H474" s="286">
        <v>0</v>
      </c>
      <c r="I474" s="286">
        <v>0</v>
      </c>
      <c r="J474" s="286">
        <v>0</v>
      </c>
      <c r="K474" s="286">
        <v>0</v>
      </c>
      <c r="L474" s="286">
        <v>0</v>
      </c>
      <c r="M474" s="286">
        <v>0</v>
      </c>
      <c r="N474" s="286">
        <v>0</v>
      </c>
      <c r="O474" s="286">
        <v>0</v>
      </c>
      <c r="P474" s="287">
        <v>0</v>
      </c>
      <c r="Q474" s="166" t="s">
        <v>162</v>
      </c>
      <c r="R474" s="204">
        <f t="shared" si="7"/>
        <v>0</v>
      </c>
    </row>
    <row r="475" spans="1:18" ht="15">
      <c r="A475" s="174" t="s">
        <v>662</v>
      </c>
      <c r="B475" s="174" t="s">
        <v>515</v>
      </c>
      <c r="C475" s="286">
        <v>0</v>
      </c>
      <c r="D475" s="286">
        <v>0</v>
      </c>
      <c r="E475" s="286">
        <v>0</v>
      </c>
      <c r="F475" s="286">
        <v>0</v>
      </c>
      <c r="G475" s="286">
        <v>0</v>
      </c>
      <c r="H475" s="286">
        <v>0</v>
      </c>
      <c r="I475" s="286">
        <v>0</v>
      </c>
      <c r="J475" s="286">
        <v>0</v>
      </c>
      <c r="K475" s="286">
        <v>0</v>
      </c>
      <c r="L475" s="286">
        <v>0</v>
      </c>
      <c r="M475" s="286">
        <v>0</v>
      </c>
      <c r="N475" s="286">
        <v>0</v>
      </c>
      <c r="O475" s="286">
        <v>0</v>
      </c>
      <c r="P475" s="287">
        <v>0</v>
      </c>
      <c r="Q475" s="166" t="s">
        <v>162</v>
      </c>
      <c r="R475" s="204">
        <f t="shared" si="7"/>
        <v>0</v>
      </c>
    </row>
    <row r="476" spans="1:18" ht="15">
      <c r="A476" s="174" t="s">
        <v>663</v>
      </c>
      <c r="B476" s="174" t="s">
        <v>515</v>
      </c>
      <c r="C476" s="286">
        <v>0</v>
      </c>
      <c r="D476" s="286">
        <v>0</v>
      </c>
      <c r="E476" s="286">
        <v>0</v>
      </c>
      <c r="F476" s="286">
        <v>0</v>
      </c>
      <c r="G476" s="286">
        <v>0</v>
      </c>
      <c r="H476" s="286">
        <v>0</v>
      </c>
      <c r="I476" s="286">
        <v>0</v>
      </c>
      <c r="J476" s="286">
        <v>0</v>
      </c>
      <c r="K476" s="286">
        <v>0</v>
      </c>
      <c r="L476" s="286">
        <v>0</v>
      </c>
      <c r="M476" s="286">
        <v>0</v>
      </c>
      <c r="N476" s="286">
        <v>0</v>
      </c>
      <c r="O476" s="286">
        <v>0</v>
      </c>
      <c r="P476" s="287">
        <v>0</v>
      </c>
      <c r="Q476" s="166" t="s">
        <v>162</v>
      </c>
      <c r="R476" s="204">
        <f t="shared" si="7"/>
        <v>0</v>
      </c>
    </row>
    <row r="477" spans="1:18" ht="15">
      <c r="A477" s="174" t="s">
        <v>664</v>
      </c>
      <c r="B477" s="174" t="s">
        <v>515</v>
      </c>
      <c r="C477" s="286">
        <v>471000</v>
      </c>
      <c r="D477" s="286">
        <v>474000</v>
      </c>
      <c r="E477" s="286">
        <v>477000</v>
      </c>
      <c r="F477" s="286">
        <v>481000</v>
      </c>
      <c r="G477" s="286">
        <v>484000</v>
      </c>
      <c r="H477" s="286">
        <v>487000</v>
      </c>
      <c r="I477" s="286">
        <v>490000</v>
      </c>
      <c r="J477" s="286">
        <v>494000</v>
      </c>
      <c r="K477" s="286">
        <v>497000</v>
      </c>
      <c r="L477" s="286">
        <v>500000</v>
      </c>
      <c r="M477" s="286">
        <v>504000</v>
      </c>
      <c r="N477" s="286">
        <v>507000</v>
      </c>
      <c r="O477" s="286">
        <v>510000</v>
      </c>
      <c r="P477" s="287">
        <v>490484</v>
      </c>
      <c r="Q477" s="166" t="s">
        <v>162</v>
      </c>
      <c r="R477" s="204">
        <f t="shared" si="7"/>
        <v>0</v>
      </c>
    </row>
    <row r="478" spans="1:18" ht="15">
      <c r="A478" s="174" t="s">
        <v>665</v>
      </c>
      <c r="B478" s="174" t="s">
        <v>515</v>
      </c>
      <c r="C478" s="286">
        <v>0</v>
      </c>
      <c r="D478" s="286">
        <v>0</v>
      </c>
      <c r="E478" s="286">
        <v>0</v>
      </c>
      <c r="F478" s="286">
        <v>0</v>
      </c>
      <c r="G478" s="286">
        <v>0</v>
      </c>
      <c r="H478" s="286">
        <v>0</v>
      </c>
      <c r="I478" s="286">
        <v>0</v>
      </c>
      <c r="J478" s="286">
        <v>0</v>
      </c>
      <c r="K478" s="286">
        <v>0</v>
      </c>
      <c r="L478" s="286">
        <v>0</v>
      </c>
      <c r="M478" s="286">
        <v>0</v>
      </c>
      <c r="N478" s="286">
        <v>0</v>
      </c>
      <c r="O478" s="286">
        <v>0</v>
      </c>
      <c r="P478" s="287">
        <v>0</v>
      </c>
      <c r="Q478" s="166" t="s">
        <v>162</v>
      </c>
      <c r="R478" s="204">
        <f t="shared" si="7"/>
        <v>0</v>
      </c>
    </row>
    <row r="479" spans="1:18" ht="15">
      <c r="A479" s="174" t="s">
        <v>666</v>
      </c>
      <c r="B479" s="174" t="s">
        <v>515</v>
      </c>
      <c r="C479" s="286">
        <v>1514000</v>
      </c>
      <c r="D479" s="286">
        <v>1516000</v>
      </c>
      <c r="E479" s="286">
        <v>1517000</v>
      </c>
      <c r="F479" s="286">
        <v>1519000</v>
      </c>
      <c r="G479" s="286">
        <v>1520000</v>
      </c>
      <c r="H479" s="286">
        <v>1522000</v>
      </c>
      <c r="I479" s="286">
        <v>1524000</v>
      </c>
      <c r="J479" s="286">
        <v>1525000</v>
      </c>
      <c r="K479" s="286">
        <v>1527000</v>
      </c>
      <c r="L479" s="286">
        <v>1529000</v>
      </c>
      <c r="M479" s="286">
        <v>1530000</v>
      </c>
      <c r="N479" s="286">
        <v>1532000</v>
      </c>
      <c r="O479" s="286">
        <v>1534000</v>
      </c>
      <c r="P479" s="287">
        <v>1523705</v>
      </c>
      <c r="Q479" s="166" t="s">
        <v>162</v>
      </c>
      <c r="R479" s="204">
        <f t="shared" si="7"/>
        <v>0</v>
      </c>
    </row>
    <row r="480" spans="1:18" ht="15">
      <c r="A480" s="174" t="s">
        <v>667</v>
      </c>
      <c r="B480" s="174" t="s">
        <v>515</v>
      </c>
      <c r="C480" s="286">
        <v>0</v>
      </c>
      <c r="D480" s="286">
        <v>0</v>
      </c>
      <c r="E480" s="286">
        <v>0</v>
      </c>
      <c r="F480" s="286">
        <v>0</v>
      </c>
      <c r="G480" s="286">
        <v>0</v>
      </c>
      <c r="H480" s="286">
        <v>0</v>
      </c>
      <c r="I480" s="286">
        <v>0</v>
      </c>
      <c r="J480" s="286">
        <v>0</v>
      </c>
      <c r="K480" s="286">
        <v>0</v>
      </c>
      <c r="L480" s="286">
        <v>0</v>
      </c>
      <c r="M480" s="286">
        <v>0</v>
      </c>
      <c r="N480" s="286">
        <v>0</v>
      </c>
      <c r="O480" s="286">
        <v>0</v>
      </c>
      <c r="P480" s="287">
        <v>0</v>
      </c>
      <c r="Q480" s="166" t="s">
        <v>162</v>
      </c>
      <c r="R480" s="204">
        <f t="shared" si="7"/>
        <v>0</v>
      </c>
    </row>
    <row r="481" spans="1:18" ht="15">
      <c r="A481" s="174" t="s">
        <v>668</v>
      </c>
      <c r="B481" s="174" t="s">
        <v>515</v>
      </c>
      <c r="C481" s="286">
        <v>2062000</v>
      </c>
      <c r="D481" s="286">
        <v>2069000</v>
      </c>
      <c r="E481" s="286">
        <v>2077000</v>
      </c>
      <c r="F481" s="286">
        <v>2084000</v>
      </c>
      <c r="G481" s="286">
        <v>2091000</v>
      </c>
      <c r="H481" s="286">
        <v>2099000</v>
      </c>
      <c r="I481" s="286">
        <v>2106000</v>
      </c>
      <c r="J481" s="286">
        <v>2114000</v>
      </c>
      <c r="K481" s="286">
        <v>2121000</v>
      </c>
      <c r="L481" s="286">
        <v>2129000</v>
      </c>
      <c r="M481" s="286">
        <v>2136000</v>
      </c>
      <c r="N481" s="286">
        <v>2143000</v>
      </c>
      <c r="O481" s="286">
        <v>2151000</v>
      </c>
      <c r="P481" s="287">
        <v>2106275</v>
      </c>
      <c r="Q481" s="166" t="s">
        <v>162</v>
      </c>
      <c r="R481" s="204">
        <f t="shared" si="7"/>
        <v>0</v>
      </c>
    </row>
    <row r="482" spans="1:18" ht="15">
      <c r="A482" s="174" t="s">
        <v>669</v>
      </c>
      <c r="B482" s="174" t="s">
        <v>515</v>
      </c>
      <c r="C482" s="286">
        <v>3999000</v>
      </c>
      <c r="D482" s="286">
        <v>4001000</v>
      </c>
      <c r="E482" s="286">
        <v>4003000</v>
      </c>
      <c r="F482" s="286">
        <v>4005000</v>
      </c>
      <c r="G482" s="286">
        <v>4006000</v>
      </c>
      <c r="H482" s="286">
        <v>4008000</v>
      </c>
      <c r="I482" s="286">
        <v>4010000</v>
      </c>
      <c r="J482" s="286">
        <v>4011000</v>
      </c>
      <c r="K482" s="286">
        <v>4013000</v>
      </c>
      <c r="L482" s="286">
        <v>4015000</v>
      </c>
      <c r="M482" s="286">
        <v>4017000</v>
      </c>
      <c r="N482" s="286">
        <v>4018000</v>
      </c>
      <c r="O482" s="286">
        <v>4020000</v>
      </c>
      <c r="P482" s="287">
        <v>4009719</v>
      </c>
      <c r="Q482" s="166" t="s">
        <v>162</v>
      </c>
      <c r="R482" s="204">
        <f t="shared" si="7"/>
        <v>0</v>
      </c>
    </row>
    <row r="483" spans="1:18" ht="15">
      <c r="A483" s="174" t="s">
        <v>670</v>
      </c>
      <c r="B483" s="174" t="s">
        <v>515</v>
      </c>
      <c r="C483" s="286">
        <v>0</v>
      </c>
      <c r="D483" s="286">
        <v>0</v>
      </c>
      <c r="E483" s="286">
        <v>0</v>
      </c>
      <c r="F483" s="286">
        <v>0</v>
      </c>
      <c r="G483" s="286">
        <v>0</v>
      </c>
      <c r="H483" s="286">
        <v>0</v>
      </c>
      <c r="I483" s="286">
        <v>0</v>
      </c>
      <c r="J483" s="286">
        <v>0</v>
      </c>
      <c r="K483" s="286">
        <v>0</v>
      </c>
      <c r="L483" s="286">
        <v>0</v>
      </c>
      <c r="M483" s="286">
        <v>0</v>
      </c>
      <c r="N483" s="286">
        <v>0</v>
      </c>
      <c r="O483" s="286">
        <v>0</v>
      </c>
      <c r="P483" s="287">
        <v>0</v>
      </c>
      <c r="Q483" s="166" t="s">
        <v>162</v>
      </c>
      <c r="R483" s="204">
        <f t="shared" si="7"/>
        <v>0</v>
      </c>
    </row>
    <row r="484" spans="1:18" ht="15">
      <c r="A484" s="174" t="s">
        <v>671</v>
      </c>
      <c r="B484" s="174" t="s">
        <v>515</v>
      </c>
      <c r="C484" s="286">
        <v>0</v>
      </c>
      <c r="D484" s="286">
        <v>0</v>
      </c>
      <c r="E484" s="286">
        <v>0</v>
      </c>
      <c r="F484" s="286">
        <v>0</v>
      </c>
      <c r="G484" s="286">
        <v>0</v>
      </c>
      <c r="H484" s="286">
        <v>0</v>
      </c>
      <c r="I484" s="286">
        <v>0</v>
      </c>
      <c r="J484" s="286">
        <v>0</v>
      </c>
      <c r="K484" s="286">
        <v>0</v>
      </c>
      <c r="L484" s="286">
        <v>0</v>
      </c>
      <c r="M484" s="286">
        <v>0</v>
      </c>
      <c r="N484" s="286">
        <v>0</v>
      </c>
      <c r="O484" s="286">
        <v>0</v>
      </c>
      <c r="P484" s="287">
        <v>0</v>
      </c>
      <c r="Q484" s="166" t="s">
        <v>162</v>
      </c>
      <c r="R484" s="204">
        <f t="shared" si="7"/>
        <v>0</v>
      </c>
    </row>
    <row r="485" spans="1:18" ht="15">
      <c r="A485" s="174" t="s">
        <v>672</v>
      </c>
      <c r="B485" s="174" t="s">
        <v>515</v>
      </c>
      <c r="C485" s="286">
        <v>765000</v>
      </c>
      <c r="D485" s="286">
        <v>769000</v>
      </c>
      <c r="E485" s="286">
        <v>774000</v>
      </c>
      <c r="F485" s="286">
        <v>778000</v>
      </c>
      <c r="G485" s="286">
        <v>782000</v>
      </c>
      <c r="H485" s="286">
        <v>786000</v>
      </c>
      <c r="I485" s="286">
        <v>790000</v>
      </c>
      <c r="J485" s="286">
        <v>795000</v>
      </c>
      <c r="K485" s="286">
        <v>799000</v>
      </c>
      <c r="L485" s="286">
        <v>803000</v>
      </c>
      <c r="M485" s="286">
        <v>807000</v>
      </c>
      <c r="N485" s="286">
        <v>812000</v>
      </c>
      <c r="O485" s="286">
        <v>816000</v>
      </c>
      <c r="P485" s="287">
        <v>790498</v>
      </c>
      <c r="Q485" s="166" t="s">
        <v>162</v>
      </c>
      <c r="R485" s="204">
        <f t="shared" si="7"/>
        <v>0</v>
      </c>
    </row>
    <row r="486" spans="1:18" ht="15">
      <c r="A486" s="174" t="s">
        <v>673</v>
      </c>
      <c r="B486" s="174" t="s">
        <v>515</v>
      </c>
      <c r="C486" s="286">
        <v>0</v>
      </c>
      <c r="D486" s="286">
        <v>0</v>
      </c>
      <c r="E486" s="286">
        <v>0</v>
      </c>
      <c r="F486" s="286">
        <v>0</v>
      </c>
      <c r="G486" s="286">
        <v>0</v>
      </c>
      <c r="H486" s="286">
        <v>0</v>
      </c>
      <c r="I486" s="286">
        <v>0</v>
      </c>
      <c r="J486" s="286">
        <v>0</v>
      </c>
      <c r="K486" s="286">
        <v>0</v>
      </c>
      <c r="L486" s="286">
        <v>0</v>
      </c>
      <c r="M486" s="286">
        <v>0</v>
      </c>
      <c r="N486" s="286">
        <v>0</v>
      </c>
      <c r="O486" s="286">
        <v>0</v>
      </c>
      <c r="P486" s="287">
        <v>0</v>
      </c>
      <c r="Q486" s="166" t="s">
        <v>162</v>
      </c>
      <c r="R486" s="204">
        <f t="shared" si="7"/>
        <v>0</v>
      </c>
    </row>
    <row r="487" spans="1:18" ht="15">
      <c r="A487" s="174" t="s">
        <v>674</v>
      </c>
      <c r="B487" s="174" t="s">
        <v>515</v>
      </c>
      <c r="C487" s="286">
        <v>294000</v>
      </c>
      <c r="D487" s="286">
        <v>295000</v>
      </c>
      <c r="E487" s="286">
        <v>296000</v>
      </c>
      <c r="F487" s="286">
        <v>297000</v>
      </c>
      <c r="G487" s="286">
        <v>297000</v>
      </c>
      <c r="H487" s="286">
        <v>298000</v>
      </c>
      <c r="I487" s="286">
        <v>299000</v>
      </c>
      <c r="J487" s="286">
        <v>300000</v>
      </c>
      <c r="K487" s="286">
        <v>300000</v>
      </c>
      <c r="L487" s="286">
        <v>301000</v>
      </c>
      <c r="M487" s="286">
        <v>302000</v>
      </c>
      <c r="N487" s="286">
        <v>302000</v>
      </c>
      <c r="O487" s="286">
        <v>303000</v>
      </c>
      <c r="P487" s="287">
        <v>298777</v>
      </c>
      <c r="Q487" s="166" t="s">
        <v>162</v>
      </c>
      <c r="R487" s="204">
        <f t="shared" si="7"/>
        <v>0</v>
      </c>
    </row>
    <row r="488" spans="1:18" ht="15">
      <c r="A488" s="174" t="s">
        <v>675</v>
      </c>
      <c r="B488" s="174" t="s">
        <v>515</v>
      </c>
      <c r="C488" s="286">
        <v>0</v>
      </c>
      <c r="D488" s="286">
        <v>0</v>
      </c>
      <c r="E488" s="286">
        <v>0</v>
      </c>
      <c r="F488" s="286">
        <v>0</v>
      </c>
      <c r="G488" s="286">
        <v>0</v>
      </c>
      <c r="H488" s="286">
        <v>0</v>
      </c>
      <c r="I488" s="286">
        <v>0</v>
      </c>
      <c r="J488" s="286">
        <v>0</v>
      </c>
      <c r="K488" s="286">
        <v>0</v>
      </c>
      <c r="L488" s="286">
        <v>0</v>
      </c>
      <c r="M488" s="286">
        <v>0</v>
      </c>
      <c r="N488" s="286">
        <v>0</v>
      </c>
      <c r="O488" s="286">
        <v>0</v>
      </c>
      <c r="P488" s="287">
        <v>0</v>
      </c>
      <c r="Q488" s="166" t="s">
        <v>162</v>
      </c>
      <c r="R488" s="204">
        <f t="shared" si="7"/>
        <v>0</v>
      </c>
    </row>
    <row r="489" spans="1:18" ht="15">
      <c r="A489" s="174" t="s">
        <v>676</v>
      </c>
      <c r="B489" s="174" t="s">
        <v>515</v>
      </c>
      <c r="C489" s="286">
        <v>6750000</v>
      </c>
      <c r="D489" s="286">
        <v>6761000</v>
      </c>
      <c r="E489" s="286">
        <v>6771000</v>
      </c>
      <c r="F489" s="286">
        <v>6781000</v>
      </c>
      <c r="G489" s="286">
        <v>6792000</v>
      </c>
      <c r="H489" s="286">
        <v>6802000</v>
      </c>
      <c r="I489" s="286">
        <v>6813000</v>
      </c>
      <c r="J489" s="286">
        <v>6823000</v>
      </c>
      <c r="K489" s="286">
        <v>6833000</v>
      </c>
      <c r="L489" s="286">
        <v>6844000</v>
      </c>
      <c r="M489" s="286">
        <v>6854000</v>
      </c>
      <c r="N489" s="286">
        <v>6865000</v>
      </c>
      <c r="O489" s="286">
        <v>6875000</v>
      </c>
      <c r="P489" s="287">
        <v>6812624</v>
      </c>
      <c r="Q489" s="166" t="s">
        <v>162</v>
      </c>
      <c r="R489" s="204">
        <f t="shared" si="7"/>
        <v>0</v>
      </c>
    </row>
    <row r="490" spans="1:18" ht="15">
      <c r="A490" s="174" t="s">
        <v>677</v>
      </c>
      <c r="B490" s="174" t="s">
        <v>515</v>
      </c>
      <c r="C490" s="286">
        <v>0</v>
      </c>
      <c r="D490" s="286">
        <v>0</v>
      </c>
      <c r="E490" s="286">
        <v>0</v>
      </c>
      <c r="F490" s="286">
        <v>0</v>
      </c>
      <c r="G490" s="286">
        <v>0</v>
      </c>
      <c r="H490" s="286">
        <v>0</v>
      </c>
      <c r="I490" s="286">
        <v>0</v>
      </c>
      <c r="J490" s="286">
        <v>0</v>
      </c>
      <c r="K490" s="286">
        <v>0</v>
      </c>
      <c r="L490" s="286">
        <v>0</v>
      </c>
      <c r="M490" s="286">
        <v>0</v>
      </c>
      <c r="N490" s="286">
        <v>0</v>
      </c>
      <c r="O490" s="286">
        <v>0</v>
      </c>
      <c r="P490" s="287">
        <v>0</v>
      </c>
      <c r="Q490" s="166" t="s">
        <v>162</v>
      </c>
      <c r="R490" s="204">
        <f t="shared" si="7"/>
        <v>0</v>
      </c>
    </row>
    <row r="491" spans="1:18" ht="15">
      <c r="A491" s="174" t="s">
        <v>678</v>
      </c>
      <c r="B491" s="174" t="s">
        <v>515</v>
      </c>
      <c r="C491" s="286">
        <v>94000</v>
      </c>
      <c r="D491" s="286">
        <v>97000</v>
      </c>
      <c r="E491" s="286">
        <v>100000</v>
      </c>
      <c r="F491" s="286">
        <v>103000</v>
      </c>
      <c r="G491" s="286">
        <v>106000</v>
      </c>
      <c r="H491" s="286">
        <v>109000</v>
      </c>
      <c r="I491" s="286">
        <v>112000</v>
      </c>
      <c r="J491" s="286">
        <v>115000</v>
      </c>
      <c r="K491" s="286">
        <v>118000</v>
      </c>
      <c r="L491" s="286">
        <v>122000</v>
      </c>
      <c r="M491" s="286">
        <v>125000</v>
      </c>
      <c r="N491" s="286">
        <v>128000</v>
      </c>
      <c r="O491" s="286">
        <v>131000</v>
      </c>
      <c r="P491" s="287">
        <v>112243</v>
      </c>
      <c r="Q491" s="166" t="s">
        <v>162</v>
      </c>
      <c r="R491" s="204">
        <f t="shared" si="7"/>
        <v>0</v>
      </c>
    </row>
    <row r="492" spans="1:18" ht="15">
      <c r="A492" s="174" t="s">
        <v>679</v>
      </c>
      <c r="B492" s="174" t="s">
        <v>515</v>
      </c>
      <c r="C492" s="286">
        <v>0</v>
      </c>
      <c r="D492" s="286">
        <v>0</v>
      </c>
      <c r="E492" s="286">
        <v>0</v>
      </c>
      <c r="F492" s="286">
        <v>0</v>
      </c>
      <c r="G492" s="286">
        <v>0</v>
      </c>
      <c r="H492" s="286">
        <v>0</v>
      </c>
      <c r="I492" s="286">
        <v>0</v>
      </c>
      <c r="J492" s="286">
        <v>0</v>
      </c>
      <c r="K492" s="286">
        <v>0</v>
      </c>
      <c r="L492" s="286">
        <v>0</v>
      </c>
      <c r="M492" s="286">
        <v>0</v>
      </c>
      <c r="N492" s="286">
        <v>0</v>
      </c>
      <c r="O492" s="286">
        <v>0</v>
      </c>
      <c r="P492" s="287">
        <v>0</v>
      </c>
      <c r="Q492" s="166" t="s">
        <v>162</v>
      </c>
      <c r="R492" s="204">
        <f t="shared" si="7"/>
        <v>0</v>
      </c>
    </row>
    <row r="493" spans="1:18" ht="15">
      <c r="A493" s="174" t="s">
        <v>680</v>
      </c>
      <c r="B493" s="174" t="s">
        <v>515</v>
      </c>
      <c r="C493" s="286">
        <v>0</v>
      </c>
      <c r="D493" s="286">
        <v>0</v>
      </c>
      <c r="E493" s="286">
        <v>0</v>
      </c>
      <c r="F493" s="286">
        <v>0</v>
      </c>
      <c r="G493" s="286">
        <v>0</v>
      </c>
      <c r="H493" s="286">
        <v>0</v>
      </c>
      <c r="I493" s="286">
        <v>0</v>
      </c>
      <c r="J493" s="286">
        <v>0</v>
      </c>
      <c r="K493" s="286">
        <v>0</v>
      </c>
      <c r="L493" s="286">
        <v>0</v>
      </c>
      <c r="M493" s="286">
        <v>0</v>
      </c>
      <c r="N493" s="286">
        <v>0</v>
      </c>
      <c r="O493" s="286">
        <v>0</v>
      </c>
      <c r="P493" s="287">
        <v>0</v>
      </c>
      <c r="Q493" s="166" t="s">
        <v>162</v>
      </c>
      <c r="R493" s="204">
        <f t="shared" si="7"/>
        <v>0</v>
      </c>
    </row>
    <row r="494" spans="1:18" ht="15">
      <c r="A494" s="174" t="s">
        <v>681</v>
      </c>
      <c r="B494" s="174" t="s">
        <v>515</v>
      </c>
      <c r="C494" s="286">
        <v>544000</v>
      </c>
      <c r="D494" s="286">
        <v>546000</v>
      </c>
      <c r="E494" s="286">
        <v>549000</v>
      </c>
      <c r="F494" s="286">
        <v>552000</v>
      </c>
      <c r="G494" s="286">
        <v>555000</v>
      </c>
      <c r="H494" s="286">
        <v>557000</v>
      </c>
      <c r="I494" s="286">
        <v>560000</v>
      </c>
      <c r="J494" s="286">
        <v>563000</v>
      </c>
      <c r="K494" s="286">
        <v>566000</v>
      </c>
      <c r="L494" s="286">
        <v>569000</v>
      </c>
      <c r="M494" s="286">
        <v>571000</v>
      </c>
      <c r="N494" s="286">
        <v>574000</v>
      </c>
      <c r="O494" s="286">
        <v>577000</v>
      </c>
      <c r="P494" s="287">
        <v>560215</v>
      </c>
      <c r="Q494" s="166" t="s">
        <v>162</v>
      </c>
      <c r="R494" s="204">
        <f t="shared" si="7"/>
        <v>0</v>
      </c>
    </row>
    <row r="495" spans="1:18" ht="15">
      <c r="A495" s="174" t="s">
        <v>682</v>
      </c>
      <c r="B495" s="174" t="s">
        <v>515</v>
      </c>
      <c r="C495" s="286">
        <v>0</v>
      </c>
      <c r="D495" s="286">
        <v>0</v>
      </c>
      <c r="E495" s="286">
        <v>0</v>
      </c>
      <c r="F495" s="286">
        <v>0</v>
      </c>
      <c r="G495" s="286">
        <v>0</v>
      </c>
      <c r="H495" s="286">
        <v>0</v>
      </c>
      <c r="I495" s="286">
        <v>0</v>
      </c>
      <c r="J495" s="286">
        <v>0</v>
      </c>
      <c r="K495" s="286">
        <v>0</v>
      </c>
      <c r="L495" s="286">
        <v>0</v>
      </c>
      <c r="M495" s="286">
        <v>0</v>
      </c>
      <c r="N495" s="286">
        <v>0</v>
      </c>
      <c r="O495" s="286">
        <v>0</v>
      </c>
      <c r="P495" s="287">
        <v>0</v>
      </c>
      <c r="Q495" s="166" t="s">
        <v>162</v>
      </c>
      <c r="R495" s="204">
        <f t="shared" si="7"/>
        <v>0</v>
      </c>
    </row>
    <row r="496" spans="1:18" ht="15">
      <c r="A496" s="174" t="s">
        <v>683</v>
      </c>
      <c r="B496" s="174" t="s">
        <v>515</v>
      </c>
      <c r="C496" s="286">
        <v>0</v>
      </c>
      <c r="D496" s="286">
        <v>0</v>
      </c>
      <c r="E496" s="286">
        <v>0</v>
      </c>
      <c r="F496" s="286">
        <v>0</v>
      </c>
      <c r="G496" s="286">
        <v>0</v>
      </c>
      <c r="H496" s="286">
        <v>0</v>
      </c>
      <c r="I496" s="286">
        <v>0</v>
      </c>
      <c r="J496" s="286">
        <v>0</v>
      </c>
      <c r="K496" s="286">
        <v>0</v>
      </c>
      <c r="L496" s="286">
        <v>0</v>
      </c>
      <c r="M496" s="286">
        <v>0</v>
      </c>
      <c r="N496" s="286">
        <v>0</v>
      </c>
      <c r="O496" s="286">
        <v>0</v>
      </c>
      <c r="P496" s="287">
        <v>0</v>
      </c>
      <c r="Q496" s="166" t="s">
        <v>162</v>
      </c>
      <c r="R496" s="204">
        <f t="shared" si="7"/>
        <v>0</v>
      </c>
    </row>
    <row r="497" spans="1:18" ht="15">
      <c r="A497" s="174" t="s">
        <v>684</v>
      </c>
      <c r="B497" s="174" t="s">
        <v>515</v>
      </c>
      <c r="C497" s="286">
        <v>995000</v>
      </c>
      <c r="D497" s="286">
        <v>1011000</v>
      </c>
      <c r="E497" s="286">
        <v>1026000</v>
      </c>
      <c r="F497" s="286">
        <v>1041000</v>
      </c>
      <c r="G497" s="286">
        <v>1057000</v>
      </c>
      <c r="H497" s="286">
        <v>1072000</v>
      </c>
      <c r="I497" s="286">
        <v>1088000</v>
      </c>
      <c r="J497" s="286">
        <v>1103000</v>
      </c>
      <c r="K497" s="286">
        <v>1118000</v>
      </c>
      <c r="L497" s="286">
        <v>1134000</v>
      </c>
      <c r="M497" s="286">
        <v>1149000</v>
      </c>
      <c r="N497" s="286">
        <v>1164000</v>
      </c>
      <c r="O497" s="286">
        <v>1180000</v>
      </c>
      <c r="P497" s="287">
        <v>1087508</v>
      </c>
      <c r="Q497" s="166" t="s">
        <v>162</v>
      </c>
      <c r="R497" s="204">
        <f t="shared" si="7"/>
        <v>0</v>
      </c>
    </row>
    <row r="498" spans="1:18" ht="15">
      <c r="A498" s="174" t="s">
        <v>685</v>
      </c>
      <c r="B498" s="174" t="s">
        <v>515</v>
      </c>
      <c r="C498" s="286">
        <v>0</v>
      </c>
      <c r="D498" s="286">
        <v>0</v>
      </c>
      <c r="E498" s="286">
        <v>0</v>
      </c>
      <c r="F498" s="286">
        <v>0</v>
      </c>
      <c r="G498" s="286">
        <v>0</v>
      </c>
      <c r="H498" s="286">
        <v>0</v>
      </c>
      <c r="I498" s="286">
        <v>0</v>
      </c>
      <c r="J498" s="286">
        <v>0</v>
      </c>
      <c r="K498" s="286">
        <v>0</v>
      </c>
      <c r="L498" s="286">
        <v>0</v>
      </c>
      <c r="M498" s="286">
        <v>0</v>
      </c>
      <c r="N498" s="286">
        <v>0</v>
      </c>
      <c r="O498" s="286">
        <v>0</v>
      </c>
      <c r="P498" s="287">
        <v>0</v>
      </c>
      <c r="Q498" s="166" t="s">
        <v>162</v>
      </c>
      <c r="R498" s="204">
        <f t="shared" si="7"/>
        <v>0</v>
      </c>
    </row>
    <row r="499" spans="1:18" ht="15">
      <c r="A499" s="174" t="s">
        <v>686</v>
      </c>
      <c r="B499" s="174" t="s">
        <v>515</v>
      </c>
      <c r="C499" s="286">
        <v>2333000</v>
      </c>
      <c r="D499" s="286">
        <v>2389000</v>
      </c>
      <c r="E499" s="286">
        <v>2446000</v>
      </c>
      <c r="F499" s="286">
        <v>2502000</v>
      </c>
      <c r="G499" s="286">
        <v>2558000</v>
      </c>
      <c r="H499" s="286">
        <v>2615000</v>
      </c>
      <c r="I499" s="286">
        <v>2671000</v>
      </c>
      <c r="J499" s="286">
        <v>2728000</v>
      </c>
      <c r="K499" s="286">
        <v>2784000</v>
      </c>
      <c r="L499" s="286">
        <v>2841000</v>
      </c>
      <c r="M499" s="286">
        <v>2897000</v>
      </c>
      <c r="N499" s="286">
        <v>2954000</v>
      </c>
      <c r="O499" s="286">
        <v>3010000</v>
      </c>
      <c r="P499" s="287">
        <v>2671366</v>
      </c>
      <c r="Q499" s="166" t="s">
        <v>162</v>
      </c>
      <c r="R499" s="204">
        <f t="shared" si="7"/>
        <v>0</v>
      </c>
    </row>
    <row r="500" spans="1:18" ht="15">
      <c r="A500" s="174" t="s">
        <v>687</v>
      </c>
      <c r="B500" s="174" t="s">
        <v>515</v>
      </c>
      <c r="C500" s="286">
        <v>0</v>
      </c>
      <c r="D500" s="286">
        <v>0</v>
      </c>
      <c r="E500" s="286">
        <v>0</v>
      </c>
      <c r="F500" s="286">
        <v>0</v>
      </c>
      <c r="G500" s="286">
        <v>0</v>
      </c>
      <c r="H500" s="286">
        <v>0</v>
      </c>
      <c r="I500" s="286">
        <v>0</v>
      </c>
      <c r="J500" s="286">
        <v>0</v>
      </c>
      <c r="K500" s="286">
        <v>0</v>
      </c>
      <c r="L500" s="286">
        <v>0</v>
      </c>
      <c r="M500" s="286">
        <v>0</v>
      </c>
      <c r="N500" s="286">
        <v>0</v>
      </c>
      <c r="O500" s="286">
        <v>0</v>
      </c>
      <c r="P500" s="287">
        <v>0</v>
      </c>
      <c r="Q500" s="166" t="s">
        <v>162</v>
      </c>
      <c r="R500" s="204">
        <f t="shared" si="7"/>
        <v>0</v>
      </c>
    </row>
    <row r="501" spans="1:18" ht="15">
      <c r="A501" s="174" t="s">
        <v>688</v>
      </c>
      <c r="B501" s="174" t="s">
        <v>515</v>
      </c>
      <c r="C501" s="286">
        <v>6245000</v>
      </c>
      <c r="D501" s="286">
        <v>6359000</v>
      </c>
      <c r="E501" s="286">
        <v>6473000</v>
      </c>
      <c r="F501" s="286">
        <v>6587000</v>
      </c>
      <c r="G501" s="286">
        <v>6701000</v>
      </c>
      <c r="H501" s="286">
        <v>6815000</v>
      </c>
      <c r="I501" s="286">
        <v>6929000</v>
      </c>
      <c r="J501" s="286">
        <v>7043000</v>
      </c>
      <c r="K501" s="286">
        <v>7157000</v>
      </c>
      <c r="L501" s="286">
        <v>7271000</v>
      </c>
      <c r="M501" s="286">
        <v>7385000</v>
      </c>
      <c r="N501" s="286">
        <v>7499000</v>
      </c>
      <c r="O501" s="286">
        <v>7613000</v>
      </c>
      <c r="P501" s="287">
        <v>6928661</v>
      </c>
      <c r="Q501" s="166" t="s">
        <v>162</v>
      </c>
      <c r="R501" s="204">
        <f t="shared" si="7"/>
        <v>0</v>
      </c>
    </row>
    <row r="502" spans="1:18" ht="15">
      <c r="A502" s="174" t="s">
        <v>689</v>
      </c>
      <c r="B502" s="174" t="s">
        <v>515</v>
      </c>
      <c r="C502" s="286">
        <v>148000</v>
      </c>
      <c r="D502" s="286">
        <v>167000</v>
      </c>
      <c r="E502" s="286">
        <v>187000</v>
      </c>
      <c r="F502" s="286">
        <v>207000</v>
      </c>
      <c r="G502" s="286">
        <v>226000</v>
      </c>
      <c r="H502" s="286">
        <v>246000</v>
      </c>
      <c r="I502" s="286">
        <v>265000</v>
      </c>
      <c r="J502" s="286">
        <v>285000</v>
      </c>
      <c r="K502" s="286">
        <v>304000</v>
      </c>
      <c r="L502" s="286">
        <v>324000</v>
      </c>
      <c r="M502" s="286">
        <v>344000</v>
      </c>
      <c r="N502" s="286">
        <v>363000</v>
      </c>
      <c r="O502" s="286">
        <v>383000</v>
      </c>
      <c r="P502" s="287">
        <v>265284</v>
      </c>
      <c r="Q502" s="166" t="s">
        <v>162</v>
      </c>
      <c r="R502" s="204">
        <f t="shared" si="7"/>
        <v>0</v>
      </c>
    </row>
    <row r="503" spans="1:18" ht="15">
      <c r="A503" s="174" t="s">
        <v>690</v>
      </c>
      <c r="B503" s="174" t="s">
        <v>515</v>
      </c>
      <c r="C503" s="286">
        <v>0</v>
      </c>
      <c r="D503" s="286">
        <v>0</v>
      </c>
      <c r="E503" s="286">
        <v>0</v>
      </c>
      <c r="F503" s="286">
        <v>0</v>
      </c>
      <c r="G503" s="286">
        <v>0</v>
      </c>
      <c r="H503" s="286">
        <v>0</v>
      </c>
      <c r="I503" s="286">
        <v>0</v>
      </c>
      <c r="J503" s="286">
        <v>0</v>
      </c>
      <c r="K503" s="286">
        <v>0</v>
      </c>
      <c r="L503" s="286">
        <v>0</v>
      </c>
      <c r="M503" s="286">
        <v>0</v>
      </c>
      <c r="N503" s="286">
        <v>0</v>
      </c>
      <c r="O503" s="286">
        <v>0</v>
      </c>
      <c r="P503" s="287">
        <v>0</v>
      </c>
      <c r="Q503" s="166" t="s">
        <v>162</v>
      </c>
      <c r="R503" s="204">
        <f t="shared" si="7"/>
        <v>0</v>
      </c>
    </row>
    <row r="504" spans="1:18" ht="15">
      <c r="A504" s="174" t="s">
        <v>691</v>
      </c>
      <c r="B504" s="174" t="s">
        <v>515</v>
      </c>
      <c r="C504" s="286">
        <v>0</v>
      </c>
      <c r="D504" s="286">
        <v>0</v>
      </c>
      <c r="E504" s="286">
        <v>0</v>
      </c>
      <c r="F504" s="286">
        <v>0</v>
      </c>
      <c r="G504" s="286">
        <v>0</v>
      </c>
      <c r="H504" s="286">
        <v>0</v>
      </c>
      <c r="I504" s="286">
        <v>0</v>
      </c>
      <c r="J504" s="286">
        <v>0</v>
      </c>
      <c r="K504" s="286">
        <v>0</v>
      </c>
      <c r="L504" s="286">
        <v>0</v>
      </c>
      <c r="M504" s="286">
        <v>0</v>
      </c>
      <c r="N504" s="286">
        <v>0</v>
      </c>
      <c r="O504" s="286">
        <v>0</v>
      </c>
      <c r="P504" s="287">
        <v>0</v>
      </c>
      <c r="Q504" s="166" t="s">
        <v>162</v>
      </c>
      <c r="R504" s="204">
        <f t="shared" si="7"/>
        <v>0</v>
      </c>
    </row>
    <row r="505" spans="1:18" ht="15">
      <c r="A505" s="174" t="s">
        <v>692</v>
      </c>
      <c r="B505" s="174" t="s">
        <v>515</v>
      </c>
      <c r="C505" s="286">
        <v>552000</v>
      </c>
      <c r="D505" s="286">
        <v>554000</v>
      </c>
      <c r="E505" s="286">
        <v>557000</v>
      </c>
      <c r="F505" s="286">
        <v>560000</v>
      </c>
      <c r="G505" s="286">
        <v>563000</v>
      </c>
      <c r="H505" s="286">
        <v>565000</v>
      </c>
      <c r="I505" s="286">
        <v>568000</v>
      </c>
      <c r="J505" s="286">
        <v>571000</v>
      </c>
      <c r="K505" s="286">
        <v>574000</v>
      </c>
      <c r="L505" s="286">
        <v>578000</v>
      </c>
      <c r="M505" s="286">
        <v>581000</v>
      </c>
      <c r="N505" s="286">
        <v>585000</v>
      </c>
      <c r="O505" s="286">
        <v>588000</v>
      </c>
      <c r="P505" s="287">
        <v>568812</v>
      </c>
      <c r="Q505" s="166" t="s">
        <v>162</v>
      </c>
      <c r="R505" s="204">
        <f t="shared" si="7"/>
        <v>0</v>
      </c>
    </row>
    <row r="506" spans="1:18" ht="15">
      <c r="A506" s="174" t="s">
        <v>693</v>
      </c>
      <c r="B506" s="174" t="s">
        <v>515</v>
      </c>
      <c r="C506" s="286">
        <v>0</v>
      </c>
      <c r="D506" s="286">
        <v>0</v>
      </c>
      <c r="E506" s="286">
        <v>0</v>
      </c>
      <c r="F506" s="286">
        <v>0</v>
      </c>
      <c r="G506" s="286">
        <v>0</v>
      </c>
      <c r="H506" s="286">
        <v>0</v>
      </c>
      <c r="I506" s="286">
        <v>0</v>
      </c>
      <c r="J506" s="286">
        <v>0</v>
      </c>
      <c r="K506" s="286">
        <v>0</v>
      </c>
      <c r="L506" s="286">
        <v>0</v>
      </c>
      <c r="M506" s="286">
        <v>0</v>
      </c>
      <c r="N506" s="286">
        <v>0</v>
      </c>
      <c r="O506" s="286">
        <v>0</v>
      </c>
      <c r="P506" s="287">
        <v>0</v>
      </c>
      <c r="Q506" s="166" t="s">
        <v>162</v>
      </c>
      <c r="R506" s="204">
        <f t="shared" si="7"/>
        <v>0</v>
      </c>
    </row>
    <row r="507" spans="1:18" ht="15">
      <c r="A507" s="174" t="s">
        <v>694</v>
      </c>
      <c r="B507" s="174" t="s">
        <v>515</v>
      </c>
      <c r="C507" s="286">
        <v>0</v>
      </c>
      <c r="D507" s="286">
        <v>0</v>
      </c>
      <c r="E507" s="286">
        <v>0</v>
      </c>
      <c r="F507" s="286">
        <v>0</v>
      </c>
      <c r="G507" s="286">
        <v>0</v>
      </c>
      <c r="H507" s="286">
        <v>0</v>
      </c>
      <c r="I507" s="286">
        <v>0</v>
      </c>
      <c r="J507" s="286">
        <v>0</v>
      </c>
      <c r="K507" s="286">
        <v>0</v>
      </c>
      <c r="L507" s="286">
        <v>0</v>
      </c>
      <c r="M507" s="286">
        <v>0</v>
      </c>
      <c r="N507" s="286">
        <v>0</v>
      </c>
      <c r="O507" s="286">
        <v>0</v>
      </c>
      <c r="P507" s="287">
        <v>0</v>
      </c>
      <c r="Q507" s="166" t="s">
        <v>162</v>
      </c>
      <c r="R507" s="204">
        <f t="shared" si="7"/>
        <v>0</v>
      </c>
    </row>
    <row r="508" spans="1:18" ht="15">
      <c r="A508" s="174" t="s">
        <v>695</v>
      </c>
      <c r="B508" s="174" t="s">
        <v>515</v>
      </c>
      <c r="C508" s="286">
        <v>2333000</v>
      </c>
      <c r="D508" s="286">
        <v>2336000</v>
      </c>
      <c r="E508" s="286">
        <v>2340000</v>
      </c>
      <c r="F508" s="286">
        <v>2343000</v>
      </c>
      <c r="G508" s="286">
        <v>2346000</v>
      </c>
      <c r="H508" s="286">
        <v>2349000</v>
      </c>
      <c r="I508" s="286">
        <v>2352000</v>
      </c>
      <c r="J508" s="286">
        <v>2356000</v>
      </c>
      <c r="K508" s="286">
        <v>2359000</v>
      </c>
      <c r="L508" s="286">
        <v>2362000</v>
      </c>
      <c r="M508" s="286">
        <v>2365000</v>
      </c>
      <c r="N508" s="286">
        <v>2369000</v>
      </c>
      <c r="O508" s="286">
        <v>2372000</v>
      </c>
      <c r="P508" s="287">
        <v>2352490</v>
      </c>
      <c r="Q508" s="166" t="s">
        <v>162</v>
      </c>
      <c r="R508" s="204">
        <f t="shared" si="7"/>
        <v>0</v>
      </c>
    </row>
    <row r="509" spans="1:18" ht="15">
      <c r="A509" s="174" t="s">
        <v>696</v>
      </c>
      <c r="B509" s="174" t="s">
        <v>515</v>
      </c>
      <c r="C509" s="286">
        <v>64000</v>
      </c>
      <c r="D509" s="286">
        <v>65000</v>
      </c>
      <c r="E509" s="286">
        <v>67000</v>
      </c>
      <c r="F509" s="286">
        <v>68000</v>
      </c>
      <c r="G509" s="286">
        <v>69000</v>
      </c>
      <c r="H509" s="286">
        <v>71000</v>
      </c>
      <c r="I509" s="286">
        <v>72000</v>
      </c>
      <c r="J509" s="286">
        <v>74000</v>
      </c>
      <c r="K509" s="286">
        <v>75000</v>
      </c>
      <c r="L509" s="286">
        <v>76000</v>
      </c>
      <c r="M509" s="286">
        <v>78000</v>
      </c>
      <c r="N509" s="286">
        <v>79000</v>
      </c>
      <c r="O509" s="286">
        <v>81000</v>
      </c>
      <c r="P509" s="287">
        <v>72155</v>
      </c>
      <c r="Q509" s="166" t="s">
        <v>162</v>
      </c>
      <c r="R509" s="204">
        <f t="shared" si="7"/>
        <v>0</v>
      </c>
    </row>
    <row r="510" spans="1:18" ht="15">
      <c r="A510" s="174" t="s">
        <v>697</v>
      </c>
      <c r="B510" s="174" t="s">
        <v>515</v>
      </c>
      <c r="C510" s="286">
        <v>0</v>
      </c>
      <c r="D510" s="286">
        <v>0</v>
      </c>
      <c r="E510" s="286">
        <v>0</v>
      </c>
      <c r="F510" s="286">
        <v>0</v>
      </c>
      <c r="G510" s="286">
        <v>0</v>
      </c>
      <c r="H510" s="286">
        <v>0</v>
      </c>
      <c r="I510" s="286">
        <v>0</v>
      </c>
      <c r="J510" s="286">
        <v>0</v>
      </c>
      <c r="K510" s="286">
        <v>0</v>
      </c>
      <c r="L510" s="286">
        <v>0</v>
      </c>
      <c r="M510" s="286">
        <v>0</v>
      </c>
      <c r="N510" s="286">
        <v>0</v>
      </c>
      <c r="O510" s="286">
        <v>0</v>
      </c>
      <c r="P510" s="287">
        <v>0</v>
      </c>
      <c r="Q510" s="166" t="s">
        <v>162</v>
      </c>
      <c r="R510" s="204">
        <f t="shared" si="7"/>
        <v>0</v>
      </c>
    </row>
    <row r="511" spans="1:18" ht="15">
      <c r="A511" s="174" t="s">
        <v>698</v>
      </c>
      <c r="B511" s="174" t="s">
        <v>515</v>
      </c>
      <c r="C511" s="286">
        <v>0</v>
      </c>
      <c r="D511" s="286">
        <v>0</v>
      </c>
      <c r="E511" s="286">
        <v>0</v>
      </c>
      <c r="F511" s="286">
        <v>0</v>
      </c>
      <c r="G511" s="286">
        <v>0</v>
      </c>
      <c r="H511" s="286">
        <v>0</v>
      </c>
      <c r="I511" s="286">
        <v>0</v>
      </c>
      <c r="J511" s="286">
        <v>0</v>
      </c>
      <c r="K511" s="286">
        <v>0</v>
      </c>
      <c r="L511" s="286">
        <v>0</v>
      </c>
      <c r="M511" s="286">
        <v>0</v>
      </c>
      <c r="N511" s="286">
        <v>0</v>
      </c>
      <c r="O511" s="286">
        <v>0</v>
      </c>
      <c r="P511" s="287">
        <v>0</v>
      </c>
      <c r="Q511" s="166" t="s">
        <v>162</v>
      </c>
      <c r="R511" s="204">
        <f t="shared" si="7"/>
        <v>0</v>
      </c>
    </row>
    <row r="512" spans="1:18" ht="15">
      <c r="A512" s="174" t="s">
        <v>699</v>
      </c>
      <c r="B512" s="174" t="s">
        <v>515</v>
      </c>
      <c r="C512" s="286">
        <v>3192000</v>
      </c>
      <c r="D512" s="286">
        <v>3214000</v>
      </c>
      <c r="E512" s="286">
        <v>3236000</v>
      </c>
      <c r="F512" s="286">
        <v>3258000</v>
      </c>
      <c r="G512" s="286">
        <v>3280000</v>
      </c>
      <c r="H512" s="286">
        <v>3302000</v>
      </c>
      <c r="I512" s="286">
        <v>3324000</v>
      </c>
      <c r="J512" s="286">
        <v>3346000</v>
      </c>
      <c r="K512" s="286">
        <v>3368000</v>
      </c>
      <c r="L512" s="286">
        <v>3390000</v>
      </c>
      <c r="M512" s="286">
        <v>3413000</v>
      </c>
      <c r="N512" s="286">
        <v>3435000</v>
      </c>
      <c r="O512" s="286">
        <v>3457000</v>
      </c>
      <c r="P512" s="287">
        <v>3324367</v>
      </c>
      <c r="Q512" s="166" t="s">
        <v>162</v>
      </c>
      <c r="R512" s="204">
        <f t="shared" si="7"/>
        <v>0</v>
      </c>
    </row>
    <row r="513" spans="1:18" ht="15">
      <c r="A513" s="174" t="s">
        <v>700</v>
      </c>
      <c r="B513" s="174" t="s">
        <v>515</v>
      </c>
      <c r="C513" s="286">
        <v>178000</v>
      </c>
      <c r="D513" s="286">
        <v>180000</v>
      </c>
      <c r="E513" s="286">
        <v>182000</v>
      </c>
      <c r="F513" s="286">
        <v>185000</v>
      </c>
      <c r="G513" s="286">
        <v>188000</v>
      </c>
      <c r="H513" s="286">
        <v>190000</v>
      </c>
      <c r="I513" s="286">
        <v>193000</v>
      </c>
      <c r="J513" s="286">
        <v>195000</v>
      </c>
      <c r="K513" s="286">
        <v>198000</v>
      </c>
      <c r="L513" s="286">
        <v>201000</v>
      </c>
      <c r="M513" s="286">
        <v>203000</v>
      </c>
      <c r="N513" s="286">
        <v>206000</v>
      </c>
      <c r="O513" s="286">
        <v>209000</v>
      </c>
      <c r="P513" s="287">
        <v>192888</v>
      </c>
      <c r="Q513" s="166" t="s">
        <v>162</v>
      </c>
      <c r="R513" s="204">
        <f t="shared" si="7"/>
        <v>0</v>
      </c>
    </row>
    <row r="514" spans="1:18" ht="15">
      <c r="A514" s="174" t="s">
        <v>701</v>
      </c>
      <c r="B514" s="174" t="s">
        <v>515</v>
      </c>
      <c r="C514" s="286">
        <v>27258000</v>
      </c>
      <c r="D514" s="286">
        <v>27287000</v>
      </c>
      <c r="E514" s="286">
        <v>27316000</v>
      </c>
      <c r="F514" s="286">
        <v>27344000</v>
      </c>
      <c r="G514" s="286">
        <v>27373000</v>
      </c>
      <c r="H514" s="286">
        <v>27402000</v>
      </c>
      <c r="I514" s="286">
        <v>27430000</v>
      </c>
      <c r="J514" s="286">
        <v>27459000</v>
      </c>
      <c r="K514" s="286">
        <v>27487000</v>
      </c>
      <c r="L514" s="286">
        <v>27516000</v>
      </c>
      <c r="M514" s="286">
        <v>27545000</v>
      </c>
      <c r="N514" s="286">
        <v>27573000</v>
      </c>
      <c r="O514" s="286">
        <v>27602000</v>
      </c>
      <c r="P514" s="287">
        <v>27430133</v>
      </c>
      <c r="Q514" s="166" t="s">
        <v>162</v>
      </c>
      <c r="R514" s="204">
        <f t="shared" si="7"/>
        <v>0</v>
      </c>
    </row>
    <row r="515" spans="1:18" ht="15">
      <c r="A515" s="174" t="s">
        <v>702</v>
      </c>
      <c r="B515" s="174" t="s">
        <v>515</v>
      </c>
      <c r="C515" s="286">
        <v>0</v>
      </c>
      <c r="D515" s="286">
        <v>0</v>
      </c>
      <c r="E515" s="286">
        <v>0</v>
      </c>
      <c r="F515" s="286">
        <v>0</v>
      </c>
      <c r="G515" s="286">
        <v>0</v>
      </c>
      <c r="H515" s="286">
        <v>0</v>
      </c>
      <c r="I515" s="286">
        <v>0</v>
      </c>
      <c r="J515" s="286">
        <v>0</v>
      </c>
      <c r="K515" s="286">
        <v>0</v>
      </c>
      <c r="L515" s="286">
        <v>0</v>
      </c>
      <c r="M515" s="286">
        <v>0</v>
      </c>
      <c r="N515" s="286">
        <v>0</v>
      </c>
      <c r="O515" s="286">
        <v>0</v>
      </c>
      <c r="P515" s="287">
        <v>0</v>
      </c>
      <c r="Q515" s="166" t="s">
        <v>162</v>
      </c>
      <c r="R515" s="204">
        <f t="shared" si="7"/>
        <v>0</v>
      </c>
    </row>
    <row r="516" spans="1:18" ht="15">
      <c r="A516" s="174" t="s">
        <v>703</v>
      </c>
      <c r="B516" s="174" t="s">
        <v>515</v>
      </c>
      <c r="C516" s="286">
        <v>64000</v>
      </c>
      <c r="D516" s="286">
        <v>64000</v>
      </c>
      <c r="E516" s="286">
        <v>65000</v>
      </c>
      <c r="F516" s="286">
        <v>65000</v>
      </c>
      <c r="G516" s="286">
        <v>66000</v>
      </c>
      <c r="H516" s="286">
        <v>66000</v>
      </c>
      <c r="I516" s="286">
        <v>66000</v>
      </c>
      <c r="J516" s="286">
        <v>67000</v>
      </c>
      <c r="K516" s="286">
        <v>67000</v>
      </c>
      <c r="L516" s="286">
        <v>67000</v>
      </c>
      <c r="M516" s="286">
        <v>68000</v>
      </c>
      <c r="N516" s="286">
        <v>68000</v>
      </c>
      <c r="O516" s="286">
        <v>69000</v>
      </c>
      <c r="P516" s="287">
        <v>66314</v>
      </c>
      <c r="Q516" s="166" t="s">
        <v>162</v>
      </c>
      <c r="R516" s="204">
        <f t="shared" ref="R516:R579" si="8">(ROUND((C516+O516+SUM(D516:N516)*2)/24,-3)-(ROUND(P516,-3)))</f>
        <v>0</v>
      </c>
    </row>
    <row r="517" spans="1:18" ht="15">
      <c r="A517" s="174" t="s">
        <v>704</v>
      </c>
      <c r="B517" s="174" t="s">
        <v>515</v>
      </c>
      <c r="C517" s="286">
        <v>0</v>
      </c>
      <c r="D517" s="286">
        <v>0</v>
      </c>
      <c r="E517" s="286">
        <v>0</v>
      </c>
      <c r="F517" s="286">
        <v>0</v>
      </c>
      <c r="G517" s="286">
        <v>0</v>
      </c>
      <c r="H517" s="286">
        <v>0</v>
      </c>
      <c r="I517" s="286">
        <v>0</v>
      </c>
      <c r="J517" s="286">
        <v>0</v>
      </c>
      <c r="K517" s="286">
        <v>0</v>
      </c>
      <c r="L517" s="286">
        <v>0</v>
      </c>
      <c r="M517" s="286">
        <v>0</v>
      </c>
      <c r="N517" s="286">
        <v>0</v>
      </c>
      <c r="O517" s="286">
        <v>0</v>
      </c>
      <c r="P517" s="287">
        <v>0</v>
      </c>
      <c r="Q517" s="166" t="s">
        <v>162</v>
      </c>
      <c r="R517" s="204">
        <f t="shared" si="8"/>
        <v>0</v>
      </c>
    </row>
    <row r="518" spans="1:18" ht="15">
      <c r="A518" s="174" t="s">
        <v>705</v>
      </c>
      <c r="B518" s="174" t="s">
        <v>515</v>
      </c>
      <c r="C518" s="286">
        <v>680000</v>
      </c>
      <c r="D518" s="286">
        <v>682000</v>
      </c>
      <c r="E518" s="286">
        <v>684000</v>
      </c>
      <c r="F518" s="286">
        <v>686000</v>
      </c>
      <c r="G518" s="286">
        <v>688000</v>
      </c>
      <c r="H518" s="286">
        <v>690000</v>
      </c>
      <c r="I518" s="286">
        <v>692000</v>
      </c>
      <c r="J518" s="286">
        <v>694000</v>
      </c>
      <c r="K518" s="286">
        <v>695000</v>
      </c>
      <c r="L518" s="286">
        <v>697000</v>
      </c>
      <c r="M518" s="286">
        <v>700000</v>
      </c>
      <c r="N518" s="286">
        <v>702000</v>
      </c>
      <c r="O518" s="286">
        <v>704000</v>
      </c>
      <c r="P518" s="287">
        <v>691871</v>
      </c>
      <c r="Q518" s="166" t="s">
        <v>162</v>
      </c>
      <c r="R518" s="204">
        <f t="shared" si="8"/>
        <v>0</v>
      </c>
    </row>
    <row r="519" spans="1:18" ht="15">
      <c r="A519" s="174" t="s">
        <v>706</v>
      </c>
      <c r="B519" s="174" t="s">
        <v>515</v>
      </c>
      <c r="C519" s="286">
        <v>3608000</v>
      </c>
      <c r="D519" s="286">
        <v>3613000</v>
      </c>
      <c r="E519" s="286">
        <v>3619000</v>
      </c>
      <c r="F519" s="286">
        <v>3625000</v>
      </c>
      <c r="G519" s="286">
        <v>3630000</v>
      </c>
      <c r="H519" s="286">
        <v>3636000</v>
      </c>
      <c r="I519" s="286">
        <v>3642000</v>
      </c>
      <c r="J519" s="286">
        <v>3647000</v>
      </c>
      <c r="K519" s="286">
        <v>3653000</v>
      </c>
      <c r="L519" s="286">
        <v>3659000</v>
      </c>
      <c r="M519" s="286">
        <v>3664000</v>
      </c>
      <c r="N519" s="286">
        <v>3670000</v>
      </c>
      <c r="O519" s="286">
        <v>3676000</v>
      </c>
      <c r="P519" s="287">
        <v>3641791</v>
      </c>
      <c r="Q519" s="166" t="s">
        <v>162</v>
      </c>
      <c r="R519" s="204">
        <f t="shared" si="8"/>
        <v>0</v>
      </c>
    </row>
    <row r="520" spans="1:18" ht="15">
      <c r="A520" s="174" t="s">
        <v>707</v>
      </c>
      <c r="B520" s="174" t="s">
        <v>515</v>
      </c>
      <c r="C520" s="286">
        <v>0</v>
      </c>
      <c r="D520" s="286">
        <v>0</v>
      </c>
      <c r="E520" s="286">
        <v>0</v>
      </c>
      <c r="F520" s="286">
        <v>0</v>
      </c>
      <c r="G520" s="286">
        <v>0</v>
      </c>
      <c r="H520" s="286">
        <v>0</v>
      </c>
      <c r="I520" s="286">
        <v>0</v>
      </c>
      <c r="J520" s="286">
        <v>0</v>
      </c>
      <c r="K520" s="286">
        <v>0</v>
      </c>
      <c r="L520" s="286">
        <v>0</v>
      </c>
      <c r="M520" s="286">
        <v>0</v>
      </c>
      <c r="N520" s="286">
        <v>0</v>
      </c>
      <c r="O520" s="286">
        <v>0</v>
      </c>
      <c r="P520" s="287">
        <v>0</v>
      </c>
      <c r="Q520" s="166" t="s">
        <v>162</v>
      </c>
      <c r="R520" s="204">
        <f t="shared" si="8"/>
        <v>0</v>
      </c>
    </row>
    <row r="521" spans="1:18" ht="15">
      <c r="A521" s="174" t="s">
        <v>708</v>
      </c>
      <c r="B521" s="174" t="s">
        <v>515</v>
      </c>
      <c r="C521" s="286">
        <v>2640000</v>
      </c>
      <c r="D521" s="286">
        <v>2643000</v>
      </c>
      <c r="E521" s="286">
        <v>2645000</v>
      </c>
      <c r="F521" s="286">
        <v>2647000</v>
      </c>
      <c r="G521" s="286">
        <v>2649000</v>
      </c>
      <c r="H521" s="286">
        <v>2651000</v>
      </c>
      <c r="I521" s="286">
        <v>2653000</v>
      </c>
      <c r="J521" s="286">
        <v>2656000</v>
      </c>
      <c r="K521" s="286">
        <v>2658000</v>
      </c>
      <c r="L521" s="286">
        <v>2660000</v>
      </c>
      <c r="M521" s="286">
        <v>2662000</v>
      </c>
      <c r="N521" s="286">
        <v>2664000</v>
      </c>
      <c r="O521" s="286">
        <v>2666000</v>
      </c>
      <c r="P521" s="287">
        <v>2653379</v>
      </c>
      <c r="Q521" s="166" t="s">
        <v>162</v>
      </c>
      <c r="R521" s="204">
        <f t="shared" si="8"/>
        <v>0</v>
      </c>
    </row>
    <row r="522" spans="1:18" ht="15">
      <c r="A522" s="174" t="s">
        <v>709</v>
      </c>
      <c r="B522" s="174" t="s">
        <v>515</v>
      </c>
      <c r="C522" s="286">
        <v>0</v>
      </c>
      <c r="D522" s="286">
        <v>0</v>
      </c>
      <c r="E522" s="286">
        <v>0</v>
      </c>
      <c r="F522" s="286">
        <v>0</v>
      </c>
      <c r="G522" s="286">
        <v>0</v>
      </c>
      <c r="H522" s="286">
        <v>0</v>
      </c>
      <c r="I522" s="286">
        <v>0</v>
      </c>
      <c r="J522" s="286">
        <v>0</v>
      </c>
      <c r="K522" s="286">
        <v>0</v>
      </c>
      <c r="L522" s="286">
        <v>0</v>
      </c>
      <c r="M522" s="286">
        <v>0</v>
      </c>
      <c r="N522" s="286">
        <v>0</v>
      </c>
      <c r="O522" s="286">
        <v>0</v>
      </c>
      <c r="P522" s="287">
        <v>0</v>
      </c>
      <c r="Q522" s="166" t="s">
        <v>162</v>
      </c>
      <c r="R522" s="204">
        <f t="shared" si="8"/>
        <v>0</v>
      </c>
    </row>
    <row r="523" spans="1:18" ht="15">
      <c r="A523" s="174" t="s">
        <v>710</v>
      </c>
      <c r="B523" s="174" t="s">
        <v>515</v>
      </c>
      <c r="C523" s="286">
        <v>2677000</v>
      </c>
      <c r="D523" s="286">
        <v>2686000</v>
      </c>
      <c r="E523" s="286">
        <v>2696000</v>
      </c>
      <c r="F523" s="286">
        <v>2705000</v>
      </c>
      <c r="G523" s="286">
        <v>2715000</v>
      </c>
      <c r="H523" s="286">
        <v>2724000</v>
      </c>
      <c r="I523" s="286">
        <v>2733000</v>
      </c>
      <c r="J523" s="286">
        <v>2742000</v>
      </c>
      <c r="K523" s="286">
        <v>2752000</v>
      </c>
      <c r="L523" s="286">
        <v>2761000</v>
      </c>
      <c r="M523" s="286">
        <v>2770000</v>
      </c>
      <c r="N523" s="286">
        <v>2779000</v>
      </c>
      <c r="O523" s="286">
        <v>2789000</v>
      </c>
      <c r="P523" s="287">
        <v>2733059</v>
      </c>
      <c r="Q523" s="166" t="s">
        <v>162</v>
      </c>
      <c r="R523" s="204">
        <f t="shared" si="8"/>
        <v>0</v>
      </c>
    </row>
    <row r="524" spans="1:18" ht="15">
      <c r="A524" s="174" t="s">
        <v>711</v>
      </c>
      <c r="B524" s="174" t="s">
        <v>515</v>
      </c>
      <c r="C524" s="286">
        <v>0</v>
      </c>
      <c r="D524" s="286">
        <v>0</v>
      </c>
      <c r="E524" s="286">
        <v>0</v>
      </c>
      <c r="F524" s="286">
        <v>0</v>
      </c>
      <c r="G524" s="286">
        <v>0</v>
      </c>
      <c r="H524" s="286">
        <v>0</v>
      </c>
      <c r="I524" s="286">
        <v>0</v>
      </c>
      <c r="J524" s="286">
        <v>0</v>
      </c>
      <c r="K524" s="286">
        <v>0</v>
      </c>
      <c r="L524" s="286">
        <v>0</v>
      </c>
      <c r="M524" s="286">
        <v>0</v>
      </c>
      <c r="N524" s="286">
        <v>0</v>
      </c>
      <c r="O524" s="286">
        <v>0</v>
      </c>
      <c r="P524" s="287">
        <v>0</v>
      </c>
      <c r="Q524" s="166" t="s">
        <v>162</v>
      </c>
      <c r="R524" s="204">
        <f t="shared" si="8"/>
        <v>0</v>
      </c>
    </row>
    <row r="525" spans="1:18" ht="15">
      <c r="A525" s="174" t="s">
        <v>712</v>
      </c>
      <c r="B525" s="174" t="s">
        <v>515</v>
      </c>
      <c r="C525" s="286">
        <v>3837000</v>
      </c>
      <c r="D525" s="286">
        <v>3841000</v>
      </c>
      <c r="E525" s="286">
        <v>3845000</v>
      </c>
      <c r="F525" s="286">
        <v>3849000</v>
      </c>
      <c r="G525" s="286">
        <v>3853000</v>
      </c>
      <c r="H525" s="286">
        <v>3857000</v>
      </c>
      <c r="I525" s="286">
        <v>3861000</v>
      </c>
      <c r="J525" s="286">
        <v>3865000</v>
      </c>
      <c r="K525" s="286">
        <v>3869000</v>
      </c>
      <c r="L525" s="286">
        <v>3873000</v>
      </c>
      <c r="M525" s="286">
        <v>3877000</v>
      </c>
      <c r="N525" s="286">
        <v>3881000</v>
      </c>
      <c r="O525" s="286">
        <v>3885000</v>
      </c>
      <c r="P525" s="287">
        <v>3860696</v>
      </c>
      <c r="Q525" s="166" t="s">
        <v>162</v>
      </c>
      <c r="R525" s="204">
        <f t="shared" si="8"/>
        <v>0</v>
      </c>
    </row>
    <row r="526" spans="1:18" ht="15">
      <c r="A526" s="174" t="s">
        <v>713</v>
      </c>
      <c r="B526" s="174" t="s">
        <v>515</v>
      </c>
      <c r="C526" s="286">
        <v>0</v>
      </c>
      <c r="D526" s="286">
        <v>0</v>
      </c>
      <c r="E526" s="286">
        <v>0</v>
      </c>
      <c r="F526" s="286">
        <v>0</v>
      </c>
      <c r="G526" s="286">
        <v>0</v>
      </c>
      <c r="H526" s="286">
        <v>0</v>
      </c>
      <c r="I526" s="286">
        <v>0</v>
      </c>
      <c r="J526" s="286">
        <v>0</v>
      </c>
      <c r="K526" s="286">
        <v>0</v>
      </c>
      <c r="L526" s="286">
        <v>0</v>
      </c>
      <c r="M526" s="286">
        <v>0</v>
      </c>
      <c r="N526" s="286">
        <v>0</v>
      </c>
      <c r="O526" s="286">
        <v>0</v>
      </c>
      <c r="P526" s="287">
        <v>0</v>
      </c>
      <c r="Q526" s="166" t="s">
        <v>162</v>
      </c>
      <c r="R526" s="204">
        <f t="shared" si="8"/>
        <v>0</v>
      </c>
    </row>
    <row r="527" spans="1:18" ht="15">
      <c r="A527" s="174" t="s">
        <v>714</v>
      </c>
      <c r="B527" s="174" t="s">
        <v>515</v>
      </c>
      <c r="C527" s="286">
        <v>6100000</v>
      </c>
      <c r="D527" s="286">
        <v>6120000</v>
      </c>
      <c r="E527" s="286">
        <v>6140000</v>
      </c>
      <c r="F527" s="286">
        <v>6160000</v>
      </c>
      <c r="G527" s="286">
        <v>6180000</v>
      </c>
      <c r="H527" s="286">
        <v>6199000</v>
      </c>
      <c r="I527" s="286">
        <v>6219000</v>
      </c>
      <c r="J527" s="286">
        <v>6239000</v>
      </c>
      <c r="K527" s="286">
        <v>6259000</v>
      </c>
      <c r="L527" s="286">
        <v>6279000</v>
      </c>
      <c r="M527" s="286">
        <v>6299000</v>
      </c>
      <c r="N527" s="286">
        <v>6319000</v>
      </c>
      <c r="O527" s="286">
        <v>6338000</v>
      </c>
      <c r="P527" s="287">
        <v>6219286</v>
      </c>
      <c r="Q527" s="166" t="s">
        <v>162</v>
      </c>
      <c r="R527" s="204">
        <f t="shared" si="8"/>
        <v>0</v>
      </c>
    </row>
    <row r="528" spans="1:18" ht="15">
      <c r="A528" s="174" t="s">
        <v>715</v>
      </c>
      <c r="B528" s="174" t="s">
        <v>515</v>
      </c>
      <c r="C528" s="286">
        <v>0</v>
      </c>
      <c r="D528" s="286">
        <v>0</v>
      </c>
      <c r="E528" s="286">
        <v>0</v>
      </c>
      <c r="F528" s="286">
        <v>0</v>
      </c>
      <c r="G528" s="286">
        <v>0</v>
      </c>
      <c r="H528" s="286">
        <v>0</v>
      </c>
      <c r="I528" s="286">
        <v>0</v>
      </c>
      <c r="J528" s="286">
        <v>0</v>
      </c>
      <c r="K528" s="286">
        <v>0</v>
      </c>
      <c r="L528" s="286">
        <v>0</v>
      </c>
      <c r="M528" s="286">
        <v>0</v>
      </c>
      <c r="N528" s="286">
        <v>0</v>
      </c>
      <c r="O528" s="286">
        <v>0</v>
      </c>
      <c r="P528" s="287">
        <v>0</v>
      </c>
      <c r="Q528" s="166" t="s">
        <v>162</v>
      </c>
      <c r="R528" s="204">
        <f t="shared" si="8"/>
        <v>0</v>
      </c>
    </row>
    <row r="529" spans="1:18" ht="15">
      <c r="A529" s="174" t="s">
        <v>716</v>
      </c>
      <c r="B529" s="174" t="s">
        <v>515</v>
      </c>
      <c r="C529" s="286">
        <v>426000</v>
      </c>
      <c r="D529" s="286">
        <v>426000</v>
      </c>
      <c r="E529" s="286">
        <v>426000</v>
      </c>
      <c r="F529" s="286">
        <v>425000</v>
      </c>
      <c r="G529" s="286">
        <v>425000</v>
      </c>
      <c r="H529" s="286">
        <v>425000</v>
      </c>
      <c r="I529" s="286">
        <v>425000</v>
      </c>
      <c r="J529" s="286">
        <v>425000</v>
      </c>
      <c r="K529" s="286">
        <v>424000</v>
      </c>
      <c r="L529" s="286">
        <v>424000</v>
      </c>
      <c r="M529" s="286">
        <v>424000</v>
      </c>
      <c r="N529" s="286">
        <v>424000</v>
      </c>
      <c r="O529" s="286">
        <v>423000</v>
      </c>
      <c r="P529" s="287">
        <v>424768</v>
      </c>
      <c r="Q529" s="166" t="s">
        <v>162</v>
      </c>
      <c r="R529" s="204">
        <f t="shared" si="8"/>
        <v>0</v>
      </c>
    </row>
    <row r="530" spans="1:18" ht="15">
      <c r="A530" s="174" t="s">
        <v>717</v>
      </c>
      <c r="B530" s="174" t="s">
        <v>515</v>
      </c>
      <c r="C530" s="286">
        <v>208000</v>
      </c>
      <c r="D530" s="286">
        <v>208000</v>
      </c>
      <c r="E530" s="286">
        <v>208000</v>
      </c>
      <c r="F530" s="286">
        <v>208000</v>
      </c>
      <c r="G530" s="286">
        <v>209000</v>
      </c>
      <c r="H530" s="286">
        <v>209000</v>
      </c>
      <c r="I530" s="286">
        <v>209000</v>
      </c>
      <c r="J530" s="286">
        <v>209000</v>
      </c>
      <c r="K530" s="286">
        <v>210000</v>
      </c>
      <c r="L530" s="286">
        <v>210000</v>
      </c>
      <c r="M530" s="286">
        <v>210000</v>
      </c>
      <c r="N530" s="286">
        <v>210000</v>
      </c>
      <c r="O530" s="286">
        <v>210000</v>
      </c>
      <c r="P530" s="287">
        <v>209115</v>
      </c>
      <c r="Q530" s="166" t="s">
        <v>162</v>
      </c>
      <c r="R530" s="204">
        <f t="shared" si="8"/>
        <v>0</v>
      </c>
    </row>
    <row r="531" spans="1:18" ht="15">
      <c r="A531" s="287" t="s">
        <v>738</v>
      </c>
      <c r="B531" s="287" t="s">
        <v>734</v>
      </c>
      <c r="C531" s="286">
        <v>4000</v>
      </c>
      <c r="D531" s="286">
        <v>4000</v>
      </c>
      <c r="E531" s="286">
        <v>4000</v>
      </c>
      <c r="F531" s="286">
        <v>4000</v>
      </c>
      <c r="G531" s="286">
        <v>4000</v>
      </c>
      <c r="H531" s="286">
        <v>4000</v>
      </c>
      <c r="I531" s="286">
        <v>4000</v>
      </c>
      <c r="J531" s="286">
        <v>4000</v>
      </c>
      <c r="K531" s="286">
        <v>4000</v>
      </c>
      <c r="L531" s="286">
        <v>4000</v>
      </c>
      <c r="M531" s="286">
        <v>4000</v>
      </c>
      <c r="N531" s="286">
        <v>4000</v>
      </c>
      <c r="O531" s="286">
        <v>4000</v>
      </c>
      <c r="P531" s="286">
        <v>3679</v>
      </c>
      <c r="Q531" s="166" t="s">
        <v>163</v>
      </c>
      <c r="R531" s="204">
        <f t="shared" si="8"/>
        <v>0</v>
      </c>
    </row>
    <row r="532" spans="1:18" ht="15">
      <c r="A532" s="287" t="s">
        <v>739</v>
      </c>
      <c r="B532" s="287" t="s">
        <v>734</v>
      </c>
      <c r="C532" s="286">
        <v>230000</v>
      </c>
      <c r="D532" s="286">
        <v>237000</v>
      </c>
      <c r="E532" s="286">
        <v>244000</v>
      </c>
      <c r="F532" s="286">
        <v>251000</v>
      </c>
      <c r="G532" s="286">
        <v>258000</v>
      </c>
      <c r="H532" s="286">
        <v>265000</v>
      </c>
      <c r="I532" s="286">
        <v>272000</v>
      </c>
      <c r="J532" s="286">
        <v>279000</v>
      </c>
      <c r="K532" s="286">
        <v>286000</v>
      </c>
      <c r="L532" s="286">
        <v>292000</v>
      </c>
      <c r="M532" s="286">
        <v>299000</v>
      </c>
      <c r="N532" s="286">
        <v>306000</v>
      </c>
      <c r="O532" s="286">
        <v>314000</v>
      </c>
      <c r="P532" s="286">
        <v>271790</v>
      </c>
      <c r="Q532" s="166" t="s">
        <v>163</v>
      </c>
      <c r="R532" s="204">
        <f t="shared" si="8"/>
        <v>0</v>
      </c>
    </row>
    <row r="533" spans="1:18" ht="15">
      <c r="A533" s="287" t="s">
        <v>740</v>
      </c>
      <c r="B533" s="287" t="s">
        <v>734</v>
      </c>
      <c r="C533" s="286">
        <v>0</v>
      </c>
      <c r="D533" s="286">
        <v>0</v>
      </c>
      <c r="E533" s="286">
        <v>0</v>
      </c>
      <c r="F533" s="286">
        <v>0</v>
      </c>
      <c r="G533" s="286">
        <v>0</v>
      </c>
      <c r="H533" s="286">
        <v>0</v>
      </c>
      <c r="I533" s="286">
        <v>0</v>
      </c>
      <c r="J533" s="286">
        <v>0</v>
      </c>
      <c r="K533" s="286">
        <v>0</v>
      </c>
      <c r="L533" s="286">
        <v>0</v>
      </c>
      <c r="M533" s="286">
        <v>0</v>
      </c>
      <c r="N533" s="286">
        <v>0</v>
      </c>
      <c r="O533" s="286">
        <v>0</v>
      </c>
      <c r="P533" s="286">
        <v>0</v>
      </c>
      <c r="Q533" s="166" t="s">
        <v>163</v>
      </c>
      <c r="R533" s="204">
        <f t="shared" si="8"/>
        <v>0</v>
      </c>
    </row>
    <row r="534" spans="1:18" ht="15">
      <c r="A534" s="287" t="s">
        <v>741</v>
      </c>
      <c r="B534" s="287" t="s">
        <v>734</v>
      </c>
      <c r="C534" s="286">
        <v>0</v>
      </c>
      <c r="D534" s="286">
        <v>0</v>
      </c>
      <c r="E534" s="286">
        <v>0</v>
      </c>
      <c r="F534" s="286">
        <v>0</v>
      </c>
      <c r="G534" s="286">
        <v>0</v>
      </c>
      <c r="H534" s="286">
        <v>0</v>
      </c>
      <c r="I534" s="286">
        <v>0</v>
      </c>
      <c r="J534" s="286">
        <v>0</v>
      </c>
      <c r="K534" s="286">
        <v>0</v>
      </c>
      <c r="L534" s="286">
        <v>0</v>
      </c>
      <c r="M534" s="286">
        <v>0</v>
      </c>
      <c r="N534" s="286">
        <v>0</v>
      </c>
      <c r="O534" s="286">
        <v>0</v>
      </c>
      <c r="P534" s="286">
        <v>0</v>
      </c>
      <c r="Q534" s="166" t="s">
        <v>163</v>
      </c>
      <c r="R534" s="204">
        <f t="shared" si="8"/>
        <v>0</v>
      </c>
    </row>
    <row r="535" spans="1:18" ht="15">
      <c r="A535" s="287" t="s">
        <v>742</v>
      </c>
      <c r="B535" s="287" t="s">
        <v>734</v>
      </c>
      <c r="C535" s="286">
        <v>0</v>
      </c>
      <c r="D535" s="286">
        <v>0</v>
      </c>
      <c r="E535" s="286">
        <v>0</v>
      </c>
      <c r="F535" s="286">
        <v>0</v>
      </c>
      <c r="G535" s="286">
        <v>0</v>
      </c>
      <c r="H535" s="286">
        <v>0</v>
      </c>
      <c r="I535" s="286">
        <v>0</v>
      </c>
      <c r="J535" s="286">
        <v>0</v>
      </c>
      <c r="K535" s="286">
        <v>0</v>
      </c>
      <c r="L535" s="286">
        <v>0</v>
      </c>
      <c r="M535" s="286">
        <v>0</v>
      </c>
      <c r="N535" s="286">
        <v>0</v>
      </c>
      <c r="O535" s="286">
        <v>0</v>
      </c>
      <c r="P535" s="286">
        <v>0</v>
      </c>
      <c r="Q535" s="166" t="s">
        <v>163</v>
      </c>
      <c r="R535" s="204">
        <f t="shared" si="8"/>
        <v>0</v>
      </c>
    </row>
    <row r="536" spans="1:18" ht="15">
      <c r="A536" s="287" t="s">
        <v>743</v>
      </c>
      <c r="B536" s="287" t="s">
        <v>734</v>
      </c>
      <c r="C536" s="286">
        <v>0</v>
      </c>
      <c r="D536" s="286">
        <v>0</v>
      </c>
      <c r="E536" s="286">
        <v>0</v>
      </c>
      <c r="F536" s="286">
        <v>0</v>
      </c>
      <c r="G536" s="286">
        <v>0</v>
      </c>
      <c r="H536" s="286">
        <v>0</v>
      </c>
      <c r="I536" s="286">
        <v>0</v>
      </c>
      <c r="J536" s="286">
        <v>0</v>
      </c>
      <c r="K536" s="286">
        <v>0</v>
      </c>
      <c r="L536" s="286">
        <v>0</v>
      </c>
      <c r="M536" s="286">
        <v>0</v>
      </c>
      <c r="N536" s="286">
        <v>0</v>
      </c>
      <c r="O536" s="286">
        <v>0</v>
      </c>
      <c r="P536" s="286">
        <v>0</v>
      </c>
      <c r="Q536" s="166" t="s">
        <v>163</v>
      </c>
      <c r="R536" s="204">
        <f t="shared" si="8"/>
        <v>0</v>
      </c>
    </row>
    <row r="537" spans="1:18" ht="15">
      <c r="A537" s="287" t="s">
        <v>744</v>
      </c>
      <c r="B537" s="287" t="s">
        <v>734</v>
      </c>
      <c r="C537" s="286">
        <v>301000</v>
      </c>
      <c r="D537" s="286">
        <v>302000</v>
      </c>
      <c r="E537" s="286">
        <v>303000</v>
      </c>
      <c r="F537" s="286">
        <v>304000</v>
      </c>
      <c r="G537" s="286">
        <v>305000</v>
      </c>
      <c r="H537" s="286">
        <v>305000</v>
      </c>
      <c r="I537" s="286">
        <v>306000</v>
      </c>
      <c r="J537" s="286">
        <v>307000</v>
      </c>
      <c r="K537" s="286">
        <v>308000</v>
      </c>
      <c r="L537" s="286">
        <v>308000</v>
      </c>
      <c r="M537" s="286">
        <v>309000</v>
      </c>
      <c r="N537" s="286">
        <v>310000</v>
      </c>
      <c r="O537" s="286">
        <v>311000</v>
      </c>
      <c r="P537" s="286">
        <v>306106</v>
      </c>
      <c r="Q537" s="166" t="s">
        <v>163</v>
      </c>
      <c r="R537" s="204">
        <f t="shared" si="8"/>
        <v>0</v>
      </c>
    </row>
    <row r="538" spans="1:18" ht="15">
      <c r="A538" s="287" t="s">
        <v>745</v>
      </c>
      <c r="B538" s="287" t="s">
        <v>734</v>
      </c>
      <c r="C538" s="286">
        <v>0</v>
      </c>
      <c r="D538" s="286">
        <v>0</v>
      </c>
      <c r="E538" s="286">
        <v>0</v>
      </c>
      <c r="F538" s="286">
        <v>0</v>
      </c>
      <c r="G538" s="286">
        <v>0</v>
      </c>
      <c r="H538" s="286">
        <v>0</v>
      </c>
      <c r="I538" s="286">
        <v>0</v>
      </c>
      <c r="J538" s="286">
        <v>0</v>
      </c>
      <c r="K538" s="286">
        <v>0</v>
      </c>
      <c r="L538" s="286">
        <v>0</v>
      </c>
      <c r="M538" s="286">
        <v>0</v>
      </c>
      <c r="N538" s="286">
        <v>0</v>
      </c>
      <c r="O538" s="286">
        <v>0</v>
      </c>
      <c r="P538" s="286">
        <v>0</v>
      </c>
      <c r="Q538" s="166" t="s">
        <v>163</v>
      </c>
      <c r="R538" s="204">
        <f t="shared" si="8"/>
        <v>0</v>
      </c>
    </row>
    <row r="539" spans="1:18" ht="15">
      <c r="A539" s="287" t="s">
        <v>746</v>
      </c>
      <c r="B539" s="287" t="s">
        <v>734</v>
      </c>
      <c r="C539" s="286">
        <v>0</v>
      </c>
      <c r="D539" s="286">
        <v>0</v>
      </c>
      <c r="E539" s="286">
        <v>0</v>
      </c>
      <c r="F539" s="286">
        <v>0</v>
      </c>
      <c r="G539" s="286">
        <v>0</v>
      </c>
      <c r="H539" s="286">
        <v>0</v>
      </c>
      <c r="I539" s="286">
        <v>0</v>
      </c>
      <c r="J539" s="286">
        <v>0</v>
      </c>
      <c r="K539" s="286">
        <v>0</v>
      </c>
      <c r="L539" s="286">
        <v>0</v>
      </c>
      <c r="M539" s="286">
        <v>0</v>
      </c>
      <c r="N539" s="286">
        <v>0</v>
      </c>
      <c r="O539" s="286">
        <v>0</v>
      </c>
      <c r="P539" s="286">
        <v>0</v>
      </c>
      <c r="Q539" s="166" t="s">
        <v>163</v>
      </c>
      <c r="R539" s="204">
        <f t="shared" si="8"/>
        <v>0</v>
      </c>
    </row>
    <row r="540" spans="1:18" ht="15">
      <c r="A540" s="287" t="s">
        <v>747</v>
      </c>
      <c r="B540" s="287" t="s">
        <v>734</v>
      </c>
      <c r="C540" s="286">
        <v>0</v>
      </c>
      <c r="D540" s="286">
        <v>0</v>
      </c>
      <c r="E540" s="286">
        <v>0</v>
      </c>
      <c r="F540" s="286">
        <v>0</v>
      </c>
      <c r="G540" s="286">
        <v>0</v>
      </c>
      <c r="H540" s="286">
        <v>0</v>
      </c>
      <c r="I540" s="286">
        <v>0</v>
      </c>
      <c r="J540" s="286">
        <v>0</v>
      </c>
      <c r="K540" s="286">
        <v>0</v>
      </c>
      <c r="L540" s="286">
        <v>0</v>
      </c>
      <c r="M540" s="286">
        <v>0</v>
      </c>
      <c r="N540" s="286">
        <v>0</v>
      </c>
      <c r="O540" s="286">
        <v>0</v>
      </c>
      <c r="P540" s="286">
        <v>0</v>
      </c>
      <c r="Q540" s="166" t="s">
        <v>163</v>
      </c>
      <c r="R540" s="204">
        <f t="shared" si="8"/>
        <v>0</v>
      </c>
    </row>
    <row r="541" spans="1:18" ht="15">
      <c r="A541" s="287" t="s">
        <v>748</v>
      </c>
      <c r="B541" s="287" t="s">
        <v>734</v>
      </c>
      <c r="C541" s="286">
        <v>0</v>
      </c>
      <c r="D541" s="286">
        <v>0</v>
      </c>
      <c r="E541" s="286">
        <v>0</v>
      </c>
      <c r="F541" s="286">
        <v>0</v>
      </c>
      <c r="G541" s="286">
        <v>0</v>
      </c>
      <c r="H541" s="286">
        <v>0</v>
      </c>
      <c r="I541" s="286">
        <v>0</v>
      </c>
      <c r="J541" s="286">
        <v>0</v>
      </c>
      <c r="K541" s="286">
        <v>0</v>
      </c>
      <c r="L541" s="286">
        <v>0</v>
      </c>
      <c r="M541" s="286">
        <v>0</v>
      </c>
      <c r="N541" s="286">
        <v>0</v>
      </c>
      <c r="O541" s="286">
        <v>0</v>
      </c>
      <c r="P541" s="286">
        <v>0</v>
      </c>
      <c r="Q541" s="166" t="s">
        <v>163</v>
      </c>
      <c r="R541" s="204">
        <f t="shared" si="8"/>
        <v>0</v>
      </c>
    </row>
    <row r="542" spans="1:18" ht="15">
      <c r="A542" s="287" t="s">
        <v>749</v>
      </c>
      <c r="B542" s="287" t="s">
        <v>734</v>
      </c>
      <c r="C542" s="286">
        <v>230000</v>
      </c>
      <c r="D542" s="286">
        <v>230000</v>
      </c>
      <c r="E542" s="286">
        <v>230000</v>
      </c>
      <c r="F542" s="286">
        <v>231000</v>
      </c>
      <c r="G542" s="286">
        <v>231000</v>
      </c>
      <c r="H542" s="286">
        <v>232000</v>
      </c>
      <c r="I542" s="286">
        <v>232000</v>
      </c>
      <c r="J542" s="286">
        <v>232000</v>
      </c>
      <c r="K542" s="286">
        <v>233000</v>
      </c>
      <c r="L542" s="286">
        <v>233000</v>
      </c>
      <c r="M542" s="286">
        <v>234000</v>
      </c>
      <c r="N542" s="286">
        <v>234000</v>
      </c>
      <c r="O542" s="286">
        <v>234000</v>
      </c>
      <c r="P542" s="286">
        <v>232006</v>
      </c>
      <c r="Q542" s="166" t="s">
        <v>163</v>
      </c>
      <c r="R542" s="204">
        <f t="shared" si="8"/>
        <v>0</v>
      </c>
    </row>
    <row r="543" spans="1:18" ht="15">
      <c r="A543" s="287" t="s">
        <v>750</v>
      </c>
      <c r="B543" s="287" t="s">
        <v>734</v>
      </c>
      <c r="C543" s="286">
        <v>80000</v>
      </c>
      <c r="D543" s="286">
        <v>80000</v>
      </c>
      <c r="E543" s="286">
        <v>80000</v>
      </c>
      <c r="F543" s="286">
        <v>80000</v>
      </c>
      <c r="G543" s="286">
        <v>80000</v>
      </c>
      <c r="H543" s="286">
        <v>80000</v>
      </c>
      <c r="I543" s="286">
        <v>81000</v>
      </c>
      <c r="J543" s="286">
        <v>81000</v>
      </c>
      <c r="K543" s="286">
        <v>81000</v>
      </c>
      <c r="L543" s="286">
        <v>81000</v>
      </c>
      <c r="M543" s="286">
        <v>81000</v>
      </c>
      <c r="N543" s="286">
        <v>81000</v>
      </c>
      <c r="O543" s="286">
        <v>81000</v>
      </c>
      <c r="P543" s="286">
        <v>80608</v>
      </c>
      <c r="Q543" s="166" t="s">
        <v>163</v>
      </c>
      <c r="R543" s="204">
        <f t="shared" si="8"/>
        <v>0</v>
      </c>
    </row>
    <row r="544" spans="1:18" ht="15">
      <c r="A544" s="287" t="s">
        <v>751</v>
      </c>
      <c r="B544" s="287" t="s">
        <v>734</v>
      </c>
      <c r="C544" s="286">
        <v>0</v>
      </c>
      <c r="D544" s="286">
        <v>0</v>
      </c>
      <c r="E544" s="286">
        <v>0</v>
      </c>
      <c r="F544" s="286">
        <v>0</v>
      </c>
      <c r="G544" s="286">
        <v>0</v>
      </c>
      <c r="H544" s="286">
        <v>0</v>
      </c>
      <c r="I544" s="286">
        <v>0</v>
      </c>
      <c r="J544" s="286">
        <v>0</v>
      </c>
      <c r="K544" s="286">
        <v>0</v>
      </c>
      <c r="L544" s="286">
        <v>0</v>
      </c>
      <c r="M544" s="286">
        <v>0</v>
      </c>
      <c r="N544" s="286">
        <v>0</v>
      </c>
      <c r="O544" s="286">
        <v>0</v>
      </c>
      <c r="P544" s="286">
        <v>0</v>
      </c>
      <c r="Q544" s="166" t="s">
        <v>163</v>
      </c>
      <c r="R544" s="204">
        <f t="shared" si="8"/>
        <v>0</v>
      </c>
    </row>
    <row r="545" spans="1:18" ht="15">
      <c r="A545" s="287" t="s">
        <v>752</v>
      </c>
      <c r="B545" s="287" t="s">
        <v>734</v>
      </c>
      <c r="C545" s="286">
        <v>0</v>
      </c>
      <c r="D545" s="286">
        <v>0</v>
      </c>
      <c r="E545" s="286">
        <v>0</v>
      </c>
      <c r="F545" s="286">
        <v>0</v>
      </c>
      <c r="G545" s="286">
        <v>0</v>
      </c>
      <c r="H545" s="286">
        <v>0</v>
      </c>
      <c r="I545" s="286">
        <v>0</v>
      </c>
      <c r="J545" s="286">
        <v>0</v>
      </c>
      <c r="K545" s="286">
        <v>0</v>
      </c>
      <c r="L545" s="286">
        <v>0</v>
      </c>
      <c r="M545" s="286">
        <v>0</v>
      </c>
      <c r="N545" s="286">
        <v>0</v>
      </c>
      <c r="O545" s="286">
        <v>0</v>
      </c>
      <c r="P545" s="286">
        <v>0</v>
      </c>
      <c r="Q545" s="166" t="s">
        <v>163</v>
      </c>
      <c r="R545" s="204">
        <f t="shared" si="8"/>
        <v>0</v>
      </c>
    </row>
    <row r="546" spans="1:18" ht="15">
      <c r="A546" s="287" t="s">
        <v>753</v>
      </c>
      <c r="B546" s="287" t="s">
        <v>734</v>
      </c>
      <c r="C546" s="286">
        <v>17000</v>
      </c>
      <c r="D546" s="286">
        <v>17000</v>
      </c>
      <c r="E546" s="286">
        <v>17000</v>
      </c>
      <c r="F546" s="286">
        <v>17000</v>
      </c>
      <c r="G546" s="286">
        <v>17000</v>
      </c>
      <c r="H546" s="286">
        <v>18000</v>
      </c>
      <c r="I546" s="286">
        <v>18000</v>
      </c>
      <c r="J546" s="286">
        <v>18000</v>
      </c>
      <c r="K546" s="286">
        <v>18000</v>
      </c>
      <c r="L546" s="286">
        <v>18000</v>
      </c>
      <c r="M546" s="286">
        <v>18000</v>
      </c>
      <c r="N546" s="286">
        <v>18000</v>
      </c>
      <c r="O546" s="286">
        <v>18000</v>
      </c>
      <c r="P546" s="286">
        <v>17653</v>
      </c>
      <c r="Q546" s="166" t="s">
        <v>163</v>
      </c>
      <c r="R546" s="204">
        <f t="shared" si="8"/>
        <v>0</v>
      </c>
    </row>
    <row r="547" spans="1:18" ht="15">
      <c r="A547" s="287" t="s">
        <v>754</v>
      </c>
      <c r="B547" s="287" t="s">
        <v>734</v>
      </c>
      <c r="C547" s="286">
        <v>95000</v>
      </c>
      <c r="D547" s="286">
        <v>96000</v>
      </c>
      <c r="E547" s="286">
        <v>97000</v>
      </c>
      <c r="F547" s="286">
        <v>98000</v>
      </c>
      <c r="G547" s="286">
        <v>99000</v>
      </c>
      <c r="H547" s="286">
        <v>100000</v>
      </c>
      <c r="I547" s="286">
        <v>101000</v>
      </c>
      <c r="J547" s="286">
        <v>102000</v>
      </c>
      <c r="K547" s="286">
        <v>103000</v>
      </c>
      <c r="L547" s="286">
        <v>104000</v>
      </c>
      <c r="M547" s="286">
        <v>105000</v>
      </c>
      <c r="N547" s="286">
        <v>106000</v>
      </c>
      <c r="O547" s="286">
        <v>107000</v>
      </c>
      <c r="P547" s="286">
        <v>101216</v>
      </c>
      <c r="Q547" s="166" t="s">
        <v>163</v>
      </c>
      <c r="R547" s="204">
        <f t="shared" si="8"/>
        <v>0</v>
      </c>
    </row>
    <row r="548" spans="1:18" ht="15">
      <c r="A548" s="287" t="s">
        <v>755</v>
      </c>
      <c r="B548" s="287" t="s">
        <v>734</v>
      </c>
      <c r="C548" s="286">
        <v>780000</v>
      </c>
      <c r="D548" s="286">
        <v>784000</v>
      </c>
      <c r="E548" s="286">
        <v>788000</v>
      </c>
      <c r="F548" s="286">
        <v>792000</v>
      </c>
      <c r="G548" s="286">
        <v>796000</v>
      </c>
      <c r="H548" s="286">
        <v>800000</v>
      </c>
      <c r="I548" s="286">
        <v>804000</v>
      </c>
      <c r="J548" s="286">
        <v>808000</v>
      </c>
      <c r="K548" s="286">
        <v>812000</v>
      </c>
      <c r="L548" s="286">
        <v>816000</v>
      </c>
      <c r="M548" s="286">
        <v>820000</v>
      </c>
      <c r="N548" s="286">
        <v>824000</v>
      </c>
      <c r="O548" s="286">
        <v>828000</v>
      </c>
      <c r="P548" s="286">
        <v>803785</v>
      </c>
      <c r="Q548" s="166" t="s">
        <v>163</v>
      </c>
      <c r="R548" s="204">
        <f t="shared" si="8"/>
        <v>0</v>
      </c>
    </row>
    <row r="549" spans="1:18" ht="15">
      <c r="A549" s="287" t="s">
        <v>756</v>
      </c>
      <c r="B549" s="287" t="s">
        <v>734</v>
      </c>
      <c r="C549" s="286">
        <v>0</v>
      </c>
      <c r="D549" s="286">
        <v>0</v>
      </c>
      <c r="E549" s="286">
        <v>0</v>
      </c>
      <c r="F549" s="286">
        <v>0</v>
      </c>
      <c r="G549" s="286">
        <v>0</v>
      </c>
      <c r="H549" s="286">
        <v>0</v>
      </c>
      <c r="I549" s="286">
        <v>0</v>
      </c>
      <c r="J549" s="286">
        <v>0</v>
      </c>
      <c r="K549" s="286">
        <v>0</v>
      </c>
      <c r="L549" s="286">
        <v>0</v>
      </c>
      <c r="M549" s="286">
        <v>0</v>
      </c>
      <c r="N549" s="286">
        <v>0</v>
      </c>
      <c r="O549" s="286">
        <v>0</v>
      </c>
      <c r="P549" s="286">
        <v>0</v>
      </c>
      <c r="Q549" s="166" t="s">
        <v>163</v>
      </c>
      <c r="R549" s="204">
        <f t="shared" si="8"/>
        <v>0</v>
      </c>
    </row>
    <row r="550" spans="1:18" ht="15">
      <c r="A550" s="287" t="s">
        <v>757</v>
      </c>
      <c r="B550" s="287" t="s">
        <v>734</v>
      </c>
      <c r="C550" s="286">
        <v>375000</v>
      </c>
      <c r="D550" s="286">
        <v>377000</v>
      </c>
      <c r="E550" s="286">
        <v>378000</v>
      </c>
      <c r="F550" s="286">
        <v>380000</v>
      </c>
      <c r="G550" s="286">
        <v>381000</v>
      </c>
      <c r="H550" s="286">
        <v>382000</v>
      </c>
      <c r="I550" s="286">
        <v>384000</v>
      </c>
      <c r="J550" s="286">
        <v>385000</v>
      </c>
      <c r="K550" s="286">
        <v>387000</v>
      </c>
      <c r="L550" s="286">
        <v>388000</v>
      </c>
      <c r="M550" s="286">
        <v>389000</v>
      </c>
      <c r="N550" s="286">
        <v>391000</v>
      </c>
      <c r="O550" s="286">
        <v>392000</v>
      </c>
      <c r="P550" s="286">
        <v>383851</v>
      </c>
      <c r="Q550" s="166" t="s">
        <v>163</v>
      </c>
      <c r="R550" s="204">
        <f t="shared" si="8"/>
        <v>0</v>
      </c>
    </row>
    <row r="551" spans="1:18" ht="15">
      <c r="A551" s="287" t="s">
        <v>758</v>
      </c>
      <c r="B551" s="287" t="s">
        <v>734</v>
      </c>
      <c r="C551" s="286">
        <v>0</v>
      </c>
      <c r="D551" s="286">
        <v>0</v>
      </c>
      <c r="E551" s="286">
        <v>0</v>
      </c>
      <c r="F551" s="286">
        <v>0</v>
      </c>
      <c r="G551" s="286">
        <v>0</v>
      </c>
      <c r="H551" s="286">
        <v>0</v>
      </c>
      <c r="I551" s="286">
        <v>0</v>
      </c>
      <c r="J551" s="286">
        <v>0</v>
      </c>
      <c r="K551" s="286">
        <v>0</v>
      </c>
      <c r="L551" s="286">
        <v>0</v>
      </c>
      <c r="M551" s="286">
        <v>0</v>
      </c>
      <c r="N551" s="286">
        <v>0</v>
      </c>
      <c r="O551" s="286">
        <v>0</v>
      </c>
      <c r="P551" s="286">
        <v>0</v>
      </c>
      <c r="Q551" s="166" t="s">
        <v>163</v>
      </c>
      <c r="R551" s="204">
        <f t="shared" si="8"/>
        <v>0</v>
      </c>
    </row>
    <row r="552" spans="1:18" ht="15">
      <c r="A552" s="287" t="s">
        <v>759</v>
      </c>
      <c r="B552" s="287" t="s">
        <v>734</v>
      </c>
      <c r="C552" s="286">
        <v>0</v>
      </c>
      <c r="D552" s="286">
        <v>0</v>
      </c>
      <c r="E552" s="286">
        <v>0</v>
      </c>
      <c r="F552" s="286">
        <v>0</v>
      </c>
      <c r="G552" s="286">
        <v>0</v>
      </c>
      <c r="H552" s="286">
        <v>0</v>
      </c>
      <c r="I552" s="286">
        <v>0</v>
      </c>
      <c r="J552" s="286">
        <v>0</v>
      </c>
      <c r="K552" s="286">
        <v>0</v>
      </c>
      <c r="L552" s="286">
        <v>0</v>
      </c>
      <c r="M552" s="286">
        <v>0</v>
      </c>
      <c r="N552" s="286">
        <v>0</v>
      </c>
      <c r="O552" s="286">
        <v>0</v>
      </c>
      <c r="P552" s="286">
        <v>0</v>
      </c>
      <c r="Q552" s="166" t="s">
        <v>163</v>
      </c>
      <c r="R552" s="204">
        <f t="shared" si="8"/>
        <v>0</v>
      </c>
    </row>
    <row r="553" spans="1:18" ht="15">
      <c r="A553" s="287" t="s">
        <v>760</v>
      </c>
      <c r="B553" s="287" t="s">
        <v>734</v>
      </c>
      <c r="C553" s="286">
        <v>1583000</v>
      </c>
      <c r="D553" s="286">
        <v>1588000</v>
      </c>
      <c r="E553" s="286">
        <v>1593000</v>
      </c>
      <c r="F553" s="286">
        <v>1598000</v>
      </c>
      <c r="G553" s="286">
        <v>1603000</v>
      </c>
      <c r="H553" s="286">
        <v>1608000</v>
      </c>
      <c r="I553" s="286">
        <v>1612000</v>
      </c>
      <c r="J553" s="286">
        <v>1617000</v>
      </c>
      <c r="K553" s="286">
        <v>1622000</v>
      </c>
      <c r="L553" s="286">
        <v>1627000</v>
      </c>
      <c r="M553" s="286">
        <v>1632000</v>
      </c>
      <c r="N553" s="286">
        <v>1637000</v>
      </c>
      <c r="O553" s="286">
        <v>1642000</v>
      </c>
      <c r="P553" s="286">
        <v>1612469</v>
      </c>
      <c r="Q553" s="166" t="s">
        <v>163</v>
      </c>
      <c r="R553" s="204">
        <f t="shared" si="8"/>
        <v>0</v>
      </c>
    </row>
    <row r="554" spans="1:18" ht="15">
      <c r="A554" s="287" t="s">
        <v>761</v>
      </c>
      <c r="B554" s="287" t="s">
        <v>734</v>
      </c>
      <c r="C554" s="286">
        <v>0</v>
      </c>
      <c r="D554" s="286">
        <v>0</v>
      </c>
      <c r="E554" s="286">
        <v>0</v>
      </c>
      <c r="F554" s="286">
        <v>0</v>
      </c>
      <c r="G554" s="286">
        <v>0</v>
      </c>
      <c r="H554" s="286">
        <v>0</v>
      </c>
      <c r="I554" s="286">
        <v>0</v>
      </c>
      <c r="J554" s="286">
        <v>0</v>
      </c>
      <c r="K554" s="286">
        <v>0</v>
      </c>
      <c r="L554" s="286">
        <v>0</v>
      </c>
      <c r="M554" s="286">
        <v>0</v>
      </c>
      <c r="N554" s="286">
        <v>0</v>
      </c>
      <c r="O554" s="286">
        <v>0</v>
      </c>
      <c r="P554" s="286">
        <v>0</v>
      </c>
      <c r="Q554" s="166" t="s">
        <v>163</v>
      </c>
      <c r="R554" s="204">
        <f t="shared" si="8"/>
        <v>0</v>
      </c>
    </row>
    <row r="555" spans="1:18" ht="15">
      <c r="A555" s="287" t="s">
        <v>762</v>
      </c>
      <c r="B555" s="287" t="s">
        <v>734</v>
      </c>
      <c r="C555" s="286">
        <v>5926000</v>
      </c>
      <c r="D555" s="286">
        <v>5955000</v>
      </c>
      <c r="E555" s="286">
        <v>5984000</v>
      </c>
      <c r="F555" s="286">
        <v>6013000</v>
      </c>
      <c r="G555" s="286">
        <v>6043000</v>
      </c>
      <c r="H555" s="286">
        <v>6072000</v>
      </c>
      <c r="I555" s="286">
        <v>6101000</v>
      </c>
      <c r="J555" s="286">
        <v>6130000</v>
      </c>
      <c r="K555" s="286">
        <v>6159000</v>
      </c>
      <c r="L555" s="286">
        <v>6188000</v>
      </c>
      <c r="M555" s="286">
        <v>6217000</v>
      </c>
      <c r="N555" s="286">
        <v>6246000</v>
      </c>
      <c r="O555" s="286">
        <v>6275000</v>
      </c>
      <c r="P555" s="286">
        <v>6100765</v>
      </c>
      <c r="Q555" s="166" t="s">
        <v>163</v>
      </c>
      <c r="R555" s="204">
        <f t="shared" si="8"/>
        <v>0</v>
      </c>
    </row>
    <row r="556" spans="1:18" ht="15">
      <c r="A556" s="287" t="s">
        <v>763</v>
      </c>
      <c r="B556" s="287" t="s">
        <v>734</v>
      </c>
      <c r="C556" s="286">
        <v>0</v>
      </c>
      <c r="D556" s="286">
        <v>0</v>
      </c>
      <c r="E556" s="286">
        <v>0</v>
      </c>
      <c r="F556" s="286">
        <v>0</v>
      </c>
      <c r="G556" s="286">
        <v>0</v>
      </c>
      <c r="H556" s="286">
        <v>0</v>
      </c>
      <c r="I556" s="286">
        <v>0</v>
      </c>
      <c r="J556" s="286">
        <v>0</v>
      </c>
      <c r="K556" s="286">
        <v>0</v>
      </c>
      <c r="L556" s="286">
        <v>0</v>
      </c>
      <c r="M556" s="286">
        <v>0</v>
      </c>
      <c r="N556" s="286">
        <v>0</v>
      </c>
      <c r="O556" s="286">
        <v>0</v>
      </c>
      <c r="P556" s="286">
        <v>0</v>
      </c>
      <c r="Q556" s="166" t="s">
        <v>163</v>
      </c>
      <c r="R556" s="204">
        <f t="shared" si="8"/>
        <v>0</v>
      </c>
    </row>
    <row r="557" spans="1:18" ht="15">
      <c r="A557" s="287" t="s">
        <v>764</v>
      </c>
      <c r="B557" s="287" t="s">
        <v>734</v>
      </c>
      <c r="C557" s="286">
        <v>1118000</v>
      </c>
      <c r="D557" s="286">
        <v>1122000</v>
      </c>
      <c r="E557" s="286">
        <v>1127000</v>
      </c>
      <c r="F557" s="286">
        <v>1131000</v>
      </c>
      <c r="G557" s="286">
        <v>1136000</v>
      </c>
      <c r="H557" s="286">
        <v>1140000</v>
      </c>
      <c r="I557" s="286">
        <v>1145000</v>
      </c>
      <c r="J557" s="286">
        <v>1149000</v>
      </c>
      <c r="K557" s="286">
        <v>1153000</v>
      </c>
      <c r="L557" s="286">
        <v>1158000</v>
      </c>
      <c r="M557" s="286">
        <v>1162000</v>
      </c>
      <c r="N557" s="286">
        <v>1167000</v>
      </c>
      <c r="O557" s="286">
        <v>1171000</v>
      </c>
      <c r="P557" s="286">
        <v>1144501</v>
      </c>
      <c r="Q557" s="166" t="s">
        <v>163</v>
      </c>
      <c r="R557" s="204">
        <f t="shared" si="8"/>
        <v>0</v>
      </c>
    </row>
    <row r="558" spans="1:18" ht="15">
      <c r="A558" s="287" t="s">
        <v>765</v>
      </c>
      <c r="B558" s="287" t="s">
        <v>734</v>
      </c>
      <c r="C558" s="286">
        <v>2642000</v>
      </c>
      <c r="D558" s="286">
        <v>2644000</v>
      </c>
      <c r="E558" s="286">
        <v>2646000</v>
      </c>
      <c r="F558" s="286">
        <v>2648000</v>
      </c>
      <c r="G558" s="286">
        <v>2650000</v>
      </c>
      <c r="H558" s="286">
        <v>2651000</v>
      </c>
      <c r="I558" s="286">
        <v>2653000</v>
      </c>
      <c r="J558" s="286">
        <v>2655000</v>
      </c>
      <c r="K558" s="286">
        <v>2657000</v>
      </c>
      <c r="L558" s="286">
        <v>2659000</v>
      </c>
      <c r="M558" s="286">
        <v>2660000</v>
      </c>
      <c r="N558" s="286">
        <v>2662000</v>
      </c>
      <c r="O558" s="286">
        <v>2664000</v>
      </c>
      <c r="P558" s="286">
        <v>2653263</v>
      </c>
      <c r="Q558" s="166" t="s">
        <v>163</v>
      </c>
      <c r="R558" s="204">
        <f t="shared" si="8"/>
        <v>0</v>
      </c>
    </row>
    <row r="559" spans="1:18" ht="15">
      <c r="A559" s="287" t="s">
        <v>766</v>
      </c>
      <c r="B559" s="287" t="s">
        <v>734</v>
      </c>
      <c r="C559" s="286">
        <v>0</v>
      </c>
      <c r="D559" s="286">
        <v>0</v>
      </c>
      <c r="E559" s="286">
        <v>0</v>
      </c>
      <c r="F559" s="286">
        <v>0</v>
      </c>
      <c r="G559" s="286">
        <v>0</v>
      </c>
      <c r="H559" s="286">
        <v>0</v>
      </c>
      <c r="I559" s="286">
        <v>0</v>
      </c>
      <c r="J559" s="286">
        <v>0</v>
      </c>
      <c r="K559" s="286">
        <v>0</v>
      </c>
      <c r="L559" s="286">
        <v>0</v>
      </c>
      <c r="M559" s="286">
        <v>0</v>
      </c>
      <c r="N559" s="286">
        <v>0</v>
      </c>
      <c r="O559" s="286">
        <v>0</v>
      </c>
      <c r="P559" s="286">
        <v>0</v>
      </c>
      <c r="Q559" s="166" t="s">
        <v>163</v>
      </c>
      <c r="R559" s="204">
        <f t="shared" si="8"/>
        <v>0</v>
      </c>
    </row>
    <row r="560" spans="1:18" ht="15">
      <c r="A560" s="287" t="s">
        <v>767</v>
      </c>
      <c r="B560" s="287" t="s">
        <v>734</v>
      </c>
      <c r="C560" s="286">
        <v>0</v>
      </c>
      <c r="D560" s="286">
        <v>0</v>
      </c>
      <c r="E560" s="286">
        <v>0</v>
      </c>
      <c r="F560" s="286">
        <v>0</v>
      </c>
      <c r="G560" s="286">
        <v>0</v>
      </c>
      <c r="H560" s="286">
        <v>0</v>
      </c>
      <c r="I560" s="286">
        <v>0</v>
      </c>
      <c r="J560" s="286">
        <v>0</v>
      </c>
      <c r="K560" s="286">
        <v>0</v>
      </c>
      <c r="L560" s="286">
        <v>0</v>
      </c>
      <c r="M560" s="286">
        <v>0</v>
      </c>
      <c r="N560" s="286">
        <v>0</v>
      </c>
      <c r="O560" s="286">
        <v>0</v>
      </c>
      <c r="P560" s="286">
        <v>0</v>
      </c>
      <c r="Q560" s="166" t="s">
        <v>163</v>
      </c>
      <c r="R560" s="204">
        <f t="shared" si="8"/>
        <v>0</v>
      </c>
    </row>
    <row r="561" spans="1:18" ht="15">
      <c r="A561" s="287" t="s">
        <v>768</v>
      </c>
      <c r="B561" s="287" t="s">
        <v>734</v>
      </c>
      <c r="C561" s="286">
        <v>0</v>
      </c>
      <c r="D561" s="286">
        <v>0</v>
      </c>
      <c r="E561" s="286">
        <v>0</v>
      </c>
      <c r="F561" s="286">
        <v>0</v>
      </c>
      <c r="G561" s="286">
        <v>0</v>
      </c>
      <c r="H561" s="286">
        <v>0</v>
      </c>
      <c r="I561" s="286">
        <v>0</v>
      </c>
      <c r="J561" s="286">
        <v>0</v>
      </c>
      <c r="K561" s="286">
        <v>0</v>
      </c>
      <c r="L561" s="286">
        <v>0</v>
      </c>
      <c r="M561" s="286">
        <v>0</v>
      </c>
      <c r="N561" s="286">
        <v>0</v>
      </c>
      <c r="O561" s="286">
        <v>0</v>
      </c>
      <c r="P561" s="286">
        <v>0</v>
      </c>
      <c r="Q561" s="166" t="s">
        <v>163</v>
      </c>
      <c r="R561" s="204">
        <f t="shared" si="8"/>
        <v>0</v>
      </c>
    </row>
    <row r="562" spans="1:18" ht="15">
      <c r="A562" s="287" t="s">
        <v>769</v>
      </c>
      <c r="B562" s="287" t="s">
        <v>734</v>
      </c>
      <c r="C562" s="286">
        <v>0</v>
      </c>
      <c r="D562" s="286">
        <v>0</v>
      </c>
      <c r="E562" s="286">
        <v>0</v>
      </c>
      <c r="F562" s="286">
        <v>0</v>
      </c>
      <c r="G562" s="286">
        <v>0</v>
      </c>
      <c r="H562" s="286">
        <v>0</v>
      </c>
      <c r="I562" s="286">
        <v>0</v>
      </c>
      <c r="J562" s="286">
        <v>0</v>
      </c>
      <c r="K562" s="286">
        <v>0</v>
      </c>
      <c r="L562" s="286">
        <v>0</v>
      </c>
      <c r="M562" s="286">
        <v>0</v>
      </c>
      <c r="N562" s="286">
        <v>0</v>
      </c>
      <c r="O562" s="286">
        <v>0</v>
      </c>
      <c r="P562" s="286">
        <v>0</v>
      </c>
      <c r="Q562" s="166" t="s">
        <v>163</v>
      </c>
      <c r="R562" s="204">
        <f t="shared" si="8"/>
        <v>0</v>
      </c>
    </row>
    <row r="563" spans="1:18" ht="15">
      <c r="A563" s="287" t="s">
        <v>770</v>
      </c>
      <c r="B563" s="287" t="s">
        <v>734</v>
      </c>
      <c r="C563" s="286">
        <v>0</v>
      </c>
      <c r="D563" s="286">
        <v>0</v>
      </c>
      <c r="E563" s="286">
        <v>0</v>
      </c>
      <c r="F563" s="286">
        <v>0</v>
      </c>
      <c r="G563" s="286">
        <v>0</v>
      </c>
      <c r="H563" s="286">
        <v>0</v>
      </c>
      <c r="I563" s="286">
        <v>0</v>
      </c>
      <c r="J563" s="286">
        <v>0</v>
      </c>
      <c r="K563" s="286">
        <v>0</v>
      </c>
      <c r="L563" s="286">
        <v>0</v>
      </c>
      <c r="M563" s="286">
        <v>0</v>
      </c>
      <c r="N563" s="286">
        <v>0</v>
      </c>
      <c r="O563" s="286">
        <v>0</v>
      </c>
      <c r="P563" s="286">
        <v>0</v>
      </c>
      <c r="Q563" s="166" t="s">
        <v>163</v>
      </c>
      <c r="R563" s="204">
        <f t="shared" si="8"/>
        <v>0</v>
      </c>
    </row>
    <row r="564" spans="1:18" ht="15">
      <c r="A564" s="287" t="s">
        <v>771</v>
      </c>
      <c r="B564" s="287" t="s">
        <v>734</v>
      </c>
      <c r="C564" s="286">
        <v>0</v>
      </c>
      <c r="D564" s="286">
        <v>0</v>
      </c>
      <c r="E564" s="286">
        <v>0</v>
      </c>
      <c r="F564" s="286">
        <v>0</v>
      </c>
      <c r="G564" s="286">
        <v>0</v>
      </c>
      <c r="H564" s="286">
        <v>0</v>
      </c>
      <c r="I564" s="286">
        <v>0</v>
      </c>
      <c r="J564" s="286">
        <v>0</v>
      </c>
      <c r="K564" s="286">
        <v>0</v>
      </c>
      <c r="L564" s="286">
        <v>0</v>
      </c>
      <c r="M564" s="286">
        <v>0</v>
      </c>
      <c r="N564" s="286">
        <v>0</v>
      </c>
      <c r="O564" s="286">
        <v>0</v>
      </c>
      <c r="P564" s="286">
        <v>0</v>
      </c>
      <c r="Q564" s="166" t="s">
        <v>163</v>
      </c>
      <c r="R564" s="204">
        <f t="shared" si="8"/>
        <v>0</v>
      </c>
    </row>
    <row r="565" spans="1:18" ht="15">
      <c r="A565" s="287" t="s">
        <v>772</v>
      </c>
      <c r="B565" s="287" t="s">
        <v>734</v>
      </c>
      <c r="C565" s="286">
        <v>129000</v>
      </c>
      <c r="D565" s="286">
        <v>130000</v>
      </c>
      <c r="E565" s="286">
        <v>130000</v>
      </c>
      <c r="F565" s="286">
        <v>131000</v>
      </c>
      <c r="G565" s="286">
        <v>132000</v>
      </c>
      <c r="H565" s="286">
        <v>132000</v>
      </c>
      <c r="I565" s="286">
        <v>133000</v>
      </c>
      <c r="J565" s="286">
        <v>134000</v>
      </c>
      <c r="K565" s="286">
        <v>135000</v>
      </c>
      <c r="L565" s="286">
        <v>135000</v>
      </c>
      <c r="M565" s="286">
        <v>136000</v>
      </c>
      <c r="N565" s="286">
        <v>137000</v>
      </c>
      <c r="O565" s="286">
        <v>138000</v>
      </c>
      <c r="P565" s="286">
        <v>133222</v>
      </c>
      <c r="Q565" s="166" t="s">
        <v>163</v>
      </c>
      <c r="R565" s="204">
        <f t="shared" si="8"/>
        <v>0</v>
      </c>
    </row>
    <row r="566" spans="1:18" ht="15">
      <c r="A566" s="287" t="s">
        <v>773</v>
      </c>
      <c r="B566" s="287" t="s">
        <v>734</v>
      </c>
      <c r="C566" s="286">
        <v>0</v>
      </c>
      <c r="D566" s="286">
        <v>0</v>
      </c>
      <c r="E566" s="286">
        <v>0</v>
      </c>
      <c r="F566" s="286">
        <v>0</v>
      </c>
      <c r="G566" s="286">
        <v>0</v>
      </c>
      <c r="H566" s="286">
        <v>0</v>
      </c>
      <c r="I566" s="286">
        <v>0</v>
      </c>
      <c r="J566" s="286">
        <v>0</v>
      </c>
      <c r="K566" s="286">
        <v>0</v>
      </c>
      <c r="L566" s="286">
        <v>0</v>
      </c>
      <c r="M566" s="286">
        <v>0</v>
      </c>
      <c r="N566" s="286">
        <v>0</v>
      </c>
      <c r="O566" s="286">
        <v>0</v>
      </c>
      <c r="P566" s="286">
        <v>0</v>
      </c>
      <c r="Q566" s="166" t="s">
        <v>163</v>
      </c>
      <c r="R566" s="204">
        <f t="shared" si="8"/>
        <v>0</v>
      </c>
    </row>
    <row r="567" spans="1:18" ht="15">
      <c r="A567" s="287" t="s">
        <v>774</v>
      </c>
      <c r="B567" s="287" t="s">
        <v>734</v>
      </c>
      <c r="C567" s="286">
        <v>0</v>
      </c>
      <c r="D567" s="286">
        <v>0</v>
      </c>
      <c r="E567" s="286">
        <v>0</v>
      </c>
      <c r="F567" s="286">
        <v>0</v>
      </c>
      <c r="G567" s="286">
        <v>0</v>
      </c>
      <c r="H567" s="286">
        <v>0</v>
      </c>
      <c r="I567" s="286">
        <v>0</v>
      </c>
      <c r="J567" s="286">
        <v>0</v>
      </c>
      <c r="K567" s="286">
        <v>0</v>
      </c>
      <c r="L567" s="286">
        <v>0</v>
      </c>
      <c r="M567" s="286">
        <v>0</v>
      </c>
      <c r="N567" s="286">
        <v>0</v>
      </c>
      <c r="O567" s="286">
        <v>0</v>
      </c>
      <c r="P567" s="286">
        <v>0</v>
      </c>
      <c r="Q567" s="166" t="s">
        <v>163</v>
      </c>
      <c r="R567" s="204">
        <f t="shared" si="8"/>
        <v>0</v>
      </c>
    </row>
    <row r="568" spans="1:18" ht="15">
      <c r="A568" s="287" t="s">
        <v>775</v>
      </c>
      <c r="B568" s="287" t="s">
        <v>734</v>
      </c>
      <c r="C568" s="286">
        <v>0</v>
      </c>
      <c r="D568" s="286">
        <v>0</v>
      </c>
      <c r="E568" s="286">
        <v>0</v>
      </c>
      <c r="F568" s="286">
        <v>0</v>
      </c>
      <c r="G568" s="286">
        <v>0</v>
      </c>
      <c r="H568" s="286">
        <v>0</v>
      </c>
      <c r="I568" s="286">
        <v>0</v>
      </c>
      <c r="J568" s="286">
        <v>0</v>
      </c>
      <c r="K568" s="286">
        <v>0</v>
      </c>
      <c r="L568" s="286">
        <v>0</v>
      </c>
      <c r="M568" s="286">
        <v>0</v>
      </c>
      <c r="N568" s="286">
        <v>0</v>
      </c>
      <c r="O568" s="286">
        <v>0</v>
      </c>
      <c r="P568" s="286">
        <v>0</v>
      </c>
      <c r="Q568" s="166" t="s">
        <v>163</v>
      </c>
      <c r="R568" s="204">
        <f t="shared" si="8"/>
        <v>0</v>
      </c>
    </row>
    <row r="569" spans="1:18" ht="15">
      <c r="A569" s="287" t="s">
        <v>776</v>
      </c>
      <c r="B569" s="287" t="s">
        <v>734</v>
      </c>
      <c r="C569" s="286">
        <v>0</v>
      </c>
      <c r="D569" s="286">
        <v>0</v>
      </c>
      <c r="E569" s="286">
        <v>0</v>
      </c>
      <c r="F569" s="286">
        <v>0</v>
      </c>
      <c r="G569" s="286">
        <v>0</v>
      </c>
      <c r="H569" s="286">
        <v>0</v>
      </c>
      <c r="I569" s="286">
        <v>0</v>
      </c>
      <c r="J569" s="286">
        <v>0</v>
      </c>
      <c r="K569" s="286">
        <v>0</v>
      </c>
      <c r="L569" s="286">
        <v>0</v>
      </c>
      <c r="M569" s="286">
        <v>0</v>
      </c>
      <c r="N569" s="286">
        <v>0</v>
      </c>
      <c r="O569" s="286">
        <v>0</v>
      </c>
      <c r="P569" s="286">
        <v>0</v>
      </c>
      <c r="Q569" s="166" t="s">
        <v>163</v>
      </c>
      <c r="R569" s="204">
        <f t="shared" si="8"/>
        <v>0</v>
      </c>
    </row>
    <row r="570" spans="1:18" ht="15">
      <c r="A570" s="287" t="s">
        <v>777</v>
      </c>
      <c r="B570" s="287" t="s">
        <v>734</v>
      </c>
      <c r="C570" s="286">
        <v>0</v>
      </c>
      <c r="D570" s="286">
        <v>0</v>
      </c>
      <c r="E570" s="286">
        <v>0</v>
      </c>
      <c r="F570" s="286">
        <v>0</v>
      </c>
      <c r="G570" s="286">
        <v>0</v>
      </c>
      <c r="H570" s="286">
        <v>0</v>
      </c>
      <c r="I570" s="286">
        <v>0</v>
      </c>
      <c r="J570" s="286">
        <v>0</v>
      </c>
      <c r="K570" s="286">
        <v>0</v>
      </c>
      <c r="L570" s="286">
        <v>0</v>
      </c>
      <c r="M570" s="286">
        <v>0</v>
      </c>
      <c r="N570" s="286">
        <v>0</v>
      </c>
      <c r="O570" s="286">
        <v>0</v>
      </c>
      <c r="P570" s="286">
        <v>0</v>
      </c>
      <c r="Q570" s="166" t="s">
        <v>163</v>
      </c>
      <c r="R570" s="204">
        <f t="shared" si="8"/>
        <v>0</v>
      </c>
    </row>
    <row r="571" spans="1:18" ht="15">
      <c r="A571" s="287" t="s">
        <v>778</v>
      </c>
      <c r="B571" s="287" t="s">
        <v>734</v>
      </c>
      <c r="C571" s="286">
        <v>395000</v>
      </c>
      <c r="D571" s="286">
        <v>397000</v>
      </c>
      <c r="E571" s="286">
        <v>398000</v>
      </c>
      <c r="F571" s="286">
        <v>400000</v>
      </c>
      <c r="G571" s="286">
        <v>401000</v>
      </c>
      <c r="H571" s="286">
        <v>403000</v>
      </c>
      <c r="I571" s="286">
        <v>404000</v>
      </c>
      <c r="J571" s="286">
        <v>406000</v>
      </c>
      <c r="K571" s="286">
        <v>407000</v>
      </c>
      <c r="L571" s="286">
        <v>409000</v>
      </c>
      <c r="M571" s="286">
        <v>410000</v>
      </c>
      <c r="N571" s="286">
        <v>412000</v>
      </c>
      <c r="O571" s="286">
        <v>413000</v>
      </c>
      <c r="P571" s="286">
        <v>404260</v>
      </c>
      <c r="Q571" s="166" t="s">
        <v>163</v>
      </c>
      <c r="R571" s="204">
        <f t="shared" si="8"/>
        <v>0</v>
      </c>
    </row>
    <row r="572" spans="1:18" ht="15">
      <c r="A572" s="287" t="s">
        <v>779</v>
      </c>
      <c r="B572" s="287" t="s">
        <v>734</v>
      </c>
      <c r="C572" s="286">
        <v>0</v>
      </c>
      <c r="D572" s="286">
        <v>0</v>
      </c>
      <c r="E572" s="286">
        <v>0</v>
      </c>
      <c r="F572" s="286">
        <v>0</v>
      </c>
      <c r="G572" s="286">
        <v>0</v>
      </c>
      <c r="H572" s="286">
        <v>0</v>
      </c>
      <c r="I572" s="286">
        <v>0</v>
      </c>
      <c r="J572" s="286">
        <v>0</v>
      </c>
      <c r="K572" s="286">
        <v>0</v>
      </c>
      <c r="L572" s="286">
        <v>0</v>
      </c>
      <c r="M572" s="286">
        <v>0</v>
      </c>
      <c r="N572" s="286">
        <v>0</v>
      </c>
      <c r="O572" s="286">
        <v>0</v>
      </c>
      <c r="P572" s="286">
        <v>0</v>
      </c>
      <c r="Q572" s="166" t="s">
        <v>163</v>
      </c>
      <c r="R572" s="204">
        <f t="shared" si="8"/>
        <v>0</v>
      </c>
    </row>
    <row r="573" spans="1:18" ht="15">
      <c r="A573" s="287" t="s">
        <v>780</v>
      </c>
      <c r="B573" s="287" t="s">
        <v>734</v>
      </c>
      <c r="C573" s="286">
        <v>0</v>
      </c>
      <c r="D573" s="286">
        <v>0</v>
      </c>
      <c r="E573" s="286">
        <v>0</v>
      </c>
      <c r="F573" s="286">
        <v>0</v>
      </c>
      <c r="G573" s="286">
        <v>0</v>
      </c>
      <c r="H573" s="286">
        <v>0</v>
      </c>
      <c r="I573" s="286">
        <v>0</v>
      </c>
      <c r="J573" s="286">
        <v>0</v>
      </c>
      <c r="K573" s="286">
        <v>0</v>
      </c>
      <c r="L573" s="286">
        <v>0</v>
      </c>
      <c r="M573" s="286">
        <v>0</v>
      </c>
      <c r="N573" s="286">
        <v>0</v>
      </c>
      <c r="O573" s="286">
        <v>0</v>
      </c>
      <c r="P573" s="286">
        <v>0</v>
      </c>
      <c r="Q573" s="166" t="s">
        <v>163</v>
      </c>
      <c r="R573" s="204">
        <f t="shared" si="8"/>
        <v>0</v>
      </c>
    </row>
    <row r="574" spans="1:18" ht="15">
      <c r="A574" s="287" t="s">
        <v>781</v>
      </c>
      <c r="B574" s="287" t="s">
        <v>734</v>
      </c>
      <c r="C574" s="286">
        <v>0</v>
      </c>
      <c r="D574" s="286">
        <v>0</v>
      </c>
      <c r="E574" s="286">
        <v>0</v>
      </c>
      <c r="F574" s="286">
        <v>0</v>
      </c>
      <c r="G574" s="286">
        <v>0</v>
      </c>
      <c r="H574" s="286">
        <v>0</v>
      </c>
      <c r="I574" s="286">
        <v>0</v>
      </c>
      <c r="J574" s="286">
        <v>0</v>
      </c>
      <c r="K574" s="286">
        <v>0</v>
      </c>
      <c r="L574" s="286">
        <v>0</v>
      </c>
      <c r="M574" s="286">
        <v>0</v>
      </c>
      <c r="N574" s="286">
        <v>0</v>
      </c>
      <c r="O574" s="286">
        <v>0</v>
      </c>
      <c r="P574" s="286">
        <v>0</v>
      </c>
      <c r="Q574" s="166" t="s">
        <v>163</v>
      </c>
      <c r="R574" s="204">
        <f t="shared" si="8"/>
        <v>0</v>
      </c>
    </row>
    <row r="575" spans="1:18" ht="15">
      <c r="A575" s="287" t="s">
        <v>782</v>
      </c>
      <c r="B575" s="287" t="s">
        <v>734</v>
      </c>
      <c r="C575" s="286">
        <v>0</v>
      </c>
      <c r="D575" s="286">
        <v>0</v>
      </c>
      <c r="E575" s="286">
        <v>0</v>
      </c>
      <c r="F575" s="286">
        <v>0</v>
      </c>
      <c r="G575" s="286">
        <v>0</v>
      </c>
      <c r="H575" s="286">
        <v>0</v>
      </c>
      <c r="I575" s="286">
        <v>0</v>
      </c>
      <c r="J575" s="286">
        <v>0</v>
      </c>
      <c r="K575" s="286">
        <v>0</v>
      </c>
      <c r="L575" s="286">
        <v>0</v>
      </c>
      <c r="M575" s="286">
        <v>0</v>
      </c>
      <c r="N575" s="286">
        <v>0</v>
      </c>
      <c r="O575" s="286">
        <v>0</v>
      </c>
      <c r="P575" s="286">
        <v>0</v>
      </c>
      <c r="Q575" s="166" t="s">
        <v>163</v>
      </c>
      <c r="R575" s="204">
        <f t="shared" si="8"/>
        <v>0</v>
      </c>
    </row>
    <row r="576" spans="1:18" ht="15">
      <c r="A576" s="287" t="s">
        <v>783</v>
      </c>
      <c r="B576" s="287" t="s">
        <v>734</v>
      </c>
      <c r="C576" s="286">
        <v>549000</v>
      </c>
      <c r="D576" s="286">
        <v>553000</v>
      </c>
      <c r="E576" s="286">
        <v>557000</v>
      </c>
      <c r="F576" s="286">
        <v>561000</v>
      </c>
      <c r="G576" s="286">
        <v>565000</v>
      </c>
      <c r="H576" s="286">
        <v>569000</v>
      </c>
      <c r="I576" s="286">
        <v>573000</v>
      </c>
      <c r="J576" s="286">
        <v>577000</v>
      </c>
      <c r="K576" s="286">
        <v>581000</v>
      </c>
      <c r="L576" s="286">
        <v>585000</v>
      </c>
      <c r="M576" s="286">
        <v>589000</v>
      </c>
      <c r="N576" s="286">
        <v>593000</v>
      </c>
      <c r="O576" s="286">
        <v>597000</v>
      </c>
      <c r="P576" s="286">
        <v>572909</v>
      </c>
      <c r="Q576" s="166" t="s">
        <v>163</v>
      </c>
      <c r="R576" s="204">
        <f t="shared" si="8"/>
        <v>0</v>
      </c>
    </row>
    <row r="577" spans="1:18" ht="15">
      <c r="A577" s="287" t="s">
        <v>784</v>
      </c>
      <c r="B577" s="287" t="s">
        <v>734</v>
      </c>
      <c r="C577" s="286">
        <v>0</v>
      </c>
      <c r="D577" s="286">
        <v>0</v>
      </c>
      <c r="E577" s="286">
        <v>0</v>
      </c>
      <c r="F577" s="286">
        <v>0</v>
      </c>
      <c r="G577" s="286">
        <v>0</v>
      </c>
      <c r="H577" s="286">
        <v>0</v>
      </c>
      <c r="I577" s="286">
        <v>0</v>
      </c>
      <c r="J577" s="286">
        <v>0</v>
      </c>
      <c r="K577" s="286">
        <v>0</v>
      </c>
      <c r="L577" s="286">
        <v>0</v>
      </c>
      <c r="M577" s="286">
        <v>0</v>
      </c>
      <c r="N577" s="286">
        <v>0</v>
      </c>
      <c r="O577" s="286">
        <v>0</v>
      </c>
      <c r="P577" s="286">
        <v>0</v>
      </c>
      <c r="Q577" s="166" t="s">
        <v>163</v>
      </c>
      <c r="R577" s="204">
        <f t="shared" si="8"/>
        <v>0</v>
      </c>
    </row>
    <row r="578" spans="1:18" ht="15">
      <c r="A578" s="287" t="s">
        <v>785</v>
      </c>
      <c r="B578" s="287" t="s">
        <v>734</v>
      </c>
      <c r="C578" s="286">
        <v>91000</v>
      </c>
      <c r="D578" s="286">
        <v>91000</v>
      </c>
      <c r="E578" s="286">
        <v>92000</v>
      </c>
      <c r="F578" s="286">
        <v>92000</v>
      </c>
      <c r="G578" s="286">
        <v>93000</v>
      </c>
      <c r="H578" s="286">
        <v>93000</v>
      </c>
      <c r="I578" s="286">
        <v>94000</v>
      </c>
      <c r="J578" s="286">
        <v>94000</v>
      </c>
      <c r="K578" s="286">
        <v>95000</v>
      </c>
      <c r="L578" s="286">
        <v>95000</v>
      </c>
      <c r="M578" s="286">
        <v>96000</v>
      </c>
      <c r="N578" s="286">
        <v>96000</v>
      </c>
      <c r="O578" s="286">
        <v>97000</v>
      </c>
      <c r="P578" s="286">
        <v>93710</v>
      </c>
      <c r="Q578" s="166" t="s">
        <v>163</v>
      </c>
      <c r="R578" s="204">
        <f t="shared" si="8"/>
        <v>0</v>
      </c>
    </row>
    <row r="579" spans="1:18" ht="15">
      <c r="A579" s="287" t="s">
        <v>786</v>
      </c>
      <c r="B579" s="287" t="s">
        <v>734</v>
      </c>
      <c r="C579" s="286">
        <v>0</v>
      </c>
      <c r="D579" s="286">
        <v>0</v>
      </c>
      <c r="E579" s="286">
        <v>0</v>
      </c>
      <c r="F579" s="286">
        <v>0</v>
      </c>
      <c r="G579" s="286">
        <v>0</v>
      </c>
      <c r="H579" s="286">
        <v>0</v>
      </c>
      <c r="I579" s="286">
        <v>0</v>
      </c>
      <c r="J579" s="286">
        <v>0</v>
      </c>
      <c r="K579" s="286">
        <v>0</v>
      </c>
      <c r="L579" s="286">
        <v>0</v>
      </c>
      <c r="M579" s="286">
        <v>0</v>
      </c>
      <c r="N579" s="286">
        <v>0</v>
      </c>
      <c r="O579" s="286">
        <v>0</v>
      </c>
      <c r="P579" s="286">
        <v>0</v>
      </c>
      <c r="Q579" s="166" t="s">
        <v>163</v>
      </c>
      <c r="R579" s="204">
        <f t="shared" si="8"/>
        <v>0</v>
      </c>
    </row>
    <row r="580" spans="1:18" ht="15">
      <c r="A580" s="287" t="s">
        <v>787</v>
      </c>
      <c r="B580" s="287" t="s">
        <v>734</v>
      </c>
      <c r="C580" s="286">
        <v>49000</v>
      </c>
      <c r="D580" s="286">
        <v>49000</v>
      </c>
      <c r="E580" s="286">
        <v>49000</v>
      </c>
      <c r="F580" s="286">
        <v>49000</v>
      </c>
      <c r="G580" s="286">
        <v>49000</v>
      </c>
      <c r="H580" s="286">
        <v>49000</v>
      </c>
      <c r="I580" s="286">
        <v>49000</v>
      </c>
      <c r="J580" s="286">
        <v>49000</v>
      </c>
      <c r="K580" s="286">
        <v>49000</v>
      </c>
      <c r="L580" s="286">
        <v>50000</v>
      </c>
      <c r="M580" s="286">
        <v>50000</v>
      </c>
      <c r="N580" s="286">
        <v>50000</v>
      </c>
      <c r="O580" s="286">
        <v>50000</v>
      </c>
      <c r="P580" s="286">
        <v>49267</v>
      </c>
      <c r="Q580" s="166" t="s">
        <v>163</v>
      </c>
      <c r="R580" s="204">
        <f t="shared" ref="R580:R643" si="9">(ROUND((C580+O580+SUM(D580:N580)*2)/24,-3)-(ROUND(P580,-3)))</f>
        <v>0</v>
      </c>
    </row>
    <row r="581" spans="1:18" ht="15">
      <c r="A581" s="287" t="s">
        <v>788</v>
      </c>
      <c r="B581" s="287" t="s">
        <v>734</v>
      </c>
      <c r="C581" s="286">
        <v>0</v>
      </c>
      <c r="D581" s="286">
        <v>0</v>
      </c>
      <c r="E581" s="286">
        <v>0</v>
      </c>
      <c r="F581" s="286">
        <v>0</v>
      </c>
      <c r="G581" s="286">
        <v>0</v>
      </c>
      <c r="H581" s="286">
        <v>0</v>
      </c>
      <c r="I581" s="286">
        <v>0</v>
      </c>
      <c r="J581" s="286">
        <v>0</v>
      </c>
      <c r="K581" s="286">
        <v>0</v>
      </c>
      <c r="L581" s="286">
        <v>0</v>
      </c>
      <c r="M581" s="286">
        <v>0</v>
      </c>
      <c r="N581" s="286">
        <v>0</v>
      </c>
      <c r="O581" s="286">
        <v>0</v>
      </c>
      <c r="P581" s="286">
        <v>0</v>
      </c>
      <c r="Q581" s="166" t="s">
        <v>163</v>
      </c>
      <c r="R581" s="204">
        <f t="shared" si="9"/>
        <v>0</v>
      </c>
    </row>
    <row r="582" spans="1:18" ht="15">
      <c r="A582" s="287" t="s">
        <v>789</v>
      </c>
      <c r="B582" s="287" t="s">
        <v>734</v>
      </c>
      <c r="C582" s="286">
        <v>10000</v>
      </c>
      <c r="D582" s="286">
        <v>10000</v>
      </c>
      <c r="E582" s="286">
        <v>10000</v>
      </c>
      <c r="F582" s="286">
        <v>10000</v>
      </c>
      <c r="G582" s="286">
        <v>10000</v>
      </c>
      <c r="H582" s="286">
        <v>10000</v>
      </c>
      <c r="I582" s="286">
        <v>10000</v>
      </c>
      <c r="J582" s="286">
        <v>10000</v>
      </c>
      <c r="K582" s="286">
        <v>10000</v>
      </c>
      <c r="L582" s="286">
        <v>11000</v>
      </c>
      <c r="M582" s="286">
        <v>11000</v>
      </c>
      <c r="N582" s="286">
        <v>11000</v>
      </c>
      <c r="O582" s="286">
        <v>11000</v>
      </c>
      <c r="P582" s="286">
        <v>10274</v>
      </c>
      <c r="Q582" s="166" t="s">
        <v>163</v>
      </c>
      <c r="R582" s="204">
        <f t="shared" si="9"/>
        <v>0</v>
      </c>
    </row>
    <row r="583" spans="1:18" ht="15">
      <c r="A583" s="287" t="s">
        <v>790</v>
      </c>
      <c r="B583" s="287" t="s">
        <v>734</v>
      </c>
      <c r="C583" s="286">
        <v>0</v>
      </c>
      <c r="D583" s="286">
        <v>0</v>
      </c>
      <c r="E583" s="286">
        <v>0</v>
      </c>
      <c r="F583" s="286">
        <v>0</v>
      </c>
      <c r="G583" s="286">
        <v>0</v>
      </c>
      <c r="H583" s="286">
        <v>0</v>
      </c>
      <c r="I583" s="286">
        <v>0</v>
      </c>
      <c r="J583" s="286">
        <v>0</v>
      </c>
      <c r="K583" s="286">
        <v>0</v>
      </c>
      <c r="L583" s="286">
        <v>0</v>
      </c>
      <c r="M583" s="286">
        <v>0</v>
      </c>
      <c r="N583" s="286">
        <v>0</v>
      </c>
      <c r="O583" s="286">
        <v>0</v>
      </c>
      <c r="P583" s="286">
        <v>0</v>
      </c>
      <c r="Q583" s="166" t="s">
        <v>163</v>
      </c>
      <c r="R583" s="204">
        <f t="shared" si="9"/>
        <v>0</v>
      </c>
    </row>
    <row r="584" spans="1:18" ht="15">
      <c r="A584" s="287" t="s">
        <v>791</v>
      </c>
      <c r="B584" s="287" t="s">
        <v>734</v>
      </c>
      <c r="C584" s="286">
        <v>59000</v>
      </c>
      <c r="D584" s="286">
        <v>59000</v>
      </c>
      <c r="E584" s="286">
        <v>59000</v>
      </c>
      <c r="F584" s="286">
        <v>59000</v>
      </c>
      <c r="G584" s="286">
        <v>59000</v>
      </c>
      <c r="H584" s="286">
        <v>59000</v>
      </c>
      <c r="I584" s="286">
        <v>59000</v>
      </c>
      <c r="J584" s="286">
        <v>59000</v>
      </c>
      <c r="K584" s="286">
        <v>59000</v>
      </c>
      <c r="L584" s="286">
        <v>60000</v>
      </c>
      <c r="M584" s="286">
        <v>60000</v>
      </c>
      <c r="N584" s="286">
        <v>60000</v>
      </c>
      <c r="O584" s="286">
        <v>60000</v>
      </c>
      <c r="P584" s="286">
        <v>59259</v>
      </c>
      <c r="Q584" s="166" t="s">
        <v>163</v>
      </c>
      <c r="R584" s="204">
        <f t="shared" si="9"/>
        <v>0</v>
      </c>
    </row>
    <row r="585" spans="1:18" ht="15">
      <c r="A585" s="287" t="s">
        <v>792</v>
      </c>
      <c r="B585" s="287" t="s">
        <v>734</v>
      </c>
      <c r="C585" s="286">
        <v>62000</v>
      </c>
      <c r="D585" s="286">
        <v>63000</v>
      </c>
      <c r="E585" s="286">
        <v>63000</v>
      </c>
      <c r="F585" s="286">
        <v>63000</v>
      </c>
      <c r="G585" s="286">
        <v>63000</v>
      </c>
      <c r="H585" s="286">
        <v>63000</v>
      </c>
      <c r="I585" s="286">
        <v>63000</v>
      </c>
      <c r="J585" s="286">
        <v>63000</v>
      </c>
      <c r="K585" s="286">
        <v>64000</v>
      </c>
      <c r="L585" s="286">
        <v>64000</v>
      </c>
      <c r="M585" s="286">
        <v>64000</v>
      </c>
      <c r="N585" s="286">
        <v>64000</v>
      </c>
      <c r="O585" s="286">
        <v>64000</v>
      </c>
      <c r="P585" s="286">
        <v>63252</v>
      </c>
      <c r="Q585" s="166" t="s">
        <v>163</v>
      </c>
      <c r="R585" s="204">
        <f t="shared" si="9"/>
        <v>0</v>
      </c>
    </row>
    <row r="586" spans="1:18" ht="15">
      <c r="A586" s="287" t="s">
        <v>793</v>
      </c>
      <c r="B586" s="287" t="s">
        <v>734</v>
      </c>
      <c r="C586" s="286">
        <v>15000</v>
      </c>
      <c r="D586" s="286">
        <v>16000</v>
      </c>
      <c r="E586" s="286">
        <v>16000</v>
      </c>
      <c r="F586" s="286">
        <v>16000</v>
      </c>
      <c r="G586" s="286">
        <v>16000</v>
      </c>
      <c r="H586" s="286">
        <v>16000</v>
      </c>
      <c r="I586" s="286">
        <v>17000</v>
      </c>
      <c r="J586" s="286">
        <v>17000</v>
      </c>
      <c r="K586" s="286">
        <v>17000</v>
      </c>
      <c r="L586" s="286">
        <v>17000</v>
      </c>
      <c r="M586" s="286">
        <v>18000</v>
      </c>
      <c r="N586" s="286">
        <v>18000</v>
      </c>
      <c r="O586" s="286">
        <v>18000</v>
      </c>
      <c r="P586" s="286">
        <v>16636</v>
      </c>
      <c r="Q586" s="166" t="s">
        <v>163</v>
      </c>
      <c r="R586" s="204">
        <f t="shared" si="9"/>
        <v>0</v>
      </c>
    </row>
    <row r="587" spans="1:18" ht="15">
      <c r="A587" s="287" t="s">
        <v>794</v>
      </c>
      <c r="B587" s="287" t="s">
        <v>734</v>
      </c>
      <c r="C587" s="286">
        <v>0</v>
      </c>
      <c r="D587" s="286">
        <v>0</v>
      </c>
      <c r="E587" s="286">
        <v>0</v>
      </c>
      <c r="F587" s="286">
        <v>0</v>
      </c>
      <c r="G587" s="286">
        <v>0</v>
      </c>
      <c r="H587" s="286">
        <v>0</v>
      </c>
      <c r="I587" s="286">
        <v>0</v>
      </c>
      <c r="J587" s="286">
        <v>0</v>
      </c>
      <c r="K587" s="286">
        <v>0</v>
      </c>
      <c r="L587" s="286">
        <v>0</v>
      </c>
      <c r="M587" s="286">
        <v>0</v>
      </c>
      <c r="N587" s="286">
        <v>0</v>
      </c>
      <c r="O587" s="286">
        <v>0</v>
      </c>
      <c r="P587" s="286">
        <v>0</v>
      </c>
      <c r="Q587" s="166" t="s">
        <v>163</v>
      </c>
      <c r="R587" s="204">
        <f t="shared" si="9"/>
        <v>0</v>
      </c>
    </row>
    <row r="588" spans="1:18" ht="15">
      <c r="A588" s="287" t="s">
        <v>795</v>
      </c>
      <c r="B588" s="287" t="s">
        <v>734</v>
      </c>
      <c r="C588" s="286">
        <v>0</v>
      </c>
      <c r="D588" s="286">
        <v>0</v>
      </c>
      <c r="E588" s="286">
        <v>0</v>
      </c>
      <c r="F588" s="286">
        <v>0</v>
      </c>
      <c r="G588" s="286">
        <v>0</v>
      </c>
      <c r="H588" s="286">
        <v>0</v>
      </c>
      <c r="I588" s="286">
        <v>0</v>
      </c>
      <c r="J588" s="286">
        <v>0</v>
      </c>
      <c r="K588" s="286">
        <v>0</v>
      </c>
      <c r="L588" s="286">
        <v>0</v>
      </c>
      <c r="M588" s="286">
        <v>0</v>
      </c>
      <c r="N588" s="286">
        <v>0</v>
      </c>
      <c r="O588" s="286">
        <v>0</v>
      </c>
      <c r="P588" s="286">
        <v>0</v>
      </c>
      <c r="Q588" s="166" t="s">
        <v>163</v>
      </c>
      <c r="R588" s="204">
        <f t="shared" si="9"/>
        <v>0</v>
      </c>
    </row>
    <row r="589" spans="1:18" ht="15">
      <c r="A589" s="287" t="s">
        <v>796</v>
      </c>
      <c r="B589" s="287" t="s">
        <v>734</v>
      </c>
      <c r="C589" s="286">
        <v>0</v>
      </c>
      <c r="D589" s="286">
        <v>0</v>
      </c>
      <c r="E589" s="286">
        <v>0</v>
      </c>
      <c r="F589" s="286">
        <v>0</v>
      </c>
      <c r="G589" s="286">
        <v>0</v>
      </c>
      <c r="H589" s="286">
        <v>0</v>
      </c>
      <c r="I589" s="286">
        <v>0</v>
      </c>
      <c r="J589" s="286">
        <v>0</v>
      </c>
      <c r="K589" s="286">
        <v>0</v>
      </c>
      <c r="L589" s="286">
        <v>0</v>
      </c>
      <c r="M589" s="286">
        <v>0</v>
      </c>
      <c r="N589" s="286">
        <v>0</v>
      </c>
      <c r="O589" s="286">
        <v>0</v>
      </c>
      <c r="P589" s="286">
        <v>0</v>
      </c>
      <c r="Q589" s="166" t="s">
        <v>163</v>
      </c>
      <c r="R589" s="204">
        <f t="shared" si="9"/>
        <v>0</v>
      </c>
    </row>
    <row r="590" spans="1:18" ht="15">
      <c r="A590" s="287" t="s">
        <v>797</v>
      </c>
      <c r="B590" s="287" t="s">
        <v>734</v>
      </c>
      <c r="C590" s="286">
        <v>5000</v>
      </c>
      <c r="D590" s="286">
        <v>5000</v>
      </c>
      <c r="E590" s="286">
        <v>5000</v>
      </c>
      <c r="F590" s="286">
        <v>5000</v>
      </c>
      <c r="G590" s="286">
        <v>5000</v>
      </c>
      <c r="H590" s="286">
        <v>5000</v>
      </c>
      <c r="I590" s="286">
        <v>5000</v>
      </c>
      <c r="J590" s="286">
        <v>5000</v>
      </c>
      <c r="K590" s="286">
        <v>5000</v>
      </c>
      <c r="L590" s="286">
        <v>5000</v>
      </c>
      <c r="M590" s="286">
        <v>5000</v>
      </c>
      <c r="N590" s="286">
        <v>5000</v>
      </c>
      <c r="O590" s="286">
        <v>5000</v>
      </c>
      <c r="P590" s="286">
        <v>5355</v>
      </c>
      <c r="Q590" s="166" t="s">
        <v>163</v>
      </c>
      <c r="R590" s="204">
        <f t="shared" si="9"/>
        <v>0</v>
      </c>
    </row>
    <row r="591" spans="1:18" ht="15">
      <c r="A591" s="287" t="s">
        <v>798</v>
      </c>
      <c r="B591" s="287" t="s">
        <v>734</v>
      </c>
      <c r="C591" s="286">
        <v>62000</v>
      </c>
      <c r="D591" s="286">
        <v>62000</v>
      </c>
      <c r="E591" s="286">
        <v>62000</v>
      </c>
      <c r="F591" s="286">
        <v>63000</v>
      </c>
      <c r="G591" s="286">
        <v>63000</v>
      </c>
      <c r="H591" s="286">
        <v>63000</v>
      </c>
      <c r="I591" s="286">
        <v>64000</v>
      </c>
      <c r="J591" s="286">
        <v>64000</v>
      </c>
      <c r="K591" s="286">
        <v>64000</v>
      </c>
      <c r="L591" s="286">
        <v>65000</v>
      </c>
      <c r="M591" s="286">
        <v>65000</v>
      </c>
      <c r="N591" s="286">
        <v>65000</v>
      </c>
      <c r="O591" s="286">
        <v>66000</v>
      </c>
      <c r="P591" s="286">
        <v>63564</v>
      </c>
      <c r="Q591" s="166" t="s">
        <v>163</v>
      </c>
      <c r="R591" s="204">
        <f t="shared" si="9"/>
        <v>0</v>
      </c>
    </row>
    <row r="592" spans="1:18" ht="15">
      <c r="A592" s="287" t="s">
        <v>799</v>
      </c>
      <c r="B592" s="287" t="s">
        <v>734</v>
      </c>
      <c r="C592" s="286">
        <v>0</v>
      </c>
      <c r="D592" s="286">
        <v>0</v>
      </c>
      <c r="E592" s="286">
        <v>0</v>
      </c>
      <c r="F592" s="286">
        <v>0</v>
      </c>
      <c r="G592" s="286">
        <v>0</v>
      </c>
      <c r="H592" s="286">
        <v>0</v>
      </c>
      <c r="I592" s="286">
        <v>0</v>
      </c>
      <c r="J592" s="286">
        <v>0</v>
      </c>
      <c r="K592" s="286">
        <v>0</v>
      </c>
      <c r="L592" s="286">
        <v>0</v>
      </c>
      <c r="M592" s="286">
        <v>0</v>
      </c>
      <c r="N592" s="286">
        <v>0</v>
      </c>
      <c r="O592" s="286">
        <v>0</v>
      </c>
      <c r="P592" s="286">
        <v>0</v>
      </c>
      <c r="Q592" s="166" t="s">
        <v>163</v>
      </c>
      <c r="R592" s="204">
        <f t="shared" si="9"/>
        <v>0</v>
      </c>
    </row>
    <row r="593" spans="1:18" ht="15">
      <c r="A593" s="287" t="s">
        <v>800</v>
      </c>
      <c r="B593" s="287" t="s">
        <v>734</v>
      </c>
      <c r="C593" s="286">
        <v>0</v>
      </c>
      <c r="D593" s="286">
        <v>0</v>
      </c>
      <c r="E593" s="286">
        <v>0</v>
      </c>
      <c r="F593" s="286">
        <v>0</v>
      </c>
      <c r="G593" s="286">
        <v>0</v>
      </c>
      <c r="H593" s="286">
        <v>0</v>
      </c>
      <c r="I593" s="286">
        <v>0</v>
      </c>
      <c r="J593" s="286">
        <v>0</v>
      </c>
      <c r="K593" s="286">
        <v>0</v>
      </c>
      <c r="L593" s="286">
        <v>0</v>
      </c>
      <c r="M593" s="286">
        <v>0</v>
      </c>
      <c r="N593" s="286">
        <v>0</v>
      </c>
      <c r="O593" s="286">
        <v>0</v>
      </c>
      <c r="P593" s="286">
        <v>0</v>
      </c>
      <c r="Q593" s="166" t="s">
        <v>163</v>
      </c>
      <c r="R593" s="204">
        <f t="shared" si="9"/>
        <v>0</v>
      </c>
    </row>
    <row r="594" spans="1:18" ht="15">
      <c r="A594" s="287" t="s">
        <v>801</v>
      </c>
      <c r="B594" s="287" t="s">
        <v>734</v>
      </c>
      <c r="C594" s="286">
        <v>4000</v>
      </c>
      <c r="D594" s="286">
        <v>4000</v>
      </c>
      <c r="E594" s="286">
        <v>4000</v>
      </c>
      <c r="F594" s="286">
        <v>4000</v>
      </c>
      <c r="G594" s="286">
        <v>4000</v>
      </c>
      <c r="H594" s="286">
        <v>4000</v>
      </c>
      <c r="I594" s="286">
        <v>4000</v>
      </c>
      <c r="J594" s="286">
        <v>4000</v>
      </c>
      <c r="K594" s="286">
        <v>4000</v>
      </c>
      <c r="L594" s="286">
        <v>4000</v>
      </c>
      <c r="M594" s="286">
        <v>4000</v>
      </c>
      <c r="N594" s="286">
        <v>4000</v>
      </c>
      <c r="O594" s="286">
        <v>4000</v>
      </c>
      <c r="P594" s="286">
        <v>4441</v>
      </c>
      <c r="Q594" s="166" t="s">
        <v>163</v>
      </c>
      <c r="R594" s="204">
        <f t="shared" si="9"/>
        <v>0</v>
      </c>
    </row>
    <row r="595" spans="1:18" ht="15">
      <c r="A595" s="287" t="s">
        <v>802</v>
      </c>
      <c r="B595" s="287" t="s">
        <v>734</v>
      </c>
      <c r="C595" s="286">
        <v>0</v>
      </c>
      <c r="D595" s="286">
        <v>0</v>
      </c>
      <c r="E595" s="286">
        <v>0</v>
      </c>
      <c r="F595" s="286">
        <v>0</v>
      </c>
      <c r="G595" s="286">
        <v>0</v>
      </c>
      <c r="H595" s="286">
        <v>0</v>
      </c>
      <c r="I595" s="286">
        <v>0</v>
      </c>
      <c r="J595" s="286">
        <v>0</v>
      </c>
      <c r="K595" s="286">
        <v>0</v>
      </c>
      <c r="L595" s="286">
        <v>0</v>
      </c>
      <c r="M595" s="286">
        <v>0</v>
      </c>
      <c r="N595" s="286">
        <v>0</v>
      </c>
      <c r="O595" s="286">
        <v>0</v>
      </c>
      <c r="P595" s="286">
        <v>0</v>
      </c>
      <c r="Q595" s="166" t="s">
        <v>163</v>
      </c>
      <c r="R595" s="204">
        <f t="shared" si="9"/>
        <v>0</v>
      </c>
    </row>
    <row r="596" spans="1:18" ht="15">
      <c r="A596" s="287" t="s">
        <v>803</v>
      </c>
      <c r="B596" s="287" t="s">
        <v>734</v>
      </c>
      <c r="C596" s="286">
        <v>596000</v>
      </c>
      <c r="D596" s="286">
        <v>598000</v>
      </c>
      <c r="E596" s="286">
        <v>600000</v>
      </c>
      <c r="F596" s="286">
        <v>602000</v>
      </c>
      <c r="G596" s="286">
        <v>605000</v>
      </c>
      <c r="H596" s="286">
        <v>607000</v>
      </c>
      <c r="I596" s="286">
        <v>609000</v>
      </c>
      <c r="J596" s="286">
        <v>611000</v>
      </c>
      <c r="K596" s="286">
        <v>613000</v>
      </c>
      <c r="L596" s="286">
        <v>616000</v>
      </c>
      <c r="M596" s="286">
        <v>618000</v>
      </c>
      <c r="N596" s="286">
        <v>620000</v>
      </c>
      <c r="O596" s="286">
        <v>622000</v>
      </c>
      <c r="P596" s="286">
        <v>608942</v>
      </c>
      <c r="Q596" s="166" t="s">
        <v>163</v>
      </c>
      <c r="R596" s="204">
        <f t="shared" si="9"/>
        <v>0</v>
      </c>
    </row>
    <row r="597" spans="1:18" ht="15">
      <c r="A597" s="287" t="s">
        <v>804</v>
      </c>
      <c r="B597" s="287" t="s">
        <v>734</v>
      </c>
      <c r="C597" s="286">
        <v>0</v>
      </c>
      <c r="D597" s="286">
        <v>0</v>
      </c>
      <c r="E597" s="286">
        <v>0</v>
      </c>
      <c r="F597" s="286">
        <v>0</v>
      </c>
      <c r="G597" s="286">
        <v>0</v>
      </c>
      <c r="H597" s="286">
        <v>0</v>
      </c>
      <c r="I597" s="286">
        <v>0</v>
      </c>
      <c r="J597" s="286">
        <v>0</v>
      </c>
      <c r="K597" s="286">
        <v>0</v>
      </c>
      <c r="L597" s="286">
        <v>0</v>
      </c>
      <c r="M597" s="286">
        <v>0</v>
      </c>
      <c r="N597" s="286">
        <v>0</v>
      </c>
      <c r="O597" s="286">
        <v>0</v>
      </c>
      <c r="P597" s="286">
        <v>0</v>
      </c>
      <c r="Q597" s="166" t="s">
        <v>163</v>
      </c>
      <c r="R597" s="204">
        <f t="shared" si="9"/>
        <v>0</v>
      </c>
    </row>
    <row r="598" spans="1:18" ht="15">
      <c r="A598" s="287" t="s">
        <v>805</v>
      </c>
      <c r="B598" s="287" t="s">
        <v>734</v>
      </c>
      <c r="C598" s="286">
        <v>0</v>
      </c>
      <c r="D598" s="286">
        <v>0</v>
      </c>
      <c r="E598" s="286">
        <v>0</v>
      </c>
      <c r="F598" s="286">
        <v>0</v>
      </c>
      <c r="G598" s="286">
        <v>0</v>
      </c>
      <c r="H598" s="286">
        <v>0</v>
      </c>
      <c r="I598" s="286">
        <v>0</v>
      </c>
      <c r="J598" s="286">
        <v>0</v>
      </c>
      <c r="K598" s="286">
        <v>0</v>
      </c>
      <c r="L598" s="286">
        <v>0</v>
      </c>
      <c r="M598" s="286">
        <v>0</v>
      </c>
      <c r="N598" s="286">
        <v>0</v>
      </c>
      <c r="O598" s="286">
        <v>0</v>
      </c>
      <c r="P598" s="286">
        <v>0</v>
      </c>
      <c r="Q598" s="166" t="s">
        <v>163</v>
      </c>
      <c r="R598" s="204">
        <f t="shared" si="9"/>
        <v>0</v>
      </c>
    </row>
    <row r="599" spans="1:18" ht="15">
      <c r="A599" s="287" t="s">
        <v>806</v>
      </c>
      <c r="B599" s="287" t="s">
        <v>734</v>
      </c>
      <c r="C599" s="286">
        <v>0</v>
      </c>
      <c r="D599" s="286">
        <v>0</v>
      </c>
      <c r="E599" s="286">
        <v>0</v>
      </c>
      <c r="F599" s="286">
        <v>0</v>
      </c>
      <c r="G599" s="286">
        <v>0</v>
      </c>
      <c r="H599" s="286">
        <v>0</v>
      </c>
      <c r="I599" s="286">
        <v>0</v>
      </c>
      <c r="J599" s="286">
        <v>0</v>
      </c>
      <c r="K599" s="286">
        <v>0</v>
      </c>
      <c r="L599" s="286">
        <v>0</v>
      </c>
      <c r="M599" s="286">
        <v>0</v>
      </c>
      <c r="N599" s="286">
        <v>0</v>
      </c>
      <c r="O599" s="286">
        <v>0</v>
      </c>
      <c r="P599" s="286">
        <v>0</v>
      </c>
      <c r="Q599" s="166" t="s">
        <v>163</v>
      </c>
      <c r="R599" s="204">
        <f t="shared" si="9"/>
        <v>0</v>
      </c>
    </row>
    <row r="600" spans="1:18" ht="15">
      <c r="A600" s="287" t="s">
        <v>807</v>
      </c>
      <c r="B600" s="287" t="s">
        <v>734</v>
      </c>
      <c r="C600" s="286">
        <v>192000</v>
      </c>
      <c r="D600" s="286">
        <v>192000</v>
      </c>
      <c r="E600" s="286">
        <v>193000</v>
      </c>
      <c r="F600" s="286">
        <v>193000</v>
      </c>
      <c r="G600" s="286">
        <v>193000</v>
      </c>
      <c r="H600" s="286">
        <v>194000</v>
      </c>
      <c r="I600" s="286">
        <v>194000</v>
      </c>
      <c r="J600" s="286">
        <v>194000</v>
      </c>
      <c r="K600" s="286">
        <v>195000</v>
      </c>
      <c r="L600" s="286">
        <v>195000</v>
      </c>
      <c r="M600" s="286">
        <v>196000</v>
      </c>
      <c r="N600" s="286">
        <v>196000</v>
      </c>
      <c r="O600" s="286">
        <v>196000</v>
      </c>
      <c r="P600" s="286">
        <v>194117</v>
      </c>
      <c r="Q600" s="166" t="s">
        <v>163</v>
      </c>
      <c r="R600" s="204">
        <f t="shared" si="9"/>
        <v>0</v>
      </c>
    </row>
    <row r="601" spans="1:18" ht="15">
      <c r="A601" s="287" t="s">
        <v>808</v>
      </c>
      <c r="B601" s="287" t="s">
        <v>734</v>
      </c>
      <c r="C601" s="286">
        <v>177000</v>
      </c>
      <c r="D601" s="286">
        <v>178000</v>
      </c>
      <c r="E601" s="286">
        <v>178000</v>
      </c>
      <c r="F601" s="286">
        <v>178000</v>
      </c>
      <c r="G601" s="286">
        <v>179000</v>
      </c>
      <c r="H601" s="286">
        <v>179000</v>
      </c>
      <c r="I601" s="286">
        <v>179000</v>
      </c>
      <c r="J601" s="286">
        <v>180000</v>
      </c>
      <c r="K601" s="286">
        <v>180000</v>
      </c>
      <c r="L601" s="286">
        <v>180000</v>
      </c>
      <c r="M601" s="286">
        <v>181000</v>
      </c>
      <c r="N601" s="286">
        <v>181000</v>
      </c>
      <c r="O601" s="286">
        <v>181000</v>
      </c>
      <c r="P601" s="286">
        <v>179423</v>
      </c>
      <c r="Q601" s="166" t="s">
        <v>163</v>
      </c>
      <c r="R601" s="204">
        <f t="shared" si="9"/>
        <v>0</v>
      </c>
    </row>
    <row r="602" spans="1:18" ht="15">
      <c r="A602" s="287" t="s">
        <v>809</v>
      </c>
      <c r="B602" s="287" t="s">
        <v>734</v>
      </c>
      <c r="C602" s="286">
        <v>0</v>
      </c>
      <c r="D602" s="286">
        <v>0</v>
      </c>
      <c r="E602" s="286">
        <v>0</v>
      </c>
      <c r="F602" s="286">
        <v>0</v>
      </c>
      <c r="G602" s="286">
        <v>0</v>
      </c>
      <c r="H602" s="286">
        <v>0</v>
      </c>
      <c r="I602" s="286">
        <v>0</v>
      </c>
      <c r="J602" s="286">
        <v>0</v>
      </c>
      <c r="K602" s="286">
        <v>0</v>
      </c>
      <c r="L602" s="286">
        <v>0</v>
      </c>
      <c r="M602" s="286">
        <v>0</v>
      </c>
      <c r="N602" s="286">
        <v>0</v>
      </c>
      <c r="O602" s="286">
        <v>0</v>
      </c>
      <c r="P602" s="286">
        <v>0</v>
      </c>
      <c r="Q602" s="166" t="s">
        <v>163</v>
      </c>
      <c r="R602" s="204">
        <f t="shared" si="9"/>
        <v>0</v>
      </c>
    </row>
    <row r="603" spans="1:18" ht="15">
      <c r="A603" s="287" t="s">
        <v>810</v>
      </c>
      <c r="B603" s="287" t="s">
        <v>734</v>
      </c>
      <c r="C603" s="286">
        <v>0</v>
      </c>
      <c r="D603" s="286">
        <v>0</v>
      </c>
      <c r="E603" s="286">
        <v>0</v>
      </c>
      <c r="F603" s="286">
        <v>0</v>
      </c>
      <c r="G603" s="286">
        <v>0</v>
      </c>
      <c r="H603" s="286">
        <v>0</v>
      </c>
      <c r="I603" s="286">
        <v>0</v>
      </c>
      <c r="J603" s="286">
        <v>0</v>
      </c>
      <c r="K603" s="286">
        <v>0</v>
      </c>
      <c r="L603" s="286">
        <v>0</v>
      </c>
      <c r="M603" s="286">
        <v>0</v>
      </c>
      <c r="N603" s="286">
        <v>0</v>
      </c>
      <c r="O603" s="286">
        <v>0</v>
      </c>
      <c r="P603" s="286">
        <v>0</v>
      </c>
      <c r="Q603" s="166" t="s">
        <v>163</v>
      </c>
      <c r="R603" s="204">
        <f t="shared" si="9"/>
        <v>0</v>
      </c>
    </row>
    <row r="604" spans="1:18" ht="15">
      <c r="A604" s="287" t="s">
        <v>811</v>
      </c>
      <c r="B604" s="287" t="s">
        <v>734</v>
      </c>
      <c r="C604" s="286">
        <v>71743000</v>
      </c>
      <c r="D604" s="286">
        <v>71880000</v>
      </c>
      <c r="E604" s="286">
        <v>72017000</v>
      </c>
      <c r="F604" s="286">
        <v>72154000</v>
      </c>
      <c r="G604" s="286">
        <v>72290000</v>
      </c>
      <c r="H604" s="286">
        <v>72427000</v>
      </c>
      <c r="I604" s="286">
        <v>72564000</v>
      </c>
      <c r="J604" s="286">
        <v>72701000</v>
      </c>
      <c r="K604" s="286">
        <v>72837000</v>
      </c>
      <c r="L604" s="286">
        <v>72974000</v>
      </c>
      <c r="M604" s="286">
        <v>73111000</v>
      </c>
      <c r="N604" s="286">
        <v>73247000</v>
      </c>
      <c r="O604" s="286">
        <v>73384000</v>
      </c>
      <c r="P604" s="286">
        <v>72563778</v>
      </c>
      <c r="Q604" s="166" t="s">
        <v>163</v>
      </c>
      <c r="R604" s="204">
        <f t="shared" si="9"/>
        <v>0</v>
      </c>
    </row>
    <row r="605" spans="1:18" ht="15">
      <c r="A605" s="287" t="s">
        <v>812</v>
      </c>
      <c r="B605" s="287" t="s">
        <v>734</v>
      </c>
      <c r="C605" s="286">
        <v>0</v>
      </c>
      <c r="D605" s="286">
        <v>0</v>
      </c>
      <c r="E605" s="286">
        <v>0</v>
      </c>
      <c r="F605" s="286">
        <v>0</v>
      </c>
      <c r="G605" s="286">
        <v>0</v>
      </c>
      <c r="H605" s="286">
        <v>0</v>
      </c>
      <c r="I605" s="286">
        <v>0</v>
      </c>
      <c r="J605" s="286">
        <v>0</v>
      </c>
      <c r="K605" s="286">
        <v>0</v>
      </c>
      <c r="L605" s="286">
        <v>0</v>
      </c>
      <c r="M605" s="286">
        <v>0</v>
      </c>
      <c r="N605" s="286">
        <v>0</v>
      </c>
      <c r="O605" s="286">
        <v>0</v>
      </c>
      <c r="P605" s="286">
        <v>0</v>
      </c>
      <c r="Q605" s="166" t="s">
        <v>163</v>
      </c>
      <c r="R605" s="204">
        <f t="shared" si="9"/>
        <v>0</v>
      </c>
    </row>
    <row r="606" spans="1:18" ht="15">
      <c r="A606" s="287" t="s">
        <v>813</v>
      </c>
      <c r="B606" s="287" t="s">
        <v>734</v>
      </c>
      <c r="C606" s="286">
        <v>679000</v>
      </c>
      <c r="D606" s="286">
        <v>679000</v>
      </c>
      <c r="E606" s="286">
        <v>680000</v>
      </c>
      <c r="F606" s="286">
        <v>681000</v>
      </c>
      <c r="G606" s="286">
        <v>682000</v>
      </c>
      <c r="H606" s="286">
        <v>682000</v>
      </c>
      <c r="I606" s="286">
        <v>683000</v>
      </c>
      <c r="J606" s="286">
        <v>684000</v>
      </c>
      <c r="K606" s="286">
        <v>685000</v>
      </c>
      <c r="L606" s="286">
        <v>685000</v>
      </c>
      <c r="M606" s="286">
        <v>686000</v>
      </c>
      <c r="N606" s="286">
        <v>687000</v>
      </c>
      <c r="O606" s="286">
        <v>688000</v>
      </c>
      <c r="P606" s="286">
        <v>683083</v>
      </c>
      <c r="Q606" s="166" t="s">
        <v>163</v>
      </c>
      <c r="R606" s="204">
        <f t="shared" si="9"/>
        <v>0</v>
      </c>
    </row>
    <row r="607" spans="1:18" ht="15">
      <c r="A607" s="287" t="s">
        <v>814</v>
      </c>
      <c r="B607" s="287" t="s">
        <v>734</v>
      </c>
      <c r="C607" s="286">
        <v>0</v>
      </c>
      <c r="D607" s="286">
        <v>0</v>
      </c>
      <c r="E607" s="286">
        <v>0</v>
      </c>
      <c r="F607" s="286">
        <v>0</v>
      </c>
      <c r="G607" s="286">
        <v>0</v>
      </c>
      <c r="H607" s="286">
        <v>0</v>
      </c>
      <c r="I607" s="286">
        <v>0</v>
      </c>
      <c r="J607" s="286">
        <v>0</v>
      </c>
      <c r="K607" s="286">
        <v>0</v>
      </c>
      <c r="L607" s="286">
        <v>0</v>
      </c>
      <c r="M607" s="286">
        <v>0</v>
      </c>
      <c r="N607" s="286">
        <v>0</v>
      </c>
      <c r="O607" s="286">
        <v>0</v>
      </c>
      <c r="P607" s="286">
        <v>0</v>
      </c>
      <c r="Q607" s="166" t="s">
        <v>163</v>
      </c>
      <c r="R607" s="204">
        <f t="shared" si="9"/>
        <v>0</v>
      </c>
    </row>
    <row r="608" spans="1:18" ht="15">
      <c r="A608" s="287" t="s">
        <v>815</v>
      </c>
      <c r="B608" s="287" t="s">
        <v>734</v>
      </c>
      <c r="C608" s="286">
        <v>0</v>
      </c>
      <c r="D608" s="286">
        <v>0</v>
      </c>
      <c r="E608" s="286">
        <v>0</v>
      </c>
      <c r="F608" s="286">
        <v>0</v>
      </c>
      <c r="G608" s="286">
        <v>0</v>
      </c>
      <c r="H608" s="286">
        <v>0</v>
      </c>
      <c r="I608" s="286">
        <v>0</v>
      </c>
      <c r="J608" s="286">
        <v>0</v>
      </c>
      <c r="K608" s="286">
        <v>0</v>
      </c>
      <c r="L608" s="286">
        <v>0</v>
      </c>
      <c r="M608" s="286">
        <v>0</v>
      </c>
      <c r="N608" s="286">
        <v>0</v>
      </c>
      <c r="O608" s="286">
        <v>0</v>
      </c>
      <c r="P608" s="286">
        <v>0</v>
      </c>
      <c r="Q608" s="166" t="s">
        <v>163</v>
      </c>
      <c r="R608" s="204">
        <f t="shared" si="9"/>
        <v>0</v>
      </c>
    </row>
    <row r="609" spans="1:18" ht="15">
      <c r="A609" s="287" t="s">
        <v>816</v>
      </c>
      <c r="B609" s="287" t="s">
        <v>734</v>
      </c>
      <c r="C609" s="286">
        <v>0</v>
      </c>
      <c r="D609" s="286">
        <v>0</v>
      </c>
      <c r="E609" s="286">
        <v>0</v>
      </c>
      <c r="F609" s="286">
        <v>0</v>
      </c>
      <c r="G609" s="286">
        <v>0</v>
      </c>
      <c r="H609" s="286">
        <v>0</v>
      </c>
      <c r="I609" s="286">
        <v>0</v>
      </c>
      <c r="J609" s="286">
        <v>0</v>
      </c>
      <c r="K609" s="286">
        <v>0</v>
      </c>
      <c r="L609" s="286">
        <v>0</v>
      </c>
      <c r="M609" s="286">
        <v>0</v>
      </c>
      <c r="N609" s="286">
        <v>0</v>
      </c>
      <c r="O609" s="286">
        <v>0</v>
      </c>
      <c r="P609" s="286">
        <v>0</v>
      </c>
      <c r="Q609" s="166" t="s">
        <v>163</v>
      </c>
      <c r="R609" s="204">
        <f t="shared" si="9"/>
        <v>0</v>
      </c>
    </row>
    <row r="610" spans="1:18" ht="15">
      <c r="A610" s="287" t="s">
        <v>817</v>
      </c>
      <c r="B610" s="287" t="s">
        <v>734</v>
      </c>
      <c r="C610" s="286">
        <v>0</v>
      </c>
      <c r="D610" s="286">
        <v>0</v>
      </c>
      <c r="E610" s="286">
        <v>0</v>
      </c>
      <c r="F610" s="286">
        <v>0</v>
      </c>
      <c r="G610" s="286">
        <v>0</v>
      </c>
      <c r="H610" s="286">
        <v>0</v>
      </c>
      <c r="I610" s="286">
        <v>0</v>
      </c>
      <c r="J610" s="286">
        <v>0</v>
      </c>
      <c r="K610" s="286">
        <v>0</v>
      </c>
      <c r="L610" s="286">
        <v>0</v>
      </c>
      <c r="M610" s="286">
        <v>0</v>
      </c>
      <c r="N610" s="286">
        <v>0</v>
      </c>
      <c r="O610" s="286">
        <v>0</v>
      </c>
      <c r="P610" s="286">
        <v>0</v>
      </c>
      <c r="Q610" s="166" t="s">
        <v>163</v>
      </c>
      <c r="R610" s="204">
        <f t="shared" si="9"/>
        <v>0</v>
      </c>
    </row>
    <row r="611" spans="1:18" ht="15">
      <c r="A611" s="287" t="s">
        <v>818</v>
      </c>
      <c r="B611" s="287" t="s">
        <v>734</v>
      </c>
      <c r="C611" s="286">
        <v>0</v>
      </c>
      <c r="D611" s="286">
        <v>0</v>
      </c>
      <c r="E611" s="286">
        <v>0</v>
      </c>
      <c r="F611" s="286">
        <v>0</v>
      </c>
      <c r="G611" s="286">
        <v>0</v>
      </c>
      <c r="H611" s="286">
        <v>0</v>
      </c>
      <c r="I611" s="286">
        <v>0</v>
      </c>
      <c r="J611" s="286">
        <v>0</v>
      </c>
      <c r="K611" s="286">
        <v>0</v>
      </c>
      <c r="L611" s="286">
        <v>0</v>
      </c>
      <c r="M611" s="286">
        <v>0</v>
      </c>
      <c r="N611" s="286">
        <v>0</v>
      </c>
      <c r="O611" s="286">
        <v>0</v>
      </c>
      <c r="P611" s="286">
        <v>0</v>
      </c>
      <c r="Q611" s="166" t="s">
        <v>163</v>
      </c>
      <c r="R611" s="204">
        <f t="shared" si="9"/>
        <v>0</v>
      </c>
    </row>
    <row r="612" spans="1:18" ht="15">
      <c r="A612" s="287" t="s">
        <v>819</v>
      </c>
      <c r="B612" s="287" t="s">
        <v>734</v>
      </c>
      <c r="C612" s="286">
        <v>0</v>
      </c>
      <c r="D612" s="286">
        <v>0</v>
      </c>
      <c r="E612" s="286">
        <v>0</v>
      </c>
      <c r="F612" s="286">
        <v>0</v>
      </c>
      <c r="G612" s="286">
        <v>0</v>
      </c>
      <c r="H612" s="286">
        <v>0</v>
      </c>
      <c r="I612" s="286">
        <v>0</v>
      </c>
      <c r="J612" s="286">
        <v>0</v>
      </c>
      <c r="K612" s="286">
        <v>0</v>
      </c>
      <c r="L612" s="286">
        <v>0</v>
      </c>
      <c r="M612" s="286">
        <v>0</v>
      </c>
      <c r="N612" s="286">
        <v>0</v>
      </c>
      <c r="O612" s="286">
        <v>0</v>
      </c>
      <c r="P612" s="286">
        <v>0</v>
      </c>
      <c r="Q612" s="166" t="s">
        <v>163</v>
      </c>
      <c r="R612" s="204">
        <f t="shared" si="9"/>
        <v>0</v>
      </c>
    </row>
    <row r="613" spans="1:18" ht="15">
      <c r="A613" s="287" t="s">
        <v>820</v>
      </c>
      <c r="B613" s="287" t="s">
        <v>734</v>
      </c>
      <c r="C613" s="286">
        <v>0</v>
      </c>
      <c r="D613" s="286">
        <v>0</v>
      </c>
      <c r="E613" s="286">
        <v>0</v>
      </c>
      <c r="F613" s="286">
        <v>0</v>
      </c>
      <c r="G613" s="286">
        <v>0</v>
      </c>
      <c r="H613" s="286">
        <v>0</v>
      </c>
      <c r="I613" s="286">
        <v>0</v>
      </c>
      <c r="J613" s="286">
        <v>0</v>
      </c>
      <c r="K613" s="286">
        <v>0</v>
      </c>
      <c r="L613" s="286">
        <v>0</v>
      </c>
      <c r="M613" s="286">
        <v>0</v>
      </c>
      <c r="N613" s="286">
        <v>0</v>
      </c>
      <c r="O613" s="286">
        <v>0</v>
      </c>
      <c r="P613" s="286">
        <v>0</v>
      </c>
      <c r="Q613" s="166" t="s">
        <v>163</v>
      </c>
      <c r="R613" s="204">
        <f t="shared" si="9"/>
        <v>0</v>
      </c>
    </row>
    <row r="614" spans="1:18" ht="15">
      <c r="A614" s="287" t="s">
        <v>821</v>
      </c>
      <c r="B614" s="287" t="s">
        <v>734</v>
      </c>
      <c r="C614" s="286">
        <v>0</v>
      </c>
      <c r="D614" s="286">
        <v>0</v>
      </c>
      <c r="E614" s="286">
        <v>0</v>
      </c>
      <c r="F614" s="286">
        <v>0</v>
      </c>
      <c r="G614" s="286">
        <v>0</v>
      </c>
      <c r="H614" s="286">
        <v>0</v>
      </c>
      <c r="I614" s="286">
        <v>0</v>
      </c>
      <c r="J614" s="286">
        <v>0</v>
      </c>
      <c r="K614" s="286">
        <v>0</v>
      </c>
      <c r="L614" s="286">
        <v>0</v>
      </c>
      <c r="M614" s="286">
        <v>0</v>
      </c>
      <c r="N614" s="286">
        <v>0</v>
      </c>
      <c r="O614" s="286">
        <v>0</v>
      </c>
      <c r="P614" s="286">
        <v>0</v>
      </c>
      <c r="Q614" s="166" t="s">
        <v>163</v>
      </c>
      <c r="R614" s="204">
        <f t="shared" si="9"/>
        <v>0</v>
      </c>
    </row>
    <row r="615" spans="1:18" ht="15">
      <c r="A615" s="287" t="s">
        <v>822</v>
      </c>
      <c r="B615" s="287" t="s">
        <v>734</v>
      </c>
      <c r="C615" s="286">
        <v>0</v>
      </c>
      <c r="D615" s="286">
        <v>0</v>
      </c>
      <c r="E615" s="286">
        <v>0</v>
      </c>
      <c r="F615" s="286">
        <v>0</v>
      </c>
      <c r="G615" s="286">
        <v>0</v>
      </c>
      <c r="H615" s="286">
        <v>0</v>
      </c>
      <c r="I615" s="286">
        <v>0</v>
      </c>
      <c r="J615" s="286">
        <v>0</v>
      </c>
      <c r="K615" s="286">
        <v>0</v>
      </c>
      <c r="L615" s="286">
        <v>0</v>
      </c>
      <c r="M615" s="286">
        <v>0</v>
      </c>
      <c r="N615" s="286">
        <v>0</v>
      </c>
      <c r="O615" s="286">
        <v>0</v>
      </c>
      <c r="P615" s="286">
        <v>0</v>
      </c>
      <c r="Q615" s="166" t="s">
        <v>163</v>
      </c>
      <c r="R615" s="204">
        <f t="shared" si="9"/>
        <v>0</v>
      </c>
    </row>
    <row r="616" spans="1:18" ht="15">
      <c r="A616" s="287" t="s">
        <v>823</v>
      </c>
      <c r="B616" s="287" t="s">
        <v>734</v>
      </c>
      <c r="C616" s="286">
        <v>0</v>
      </c>
      <c r="D616" s="286">
        <v>0</v>
      </c>
      <c r="E616" s="286">
        <v>0</v>
      </c>
      <c r="F616" s="286">
        <v>0</v>
      </c>
      <c r="G616" s="286">
        <v>0</v>
      </c>
      <c r="H616" s="286">
        <v>0</v>
      </c>
      <c r="I616" s="286">
        <v>0</v>
      </c>
      <c r="J616" s="286">
        <v>0</v>
      </c>
      <c r="K616" s="286">
        <v>0</v>
      </c>
      <c r="L616" s="286">
        <v>0</v>
      </c>
      <c r="M616" s="286">
        <v>0</v>
      </c>
      <c r="N616" s="286">
        <v>0</v>
      </c>
      <c r="O616" s="286">
        <v>0</v>
      </c>
      <c r="P616" s="286">
        <v>0</v>
      </c>
      <c r="Q616" s="166" t="s">
        <v>163</v>
      </c>
      <c r="R616" s="204">
        <f t="shared" si="9"/>
        <v>0</v>
      </c>
    </row>
    <row r="617" spans="1:18" ht="15">
      <c r="A617" s="287" t="s">
        <v>824</v>
      </c>
      <c r="B617" s="287" t="s">
        <v>734</v>
      </c>
      <c r="C617" s="286">
        <v>0</v>
      </c>
      <c r="D617" s="286">
        <v>0</v>
      </c>
      <c r="E617" s="286">
        <v>0</v>
      </c>
      <c r="F617" s="286">
        <v>0</v>
      </c>
      <c r="G617" s="286">
        <v>0</v>
      </c>
      <c r="H617" s="286">
        <v>0</v>
      </c>
      <c r="I617" s="286">
        <v>0</v>
      </c>
      <c r="J617" s="286">
        <v>0</v>
      </c>
      <c r="K617" s="286">
        <v>0</v>
      </c>
      <c r="L617" s="286">
        <v>0</v>
      </c>
      <c r="M617" s="286">
        <v>0</v>
      </c>
      <c r="N617" s="286">
        <v>0</v>
      </c>
      <c r="O617" s="286">
        <v>0</v>
      </c>
      <c r="P617" s="286">
        <v>0</v>
      </c>
      <c r="Q617" s="166" t="s">
        <v>163</v>
      </c>
      <c r="R617" s="204">
        <f t="shared" si="9"/>
        <v>0</v>
      </c>
    </row>
    <row r="618" spans="1:18" ht="15">
      <c r="A618" s="287" t="s">
        <v>825</v>
      </c>
      <c r="B618" s="287" t="s">
        <v>734</v>
      </c>
      <c r="C618" s="286">
        <v>0</v>
      </c>
      <c r="D618" s="286">
        <v>0</v>
      </c>
      <c r="E618" s="286">
        <v>0</v>
      </c>
      <c r="F618" s="286">
        <v>0</v>
      </c>
      <c r="G618" s="286">
        <v>0</v>
      </c>
      <c r="H618" s="286">
        <v>0</v>
      </c>
      <c r="I618" s="286">
        <v>0</v>
      </c>
      <c r="J618" s="286">
        <v>0</v>
      </c>
      <c r="K618" s="286">
        <v>0</v>
      </c>
      <c r="L618" s="286">
        <v>0</v>
      </c>
      <c r="M618" s="286">
        <v>0</v>
      </c>
      <c r="N618" s="286">
        <v>0</v>
      </c>
      <c r="O618" s="286">
        <v>0</v>
      </c>
      <c r="P618" s="286">
        <v>0</v>
      </c>
      <c r="Q618" s="166" t="s">
        <v>163</v>
      </c>
      <c r="R618" s="204">
        <f t="shared" si="9"/>
        <v>0</v>
      </c>
    </row>
    <row r="619" spans="1:18" ht="15">
      <c r="A619" s="287" t="s">
        <v>826</v>
      </c>
      <c r="B619" s="287" t="s">
        <v>734</v>
      </c>
      <c r="C619" s="286">
        <v>1121000</v>
      </c>
      <c r="D619" s="286">
        <v>1128000</v>
      </c>
      <c r="E619" s="286">
        <v>1134000</v>
      </c>
      <c r="F619" s="286">
        <v>1141000</v>
      </c>
      <c r="G619" s="286">
        <v>1148000</v>
      </c>
      <c r="H619" s="286">
        <v>1154000</v>
      </c>
      <c r="I619" s="286">
        <v>1161000</v>
      </c>
      <c r="J619" s="286">
        <v>1168000</v>
      </c>
      <c r="K619" s="286">
        <v>1174000</v>
      </c>
      <c r="L619" s="286">
        <v>1181000</v>
      </c>
      <c r="M619" s="286">
        <v>1188000</v>
      </c>
      <c r="N619" s="286">
        <v>1194000</v>
      </c>
      <c r="O619" s="286">
        <v>1201000</v>
      </c>
      <c r="P619" s="286">
        <v>1161002</v>
      </c>
      <c r="Q619" s="166" t="s">
        <v>163</v>
      </c>
      <c r="R619" s="204">
        <f t="shared" si="9"/>
        <v>0</v>
      </c>
    </row>
    <row r="620" spans="1:18" ht="15">
      <c r="A620" s="287" t="s">
        <v>827</v>
      </c>
      <c r="B620" s="287" t="s">
        <v>734</v>
      </c>
      <c r="C620" s="286">
        <v>0</v>
      </c>
      <c r="D620" s="286">
        <v>0</v>
      </c>
      <c r="E620" s="286">
        <v>0</v>
      </c>
      <c r="F620" s="286">
        <v>0</v>
      </c>
      <c r="G620" s="286">
        <v>0</v>
      </c>
      <c r="H620" s="286">
        <v>0</v>
      </c>
      <c r="I620" s="286">
        <v>0</v>
      </c>
      <c r="J620" s="286">
        <v>0</v>
      </c>
      <c r="K620" s="286">
        <v>0</v>
      </c>
      <c r="L620" s="286">
        <v>0</v>
      </c>
      <c r="M620" s="286">
        <v>0</v>
      </c>
      <c r="N620" s="286">
        <v>0</v>
      </c>
      <c r="O620" s="286">
        <v>0</v>
      </c>
      <c r="P620" s="286">
        <v>0</v>
      </c>
      <c r="Q620" s="166" t="s">
        <v>163</v>
      </c>
      <c r="R620" s="204">
        <f t="shared" si="9"/>
        <v>0</v>
      </c>
    </row>
    <row r="621" spans="1:18" ht="15">
      <c r="A621" s="287" t="s">
        <v>828</v>
      </c>
      <c r="B621" s="287" t="s">
        <v>734</v>
      </c>
      <c r="C621" s="286">
        <v>52000</v>
      </c>
      <c r="D621" s="286">
        <v>52000</v>
      </c>
      <c r="E621" s="286">
        <v>52000</v>
      </c>
      <c r="F621" s="286">
        <v>52000</v>
      </c>
      <c r="G621" s="286">
        <v>52000</v>
      </c>
      <c r="H621" s="286">
        <v>52000</v>
      </c>
      <c r="I621" s="286">
        <v>52000</v>
      </c>
      <c r="J621" s="286">
        <v>52000</v>
      </c>
      <c r="K621" s="286">
        <v>52000</v>
      </c>
      <c r="L621" s="286">
        <v>52000</v>
      </c>
      <c r="M621" s="286">
        <v>52000</v>
      </c>
      <c r="N621" s="286">
        <v>52000</v>
      </c>
      <c r="O621" s="286">
        <v>52000</v>
      </c>
      <c r="P621" s="286">
        <v>52126</v>
      </c>
      <c r="Q621" s="166" t="s">
        <v>163</v>
      </c>
      <c r="R621" s="204">
        <f t="shared" si="9"/>
        <v>0</v>
      </c>
    </row>
    <row r="622" spans="1:18" ht="15">
      <c r="A622" s="287" t="s">
        <v>829</v>
      </c>
      <c r="B622" s="287" t="s">
        <v>734</v>
      </c>
      <c r="C622" s="286">
        <v>0</v>
      </c>
      <c r="D622" s="286">
        <v>0</v>
      </c>
      <c r="E622" s="286">
        <v>0</v>
      </c>
      <c r="F622" s="286">
        <v>0</v>
      </c>
      <c r="G622" s="286">
        <v>0</v>
      </c>
      <c r="H622" s="286">
        <v>0</v>
      </c>
      <c r="I622" s="286">
        <v>0</v>
      </c>
      <c r="J622" s="286">
        <v>0</v>
      </c>
      <c r="K622" s="286">
        <v>0</v>
      </c>
      <c r="L622" s="286">
        <v>0</v>
      </c>
      <c r="M622" s="286">
        <v>0</v>
      </c>
      <c r="N622" s="286">
        <v>0</v>
      </c>
      <c r="O622" s="286">
        <v>0</v>
      </c>
      <c r="P622" s="286">
        <v>0</v>
      </c>
      <c r="Q622" s="166" t="s">
        <v>163</v>
      </c>
      <c r="R622" s="204">
        <f t="shared" si="9"/>
        <v>0</v>
      </c>
    </row>
    <row r="623" spans="1:18" ht="15">
      <c r="A623" s="287" t="s">
        <v>830</v>
      </c>
      <c r="B623" s="287" t="s">
        <v>734</v>
      </c>
      <c r="C623" s="286">
        <v>2253000</v>
      </c>
      <c r="D623" s="286">
        <v>2303000</v>
      </c>
      <c r="E623" s="286">
        <v>2353000</v>
      </c>
      <c r="F623" s="286">
        <v>2403000</v>
      </c>
      <c r="G623" s="286">
        <v>2454000</v>
      </c>
      <c r="H623" s="286">
        <v>2504000</v>
      </c>
      <c r="I623" s="286">
        <v>2554000</v>
      </c>
      <c r="J623" s="286">
        <v>2605000</v>
      </c>
      <c r="K623" s="286">
        <v>2657000</v>
      </c>
      <c r="L623" s="286">
        <v>2708000</v>
      </c>
      <c r="M623" s="286">
        <v>2759000</v>
      </c>
      <c r="N623" s="286">
        <v>2811000</v>
      </c>
      <c r="O623" s="286">
        <v>2862000</v>
      </c>
      <c r="P623" s="286">
        <v>2555748</v>
      </c>
      <c r="Q623" s="166" t="s">
        <v>163</v>
      </c>
      <c r="R623" s="204">
        <f t="shared" si="9"/>
        <v>0</v>
      </c>
    </row>
    <row r="624" spans="1:18" ht="15">
      <c r="A624" s="287" t="s">
        <v>831</v>
      </c>
      <c r="B624" s="287" t="s">
        <v>734</v>
      </c>
      <c r="C624" s="286">
        <v>0</v>
      </c>
      <c r="D624" s="286">
        <v>0</v>
      </c>
      <c r="E624" s="286">
        <v>0</v>
      </c>
      <c r="F624" s="286">
        <v>0</v>
      </c>
      <c r="G624" s="286">
        <v>0</v>
      </c>
      <c r="H624" s="286">
        <v>0</v>
      </c>
      <c r="I624" s="286">
        <v>0</v>
      </c>
      <c r="J624" s="286">
        <v>0</v>
      </c>
      <c r="K624" s="286">
        <v>0</v>
      </c>
      <c r="L624" s="286">
        <v>0</v>
      </c>
      <c r="M624" s="286">
        <v>0</v>
      </c>
      <c r="N624" s="286">
        <v>0</v>
      </c>
      <c r="O624" s="286">
        <v>0</v>
      </c>
      <c r="P624" s="286">
        <v>0</v>
      </c>
      <c r="Q624" s="166" t="s">
        <v>163</v>
      </c>
      <c r="R624" s="204">
        <f t="shared" si="9"/>
        <v>0</v>
      </c>
    </row>
    <row r="625" spans="1:18" ht="15">
      <c r="A625" s="287" t="s">
        <v>832</v>
      </c>
      <c r="B625" s="287" t="s">
        <v>734</v>
      </c>
      <c r="C625" s="286">
        <v>23985000</v>
      </c>
      <c r="D625" s="286">
        <v>24064000</v>
      </c>
      <c r="E625" s="286">
        <v>24151000</v>
      </c>
      <c r="F625" s="286">
        <v>24029000</v>
      </c>
      <c r="G625" s="286">
        <v>24098000</v>
      </c>
      <c r="H625" s="286">
        <v>24168000</v>
      </c>
      <c r="I625" s="286">
        <v>24238000</v>
      </c>
      <c r="J625" s="286">
        <v>24308000</v>
      </c>
      <c r="K625" s="286">
        <v>24378000</v>
      </c>
      <c r="L625" s="286">
        <v>24450000</v>
      </c>
      <c r="M625" s="286">
        <v>24521000</v>
      </c>
      <c r="N625" s="286">
        <v>24591000</v>
      </c>
      <c r="O625" s="286">
        <v>24664000</v>
      </c>
      <c r="P625" s="286">
        <v>24276711</v>
      </c>
      <c r="Q625" s="166" t="s">
        <v>163</v>
      </c>
      <c r="R625" s="204">
        <f t="shared" si="9"/>
        <v>0</v>
      </c>
    </row>
    <row r="626" spans="1:18" ht="15">
      <c r="A626" s="287" t="s">
        <v>833</v>
      </c>
      <c r="B626" s="287" t="s">
        <v>734</v>
      </c>
      <c r="C626" s="286">
        <v>0</v>
      </c>
      <c r="D626" s="286">
        <v>0</v>
      </c>
      <c r="E626" s="286">
        <v>0</v>
      </c>
      <c r="F626" s="286">
        <v>0</v>
      </c>
      <c r="G626" s="286">
        <v>0</v>
      </c>
      <c r="H626" s="286">
        <v>0</v>
      </c>
      <c r="I626" s="286">
        <v>0</v>
      </c>
      <c r="J626" s="286">
        <v>0</v>
      </c>
      <c r="K626" s="286">
        <v>0</v>
      </c>
      <c r="L626" s="286">
        <v>0</v>
      </c>
      <c r="M626" s="286">
        <v>0</v>
      </c>
      <c r="N626" s="286">
        <v>0</v>
      </c>
      <c r="O626" s="286">
        <v>0</v>
      </c>
      <c r="P626" s="286">
        <v>0</v>
      </c>
      <c r="Q626" s="166" t="s">
        <v>163</v>
      </c>
      <c r="R626" s="204">
        <f t="shared" si="9"/>
        <v>0</v>
      </c>
    </row>
    <row r="627" spans="1:18" ht="15">
      <c r="A627" s="287" t="s">
        <v>834</v>
      </c>
      <c r="B627" s="287" t="s">
        <v>734</v>
      </c>
      <c r="C627" s="286">
        <v>0</v>
      </c>
      <c r="D627" s="286">
        <v>0</v>
      </c>
      <c r="E627" s="286">
        <v>0</v>
      </c>
      <c r="F627" s="286">
        <v>0</v>
      </c>
      <c r="G627" s="286">
        <v>0</v>
      </c>
      <c r="H627" s="286">
        <v>0</v>
      </c>
      <c r="I627" s="286">
        <v>0</v>
      </c>
      <c r="J627" s="286">
        <v>0</v>
      </c>
      <c r="K627" s="286">
        <v>0</v>
      </c>
      <c r="L627" s="286">
        <v>0</v>
      </c>
      <c r="M627" s="286">
        <v>0</v>
      </c>
      <c r="N627" s="286">
        <v>0</v>
      </c>
      <c r="O627" s="286">
        <v>0</v>
      </c>
      <c r="P627" s="286">
        <v>0</v>
      </c>
      <c r="Q627" s="166" t="s">
        <v>163</v>
      </c>
      <c r="R627" s="204">
        <f t="shared" si="9"/>
        <v>0</v>
      </c>
    </row>
    <row r="628" spans="1:18" ht="15">
      <c r="A628" s="287" t="s">
        <v>835</v>
      </c>
      <c r="B628" s="287" t="s">
        <v>734</v>
      </c>
      <c r="C628" s="286">
        <v>2066000</v>
      </c>
      <c r="D628" s="286">
        <v>2072000</v>
      </c>
      <c r="E628" s="286">
        <v>2078000</v>
      </c>
      <c r="F628" s="286">
        <v>2084000</v>
      </c>
      <c r="G628" s="286">
        <v>2089000</v>
      </c>
      <c r="H628" s="286">
        <v>2095000</v>
      </c>
      <c r="I628" s="286">
        <v>2101000</v>
      </c>
      <c r="J628" s="286">
        <v>2107000</v>
      </c>
      <c r="K628" s="286">
        <v>2113000</v>
      </c>
      <c r="L628" s="286">
        <v>2118000</v>
      </c>
      <c r="M628" s="286">
        <v>2124000</v>
      </c>
      <c r="N628" s="286">
        <v>2130000</v>
      </c>
      <c r="O628" s="286">
        <v>2136000</v>
      </c>
      <c r="P628" s="286">
        <v>2100984</v>
      </c>
      <c r="Q628" s="166" t="s">
        <v>163</v>
      </c>
      <c r="R628" s="204">
        <f t="shared" si="9"/>
        <v>0</v>
      </c>
    </row>
    <row r="629" spans="1:18" ht="15">
      <c r="A629" s="287" t="s">
        <v>836</v>
      </c>
      <c r="B629" s="287" t="s">
        <v>734</v>
      </c>
      <c r="C629" s="286">
        <v>0</v>
      </c>
      <c r="D629" s="286">
        <v>0</v>
      </c>
      <c r="E629" s="286">
        <v>0</v>
      </c>
      <c r="F629" s="286">
        <v>0</v>
      </c>
      <c r="G629" s="286">
        <v>0</v>
      </c>
      <c r="H629" s="286">
        <v>0</v>
      </c>
      <c r="I629" s="286">
        <v>0</v>
      </c>
      <c r="J629" s="286">
        <v>0</v>
      </c>
      <c r="K629" s="286">
        <v>0</v>
      </c>
      <c r="L629" s="286">
        <v>0</v>
      </c>
      <c r="M629" s="286">
        <v>0</v>
      </c>
      <c r="N629" s="286">
        <v>0</v>
      </c>
      <c r="O629" s="286">
        <v>0</v>
      </c>
      <c r="P629" s="286">
        <v>0</v>
      </c>
      <c r="Q629" s="166" t="s">
        <v>163</v>
      </c>
      <c r="R629" s="204">
        <f t="shared" si="9"/>
        <v>0</v>
      </c>
    </row>
    <row r="630" spans="1:18" ht="15">
      <c r="A630" s="287" t="s">
        <v>837</v>
      </c>
      <c r="B630" s="287" t="s">
        <v>734</v>
      </c>
      <c r="C630" s="286">
        <v>72000</v>
      </c>
      <c r="D630" s="286">
        <v>72000</v>
      </c>
      <c r="E630" s="286">
        <v>72000</v>
      </c>
      <c r="F630" s="286">
        <v>72000</v>
      </c>
      <c r="G630" s="286">
        <v>73000</v>
      </c>
      <c r="H630" s="286">
        <v>73000</v>
      </c>
      <c r="I630" s="286">
        <v>73000</v>
      </c>
      <c r="J630" s="286">
        <v>74000</v>
      </c>
      <c r="K630" s="286">
        <v>74000</v>
      </c>
      <c r="L630" s="286">
        <v>74000</v>
      </c>
      <c r="M630" s="286">
        <v>75000</v>
      </c>
      <c r="N630" s="286">
        <v>75000</v>
      </c>
      <c r="O630" s="286">
        <v>75000</v>
      </c>
      <c r="P630" s="286">
        <v>73364</v>
      </c>
      <c r="Q630" s="166" t="s">
        <v>163</v>
      </c>
      <c r="R630" s="204">
        <f t="shared" si="9"/>
        <v>0</v>
      </c>
    </row>
    <row r="631" spans="1:18" ht="15">
      <c r="A631" s="287" t="s">
        <v>838</v>
      </c>
      <c r="B631" s="287" t="s">
        <v>734</v>
      </c>
      <c r="C631" s="286">
        <v>0</v>
      </c>
      <c r="D631" s="286">
        <v>0</v>
      </c>
      <c r="E631" s="286">
        <v>0</v>
      </c>
      <c r="F631" s="286">
        <v>0</v>
      </c>
      <c r="G631" s="286">
        <v>0</v>
      </c>
      <c r="H631" s="286">
        <v>0</v>
      </c>
      <c r="I631" s="286">
        <v>0</v>
      </c>
      <c r="J631" s="286">
        <v>0</v>
      </c>
      <c r="K631" s="286">
        <v>0</v>
      </c>
      <c r="L631" s="286">
        <v>0</v>
      </c>
      <c r="M631" s="286">
        <v>0</v>
      </c>
      <c r="N631" s="286">
        <v>0</v>
      </c>
      <c r="O631" s="286">
        <v>0</v>
      </c>
      <c r="P631" s="286">
        <v>0</v>
      </c>
      <c r="Q631" s="166" t="s">
        <v>163</v>
      </c>
      <c r="R631" s="204">
        <f t="shared" si="9"/>
        <v>0</v>
      </c>
    </row>
    <row r="632" spans="1:18" ht="15">
      <c r="A632" s="287" t="s">
        <v>839</v>
      </c>
      <c r="B632" s="287" t="s">
        <v>734</v>
      </c>
      <c r="C632" s="286">
        <v>0</v>
      </c>
      <c r="D632" s="286">
        <v>0</v>
      </c>
      <c r="E632" s="286">
        <v>0</v>
      </c>
      <c r="F632" s="286">
        <v>0</v>
      </c>
      <c r="G632" s="286">
        <v>0</v>
      </c>
      <c r="H632" s="286">
        <v>0</v>
      </c>
      <c r="I632" s="286">
        <v>0</v>
      </c>
      <c r="J632" s="286">
        <v>0</v>
      </c>
      <c r="K632" s="286">
        <v>0</v>
      </c>
      <c r="L632" s="286">
        <v>0</v>
      </c>
      <c r="M632" s="286">
        <v>0</v>
      </c>
      <c r="N632" s="286">
        <v>0</v>
      </c>
      <c r="O632" s="286">
        <v>0</v>
      </c>
      <c r="P632" s="286">
        <v>0</v>
      </c>
      <c r="Q632" s="166" t="s">
        <v>163</v>
      </c>
      <c r="R632" s="204">
        <f t="shared" si="9"/>
        <v>0</v>
      </c>
    </row>
    <row r="633" spans="1:18" ht="15">
      <c r="A633" s="287" t="s">
        <v>840</v>
      </c>
      <c r="B633" s="287" t="s">
        <v>734</v>
      </c>
      <c r="C633" s="286">
        <v>0</v>
      </c>
      <c r="D633" s="286">
        <v>0</v>
      </c>
      <c r="E633" s="286">
        <v>0</v>
      </c>
      <c r="F633" s="286">
        <v>0</v>
      </c>
      <c r="G633" s="286">
        <v>0</v>
      </c>
      <c r="H633" s="286">
        <v>0</v>
      </c>
      <c r="I633" s="286">
        <v>0</v>
      </c>
      <c r="J633" s="286">
        <v>0</v>
      </c>
      <c r="K633" s="286">
        <v>0</v>
      </c>
      <c r="L633" s="286">
        <v>0</v>
      </c>
      <c r="M633" s="286">
        <v>0</v>
      </c>
      <c r="N633" s="286">
        <v>0</v>
      </c>
      <c r="O633" s="286">
        <v>0</v>
      </c>
      <c r="P633" s="286">
        <v>0</v>
      </c>
      <c r="Q633" s="166" t="s">
        <v>163</v>
      </c>
      <c r="R633" s="204">
        <f t="shared" si="9"/>
        <v>0</v>
      </c>
    </row>
    <row r="634" spans="1:18" ht="15">
      <c r="A634" s="287" t="s">
        <v>841</v>
      </c>
      <c r="B634" s="287" t="s">
        <v>734</v>
      </c>
      <c r="C634" s="286">
        <v>0</v>
      </c>
      <c r="D634" s="286">
        <v>0</v>
      </c>
      <c r="E634" s="286">
        <v>0</v>
      </c>
      <c r="F634" s="286">
        <v>0</v>
      </c>
      <c r="G634" s="286">
        <v>0</v>
      </c>
      <c r="H634" s="286">
        <v>0</v>
      </c>
      <c r="I634" s="286">
        <v>0</v>
      </c>
      <c r="J634" s="286">
        <v>0</v>
      </c>
      <c r="K634" s="286">
        <v>0</v>
      </c>
      <c r="L634" s="286">
        <v>0</v>
      </c>
      <c r="M634" s="286">
        <v>0</v>
      </c>
      <c r="N634" s="286">
        <v>0</v>
      </c>
      <c r="O634" s="286">
        <v>0</v>
      </c>
      <c r="P634" s="286">
        <v>0</v>
      </c>
      <c r="Q634" s="166" t="s">
        <v>163</v>
      </c>
      <c r="R634" s="204">
        <f t="shared" si="9"/>
        <v>0</v>
      </c>
    </row>
    <row r="635" spans="1:18" ht="15">
      <c r="A635" s="287" t="s">
        <v>842</v>
      </c>
      <c r="B635" s="287" t="s">
        <v>734</v>
      </c>
      <c r="C635" s="286">
        <v>0</v>
      </c>
      <c r="D635" s="286">
        <v>0</v>
      </c>
      <c r="E635" s="286">
        <v>0</v>
      </c>
      <c r="F635" s="286">
        <v>0</v>
      </c>
      <c r="G635" s="286">
        <v>0</v>
      </c>
      <c r="H635" s="286">
        <v>0</v>
      </c>
      <c r="I635" s="286">
        <v>0</v>
      </c>
      <c r="J635" s="286">
        <v>0</v>
      </c>
      <c r="K635" s="286">
        <v>0</v>
      </c>
      <c r="L635" s="286">
        <v>0</v>
      </c>
      <c r="M635" s="286">
        <v>0</v>
      </c>
      <c r="N635" s="286">
        <v>0</v>
      </c>
      <c r="O635" s="286">
        <v>0</v>
      </c>
      <c r="P635" s="286">
        <v>0</v>
      </c>
      <c r="Q635" s="166" t="s">
        <v>163</v>
      </c>
      <c r="R635" s="204">
        <f t="shared" si="9"/>
        <v>0</v>
      </c>
    </row>
    <row r="636" spans="1:18" ht="15">
      <c r="A636" s="287" t="s">
        <v>843</v>
      </c>
      <c r="B636" s="287" t="s">
        <v>734</v>
      </c>
      <c r="C636" s="286">
        <v>0</v>
      </c>
      <c r="D636" s="286">
        <v>0</v>
      </c>
      <c r="E636" s="286">
        <v>0</v>
      </c>
      <c r="F636" s="286">
        <v>0</v>
      </c>
      <c r="G636" s="286">
        <v>0</v>
      </c>
      <c r="H636" s="286">
        <v>0</v>
      </c>
      <c r="I636" s="286">
        <v>0</v>
      </c>
      <c r="J636" s="286">
        <v>0</v>
      </c>
      <c r="K636" s="286">
        <v>0</v>
      </c>
      <c r="L636" s="286">
        <v>0</v>
      </c>
      <c r="M636" s="286">
        <v>0</v>
      </c>
      <c r="N636" s="286">
        <v>0</v>
      </c>
      <c r="O636" s="286">
        <v>0</v>
      </c>
      <c r="P636" s="286">
        <v>0</v>
      </c>
      <c r="Q636" s="166" t="s">
        <v>163</v>
      </c>
      <c r="R636" s="204">
        <f t="shared" si="9"/>
        <v>0</v>
      </c>
    </row>
    <row r="637" spans="1:18" ht="15">
      <c r="A637" s="287" t="s">
        <v>844</v>
      </c>
      <c r="B637" s="287" t="s">
        <v>734</v>
      </c>
      <c r="C637" s="286">
        <v>0</v>
      </c>
      <c r="D637" s="286">
        <v>0</v>
      </c>
      <c r="E637" s="286">
        <v>0</v>
      </c>
      <c r="F637" s="286">
        <v>0</v>
      </c>
      <c r="G637" s="286">
        <v>0</v>
      </c>
      <c r="H637" s="286">
        <v>0</v>
      </c>
      <c r="I637" s="286">
        <v>0</v>
      </c>
      <c r="J637" s="286">
        <v>0</v>
      </c>
      <c r="K637" s="286">
        <v>0</v>
      </c>
      <c r="L637" s="286">
        <v>0</v>
      </c>
      <c r="M637" s="286">
        <v>0</v>
      </c>
      <c r="N637" s="286">
        <v>0</v>
      </c>
      <c r="O637" s="286">
        <v>0</v>
      </c>
      <c r="P637" s="286">
        <v>0</v>
      </c>
      <c r="Q637" s="166" t="s">
        <v>163</v>
      </c>
      <c r="R637" s="204">
        <f t="shared" si="9"/>
        <v>0</v>
      </c>
    </row>
    <row r="638" spans="1:18" ht="15">
      <c r="A638" s="287" t="s">
        <v>845</v>
      </c>
      <c r="B638" s="287" t="s">
        <v>734</v>
      </c>
      <c r="C638" s="286">
        <v>0</v>
      </c>
      <c r="D638" s="286">
        <v>0</v>
      </c>
      <c r="E638" s="286">
        <v>0</v>
      </c>
      <c r="F638" s="286">
        <v>0</v>
      </c>
      <c r="G638" s="286">
        <v>0</v>
      </c>
      <c r="H638" s="286">
        <v>0</v>
      </c>
      <c r="I638" s="286">
        <v>0</v>
      </c>
      <c r="J638" s="286">
        <v>0</v>
      </c>
      <c r="K638" s="286">
        <v>0</v>
      </c>
      <c r="L638" s="286">
        <v>0</v>
      </c>
      <c r="M638" s="286">
        <v>0</v>
      </c>
      <c r="N638" s="286">
        <v>0</v>
      </c>
      <c r="O638" s="286">
        <v>0</v>
      </c>
      <c r="P638" s="286">
        <v>0</v>
      </c>
      <c r="Q638" s="166" t="s">
        <v>163</v>
      </c>
      <c r="R638" s="204">
        <f t="shared" si="9"/>
        <v>0</v>
      </c>
    </row>
    <row r="639" spans="1:18" ht="15">
      <c r="A639" s="287" t="s">
        <v>846</v>
      </c>
      <c r="B639" s="287" t="s">
        <v>734</v>
      </c>
      <c r="C639" s="286">
        <v>6306000</v>
      </c>
      <c r="D639" s="286">
        <v>6320000</v>
      </c>
      <c r="E639" s="286">
        <v>6334000</v>
      </c>
      <c r="F639" s="286">
        <v>6347000</v>
      </c>
      <c r="G639" s="286">
        <v>6361000</v>
      </c>
      <c r="H639" s="286">
        <v>6375000</v>
      </c>
      <c r="I639" s="286">
        <v>6388000</v>
      </c>
      <c r="J639" s="286">
        <v>6402000</v>
      </c>
      <c r="K639" s="286">
        <v>6416000</v>
      </c>
      <c r="L639" s="286">
        <v>6429000</v>
      </c>
      <c r="M639" s="286">
        <v>6443000</v>
      </c>
      <c r="N639" s="286">
        <v>6457000</v>
      </c>
      <c r="O639" s="286">
        <v>6470000</v>
      </c>
      <c r="P639" s="286">
        <v>6388260</v>
      </c>
      <c r="Q639" s="166" t="s">
        <v>163</v>
      </c>
      <c r="R639" s="204">
        <f t="shared" si="9"/>
        <v>0</v>
      </c>
    </row>
    <row r="640" spans="1:18" ht="15">
      <c r="A640" s="287" t="s">
        <v>847</v>
      </c>
      <c r="B640" s="287" t="s">
        <v>734</v>
      </c>
      <c r="C640" s="286">
        <v>0</v>
      </c>
      <c r="D640" s="286">
        <v>0</v>
      </c>
      <c r="E640" s="286">
        <v>0</v>
      </c>
      <c r="F640" s="286">
        <v>0</v>
      </c>
      <c r="G640" s="286">
        <v>0</v>
      </c>
      <c r="H640" s="286">
        <v>0</v>
      </c>
      <c r="I640" s="286">
        <v>0</v>
      </c>
      <c r="J640" s="286">
        <v>0</v>
      </c>
      <c r="K640" s="286">
        <v>0</v>
      </c>
      <c r="L640" s="286">
        <v>0</v>
      </c>
      <c r="M640" s="286">
        <v>0</v>
      </c>
      <c r="N640" s="286">
        <v>0</v>
      </c>
      <c r="O640" s="286">
        <v>0</v>
      </c>
      <c r="P640" s="286">
        <v>0</v>
      </c>
      <c r="Q640" s="166" t="s">
        <v>163</v>
      </c>
      <c r="R640" s="204">
        <f t="shared" si="9"/>
        <v>0</v>
      </c>
    </row>
    <row r="641" spans="1:18" ht="15">
      <c r="A641" s="287" t="s">
        <v>848</v>
      </c>
      <c r="B641" s="287" t="s">
        <v>734</v>
      </c>
      <c r="C641" s="286">
        <v>0</v>
      </c>
      <c r="D641" s="286">
        <v>0</v>
      </c>
      <c r="E641" s="286">
        <v>0</v>
      </c>
      <c r="F641" s="286">
        <v>0</v>
      </c>
      <c r="G641" s="286">
        <v>0</v>
      </c>
      <c r="H641" s="286">
        <v>0</v>
      </c>
      <c r="I641" s="286">
        <v>0</v>
      </c>
      <c r="J641" s="286">
        <v>0</v>
      </c>
      <c r="K641" s="286">
        <v>0</v>
      </c>
      <c r="L641" s="286">
        <v>0</v>
      </c>
      <c r="M641" s="286">
        <v>0</v>
      </c>
      <c r="N641" s="286">
        <v>0</v>
      </c>
      <c r="O641" s="286">
        <v>0</v>
      </c>
      <c r="P641" s="286">
        <v>0</v>
      </c>
      <c r="Q641" s="166" t="s">
        <v>163</v>
      </c>
      <c r="R641" s="204">
        <f t="shared" si="9"/>
        <v>0</v>
      </c>
    </row>
    <row r="642" spans="1:18" ht="15">
      <c r="A642" s="287" t="s">
        <v>849</v>
      </c>
      <c r="B642" s="287" t="s">
        <v>734</v>
      </c>
      <c r="C642" s="286">
        <v>0</v>
      </c>
      <c r="D642" s="286">
        <v>0</v>
      </c>
      <c r="E642" s="286">
        <v>0</v>
      </c>
      <c r="F642" s="286">
        <v>0</v>
      </c>
      <c r="G642" s="286">
        <v>0</v>
      </c>
      <c r="H642" s="286">
        <v>0</v>
      </c>
      <c r="I642" s="286">
        <v>0</v>
      </c>
      <c r="J642" s="286">
        <v>0</v>
      </c>
      <c r="K642" s="286">
        <v>0</v>
      </c>
      <c r="L642" s="286">
        <v>0</v>
      </c>
      <c r="M642" s="286">
        <v>0</v>
      </c>
      <c r="N642" s="286">
        <v>0</v>
      </c>
      <c r="O642" s="286">
        <v>0</v>
      </c>
      <c r="P642" s="286">
        <v>0</v>
      </c>
      <c r="Q642" s="166" t="s">
        <v>163</v>
      </c>
      <c r="R642" s="204">
        <f t="shared" si="9"/>
        <v>0</v>
      </c>
    </row>
    <row r="643" spans="1:18" ht="15">
      <c r="A643" s="287" t="s">
        <v>850</v>
      </c>
      <c r="B643" s="287" t="s">
        <v>734</v>
      </c>
      <c r="C643" s="286">
        <v>0</v>
      </c>
      <c r="D643" s="286">
        <v>0</v>
      </c>
      <c r="E643" s="286">
        <v>0</v>
      </c>
      <c r="F643" s="286">
        <v>0</v>
      </c>
      <c r="G643" s="286">
        <v>0</v>
      </c>
      <c r="H643" s="286">
        <v>0</v>
      </c>
      <c r="I643" s="286">
        <v>0</v>
      </c>
      <c r="J643" s="286">
        <v>0</v>
      </c>
      <c r="K643" s="286">
        <v>0</v>
      </c>
      <c r="L643" s="286">
        <v>0</v>
      </c>
      <c r="M643" s="286">
        <v>0</v>
      </c>
      <c r="N643" s="286">
        <v>0</v>
      </c>
      <c r="O643" s="286">
        <v>0</v>
      </c>
      <c r="P643" s="286">
        <v>0</v>
      </c>
      <c r="Q643" s="166" t="s">
        <v>163</v>
      </c>
      <c r="R643" s="204">
        <f t="shared" si="9"/>
        <v>0</v>
      </c>
    </row>
    <row r="644" spans="1:18" ht="15">
      <c r="A644" s="287" t="s">
        <v>851</v>
      </c>
      <c r="B644" s="287" t="s">
        <v>734</v>
      </c>
      <c r="C644" s="286">
        <v>0</v>
      </c>
      <c r="D644" s="286">
        <v>0</v>
      </c>
      <c r="E644" s="286">
        <v>0</v>
      </c>
      <c r="F644" s="286">
        <v>0</v>
      </c>
      <c r="G644" s="286">
        <v>0</v>
      </c>
      <c r="H644" s="286">
        <v>0</v>
      </c>
      <c r="I644" s="286">
        <v>0</v>
      </c>
      <c r="J644" s="286">
        <v>0</v>
      </c>
      <c r="K644" s="286">
        <v>0</v>
      </c>
      <c r="L644" s="286">
        <v>0</v>
      </c>
      <c r="M644" s="286">
        <v>0</v>
      </c>
      <c r="N644" s="286">
        <v>0</v>
      </c>
      <c r="O644" s="286">
        <v>0</v>
      </c>
      <c r="P644" s="286">
        <v>0</v>
      </c>
      <c r="Q644" s="166" t="s">
        <v>163</v>
      </c>
      <c r="R644" s="204">
        <f t="shared" ref="R644:R707" si="10">(ROUND((C644+O644+SUM(D644:N644)*2)/24,-3)-(ROUND(P644,-3)))</f>
        <v>0</v>
      </c>
    </row>
    <row r="645" spans="1:18" ht="15">
      <c r="A645" s="287" t="s">
        <v>852</v>
      </c>
      <c r="B645" s="287" t="s">
        <v>734</v>
      </c>
      <c r="C645" s="286">
        <v>0</v>
      </c>
      <c r="D645" s="286">
        <v>0</v>
      </c>
      <c r="E645" s="286">
        <v>0</v>
      </c>
      <c r="F645" s="286">
        <v>0</v>
      </c>
      <c r="G645" s="286">
        <v>0</v>
      </c>
      <c r="H645" s="286">
        <v>0</v>
      </c>
      <c r="I645" s="286">
        <v>0</v>
      </c>
      <c r="J645" s="286">
        <v>0</v>
      </c>
      <c r="K645" s="286">
        <v>0</v>
      </c>
      <c r="L645" s="286">
        <v>0</v>
      </c>
      <c r="M645" s="286">
        <v>0</v>
      </c>
      <c r="N645" s="286">
        <v>0</v>
      </c>
      <c r="O645" s="286">
        <v>0</v>
      </c>
      <c r="P645" s="286">
        <v>0</v>
      </c>
      <c r="Q645" s="166" t="s">
        <v>163</v>
      </c>
      <c r="R645" s="204">
        <f t="shared" si="10"/>
        <v>0</v>
      </c>
    </row>
    <row r="646" spans="1:18" ht="15">
      <c r="A646" s="287" t="s">
        <v>853</v>
      </c>
      <c r="B646" s="287" t="s">
        <v>734</v>
      </c>
      <c r="C646" s="286">
        <v>0</v>
      </c>
      <c r="D646" s="286">
        <v>0</v>
      </c>
      <c r="E646" s="286">
        <v>0</v>
      </c>
      <c r="F646" s="286">
        <v>0</v>
      </c>
      <c r="G646" s="286">
        <v>0</v>
      </c>
      <c r="H646" s="286">
        <v>0</v>
      </c>
      <c r="I646" s="286">
        <v>0</v>
      </c>
      <c r="J646" s="286">
        <v>0</v>
      </c>
      <c r="K646" s="286">
        <v>0</v>
      </c>
      <c r="L646" s="286">
        <v>0</v>
      </c>
      <c r="M646" s="286">
        <v>0</v>
      </c>
      <c r="N646" s="286">
        <v>0</v>
      </c>
      <c r="O646" s="286">
        <v>0</v>
      </c>
      <c r="P646" s="286">
        <v>0</v>
      </c>
      <c r="Q646" s="166" t="s">
        <v>163</v>
      </c>
      <c r="R646" s="204">
        <f t="shared" si="10"/>
        <v>0</v>
      </c>
    </row>
    <row r="647" spans="1:18" ht="15">
      <c r="A647" s="287" t="s">
        <v>854</v>
      </c>
      <c r="B647" s="287" t="s">
        <v>734</v>
      </c>
      <c r="C647" s="286">
        <v>16288000</v>
      </c>
      <c r="D647" s="286">
        <v>16309000</v>
      </c>
      <c r="E647" s="286">
        <v>16331000</v>
      </c>
      <c r="F647" s="286">
        <v>16352000</v>
      </c>
      <c r="G647" s="286">
        <v>16373000</v>
      </c>
      <c r="H647" s="286">
        <v>16394000</v>
      </c>
      <c r="I647" s="286">
        <v>16415000</v>
      </c>
      <c r="J647" s="286">
        <v>16437000</v>
      </c>
      <c r="K647" s="286">
        <v>16458000</v>
      </c>
      <c r="L647" s="286">
        <v>16479000</v>
      </c>
      <c r="M647" s="286">
        <v>16500000</v>
      </c>
      <c r="N647" s="286">
        <v>16522000</v>
      </c>
      <c r="O647" s="286">
        <v>16543000</v>
      </c>
      <c r="P647" s="286">
        <v>16415461</v>
      </c>
      <c r="Q647" s="166" t="s">
        <v>163</v>
      </c>
      <c r="R647" s="204">
        <f t="shared" si="10"/>
        <v>0</v>
      </c>
    </row>
    <row r="648" spans="1:18" ht="15">
      <c r="A648" s="287" t="s">
        <v>855</v>
      </c>
      <c r="B648" s="287" t="s">
        <v>734</v>
      </c>
      <c r="C648" s="286">
        <v>10832000</v>
      </c>
      <c r="D648" s="286">
        <v>10846000</v>
      </c>
      <c r="E648" s="286">
        <v>10860000</v>
      </c>
      <c r="F648" s="286">
        <v>10874000</v>
      </c>
      <c r="G648" s="286">
        <v>10888000</v>
      </c>
      <c r="H648" s="286">
        <v>10902000</v>
      </c>
      <c r="I648" s="286">
        <v>10915000</v>
      </c>
      <c r="J648" s="286">
        <v>10929000</v>
      </c>
      <c r="K648" s="286">
        <v>10943000</v>
      </c>
      <c r="L648" s="286">
        <v>10957000</v>
      </c>
      <c r="M648" s="286">
        <v>10971000</v>
      </c>
      <c r="N648" s="286">
        <v>10985000</v>
      </c>
      <c r="O648" s="286">
        <v>10999000</v>
      </c>
      <c r="P648" s="286">
        <v>10915468</v>
      </c>
      <c r="Q648" s="166" t="s">
        <v>163</v>
      </c>
      <c r="R648" s="204">
        <f t="shared" si="10"/>
        <v>0</v>
      </c>
    </row>
    <row r="649" spans="1:18" ht="15">
      <c r="A649" s="287" t="s">
        <v>856</v>
      </c>
      <c r="B649" s="287" t="s">
        <v>734</v>
      </c>
      <c r="C649" s="286">
        <v>0</v>
      </c>
      <c r="D649" s="286">
        <v>0</v>
      </c>
      <c r="E649" s="286">
        <v>0</v>
      </c>
      <c r="F649" s="286">
        <v>0</v>
      </c>
      <c r="G649" s="286">
        <v>0</v>
      </c>
      <c r="H649" s="286">
        <v>0</v>
      </c>
      <c r="I649" s="286">
        <v>0</v>
      </c>
      <c r="J649" s="286">
        <v>0</v>
      </c>
      <c r="K649" s="286">
        <v>0</v>
      </c>
      <c r="L649" s="286">
        <v>0</v>
      </c>
      <c r="M649" s="286">
        <v>0</v>
      </c>
      <c r="N649" s="286">
        <v>0</v>
      </c>
      <c r="O649" s="286">
        <v>0</v>
      </c>
      <c r="P649" s="286">
        <v>0</v>
      </c>
      <c r="Q649" s="166" t="s">
        <v>163</v>
      </c>
      <c r="R649" s="204">
        <f t="shared" si="10"/>
        <v>0</v>
      </c>
    </row>
    <row r="650" spans="1:18" ht="15">
      <c r="A650" s="287" t="s">
        <v>857</v>
      </c>
      <c r="B650" s="287" t="s">
        <v>734</v>
      </c>
      <c r="C650" s="286">
        <v>0</v>
      </c>
      <c r="D650" s="286">
        <v>0</v>
      </c>
      <c r="E650" s="286">
        <v>0</v>
      </c>
      <c r="F650" s="286">
        <v>0</v>
      </c>
      <c r="G650" s="286">
        <v>0</v>
      </c>
      <c r="H650" s="286">
        <v>0</v>
      </c>
      <c r="I650" s="286">
        <v>0</v>
      </c>
      <c r="J650" s="286">
        <v>0</v>
      </c>
      <c r="K650" s="286">
        <v>0</v>
      </c>
      <c r="L650" s="286">
        <v>0</v>
      </c>
      <c r="M650" s="286">
        <v>0</v>
      </c>
      <c r="N650" s="286">
        <v>0</v>
      </c>
      <c r="O650" s="286">
        <v>0</v>
      </c>
      <c r="P650" s="286">
        <v>0</v>
      </c>
      <c r="Q650" s="166" t="s">
        <v>163</v>
      </c>
      <c r="R650" s="204">
        <f t="shared" si="10"/>
        <v>0</v>
      </c>
    </row>
    <row r="651" spans="1:18" ht="15">
      <c r="A651" s="287" t="s">
        <v>858</v>
      </c>
      <c r="B651" s="287" t="s">
        <v>734</v>
      </c>
      <c r="C651" s="286">
        <v>13630000</v>
      </c>
      <c r="D651" s="286">
        <v>13655000</v>
      </c>
      <c r="E651" s="286">
        <v>13681000</v>
      </c>
      <c r="F651" s="286">
        <v>13706000</v>
      </c>
      <c r="G651" s="286">
        <v>13732000</v>
      </c>
      <c r="H651" s="286">
        <v>13757000</v>
      </c>
      <c r="I651" s="286">
        <v>13782000</v>
      </c>
      <c r="J651" s="286">
        <v>13808000</v>
      </c>
      <c r="K651" s="286">
        <v>13833000</v>
      </c>
      <c r="L651" s="286">
        <v>13859000</v>
      </c>
      <c r="M651" s="286">
        <v>13884000</v>
      </c>
      <c r="N651" s="286">
        <v>13910000</v>
      </c>
      <c r="O651" s="286">
        <v>13935000</v>
      </c>
      <c r="P651" s="286">
        <v>13782473</v>
      </c>
      <c r="Q651" s="166" t="s">
        <v>163</v>
      </c>
      <c r="R651" s="204">
        <f t="shared" si="10"/>
        <v>0</v>
      </c>
    </row>
    <row r="652" spans="1:18" ht="15">
      <c r="A652" s="287" t="s">
        <v>859</v>
      </c>
      <c r="B652" s="287" t="s">
        <v>734</v>
      </c>
      <c r="C652" s="286">
        <v>0</v>
      </c>
      <c r="D652" s="286">
        <v>0</v>
      </c>
      <c r="E652" s="286">
        <v>0</v>
      </c>
      <c r="F652" s="286">
        <v>0</v>
      </c>
      <c r="G652" s="286">
        <v>0</v>
      </c>
      <c r="H652" s="286">
        <v>0</v>
      </c>
      <c r="I652" s="286">
        <v>0</v>
      </c>
      <c r="J652" s="286">
        <v>0</v>
      </c>
      <c r="K652" s="286">
        <v>0</v>
      </c>
      <c r="L652" s="286">
        <v>0</v>
      </c>
      <c r="M652" s="286">
        <v>0</v>
      </c>
      <c r="N652" s="286">
        <v>0</v>
      </c>
      <c r="O652" s="286">
        <v>0</v>
      </c>
      <c r="P652" s="286">
        <v>0</v>
      </c>
      <c r="Q652" s="166" t="s">
        <v>163</v>
      </c>
      <c r="R652" s="204">
        <f t="shared" si="10"/>
        <v>0</v>
      </c>
    </row>
    <row r="653" spans="1:18" ht="15">
      <c r="A653" s="287" t="s">
        <v>860</v>
      </c>
      <c r="B653" s="287" t="s">
        <v>734</v>
      </c>
      <c r="C653" s="286">
        <v>1013000</v>
      </c>
      <c r="D653" s="286">
        <v>1024000</v>
      </c>
      <c r="E653" s="286">
        <v>1036000</v>
      </c>
      <c r="F653" s="286">
        <v>1048000</v>
      </c>
      <c r="G653" s="286">
        <v>1060000</v>
      </c>
      <c r="H653" s="286">
        <v>1071000</v>
      </c>
      <c r="I653" s="286">
        <v>1083000</v>
      </c>
      <c r="J653" s="286">
        <v>1095000</v>
      </c>
      <c r="K653" s="286">
        <v>1106000</v>
      </c>
      <c r="L653" s="286">
        <v>1118000</v>
      </c>
      <c r="M653" s="286">
        <v>1130000</v>
      </c>
      <c r="N653" s="286">
        <v>1141000</v>
      </c>
      <c r="O653" s="286">
        <v>1153000</v>
      </c>
      <c r="P653" s="286">
        <v>1082868</v>
      </c>
      <c r="Q653" s="166" t="s">
        <v>163</v>
      </c>
      <c r="R653" s="204">
        <f t="shared" si="10"/>
        <v>0</v>
      </c>
    </row>
    <row r="654" spans="1:18" ht="15">
      <c r="A654" s="287" t="s">
        <v>861</v>
      </c>
      <c r="B654" s="287" t="s">
        <v>734</v>
      </c>
      <c r="C654" s="286">
        <v>0</v>
      </c>
      <c r="D654" s="286">
        <v>0</v>
      </c>
      <c r="E654" s="286">
        <v>0</v>
      </c>
      <c r="F654" s="286">
        <v>0</v>
      </c>
      <c r="G654" s="286">
        <v>0</v>
      </c>
      <c r="H654" s="286">
        <v>0</v>
      </c>
      <c r="I654" s="286">
        <v>0</v>
      </c>
      <c r="J654" s="286">
        <v>0</v>
      </c>
      <c r="K654" s="286">
        <v>0</v>
      </c>
      <c r="L654" s="286">
        <v>0</v>
      </c>
      <c r="M654" s="286">
        <v>0</v>
      </c>
      <c r="N654" s="286">
        <v>0</v>
      </c>
      <c r="O654" s="286">
        <v>0</v>
      </c>
      <c r="P654" s="286">
        <v>0</v>
      </c>
      <c r="Q654" s="166" t="s">
        <v>163</v>
      </c>
      <c r="R654" s="204">
        <f t="shared" si="10"/>
        <v>0</v>
      </c>
    </row>
    <row r="655" spans="1:18" ht="15">
      <c r="A655" s="287" t="s">
        <v>862</v>
      </c>
      <c r="B655" s="287" t="s">
        <v>734</v>
      </c>
      <c r="C655" s="286">
        <v>342000</v>
      </c>
      <c r="D655" s="286">
        <v>345000</v>
      </c>
      <c r="E655" s="286">
        <v>348000</v>
      </c>
      <c r="F655" s="286">
        <v>351000</v>
      </c>
      <c r="G655" s="286">
        <v>354000</v>
      </c>
      <c r="H655" s="286">
        <v>357000</v>
      </c>
      <c r="I655" s="286">
        <v>360000</v>
      </c>
      <c r="J655" s="286">
        <v>363000</v>
      </c>
      <c r="K655" s="286">
        <v>366000</v>
      </c>
      <c r="L655" s="286">
        <v>369000</v>
      </c>
      <c r="M655" s="286">
        <v>372000</v>
      </c>
      <c r="N655" s="286">
        <v>375000</v>
      </c>
      <c r="O655" s="286">
        <v>378000</v>
      </c>
      <c r="P655" s="286">
        <v>360032</v>
      </c>
      <c r="Q655" s="166" t="s">
        <v>163</v>
      </c>
      <c r="R655" s="204">
        <f t="shared" si="10"/>
        <v>0</v>
      </c>
    </row>
    <row r="656" spans="1:18" ht="15">
      <c r="A656" s="287" t="s">
        <v>863</v>
      </c>
      <c r="B656" s="287" t="s">
        <v>734</v>
      </c>
      <c r="C656" s="286">
        <v>0</v>
      </c>
      <c r="D656" s="286">
        <v>0</v>
      </c>
      <c r="E656" s="286">
        <v>0</v>
      </c>
      <c r="F656" s="286">
        <v>0</v>
      </c>
      <c r="G656" s="286">
        <v>0</v>
      </c>
      <c r="H656" s="286">
        <v>0</v>
      </c>
      <c r="I656" s="286">
        <v>0</v>
      </c>
      <c r="J656" s="286">
        <v>0</v>
      </c>
      <c r="K656" s="286">
        <v>0</v>
      </c>
      <c r="L656" s="286">
        <v>0</v>
      </c>
      <c r="M656" s="286">
        <v>0</v>
      </c>
      <c r="N656" s="286">
        <v>0</v>
      </c>
      <c r="O656" s="286">
        <v>0</v>
      </c>
      <c r="P656" s="286">
        <v>0</v>
      </c>
      <c r="Q656" s="166" t="s">
        <v>163</v>
      </c>
      <c r="R656" s="204">
        <f t="shared" si="10"/>
        <v>0</v>
      </c>
    </row>
    <row r="657" spans="1:18" ht="15">
      <c r="A657" s="287" t="s">
        <v>864</v>
      </c>
      <c r="B657" s="287" t="s">
        <v>734</v>
      </c>
      <c r="C657" s="286">
        <v>128000</v>
      </c>
      <c r="D657" s="286">
        <v>128000</v>
      </c>
      <c r="E657" s="286">
        <v>128000</v>
      </c>
      <c r="F657" s="286">
        <v>129000</v>
      </c>
      <c r="G657" s="286">
        <v>129000</v>
      </c>
      <c r="H657" s="286">
        <v>129000</v>
      </c>
      <c r="I657" s="286">
        <v>130000</v>
      </c>
      <c r="J657" s="286">
        <v>130000</v>
      </c>
      <c r="K657" s="286">
        <v>131000</v>
      </c>
      <c r="L657" s="286">
        <v>131000</v>
      </c>
      <c r="M657" s="286">
        <v>131000</v>
      </c>
      <c r="N657" s="286">
        <v>132000</v>
      </c>
      <c r="O657" s="286">
        <v>132000</v>
      </c>
      <c r="P657" s="286">
        <v>129888</v>
      </c>
      <c r="Q657" s="166" t="s">
        <v>163</v>
      </c>
      <c r="R657" s="204">
        <f t="shared" si="10"/>
        <v>0</v>
      </c>
    </row>
    <row r="658" spans="1:18" ht="15">
      <c r="A658" s="287" t="s">
        <v>865</v>
      </c>
      <c r="B658" s="287" t="s">
        <v>734</v>
      </c>
      <c r="C658" s="286">
        <v>31000</v>
      </c>
      <c r="D658" s="286">
        <v>31000</v>
      </c>
      <c r="E658" s="286">
        <v>31000</v>
      </c>
      <c r="F658" s="286">
        <v>32000</v>
      </c>
      <c r="G658" s="286">
        <v>32000</v>
      </c>
      <c r="H658" s="286">
        <v>32000</v>
      </c>
      <c r="I658" s="286">
        <v>32000</v>
      </c>
      <c r="J658" s="286">
        <v>32000</v>
      </c>
      <c r="K658" s="286">
        <v>33000</v>
      </c>
      <c r="L658" s="286">
        <v>33000</v>
      </c>
      <c r="M658" s="286">
        <v>33000</v>
      </c>
      <c r="N658" s="286">
        <v>33000</v>
      </c>
      <c r="O658" s="286">
        <v>34000</v>
      </c>
      <c r="P658" s="286">
        <v>32207</v>
      </c>
      <c r="Q658" s="166" t="s">
        <v>163</v>
      </c>
      <c r="R658" s="204">
        <f t="shared" si="10"/>
        <v>0</v>
      </c>
    </row>
    <row r="659" spans="1:18" ht="15">
      <c r="A659" s="287" t="s">
        <v>866</v>
      </c>
      <c r="B659" s="287" t="s">
        <v>734</v>
      </c>
      <c r="C659" s="286">
        <v>0</v>
      </c>
      <c r="D659" s="286">
        <v>0</v>
      </c>
      <c r="E659" s="286">
        <v>0</v>
      </c>
      <c r="F659" s="286">
        <v>0</v>
      </c>
      <c r="G659" s="286">
        <v>0</v>
      </c>
      <c r="H659" s="286">
        <v>0</v>
      </c>
      <c r="I659" s="286">
        <v>0</v>
      </c>
      <c r="J659" s="286">
        <v>0</v>
      </c>
      <c r="K659" s="286">
        <v>0</v>
      </c>
      <c r="L659" s="286">
        <v>0</v>
      </c>
      <c r="M659" s="286">
        <v>0</v>
      </c>
      <c r="N659" s="286">
        <v>0</v>
      </c>
      <c r="O659" s="286">
        <v>0</v>
      </c>
      <c r="P659" s="286">
        <v>0</v>
      </c>
      <c r="Q659" s="166" t="s">
        <v>163</v>
      </c>
      <c r="R659" s="204">
        <f t="shared" si="10"/>
        <v>0</v>
      </c>
    </row>
    <row r="660" spans="1:18" ht="15">
      <c r="A660" s="287" t="s">
        <v>867</v>
      </c>
      <c r="B660" s="287" t="s">
        <v>734</v>
      </c>
      <c r="C660" s="286">
        <v>0</v>
      </c>
      <c r="D660" s="286">
        <v>0</v>
      </c>
      <c r="E660" s="286">
        <v>0</v>
      </c>
      <c r="F660" s="286">
        <v>0</v>
      </c>
      <c r="G660" s="286">
        <v>0</v>
      </c>
      <c r="H660" s="286">
        <v>0</v>
      </c>
      <c r="I660" s="286">
        <v>0</v>
      </c>
      <c r="J660" s="286">
        <v>0</v>
      </c>
      <c r="K660" s="286">
        <v>0</v>
      </c>
      <c r="L660" s="286">
        <v>0</v>
      </c>
      <c r="M660" s="286">
        <v>0</v>
      </c>
      <c r="N660" s="286">
        <v>0</v>
      </c>
      <c r="O660" s="286">
        <v>0</v>
      </c>
      <c r="P660" s="286">
        <v>0</v>
      </c>
      <c r="Q660" s="166" t="s">
        <v>163</v>
      </c>
      <c r="R660" s="204">
        <f t="shared" si="10"/>
        <v>0</v>
      </c>
    </row>
    <row r="661" spans="1:18" ht="15">
      <c r="A661" s="287" t="s">
        <v>868</v>
      </c>
      <c r="B661" s="287" t="s">
        <v>734</v>
      </c>
      <c r="C661" s="286">
        <v>62000</v>
      </c>
      <c r="D661" s="286">
        <v>62000</v>
      </c>
      <c r="E661" s="286">
        <v>63000</v>
      </c>
      <c r="F661" s="286">
        <v>63000</v>
      </c>
      <c r="G661" s="286">
        <v>63000</v>
      </c>
      <c r="H661" s="286">
        <v>63000</v>
      </c>
      <c r="I661" s="286">
        <v>63000</v>
      </c>
      <c r="J661" s="286">
        <v>63000</v>
      </c>
      <c r="K661" s="286">
        <v>64000</v>
      </c>
      <c r="L661" s="286">
        <v>64000</v>
      </c>
      <c r="M661" s="286">
        <v>64000</v>
      </c>
      <c r="N661" s="286">
        <v>64000</v>
      </c>
      <c r="O661" s="286">
        <v>64000</v>
      </c>
      <c r="P661" s="286">
        <v>63291</v>
      </c>
      <c r="Q661" s="166" t="s">
        <v>163</v>
      </c>
      <c r="R661" s="204">
        <f t="shared" si="10"/>
        <v>0</v>
      </c>
    </row>
    <row r="662" spans="1:18" ht="15">
      <c r="A662" s="287" t="s">
        <v>869</v>
      </c>
      <c r="B662" s="287" t="s">
        <v>734</v>
      </c>
      <c r="C662" s="286">
        <v>0</v>
      </c>
      <c r="D662" s="286">
        <v>0</v>
      </c>
      <c r="E662" s="286">
        <v>0</v>
      </c>
      <c r="F662" s="286">
        <v>0</v>
      </c>
      <c r="G662" s="286">
        <v>0</v>
      </c>
      <c r="H662" s="286">
        <v>0</v>
      </c>
      <c r="I662" s="286">
        <v>0</v>
      </c>
      <c r="J662" s="286">
        <v>0</v>
      </c>
      <c r="K662" s="286">
        <v>0</v>
      </c>
      <c r="L662" s="286">
        <v>0</v>
      </c>
      <c r="M662" s="286">
        <v>0</v>
      </c>
      <c r="N662" s="286">
        <v>0</v>
      </c>
      <c r="O662" s="286">
        <v>0</v>
      </c>
      <c r="P662" s="286">
        <v>0</v>
      </c>
      <c r="Q662" s="166" t="s">
        <v>163</v>
      </c>
      <c r="R662" s="204">
        <f t="shared" si="10"/>
        <v>0</v>
      </c>
    </row>
    <row r="663" spans="1:18" ht="15">
      <c r="A663" s="287" t="s">
        <v>870</v>
      </c>
      <c r="B663" s="287" t="s">
        <v>734</v>
      </c>
      <c r="C663" s="286">
        <v>82000</v>
      </c>
      <c r="D663" s="286">
        <v>83000</v>
      </c>
      <c r="E663" s="286">
        <v>83000</v>
      </c>
      <c r="F663" s="286">
        <v>84000</v>
      </c>
      <c r="G663" s="286">
        <v>84000</v>
      </c>
      <c r="H663" s="286">
        <v>85000</v>
      </c>
      <c r="I663" s="286">
        <v>86000</v>
      </c>
      <c r="J663" s="286">
        <v>86000</v>
      </c>
      <c r="K663" s="286">
        <v>87000</v>
      </c>
      <c r="L663" s="286">
        <v>87000</v>
      </c>
      <c r="M663" s="286">
        <v>88000</v>
      </c>
      <c r="N663" s="286">
        <v>89000</v>
      </c>
      <c r="O663" s="286">
        <v>89000</v>
      </c>
      <c r="P663" s="286">
        <v>85666</v>
      </c>
      <c r="Q663" s="166" t="s">
        <v>163</v>
      </c>
      <c r="R663" s="204">
        <f t="shared" si="10"/>
        <v>0</v>
      </c>
    </row>
    <row r="664" spans="1:18" ht="15">
      <c r="A664" s="287" t="s">
        <v>871</v>
      </c>
      <c r="B664" s="287" t="s">
        <v>734</v>
      </c>
      <c r="C664" s="286">
        <v>0</v>
      </c>
      <c r="D664" s="286">
        <v>0</v>
      </c>
      <c r="E664" s="286">
        <v>0</v>
      </c>
      <c r="F664" s="286">
        <v>0</v>
      </c>
      <c r="G664" s="286">
        <v>0</v>
      </c>
      <c r="H664" s="286">
        <v>0</v>
      </c>
      <c r="I664" s="286">
        <v>0</v>
      </c>
      <c r="J664" s="286">
        <v>0</v>
      </c>
      <c r="K664" s="286">
        <v>0</v>
      </c>
      <c r="L664" s="286">
        <v>0</v>
      </c>
      <c r="M664" s="286">
        <v>0</v>
      </c>
      <c r="N664" s="286">
        <v>0</v>
      </c>
      <c r="O664" s="286">
        <v>0</v>
      </c>
      <c r="P664" s="286">
        <v>0</v>
      </c>
      <c r="Q664" s="166" t="s">
        <v>163</v>
      </c>
      <c r="R664" s="204">
        <f t="shared" si="10"/>
        <v>0</v>
      </c>
    </row>
    <row r="665" spans="1:18" ht="15">
      <c r="A665" s="287" t="s">
        <v>872</v>
      </c>
      <c r="B665" s="287" t="s">
        <v>734</v>
      </c>
      <c r="C665" s="286">
        <v>0</v>
      </c>
      <c r="D665" s="286">
        <v>0</v>
      </c>
      <c r="E665" s="286">
        <v>0</v>
      </c>
      <c r="F665" s="286">
        <v>0</v>
      </c>
      <c r="G665" s="286">
        <v>0</v>
      </c>
      <c r="H665" s="286">
        <v>0</v>
      </c>
      <c r="I665" s="286">
        <v>0</v>
      </c>
      <c r="J665" s="286">
        <v>0</v>
      </c>
      <c r="K665" s="286">
        <v>0</v>
      </c>
      <c r="L665" s="286">
        <v>0</v>
      </c>
      <c r="M665" s="286">
        <v>0</v>
      </c>
      <c r="N665" s="286">
        <v>0</v>
      </c>
      <c r="O665" s="286">
        <v>0</v>
      </c>
      <c r="P665" s="286">
        <v>215</v>
      </c>
      <c r="Q665" s="166" t="s">
        <v>163</v>
      </c>
      <c r="R665" s="204">
        <f t="shared" si="10"/>
        <v>0</v>
      </c>
    </row>
    <row r="666" spans="1:18" ht="15">
      <c r="A666" s="287" t="s">
        <v>873</v>
      </c>
      <c r="B666" s="287" t="s">
        <v>734</v>
      </c>
      <c r="C666" s="286">
        <v>0</v>
      </c>
      <c r="D666" s="286">
        <v>0</v>
      </c>
      <c r="E666" s="286">
        <v>0</v>
      </c>
      <c r="F666" s="286">
        <v>0</v>
      </c>
      <c r="G666" s="286">
        <v>0</v>
      </c>
      <c r="H666" s="286">
        <v>0</v>
      </c>
      <c r="I666" s="286">
        <v>0</v>
      </c>
      <c r="J666" s="286">
        <v>0</v>
      </c>
      <c r="K666" s="286">
        <v>0</v>
      </c>
      <c r="L666" s="286">
        <v>0</v>
      </c>
      <c r="M666" s="286">
        <v>0</v>
      </c>
      <c r="N666" s="286">
        <v>0</v>
      </c>
      <c r="O666" s="286">
        <v>0</v>
      </c>
      <c r="P666" s="286">
        <v>0</v>
      </c>
      <c r="Q666" s="166" t="s">
        <v>163</v>
      </c>
      <c r="R666" s="204">
        <f t="shared" si="10"/>
        <v>0</v>
      </c>
    </row>
    <row r="667" spans="1:18" ht="15">
      <c r="A667" s="287" t="s">
        <v>874</v>
      </c>
      <c r="B667" s="287" t="s">
        <v>734</v>
      </c>
      <c r="C667" s="286">
        <v>9000</v>
      </c>
      <c r="D667" s="286">
        <v>9000</v>
      </c>
      <c r="E667" s="286">
        <v>9000</v>
      </c>
      <c r="F667" s="286">
        <v>10000</v>
      </c>
      <c r="G667" s="286">
        <v>10000</v>
      </c>
      <c r="H667" s="286">
        <v>10000</v>
      </c>
      <c r="I667" s="286">
        <v>10000</v>
      </c>
      <c r="J667" s="286">
        <v>10000</v>
      </c>
      <c r="K667" s="286">
        <v>10000</v>
      </c>
      <c r="L667" s="286">
        <v>10000</v>
      </c>
      <c r="M667" s="286">
        <v>10000</v>
      </c>
      <c r="N667" s="286">
        <v>10000</v>
      </c>
      <c r="O667" s="286">
        <v>10000</v>
      </c>
      <c r="P667" s="286">
        <v>9689</v>
      </c>
      <c r="Q667" s="166" t="s">
        <v>163</v>
      </c>
      <c r="R667" s="204">
        <f t="shared" si="10"/>
        <v>0</v>
      </c>
    </row>
    <row r="668" spans="1:18" ht="15">
      <c r="A668" s="287" t="s">
        <v>875</v>
      </c>
      <c r="B668" s="287" t="s">
        <v>734</v>
      </c>
      <c r="C668" s="286">
        <v>0</v>
      </c>
      <c r="D668" s="286">
        <v>0</v>
      </c>
      <c r="E668" s="286">
        <v>0</v>
      </c>
      <c r="F668" s="286">
        <v>0</v>
      </c>
      <c r="G668" s="286">
        <v>0</v>
      </c>
      <c r="H668" s="286">
        <v>0</v>
      </c>
      <c r="I668" s="286">
        <v>0</v>
      </c>
      <c r="J668" s="286">
        <v>0</v>
      </c>
      <c r="K668" s="286">
        <v>0</v>
      </c>
      <c r="L668" s="286">
        <v>0</v>
      </c>
      <c r="M668" s="286">
        <v>0</v>
      </c>
      <c r="N668" s="286">
        <v>0</v>
      </c>
      <c r="O668" s="286">
        <v>0</v>
      </c>
      <c r="P668" s="286">
        <v>0</v>
      </c>
      <c r="Q668" s="166" t="s">
        <v>163</v>
      </c>
      <c r="R668" s="204">
        <f t="shared" si="10"/>
        <v>0</v>
      </c>
    </row>
    <row r="669" spans="1:18" ht="15">
      <c r="A669" s="287" t="s">
        <v>876</v>
      </c>
      <c r="B669" s="287" t="s">
        <v>734</v>
      </c>
      <c r="C669" s="286">
        <v>211000</v>
      </c>
      <c r="D669" s="286">
        <v>214000</v>
      </c>
      <c r="E669" s="286">
        <v>216000</v>
      </c>
      <c r="F669" s="286">
        <v>219000</v>
      </c>
      <c r="G669" s="286">
        <v>221000</v>
      </c>
      <c r="H669" s="286">
        <v>223000</v>
      </c>
      <c r="I669" s="286">
        <v>226000</v>
      </c>
      <c r="J669" s="286">
        <v>228000</v>
      </c>
      <c r="K669" s="286">
        <v>231000</v>
      </c>
      <c r="L669" s="286">
        <v>233000</v>
      </c>
      <c r="M669" s="286">
        <v>235000</v>
      </c>
      <c r="N669" s="286">
        <v>238000</v>
      </c>
      <c r="O669" s="286">
        <v>240000</v>
      </c>
      <c r="P669" s="286">
        <v>225750</v>
      </c>
      <c r="Q669" s="166" t="s">
        <v>163</v>
      </c>
      <c r="R669" s="204">
        <f t="shared" si="10"/>
        <v>0</v>
      </c>
    </row>
    <row r="670" spans="1:18" ht="15">
      <c r="A670" s="287" t="s">
        <v>877</v>
      </c>
      <c r="B670" s="287" t="s">
        <v>734</v>
      </c>
      <c r="C670" s="286">
        <v>0</v>
      </c>
      <c r="D670" s="286">
        <v>0</v>
      </c>
      <c r="E670" s="286">
        <v>0</v>
      </c>
      <c r="F670" s="286">
        <v>0</v>
      </c>
      <c r="G670" s="286">
        <v>0</v>
      </c>
      <c r="H670" s="286">
        <v>0</v>
      </c>
      <c r="I670" s="286">
        <v>0</v>
      </c>
      <c r="J670" s="286">
        <v>0</v>
      </c>
      <c r="K670" s="286">
        <v>0</v>
      </c>
      <c r="L670" s="286">
        <v>0</v>
      </c>
      <c r="M670" s="286">
        <v>0</v>
      </c>
      <c r="N670" s="286">
        <v>0</v>
      </c>
      <c r="O670" s="286">
        <v>0</v>
      </c>
      <c r="P670" s="286">
        <v>0</v>
      </c>
      <c r="Q670" s="166" t="s">
        <v>163</v>
      </c>
      <c r="R670" s="204">
        <f t="shared" si="10"/>
        <v>0</v>
      </c>
    </row>
    <row r="671" spans="1:18" ht="15">
      <c r="A671" s="287" t="s">
        <v>878</v>
      </c>
      <c r="B671" s="287" t="s">
        <v>734</v>
      </c>
      <c r="C671" s="286">
        <v>11000</v>
      </c>
      <c r="D671" s="286">
        <v>11000</v>
      </c>
      <c r="E671" s="286">
        <v>11000</v>
      </c>
      <c r="F671" s="286">
        <v>11000</v>
      </c>
      <c r="G671" s="286">
        <v>11000</v>
      </c>
      <c r="H671" s="286">
        <v>11000</v>
      </c>
      <c r="I671" s="286">
        <v>11000</v>
      </c>
      <c r="J671" s="286">
        <v>11000</v>
      </c>
      <c r="K671" s="286">
        <v>11000</v>
      </c>
      <c r="L671" s="286">
        <v>12000</v>
      </c>
      <c r="M671" s="286">
        <v>12000</v>
      </c>
      <c r="N671" s="286">
        <v>12000</v>
      </c>
      <c r="O671" s="286">
        <v>12000</v>
      </c>
      <c r="P671" s="286">
        <v>11431</v>
      </c>
      <c r="Q671" s="166" t="s">
        <v>163</v>
      </c>
      <c r="R671" s="204">
        <f t="shared" si="10"/>
        <v>0</v>
      </c>
    </row>
    <row r="672" spans="1:18" ht="15">
      <c r="A672" s="287" t="s">
        <v>879</v>
      </c>
      <c r="B672" s="287" t="s">
        <v>734</v>
      </c>
      <c r="C672" s="286">
        <v>498000</v>
      </c>
      <c r="D672" s="286">
        <v>502000</v>
      </c>
      <c r="E672" s="286">
        <v>506000</v>
      </c>
      <c r="F672" s="286">
        <v>510000</v>
      </c>
      <c r="G672" s="286">
        <v>514000</v>
      </c>
      <c r="H672" s="286">
        <v>518000</v>
      </c>
      <c r="I672" s="286">
        <v>522000</v>
      </c>
      <c r="J672" s="286">
        <v>526000</v>
      </c>
      <c r="K672" s="286">
        <v>530000</v>
      </c>
      <c r="L672" s="286">
        <v>534000</v>
      </c>
      <c r="M672" s="286">
        <v>538000</v>
      </c>
      <c r="N672" s="286">
        <v>542000</v>
      </c>
      <c r="O672" s="286">
        <v>546000</v>
      </c>
      <c r="P672" s="286">
        <v>521828</v>
      </c>
      <c r="Q672" s="166" t="s">
        <v>163</v>
      </c>
      <c r="R672" s="204">
        <f t="shared" si="10"/>
        <v>0</v>
      </c>
    </row>
    <row r="673" spans="1:18" ht="15">
      <c r="A673" s="287" t="s">
        <v>880</v>
      </c>
      <c r="B673" s="287" t="s">
        <v>734</v>
      </c>
      <c r="C673" s="286">
        <v>0</v>
      </c>
      <c r="D673" s="286">
        <v>0</v>
      </c>
      <c r="E673" s="286">
        <v>0</v>
      </c>
      <c r="F673" s="286">
        <v>0</v>
      </c>
      <c r="G673" s="286">
        <v>0</v>
      </c>
      <c r="H673" s="286">
        <v>0</v>
      </c>
      <c r="I673" s="286">
        <v>0</v>
      </c>
      <c r="J673" s="286">
        <v>0</v>
      </c>
      <c r="K673" s="286">
        <v>0</v>
      </c>
      <c r="L673" s="286">
        <v>0</v>
      </c>
      <c r="M673" s="286">
        <v>0</v>
      </c>
      <c r="N673" s="286">
        <v>0</v>
      </c>
      <c r="O673" s="286">
        <v>0</v>
      </c>
      <c r="P673" s="286">
        <v>0</v>
      </c>
      <c r="Q673" s="166" t="s">
        <v>163</v>
      </c>
      <c r="R673" s="204">
        <f t="shared" si="10"/>
        <v>0</v>
      </c>
    </row>
    <row r="674" spans="1:18" ht="15">
      <c r="A674" s="287" t="s">
        <v>881</v>
      </c>
      <c r="B674" s="287" t="s">
        <v>734</v>
      </c>
      <c r="C674" s="286">
        <v>0</v>
      </c>
      <c r="D674" s="286">
        <v>0</v>
      </c>
      <c r="E674" s="286">
        <v>0</v>
      </c>
      <c r="F674" s="286">
        <v>0</v>
      </c>
      <c r="G674" s="286">
        <v>0</v>
      </c>
      <c r="H674" s="286">
        <v>0</v>
      </c>
      <c r="I674" s="286">
        <v>0</v>
      </c>
      <c r="J674" s="286">
        <v>0</v>
      </c>
      <c r="K674" s="286">
        <v>0</v>
      </c>
      <c r="L674" s="286">
        <v>0</v>
      </c>
      <c r="M674" s="286">
        <v>0</v>
      </c>
      <c r="N674" s="286">
        <v>0</v>
      </c>
      <c r="O674" s="286">
        <v>0</v>
      </c>
      <c r="P674" s="286">
        <v>0</v>
      </c>
      <c r="Q674" s="166" t="s">
        <v>163</v>
      </c>
      <c r="R674" s="204">
        <f t="shared" si="10"/>
        <v>0</v>
      </c>
    </row>
    <row r="675" spans="1:18" ht="15">
      <c r="A675" s="287" t="s">
        <v>882</v>
      </c>
      <c r="B675" s="287" t="s">
        <v>734</v>
      </c>
      <c r="C675" s="286">
        <v>0</v>
      </c>
      <c r="D675" s="286">
        <v>0</v>
      </c>
      <c r="E675" s="286">
        <v>0</v>
      </c>
      <c r="F675" s="286">
        <v>0</v>
      </c>
      <c r="G675" s="286">
        <v>0</v>
      </c>
      <c r="H675" s="286">
        <v>0</v>
      </c>
      <c r="I675" s="286">
        <v>0</v>
      </c>
      <c r="J675" s="286">
        <v>0</v>
      </c>
      <c r="K675" s="286">
        <v>0</v>
      </c>
      <c r="L675" s="286">
        <v>0</v>
      </c>
      <c r="M675" s="286">
        <v>0</v>
      </c>
      <c r="N675" s="286">
        <v>0</v>
      </c>
      <c r="O675" s="286">
        <v>0</v>
      </c>
      <c r="P675" s="286">
        <v>0</v>
      </c>
      <c r="Q675" s="166" t="s">
        <v>163</v>
      </c>
      <c r="R675" s="204">
        <f t="shared" si="10"/>
        <v>0</v>
      </c>
    </row>
    <row r="676" spans="1:18" ht="15">
      <c r="A676" s="287" t="s">
        <v>883</v>
      </c>
      <c r="B676" s="287" t="s">
        <v>734</v>
      </c>
      <c r="C676" s="286">
        <v>54000</v>
      </c>
      <c r="D676" s="286">
        <v>55000</v>
      </c>
      <c r="E676" s="286">
        <v>55000</v>
      </c>
      <c r="F676" s="286">
        <v>55000</v>
      </c>
      <c r="G676" s="286">
        <v>55000</v>
      </c>
      <c r="H676" s="286">
        <v>56000</v>
      </c>
      <c r="I676" s="286">
        <v>56000</v>
      </c>
      <c r="J676" s="286">
        <v>56000</v>
      </c>
      <c r="K676" s="286">
        <v>56000</v>
      </c>
      <c r="L676" s="286">
        <v>56000</v>
      </c>
      <c r="M676" s="286">
        <v>57000</v>
      </c>
      <c r="N676" s="286">
        <v>57000</v>
      </c>
      <c r="O676" s="286">
        <v>57000</v>
      </c>
      <c r="P676" s="286">
        <v>55739</v>
      </c>
      <c r="Q676" s="166" t="s">
        <v>163</v>
      </c>
      <c r="R676" s="204">
        <f t="shared" si="10"/>
        <v>0</v>
      </c>
    </row>
    <row r="677" spans="1:18" ht="15">
      <c r="A677" s="287" t="s">
        <v>884</v>
      </c>
      <c r="B677" s="287" t="s">
        <v>734</v>
      </c>
      <c r="C677" s="286">
        <v>0</v>
      </c>
      <c r="D677" s="286">
        <v>0</v>
      </c>
      <c r="E677" s="286">
        <v>0</v>
      </c>
      <c r="F677" s="286">
        <v>0</v>
      </c>
      <c r="G677" s="286">
        <v>0</v>
      </c>
      <c r="H677" s="286">
        <v>0</v>
      </c>
      <c r="I677" s="286">
        <v>0</v>
      </c>
      <c r="J677" s="286">
        <v>0</v>
      </c>
      <c r="K677" s="286">
        <v>0</v>
      </c>
      <c r="L677" s="286">
        <v>0</v>
      </c>
      <c r="M677" s="286">
        <v>0</v>
      </c>
      <c r="N677" s="286">
        <v>0</v>
      </c>
      <c r="O677" s="286">
        <v>0</v>
      </c>
      <c r="P677" s="286">
        <v>0</v>
      </c>
      <c r="Q677" s="166" t="s">
        <v>163</v>
      </c>
      <c r="R677" s="204">
        <f t="shared" si="10"/>
        <v>0</v>
      </c>
    </row>
    <row r="678" spans="1:18" ht="15">
      <c r="A678" s="287" t="s">
        <v>885</v>
      </c>
      <c r="B678" s="287" t="s">
        <v>734</v>
      </c>
      <c r="C678" s="286">
        <v>60000</v>
      </c>
      <c r="D678" s="286">
        <v>60000</v>
      </c>
      <c r="E678" s="286">
        <v>60000</v>
      </c>
      <c r="F678" s="286">
        <v>60000</v>
      </c>
      <c r="G678" s="286">
        <v>61000</v>
      </c>
      <c r="H678" s="286">
        <v>61000</v>
      </c>
      <c r="I678" s="286">
        <v>61000</v>
      </c>
      <c r="J678" s="286">
        <v>61000</v>
      </c>
      <c r="K678" s="286">
        <v>61000</v>
      </c>
      <c r="L678" s="286">
        <v>61000</v>
      </c>
      <c r="M678" s="286">
        <v>61000</v>
      </c>
      <c r="N678" s="286">
        <v>61000</v>
      </c>
      <c r="O678" s="286">
        <v>62000</v>
      </c>
      <c r="P678" s="286">
        <v>60845</v>
      </c>
      <c r="Q678" s="166" t="s">
        <v>163</v>
      </c>
      <c r="R678" s="204">
        <f t="shared" si="10"/>
        <v>0</v>
      </c>
    </row>
    <row r="679" spans="1:18" ht="15">
      <c r="A679" s="287" t="s">
        <v>886</v>
      </c>
      <c r="B679" s="287" t="s">
        <v>734</v>
      </c>
      <c r="C679" s="286">
        <v>0</v>
      </c>
      <c r="D679" s="286">
        <v>0</v>
      </c>
      <c r="E679" s="286">
        <v>0</v>
      </c>
      <c r="F679" s="286">
        <v>0</v>
      </c>
      <c r="G679" s="286">
        <v>0</v>
      </c>
      <c r="H679" s="286">
        <v>0</v>
      </c>
      <c r="I679" s="286">
        <v>0</v>
      </c>
      <c r="J679" s="286">
        <v>0</v>
      </c>
      <c r="K679" s="286">
        <v>0</v>
      </c>
      <c r="L679" s="286">
        <v>0</v>
      </c>
      <c r="M679" s="286">
        <v>0</v>
      </c>
      <c r="N679" s="286">
        <v>0</v>
      </c>
      <c r="O679" s="286">
        <v>0</v>
      </c>
      <c r="P679" s="286">
        <v>0</v>
      </c>
      <c r="Q679" s="166" t="s">
        <v>163</v>
      </c>
      <c r="R679" s="204">
        <f t="shared" si="10"/>
        <v>0</v>
      </c>
    </row>
    <row r="680" spans="1:18" ht="15">
      <c r="A680" s="287" t="s">
        <v>887</v>
      </c>
      <c r="B680" s="287" t="s">
        <v>734</v>
      </c>
      <c r="C680" s="286">
        <v>0</v>
      </c>
      <c r="D680" s="286">
        <v>0</v>
      </c>
      <c r="E680" s="286">
        <v>0</v>
      </c>
      <c r="F680" s="286">
        <v>0</v>
      </c>
      <c r="G680" s="286">
        <v>0</v>
      </c>
      <c r="H680" s="286">
        <v>0</v>
      </c>
      <c r="I680" s="286">
        <v>0</v>
      </c>
      <c r="J680" s="286">
        <v>0</v>
      </c>
      <c r="K680" s="286">
        <v>0</v>
      </c>
      <c r="L680" s="286">
        <v>0</v>
      </c>
      <c r="M680" s="286">
        <v>0</v>
      </c>
      <c r="N680" s="286">
        <v>0</v>
      </c>
      <c r="O680" s="286">
        <v>0</v>
      </c>
      <c r="P680" s="286">
        <v>0</v>
      </c>
      <c r="Q680" s="166" t="s">
        <v>163</v>
      </c>
      <c r="R680" s="204">
        <f t="shared" si="10"/>
        <v>0</v>
      </c>
    </row>
    <row r="681" spans="1:18" ht="15">
      <c r="A681" s="287" t="s">
        <v>888</v>
      </c>
      <c r="B681" s="287" t="s">
        <v>734</v>
      </c>
      <c r="C681" s="286">
        <v>198000</v>
      </c>
      <c r="D681" s="286">
        <v>198000</v>
      </c>
      <c r="E681" s="286">
        <v>199000</v>
      </c>
      <c r="F681" s="286">
        <v>199000</v>
      </c>
      <c r="G681" s="286">
        <v>200000</v>
      </c>
      <c r="H681" s="286">
        <v>201000</v>
      </c>
      <c r="I681" s="286">
        <v>201000</v>
      </c>
      <c r="J681" s="286">
        <v>202000</v>
      </c>
      <c r="K681" s="286">
        <v>202000</v>
      </c>
      <c r="L681" s="286">
        <v>203000</v>
      </c>
      <c r="M681" s="286">
        <v>204000</v>
      </c>
      <c r="N681" s="286">
        <v>204000</v>
      </c>
      <c r="O681" s="286">
        <v>205000</v>
      </c>
      <c r="P681" s="286">
        <v>201207</v>
      </c>
      <c r="Q681" s="166" t="s">
        <v>163</v>
      </c>
      <c r="R681" s="204">
        <f t="shared" si="10"/>
        <v>0</v>
      </c>
    </row>
    <row r="682" spans="1:18" ht="15">
      <c r="A682" s="287" t="s">
        <v>889</v>
      </c>
      <c r="B682" s="287" t="s">
        <v>734</v>
      </c>
      <c r="C682" s="286">
        <v>0</v>
      </c>
      <c r="D682" s="286">
        <v>0</v>
      </c>
      <c r="E682" s="286">
        <v>0</v>
      </c>
      <c r="F682" s="286">
        <v>0</v>
      </c>
      <c r="G682" s="286">
        <v>0</v>
      </c>
      <c r="H682" s="286">
        <v>0</v>
      </c>
      <c r="I682" s="286">
        <v>0</v>
      </c>
      <c r="J682" s="286">
        <v>0</v>
      </c>
      <c r="K682" s="286">
        <v>0</v>
      </c>
      <c r="L682" s="286">
        <v>0</v>
      </c>
      <c r="M682" s="286">
        <v>0</v>
      </c>
      <c r="N682" s="286">
        <v>0</v>
      </c>
      <c r="O682" s="286">
        <v>0</v>
      </c>
      <c r="P682" s="286">
        <v>0</v>
      </c>
      <c r="Q682" s="166" t="s">
        <v>163</v>
      </c>
      <c r="R682" s="204">
        <f t="shared" si="10"/>
        <v>0</v>
      </c>
    </row>
    <row r="683" spans="1:18" ht="15">
      <c r="A683" s="287" t="s">
        <v>890</v>
      </c>
      <c r="B683" s="287" t="s">
        <v>734</v>
      </c>
      <c r="C683" s="286">
        <v>0</v>
      </c>
      <c r="D683" s="286">
        <v>0</v>
      </c>
      <c r="E683" s="286">
        <v>0</v>
      </c>
      <c r="F683" s="286">
        <v>0</v>
      </c>
      <c r="G683" s="286">
        <v>0</v>
      </c>
      <c r="H683" s="286">
        <v>0</v>
      </c>
      <c r="I683" s="286">
        <v>0</v>
      </c>
      <c r="J683" s="286">
        <v>0</v>
      </c>
      <c r="K683" s="286">
        <v>0</v>
      </c>
      <c r="L683" s="286">
        <v>0</v>
      </c>
      <c r="M683" s="286">
        <v>0</v>
      </c>
      <c r="N683" s="286">
        <v>0</v>
      </c>
      <c r="O683" s="286">
        <v>0</v>
      </c>
      <c r="P683" s="286">
        <v>0</v>
      </c>
      <c r="Q683" s="166" t="s">
        <v>163</v>
      </c>
      <c r="R683" s="204">
        <f t="shared" si="10"/>
        <v>0</v>
      </c>
    </row>
    <row r="684" spans="1:18" ht="15">
      <c r="A684" s="287" t="s">
        <v>891</v>
      </c>
      <c r="B684" s="287" t="s">
        <v>734</v>
      </c>
      <c r="C684" s="286">
        <v>0</v>
      </c>
      <c r="D684" s="286">
        <v>0</v>
      </c>
      <c r="E684" s="286">
        <v>0</v>
      </c>
      <c r="F684" s="286">
        <v>0</v>
      </c>
      <c r="G684" s="286">
        <v>0</v>
      </c>
      <c r="H684" s="286">
        <v>0</v>
      </c>
      <c r="I684" s="286">
        <v>0</v>
      </c>
      <c r="J684" s="286">
        <v>0</v>
      </c>
      <c r="K684" s="286">
        <v>0</v>
      </c>
      <c r="L684" s="286">
        <v>0</v>
      </c>
      <c r="M684" s="286">
        <v>0</v>
      </c>
      <c r="N684" s="286">
        <v>0</v>
      </c>
      <c r="O684" s="286">
        <v>0</v>
      </c>
      <c r="P684" s="286">
        <v>0</v>
      </c>
      <c r="Q684" s="166" t="s">
        <v>163</v>
      </c>
      <c r="R684" s="204">
        <f t="shared" si="10"/>
        <v>0</v>
      </c>
    </row>
    <row r="685" spans="1:18" ht="15">
      <c r="A685" s="287" t="s">
        <v>892</v>
      </c>
      <c r="B685" s="287" t="s">
        <v>734</v>
      </c>
      <c r="C685" s="286">
        <v>0</v>
      </c>
      <c r="D685" s="286">
        <v>0</v>
      </c>
      <c r="E685" s="286">
        <v>0</v>
      </c>
      <c r="F685" s="286">
        <v>0</v>
      </c>
      <c r="G685" s="286">
        <v>0</v>
      </c>
      <c r="H685" s="286">
        <v>0</v>
      </c>
      <c r="I685" s="286">
        <v>0</v>
      </c>
      <c r="J685" s="286">
        <v>0</v>
      </c>
      <c r="K685" s="286">
        <v>0</v>
      </c>
      <c r="L685" s="286">
        <v>0</v>
      </c>
      <c r="M685" s="286">
        <v>0</v>
      </c>
      <c r="N685" s="286">
        <v>0</v>
      </c>
      <c r="O685" s="286">
        <v>0</v>
      </c>
      <c r="P685" s="286">
        <v>0</v>
      </c>
      <c r="Q685" s="166" t="s">
        <v>163</v>
      </c>
      <c r="R685" s="204">
        <f t="shared" si="10"/>
        <v>0</v>
      </c>
    </row>
    <row r="686" spans="1:18" ht="15">
      <c r="A686" s="287" t="s">
        <v>893</v>
      </c>
      <c r="B686" s="287" t="s">
        <v>734</v>
      </c>
      <c r="C686" s="286">
        <v>0</v>
      </c>
      <c r="D686" s="286">
        <v>0</v>
      </c>
      <c r="E686" s="286">
        <v>0</v>
      </c>
      <c r="F686" s="286">
        <v>0</v>
      </c>
      <c r="G686" s="286">
        <v>0</v>
      </c>
      <c r="H686" s="286">
        <v>0</v>
      </c>
      <c r="I686" s="286">
        <v>0</v>
      </c>
      <c r="J686" s="286">
        <v>0</v>
      </c>
      <c r="K686" s="286">
        <v>0</v>
      </c>
      <c r="L686" s="286">
        <v>0</v>
      </c>
      <c r="M686" s="286">
        <v>0</v>
      </c>
      <c r="N686" s="286">
        <v>0</v>
      </c>
      <c r="O686" s="286">
        <v>0</v>
      </c>
      <c r="P686" s="286">
        <v>0</v>
      </c>
      <c r="Q686" s="166" t="s">
        <v>163</v>
      </c>
      <c r="R686" s="204">
        <f t="shared" si="10"/>
        <v>0</v>
      </c>
    </row>
    <row r="687" spans="1:18" ht="15">
      <c r="A687" s="287" t="s">
        <v>894</v>
      </c>
      <c r="B687" s="287" t="s">
        <v>734</v>
      </c>
      <c r="C687" s="286">
        <v>0</v>
      </c>
      <c r="D687" s="286">
        <v>0</v>
      </c>
      <c r="E687" s="286">
        <v>0</v>
      </c>
      <c r="F687" s="286">
        <v>0</v>
      </c>
      <c r="G687" s="286">
        <v>0</v>
      </c>
      <c r="H687" s="286">
        <v>0</v>
      </c>
      <c r="I687" s="286">
        <v>0</v>
      </c>
      <c r="J687" s="286">
        <v>0</v>
      </c>
      <c r="K687" s="286">
        <v>0</v>
      </c>
      <c r="L687" s="286">
        <v>0</v>
      </c>
      <c r="M687" s="286">
        <v>0</v>
      </c>
      <c r="N687" s="286">
        <v>0</v>
      </c>
      <c r="O687" s="286">
        <v>0</v>
      </c>
      <c r="P687" s="286">
        <v>0</v>
      </c>
      <c r="Q687" s="166" t="s">
        <v>163</v>
      </c>
      <c r="R687" s="204">
        <f t="shared" si="10"/>
        <v>0</v>
      </c>
    </row>
    <row r="688" spans="1:18" ht="15">
      <c r="A688" s="287" t="s">
        <v>895</v>
      </c>
      <c r="B688" s="287" t="s">
        <v>734</v>
      </c>
      <c r="C688" s="286">
        <v>0</v>
      </c>
      <c r="D688" s="286">
        <v>0</v>
      </c>
      <c r="E688" s="286">
        <v>0</v>
      </c>
      <c r="F688" s="286">
        <v>0</v>
      </c>
      <c r="G688" s="286">
        <v>0</v>
      </c>
      <c r="H688" s="286">
        <v>0</v>
      </c>
      <c r="I688" s="286">
        <v>0</v>
      </c>
      <c r="J688" s="286">
        <v>0</v>
      </c>
      <c r="K688" s="286">
        <v>0</v>
      </c>
      <c r="L688" s="286">
        <v>0</v>
      </c>
      <c r="M688" s="286">
        <v>0</v>
      </c>
      <c r="N688" s="286">
        <v>0</v>
      </c>
      <c r="O688" s="286">
        <v>0</v>
      </c>
      <c r="P688" s="286">
        <v>0</v>
      </c>
      <c r="Q688" s="166" t="s">
        <v>163</v>
      </c>
      <c r="R688" s="204">
        <f t="shared" si="10"/>
        <v>0</v>
      </c>
    </row>
    <row r="689" spans="1:18" ht="15">
      <c r="A689" s="287" t="s">
        <v>896</v>
      </c>
      <c r="B689" s="287" t="s">
        <v>734</v>
      </c>
      <c r="C689" s="286">
        <v>0</v>
      </c>
      <c r="D689" s="286">
        <v>0</v>
      </c>
      <c r="E689" s="286">
        <v>0</v>
      </c>
      <c r="F689" s="286">
        <v>0</v>
      </c>
      <c r="G689" s="286">
        <v>0</v>
      </c>
      <c r="H689" s="286">
        <v>0</v>
      </c>
      <c r="I689" s="286">
        <v>0</v>
      </c>
      <c r="J689" s="286">
        <v>0</v>
      </c>
      <c r="K689" s="286">
        <v>0</v>
      </c>
      <c r="L689" s="286">
        <v>0</v>
      </c>
      <c r="M689" s="286">
        <v>0</v>
      </c>
      <c r="N689" s="286">
        <v>0</v>
      </c>
      <c r="O689" s="286">
        <v>0</v>
      </c>
      <c r="P689" s="286">
        <v>0</v>
      </c>
      <c r="Q689" s="166" t="s">
        <v>163</v>
      </c>
      <c r="R689" s="204">
        <f t="shared" si="10"/>
        <v>0</v>
      </c>
    </row>
    <row r="690" spans="1:18" ht="15">
      <c r="A690" s="287" t="s">
        <v>897</v>
      </c>
      <c r="B690" s="287" t="s">
        <v>734</v>
      </c>
      <c r="C690" s="286">
        <v>0</v>
      </c>
      <c r="D690" s="286">
        <v>0</v>
      </c>
      <c r="E690" s="286">
        <v>0</v>
      </c>
      <c r="F690" s="286">
        <v>0</v>
      </c>
      <c r="G690" s="286">
        <v>0</v>
      </c>
      <c r="H690" s="286">
        <v>0</v>
      </c>
      <c r="I690" s="286">
        <v>0</v>
      </c>
      <c r="J690" s="286">
        <v>0</v>
      </c>
      <c r="K690" s="286">
        <v>0</v>
      </c>
      <c r="L690" s="286">
        <v>0</v>
      </c>
      <c r="M690" s="286">
        <v>0</v>
      </c>
      <c r="N690" s="286">
        <v>0</v>
      </c>
      <c r="O690" s="286">
        <v>0</v>
      </c>
      <c r="P690" s="286">
        <v>0</v>
      </c>
      <c r="Q690" s="166" t="s">
        <v>163</v>
      </c>
      <c r="R690" s="204">
        <f t="shared" si="10"/>
        <v>0</v>
      </c>
    </row>
    <row r="691" spans="1:18" ht="15">
      <c r="A691" s="287" t="s">
        <v>898</v>
      </c>
      <c r="B691" s="287" t="s">
        <v>734</v>
      </c>
      <c r="C691" s="286">
        <v>1832000</v>
      </c>
      <c r="D691" s="286">
        <v>1853000</v>
      </c>
      <c r="E691" s="286">
        <v>1874000</v>
      </c>
      <c r="F691" s="286">
        <v>1895000</v>
      </c>
      <c r="G691" s="286">
        <v>1916000</v>
      </c>
      <c r="H691" s="286">
        <v>1937000</v>
      </c>
      <c r="I691" s="286">
        <v>1958000</v>
      </c>
      <c r="J691" s="286">
        <v>1979000</v>
      </c>
      <c r="K691" s="286">
        <v>2000000</v>
      </c>
      <c r="L691" s="286">
        <v>2020000</v>
      </c>
      <c r="M691" s="286">
        <v>2041000</v>
      </c>
      <c r="N691" s="286">
        <v>2062000</v>
      </c>
      <c r="O691" s="286">
        <v>2083000</v>
      </c>
      <c r="P691" s="286">
        <v>1957747</v>
      </c>
      <c r="Q691" s="166" t="s">
        <v>163</v>
      </c>
      <c r="R691" s="204">
        <f t="shared" si="10"/>
        <v>0</v>
      </c>
    </row>
    <row r="692" spans="1:18" ht="15">
      <c r="A692" s="287" t="s">
        <v>899</v>
      </c>
      <c r="B692" s="287" t="s">
        <v>734</v>
      </c>
      <c r="C692" s="286">
        <v>49382000</v>
      </c>
      <c r="D692" s="286">
        <v>49836000</v>
      </c>
      <c r="E692" s="286">
        <v>50266000</v>
      </c>
      <c r="F692" s="286">
        <v>50720000</v>
      </c>
      <c r="G692" s="286">
        <v>51175000</v>
      </c>
      <c r="H692" s="286">
        <v>51629000</v>
      </c>
      <c r="I692" s="286">
        <v>52064000</v>
      </c>
      <c r="J692" s="286">
        <v>52514000</v>
      </c>
      <c r="K692" s="286">
        <v>52969000</v>
      </c>
      <c r="L692" s="286">
        <v>53423000</v>
      </c>
      <c r="M692" s="286">
        <v>53877000</v>
      </c>
      <c r="N692" s="286">
        <v>54331000</v>
      </c>
      <c r="O692" s="286">
        <v>54784000</v>
      </c>
      <c r="P692" s="286">
        <v>52073793</v>
      </c>
      <c r="Q692" s="166" t="s">
        <v>163</v>
      </c>
      <c r="R692" s="204">
        <f t="shared" si="10"/>
        <v>0</v>
      </c>
    </row>
    <row r="693" spans="1:18" ht="15">
      <c r="A693" s="287" t="s">
        <v>900</v>
      </c>
      <c r="B693" s="287" t="s">
        <v>734</v>
      </c>
      <c r="C693" s="286">
        <v>0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166" t="s">
        <v>163</v>
      </c>
      <c r="R693" s="204">
        <f t="shared" si="10"/>
        <v>0</v>
      </c>
    </row>
    <row r="694" spans="1:18" ht="15">
      <c r="A694" s="287" t="s">
        <v>901</v>
      </c>
      <c r="B694" s="287" t="s">
        <v>734</v>
      </c>
      <c r="C694" s="286">
        <v>110000</v>
      </c>
      <c r="D694" s="286">
        <v>110000</v>
      </c>
      <c r="E694" s="286">
        <v>110000</v>
      </c>
      <c r="F694" s="286">
        <v>110000</v>
      </c>
      <c r="G694" s="286">
        <v>110000</v>
      </c>
      <c r="H694" s="286">
        <v>110000</v>
      </c>
      <c r="I694" s="286">
        <v>110000</v>
      </c>
      <c r="J694" s="286">
        <v>110000</v>
      </c>
      <c r="K694" s="286">
        <v>110000</v>
      </c>
      <c r="L694" s="286">
        <v>110000</v>
      </c>
      <c r="M694" s="286">
        <v>110000</v>
      </c>
      <c r="N694" s="286">
        <v>110000</v>
      </c>
      <c r="O694" s="286">
        <v>110000</v>
      </c>
      <c r="P694" s="286">
        <v>110300</v>
      </c>
      <c r="Q694" s="166" t="s">
        <v>163</v>
      </c>
      <c r="R694" s="204">
        <f t="shared" si="10"/>
        <v>0</v>
      </c>
    </row>
    <row r="695" spans="1:18" ht="15">
      <c r="A695" s="287" t="s">
        <v>902</v>
      </c>
      <c r="B695" s="287" t="s">
        <v>734</v>
      </c>
      <c r="C695" s="286">
        <v>0</v>
      </c>
      <c r="D695" s="286">
        <v>0</v>
      </c>
      <c r="E695" s="286">
        <v>0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0</v>
      </c>
      <c r="O695" s="286">
        <v>0</v>
      </c>
      <c r="P695" s="286">
        <v>0</v>
      </c>
      <c r="Q695" s="166" t="s">
        <v>163</v>
      </c>
      <c r="R695" s="204">
        <f t="shared" si="10"/>
        <v>0</v>
      </c>
    </row>
    <row r="696" spans="1:18" ht="15">
      <c r="A696" s="287" t="s">
        <v>903</v>
      </c>
      <c r="B696" s="287" t="s">
        <v>734</v>
      </c>
      <c r="C696" s="286">
        <v>7735000</v>
      </c>
      <c r="D696" s="286">
        <v>7995000</v>
      </c>
      <c r="E696" s="286">
        <v>8264000</v>
      </c>
      <c r="F696" s="286">
        <v>8536000</v>
      </c>
      <c r="G696" s="286">
        <v>8809000</v>
      </c>
      <c r="H696" s="286">
        <v>9081000</v>
      </c>
      <c r="I696" s="286">
        <v>9352000</v>
      </c>
      <c r="J696" s="286">
        <v>9625000</v>
      </c>
      <c r="K696" s="286">
        <v>9897000</v>
      </c>
      <c r="L696" s="286">
        <v>10149000</v>
      </c>
      <c r="M696" s="286">
        <v>10436000</v>
      </c>
      <c r="N696" s="286">
        <v>10741000</v>
      </c>
      <c r="O696" s="286">
        <v>11020000</v>
      </c>
      <c r="P696" s="286">
        <v>9355253</v>
      </c>
      <c r="Q696" s="166" t="s">
        <v>163</v>
      </c>
      <c r="R696" s="204">
        <f t="shared" si="10"/>
        <v>0</v>
      </c>
    </row>
    <row r="697" spans="1:18" ht="15">
      <c r="A697" s="287" t="s">
        <v>904</v>
      </c>
      <c r="B697" s="287" t="s">
        <v>734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166" t="s">
        <v>163</v>
      </c>
      <c r="R697" s="204">
        <f t="shared" si="10"/>
        <v>0</v>
      </c>
    </row>
    <row r="698" spans="1:18" ht="15">
      <c r="A698" s="287" t="s">
        <v>905</v>
      </c>
      <c r="B698" s="287" t="s">
        <v>734</v>
      </c>
      <c r="C698" s="286">
        <v>1896000</v>
      </c>
      <c r="D698" s="286">
        <v>1910000</v>
      </c>
      <c r="E698" s="286">
        <v>1924000</v>
      </c>
      <c r="F698" s="286">
        <v>1938000</v>
      </c>
      <c r="G698" s="286">
        <v>1952000</v>
      </c>
      <c r="H698" s="286">
        <v>1966000</v>
      </c>
      <c r="I698" s="286">
        <v>1980000</v>
      </c>
      <c r="J698" s="286">
        <v>1994000</v>
      </c>
      <c r="K698" s="286">
        <v>2008000</v>
      </c>
      <c r="L698" s="286">
        <v>2022000</v>
      </c>
      <c r="M698" s="286">
        <v>2036000</v>
      </c>
      <c r="N698" s="286">
        <v>2050000</v>
      </c>
      <c r="O698" s="286">
        <v>2064000</v>
      </c>
      <c r="P698" s="286">
        <v>1980231</v>
      </c>
      <c r="Q698" s="166" t="s">
        <v>163</v>
      </c>
      <c r="R698" s="204">
        <f t="shared" si="10"/>
        <v>0</v>
      </c>
    </row>
    <row r="699" spans="1:18" ht="15">
      <c r="A699" s="287" t="s">
        <v>906</v>
      </c>
      <c r="B699" s="287" t="s">
        <v>734</v>
      </c>
      <c r="C699" s="286">
        <v>0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166" t="s">
        <v>163</v>
      </c>
      <c r="R699" s="204">
        <f t="shared" si="10"/>
        <v>0</v>
      </c>
    </row>
    <row r="700" spans="1:18" ht="15">
      <c r="A700" s="287" t="s">
        <v>907</v>
      </c>
      <c r="B700" s="287" t="s">
        <v>734</v>
      </c>
      <c r="C700" s="286">
        <v>-185000</v>
      </c>
      <c r="D700" s="286">
        <v>-183000</v>
      </c>
      <c r="E700" s="286">
        <v>-182000</v>
      </c>
      <c r="F700" s="286">
        <v>-180000</v>
      </c>
      <c r="G700" s="286">
        <v>-178000</v>
      </c>
      <c r="H700" s="286">
        <v>-177000</v>
      </c>
      <c r="I700" s="286">
        <v>-175000</v>
      </c>
      <c r="J700" s="286">
        <v>-173000</v>
      </c>
      <c r="K700" s="286">
        <v>-171000</v>
      </c>
      <c r="L700" s="286">
        <v>-170000</v>
      </c>
      <c r="M700" s="286">
        <v>-168000</v>
      </c>
      <c r="N700" s="286">
        <v>-166000</v>
      </c>
      <c r="O700" s="286">
        <v>-164000</v>
      </c>
      <c r="P700" s="286">
        <v>-174818</v>
      </c>
      <c r="Q700" s="166" t="s">
        <v>163</v>
      </c>
      <c r="R700" s="204">
        <f t="shared" si="10"/>
        <v>0</v>
      </c>
    </row>
    <row r="701" spans="1:18" ht="15">
      <c r="A701" s="287" t="s">
        <v>908</v>
      </c>
      <c r="B701" s="287" t="s">
        <v>734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166" t="s">
        <v>163</v>
      </c>
      <c r="R701" s="204">
        <f t="shared" si="10"/>
        <v>0</v>
      </c>
    </row>
    <row r="702" spans="1:18" ht="15">
      <c r="A702" s="287" t="s">
        <v>909</v>
      </c>
      <c r="B702" s="287" t="s">
        <v>734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0</v>
      </c>
      <c r="N702" s="286">
        <v>0</v>
      </c>
      <c r="O702" s="286">
        <v>0</v>
      </c>
      <c r="P702" s="286">
        <v>0</v>
      </c>
      <c r="Q702" s="166" t="s">
        <v>163</v>
      </c>
      <c r="R702" s="204">
        <f t="shared" si="10"/>
        <v>0</v>
      </c>
    </row>
    <row r="703" spans="1:18" ht="15">
      <c r="A703" s="287" t="s">
        <v>910</v>
      </c>
      <c r="B703" s="287" t="s">
        <v>734</v>
      </c>
      <c r="C703" s="286">
        <v>0</v>
      </c>
      <c r="D703" s="286">
        <v>0</v>
      </c>
      <c r="E703" s="286">
        <v>0</v>
      </c>
      <c r="F703" s="286">
        <v>0</v>
      </c>
      <c r="G703" s="286">
        <v>0</v>
      </c>
      <c r="H703" s="286">
        <v>0</v>
      </c>
      <c r="I703" s="286">
        <v>0</v>
      </c>
      <c r="J703" s="286">
        <v>0</v>
      </c>
      <c r="K703" s="286">
        <v>0</v>
      </c>
      <c r="L703" s="286">
        <v>0</v>
      </c>
      <c r="M703" s="286">
        <v>0</v>
      </c>
      <c r="N703" s="286">
        <v>0</v>
      </c>
      <c r="O703" s="286">
        <v>0</v>
      </c>
      <c r="P703" s="286">
        <v>0</v>
      </c>
      <c r="Q703" s="166" t="s">
        <v>163</v>
      </c>
      <c r="R703" s="204">
        <f t="shared" si="10"/>
        <v>0</v>
      </c>
    </row>
    <row r="704" spans="1:18" ht="15">
      <c r="A704" s="287" t="s">
        <v>911</v>
      </c>
      <c r="B704" s="287" t="s">
        <v>734</v>
      </c>
      <c r="C704" s="286">
        <v>0</v>
      </c>
      <c r="D704" s="286">
        <v>0</v>
      </c>
      <c r="E704" s="286">
        <v>0</v>
      </c>
      <c r="F704" s="286">
        <v>0</v>
      </c>
      <c r="G704" s="286">
        <v>0</v>
      </c>
      <c r="H704" s="286">
        <v>0</v>
      </c>
      <c r="I704" s="286">
        <v>0</v>
      </c>
      <c r="J704" s="286">
        <v>0</v>
      </c>
      <c r="K704" s="286">
        <v>0</v>
      </c>
      <c r="L704" s="286">
        <v>0</v>
      </c>
      <c r="M704" s="286">
        <v>0</v>
      </c>
      <c r="N704" s="286">
        <v>0</v>
      </c>
      <c r="O704" s="286">
        <v>0</v>
      </c>
      <c r="P704" s="286">
        <v>0</v>
      </c>
      <c r="Q704" s="166" t="s">
        <v>163</v>
      </c>
      <c r="R704" s="204">
        <f t="shared" si="10"/>
        <v>0</v>
      </c>
    </row>
    <row r="705" spans="1:18" ht="15">
      <c r="A705" s="287" t="s">
        <v>912</v>
      </c>
      <c r="B705" s="287" t="s">
        <v>734</v>
      </c>
      <c r="C705" s="286">
        <v>0</v>
      </c>
      <c r="D705" s="286">
        <v>0</v>
      </c>
      <c r="E705" s="286">
        <v>0</v>
      </c>
      <c r="F705" s="286">
        <v>0</v>
      </c>
      <c r="G705" s="286">
        <v>0</v>
      </c>
      <c r="H705" s="286">
        <v>0</v>
      </c>
      <c r="I705" s="286">
        <v>0</v>
      </c>
      <c r="J705" s="286">
        <v>0</v>
      </c>
      <c r="K705" s="286">
        <v>0</v>
      </c>
      <c r="L705" s="286">
        <v>0</v>
      </c>
      <c r="M705" s="286">
        <v>0</v>
      </c>
      <c r="N705" s="286">
        <v>0</v>
      </c>
      <c r="O705" s="286">
        <v>0</v>
      </c>
      <c r="P705" s="286">
        <v>0</v>
      </c>
      <c r="Q705" s="166" t="s">
        <v>163</v>
      </c>
      <c r="R705" s="204">
        <f t="shared" si="10"/>
        <v>0</v>
      </c>
    </row>
    <row r="706" spans="1:18" ht="15">
      <c r="A706" s="287" t="s">
        <v>913</v>
      </c>
      <c r="B706" s="287" t="s">
        <v>734</v>
      </c>
      <c r="C706" s="286">
        <v>0</v>
      </c>
      <c r="D706" s="286">
        <v>0</v>
      </c>
      <c r="E706" s="286">
        <v>0</v>
      </c>
      <c r="F706" s="286">
        <v>0</v>
      </c>
      <c r="G706" s="286">
        <v>0</v>
      </c>
      <c r="H706" s="286">
        <v>0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166" t="s">
        <v>163</v>
      </c>
      <c r="R706" s="204">
        <f t="shared" si="10"/>
        <v>0</v>
      </c>
    </row>
    <row r="707" spans="1:18" ht="15">
      <c r="A707" s="287" t="s">
        <v>914</v>
      </c>
      <c r="B707" s="287" t="s">
        <v>734</v>
      </c>
      <c r="C707" s="286">
        <v>0</v>
      </c>
      <c r="D707" s="286">
        <v>0</v>
      </c>
      <c r="E707" s="286">
        <v>0</v>
      </c>
      <c r="F707" s="286">
        <v>0</v>
      </c>
      <c r="G707" s="286">
        <v>0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</v>
      </c>
      <c r="O707" s="286">
        <v>0</v>
      </c>
      <c r="P707" s="286">
        <v>0</v>
      </c>
      <c r="Q707" s="166" t="s">
        <v>163</v>
      </c>
      <c r="R707" s="204">
        <f t="shared" si="10"/>
        <v>0</v>
      </c>
    </row>
    <row r="708" spans="1:18" ht="15">
      <c r="A708" s="287" t="s">
        <v>915</v>
      </c>
      <c r="B708" s="287" t="s">
        <v>734</v>
      </c>
      <c r="C708" s="286">
        <v>2052000</v>
      </c>
      <c r="D708" s="286">
        <v>2061000</v>
      </c>
      <c r="E708" s="286">
        <v>2070000</v>
      </c>
      <c r="F708" s="286">
        <v>2079000</v>
      </c>
      <c r="G708" s="286">
        <v>2088000</v>
      </c>
      <c r="H708" s="286">
        <v>2097000</v>
      </c>
      <c r="I708" s="286">
        <v>2106000</v>
      </c>
      <c r="J708" s="286">
        <v>2114000</v>
      </c>
      <c r="K708" s="286">
        <v>2123000</v>
      </c>
      <c r="L708" s="286">
        <v>2132000</v>
      </c>
      <c r="M708" s="286">
        <v>2141000</v>
      </c>
      <c r="N708" s="286">
        <v>2150000</v>
      </c>
      <c r="O708" s="286">
        <v>2159000</v>
      </c>
      <c r="P708" s="286">
        <v>2105529</v>
      </c>
      <c r="Q708" s="166" t="s">
        <v>163</v>
      </c>
      <c r="R708" s="204">
        <f t="shared" ref="R708:R771" si="11">(ROUND((C708+O708+SUM(D708:N708)*2)/24,-3)-(ROUND(P708,-3)))</f>
        <v>0</v>
      </c>
    </row>
    <row r="709" spans="1:18" ht="15">
      <c r="A709" s="287" t="s">
        <v>916</v>
      </c>
      <c r="B709" s="287" t="s">
        <v>734</v>
      </c>
      <c r="C709" s="286">
        <v>0</v>
      </c>
      <c r="D709" s="286">
        <v>0</v>
      </c>
      <c r="E709" s="286">
        <v>0</v>
      </c>
      <c r="F709" s="286">
        <v>0</v>
      </c>
      <c r="G709" s="286">
        <v>0</v>
      </c>
      <c r="H709" s="286">
        <v>0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166" t="s">
        <v>163</v>
      </c>
      <c r="R709" s="204">
        <f t="shared" si="11"/>
        <v>0</v>
      </c>
    </row>
    <row r="710" spans="1:18" ht="15">
      <c r="A710" s="287" t="s">
        <v>917</v>
      </c>
      <c r="B710" s="287" t="s">
        <v>734</v>
      </c>
      <c r="C710" s="286">
        <v>0</v>
      </c>
      <c r="D710" s="286">
        <v>0</v>
      </c>
      <c r="E710" s="286">
        <v>0</v>
      </c>
      <c r="F710" s="286">
        <v>0</v>
      </c>
      <c r="G710" s="286">
        <v>0</v>
      </c>
      <c r="H710" s="286">
        <v>0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166" t="s">
        <v>163</v>
      </c>
      <c r="R710" s="204">
        <f t="shared" si="11"/>
        <v>0</v>
      </c>
    </row>
    <row r="711" spans="1:18" ht="15">
      <c r="A711" s="287" t="s">
        <v>918</v>
      </c>
      <c r="B711" s="287" t="s">
        <v>734</v>
      </c>
      <c r="C711" s="286">
        <v>0</v>
      </c>
      <c r="D711" s="286">
        <v>0</v>
      </c>
      <c r="E711" s="286">
        <v>0</v>
      </c>
      <c r="F711" s="286">
        <v>0</v>
      </c>
      <c r="G711" s="286">
        <v>0</v>
      </c>
      <c r="H711" s="286">
        <v>0</v>
      </c>
      <c r="I711" s="286">
        <v>0</v>
      </c>
      <c r="J711" s="286">
        <v>0</v>
      </c>
      <c r="K711" s="286">
        <v>0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166" t="s">
        <v>163</v>
      </c>
      <c r="R711" s="204">
        <f t="shared" si="11"/>
        <v>0</v>
      </c>
    </row>
    <row r="712" spans="1:18" ht="15">
      <c r="A712" s="287" t="s">
        <v>919</v>
      </c>
      <c r="B712" s="287" t="s">
        <v>734</v>
      </c>
      <c r="C712" s="286">
        <v>0</v>
      </c>
      <c r="D712" s="286">
        <v>0</v>
      </c>
      <c r="E712" s="286">
        <v>0</v>
      </c>
      <c r="F712" s="286">
        <v>0</v>
      </c>
      <c r="G712" s="286">
        <v>0</v>
      </c>
      <c r="H712" s="286">
        <v>0</v>
      </c>
      <c r="I712" s="286">
        <v>0</v>
      </c>
      <c r="J712" s="286">
        <v>0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166" t="s">
        <v>163</v>
      </c>
      <c r="R712" s="204">
        <f t="shared" si="11"/>
        <v>0</v>
      </c>
    </row>
    <row r="713" spans="1:18" ht="15">
      <c r="A713" s="287" t="s">
        <v>920</v>
      </c>
      <c r="B713" s="287" t="s">
        <v>734</v>
      </c>
      <c r="C713" s="286">
        <v>0</v>
      </c>
      <c r="D713" s="286">
        <v>0</v>
      </c>
      <c r="E713" s="286">
        <v>0</v>
      </c>
      <c r="F713" s="286">
        <v>0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166" t="s">
        <v>163</v>
      </c>
      <c r="R713" s="204">
        <f t="shared" si="11"/>
        <v>0</v>
      </c>
    </row>
    <row r="714" spans="1:18" ht="15">
      <c r="A714" s="287" t="s">
        <v>921</v>
      </c>
      <c r="B714" s="287" t="s">
        <v>734</v>
      </c>
      <c r="C714" s="286">
        <v>0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166" t="s">
        <v>163</v>
      </c>
      <c r="R714" s="204">
        <f t="shared" si="11"/>
        <v>0</v>
      </c>
    </row>
    <row r="715" spans="1:18" ht="15">
      <c r="A715" s="287" t="s">
        <v>922</v>
      </c>
      <c r="B715" s="287" t="s">
        <v>734</v>
      </c>
      <c r="C715" s="286">
        <v>323000</v>
      </c>
      <c r="D715" s="286">
        <v>323000</v>
      </c>
      <c r="E715" s="286">
        <v>323000</v>
      </c>
      <c r="F715" s="286">
        <v>323000</v>
      </c>
      <c r="G715" s="286">
        <v>323000</v>
      </c>
      <c r="H715" s="286">
        <v>323000</v>
      </c>
      <c r="I715" s="286">
        <v>323000</v>
      </c>
      <c r="J715" s="286">
        <v>323000</v>
      </c>
      <c r="K715" s="286">
        <v>323000</v>
      </c>
      <c r="L715" s="286">
        <v>323000</v>
      </c>
      <c r="M715" s="286">
        <v>323000</v>
      </c>
      <c r="N715" s="286">
        <v>323000</v>
      </c>
      <c r="O715" s="286">
        <v>323000</v>
      </c>
      <c r="P715" s="286">
        <v>322988</v>
      </c>
      <c r="Q715" s="166" t="s">
        <v>163</v>
      </c>
      <c r="R715" s="204">
        <f t="shared" si="11"/>
        <v>0</v>
      </c>
    </row>
    <row r="716" spans="1:18" ht="15">
      <c r="A716" s="287" t="s">
        <v>923</v>
      </c>
      <c r="B716" s="287" t="s">
        <v>734</v>
      </c>
      <c r="C716" s="286">
        <v>0</v>
      </c>
      <c r="D716" s="286">
        <v>0</v>
      </c>
      <c r="E716" s="286">
        <v>0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166" t="s">
        <v>163</v>
      </c>
      <c r="R716" s="204">
        <f t="shared" si="11"/>
        <v>0</v>
      </c>
    </row>
    <row r="717" spans="1:18" ht="15">
      <c r="A717" s="287" t="s">
        <v>924</v>
      </c>
      <c r="B717" s="287" t="s">
        <v>734</v>
      </c>
      <c r="C717" s="286">
        <v>116000</v>
      </c>
      <c r="D717" s="286">
        <v>117000</v>
      </c>
      <c r="E717" s="286">
        <v>117000</v>
      </c>
      <c r="F717" s="286">
        <v>118000</v>
      </c>
      <c r="G717" s="286">
        <v>118000</v>
      </c>
      <c r="H717" s="286">
        <v>119000</v>
      </c>
      <c r="I717" s="286">
        <v>119000</v>
      </c>
      <c r="J717" s="286">
        <v>120000</v>
      </c>
      <c r="K717" s="286">
        <v>120000</v>
      </c>
      <c r="L717" s="286">
        <v>121000</v>
      </c>
      <c r="M717" s="286">
        <v>121000</v>
      </c>
      <c r="N717" s="286">
        <v>122000</v>
      </c>
      <c r="O717" s="286">
        <v>122000</v>
      </c>
      <c r="P717" s="286">
        <v>119395</v>
      </c>
      <c r="Q717" s="166" t="s">
        <v>163</v>
      </c>
      <c r="R717" s="204">
        <f t="shared" si="11"/>
        <v>0</v>
      </c>
    </row>
    <row r="718" spans="1:18" ht="15">
      <c r="A718" s="287" t="s">
        <v>925</v>
      </c>
      <c r="B718" s="287" t="s">
        <v>734</v>
      </c>
      <c r="C718" s="286">
        <v>0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166" t="s">
        <v>163</v>
      </c>
      <c r="R718" s="204">
        <f t="shared" si="11"/>
        <v>0</v>
      </c>
    </row>
    <row r="719" spans="1:18" ht="15">
      <c r="A719" s="287" t="s">
        <v>926</v>
      </c>
      <c r="B719" s="287" t="s">
        <v>734</v>
      </c>
      <c r="C719" s="286">
        <v>26731000</v>
      </c>
      <c r="D719" s="286">
        <v>26929000</v>
      </c>
      <c r="E719" s="286">
        <v>27106000</v>
      </c>
      <c r="F719" s="286">
        <v>27519000</v>
      </c>
      <c r="G719" s="286">
        <v>27741000</v>
      </c>
      <c r="H719" s="286">
        <v>27963000</v>
      </c>
      <c r="I719" s="286">
        <v>28184000</v>
      </c>
      <c r="J719" s="286">
        <v>28405000</v>
      </c>
      <c r="K719" s="286">
        <v>28627000</v>
      </c>
      <c r="L719" s="286">
        <v>28848000</v>
      </c>
      <c r="M719" s="286">
        <v>29070000</v>
      </c>
      <c r="N719" s="286">
        <v>29291000</v>
      </c>
      <c r="O719" s="286">
        <v>29512000</v>
      </c>
      <c r="P719" s="286">
        <v>28150427</v>
      </c>
      <c r="Q719" s="166" t="s">
        <v>163</v>
      </c>
      <c r="R719" s="204">
        <f t="shared" si="11"/>
        <v>0</v>
      </c>
    </row>
    <row r="720" spans="1:18" ht="15">
      <c r="A720" s="287" t="s">
        <v>927</v>
      </c>
      <c r="B720" s="287" t="s">
        <v>734</v>
      </c>
      <c r="C720" s="286">
        <v>0</v>
      </c>
      <c r="D720" s="286">
        <v>0</v>
      </c>
      <c r="E720" s="286">
        <v>0</v>
      </c>
      <c r="F720" s="286">
        <v>0</v>
      </c>
      <c r="G720" s="286">
        <v>0</v>
      </c>
      <c r="H720" s="286">
        <v>0</v>
      </c>
      <c r="I720" s="286">
        <v>0</v>
      </c>
      <c r="J720" s="286">
        <v>0</v>
      </c>
      <c r="K720" s="286">
        <v>0</v>
      </c>
      <c r="L720" s="286">
        <v>0</v>
      </c>
      <c r="M720" s="286">
        <v>0</v>
      </c>
      <c r="N720" s="286">
        <v>0</v>
      </c>
      <c r="O720" s="286">
        <v>0</v>
      </c>
      <c r="P720" s="286">
        <v>0</v>
      </c>
      <c r="Q720" s="166" t="s">
        <v>163</v>
      </c>
      <c r="R720" s="204">
        <f t="shared" si="11"/>
        <v>0</v>
      </c>
    </row>
    <row r="721" spans="1:18" ht="15">
      <c r="A721" s="287" t="s">
        <v>928</v>
      </c>
      <c r="B721" s="287" t="s">
        <v>734</v>
      </c>
      <c r="C721" s="286">
        <v>0</v>
      </c>
      <c r="D721" s="286">
        <v>0</v>
      </c>
      <c r="E721" s="286">
        <v>0</v>
      </c>
      <c r="F721" s="286">
        <v>0</v>
      </c>
      <c r="G721" s="286">
        <v>0</v>
      </c>
      <c r="H721" s="286">
        <v>0</v>
      </c>
      <c r="I721" s="286">
        <v>0</v>
      </c>
      <c r="J721" s="286">
        <v>0</v>
      </c>
      <c r="K721" s="286">
        <v>0</v>
      </c>
      <c r="L721" s="286">
        <v>0</v>
      </c>
      <c r="M721" s="286">
        <v>0</v>
      </c>
      <c r="N721" s="286">
        <v>0</v>
      </c>
      <c r="O721" s="286">
        <v>0</v>
      </c>
      <c r="P721" s="286">
        <v>0</v>
      </c>
      <c r="Q721" s="166" t="s">
        <v>163</v>
      </c>
      <c r="R721" s="204">
        <f t="shared" si="11"/>
        <v>0</v>
      </c>
    </row>
    <row r="722" spans="1:18" ht="15">
      <c r="A722" s="287" t="s">
        <v>929</v>
      </c>
      <c r="B722" s="287" t="s">
        <v>734</v>
      </c>
      <c r="C722" s="286">
        <v>0</v>
      </c>
      <c r="D722" s="286">
        <v>0</v>
      </c>
      <c r="E722" s="286">
        <v>0</v>
      </c>
      <c r="F722" s="286">
        <v>0</v>
      </c>
      <c r="G722" s="286">
        <v>0</v>
      </c>
      <c r="H722" s="286">
        <v>0</v>
      </c>
      <c r="I722" s="286">
        <v>0</v>
      </c>
      <c r="J722" s="286">
        <v>0</v>
      </c>
      <c r="K722" s="286">
        <v>0</v>
      </c>
      <c r="L722" s="286">
        <v>0</v>
      </c>
      <c r="M722" s="286">
        <v>0</v>
      </c>
      <c r="N722" s="286">
        <v>0</v>
      </c>
      <c r="O722" s="286">
        <v>0</v>
      </c>
      <c r="P722" s="286">
        <v>0</v>
      </c>
      <c r="Q722" s="166" t="s">
        <v>163</v>
      </c>
      <c r="R722" s="204">
        <f t="shared" si="11"/>
        <v>0</v>
      </c>
    </row>
    <row r="723" spans="1:18" ht="15">
      <c r="A723" s="287" t="s">
        <v>930</v>
      </c>
      <c r="B723" s="287" t="s">
        <v>734</v>
      </c>
      <c r="C723" s="286">
        <v>31000</v>
      </c>
      <c r="D723" s="286">
        <v>31000</v>
      </c>
      <c r="E723" s="286">
        <v>31000</v>
      </c>
      <c r="F723" s="286">
        <v>31000</v>
      </c>
      <c r="G723" s="286">
        <v>31000</v>
      </c>
      <c r="H723" s="286">
        <v>31000</v>
      </c>
      <c r="I723" s="286">
        <v>31000</v>
      </c>
      <c r="J723" s="286">
        <v>31000</v>
      </c>
      <c r="K723" s="286">
        <v>31000</v>
      </c>
      <c r="L723" s="286">
        <v>31000</v>
      </c>
      <c r="M723" s="286">
        <v>31000</v>
      </c>
      <c r="N723" s="286">
        <v>32000</v>
      </c>
      <c r="O723" s="286">
        <v>32000</v>
      </c>
      <c r="P723" s="286">
        <v>31425</v>
      </c>
      <c r="Q723" s="166" t="s">
        <v>163</v>
      </c>
      <c r="R723" s="204">
        <f t="shared" si="11"/>
        <v>0</v>
      </c>
    </row>
    <row r="724" spans="1:18" ht="15">
      <c r="A724" s="287" t="s">
        <v>931</v>
      </c>
      <c r="B724" s="287" t="s">
        <v>734</v>
      </c>
      <c r="C724" s="286">
        <v>0</v>
      </c>
      <c r="D724" s="286">
        <v>0</v>
      </c>
      <c r="E724" s="286">
        <v>0</v>
      </c>
      <c r="F724" s="286">
        <v>0</v>
      </c>
      <c r="G724" s="286">
        <v>0</v>
      </c>
      <c r="H724" s="286">
        <v>0</v>
      </c>
      <c r="I724" s="286">
        <v>0</v>
      </c>
      <c r="J724" s="286">
        <v>0</v>
      </c>
      <c r="K724" s="286">
        <v>0</v>
      </c>
      <c r="L724" s="286">
        <v>0</v>
      </c>
      <c r="M724" s="286">
        <v>0</v>
      </c>
      <c r="N724" s="286">
        <v>0</v>
      </c>
      <c r="O724" s="286">
        <v>0</v>
      </c>
      <c r="P724" s="286">
        <v>0</v>
      </c>
      <c r="Q724" s="166" t="s">
        <v>163</v>
      </c>
      <c r="R724" s="204">
        <f t="shared" si="11"/>
        <v>0</v>
      </c>
    </row>
    <row r="725" spans="1:18" ht="15">
      <c r="A725" s="287" t="s">
        <v>932</v>
      </c>
      <c r="B725" s="287" t="s">
        <v>734</v>
      </c>
      <c r="C725" s="286">
        <v>0</v>
      </c>
      <c r="D725" s="286">
        <v>0</v>
      </c>
      <c r="E725" s="286">
        <v>0</v>
      </c>
      <c r="F725" s="286">
        <v>0</v>
      </c>
      <c r="G725" s="286">
        <v>0</v>
      </c>
      <c r="H725" s="286">
        <v>0</v>
      </c>
      <c r="I725" s="286">
        <v>0</v>
      </c>
      <c r="J725" s="286">
        <v>0</v>
      </c>
      <c r="K725" s="286">
        <v>0</v>
      </c>
      <c r="L725" s="286">
        <v>0</v>
      </c>
      <c r="M725" s="286">
        <v>0</v>
      </c>
      <c r="N725" s="286">
        <v>0</v>
      </c>
      <c r="O725" s="286">
        <v>0</v>
      </c>
      <c r="P725" s="286">
        <v>0</v>
      </c>
      <c r="Q725" s="166" t="s">
        <v>163</v>
      </c>
      <c r="R725" s="204">
        <f t="shared" si="11"/>
        <v>0</v>
      </c>
    </row>
    <row r="726" spans="1:18" ht="15">
      <c r="A726" s="287" t="s">
        <v>933</v>
      </c>
      <c r="B726" s="287" t="s">
        <v>734</v>
      </c>
      <c r="C726" s="286">
        <v>0</v>
      </c>
      <c r="D726" s="286">
        <v>0</v>
      </c>
      <c r="E726" s="286">
        <v>0</v>
      </c>
      <c r="F726" s="286">
        <v>0</v>
      </c>
      <c r="G726" s="286">
        <v>0</v>
      </c>
      <c r="H726" s="286">
        <v>0</v>
      </c>
      <c r="I726" s="286">
        <v>0</v>
      </c>
      <c r="J726" s="286">
        <v>0</v>
      </c>
      <c r="K726" s="286">
        <v>0</v>
      </c>
      <c r="L726" s="286">
        <v>0</v>
      </c>
      <c r="M726" s="286">
        <v>0</v>
      </c>
      <c r="N726" s="286">
        <v>0</v>
      </c>
      <c r="O726" s="286">
        <v>0</v>
      </c>
      <c r="P726" s="286">
        <v>196</v>
      </c>
      <c r="Q726" s="166" t="s">
        <v>163</v>
      </c>
      <c r="R726" s="204">
        <f t="shared" si="11"/>
        <v>0</v>
      </c>
    </row>
    <row r="727" spans="1:18" ht="15">
      <c r="A727" s="287" t="s">
        <v>934</v>
      </c>
      <c r="B727" s="287" t="s">
        <v>734</v>
      </c>
      <c r="C727" s="286">
        <v>81000</v>
      </c>
      <c r="D727" s="286">
        <v>82000</v>
      </c>
      <c r="E727" s="286">
        <v>82000</v>
      </c>
      <c r="F727" s="286">
        <v>82000</v>
      </c>
      <c r="G727" s="286">
        <v>82000</v>
      </c>
      <c r="H727" s="286">
        <v>82000</v>
      </c>
      <c r="I727" s="286">
        <v>82000</v>
      </c>
      <c r="J727" s="286">
        <v>82000</v>
      </c>
      <c r="K727" s="286">
        <v>82000</v>
      </c>
      <c r="L727" s="286">
        <v>82000</v>
      </c>
      <c r="M727" s="286">
        <v>82000</v>
      </c>
      <c r="N727" s="286">
        <v>82000</v>
      </c>
      <c r="O727" s="286">
        <v>82000</v>
      </c>
      <c r="P727" s="286">
        <v>81676</v>
      </c>
      <c r="Q727" s="166" t="s">
        <v>163</v>
      </c>
      <c r="R727" s="204">
        <f t="shared" si="11"/>
        <v>0</v>
      </c>
    </row>
    <row r="728" spans="1:18" ht="15">
      <c r="A728" s="287" t="s">
        <v>935</v>
      </c>
      <c r="B728" s="287" t="s">
        <v>734</v>
      </c>
      <c r="C728" s="286">
        <v>954000</v>
      </c>
      <c r="D728" s="286">
        <v>956000</v>
      </c>
      <c r="E728" s="286">
        <v>957000</v>
      </c>
      <c r="F728" s="286">
        <v>954000</v>
      </c>
      <c r="G728" s="286">
        <v>956000</v>
      </c>
      <c r="H728" s="286">
        <v>957000</v>
      </c>
      <c r="I728" s="286">
        <v>959000</v>
      </c>
      <c r="J728" s="286">
        <v>960000</v>
      </c>
      <c r="K728" s="286">
        <v>961000</v>
      </c>
      <c r="L728" s="286">
        <v>963000</v>
      </c>
      <c r="M728" s="286">
        <v>964000</v>
      </c>
      <c r="N728" s="286">
        <v>966000</v>
      </c>
      <c r="O728" s="286">
        <v>967000</v>
      </c>
      <c r="P728" s="286">
        <v>959505</v>
      </c>
      <c r="Q728" s="166" t="s">
        <v>163</v>
      </c>
      <c r="R728" s="204">
        <f t="shared" si="11"/>
        <v>-1000</v>
      </c>
    </row>
    <row r="729" spans="1:18" ht="15">
      <c r="A729" s="287" t="s">
        <v>936</v>
      </c>
      <c r="B729" s="287" t="s">
        <v>734</v>
      </c>
      <c r="C729" s="286">
        <v>0</v>
      </c>
      <c r="D729" s="286">
        <v>0</v>
      </c>
      <c r="E729" s="286">
        <v>0</v>
      </c>
      <c r="F729" s="286">
        <v>0</v>
      </c>
      <c r="G729" s="286">
        <v>0</v>
      </c>
      <c r="H729" s="286">
        <v>0</v>
      </c>
      <c r="I729" s="286">
        <v>0</v>
      </c>
      <c r="J729" s="286">
        <v>0</v>
      </c>
      <c r="K729" s="286">
        <v>0</v>
      </c>
      <c r="L729" s="286">
        <v>0</v>
      </c>
      <c r="M729" s="286">
        <v>0</v>
      </c>
      <c r="N729" s="286">
        <v>0</v>
      </c>
      <c r="O729" s="286">
        <v>0</v>
      </c>
      <c r="P729" s="286">
        <v>0</v>
      </c>
      <c r="Q729" s="166" t="s">
        <v>163</v>
      </c>
      <c r="R729" s="204">
        <f t="shared" si="11"/>
        <v>0</v>
      </c>
    </row>
    <row r="730" spans="1:18" ht="15">
      <c r="A730" s="287" t="s">
        <v>937</v>
      </c>
      <c r="B730" s="287" t="s">
        <v>734</v>
      </c>
      <c r="C730" s="286">
        <v>0</v>
      </c>
      <c r="D730" s="286">
        <v>0</v>
      </c>
      <c r="E730" s="286">
        <v>0</v>
      </c>
      <c r="F730" s="286">
        <v>0</v>
      </c>
      <c r="G730" s="286">
        <v>0</v>
      </c>
      <c r="H730" s="286">
        <v>0</v>
      </c>
      <c r="I730" s="286">
        <v>0</v>
      </c>
      <c r="J730" s="286">
        <v>0</v>
      </c>
      <c r="K730" s="286">
        <v>0</v>
      </c>
      <c r="L730" s="286">
        <v>0</v>
      </c>
      <c r="M730" s="286">
        <v>0</v>
      </c>
      <c r="N730" s="286">
        <v>0</v>
      </c>
      <c r="O730" s="286">
        <v>0</v>
      </c>
      <c r="P730" s="286">
        <v>0</v>
      </c>
      <c r="Q730" s="166" t="s">
        <v>163</v>
      </c>
      <c r="R730" s="204">
        <f t="shared" si="11"/>
        <v>0</v>
      </c>
    </row>
    <row r="731" spans="1:18" ht="15">
      <c r="A731" s="287" t="s">
        <v>938</v>
      </c>
      <c r="B731" s="287" t="s">
        <v>734</v>
      </c>
      <c r="C731" s="286">
        <v>0</v>
      </c>
      <c r="D731" s="286">
        <v>0</v>
      </c>
      <c r="E731" s="286">
        <v>0</v>
      </c>
      <c r="F731" s="286">
        <v>0</v>
      </c>
      <c r="G731" s="286">
        <v>0</v>
      </c>
      <c r="H731" s="286">
        <v>0</v>
      </c>
      <c r="I731" s="286">
        <v>0</v>
      </c>
      <c r="J731" s="286">
        <v>0</v>
      </c>
      <c r="K731" s="286">
        <v>0</v>
      </c>
      <c r="L731" s="286">
        <v>0</v>
      </c>
      <c r="M731" s="286">
        <v>0</v>
      </c>
      <c r="N731" s="286">
        <v>0</v>
      </c>
      <c r="O731" s="286">
        <v>0</v>
      </c>
      <c r="P731" s="286">
        <v>0</v>
      </c>
      <c r="Q731" s="166" t="s">
        <v>163</v>
      </c>
      <c r="R731" s="204">
        <f t="shared" si="11"/>
        <v>0</v>
      </c>
    </row>
    <row r="732" spans="1:18" ht="15">
      <c r="A732" s="287" t="s">
        <v>939</v>
      </c>
      <c r="B732" s="287" t="s">
        <v>734</v>
      </c>
      <c r="C732" s="286">
        <v>0</v>
      </c>
      <c r="D732" s="286">
        <v>0</v>
      </c>
      <c r="E732" s="286">
        <v>0</v>
      </c>
      <c r="F732" s="286">
        <v>0</v>
      </c>
      <c r="G732" s="286">
        <v>0</v>
      </c>
      <c r="H732" s="286">
        <v>0</v>
      </c>
      <c r="I732" s="286">
        <v>0</v>
      </c>
      <c r="J732" s="286">
        <v>0</v>
      </c>
      <c r="K732" s="286">
        <v>0</v>
      </c>
      <c r="L732" s="286">
        <v>0</v>
      </c>
      <c r="M732" s="286">
        <v>0</v>
      </c>
      <c r="N732" s="286">
        <v>0</v>
      </c>
      <c r="O732" s="286">
        <v>0</v>
      </c>
      <c r="P732" s="286">
        <v>0</v>
      </c>
      <c r="Q732" s="166" t="s">
        <v>163</v>
      </c>
      <c r="R732" s="204">
        <f t="shared" si="11"/>
        <v>0</v>
      </c>
    </row>
    <row r="733" spans="1:18" ht="15">
      <c r="A733" s="287" t="s">
        <v>940</v>
      </c>
      <c r="B733" s="287" t="s">
        <v>734</v>
      </c>
      <c r="C733" s="286">
        <v>0</v>
      </c>
      <c r="D733" s="286">
        <v>0</v>
      </c>
      <c r="E733" s="286">
        <v>0</v>
      </c>
      <c r="F733" s="286">
        <v>0</v>
      </c>
      <c r="G733" s="286">
        <v>0</v>
      </c>
      <c r="H733" s="286">
        <v>0</v>
      </c>
      <c r="I733" s="286">
        <v>0</v>
      </c>
      <c r="J733" s="286">
        <v>0</v>
      </c>
      <c r="K733" s="286">
        <v>0</v>
      </c>
      <c r="L733" s="286">
        <v>0</v>
      </c>
      <c r="M733" s="286">
        <v>0</v>
      </c>
      <c r="N733" s="286">
        <v>0</v>
      </c>
      <c r="O733" s="286">
        <v>0</v>
      </c>
      <c r="P733" s="286">
        <v>0</v>
      </c>
      <c r="Q733" s="166" t="s">
        <v>163</v>
      </c>
      <c r="R733" s="204">
        <f t="shared" si="11"/>
        <v>0</v>
      </c>
    </row>
    <row r="734" spans="1:18" ht="15">
      <c r="A734" s="287" t="s">
        <v>941</v>
      </c>
      <c r="B734" s="287" t="s">
        <v>734</v>
      </c>
      <c r="C734" s="286">
        <v>0</v>
      </c>
      <c r="D734" s="286">
        <v>0</v>
      </c>
      <c r="E734" s="286">
        <v>0</v>
      </c>
      <c r="F734" s="286">
        <v>0</v>
      </c>
      <c r="G734" s="286">
        <v>0</v>
      </c>
      <c r="H734" s="286">
        <v>0</v>
      </c>
      <c r="I734" s="286">
        <v>0</v>
      </c>
      <c r="J734" s="286">
        <v>0</v>
      </c>
      <c r="K734" s="286">
        <v>0</v>
      </c>
      <c r="L734" s="286">
        <v>0</v>
      </c>
      <c r="M734" s="286">
        <v>0</v>
      </c>
      <c r="N734" s="286">
        <v>0</v>
      </c>
      <c r="O734" s="286">
        <v>0</v>
      </c>
      <c r="P734" s="286">
        <v>0</v>
      </c>
      <c r="Q734" s="166" t="s">
        <v>163</v>
      </c>
      <c r="R734" s="204">
        <f t="shared" si="11"/>
        <v>0</v>
      </c>
    </row>
    <row r="735" spans="1:18" ht="15">
      <c r="A735" s="287" t="s">
        <v>942</v>
      </c>
      <c r="B735" s="287" t="s">
        <v>734</v>
      </c>
      <c r="C735" s="286">
        <v>2044000</v>
      </c>
      <c r="D735" s="286">
        <v>2050000</v>
      </c>
      <c r="E735" s="286">
        <v>2056000</v>
      </c>
      <c r="F735" s="286">
        <v>2062000</v>
      </c>
      <c r="G735" s="286">
        <v>2068000</v>
      </c>
      <c r="H735" s="286">
        <v>2074000</v>
      </c>
      <c r="I735" s="286">
        <v>2080000</v>
      </c>
      <c r="J735" s="286">
        <v>2086000</v>
      </c>
      <c r="K735" s="286">
        <v>2092000</v>
      </c>
      <c r="L735" s="286">
        <v>2098000</v>
      </c>
      <c r="M735" s="286">
        <v>2104000</v>
      </c>
      <c r="N735" s="286">
        <v>2110000</v>
      </c>
      <c r="O735" s="286">
        <v>2116000</v>
      </c>
      <c r="P735" s="286">
        <v>2079684</v>
      </c>
      <c r="Q735" s="166" t="s">
        <v>163</v>
      </c>
      <c r="R735" s="204">
        <f t="shared" si="11"/>
        <v>0</v>
      </c>
    </row>
    <row r="736" spans="1:18" ht="15">
      <c r="A736" s="287" t="s">
        <v>943</v>
      </c>
      <c r="B736" s="287" t="s">
        <v>734</v>
      </c>
      <c r="C736" s="286">
        <v>0</v>
      </c>
      <c r="D736" s="286">
        <v>0</v>
      </c>
      <c r="E736" s="286">
        <v>0</v>
      </c>
      <c r="F736" s="286">
        <v>0</v>
      </c>
      <c r="G736" s="286">
        <v>0</v>
      </c>
      <c r="H736" s="286">
        <v>0</v>
      </c>
      <c r="I736" s="286">
        <v>0</v>
      </c>
      <c r="J736" s="286">
        <v>0</v>
      </c>
      <c r="K736" s="286">
        <v>0</v>
      </c>
      <c r="L736" s="286">
        <v>0</v>
      </c>
      <c r="M736" s="286">
        <v>0</v>
      </c>
      <c r="N736" s="286">
        <v>0</v>
      </c>
      <c r="O736" s="286">
        <v>0</v>
      </c>
      <c r="P736" s="286">
        <v>0</v>
      </c>
      <c r="Q736" s="166" t="s">
        <v>163</v>
      </c>
      <c r="R736" s="204">
        <f t="shared" si="11"/>
        <v>0</v>
      </c>
    </row>
    <row r="737" spans="1:18" ht="15">
      <c r="A737" s="287" t="s">
        <v>944</v>
      </c>
      <c r="B737" s="287" t="s">
        <v>734</v>
      </c>
      <c r="C737" s="286">
        <v>0</v>
      </c>
      <c r="D737" s="286">
        <v>0</v>
      </c>
      <c r="E737" s="286">
        <v>0</v>
      </c>
      <c r="F737" s="286">
        <v>0</v>
      </c>
      <c r="G737" s="286">
        <v>0</v>
      </c>
      <c r="H737" s="286">
        <v>0</v>
      </c>
      <c r="I737" s="286">
        <v>0</v>
      </c>
      <c r="J737" s="286">
        <v>0</v>
      </c>
      <c r="K737" s="286">
        <v>0</v>
      </c>
      <c r="L737" s="286">
        <v>0</v>
      </c>
      <c r="M737" s="286">
        <v>0</v>
      </c>
      <c r="N737" s="286">
        <v>0</v>
      </c>
      <c r="O737" s="286">
        <v>0</v>
      </c>
      <c r="P737" s="286">
        <v>0</v>
      </c>
      <c r="Q737" s="166" t="s">
        <v>163</v>
      </c>
      <c r="R737" s="204">
        <f t="shared" si="11"/>
        <v>0</v>
      </c>
    </row>
    <row r="738" spans="1:18" ht="15">
      <c r="A738" s="287" t="s">
        <v>945</v>
      </c>
      <c r="B738" s="287" t="s">
        <v>734</v>
      </c>
      <c r="C738" s="286">
        <v>0</v>
      </c>
      <c r="D738" s="286">
        <v>0</v>
      </c>
      <c r="E738" s="286">
        <v>0</v>
      </c>
      <c r="F738" s="286">
        <v>0</v>
      </c>
      <c r="G738" s="286">
        <v>0</v>
      </c>
      <c r="H738" s="286">
        <v>0</v>
      </c>
      <c r="I738" s="286">
        <v>0</v>
      </c>
      <c r="J738" s="286">
        <v>0</v>
      </c>
      <c r="K738" s="286">
        <v>0</v>
      </c>
      <c r="L738" s="286">
        <v>0</v>
      </c>
      <c r="M738" s="286">
        <v>0</v>
      </c>
      <c r="N738" s="286">
        <v>0</v>
      </c>
      <c r="O738" s="286">
        <v>0</v>
      </c>
      <c r="P738" s="286">
        <v>0</v>
      </c>
      <c r="Q738" s="166" t="s">
        <v>163</v>
      </c>
      <c r="R738" s="204">
        <f t="shared" si="11"/>
        <v>0</v>
      </c>
    </row>
    <row r="739" spans="1:18" ht="15">
      <c r="A739" s="287" t="s">
        <v>946</v>
      </c>
      <c r="B739" s="287" t="s">
        <v>734</v>
      </c>
      <c r="C739" s="286">
        <v>0</v>
      </c>
      <c r="D739" s="286">
        <v>0</v>
      </c>
      <c r="E739" s="286">
        <v>0</v>
      </c>
      <c r="F739" s="286">
        <v>0</v>
      </c>
      <c r="G739" s="286">
        <v>0</v>
      </c>
      <c r="H739" s="286">
        <v>0</v>
      </c>
      <c r="I739" s="286">
        <v>0</v>
      </c>
      <c r="J739" s="286">
        <v>0</v>
      </c>
      <c r="K739" s="286">
        <v>0</v>
      </c>
      <c r="L739" s="286">
        <v>0</v>
      </c>
      <c r="M739" s="286">
        <v>0</v>
      </c>
      <c r="N739" s="286">
        <v>0</v>
      </c>
      <c r="O739" s="286">
        <v>0</v>
      </c>
      <c r="P739" s="286">
        <v>0</v>
      </c>
      <c r="Q739" s="166" t="s">
        <v>163</v>
      </c>
      <c r="R739" s="204">
        <f t="shared" si="11"/>
        <v>0</v>
      </c>
    </row>
    <row r="740" spans="1:18" ht="15">
      <c r="A740" s="287" t="s">
        <v>947</v>
      </c>
      <c r="B740" s="287" t="s">
        <v>734</v>
      </c>
      <c r="C740" s="286">
        <v>0</v>
      </c>
      <c r="D740" s="286">
        <v>0</v>
      </c>
      <c r="E740" s="286">
        <v>0</v>
      </c>
      <c r="F740" s="286">
        <v>0</v>
      </c>
      <c r="G740" s="286">
        <v>0</v>
      </c>
      <c r="H740" s="286">
        <v>0</v>
      </c>
      <c r="I740" s="286">
        <v>0</v>
      </c>
      <c r="J740" s="286">
        <v>0</v>
      </c>
      <c r="K740" s="286">
        <v>0</v>
      </c>
      <c r="L740" s="286">
        <v>0</v>
      </c>
      <c r="M740" s="286">
        <v>0</v>
      </c>
      <c r="N740" s="286">
        <v>0</v>
      </c>
      <c r="O740" s="286">
        <v>0</v>
      </c>
      <c r="P740" s="286">
        <v>0</v>
      </c>
      <c r="Q740" s="166" t="s">
        <v>163</v>
      </c>
      <c r="R740" s="204">
        <f t="shared" si="11"/>
        <v>0</v>
      </c>
    </row>
    <row r="741" spans="1:18" ht="15">
      <c r="A741" s="287" t="s">
        <v>948</v>
      </c>
      <c r="B741" s="287" t="s">
        <v>734</v>
      </c>
      <c r="C741" s="286">
        <v>15134000</v>
      </c>
      <c r="D741" s="286">
        <v>15156000</v>
      </c>
      <c r="E741" s="286">
        <v>15177000</v>
      </c>
      <c r="F741" s="286">
        <v>15199000</v>
      </c>
      <c r="G741" s="286">
        <v>15220000</v>
      </c>
      <c r="H741" s="286">
        <v>15241000</v>
      </c>
      <c r="I741" s="286">
        <v>15263000</v>
      </c>
      <c r="J741" s="286">
        <v>15284000</v>
      </c>
      <c r="K741" s="286">
        <v>15306000</v>
      </c>
      <c r="L741" s="286">
        <v>15327000</v>
      </c>
      <c r="M741" s="286">
        <v>15349000</v>
      </c>
      <c r="N741" s="286">
        <v>15370000</v>
      </c>
      <c r="O741" s="286">
        <v>15392000</v>
      </c>
      <c r="P741" s="286">
        <v>15262933</v>
      </c>
      <c r="Q741" s="166" t="s">
        <v>163</v>
      </c>
      <c r="R741" s="204">
        <f t="shared" si="11"/>
        <v>0</v>
      </c>
    </row>
    <row r="742" spans="1:18" ht="15">
      <c r="A742" s="287" t="s">
        <v>949</v>
      </c>
      <c r="B742" s="287" t="s">
        <v>734</v>
      </c>
      <c r="C742" s="286">
        <v>10821000</v>
      </c>
      <c r="D742" s="286">
        <v>10836000</v>
      </c>
      <c r="E742" s="286">
        <v>10852000</v>
      </c>
      <c r="F742" s="286">
        <v>10867000</v>
      </c>
      <c r="G742" s="286">
        <v>10882000</v>
      </c>
      <c r="H742" s="286">
        <v>10897000</v>
      </c>
      <c r="I742" s="286">
        <v>10912000</v>
      </c>
      <c r="J742" s="286">
        <v>10927000</v>
      </c>
      <c r="K742" s="286">
        <v>10942000</v>
      </c>
      <c r="L742" s="286">
        <v>10957000</v>
      </c>
      <c r="M742" s="286">
        <v>10972000</v>
      </c>
      <c r="N742" s="286">
        <v>10987000</v>
      </c>
      <c r="O742" s="286">
        <v>11002000</v>
      </c>
      <c r="P742" s="286">
        <v>10911884</v>
      </c>
      <c r="Q742" s="166" t="s">
        <v>163</v>
      </c>
      <c r="R742" s="204">
        <f t="shared" si="11"/>
        <v>0</v>
      </c>
    </row>
    <row r="743" spans="1:18" ht="15">
      <c r="A743" s="287" t="s">
        <v>950</v>
      </c>
      <c r="B743" s="287" t="s">
        <v>734</v>
      </c>
      <c r="C743" s="286">
        <v>0</v>
      </c>
      <c r="D743" s="286">
        <v>0</v>
      </c>
      <c r="E743" s="286">
        <v>0</v>
      </c>
      <c r="F743" s="286">
        <v>0</v>
      </c>
      <c r="G743" s="286">
        <v>0</v>
      </c>
      <c r="H743" s="286">
        <v>0</v>
      </c>
      <c r="I743" s="286">
        <v>0</v>
      </c>
      <c r="J743" s="286">
        <v>0</v>
      </c>
      <c r="K743" s="286">
        <v>0</v>
      </c>
      <c r="L743" s="286">
        <v>0</v>
      </c>
      <c r="M743" s="286">
        <v>0</v>
      </c>
      <c r="N743" s="286">
        <v>0</v>
      </c>
      <c r="O743" s="286">
        <v>0</v>
      </c>
      <c r="P743" s="286">
        <v>0</v>
      </c>
      <c r="Q743" s="166" t="s">
        <v>163</v>
      </c>
      <c r="R743" s="204">
        <f t="shared" si="11"/>
        <v>0</v>
      </c>
    </row>
    <row r="744" spans="1:18" ht="15">
      <c r="A744" s="287" t="s">
        <v>951</v>
      </c>
      <c r="B744" s="287" t="s">
        <v>734</v>
      </c>
      <c r="C744" s="286">
        <v>9985000</v>
      </c>
      <c r="D744" s="286">
        <v>10009000</v>
      </c>
      <c r="E744" s="286">
        <v>10033000</v>
      </c>
      <c r="F744" s="286">
        <v>10056000</v>
      </c>
      <c r="G744" s="286">
        <v>10080000</v>
      </c>
      <c r="H744" s="286">
        <v>10104000</v>
      </c>
      <c r="I744" s="286">
        <v>10127000</v>
      </c>
      <c r="J744" s="286">
        <v>10151000</v>
      </c>
      <c r="K744" s="286">
        <v>10175000</v>
      </c>
      <c r="L744" s="286">
        <v>10199000</v>
      </c>
      <c r="M744" s="286">
        <v>10222000</v>
      </c>
      <c r="N744" s="286">
        <v>10246000</v>
      </c>
      <c r="O744" s="286">
        <v>10270000</v>
      </c>
      <c r="P744" s="286">
        <v>10127453</v>
      </c>
      <c r="Q744" s="166" t="s">
        <v>163</v>
      </c>
      <c r="R744" s="204">
        <f t="shared" si="11"/>
        <v>0</v>
      </c>
    </row>
    <row r="745" spans="1:18" ht="15">
      <c r="A745" s="287" t="s">
        <v>952</v>
      </c>
      <c r="B745" s="287" t="s">
        <v>734</v>
      </c>
      <c r="C745" s="286">
        <v>7407000</v>
      </c>
      <c r="D745" s="286">
        <v>7435000</v>
      </c>
      <c r="E745" s="286">
        <v>7463000</v>
      </c>
      <c r="F745" s="286">
        <v>7491000</v>
      </c>
      <c r="G745" s="286">
        <v>7519000</v>
      </c>
      <c r="H745" s="286">
        <v>7547000</v>
      </c>
      <c r="I745" s="286">
        <v>7575000</v>
      </c>
      <c r="J745" s="286">
        <v>7604000</v>
      </c>
      <c r="K745" s="286">
        <v>7632000</v>
      </c>
      <c r="L745" s="286">
        <v>7660000</v>
      </c>
      <c r="M745" s="286">
        <v>7688000</v>
      </c>
      <c r="N745" s="286">
        <v>7716000</v>
      </c>
      <c r="O745" s="286">
        <v>7744000</v>
      </c>
      <c r="P745" s="286">
        <v>7575465</v>
      </c>
      <c r="Q745" s="166" t="s">
        <v>163</v>
      </c>
      <c r="R745" s="204">
        <f t="shared" si="11"/>
        <v>0</v>
      </c>
    </row>
    <row r="746" spans="1:18" ht="15">
      <c r="A746" s="287" t="s">
        <v>953</v>
      </c>
      <c r="B746" s="287" t="s">
        <v>734</v>
      </c>
      <c r="C746" s="286">
        <v>0</v>
      </c>
      <c r="D746" s="286">
        <v>0</v>
      </c>
      <c r="E746" s="286">
        <v>0</v>
      </c>
      <c r="F746" s="286">
        <v>0</v>
      </c>
      <c r="G746" s="286">
        <v>0</v>
      </c>
      <c r="H746" s="286">
        <v>0</v>
      </c>
      <c r="I746" s="286">
        <v>0</v>
      </c>
      <c r="J746" s="286">
        <v>0</v>
      </c>
      <c r="K746" s="286">
        <v>0</v>
      </c>
      <c r="L746" s="286">
        <v>0</v>
      </c>
      <c r="M746" s="286">
        <v>0</v>
      </c>
      <c r="N746" s="286">
        <v>0</v>
      </c>
      <c r="O746" s="286">
        <v>0</v>
      </c>
      <c r="P746" s="286">
        <v>0</v>
      </c>
      <c r="Q746" s="166" t="s">
        <v>163</v>
      </c>
      <c r="R746" s="204">
        <f t="shared" si="11"/>
        <v>0</v>
      </c>
    </row>
    <row r="747" spans="1:18" ht="15">
      <c r="A747" s="287" t="s">
        <v>954</v>
      </c>
      <c r="B747" s="287" t="s">
        <v>734</v>
      </c>
      <c r="C747" s="286">
        <v>0</v>
      </c>
      <c r="D747" s="286">
        <v>0</v>
      </c>
      <c r="E747" s="286">
        <v>0</v>
      </c>
      <c r="F747" s="286">
        <v>0</v>
      </c>
      <c r="G747" s="286">
        <v>0</v>
      </c>
      <c r="H747" s="286">
        <v>0</v>
      </c>
      <c r="I747" s="286">
        <v>0</v>
      </c>
      <c r="J747" s="286">
        <v>0</v>
      </c>
      <c r="K747" s="286">
        <v>0</v>
      </c>
      <c r="L747" s="286">
        <v>0</v>
      </c>
      <c r="M747" s="286">
        <v>0</v>
      </c>
      <c r="N747" s="286">
        <v>0</v>
      </c>
      <c r="O747" s="286">
        <v>0</v>
      </c>
      <c r="P747" s="286">
        <v>0</v>
      </c>
      <c r="Q747" s="166" t="s">
        <v>163</v>
      </c>
      <c r="R747" s="204">
        <f t="shared" si="11"/>
        <v>0</v>
      </c>
    </row>
    <row r="748" spans="1:18" ht="15">
      <c r="A748" s="287" t="s">
        <v>955</v>
      </c>
      <c r="B748" s="287" t="s">
        <v>734</v>
      </c>
      <c r="C748" s="286">
        <v>0</v>
      </c>
      <c r="D748" s="286">
        <v>0</v>
      </c>
      <c r="E748" s="286">
        <v>0</v>
      </c>
      <c r="F748" s="286">
        <v>0</v>
      </c>
      <c r="G748" s="286">
        <v>0</v>
      </c>
      <c r="H748" s="286">
        <v>0</v>
      </c>
      <c r="I748" s="286">
        <v>0</v>
      </c>
      <c r="J748" s="286">
        <v>0</v>
      </c>
      <c r="K748" s="286">
        <v>0</v>
      </c>
      <c r="L748" s="286">
        <v>0</v>
      </c>
      <c r="M748" s="286">
        <v>0</v>
      </c>
      <c r="N748" s="286">
        <v>0</v>
      </c>
      <c r="O748" s="286">
        <v>0</v>
      </c>
      <c r="P748" s="286">
        <v>0</v>
      </c>
      <c r="Q748" s="166" t="s">
        <v>163</v>
      </c>
      <c r="R748" s="204">
        <f t="shared" si="11"/>
        <v>0</v>
      </c>
    </row>
    <row r="749" spans="1:18" ht="15">
      <c r="A749" s="287" t="s">
        <v>956</v>
      </c>
      <c r="B749" s="287" t="s">
        <v>734</v>
      </c>
      <c r="C749" s="286">
        <v>36000</v>
      </c>
      <c r="D749" s="286">
        <v>36000</v>
      </c>
      <c r="E749" s="286">
        <v>37000</v>
      </c>
      <c r="F749" s="286">
        <v>37000</v>
      </c>
      <c r="G749" s="286">
        <v>37000</v>
      </c>
      <c r="H749" s="286">
        <v>37000</v>
      </c>
      <c r="I749" s="286">
        <v>38000</v>
      </c>
      <c r="J749" s="286">
        <v>38000</v>
      </c>
      <c r="K749" s="286">
        <v>38000</v>
      </c>
      <c r="L749" s="286">
        <v>39000</v>
      </c>
      <c r="M749" s="286">
        <v>39000</v>
      </c>
      <c r="N749" s="286">
        <v>39000</v>
      </c>
      <c r="O749" s="286">
        <v>39000</v>
      </c>
      <c r="P749" s="286">
        <v>37733</v>
      </c>
      <c r="Q749" s="166" t="s">
        <v>163</v>
      </c>
      <c r="R749" s="204">
        <f t="shared" si="11"/>
        <v>0</v>
      </c>
    </row>
    <row r="750" spans="1:18" ht="15">
      <c r="A750" s="287" t="s">
        <v>957</v>
      </c>
      <c r="B750" s="287" t="s">
        <v>734</v>
      </c>
      <c r="C750" s="286">
        <v>0</v>
      </c>
      <c r="D750" s="286">
        <v>0</v>
      </c>
      <c r="E750" s="286">
        <v>0</v>
      </c>
      <c r="F750" s="286">
        <v>0</v>
      </c>
      <c r="G750" s="286">
        <v>0</v>
      </c>
      <c r="H750" s="286">
        <v>0</v>
      </c>
      <c r="I750" s="286">
        <v>0</v>
      </c>
      <c r="J750" s="286">
        <v>0</v>
      </c>
      <c r="K750" s="286">
        <v>0</v>
      </c>
      <c r="L750" s="286">
        <v>0</v>
      </c>
      <c r="M750" s="286">
        <v>0</v>
      </c>
      <c r="N750" s="286">
        <v>0</v>
      </c>
      <c r="O750" s="286">
        <v>0</v>
      </c>
      <c r="P750" s="286">
        <v>0</v>
      </c>
      <c r="Q750" s="166" t="s">
        <v>163</v>
      </c>
      <c r="R750" s="204">
        <f t="shared" si="11"/>
        <v>0</v>
      </c>
    </row>
    <row r="751" spans="1:18" ht="15">
      <c r="A751" s="287" t="s">
        <v>958</v>
      </c>
      <c r="B751" s="287" t="s">
        <v>734</v>
      </c>
      <c r="C751" s="286">
        <v>0</v>
      </c>
      <c r="D751" s="286">
        <v>0</v>
      </c>
      <c r="E751" s="286">
        <v>0</v>
      </c>
      <c r="F751" s="286">
        <v>0</v>
      </c>
      <c r="G751" s="286">
        <v>0</v>
      </c>
      <c r="H751" s="286">
        <v>0</v>
      </c>
      <c r="I751" s="286">
        <v>0</v>
      </c>
      <c r="J751" s="286">
        <v>0</v>
      </c>
      <c r="K751" s="286">
        <v>0</v>
      </c>
      <c r="L751" s="286">
        <v>0</v>
      </c>
      <c r="M751" s="286">
        <v>0</v>
      </c>
      <c r="N751" s="286">
        <v>0</v>
      </c>
      <c r="O751" s="286">
        <v>0</v>
      </c>
      <c r="P751" s="286">
        <v>0</v>
      </c>
      <c r="Q751" s="166" t="s">
        <v>163</v>
      </c>
      <c r="R751" s="204">
        <f t="shared" si="11"/>
        <v>0</v>
      </c>
    </row>
    <row r="752" spans="1:18" ht="15">
      <c r="A752" s="287" t="s">
        <v>959</v>
      </c>
      <c r="B752" s="287" t="s">
        <v>734</v>
      </c>
      <c r="C752" s="286">
        <v>36000</v>
      </c>
      <c r="D752" s="286">
        <v>37000</v>
      </c>
      <c r="E752" s="286">
        <v>37000</v>
      </c>
      <c r="F752" s="286">
        <v>37000</v>
      </c>
      <c r="G752" s="286">
        <v>37000</v>
      </c>
      <c r="H752" s="286">
        <v>38000</v>
      </c>
      <c r="I752" s="286">
        <v>38000</v>
      </c>
      <c r="J752" s="286">
        <v>38000</v>
      </c>
      <c r="K752" s="286">
        <v>38000</v>
      </c>
      <c r="L752" s="286">
        <v>39000</v>
      </c>
      <c r="M752" s="286">
        <v>39000</v>
      </c>
      <c r="N752" s="286">
        <v>39000</v>
      </c>
      <c r="O752" s="286">
        <v>39000</v>
      </c>
      <c r="P752" s="286">
        <v>37900</v>
      </c>
      <c r="Q752" s="166" t="s">
        <v>163</v>
      </c>
      <c r="R752" s="204">
        <f t="shared" si="11"/>
        <v>0</v>
      </c>
    </row>
    <row r="753" spans="1:18" ht="15">
      <c r="A753" s="287" t="s">
        <v>960</v>
      </c>
      <c r="B753" s="287" t="s">
        <v>734</v>
      </c>
      <c r="C753" s="286">
        <v>0</v>
      </c>
      <c r="D753" s="286">
        <v>0</v>
      </c>
      <c r="E753" s="286">
        <v>0</v>
      </c>
      <c r="F753" s="286">
        <v>0</v>
      </c>
      <c r="G753" s="286">
        <v>0</v>
      </c>
      <c r="H753" s="286">
        <v>0</v>
      </c>
      <c r="I753" s="286">
        <v>0</v>
      </c>
      <c r="J753" s="286">
        <v>0</v>
      </c>
      <c r="K753" s="286">
        <v>0</v>
      </c>
      <c r="L753" s="286">
        <v>0</v>
      </c>
      <c r="M753" s="286">
        <v>0</v>
      </c>
      <c r="N753" s="286">
        <v>0</v>
      </c>
      <c r="O753" s="286">
        <v>0</v>
      </c>
      <c r="P753" s="286">
        <v>0</v>
      </c>
      <c r="Q753" s="166" t="s">
        <v>163</v>
      </c>
      <c r="R753" s="204">
        <f t="shared" si="11"/>
        <v>0</v>
      </c>
    </row>
    <row r="754" spans="1:18" ht="15">
      <c r="A754" s="287" t="s">
        <v>961</v>
      </c>
      <c r="B754" s="287" t="s">
        <v>734</v>
      </c>
      <c r="C754" s="286">
        <v>1252000</v>
      </c>
      <c r="D754" s="286">
        <v>1267000</v>
      </c>
      <c r="E754" s="286">
        <v>1281000</v>
      </c>
      <c r="F754" s="286">
        <v>1295000</v>
      </c>
      <c r="G754" s="286">
        <v>1310000</v>
      </c>
      <c r="H754" s="286">
        <v>1324000</v>
      </c>
      <c r="I754" s="286">
        <v>1338000</v>
      </c>
      <c r="J754" s="286">
        <v>1353000</v>
      </c>
      <c r="K754" s="286">
        <v>1367000</v>
      </c>
      <c r="L754" s="286">
        <v>1381000</v>
      </c>
      <c r="M754" s="286">
        <v>1396000</v>
      </c>
      <c r="N754" s="286">
        <v>1410000</v>
      </c>
      <c r="O754" s="286">
        <v>1425000</v>
      </c>
      <c r="P754" s="286">
        <v>1338371</v>
      </c>
      <c r="Q754" s="166" t="s">
        <v>163</v>
      </c>
      <c r="R754" s="204">
        <f t="shared" si="11"/>
        <v>0</v>
      </c>
    </row>
    <row r="755" spans="1:18" ht="15">
      <c r="A755" s="287" t="s">
        <v>962</v>
      </c>
      <c r="B755" s="287" t="s">
        <v>734</v>
      </c>
      <c r="C755" s="286">
        <v>2228000</v>
      </c>
      <c r="D755" s="286">
        <v>2245000</v>
      </c>
      <c r="E755" s="286">
        <v>2262000</v>
      </c>
      <c r="F755" s="286">
        <v>2279000</v>
      </c>
      <c r="G755" s="286">
        <v>2296000</v>
      </c>
      <c r="H755" s="286">
        <v>2312000</v>
      </c>
      <c r="I755" s="286">
        <v>2329000</v>
      </c>
      <c r="J755" s="286">
        <v>2346000</v>
      </c>
      <c r="K755" s="286">
        <v>2363000</v>
      </c>
      <c r="L755" s="286">
        <v>2380000</v>
      </c>
      <c r="M755" s="286">
        <v>2396000</v>
      </c>
      <c r="N755" s="286">
        <v>2413000</v>
      </c>
      <c r="O755" s="286">
        <v>2430000</v>
      </c>
      <c r="P755" s="286">
        <v>2329131</v>
      </c>
      <c r="Q755" s="166" t="s">
        <v>163</v>
      </c>
      <c r="R755" s="204">
        <f t="shared" si="11"/>
        <v>0</v>
      </c>
    </row>
    <row r="756" spans="1:18" ht="15">
      <c r="A756" s="287" t="s">
        <v>963</v>
      </c>
      <c r="B756" s="287" t="s">
        <v>734</v>
      </c>
      <c r="C756" s="286">
        <v>2628000</v>
      </c>
      <c r="D756" s="286">
        <v>2646000</v>
      </c>
      <c r="E756" s="286">
        <v>2665000</v>
      </c>
      <c r="F756" s="286">
        <v>2684000</v>
      </c>
      <c r="G756" s="286">
        <v>2703000</v>
      </c>
      <c r="H756" s="286">
        <v>2721000</v>
      </c>
      <c r="I756" s="286">
        <v>2740000</v>
      </c>
      <c r="J756" s="286">
        <v>2759000</v>
      </c>
      <c r="K756" s="286">
        <v>2778000</v>
      </c>
      <c r="L756" s="286">
        <v>2796000</v>
      </c>
      <c r="M756" s="286">
        <v>2815000</v>
      </c>
      <c r="N756" s="286">
        <v>2834000</v>
      </c>
      <c r="O756" s="286">
        <v>2853000</v>
      </c>
      <c r="P756" s="286">
        <v>2740202</v>
      </c>
      <c r="Q756" s="166" t="s">
        <v>163</v>
      </c>
      <c r="R756" s="204">
        <f t="shared" si="11"/>
        <v>0</v>
      </c>
    </row>
    <row r="757" spans="1:18" ht="15">
      <c r="A757" s="287" t="s">
        <v>964</v>
      </c>
      <c r="B757" s="287" t="s">
        <v>734</v>
      </c>
      <c r="C757" s="286">
        <v>0</v>
      </c>
      <c r="D757" s="286">
        <v>0</v>
      </c>
      <c r="E757" s="286">
        <v>0</v>
      </c>
      <c r="F757" s="286">
        <v>0</v>
      </c>
      <c r="G757" s="286">
        <v>0</v>
      </c>
      <c r="H757" s="286">
        <v>0</v>
      </c>
      <c r="I757" s="286">
        <v>0</v>
      </c>
      <c r="J757" s="286">
        <v>0</v>
      </c>
      <c r="K757" s="286">
        <v>0</v>
      </c>
      <c r="L757" s="286">
        <v>0</v>
      </c>
      <c r="M757" s="286">
        <v>0</v>
      </c>
      <c r="N757" s="286">
        <v>0</v>
      </c>
      <c r="O757" s="286">
        <v>0</v>
      </c>
      <c r="P757" s="286">
        <v>0</v>
      </c>
      <c r="Q757" s="166" t="s">
        <v>163</v>
      </c>
      <c r="R757" s="204">
        <f t="shared" si="11"/>
        <v>0</v>
      </c>
    </row>
    <row r="758" spans="1:18" ht="15">
      <c r="A758" s="287" t="s">
        <v>965</v>
      </c>
      <c r="B758" s="287" t="s">
        <v>734</v>
      </c>
      <c r="C758" s="286">
        <v>0</v>
      </c>
      <c r="D758" s="286">
        <v>0</v>
      </c>
      <c r="E758" s="286">
        <v>0</v>
      </c>
      <c r="F758" s="286">
        <v>0</v>
      </c>
      <c r="G758" s="286">
        <v>0</v>
      </c>
      <c r="H758" s="286">
        <v>0</v>
      </c>
      <c r="I758" s="286">
        <v>0</v>
      </c>
      <c r="J758" s="286">
        <v>0</v>
      </c>
      <c r="K758" s="286">
        <v>0</v>
      </c>
      <c r="L758" s="286">
        <v>0</v>
      </c>
      <c r="M758" s="286">
        <v>0</v>
      </c>
      <c r="N758" s="286">
        <v>0</v>
      </c>
      <c r="O758" s="286">
        <v>0</v>
      </c>
      <c r="P758" s="286">
        <v>0</v>
      </c>
      <c r="Q758" s="166" t="s">
        <v>163</v>
      </c>
      <c r="R758" s="204">
        <f t="shared" si="11"/>
        <v>0</v>
      </c>
    </row>
    <row r="759" spans="1:18" ht="15">
      <c r="A759" s="287" t="s">
        <v>966</v>
      </c>
      <c r="B759" s="287" t="s">
        <v>734</v>
      </c>
      <c r="C759" s="286">
        <v>1528000</v>
      </c>
      <c r="D759" s="286">
        <v>1531000</v>
      </c>
      <c r="E759" s="286">
        <v>1535000</v>
      </c>
      <c r="F759" s="286">
        <v>1539000</v>
      </c>
      <c r="G759" s="286">
        <v>1543000</v>
      </c>
      <c r="H759" s="286">
        <v>1546000</v>
      </c>
      <c r="I759" s="286">
        <v>1550000</v>
      </c>
      <c r="J759" s="286">
        <v>1554000</v>
      </c>
      <c r="K759" s="286">
        <v>1557000</v>
      </c>
      <c r="L759" s="286">
        <v>1561000</v>
      </c>
      <c r="M759" s="286">
        <v>1565000</v>
      </c>
      <c r="N759" s="286">
        <v>1568000</v>
      </c>
      <c r="O759" s="286">
        <v>1572000</v>
      </c>
      <c r="P759" s="286">
        <v>1549938</v>
      </c>
      <c r="Q759" s="166" t="s">
        <v>163</v>
      </c>
      <c r="R759" s="204">
        <f t="shared" si="11"/>
        <v>0</v>
      </c>
    </row>
    <row r="760" spans="1:18" ht="15">
      <c r="A760" s="287" t="s">
        <v>967</v>
      </c>
      <c r="B760" s="287" t="s">
        <v>734</v>
      </c>
      <c r="C760" s="286">
        <v>0</v>
      </c>
      <c r="D760" s="286">
        <v>0</v>
      </c>
      <c r="E760" s="286">
        <v>0</v>
      </c>
      <c r="F760" s="286">
        <v>0</v>
      </c>
      <c r="G760" s="286">
        <v>0</v>
      </c>
      <c r="H760" s="286">
        <v>0</v>
      </c>
      <c r="I760" s="286">
        <v>0</v>
      </c>
      <c r="J760" s="286">
        <v>0</v>
      </c>
      <c r="K760" s="286">
        <v>0</v>
      </c>
      <c r="L760" s="286">
        <v>0</v>
      </c>
      <c r="M760" s="286">
        <v>0</v>
      </c>
      <c r="N760" s="286">
        <v>0</v>
      </c>
      <c r="O760" s="286">
        <v>0</v>
      </c>
      <c r="P760" s="286">
        <v>0</v>
      </c>
      <c r="Q760" s="166" t="s">
        <v>163</v>
      </c>
      <c r="R760" s="204">
        <f t="shared" si="11"/>
        <v>0</v>
      </c>
    </row>
    <row r="761" spans="1:18" ht="15">
      <c r="A761" s="287" t="s">
        <v>968</v>
      </c>
      <c r="B761" s="287" t="s">
        <v>734</v>
      </c>
      <c r="C761" s="286">
        <v>442000</v>
      </c>
      <c r="D761" s="286">
        <v>447000</v>
      </c>
      <c r="E761" s="286">
        <v>452000</v>
      </c>
      <c r="F761" s="286">
        <v>457000</v>
      </c>
      <c r="G761" s="286">
        <v>462000</v>
      </c>
      <c r="H761" s="286">
        <v>467000</v>
      </c>
      <c r="I761" s="286">
        <v>472000</v>
      </c>
      <c r="J761" s="286">
        <v>477000</v>
      </c>
      <c r="K761" s="286">
        <v>482000</v>
      </c>
      <c r="L761" s="286">
        <v>487000</v>
      </c>
      <c r="M761" s="286">
        <v>492000</v>
      </c>
      <c r="N761" s="286">
        <v>497000</v>
      </c>
      <c r="O761" s="286">
        <v>502000</v>
      </c>
      <c r="P761" s="286">
        <v>471599</v>
      </c>
      <c r="Q761" s="166" t="s">
        <v>163</v>
      </c>
      <c r="R761" s="204">
        <f t="shared" si="11"/>
        <v>0</v>
      </c>
    </row>
    <row r="762" spans="1:18" ht="15">
      <c r="A762" s="287" t="s">
        <v>969</v>
      </c>
      <c r="B762" s="287" t="s">
        <v>734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166" t="s">
        <v>163</v>
      </c>
      <c r="R762" s="204">
        <f t="shared" si="11"/>
        <v>0</v>
      </c>
    </row>
    <row r="763" spans="1:18" ht="15">
      <c r="A763" s="287" t="s">
        <v>970</v>
      </c>
      <c r="B763" s="287" t="s">
        <v>734</v>
      </c>
      <c r="C763" s="286">
        <v>548000</v>
      </c>
      <c r="D763" s="286">
        <v>553000</v>
      </c>
      <c r="E763" s="286">
        <v>557000</v>
      </c>
      <c r="F763" s="286">
        <v>562000</v>
      </c>
      <c r="G763" s="286">
        <v>567000</v>
      </c>
      <c r="H763" s="286">
        <v>572000</v>
      </c>
      <c r="I763" s="286">
        <v>576000</v>
      </c>
      <c r="J763" s="286">
        <v>581000</v>
      </c>
      <c r="K763" s="286">
        <v>586000</v>
      </c>
      <c r="L763" s="286">
        <v>590000</v>
      </c>
      <c r="M763" s="286">
        <v>595000</v>
      </c>
      <c r="N763" s="286">
        <v>600000</v>
      </c>
      <c r="O763" s="286">
        <v>604000</v>
      </c>
      <c r="P763" s="286">
        <v>576208</v>
      </c>
      <c r="Q763" s="166" t="s">
        <v>163</v>
      </c>
      <c r="R763" s="204">
        <f t="shared" si="11"/>
        <v>0</v>
      </c>
    </row>
    <row r="764" spans="1:18" ht="15">
      <c r="A764" s="287" t="s">
        <v>971</v>
      </c>
      <c r="B764" s="287" t="s">
        <v>734</v>
      </c>
      <c r="C764" s="286">
        <v>0</v>
      </c>
      <c r="D764" s="286">
        <v>0</v>
      </c>
      <c r="E764" s="286">
        <v>0</v>
      </c>
      <c r="F764" s="286">
        <v>0</v>
      </c>
      <c r="G764" s="286">
        <v>0</v>
      </c>
      <c r="H764" s="286">
        <v>0</v>
      </c>
      <c r="I764" s="286">
        <v>0</v>
      </c>
      <c r="J764" s="286">
        <v>0</v>
      </c>
      <c r="K764" s="286">
        <v>0</v>
      </c>
      <c r="L764" s="286">
        <v>0</v>
      </c>
      <c r="M764" s="286">
        <v>0</v>
      </c>
      <c r="N764" s="286">
        <v>0</v>
      </c>
      <c r="O764" s="286">
        <v>0</v>
      </c>
      <c r="P764" s="286">
        <v>0</v>
      </c>
      <c r="Q764" s="166" t="s">
        <v>163</v>
      </c>
      <c r="R764" s="204">
        <f t="shared" si="11"/>
        <v>0</v>
      </c>
    </row>
    <row r="765" spans="1:18" ht="15">
      <c r="A765" s="287" t="s">
        <v>972</v>
      </c>
      <c r="B765" s="287" t="s">
        <v>734</v>
      </c>
      <c r="C765" s="286">
        <v>7000</v>
      </c>
      <c r="D765" s="286">
        <v>7000</v>
      </c>
      <c r="E765" s="286">
        <v>7000</v>
      </c>
      <c r="F765" s="286">
        <v>7000</v>
      </c>
      <c r="G765" s="286">
        <v>7000</v>
      </c>
      <c r="H765" s="286">
        <v>7000</v>
      </c>
      <c r="I765" s="286">
        <v>7000</v>
      </c>
      <c r="J765" s="286">
        <v>7000</v>
      </c>
      <c r="K765" s="286">
        <v>7000</v>
      </c>
      <c r="L765" s="286">
        <v>7000</v>
      </c>
      <c r="M765" s="286">
        <v>7000</v>
      </c>
      <c r="N765" s="286">
        <v>7000</v>
      </c>
      <c r="O765" s="286">
        <v>7000</v>
      </c>
      <c r="P765" s="286">
        <v>7314</v>
      </c>
      <c r="Q765" s="166" t="s">
        <v>163</v>
      </c>
      <c r="R765" s="204">
        <f t="shared" si="11"/>
        <v>0</v>
      </c>
    </row>
    <row r="766" spans="1:18" ht="15">
      <c r="A766" s="287" t="s">
        <v>973</v>
      </c>
      <c r="B766" s="287" t="s">
        <v>734</v>
      </c>
      <c r="C766" s="286">
        <v>0</v>
      </c>
      <c r="D766" s="286">
        <v>0</v>
      </c>
      <c r="E766" s="286">
        <v>0</v>
      </c>
      <c r="F766" s="286">
        <v>0</v>
      </c>
      <c r="G766" s="286">
        <v>0</v>
      </c>
      <c r="H766" s="286">
        <v>0</v>
      </c>
      <c r="I766" s="286">
        <v>0</v>
      </c>
      <c r="J766" s="286">
        <v>0</v>
      </c>
      <c r="K766" s="286">
        <v>0</v>
      </c>
      <c r="L766" s="286">
        <v>0</v>
      </c>
      <c r="M766" s="286">
        <v>0</v>
      </c>
      <c r="N766" s="286">
        <v>0</v>
      </c>
      <c r="O766" s="286">
        <v>0</v>
      </c>
      <c r="P766" s="286">
        <v>0</v>
      </c>
      <c r="Q766" s="166" t="s">
        <v>163</v>
      </c>
      <c r="R766" s="204">
        <f t="shared" si="11"/>
        <v>0</v>
      </c>
    </row>
    <row r="767" spans="1:18" ht="15">
      <c r="A767" s="287" t="s">
        <v>974</v>
      </c>
      <c r="B767" s="287" t="s">
        <v>734</v>
      </c>
      <c r="C767" s="286">
        <v>67000</v>
      </c>
      <c r="D767" s="286">
        <v>67000</v>
      </c>
      <c r="E767" s="286">
        <v>67000</v>
      </c>
      <c r="F767" s="286">
        <v>67000</v>
      </c>
      <c r="G767" s="286">
        <v>68000</v>
      </c>
      <c r="H767" s="286">
        <v>68000</v>
      </c>
      <c r="I767" s="286">
        <v>68000</v>
      </c>
      <c r="J767" s="286">
        <v>68000</v>
      </c>
      <c r="K767" s="286">
        <v>69000</v>
      </c>
      <c r="L767" s="286">
        <v>69000</v>
      </c>
      <c r="M767" s="286">
        <v>69000</v>
      </c>
      <c r="N767" s="286">
        <v>69000</v>
      </c>
      <c r="O767" s="286">
        <v>70000</v>
      </c>
      <c r="P767" s="286">
        <v>68163</v>
      </c>
      <c r="Q767" s="166" t="s">
        <v>163</v>
      </c>
      <c r="R767" s="204">
        <f t="shared" si="11"/>
        <v>0</v>
      </c>
    </row>
    <row r="768" spans="1:18" ht="15">
      <c r="A768" s="287" t="s">
        <v>975</v>
      </c>
      <c r="B768" s="287" t="s">
        <v>734</v>
      </c>
      <c r="C768" s="286">
        <v>0</v>
      </c>
      <c r="D768" s="286">
        <v>0</v>
      </c>
      <c r="E768" s="286">
        <v>0</v>
      </c>
      <c r="F768" s="286">
        <v>0</v>
      </c>
      <c r="G768" s="286">
        <v>0</v>
      </c>
      <c r="H768" s="286">
        <v>0</v>
      </c>
      <c r="I768" s="286">
        <v>0</v>
      </c>
      <c r="J768" s="286">
        <v>0</v>
      </c>
      <c r="K768" s="286">
        <v>0</v>
      </c>
      <c r="L768" s="286">
        <v>0</v>
      </c>
      <c r="M768" s="286">
        <v>0</v>
      </c>
      <c r="N768" s="286">
        <v>0</v>
      </c>
      <c r="O768" s="286">
        <v>0</v>
      </c>
      <c r="P768" s="286">
        <v>0</v>
      </c>
      <c r="Q768" s="166" t="s">
        <v>163</v>
      </c>
      <c r="R768" s="204">
        <f t="shared" si="11"/>
        <v>0</v>
      </c>
    </row>
    <row r="769" spans="1:18" ht="15">
      <c r="A769" s="287" t="s">
        <v>976</v>
      </c>
      <c r="B769" s="287" t="s">
        <v>734</v>
      </c>
      <c r="C769" s="286">
        <v>3225000</v>
      </c>
      <c r="D769" s="286">
        <v>3232000</v>
      </c>
      <c r="E769" s="286">
        <v>3238000</v>
      </c>
      <c r="F769" s="286">
        <v>3244000</v>
      </c>
      <c r="G769" s="286">
        <v>3250000</v>
      </c>
      <c r="H769" s="286">
        <v>3256000</v>
      </c>
      <c r="I769" s="286">
        <v>3262000</v>
      </c>
      <c r="J769" s="286">
        <v>3268000</v>
      </c>
      <c r="K769" s="286">
        <v>3274000</v>
      </c>
      <c r="L769" s="286">
        <v>3280000</v>
      </c>
      <c r="M769" s="286">
        <v>3287000</v>
      </c>
      <c r="N769" s="286">
        <v>3293000</v>
      </c>
      <c r="O769" s="286">
        <v>3299000</v>
      </c>
      <c r="P769" s="286">
        <v>3262143</v>
      </c>
      <c r="Q769" s="166" t="s">
        <v>163</v>
      </c>
      <c r="R769" s="204">
        <f t="shared" si="11"/>
        <v>0</v>
      </c>
    </row>
    <row r="770" spans="1:18" ht="15">
      <c r="A770" s="287" t="s">
        <v>977</v>
      </c>
      <c r="B770" s="287" t="s">
        <v>734</v>
      </c>
      <c r="C770" s="286">
        <v>0</v>
      </c>
      <c r="D770" s="286">
        <v>0</v>
      </c>
      <c r="E770" s="286">
        <v>0</v>
      </c>
      <c r="F770" s="286">
        <v>0</v>
      </c>
      <c r="G770" s="286">
        <v>0</v>
      </c>
      <c r="H770" s="286">
        <v>0</v>
      </c>
      <c r="I770" s="286">
        <v>0</v>
      </c>
      <c r="J770" s="286">
        <v>0</v>
      </c>
      <c r="K770" s="286">
        <v>0</v>
      </c>
      <c r="L770" s="286">
        <v>0</v>
      </c>
      <c r="M770" s="286">
        <v>0</v>
      </c>
      <c r="N770" s="286">
        <v>0</v>
      </c>
      <c r="O770" s="286">
        <v>0</v>
      </c>
      <c r="P770" s="286">
        <v>0</v>
      </c>
      <c r="Q770" s="166" t="s">
        <v>163</v>
      </c>
      <c r="R770" s="204">
        <f t="shared" si="11"/>
        <v>0</v>
      </c>
    </row>
    <row r="771" spans="1:18" ht="15">
      <c r="A771" s="287" t="s">
        <v>978</v>
      </c>
      <c r="B771" s="287" t="s">
        <v>734</v>
      </c>
      <c r="C771" s="286">
        <v>275000</v>
      </c>
      <c r="D771" s="286">
        <v>280000</v>
      </c>
      <c r="E771" s="286">
        <v>285000</v>
      </c>
      <c r="F771" s="286">
        <v>290000</v>
      </c>
      <c r="G771" s="286">
        <v>295000</v>
      </c>
      <c r="H771" s="286">
        <v>300000</v>
      </c>
      <c r="I771" s="286">
        <v>305000</v>
      </c>
      <c r="J771" s="286">
        <v>310000</v>
      </c>
      <c r="K771" s="286">
        <v>315000</v>
      </c>
      <c r="L771" s="286">
        <v>320000</v>
      </c>
      <c r="M771" s="286">
        <v>325000</v>
      </c>
      <c r="N771" s="286">
        <v>329000</v>
      </c>
      <c r="O771" s="286">
        <v>334000</v>
      </c>
      <c r="P771" s="286">
        <v>304867</v>
      </c>
      <c r="Q771" s="166" t="s">
        <v>163</v>
      </c>
      <c r="R771" s="204">
        <f t="shared" si="11"/>
        <v>0</v>
      </c>
    </row>
    <row r="772" spans="1:18" ht="15">
      <c r="A772" s="287" t="s">
        <v>979</v>
      </c>
      <c r="B772" s="287" t="s">
        <v>734</v>
      </c>
      <c r="C772" s="286">
        <v>0</v>
      </c>
      <c r="D772" s="286">
        <v>0</v>
      </c>
      <c r="E772" s="286">
        <v>0</v>
      </c>
      <c r="F772" s="286">
        <v>0</v>
      </c>
      <c r="G772" s="286">
        <v>0</v>
      </c>
      <c r="H772" s="286">
        <v>0</v>
      </c>
      <c r="I772" s="286">
        <v>0</v>
      </c>
      <c r="J772" s="286">
        <v>0</v>
      </c>
      <c r="K772" s="286">
        <v>0</v>
      </c>
      <c r="L772" s="286">
        <v>0</v>
      </c>
      <c r="M772" s="286">
        <v>0</v>
      </c>
      <c r="N772" s="286">
        <v>0</v>
      </c>
      <c r="O772" s="286">
        <v>0</v>
      </c>
      <c r="P772" s="286">
        <v>0</v>
      </c>
      <c r="Q772" s="166" t="s">
        <v>163</v>
      </c>
      <c r="R772" s="204">
        <f t="shared" ref="R772:R835" si="12">(ROUND((C772+O772+SUM(D772:N772)*2)/24,-3)-(ROUND(P772,-3)))</f>
        <v>0</v>
      </c>
    </row>
    <row r="773" spans="1:18" ht="15">
      <c r="A773" s="287" t="s">
        <v>980</v>
      </c>
      <c r="B773" s="287" t="s">
        <v>734</v>
      </c>
      <c r="C773" s="286">
        <v>11000</v>
      </c>
      <c r="D773" s="286">
        <v>11000</v>
      </c>
      <c r="E773" s="286">
        <v>11000</v>
      </c>
      <c r="F773" s="286">
        <v>11000</v>
      </c>
      <c r="G773" s="286">
        <v>11000</v>
      </c>
      <c r="H773" s="286">
        <v>11000</v>
      </c>
      <c r="I773" s="286">
        <v>11000</v>
      </c>
      <c r="J773" s="286">
        <v>11000</v>
      </c>
      <c r="K773" s="286">
        <v>11000</v>
      </c>
      <c r="L773" s="286">
        <v>11000</v>
      </c>
      <c r="M773" s="286">
        <v>12000</v>
      </c>
      <c r="N773" s="286">
        <v>12000</v>
      </c>
      <c r="O773" s="286">
        <v>12000</v>
      </c>
      <c r="P773" s="286">
        <v>11363</v>
      </c>
      <c r="Q773" s="166" t="s">
        <v>163</v>
      </c>
      <c r="R773" s="204">
        <f t="shared" si="12"/>
        <v>0</v>
      </c>
    </row>
    <row r="774" spans="1:18" ht="15">
      <c r="A774" s="287" t="s">
        <v>981</v>
      </c>
      <c r="B774" s="287" t="s">
        <v>734</v>
      </c>
      <c r="C774" s="286">
        <v>143000</v>
      </c>
      <c r="D774" s="286">
        <v>143000</v>
      </c>
      <c r="E774" s="286">
        <v>144000</v>
      </c>
      <c r="F774" s="286">
        <v>144000</v>
      </c>
      <c r="G774" s="286">
        <v>145000</v>
      </c>
      <c r="H774" s="286">
        <v>145000</v>
      </c>
      <c r="I774" s="286">
        <v>145000</v>
      </c>
      <c r="J774" s="286">
        <v>146000</v>
      </c>
      <c r="K774" s="286">
        <v>146000</v>
      </c>
      <c r="L774" s="286">
        <v>147000</v>
      </c>
      <c r="M774" s="286">
        <v>56000</v>
      </c>
      <c r="N774" s="286">
        <v>57000</v>
      </c>
      <c r="O774" s="286">
        <v>57000</v>
      </c>
      <c r="P774" s="286">
        <v>126439</v>
      </c>
      <c r="Q774" s="166" t="s">
        <v>163</v>
      </c>
      <c r="R774" s="204">
        <f t="shared" si="12"/>
        <v>1000</v>
      </c>
    </row>
    <row r="775" spans="1:18" ht="15">
      <c r="A775" s="287" t="s">
        <v>982</v>
      </c>
      <c r="B775" s="287" t="s">
        <v>734</v>
      </c>
      <c r="C775" s="286">
        <v>135000</v>
      </c>
      <c r="D775" s="286">
        <v>135000</v>
      </c>
      <c r="E775" s="286">
        <v>135000</v>
      </c>
      <c r="F775" s="286">
        <v>136000</v>
      </c>
      <c r="G775" s="286">
        <v>136000</v>
      </c>
      <c r="H775" s="286">
        <v>137000</v>
      </c>
      <c r="I775" s="286">
        <v>137000</v>
      </c>
      <c r="J775" s="286">
        <v>137000</v>
      </c>
      <c r="K775" s="286">
        <v>138000</v>
      </c>
      <c r="L775" s="286">
        <v>138000</v>
      </c>
      <c r="M775" s="286">
        <v>138000</v>
      </c>
      <c r="N775" s="286">
        <v>139000</v>
      </c>
      <c r="O775" s="286">
        <v>139000</v>
      </c>
      <c r="P775" s="286">
        <v>136905</v>
      </c>
      <c r="Q775" s="166" t="s">
        <v>163</v>
      </c>
      <c r="R775" s="204">
        <f t="shared" si="12"/>
        <v>0</v>
      </c>
    </row>
    <row r="776" spans="1:18" ht="15">
      <c r="A776" s="287" t="s">
        <v>983</v>
      </c>
      <c r="B776" s="287" t="s">
        <v>734</v>
      </c>
      <c r="C776" s="286">
        <v>0</v>
      </c>
      <c r="D776" s="286">
        <v>0</v>
      </c>
      <c r="E776" s="286">
        <v>0</v>
      </c>
      <c r="F776" s="286">
        <v>0</v>
      </c>
      <c r="G776" s="286">
        <v>0</v>
      </c>
      <c r="H776" s="286">
        <v>0</v>
      </c>
      <c r="I776" s="286">
        <v>0</v>
      </c>
      <c r="J776" s="286">
        <v>0</v>
      </c>
      <c r="K776" s="286">
        <v>0</v>
      </c>
      <c r="L776" s="286">
        <v>0</v>
      </c>
      <c r="M776" s="286">
        <v>0</v>
      </c>
      <c r="N776" s="286">
        <v>0</v>
      </c>
      <c r="O776" s="286">
        <v>0</v>
      </c>
      <c r="P776" s="286">
        <v>0</v>
      </c>
      <c r="Q776" s="166" t="s">
        <v>163</v>
      </c>
      <c r="R776" s="204">
        <f t="shared" si="12"/>
        <v>0</v>
      </c>
    </row>
    <row r="777" spans="1:18" ht="15">
      <c r="A777" s="287" t="s">
        <v>984</v>
      </c>
      <c r="B777" s="287" t="s">
        <v>734</v>
      </c>
      <c r="C777" s="286">
        <v>0</v>
      </c>
      <c r="D777" s="286">
        <v>0</v>
      </c>
      <c r="E777" s="286">
        <v>0</v>
      </c>
      <c r="F777" s="286">
        <v>0</v>
      </c>
      <c r="G777" s="286">
        <v>0</v>
      </c>
      <c r="H777" s="286">
        <v>0</v>
      </c>
      <c r="I777" s="286">
        <v>0</v>
      </c>
      <c r="J777" s="286">
        <v>0</v>
      </c>
      <c r="K777" s="286">
        <v>0</v>
      </c>
      <c r="L777" s="286">
        <v>0</v>
      </c>
      <c r="M777" s="286">
        <v>0</v>
      </c>
      <c r="N777" s="286">
        <v>0</v>
      </c>
      <c r="O777" s="286">
        <v>0</v>
      </c>
      <c r="P777" s="286">
        <v>0</v>
      </c>
      <c r="Q777" s="166" t="s">
        <v>163</v>
      </c>
      <c r="R777" s="204">
        <f t="shared" si="12"/>
        <v>0</v>
      </c>
    </row>
    <row r="778" spans="1:18" ht="15">
      <c r="A778" s="287" t="s">
        <v>985</v>
      </c>
      <c r="B778" s="287" t="s">
        <v>734</v>
      </c>
      <c r="C778" s="286">
        <v>0</v>
      </c>
      <c r="D778" s="286">
        <v>0</v>
      </c>
      <c r="E778" s="286">
        <v>0</v>
      </c>
      <c r="F778" s="286">
        <v>0</v>
      </c>
      <c r="G778" s="286">
        <v>0</v>
      </c>
      <c r="H778" s="286">
        <v>0</v>
      </c>
      <c r="I778" s="286">
        <v>0</v>
      </c>
      <c r="J778" s="286">
        <v>0</v>
      </c>
      <c r="K778" s="286">
        <v>0</v>
      </c>
      <c r="L778" s="286">
        <v>0</v>
      </c>
      <c r="M778" s="286">
        <v>0</v>
      </c>
      <c r="N778" s="286">
        <v>0</v>
      </c>
      <c r="O778" s="286">
        <v>0</v>
      </c>
      <c r="P778" s="286">
        <v>0</v>
      </c>
      <c r="Q778" s="166" t="s">
        <v>163</v>
      </c>
      <c r="R778" s="204">
        <f t="shared" si="12"/>
        <v>0</v>
      </c>
    </row>
    <row r="779" spans="1:18" ht="15">
      <c r="A779" s="287" t="s">
        <v>986</v>
      </c>
      <c r="B779" s="287" t="s">
        <v>734</v>
      </c>
      <c r="C779" s="286">
        <v>513000</v>
      </c>
      <c r="D779" s="286">
        <v>521000</v>
      </c>
      <c r="E779" s="286">
        <v>530000</v>
      </c>
      <c r="F779" s="286">
        <v>538000</v>
      </c>
      <c r="G779" s="286">
        <v>546000</v>
      </c>
      <c r="H779" s="286">
        <v>554000</v>
      </c>
      <c r="I779" s="286">
        <v>562000</v>
      </c>
      <c r="J779" s="286">
        <v>571000</v>
      </c>
      <c r="K779" s="286">
        <v>579000</v>
      </c>
      <c r="L779" s="286">
        <v>587000</v>
      </c>
      <c r="M779" s="286">
        <v>595000</v>
      </c>
      <c r="N779" s="286">
        <v>603000</v>
      </c>
      <c r="O779" s="286">
        <v>612000</v>
      </c>
      <c r="P779" s="286">
        <v>562456</v>
      </c>
      <c r="Q779" s="166" t="s">
        <v>163</v>
      </c>
      <c r="R779" s="204">
        <f t="shared" si="12"/>
        <v>0</v>
      </c>
    </row>
    <row r="780" spans="1:18" ht="15">
      <c r="A780" s="287" t="s">
        <v>987</v>
      </c>
      <c r="B780" s="287" t="s">
        <v>734</v>
      </c>
      <c r="C780" s="286">
        <v>0</v>
      </c>
      <c r="D780" s="286">
        <v>0</v>
      </c>
      <c r="E780" s="286">
        <v>0</v>
      </c>
      <c r="F780" s="286">
        <v>0</v>
      </c>
      <c r="G780" s="286">
        <v>0</v>
      </c>
      <c r="H780" s="286">
        <v>0</v>
      </c>
      <c r="I780" s="286">
        <v>0</v>
      </c>
      <c r="J780" s="286">
        <v>0</v>
      </c>
      <c r="K780" s="286">
        <v>0</v>
      </c>
      <c r="L780" s="286">
        <v>0</v>
      </c>
      <c r="M780" s="286">
        <v>0</v>
      </c>
      <c r="N780" s="286">
        <v>0</v>
      </c>
      <c r="O780" s="286">
        <v>0</v>
      </c>
      <c r="P780" s="286">
        <v>0</v>
      </c>
      <c r="Q780" s="166" t="s">
        <v>163</v>
      </c>
      <c r="R780" s="204">
        <f t="shared" si="12"/>
        <v>0</v>
      </c>
    </row>
    <row r="781" spans="1:18" ht="15">
      <c r="A781" s="287" t="s">
        <v>988</v>
      </c>
      <c r="B781" s="287" t="s">
        <v>734</v>
      </c>
      <c r="C781" s="286">
        <v>557000</v>
      </c>
      <c r="D781" s="286">
        <v>564000</v>
      </c>
      <c r="E781" s="286">
        <v>571000</v>
      </c>
      <c r="F781" s="286">
        <v>578000</v>
      </c>
      <c r="G781" s="286">
        <v>585000</v>
      </c>
      <c r="H781" s="286">
        <v>592000</v>
      </c>
      <c r="I781" s="286">
        <v>599000</v>
      </c>
      <c r="J781" s="286">
        <v>606000</v>
      </c>
      <c r="K781" s="286">
        <v>613000</v>
      </c>
      <c r="L781" s="286">
        <v>620000</v>
      </c>
      <c r="M781" s="286">
        <v>627000</v>
      </c>
      <c r="N781" s="286">
        <v>634000</v>
      </c>
      <c r="O781" s="286">
        <v>641000</v>
      </c>
      <c r="P781" s="286">
        <v>599082</v>
      </c>
      <c r="Q781" s="166" t="s">
        <v>163</v>
      </c>
      <c r="R781" s="204">
        <f t="shared" si="12"/>
        <v>0</v>
      </c>
    </row>
    <row r="782" spans="1:18" ht="15">
      <c r="A782" s="287" t="s">
        <v>989</v>
      </c>
      <c r="B782" s="287" t="s">
        <v>734</v>
      </c>
      <c r="C782" s="286">
        <v>0</v>
      </c>
      <c r="D782" s="286">
        <v>0</v>
      </c>
      <c r="E782" s="286">
        <v>0</v>
      </c>
      <c r="F782" s="286">
        <v>0</v>
      </c>
      <c r="G782" s="286">
        <v>0</v>
      </c>
      <c r="H782" s="286">
        <v>0</v>
      </c>
      <c r="I782" s="286">
        <v>0</v>
      </c>
      <c r="J782" s="286">
        <v>0</v>
      </c>
      <c r="K782" s="286">
        <v>0</v>
      </c>
      <c r="L782" s="286">
        <v>0</v>
      </c>
      <c r="M782" s="286">
        <v>0</v>
      </c>
      <c r="N782" s="286">
        <v>0</v>
      </c>
      <c r="O782" s="286">
        <v>0</v>
      </c>
      <c r="P782" s="286">
        <v>0</v>
      </c>
      <c r="Q782" s="166" t="s">
        <v>163</v>
      </c>
      <c r="R782" s="204">
        <f t="shared" si="12"/>
        <v>0</v>
      </c>
    </row>
    <row r="783" spans="1:18" ht="15">
      <c r="A783" s="287" t="s">
        <v>990</v>
      </c>
      <c r="B783" s="287" t="s">
        <v>734</v>
      </c>
      <c r="C783" s="286">
        <v>30000</v>
      </c>
      <c r="D783" s="286">
        <v>30000</v>
      </c>
      <c r="E783" s="286">
        <v>30000</v>
      </c>
      <c r="F783" s="286">
        <v>30000</v>
      </c>
      <c r="G783" s="286">
        <v>30000</v>
      </c>
      <c r="H783" s="286">
        <v>31000</v>
      </c>
      <c r="I783" s="286">
        <v>31000</v>
      </c>
      <c r="J783" s="286">
        <v>31000</v>
      </c>
      <c r="K783" s="286">
        <v>31000</v>
      </c>
      <c r="L783" s="286">
        <v>32000</v>
      </c>
      <c r="M783" s="286">
        <v>32000</v>
      </c>
      <c r="N783" s="286">
        <v>32000</v>
      </c>
      <c r="O783" s="286">
        <v>32000</v>
      </c>
      <c r="P783" s="286">
        <v>30905</v>
      </c>
      <c r="Q783" s="166" t="s">
        <v>163</v>
      </c>
      <c r="R783" s="204">
        <f t="shared" si="12"/>
        <v>0</v>
      </c>
    </row>
    <row r="784" spans="1:18" ht="15">
      <c r="A784" s="287" t="s">
        <v>991</v>
      </c>
      <c r="B784" s="287" t="s">
        <v>734</v>
      </c>
      <c r="C784" s="286">
        <v>0</v>
      </c>
      <c r="D784" s="286">
        <v>0</v>
      </c>
      <c r="E784" s="286">
        <v>0</v>
      </c>
      <c r="F784" s="286">
        <v>0</v>
      </c>
      <c r="G784" s="286">
        <v>0</v>
      </c>
      <c r="H784" s="286">
        <v>0</v>
      </c>
      <c r="I784" s="286">
        <v>0</v>
      </c>
      <c r="J784" s="286">
        <v>0</v>
      </c>
      <c r="K784" s="286">
        <v>0</v>
      </c>
      <c r="L784" s="286">
        <v>0</v>
      </c>
      <c r="M784" s="286">
        <v>0</v>
      </c>
      <c r="N784" s="286">
        <v>0</v>
      </c>
      <c r="O784" s="286">
        <v>0</v>
      </c>
      <c r="P784" s="286">
        <v>0</v>
      </c>
      <c r="Q784" s="166" t="s">
        <v>163</v>
      </c>
      <c r="R784" s="204">
        <f t="shared" si="12"/>
        <v>0</v>
      </c>
    </row>
    <row r="785" spans="1:18" ht="15">
      <c r="A785" s="287" t="s">
        <v>992</v>
      </c>
      <c r="B785" s="287" t="s">
        <v>734</v>
      </c>
      <c r="C785" s="286">
        <v>29000</v>
      </c>
      <c r="D785" s="286">
        <v>29000</v>
      </c>
      <c r="E785" s="286">
        <v>30000</v>
      </c>
      <c r="F785" s="286">
        <v>25000</v>
      </c>
      <c r="G785" s="286">
        <v>25000</v>
      </c>
      <c r="H785" s="286">
        <v>25000</v>
      </c>
      <c r="I785" s="286">
        <v>26000</v>
      </c>
      <c r="J785" s="286">
        <v>26000</v>
      </c>
      <c r="K785" s="286">
        <v>26000</v>
      </c>
      <c r="L785" s="286">
        <v>27000</v>
      </c>
      <c r="M785" s="286">
        <v>27000</v>
      </c>
      <c r="N785" s="286">
        <v>27000</v>
      </c>
      <c r="O785" s="286">
        <v>28000</v>
      </c>
      <c r="P785" s="286">
        <v>26766</v>
      </c>
      <c r="Q785" s="166" t="s">
        <v>163</v>
      </c>
      <c r="R785" s="204">
        <f t="shared" si="12"/>
        <v>0</v>
      </c>
    </row>
    <row r="786" spans="1:18" ht="15">
      <c r="A786" s="287" t="s">
        <v>993</v>
      </c>
      <c r="B786" s="287" t="s">
        <v>734</v>
      </c>
      <c r="C786" s="286">
        <v>0</v>
      </c>
      <c r="D786" s="286">
        <v>0</v>
      </c>
      <c r="E786" s="286">
        <v>0</v>
      </c>
      <c r="F786" s="286">
        <v>0</v>
      </c>
      <c r="G786" s="286">
        <v>0</v>
      </c>
      <c r="H786" s="286">
        <v>0</v>
      </c>
      <c r="I786" s="286">
        <v>0</v>
      </c>
      <c r="J786" s="286">
        <v>0</v>
      </c>
      <c r="K786" s="286">
        <v>0</v>
      </c>
      <c r="L786" s="286">
        <v>0</v>
      </c>
      <c r="M786" s="286">
        <v>0</v>
      </c>
      <c r="N786" s="286">
        <v>0</v>
      </c>
      <c r="O786" s="286">
        <v>0</v>
      </c>
      <c r="P786" s="286">
        <v>0</v>
      </c>
      <c r="Q786" s="166" t="s">
        <v>163</v>
      </c>
      <c r="R786" s="204">
        <f t="shared" si="12"/>
        <v>0</v>
      </c>
    </row>
    <row r="787" spans="1:18" ht="15">
      <c r="A787" s="287" t="s">
        <v>994</v>
      </c>
      <c r="B787" s="287" t="s">
        <v>734</v>
      </c>
      <c r="C787" s="286">
        <v>8000</v>
      </c>
      <c r="D787" s="286">
        <v>8000</v>
      </c>
      <c r="E787" s="286">
        <v>8000</v>
      </c>
      <c r="F787" s="286">
        <v>8000</v>
      </c>
      <c r="G787" s="286">
        <v>8000</v>
      </c>
      <c r="H787" s="286">
        <v>8000</v>
      </c>
      <c r="I787" s="286">
        <v>8000</v>
      </c>
      <c r="J787" s="286">
        <v>8000</v>
      </c>
      <c r="K787" s="286">
        <v>8000</v>
      </c>
      <c r="L787" s="286">
        <v>9000</v>
      </c>
      <c r="M787" s="286">
        <v>9000</v>
      </c>
      <c r="N787" s="286">
        <v>9000</v>
      </c>
      <c r="O787" s="286">
        <v>9000</v>
      </c>
      <c r="P787" s="286">
        <v>8357</v>
      </c>
      <c r="Q787" s="166" t="s">
        <v>163</v>
      </c>
      <c r="R787" s="204">
        <f t="shared" si="12"/>
        <v>0</v>
      </c>
    </row>
    <row r="788" spans="1:18" ht="15">
      <c r="A788" s="287" t="s">
        <v>995</v>
      </c>
      <c r="B788" s="287" t="s">
        <v>734</v>
      </c>
      <c r="C788" s="286">
        <v>0</v>
      </c>
      <c r="D788" s="286">
        <v>0</v>
      </c>
      <c r="E788" s="286">
        <v>0</v>
      </c>
      <c r="F788" s="286">
        <v>0</v>
      </c>
      <c r="G788" s="286">
        <v>0</v>
      </c>
      <c r="H788" s="286">
        <v>0</v>
      </c>
      <c r="I788" s="286">
        <v>0</v>
      </c>
      <c r="J788" s="286">
        <v>0</v>
      </c>
      <c r="K788" s="286">
        <v>0</v>
      </c>
      <c r="L788" s="286">
        <v>0</v>
      </c>
      <c r="M788" s="286">
        <v>0</v>
      </c>
      <c r="N788" s="286">
        <v>0</v>
      </c>
      <c r="O788" s="286">
        <v>0</v>
      </c>
      <c r="P788" s="286">
        <v>0</v>
      </c>
      <c r="Q788" s="166" t="s">
        <v>163</v>
      </c>
      <c r="R788" s="204">
        <f t="shared" si="12"/>
        <v>0</v>
      </c>
    </row>
    <row r="789" spans="1:18" ht="15">
      <c r="A789" s="287" t="s">
        <v>996</v>
      </c>
      <c r="B789" s="287" t="s">
        <v>734</v>
      </c>
      <c r="C789" s="286">
        <v>391000</v>
      </c>
      <c r="D789" s="286">
        <v>394000</v>
      </c>
      <c r="E789" s="286">
        <v>397000</v>
      </c>
      <c r="F789" s="286">
        <v>400000</v>
      </c>
      <c r="G789" s="286">
        <v>404000</v>
      </c>
      <c r="H789" s="286">
        <v>407000</v>
      </c>
      <c r="I789" s="286">
        <v>410000</v>
      </c>
      <c r="J789" s="286">
        <v>413000</v>
      </c>
      <c r="K789" s="286">
        <v>416000</v>
      </c>
      <c r="L789" s="286">
        <v>419000</v>
      </c>
      <c r="M789" s="286">
        <v>422000</v>
      </c>
      <c r="N789" s="286">
        <v>425000</v>
      </c>
      <c r="O789" s="286">
        <v>428000</v>
      </c>
      <c r="P789" s="286">
        <v>409719</v>
      </c>
      <c r="Q789" s="166" t="s">
        <v>163</v>
      </c>
      <c r="R789" s="204">
        <f t="shared" si="12"/>
        <v>0</v>
      </c>
    </row>
    <row r="790" spans="1:18" ht="15">
      <c r="A790" s="287" t="s">
        <v>997</v>
      </c>
      <c r="B790" s="287" t="s">
        <v>734</v>
      </c>
      <c r="C790" s="286">
        <v>0</v>
      </c>
      <c r="D790" s="286">
        <v>0</v>
      </c>
      <c r="E790" s="286">
        <v>0</v>
      </c>
      <c r="F790" s="286">
        <v>0</v>
      </c>
      <c r="G790" s="286">
        <v>0</v>
      </c>
      <c r="H790" s="286">
        <v>0</v>
      </c>
      <c r="I790" s="286">
        <v>0</v>
      </c>
      <c r="J790" s="286">
        <v>0</v>
      </c>
      <c r="K790" s="286">
        <v>0</v>
      </c>
      <c r="L790" s="286">
        <v>0</v>
      </c>
      <c r="M790" s="286">
        <v>0</v>
      </c>
      <c r="N790" s="286">
        <v>0</v>
      </c>
      <c r="O790" s="286">
        <v>0</v>
      </c>
      <c r="P790" s="286">
        <v>0</v>
      </c>
      <c r="Q790" s="166" t="s">
        <v>163</v>
      </c>
      <c r="R790" s="204">
        <f t="shared" si="12"/>
        <v>0</v>
      </c>
    </row>
    <row r="791" spans="1:18" ht="15">
      <c r="A791" s="287" t="s">
        <v>998</v>
      </c>
      <c r="B791" s="287" t="s">
        <v>734</v>
      </c>
      <c r="C791" s="286">
        <v>7147000</v>
      </c>
      <c r="D791" s="286">
        <v>7189000</v>
      </c>
      <c r="E791" s="286">
        <v>7230000</v>
      </c>
      <c r="F791" s="286">
        <v>7272000</v>
      </c>
      <c r="G791" s="286">
        <v>7314000</v>
      </c>
      <c r="H791" s="286">
        <v>7355000</v>
      </c>
      <c r="I791" s="286">
        <v>7397000</v>
      </c>
      <c r="J791" s="286">
        <v>7439000</v>
      </c>
      <c r="K791" s="286">
        <v>7481000</v>
      </c>
      <c r="L791" s="286">
        <v>7522000</v>
      </c>
      <c r="M791" s="286">
        <v>7564000</v>
      </c>
      <c r="N791" s="286">
        <v>7606000</v>
      </c>
      <c r="O791" s="286">
        <v>7648000</v>
      </c>
      <c r="P791" s="286">
        <v>7397202</v>
      </c>
      <c r="Q791" s="166" t="s">
        <v>163</v>
      </c>
      <c r="R791" s="204">
        <f t="shared" si="12"/>
        <v>0</v>
      </c>
    </row>
    <row r="792" spans="1:18" ht="15">
      <c r="A792" s="287" t="s">
        <v>999</v>
      </c>
      <c r="B792" s="287" t="s">
        <v>734</v>
      </c>
      <c r="C792" s="286">
        <v>0</v>
      </c>
      <c r="D792" s="286">
        <v>0</v>
      </c>
      <c r="E792" s="286">
        <v>0</v>
      </c>
      <c r="F792" s="286">
        <v>0</v>
      </c>
      <c r="G792" s="286">
        <v>0</v>
      </c>
      <c r="H792" s="286">
        <v>0</v>
      </c>
      <c r="I792" s="286">
        <v>0</v>
      </c>
      <c r="J792" s="286">
        <v>0</v>
      </c>
      <c r="K792" s="286">
        <v>0</v>
      </c>
      <c r="L792" s="286">
        <v>0</v>
      </c>
      <c r="M792" s="286">
        <v>0</v>
      </c>
      <c r="N792" s="286">
        <v>0</v>
      </c>
      <c r="O792" s="286">
        <v>0</v>
      </c>
      <c r="P792" s="286">
        <v>0</v>
      </c>
      <c r="Q792" s="166" t="s">
        <v>163</v>
      </c>
      <c r="R792" s="204">
        <f t="shared" si="12"/>
        <v>0</v>
      </c>
    </row>
    <row r="793" spans="1:18" ht="15">
      <c r="A793" s="287" t="s">
        <v>1000</v>
      </c>
      <c r="B793" s="287" t="s">
        <v>734</v>
      </c>
      <c r="C793" s="286">
        <v>535000</v>
      </c>
      <c r="D793" s="286">
        <v>540000</v>
      </c>
      <c r="E793" s="286">
        <v>544000</v>
      </c>
      <c r="F793" s="286">
        <v>549000</v>
      </c>
      <c r="G793" s="286">
        <v>554000</v>
      </c>
      <c r="H793" s="286">
        <v>558000</v>
      </c>
      <c r="I793" s="286">
        <v>563000</v>
      </c>
      <c r="J793" s="286">
        <v>568000</v>
      </c>
      <c r="K793" s="286">
        <v>572000</v>
      </c>
      <c r="L793" s="286">
        <v>577000</v>
      </c>
      <c r="M793" s="286">
        <v>582000</v>
      </c>
      <c r="N793" s="286">
        <v>586000</v>
      </c>
      <c r="O793" s="286">
        <v>591000</v>
      </c>
      <c r="P793" s="286">
        <v>562959</v>
      </c>
      <c r="Q793" s="166" t="s">
        <v>163</v>
      </c>
      <c r="R793" s="204">
        <f t="shared" si="12"/>
        <v>0</v>
      </c>
    </row>
    <row r="794" spans="1:18" ht="15">
      <c r="A794" s="287" t="s">
        <v>1001</v>
      </c>
      <c r="B794" s="287" t="s">
        <v>734</v>
      </c>
      <c r="C794" s="286">
        <v>0</v>
      </c>
      <c r="D794" s="286">
        <v>0</v>
      </c>
      <c r="E794" s="286">
        <v>0</v>
      </c>
      <c r="F794" s="286">
        <v>0</v>
      </c>
      <c r="G794" s="286">
        <v>0</v>
      </c>
      <c r="H794" s="286">
        <v>0</v>
      </c>
      <c r="I794" s="286">
        <v>0</v>
      </c>
      <c r="J794" s="286">
        <v>0</v>
      </c>
      <c r="K794" s="286">
        <v>0</v>
      </c>
      <c r="L794" s="286">
        <v>0</v>
      </c>
      <c r="M794" s="286">
        <v>0</v>
      </c>
      <c r="N794" s="286">
        <v>0</v>
      </c>
      <c r="O794" s="286">
        <v>0</v>
      </c>
      <c r="P794" s="286">
        <v>0</v>
      </c>
      <c r="Q794" s="166" t="s">
        <v>163</v>
      </c>
      <c r="R794" s="204">
        <f t="shared" si="12"/>
        <v>0</v>
      </c>
    </row>
    <row r="795" spans="1:18" ht="15">
      <c r="A795" s="287" t="s">
        <v>1002</v>
      </c>
      <c r="B795" s="287" t="s">
        <v>734</v>
      </c>
      <c r="C795" s="286">
        <v>0</v>
      </c>
      <c r="D795" s="286">
        <v>0</v>
      </c>
      <c r="E795" s="286">
        <v>0</v>
      </c>
      <c r="F795" s="286">
        <v>0</v>
      </c>
      <c r="G795" s="286">
        <v>0</v>
      </c>
      <c r="H795" s="286">
        <v>0</v>
      </c>
      <c r="I795" s="286">
        <v>0</v>
      </c>
      <c r="J795" s="286">
        <v>0</v>
      </c>
      <c r="K795" s="286">
        <v>0</v>
      </c>
      <c r="L795" s="286">
        <v>0</v>
      </c>
      <c r="M795" s="286">
        <v>0</v>
      </c>
      <c r="N795" s="286">
        <v>0</v>
      </c>
      <c r="O795" s="286">
        <v>0</v>
      </c>
      <c r="P795" s="286">
        <v>38</v>
      </c>
      <c r="Q795" s="166" t="s">
        <v>163</v>
      </c>
      <c r="R795" s="204">
        <f t="shared" si="12"/>
        <v>0</v>
      </c>
    </row>
    <row r="796" spans="1:18" ht="15">
      <c r="A796" s="287" t="s">
        <v>1003</v>
      </c>
      <c r="B796" s="287" t="s">
        <v>734</v>
      </c>
      <c r="C796" s="286">
        <v>2389000</v>
      </c>
      <c r="D796" s="286">
        <v>2405000</v>
      </c>
      <c r="E796" s="286">
        <v>2420000</v>
      </c>
      <c r="F796" s="286">
        <v>2436000</v>
      </c>
      <c r="G796" s="286">
        <v>2452000</v>
      </c>
      <c r="H796" s="286">
        <v>2468000</v>
      </c>
      <c r="I796" s="286">
        <v>2484000</v>
      </c>
      <c r="J796" s="286">
        <v>2500000</v>
      </c>
      <c r="K796" s="286">
        <v>2517000</v>
      </c>
      <c r="L796" s="286">
        <v>2533000</v>
      </c>
      <c r="M796" s="286">
        <v>2549000</v>
      </c>
      <c r="N796" s="286">
        <v>2565000</v>
      </c>
      <c r="O796" s="286">
        <v>2581000</v>
      </c>
      <c r="P796" s="286">
        <v>2484544</v>
      </c>
      <c r="Q796" s="166" t="s">
        <v>163</v>
      </c>
      <c r="R796" s="204">
        <f t="shared" si="12"/>
        <v>0</v>
      </c>
    </row>
    <row r="797" spans="1:18" ht="15">
      <c r="A797" s="287" t="s">
        <v>1004</v>
      </c>
      <c r="B797" s="287" t="s">
        <v>734</v>
      </c>
      <c r="C797" s="286">
        <v>0</v>
      </c>
      <c r="D797" s="286">
        <v>0</v>
      </c>
      <c r="E797" s="286">
        <v>0</v>
      </c>
      <c r="F797" s="286">
        <v>0</v>
      </c>
      <c r="G797" s="286">
        <v>0</v>
      </c>
      <c r="H797" s="286">
        <v>0</v>
      </c>
      <c r="I797" s="286">
        <v>0</v>
      </c>
      <c r="J797" s="286">
        <v>0</v>
      </c>
      <c r="K797" s="286">
        <v>0</v>
      </c>
      <c r="L797" s="286">
        <v>0</v>
      </c>
      <c r="M797" s="286">
        <v>0</v>
      </c>
      <c r="N797" s="286">
        <v>0</v>
      </c>
      <c r="O797" s="286">
        <v>0</v>
      </c>
      <c r="P797" s="286">
        <v>0</v>
      </c>
      <c r="Q797" s="166" t="s">
        <v>163</v>
      </c>
      <c r="R797" s="204">
        <f t="shared" si="12"/>
        <v>0</v>
      </c>
    </row>
    <row r="798" spans="1:18" ht="15">
      <c r="A798" s="287" t="s">
        <v>1005</v>
      </c>
      <c r="B798" s="287" t="s">
        <v>734</v>
      </c>
      <c r="C798" s="286">
        <v>1813000</v>
      </c>
      <c r="D798" s="286">
        <v>1828000</v>
      </c>
      <c r="E798" s="286">
        <v>1844000</v>
      </c>
      <c r="F798" s="286">
        <v>1859000</v>
      </c>
      <c r="G798" s="286">
        <v>1874000</v>
      </c>
      <c r="H798" s="286">
        <v>1889000</v>
      </c>
      <c r="I798" s="286">
        <v>1905000</v>
      </c>
      <c r="J798" s="286">
        <v>1920000</v>
      </c>
      <c r="K798" s="286">
        <v>1935000</v>
      </c>
      <c r="L798" s="286">
        <v>1950000</v>
      </c>
      <c r="M798" s="286">
        <v>1966000</v>
      </c>
      <c r="N798" s="286">
        <v>1981000</v>
      </c>
      <c r="O798" s="286">
        <v>1996000</v>
      </c>
      <c r="P798" s="286">
        <v>1904647</v>
      </c>
      <c r="Q798" s="166" t="s">
        <v>163</v>
      </c>
      <c r="R798" s="204">
        <f t="shared" si="12"/>
        <v>0</v>
      </c>
    </row>
    <row r="799" spans="1:18" ht="15">
      <c r="A799" s="287" t="s">
        <v>1006</v>
      </c>
      <c r="B799" s="287" t="s">
        <v>734</v>
      </c>
      <c r="C799" s="286">
        <v>0</v>
      </c>
      <c r="D799" s="286">
        <v>0</v>
      </c>
      <c r="E799" s="286">
        <v>0</v>
      </c>
      <c r="F799" s="286">
        <v>0</v>
      </c>
      <c r="G799" s="286">
        <v>0</v>
      </c>
      <c r="H799" s="286">
        <v>0</v>
      </c>
      <c r="I799" s="286">
        <v>0</v>
      </c>
      <c r="J799" s="286">
        <v>0</v>
      </c>
      <c r="K799" s="286">
        <v>0</v>
      </c>
      <c r="L799" s="286">
        <v>0</v>
      </c>
      <c r="M799" s="286">
        <v>0</v>
      </c>
      <c r="N799" s="286">
        <v>0</v>
      </c>
      <c r="O799" s="286">
        <v>0</v>
      </c>
      <c r="P799" s="286">
        <v>0</v>
      </c>
      <c r="Q799" s="166" t="s">
        <v>163</v>
      </c>
      <c r="R799" s="204">
        <f t="shared" si="12"/>
        <v>0</v>
      </c>
    </row>
    <row r="800" spans="1:18" ht="15">
      <c r="A800" s="287" t="s">
        <v>1007</v>
      </c>
      <c r="B800" s="287" t="s">
        <v>734</v>
      </c>
      <c r="C800" s="286">
        <v>0</v>
      </c>
      <c r="D800" s="286">
        <v>0</v>
      </c>
      <c r="E800" s="286">
        <v>0</v>
      </c>
      <c r="F800" s="286">
        <v>0</v>
      </c>
      <c r="G800" s="286">
        <v>0</v>
      </c>
      <c r="H800" s="286">
        <v>0</v>
      </c>
      <c r="I800" s="286">
        <v>0</v>
      </c>
      <c r="J800" s="286">
        <v>0</v>
      </c>
      <c r="K800" s="286">
        <v>0</v>
      </c>
      <c r="L800" s="286">
        <v>0</v>
      </c>
      <c r="M800" s="286">
        <v>0</v>
      </c>
      <c r="N800" s="286">
        <v>0</v>
      </c>
      <c r="O800" s="286">
        <v>0</v>
      </c>
      <c r="P800" s="286">
        <v>0</v>
      </c>
      <c r="Q800" s="166" t="s">
        <v>163</v>
      </c>
      <c r="R800" s="204">
        <f t="shared" si="12"/>
        <v>0</v>
      </c>
    </row>
    <row r="801" spans="1:18" ht="15">
      <c r="A801" s="287" t="s">
        <v>1008</v>
      </c>
      <c r="B801" s="287" t="s">
        <v>734</v>
      </c>
      <c r="C801" s="286">
        <v>80000</v>
      </c>
      <c r="D801" s="286">
        <v>81000</v>
      </c>
      <c r="E801" s="286">
        <v>81000</v>
      </c>
      <c r="F801" s="286">
        <v>82000</v>
      </c>
      <c r="G801" s="286">
        <v>83000</v>
      </c>
      <c r="H801" s="286">
        <v>83000</v>
      </c>
      <c r="I801" s="286">
        <v>84000</v>
      </c>
      <c r="J801" s="286">
        <v>85000</v>
      </c>
      <c r="K801" s="286">
        <v>86000</v>
      </c>
      <c r="L801" s="286">
        <v>86000</v>
      </c>
      <c r="M801" s="286">
        <v>87000</v>
      </c>
      <c r="N801" s="286">
        <v>88000</v>
      </c>
      <c r="O801" s="286">
        <v>88000</v>
      </c>
      <c r="P801" s="286">
        <v>84166</v>
      </c>
      <c r="Q801" s="166" t="s">
        <v>163</v>
      </c>
      <c r="R801" s="204">
        <f t="shared" si="12"/>
        <v>0</v>
      </c>
    </row>
    <row r="802" spans="1:18" ht="15">
      <c r="A802" s="287" t="s">
        <v>1009</v>
      </c>
      <c r="B802" s="287" t="s">
        <v>734</v>
      </c>
      <c r="C802" s="286">
        <v>0</v>
      </c>
      <c r="D802" s="286">
        <v>0</v>
      </c>
      <c r="E802" s="286">
        <v>0</v>
      </c>
      <c r="F802" s="286">
        <v>0</v>
      </c>
      <c r="G802" s="286">
        <v>0</v>
      </c>
      <c r="H802" s="286">
        <v>0</v>
      </c>
      <c r="I802" s="286">
        <v>0</v>
      </c>
      <c r="J802" s="286">
        <v>0</v>
      </c>
      <c r="K802" s="286">
        <v>0</v>
      </c>
      <c r="L802" s="286">
        <v>0</v>
      </c>
      <c r="M802" s="286">
        <v>0</v>
      </c>
      <c r="N802" s="286">
        <v>0</v>
      </c>
      <c r="O802" s="286">
        <v>0</v>
      </c>
      <c r="P802" s="286">
        <v>0</v>
      </c>
      <c r="Q802" s="166" t="s">
        <v>163</v>
      </c>
      <c r="R802" s="204">
        <f t="shared" si="12"/>
        <v>0</v>
      </c>
    </row>
    <row r="803" spans="1:18" ht="15">
      <c r="A803" s="287" t="s">
        <v>1010</v>
      </c>
      <c r="B803" s="287" t="s">
        <v>734</v>
      </c>
      <c r="C803" s="286">
        <v>563000</v>
      </c>
      <c r="D803" s="286">
        <v>566000</v>
      </c>
      <c r="E803" s="286">
        <v>569000</v>
      </c>
      <c r="F803" s="286">
        <v>572000</v>
      </c>
      <c r="G803" s="286">
        <v>575000</v>
      </c>
      <c r="H803" s="286">
        <v>578000</v>
      </c>
      <c r="I803" s="286">
        <v>581000</v>
      </c>
      <c r="J803" s="286">
        <v>584000</v>
      </c>
      <c r="K803" s="286">
        <v>587000</v>
      </c>
      <c r="L803" s="286">
        <v>590000</v>
      </c>
      <c r="M803" s="286">
        <v>593000</v>
      </c>
      <c r="N803" s="286">
        <v>596000</v>
      </c>
      <c r="O803" s="286">
        <v>599000</v>
      </c>
      <c r="P803" s="286">
        <v>581003</v>
      </c>
      <c r="Q803" s="166" t="s">
        <v>163</v>
      </c>
      <c r="R803" s="204">
        <f t="shared" si="12"/>
        <v>0</v>
      </c>
    </row>
    <row r="804" spans="1:18" ht="15">
      <c r="A804" s="287" t="s">
        <v>1011</v>
      </c>
      <c r="B804" s="287" t="s">
        <v>734</v>
      </c>
      <c r="C804" s="286">
        <v>0</v>
      </c>
      <c r="D804" s="286">
        <v>0</v>
      </c>
      <c r="E804" s="286">
        <v>0</v>
      </c>
      <c r="F804" s="286">
        <v>0</v>
      </c>
      <c r="G804" s="286">
        <v>0</v>
      </c>
      <c r="H804" s="286">
        <v>0</v>
      </c>
      <c r="I804" s="286">
        <v>0</v>
      </c>
      <c r="J804" s="286">
        <v>0</v>
      </c>
      <c r="K804" s="286">
        <v>0</v>
      </c>
      <c r="L804" s="286">
        <v>0</v>
      </c>
      <c r="M804" s="286">
        <v>0</v>
      </c>
      <c r="N804" s="286">
        <v>0</v>
      </c>
      <c r="O804" s="286">
        <v>0</v>
      </c>
      <c r="P804" s="286">
        <v>0</v>
      </c>
      <c r="Q804" s="166" t="s">
        <v>163</v>
      </c>
      <c r="R804" s="204">
        <f t="shared" si="12"/>
        <v>0</v>
      </c>
    </row>
    <row r="805" spans="1:18" ht="15">
      <c r="A805" s="287" t="s">
        <v>1012</v>
      </c>
      <c r="B805" s="287" t="s">
        <v>734</v>
      </c>
      <c r="C805" s="286">
        <v>1388000</v>
      </c>
      <c r="D805" s="286">
        <v>1395000</v>
      </c>
      <c r="E805" s="286">
        <v>1401000</v>
      </c>
      <c r="F805" s="286">
        <v>1408000</v>
      </c>
      <c r="G805" s="286">
        <v>1414000</v>
      </c>
      <c r="H805" s="286">
        <v>1421000</v>
      </c>
      <c r="I805" s="286">
        <v>1375000</v>
      </c>
      <c r="J805" s="286">
        <v>1381000</v>
      </c>
      <c r="K805" s="286">
        <v>1388000</v>
      </c>
      <c r="L805" s="286">
        <v>1394000</v>
      </c>
      <c r="M805" s="286">
        <v>1401000</v>
      </c>
      <c r="N805" s="286">
        <v>1407000</v>
      </c>
      <c r="O805" s="286">
        <v>1414000</v>
      </c>
      <c r="P805" s="286">
        <v>1398836</v>
      </c>
      <c r="Q805" s="166" t="s">
        <v>163</v>
      </c>
      <c r="R805" s="204">
        <f t="shared" si="12"/>
        <v>0</v>
      </c>
    </row>
    <row r="806" spans="1:18" ht="15">
      <c r="A806" s="287" t="s">
        <v>1013</v>
      </c>
      <c r="B806" s="287" t="s">
        <v>734</v>
      </c>
      <c r="C806" s="286">
        <v>0</v>
      </c>
      <c r="D806" s="286">
        <v>0</v>
      </c>
      <c r="E806" s="286">
        <v>0</v>
      </c>
      <c r="F806" s="286">
        <v>0</v>
      </c>
      <c r="G806" s="286">
        <v>0</v>
      </c>
      <c r="H806" s="286">
        <v>0</v>
      </c>
      <c r="I806" s="286">
        <v>0</v>
      </c>
      <c r="J806" s="286">
        <v>0</v>
      </c>
      <c r="K806" s="286">
        <v>0</v>
      </c>
      <c r="L806" s="286">
        <v>0</v>
      </c>
      <c r="M806" s="286">
        <v>0</v>
      </c>
      <c r="N806" s="286">
        <v>0</v>
      </c>
      <c r="O806" s="286">
        <v>0</v>
      </c>
      <c r="P806" s="286">
        <v>0</v>
      </c>
      <c r="Q806" s="166" t="s">
        <v>163</v>
      </c>
      <c r="R806" s="204">
        <f t="shared" si="12"/>
        <v>0</v>
      </c>
    </row>
    <row r="807" spans="1:18" ht="15">
      <c r="A807" s="287" t="s">
        <v>1014</v>
      </c>
      <c r="B807" s="287" t="s">
        <v>734</v>
      </c>
      <c r="C807" s="286">
        <v>446000</v>
      </c>
      <c r="D807" s="286">
        <v>451000</v>
      </c>
      <c r="E807" s="286">
        <v>457000</v>
      </c>
      <c r="F807" s="286">
        <v>462000</v>
      </c>
      <c r="G807" s="286">
        <v>468000</v>
      </c>
      <c r="H807" s="286">
        <v>473000</v>
      </c>
      <c r="I807" s="286">
        <v>479000</v>
      </c>
      <c r="J807" s="286">
        <v>484000</v>
      </c>
      <c r="K807" s="286">
        <v>490000</v>
      </c>
      <c r="L807" s="286">
        <v>496000</v>
      </c>
      <c r="M807" s="286">
        <v>501000</v>
      </c>
      <c r="N807" s="286">
        <v>507000</v>
      </c>
      <c r="O807" s="286">
        <v>512000</v>
      </c>
      <c r="P807" s="286">
        <v>478938</v>
      </c>
      <c r="Q807" s="166" t="s">
        <v>163</v>
      </c>
      <c r="R807" s="204">
        <f t="shared" si="12"/>
        <v>0</v>
      </c>
    </row>
    <row r="808" spans="1:18" ht="15">
      <c r="A808" s="287" t="s">
        <v>1015</v>
      </c>
      <c r="B808" s="287" t="s">
        <v>734</v>
      </c>
      <c r="C808" s="286">
        <v>0</v>
      </c>
      <c r="D808" s="286">
        <v>0</v>
      </c>
      <c r="E808" s="286">
        <v>0</v>
      </c>
      <c r="F808" s="286">
        <v>0</v>
      </c>
      <c r="G808" s="286">
        <v>0</v>
      </c>
      <c r="H808" s="286">
        <v>0</v>
      </c>
      <c r="I808" s="286">
        <v>0</v>
      </c>
      <c r="J808" s="286">
        <v>0</v>
      </c>
      <c r="K808" s="286">
        <v>0</v>
      </c>
      <c r="L808" s="286">
        <v>0</v>
      </c>
      <c r="M808" s="286">
        <v>0</v>
      </c>
      <c r="N808" s="286">
        <v>0</v>
      </c>
      <c r="O808" s="286">
        <v>0</v>
      </c>
      <c r="P808" s="286">
        <v>0</v>
      </c>
      <c r="Q808" s="166" t="s">
        <v>163</v>
      </c>
      <c r="R808" s="204">
        <f t="shared" si="12"/>
        <v>0</v>
      </c>
    </row>
    <row r="809" spans="1:18" ht="15">
      <c r="A809" s="287" t="s">
        <v>1016</v>
      </c>
      <c r="B809" s="287" t="s">
        <v>734</v>
      </c>
      <c r="C809" s="286">
        <v>1417000</v>
      </c>
      <c r="D809" s="286">
        <v>1425000</v>
      </c>
      <c r="E809" s="286">
        <v>1434000</v>
      </c>
      <c r="F809" s="286">
        <v>1443000</v>
      </c>
      <c r="G809" s="286">
        <v>1452000</v>
      </c>
      <c r="H809" s="286">
        <v>1460000</v>
      </c>
      <c r="I809" s="286">
        <v>1469000</v>
      </c>
      <c r="J809" s="286">
        <v>1478000</v>
      </c>
      <c r="K809" s="286">
        <v>1486000</v>
      </c>
      <c r="L809" s="286">
        <v>1495000</v>
      </c>
      <c r="M809" s="286">
        <v>1504000</v>
      </c>
      <c r="N809" s="286">
        <v>1513000</v>
      </c>
      <c r="O809" s="286">
        <v>1521000</v>
      </c>
      <c r="P809" s="286">
        <v>1468980</v>
      </c>
      <c r="Q809" s="166" t="s">
        <v>163</v>
      </c>
      <c r="R809" s="204">
        <f t="shared" si="12"/>
        <v>0</v>
      </c>
    </row>
    <row r="810" spans="1:18" ht="15">
      <c r="A810" s="287" t="s">
        <v>1017</v>
      </c>
      <c r="B810" s="287" t="s">
        <v>734</v>
      </c>
      <c r="C810" s="286">
        <v>0</v>
      </c>
      <c r="D810" s="286">
        <v>0</v>
      </c>
      <c r="E810" s="286">
        <v>0</v>
      </c>
      <c r="F810" s="286">
        <v>0</v>
      </c>
      <c r="G810" s="286">
        <v>0</v>
      </c>
      <c r="H810" s="286">
        <v>0</v>
      </c>
      <c r="I810" s="286">
        <v>0</v>
      </c>
      <c r="J810" s="286">
        <v>0</v>
      </c>
      <c r="K810" s="286">
        <v>0</v>
      </c>
      <c r="L810" s="286">
        <v>0</v>
      </c>
      <c r="M810" s="286">
        <v>0</v>
      </c>
      <c r="N810" s="286">
        <v>0</v>
      </c>
      <c r="O810" s="286">
        <v>0</v>
      </c>
      <c r="P810" s="286">
        <v>0</v>
      </c>
      <c r="Q810" s="166" t="s">
        <v>163</v>
      </c>
      <c r="R810" s="204">
        <f t="shared" si="12"/>
        <v>0</v>
      </c>
    </row>
    <row r="811" spans="1:18" ht="15">
      <c r="A811" s="287" t="s">
        <v>1018</v>
      </c>
      <c r="B811" s="287" t="s">
        <v>734</v>
      </c>
      <c r="C811" s="286">
        <v>3687000</v>
      </c>
      <c r="D811" s="286">
        <v>3697000</v>
      </c>
      <c r="E811" s="286">
        <v>3706000</v>
      </c>
      <c r="F811" s="286">
        <v>3716000</v>
      </c>
      <c r="G811" s="286">
        <v>3726000</v>
      </c>
      <c r="H811" s="286">
        <v>3736000</v>
      </c>
      <c r="I811" s="286">
        <v>3745000</v>
      </c>
      <c r="J811" s="286">
        <v>3755000</v>
      </c>
      <c r="K811" s="286">
        <v>3765000</v>
      </c>
      <c r="L811" s="286">
        <v>3775000</v>
      </c>
      <c r="M811" s="286">
        <v>3784000</v>
      </c>
      <c r="N811" s="286">
        <v>3794000</v>
      </c>
      <c r="O811" s="286">
        <v>3804000</v>
      </c>
      <c r="P811" s="286">
        <v>3745375</v>
      </c>
      <c r="Q811" s="166" t="s">
        <v>163</v>
      </c>
      <c r="R811" s="204">
        <f t="shared" si="12"/>
        <v>0</v>
      </c>
    </row>
    <row r="812" spans="1:18" ht="15">
      <c r="A812" s="287" t="s">
        <v>1019</v>
      </c>
      <c r="B812" s="287" t="s">
        <v>734</v>
      </c>
      <c r="C812" s="286">
        <v>0</v>
      </c>
      <c r="D812" s="286">
        <v>0</v>
      </c>
      <c r="E812" s="286">
        <v>0</v>
      </c>
      <c r="F812" s="286">
        <v>0</v>
      </c>
      <c r="G812" s="286">
        <v>0</v>
      </c>
      <c r="H812" s="286">
        <v>0</v>
      </c>
      <c r="I812" s="286">
        <v>0</v>
      </c>
      <c r="J812" s="286">
        <v>0</v>
      </c>
      <c r="K812" s="286">
        <v>0</v>
      </c>
      <c r="L812" s="286">
        <v>0</v>
      </c>
      <c r="M812" s="286">
        <v>0</v>
      </c>
      <c r="N812" s="286">
        <v>0</v>
      </c>
      <c r="O812" s="286">
        <v>0</v>
      </c>
      <c r="P812" s="286">
        <v>0</v>
      </c>
      <c r="Q812" s="166" t="s">
        <v>163</v>
      </c>
      <c r="R812" s="204">
        <f t="shared" si="12"/>
        <v>0</v>
      </c>
    </row>
    <row r="813" spans="1:18" ht="15">
      <c r="A813" s="287" t="s">
        <v>1020</v>
      </c>
      <c r="B813" s="287" t="s">
        <v>734</v>
      </c>
      <c r="C813" s="286">
        <v>4650000</v>
      </c>
      <c r="D813" s="286">
        <v>4660000</v>
      </c>
      <c r="E813" s="286">
        <v>4669000</v>
      </c>
      <c r="F813" s="286">
        <v>4679000</v>
      </c>
      <c r="G813" s="286">
        <v>4688000</v>
      </c>
      <c r="H813" s="286">
        <v>4697000</v>
      </c>
      <c r="I813" s="286">
        <v>4707000</v>
      </c>
      <c r="J813" s="286">
        <v>4716000</v>
      </c>
      <c r="K813" s="286">
        <v>4725000</v>
      </c>
      <c r="L813" s="286">
        <v>4735000</v>
      </c>
      <c r="M813" s="286">
        <v>4744000</v>
      </c>
      <c r="N813" s="286">
        <v>4754000</v>
      </c>
      <c r="O813" s="286">
        <v>4763000</v>
      </c>
      <c r="P813" s="286">
        <v>4706711</v>
      </c>
      <c r="Q813" s="166" t="s">
        <v>163</v>
      </c>
      <c r="R813" s="204">
        <f t="shared" si="12"/>
        <v>0</v>
      </c>
    </row>
    <row r="814" spans="1:18" ht="15">
      <c r="A814" s="287" t="s">
        <v>1021</v>
      </c>
      <c r="B814" s="287" t="s">
        <v>734</v>
      </c>
      <c r="C814" s="286">
        <v>0</v>
      </c>
      <c r="D814" s="286">
        <v>0</v>
      </c>
      <c r="E814" s="286">
        <v>0</v>
      </c>
      <c r="F814" s="286">
        <v>0</v>
      </c>
      <c r="G814" s="286">
        <v>0</v>
      </c>
      <c r="H814" s="286">
        <v>0</v>
      </c>
      <c r="I814" s="286">
        <v>0</v>
      </c>
      <c r="J814" s="286">
        <v>0</v>
      </c>
      <c r="K814" s="286">
        <v>0</v>
      </c>
      <c r="L814" s="286">
        <v>0</v>
      </c>
      <c r="M814" s="286">
        <v>0</v>
      </c>
      <c r="N814" s="286">
        <v>0</v>
      </c>
      <c r="O814" s="286">
        <v>0</v>
      </c>
      <c r="P814" s="286">
        <v>0</v>
      </c>
      <c r="Q814" s="166" t="s">
        <v>163</v>
      </c>
      <c r="R814" s="204">
        <f t="shared" si="12"/>
        <v>0</v>
      </c>
    </row>
    <row r="815" spans="1:18" ht="15">
      <c r="A815" s="287" t="s">
        <v>1022</v>
      </c>
      <c r="B815" s="287" t="s">
        <v>734</v>
      </c>
      <c r="C815" s="286">
        <v>0</v>
      </c>
      <c r="D815" s="286">
        <v>0</v>
      </c>
      <c r="E815" s="286">
        <v>0</v>
      </c>
      <c r="F815" s="286">
        <v>0</v>
      </c>
      <c r="G815" s="286">
        <v>0</v>
      </c>
      <c r="H815" s="286">
        <v>0</v>
      </c>
      <c r="I815" s="286">
        <v>0</v>
      </c>
      <c r="J815" s="286">
        <v>0</v>
      </c>
      <c r="K815" s="286">
        <v>0</v>
      </c>
      <c r="L815" s="286">
        <v>0</v>
      </c>
      <c r="M815" s="286">
        <v>0</v>
      </c>
      <c r="N815" s="286">
        <v>0</v>
      </c>
      <c r="O815" s="286">
        <v>0</v>
      </c>
      <c r="P815" s="286">
        <v>0</v>
      </c>
      <c r="Q815" s="166" t="s">
        <v>163</v>
      </c>
      <c r="R815" s="204">
        <f t="shared" si="12"/>
        <v>0</v>
      </c>
    </row>
    <row r="816" spans="1:18" ht="15">
      <c r="A816" s="287" t="s">
        <v>1023</v>
      </c>
      <c r="B816" s="287" t="s">
        <v>734</v>
      </c>
      <c r="C816" s="286">
        <v>74000</v>
      </c>
      <c r="D816" s="286">
        <v>74000</v>
      </c>
      <c r="E816" s="286">
        <v>75000</v>
      </c>
      <c r="F816" s="286">
        <v>75000</v>
      </c>
      <c r="G816" s="286">
        <v>75000</v>
      </c>
      <c r="H816" s="286">
        <v>75000</v>
      </c>
      <c r="I816" s="286">
        <v>75000</v>
      </c>
      <c r="J816" s="286">
        <v>76000</v>
      </c>
      <c r="K816" s="286">
        <v>76000</v>
      </c>
      <c r="L816" s="286">
        <v>76000</v>
      </c>
      <c r="M816" s="286">
        <v>76000</v>
      </c>
      <c r="N816" s="286">
        <v>76000</v>
      </c>
      <c r="O816" s="286">
        <v>77000</v>
      </c>
      <c r="P816" s="286">
        <v>75370</v>
      </c>
      <c r="Q816" s="166" t="s">
        <v>163</v>
      </c>
      <c r="R816" s="204">
        <f t="shared" si="12"/>
        <v>0</v>
      </c>
    </row>
    <row r="817" spans="1:18" ht="15">
      <c r="A817" s="287" t="s">
        <v>1024</v>
      </c>
      <c r="B817" s="287" t="s">
        <v>734</v>
      </c>
      <c r="C817" s="286">
        <v>0</v>
      </c>
      <c r="D817" s="286">
        <v>0</v>
      </c>
      <c r="E817" s="286">
        <v>0</v>
      </c>
      <c r="F817" s="286">
        <v>0</v>
      </c>
      <c r="G817" s="286">
        <v>0</v>
      </c>
      <c r="H817" s="286">
        <v>0</v>
      </c>
      <c r="I817" s="286">
        <v>0</v>
      </c>
      <c r="J817" s="286">
        <v>0</v>
      </c>
      <c r="K817" s="286">
        <v>0</v>
      </c>
      <c r="L817" s="286">
        <v>0</v>
      </c>
      <c r="M817" s="286">
        <v>0</v>
      </c>
      <c r="N817" s="286">
        <v>0</v>
      </c>
      <c r="O817" s="286">
        <v>0</v>
      </c>
      <c r="P817" s="286">
        <v>0</v>
      </c>
      <c r="Q817" s="166" t="s">
        <v>163</v>
      </c>
      <c r="R817" s="204">
        <f t="shared" si="12"/>
        <v>0</v>
      </c>
    </row>
    <row r="818" spans="1:18" ht="15">
      <c r="A818" s="287" t="s">
        <v>1025</v>
      </c>
      <c r="B818" s="287" t="s">
        <v>734</v>
      </c>
      <c r="C818" s="286">
        <v>0</v>
      </c>
      <c r="D818" s="286">
        <v>0</v>
      </c>
      <c r="E818" s="286">
        <v>0</v>
      </c>
      <c r="F818" s="286">
        <v>0</v>
      </c>
      <c r="G818" s="286">
        <v>0</v>
      </c>
      <c r="H818" s="286">
        <v>0</v>
      </c>
      <c r="I818" s="286">
        <v>0</v>
      </c>
      <c r="J818" s="286">
        <v>0</v>
      </c>
      <c r="K818" s="286">
        <v>0</v>
      </c>
      <c r="L818" s="286">
        <v>0</v>
      </c>
      <c r="M818" s="286">
        <v>0</v>
      </c>
      <c r="N818" s="286">
        <v>0</v>
      </c>
      <c r="O818" s="286">
        <v>0</v>
      </c>
      <c r="P818" s="286">
        <v>0</v>
      </c>
      <c r="Q818" s="166" t="s">
        <v>163</v>
      </c>
      <c r="R818" s="204">
        <f t="shared" si="12"/>
        <v>0</v>
      </c>
    </row>
    <row r="819" spans="1:18" ht="15">
      <c r="A819" s="287" t="s">
        <v>1026</v>
      </c>
      <c r="B819" s="287" t="s">
        <v>734</v>
      </c>
      <c r="C819" s="286">
        <v>2763000</v>
      </c>
      <c r="D819" s="286">
        <v>2769000</v>
      </c>
      <c r="E819" s="286">
        <v>2775000</v>
      </c>
      <c r="F819" s="286">
        <v>2781000</v>
      </c>
      <c r="G819" s="286">
        <v>2787000</v>
      </c>
      <c r="H819" s="286">
        <v>2793000</v>
      </c>
      <c r="I819" s="286">
        <v>2799000</v>
      </c>
      <c r="J819" s="286">
        <v>2806000</v>
      </c>
      <c r="K819" s="286">
        <v>2812000</v>
      </c>
      <c r="L819" s="286">
        <v>2818000</v>
      </c>
      <c r="M819" s="286">
        <v>2824000</v>
      </c>
      <c r="N819" s="286">
        <v>2830000</v>
      </c>
      <c r="O819" s="286">
        <v>2836000</v>
      </c>
      <c r="P819" s="286">
        <v>2799467</v>
      </c>
      <c r="Q819" s="166" t="s">
        <v>163</v>
      </c>
      <c r="R819" s="204">
        <f t="shared" si="12"/>
        <v>0</v>
      </c>
    </row>
    <row r="820" spans="1:18" ht="15">
      <c r="A820" s="287" t="s">
        <v>1027</v>
      </c>
      <c r="B820" s="287" t="s">
        <v>734</v>
      </c>
      <c r="C820" s="286">
        <v>1172000</v>
      </c>
      <c r="D820" s="286">
        <v>1174000</v>
      </c>
      <c r="E820" s="286">
        <v>1176000</v>
      </c>
      <c r="F820" s="286">
        <v>1179000</v>
      </c>
      <c r="G820" s="286">
        <v>1181000</v>
      </c>
      <c r="H820" s="286">
        <v>1183000</v>
      </c>
      <c r="I820" s="286">
        <v>1185000</v>
      </c>
      <c r="J820" s="286">
        <v>1187000</v>
      </c>
      <c r="K820" s="286">
        <v>1189000</v>
      </c>
      <c r="L820" s="286">
        <v>1191000</v>
      </c>
      <c r="M820" s="286">
        <v>1194000</v>
      </c>
      <c r="N820" s="286">
        <v>1196000</v>
      </c>
      <c r="O820" s="286">
        <v>1198000</v>
      </c>
      <c r="P820" s="286">
        <v>1185005</v>
      </c>
      <c r="Q820" s="166" t="s">
        <v>163</v>
      </c>
      <c r="R820" s="204">
        <f t="shared" si="12"/>
        <v>0</v>
      </c>
    </row>
    <row r="821" spans="1:18" ht="15">
      <c r="A821" s="287" t="s">
        <v>1028</v>
      </c>
      <c r="B821" s="287" t="s">
        <v>734</v>
      </c>
      <c r="C821" s="286">
        <v>0</v>
      </c>
      <c r="D821" s="286">
        <v>0</v>
      </c>
      <c r="E821" s="286">
        <v>0</v>
      </c>
      <c r="F821" s="286">
        <v>0</v>
      </c>
      <c r="G821" s="286">
        <v>0</v>
      </c>
      <c r="H821" s="286">
        <v>0</v>
      </c>
      <c r="I821" s="286">
        <v>0</v>
      </c>
      <c r="J821" s="286">
        <v>0</v>
      </c>
      <c r="K821" s="286">
        <v>0</v>
      </c>
      <c r="L821" s="286">
        <v>0</v>
      </c>
      <c r="M821" s="286">
        <v>0</v>
      </c>
      <c r="N821" s="286">
        <v>0</v>
      </c>
      <c r="O821" s="286">
        <v>0</v>
      </c>
      <c r="P821" s="286">
        <v>0</v>
      </c>
      <c r="Q821" s="166" t="s">
        <v>163</v>
      </c>
      <c r="R821" s="204">
        <f t="shared" si="12"/>
        <v>0</v>
      </c>
    </row>
    <row r="822" spans="1:18" ht="15">
      <c r="A822" s="287" t="s">
        <v>1029</v>
      </c>
      <c r="B822" s="287" t="s">
        <v>734</v>
      </c>
      <c r="C822" s="286">
        <v>76000</v>
      </c>
      <c r="D822" s="286">
        <v>76000</v>
      </c>
      <c r="E822" s="286">
        <v>77000</v>
      </c>
      <c r="F822" s="286">
        <v>77000</v>
      </c>
      <c r="G822" s="286">
        <v>77000</v>
      </c>
      <c r="H822" s="286">
        <v>77000</v>
      </c>
      <c r="I822" s="286">
        <v>78000</v>
      </c>
      <c r="J822" s="286">
        <v>78000</v>
      </c>
      <c r="K822" s="286">
        <v>78000</v>
      </c>
      <c r="L822" s="286">
        <v>78000</v>
      </c>
      <c r="M822" s="286">
        <v>79000</v>
      </c>
      <c r="N822" s="286">
        <v>79000</v>
      </c>
      <c r="O822" s="286">
        <v>79000</v>
      </c>
      <c r="P822" s="286">
        <v>77569</v>
      </c>
      <c r="Q822" s="166" t="s">
        <v>163</v>
      </c>
      <c r="R822" s="204">
        <f t="shared" si="12"/>
        <v>0</v>
      </c>
    </row>
    <row r="823" spans="1:18" ht="15">
      <c r="A823" s="287" t="s">
        <v>1030</v>
      </c>
      <c r="B823" s="287" t="s">
        <v>734</v>
      </c>
      <c r="C823" s="286">
        <v>0</v>
      </c>
      <c r="D823" s="286">
        <v>0</v>
      </c>
      <c r="E823" s="286">
        <v>0</v>
      </c>
      <c r="F823" s="286">
        <v>0</v>
      </c>
      <c r="G823" s="286">
        <v>0</v>
      </c>
      <c r="H823" s="286">
        <v>0</v>
      </c>
      <c r="I823" s="286">
        <v>0</v>
      </c>
      <c r="J823" s="286">
        <v>0</v>
      </c>
      <c r="K823" s="286">
        <v>0</v>
      </c>
      <c r="L823" s="286">
        <v>0</v>
      </c>
      <c r="M823" s="286">
        <v>0</v>
      </c>
      <c r="N823" s="286">
        <v>0</v>
      </c>
      <c r="O823" s="286">
        <v>0</v>
      </c>
      <c r="P823" s="286">
        <v>0</v>
      </c>
      <c r="Q823" s="166" t="s">
        <v>163</v>
      </c>
      <c r="R823" s="204">
        <f t="shared" si="12"/>
        <v>0</v>
      </c>
    </row>
    <row r="824" spans="1:18" ht="15">
      <c r="A824" s="287" t="s">
        <v>1031</v>
      </c>
      <c r="B824" s="287" t="s">
        <v>734</v>
      </c>
      <c r="C824" s="286">
        <v>82000</v>
      </c>
      <c r="D824" s="286">
        <v>83000</v>
      </c>
      <c r="E824" s="286">
        <v>83000</v>
      </c>
      <c r="F824" s="286">
        <v>83000</v>
      </c>
      <c r="G824" s="286">
        <v>83000</v>
      </c>
      <c r="H824" s="286">
        <v>84000</v>
      </c>
      <c r="I824" s="286">
        <v>84000</v>
      </c>
      <c r="J824" s="286">
        <v>84000</v>
      </c>
      <c r="K824" s="286">
        <v>84000</v>
      </c>
      <c r="L824" s="286">
        <v>85000</v>
      </c>
      <c r="M824" s="286">
        <v>85000</v>
      </c>
      <c r="N824" s="286">
        <v>85000</v>
      </c>
      <c r="O824" s="286">
        <v>85000</v>
      </c>
      <c r="P824" s="286">
        <v>83835</v>
      </c>
      <c r="Q824" s="166" t="s">
        <v>163</v>
      </c>
      <c r="R824" s="204">
        <f t="shared" si="12"/>
        <v>0</v>
      </c>
    </row>
    <row r="825" spans="1:18" ht="15">
      <c r="A825" s="287" t="s">
        <v>1032</v>
      </c>
      <c r="B825" s="287" t="s">
        <v>734</v>
      </c>
      <c r="C825" s="286">
        <v>0</v>
      </c>
      <c r="D825" s="286">
        <v>0</v>
      </c>
      <c r="E825" s="286">
        <v>0</v>
      </c>
      <c r="F825" s="286">
        <v>0</v>
      </c>
      <c r="G825" s="286">
        <v>0</v>
      </c>
      <c r="H825" s="286">
        <v>0</v>
      </c>
      <c r="I825" s="286">
        <v>0</v>
      </c>
      <c r="J825" s="286">
        <v>0</v>
      </c>
      <c r="K825" s="286">
        <v>0</v>
      </c>
      <c r="L825" s="286">
        <v>0</v>
      </c>
      <c r="M825" s="286">
        <v>0</v>
      </c>
      <c r="N825" s="286">
        <v>0</v>
      </c>
      <c r="O825" s="286">
        <v>0</v>
      </c>
      <c r="P825" s="286">
        <v>0</v>
      </c>
      <c r="Q825" s="166" t="s">
        <v>163</v>
      </c>
      <c r="R825" s="204">
        <f t="shared" si="12"/>
        <v>0</v>
      </c>
    </row>
    <row r="826" spans="1:18" ht="15">
      <c r="A826" s="287" t="s">
        <v>1033</v>
      </c>
      <c r="B826" s="287" t="s">
        <v>734</v>
      </c>
      <c r="C826" s="286">
        <v>204000</v>
      </c>
      <c r="D826" s="286">
        <v>205000</v>
      </c>
      <c r="E826" s="286">
        <v>206000</v>
      </c>
      <c r="F826" s="286">
        <v>207000</v>
      </c>
      <c r="G826" s="286">
        <v>207000</v>
      </c>
      <c r="H826" s="286">
        <v>208000</v>
      </c>
      <c r="I826" s="286">
        <v>209000</v>
      </c>
      <c r="J826" s="286">
        <v>210000</v>
      </c>
      <c r="K826" s="286">
        <v>211000</v>
      </c>
      <c r="L826" s="286">
        <v>211000</v>
      </c>
      <c r="M826" s="286">
        <v>212000</v>
      </c>
      <c r="N826" s="286">
        <v>213000</v>
      </c>
      <c r="O826" s="286">
        <v>214000</v>
      </c>
      <c r="P826" s="286">
        <v>209007</v>
      </c>
      <c r="Q826" s="166" t="s">
        <v>163</v>
      </c>
      <c r="R826" s="204">
        <f t="shared" si="12"/>
        <v>0</v>
      </c>
    </row>
    <row r="827" spans="1:18" ht="15">
      <c r="A827" s="287" t="s">
        <v>1034</v>
      </c>
      <c r="B827" s="287" t="s">
        <v>734</v>
      </c>
      <c r="C827" s="286">
        <v>0</v>
      </c>
      <c r="D827" s="286">
        <v>0</v>
      </c>
      <c r="E827" s="286">
        <v>0</v>
      </c>
      <c r="F827" s="286">
        <v>0</v>
      </c>
      <c r="G827" s="286">
        <v>0</v>
      </c>
      <c r="H827" s="286">
        <v>0</v>
      </c>
      <c r="I827" s="286">
        <v>0</v>
      </c>
      <c r="J827" s="286">
        <v>0</v>
      </c>
      <c r="K827" s="286">
        <v>0</v>
      </c>
      <c r="L827" s="286">
        <v>0</v>
      </c>
      <c r="M827" s="286">
        <v>0</v>
      </c>
      <c r="N827" s="286">
        <v>0</v>
      </c>
      <c r="O827" s="286">
        <v>0</v>
      </c>
      <c r="P827" s="286">
        <v>0</v>
      </c>
      <c r="Q827" s="166" t="s">
        <v>163</v>
      </c>
      <c r="R827" s="204">
        <f t="shared" si="12"/>
        <v>0</v>
      </c>
    </row>
    <row r="828" spans="1:18" ht="15">
      <c r="A828" s="287" t="s">
        <v>1035</v>
      </c>
      <c r="B828" s="287" t="s">
        <v>734</v>
      </c>
      <c r="C828" s="286">
        <v>65945000</v>
      </c>
      <c r="D828" s="286">
        <v>66340000</v>
      </c>
      <c r="E828" s="286">
        <v>66721000</v>
      </c>
      <c r="F828" s="286">
        <v>67041000</v>
      </c>
      <c r="G828" s="286">
        <v>65262000</v>
      </c>
      <c r="H828" s="286">
        <v>65642000</v>
      </c>
      <c r="I828" s="286">
        <v>65968000</v>
      </c>
      <c r="J828" s="286">
        <v>65771000</v>
      </c>
      <c r="K828" s="286">
        <v>66072000</v>
      </c>
      <c r="L828" s="286">
        <v>66213000</v>
      </c>
      <c r="M828" s="286">
        <v>66549000</v>
      </c>
      <c r="N828" s="286">
        <v>66938000</v>
      </c>
      <c r="O828" s="286">
        <v>67327000</v>
      </c>
      <c r="P828" s="286">
        <v>66262829</v>
      </c>
      <c r="Q828" s="166" t="s">
        <v>163</v>
      </c>
      <c r="R828" s="204">
        <f t="shared" si="12"/>
        <v>0</v>
      </c>
    </row>
    <row r="829" spans="1:18" ht="15">
      <c r="A829" s="287" t="s">
        <v>1036</v>
      </c>
      <c r="B829" s="287" t="s">
        <v>734</v>
      </c>
      <c r="C829" s="286">
        <v>0</v>
      </c>
      <c r="D829" s="286">
        <v>0</v>
      </c>
      <c r="E829" s="286">
        <v>0</v>
      </c>
      <c r="F829" s="286">
        <v>0</v>
      </c>
      <c r="G829" s="286">
        <v>0</v>
      </c>
      <c r="H829" s="286">
        <v>0</v>
      </c>
      <c r="I829" s="286">
        <v>0</v>
      </c>
      <c r="J829" s="286">
        <v>0</v>
      </c>
      <c r="K829" s="286">
        <v>0</v>
      </c>
      <c r="L829" s="286">
        <v>0</v>
      </c>
      <c r="M829" s="286">
        <v>0</v>
      </c>
      <c r="N829" s="286">
        <v>0</v>
      </c>
      <c r="O829" s="286">
        <v>0</v>
      </c>
      <c r="P829" s="286">
        <v>0</v>
      </c>
      <c r="Q829" s="166" t="s">
        <v>163</v>
      </c>
      <c r="R829" s="204">
        <f t="shared" si="12"/>
        <v>0</v>
      </c>
    </row>
    <row r="830" spans="1:18" ht="15">
      <c r="A830" s="287" t="s">
        <v>1037</v>
      </c>
      <c r="B830" s="287" t="s">
        <v>734</v>
      </c>
      <c r="C830" s="286">
        <v>0</v>
      </c>
      <c r="D830" s="286">
        <v>0</v>
      </c>
      <c r="E830" s="286">
        <v>0</v>
      </c>
      <c r="F830" s="286">
        <v>0</v>
      </c>
      <c r="G830" s="286">
        <v>0</v>
      </c>
      <c r="H830" s="286">
        <v>0</v>
      </c>
      <c r="I830" s="286">
        <v>0</v>
      </c>
      <c r="J830" s="286">
        <v>0</v>
      </c>
      <c r="K830" s="286">
        <v>0</v>
      </c>
      <c r="L830" s="286">
        <v>0</v>
      </c>
      <c r="M830" s="286">
        <v>0</v>
      </c>
      <c r="N830" s="286">
        <v>0</v>
      </c>
      <c r="O830" s="286">
        <v>0</v>
      </c>
      <c r="P830" s="286">
        <v>141</v>
      </c>
      <c r="Q830" s="166" t="s">
        <v>163</v>
      </c>
      <c r="R830" s="204">
        <f t="shared" si="12"/>
        <v>0</v>
      </c>
    </row>
    <row r="831" spans="1:18" ht="15">
      <c r="A831" s="287" t="s">
        <v>1038</v>
      </c>
      <c r="B831" s="287" t="s">
        <v>734</v>
      </c>
      <c r="C831" s="286">
        <v>0</v>
      </c>
      <c r="D831" s="286">
        <v>0</v>
      </c>
      <c r="E831" s="286">
        <v>0</v>
      </c>
      <c r="F831" s="286">
        <v>0</v>
      </c>
      <c r="G831" s="286">
        <v>0</v>
      </c>
      <c r="H831" s="286">
        <v>0</v>
      </c>
      <c r="I831" s="286">
        <v>0</v>
      </c>
      <c r="J831" s="286">
        <v>0</v>
      </c>
      <c r="K831" s="286">
        <v>0</v>
      </c>
      <c r="L831" s="286">
        <v>0</v>
      </c>
      <c r="M831" s="286">
        <v>0</v>
      </c>
      <c r="N831" s="286">
        <v>0</v>
      </c>
      <c r="O831" s="286">
        <v>0</v>
      </c>
      <c r="P831" s="286">
        <v>0</v>
      </c>
      <c r="Q831" s="166" t="s">
        <v>163</v>
      </c>
      <c r="R831" s="204">
        <f t="shared" si="12"/>
        <v>0</v>
      </c>
    </row>
    <row r="832" spans="1:18" ht="15">
      <c r="A832" s="287" t="s">
        <v>1039</v>
      </c>
      <c r="B832" s="287" t="s">
        <v>734</v>
      </c>
      <c r="C832" s="286">
        <v>0</v>
      </c>
      <c r="D832" s="286">
        <v>0</v>
      </c>
      <c r="E832" s="286">
        <v>0</v>
      </c>
      <c r="F832" s="286">
        <v>0</v>
      </c>
      <c r="G832" s="286">
        <v>0</v>
      </c>
      <c r="H832" s="286">
        <v>0</v>
      </c>
      <c r="I832" s="286">
        <v>0</v>
      </c>
      <c r="J832" s="286">
        <v>0</v>
      </c>
      <c r="K832" s="286">
        <v>0</v>
      </c>
      <c r="L832" s="286">
        <v>0</v>
      </c>
      <c r="M832" s="286">
        <v>0</v>
      </c>
      <c r="N832" s="286">
        <v>0</v>
      </c>
      <c r="O832" s="286">
        <v>0</v>
      </c>
      <c r="P832" s="286">
        <v>0</v>
      </c>
      <c r="Q832" s="166" t="s">
        <v>163</v>
      </c>
      <c r="R832" s="204">
        <f t="shared" si="12"/>
        <v>0</v>
      </c>
    </row>
    <row r="833" spans="1:18" ht="15">
      <c r="A833" s="287" t="s">
        <v>1040</v>
      </c>
      <c r="B833" s="287" t="s">
        <v>734</v>
      </c>
      <c r="C833" s="286">
        <v>0</v>
      </c>
      <c r="D833" s="286">
        <v>0</v>
      </c>
      <c r="E833" s="286">
        <v>0</v>
      </c>
      <c r="F833" s="286">
        <v>0</v>
      </c>
      <c r="G833" s="286">
        <v>0</v>
      </c>
      <c r="H833" s="286">
        <v>0</v>
      </c>
      <c r="I833" s="286">
        <v>0</v>
      </c>
      <c r="J833" s="286">
        <v>0</v>
      </c>
      <c r="K833" s="286">
        <v>0</v>
      </c>
      <c r="L833" s="286">
        <v>0</v>
      </c>
      <c r="M833" s="286">
        <v>0</v>
      </c>
      <c r="N833" s="286">
        <v>0</v>
      </c>
      <c r="O833" s="286">
        <v>0</v>
      </c>
      <c r="P833" s="286">
        <v>0</v>
      </c>
      <c r="Q833" s="166" t="s">
        <v>163</v>
      </c>
      <c r="R833" s="204">
        <f t="shared" si="12"/>
        <v>0</v>
      </c>
    </row>
    <row r="834" spans="1:18" ht="15">
      <c r="A834" s="287" t="s">
        <v>1041</v>
      </c>
      <c r="B834" s="287" t="s">
        <v>734</v>
      </c>
      <c r="C834" s="286">
        <v>0</v>
      </c>
      <c r="D834" s="286">
        <v>0</v>
      </c>
      <c r="E834" s="286">
        <v>0</v>
      </c>
      <c r="F834" s="286">
        <v>0</v>
      </c>
      <c r="G834" s="286">
        <v>0</v>
      </c>
      <c r="H834" s="286">
        <v>0</v>
      </c>
      <c r="I834" s="286">
        <v>0</v>
      </c>
      <c r="J834" s="286">
        <v>0</v>
      </c>
      <c r="K834" s="286">
        <v>0</v>
      </c>
      <c r="L834" s="286">
        <v>0</v>
      </c>
      <c r="M834" s="286">
        <v>0</v>
      </c>
      <c r="N834" s="286">
        <v>0</v>
      </c>
      <c r="O834" s="286">
        <v>0</v>
      </c>
      <c r="P834" s="286">
        <v>0</v>
      </c>
      <c r="Q834" s="166" t="s">
        <v>163</v>
      </c>
      <c r="R834" s="204">
        <f t="shared" si="12"/>
        <v>0</v>
      </c>
    </row>
    <row r="835" spans="1:18" ht="15">
      <c r="A835" s="287" t="s">
        <v>1042</v>
      </c>
      <c r="B835" s="287" t="s">
        <v>734</v>
      </c>
      <c r="C835" s="286">
        <v>0</v>
      </c>
      <c r="D835" s="286">
        <v>0</v>
      </c>
      <c r="E835" s="286">
        <v>0</v>
      </c>
      <c r="F835" s="286">
        <v>0</v>
      </c>
      <c r="G835" s="286">
        <v>0</v>
      </c>
      <c r="H835" s="286">
        <v>0</v>
      </c>
      <c r="I835" s="286">
        <v>0</v>
      </c>
      <c r="J835" s="286">
        <v>0</v>
      </c>
      <c r="K835" s="286">
        <v>0</v>
      </c>
      <c r="L835" s="286">
        <v>0</v>
      </c>
      <c r="M835" s="286">
        <v>0</v>
      </c>
      <c r="N835" s="286">
        <v>0</v>
      </c>
      <c r="O835" s="286">
        <v>0</v>
      </c>
      <c r="P835" s="286">
        <v>0</v>
      </c>
      <c r="Q835" s="166" t="s">
        <v>163</v>
      </c>
      <c r="R835" s="204">
        <f t="shared" si="12"/>
        <v>0</v>
      </c>
    </row>
    <row r="836" spans="1:18" ht="15">
      <c r="A836" s="287" t="s">
        <v>1043</v>
      </c>
      <c r="B836" s="287" t="s">
        <v>734</v>
      </c>
      <c r="C836" s="286">
        <v>0</v>
      </c>
      <c r="D836" s="286">
        <v>0</v>
      </c>
      <c r="E836" s="286">
        <v>0</v>
      </c>
      <c r="F836" s="286">
        <v>0</v>
      </c>
      <c r="G836" s="286">
        <v>0</v>
      </c>
      <c r="H836" s="286">
        <v>0</v>
      </c>
      <c r="I836" s="286">
        <v>0</v>
      </c>
      <c r="J836" s="286">
        <v>0</v>
      </c>
      <c r="K836" s="286">
        <v>0</v>
      </c>
      <c r="L836" s="286">
        <v>0</v>
      </c>
      <c r="M836" s="286">
        <v>0</v>
      </c>
      <c r="N836" s="286">
        <v>0</v>
      </c>
      <c r="O836" s="286">
        <v>0</v>
      </c>
      <c r="P836" s="286">
        <v>0</v>
      </c>
      <c r="Q836" s="166" t="s">
        <v>163</v>
      </c>
      <c r="R836" s="204">
        <f t="shared" ref="R836:R899" si="13">(ROUND((C836+O836+SUM(D836:N836)*2)/24,-3)-(ROUND(P836,-3)))</f>
        <v>0</v>
      </c>
    </row>
    <row r="837" spans="1:18" ht="15">
      <c r="A837" s="287" t="s">
        <v>1044</v>
      </c>
      <c r="B837" s="287" t="s">
        <v>734</v>
      </c>
      <c r="C837" s="286">
        <v>0</v>
      </c>
      <c r="D837" s="286">
        <v>0</v>
      </c>
      <c r="E837" s="286">
        <v>0</v>
      </c>
      <c r="F837" s="286">
        <v>0</v>
      </c>
      <c r="G837" s="286">
        <v>0</v>
      </c>
      <c r="H837" s="286">
        <v>0</v>
      </c>
      <c r="I837" s="286">
        <v>0</v>
      </c>
      <c r="J837" s="286">
        <v>0</v>
      </c>
      <c r="K837" s="286">
        <v>0</v>
      </c>
      <c r="L837" s="286">
        <v>0</v>
      </c>
      <c r="M837" s="286">
        <v>0</v>
      </c>
      <c r="N837" s="286">
        <v>0</v>
      </c>
      <c r="O837" s="286">
        <v>0</v>
      </c>
      <c r="P837" s="286">
        <v>0</v>
      </c>
      <c r="Q837" s="166" t="s">
        <v>163</v>
      </c>
      <c r="R837" s="204">
        <f t="shared" si="13"/>
        <v>0</v>
      </c>
    </row>
    <row r="838" spans="1:18" ht="15">
      <c r="A838" s="287" t="s">
        <v>1045</v>
      </c>
      <c r="B838" s="287" t="s">
        <v>734</v>
      </c>
      <c r="C838" s="286">
        <v>0</v>
      </c>
      <c r="D838" s="286">
        <v>0</v>
      </c>
      <c r="E838" s="286">
        <v>0</v>
      </c>
      <c r="F838" s="286">
        <v>0</v>
      </c>
      <c r="G838" s="286">
        <v>0</v>
      </c>
      <c r="H838" s="286">
        <v>0</v>
      </c>
      <c r="I838" s="286">
        <v>0</v>
      </c>
      <c r="J838" s="286">
        <v>0</v>
      </c>
      <c r="K838" s="286">
        <v>0</v>
      </c>
      <c r="L838" s="286">
        <v>0</v>
      </c>
      <c r="M838" s="286">
        <v>0</v>
      </c>
      <c r="N838" s="286">
        <v>0</v>
      </c>
      <c r="O838" s="286">
        <v>0</v>
      </c>
      <c r="P838" s="286">
        <v>0</v>
      </c>
      <c r="Q838" s="166" t="s">
        <v>163</v>
      </c>
      <c r="R838" s="204">
        <f t="shared" si="13"/>
        <v>0</v>
      </c>
    </row>
    <row r="839" spans="1:18" ht="15">
      <c r="A839" s="287" t="s">
        <v>1046</v>
      </c>
      <c r="B839" s="287" t="s">
        <v>734</v>
      </c>
      <c r="C839" s="286">
        <v>0</v>
      </c>
      <c r="D839" s="286">
        <v>0</v>
      </c>
      <c r="E839" s="286">
        <v>0</v>
      </c>
      <c r="F839" s="286">
        <v>0</v>
      </c>
      <c r="G839" s="286">
        <v>0</v>
      </c>
      <c r="H839" s="286">
        <v>0</v>
      </c>
      <c r="I839" s="286">
        <v>0</v>
      </c>
      <c r="J839" s="286">
        <v>0</v>
      </c>
      <c r="K839" s="286">
        <v>0</v>
      </c>
      <c r="L839" s="286">
        <v>0</v>
      </c>
      <c r="M839" s="286">
        <v>0</v>
      </c>
      <c r="N839" s="286">
        <v>0</v>
      </c>
      <c r="O839" s="286">
        <v>0</v>
      </c>
      <c r="P839" s="286">
        <v>0</v>
      </c>
      <c r="Q839" s="166" t="s">
        <v>163</v>
      </c>
      <c r="R839" s="204">
        <f t="shared" si="13"/>
        <v>0</v>
      </c>
    </row>
    <row r="840" spans="1:18" ht="15">
      <c r="A840" s="287" t="s">
        <v>1047</v>
      </c>
      <c r="B840" s="287" t="s">
        <v>734</v>
      </c>
      <c r="C840" s="286">
        <v>0</v>
      </c>
      <c r="D840" s="286">
        <v>0</v>
      </c>
      <c r="E840" s="286">
        <v>0</v>
      </c>
      <c r="F840" s="286">
        <v>0</v>
      </c>
      <c r="G840" s="286">
        <v>0</v>
      </c>
      <c r="H840" s="286">
        <v>0</v>
      </c>
      <c r="I840" s="286">
        <v>0</v>
      </c>
      <c r="J840" s="286">
        <v>0</v>
      </c>
      <c r="K840" s="286">
        <v>0</v>
      </c>
      <c r="L840" s="286">
        <v>0</v>
      </c>
      <c r="M840" s="286">
        <v>0</v>
      </c>
      <c r="N840" s="286">
        <v>0</v>
      </c>
      <c r="O840" s="286">
        <v>0</v>
      </c>
      <c r="P840" s="286">
        <v>0</v>
      </c>
      <c r="Q840" s="166" t="s">
        <v>163</v>
      </c>
      <c r="R840" s="204">
        <f t="shared" si="13"/>
        <v>0</v>
      </c>
    </row>
    <row r="841" spans="1:18" ht="15">
      <c r="A841" s="287" t="s">
        <v>1048</v>
      </c>
      <c r="B841" s="287" t="s">
        <v>734</v>
      </c>
      <c r="C841" s="286">
        <v>0</v>
      </c>
      <c r="D841" s="286">
        <v>0</v>
      </c>
      <c r="E841" s="286">
        <v>0</v>
      </c>
      <c r="F841" s="286">
        <v>0</v>
      </c>
      <c r="G841" s="286">
        <v>0</v>
      </c>
      <c r="H841" s="286">
        <v>0</v>
      </c>
      <c r="I841" s="286">
        <v>0</v>
      </c>
      <c r="J841" s="286">
        <v>0</v>
      </c>
      <c r="K841" s="286">
        <v>0</v>
      </c>
      <c r="L841" s="286">
        <v>0</v>
      </c>
      <c r="M841" s="286">
        <v>0</v>
      </c>
      <c r="N841" s="286">
        <v>0</v>
      </c>
      <c r="O841" s="286">
        <v>0</v>
      </c>
      <c r="P841" s="286">
        <v>0</v>
      </c>
      <c r="Q841" s="166" t="s">
        <v>163</v>
      </c>
      <c r="R841" s="204">
        <f t="shared" si="13"/>
        <v>0</v>
      </c>
    </row>
    <row r="842" spans="1:18" ht="15">
      <c r="A842" s="287" t="s">
        <v>1049</v>
      </c>
      <c r="B842" s="287" t="s">
        <v>734</v>
      </c>
      <c r="C842" s="286">
        <v>0</v>
      </c>
      <c r="D842" s="286">
        <v>0</v>
      </c>
      <c r="E842" s="286">
        <v>0</v>
      </c>
      <c r="F842" s="286">
        <v>0</v>
      </c>
      <c r="G842" s="286">
        <v>0</v>
      </c>
      <c r="H842" s="286">
        <v>0</v>
      </c>
      <c r="I842" s="286">
        <v>0</v>
      </c>
      <c r="J842" s="286">
        <v>0</v>
      </c>
      <c r="K842" s="286">
        <v>0</v>
      </c>
      <c r="L842" s="286">
        <v>0</v>
      </c>
      <c r="M842" s="286">
        <v>0</v>
      </c>
      <c r="N842" s="286">
        <v>0</v>
      </c>
      <c r="O842" s="286">
        <v>0</v>
      </c>
      <c r="P842" s="286">
        <v>0</v>
      </c>
      <c r="Q842" s="166" t="s">
        <v>163</v>
      </c>
      <c r="R842" s="204">
        <f t="shared" si="13"/>
        <v>0</v>
      </c>
    </row>
    <row r="843" spans="1:18" ht="15">
      <c r="A843" s="287" t="s">
        <v>1050</v>
      </c>
      <c r="B843" s="287" t="s">
        <v>734</v>
      </c>
      <c r="C843" s="286">
        <v>0</v>
      </c>
      <c r="D843" s="286">
        <v>0</v>
      </c>
      <c r="E843" s="286">
        <v>0</v>
      </c>
      <c r="F843" s="286">
        <v>0</v>
      </c>
      <c r="G843" s="286">
        <v>0</v>
      </c>
      <c r="H843" s="286">
        <v>0</v>
      </c>
      <c r="I843" s="286">
        <v>0</v>
      </c>
      <c r="J843" s="286">
        <v>0</v>
      </c>
      <c r="K843" s="286">
        <v>0</v>
      </c>
      <c r="L843" s="286">
        <v>0</v>
      </c>
      <c r="M843" s="286">
        <v>0</v>
      </c>
      <c r="N843" s="286">
        <v>0</v>
      </c>
      <c r="O843" s="286">
        <v>0</v>
      </c>
      <c r="P843" s="286">
        <v>0</v>
      </c>
      <c r="Q843" s="166" t="s">
        <v>163</v>
      </c>
      <c r="R843" s="204">
        <f t="shared" si="13"/>
        <v>0</v>
      </c>
    </row>
    <row r="844" spans="1:18" ht="15">
      <c r="A844" s="287" t="s">
        <v>1051</v>
      </c>
      <c r="B844" s="287" t="s">
        <v>734</v>
      </c>
      <c r="C844" s="286">
        <v>0</v>
      </c>
      <c r="D844" s="286">
        <v>0</v>
      </c>
      <c r="E844" s="286">
        <v>0</v>
      </c>
      <c r="F844" s="286">
        <v>0</v>
      </c>
      <c r="G844" s="286">
        <v>0</v>
      </c>
      <c r="H844" s="286">
        <v>0</v>
      </c>
      <c r="I844" s="286">
        <v>0</v>
      </c>
      <c r="J844" s="286">
        <v>0</v>
      </c>
      <c r="K844" s="286">
        <v>0</v>
      </c>
      <c r="L844" s="286">
        <v>0</v>
      </c>
      <c r="M844" s="286">
        <v>0</v>
      </c>
      <c r="N844" s="286">
        <v>0</v>
      </c>
      <c r="O844" s="286">
        <v>0</v>
      </c>
      <c r="P844" s="286">
        <v>0</v>
      </c>
      <c r="Q844" s="166" t="s">
        <v>163</v>
      </c>
      <c r="R844" s="204">
        <f t="shared" si="13"/>
        <v>0</v>
      </c>
    </row>
    <row r="845" spans="1:18" ht="15">
      <c r="A845" s="287" t="s">
        <v>1052</v>
      </c>
      <c r="B845" s="287" t="s">
        <v>734</v>
      </c>
      <c r="C845" s="286">
        <v>0</v>
      </c>
      <c r="D845" s="286">
        <v>0</v>
      </c>
      <c r="E845" s="286">
        <v>0</v>
      </c>
      <c r="F845" s="286">
        <v>0</v>
      </c>
      <c r="G845" s="286">
        <v>0</v>
      </c>
      <c r="H845" s="286">
        <v>0</v>
      </c>
      <c r="I845" s="286">
        <v>0</v>
      </c>
      <c r="J845" s="286">
        <v>0</v>
      </c>
      <c r="K845" s="286">
        <v>0</v>
      </c>
      <c r="L845" s="286">
        <v>0</v>
      </c>
      <c r="M845" s="286">
        <v>0</v>
      </c>
      <c r="N845" s="286">
        <v>0</v>
      </c>
      <c r="O845" s="286">
        <v>0</v>
      </c>
      <c r="P845" s="286">
        <v>0</v>
      </c>
      <c r="Q845" s="166" t="s">
        <v>163</v>
      </c>
      <c r="R845" s="204">
        <f t="shared" si="13"/>
        <v>0</v>
      </c>
    </row>
    <row r="846" spans="1:18" ht="15">
      <c r="A846" s="287" t="s">
        <v>1053</v>
      </c>
      <c r="B846" s="287" t="s">
        <v>734</v>
      </c>
      <c r="C846" s="286">
        <v>0</v>
      </c>
      <c r="D846" s="286">
        <v>0</v>
      </c>
      <c r="E846" s="286">
        <v>0</v>
      </c>
      <c r="F846" s="286">
        <v>0</v>
      </c>
      <c r="G846" s="286">
        <v>0</v>
      </c>
      <c r="H846" s="286">
        <v>0</v>
      </c>
      <c r="I846" s="286">
        <v>0</v>
      </c>
      <c r="J846" s="286">
        <v>0</v>
      </c>
      <c r="K846" s="286">
        <v>0</v>
      </c>
      <c r="L846" s="286">
        <v>0</v>
      </c>
      <c r="M846" s="286">
        <v>0</v>
      </c>
      <c r="N846" s="286">
        <v>0</v>
      </c>
      <c r="O846" s="286">
        <v>0</v>
      </c>
      <c r="P846" s="286">
        <v>0</v>
      </c>
      <c r="Q846" s="166" t="s">
        <v>163</v>
      </c>
      <c r="R846" s="204">
        <f t="shared" si="13"/>
        <v>0</v>
      </c>
    </row>
    <row r="847" spans="1:18" ht="15">
      <c r="A847" s="287" t="s">
        <v>1054</v>
      </c>
      <c r="B847" s="287" t="s">
        <v>734</v>
      </c>
      <c r="C847" s="286">
        <v>0</v>
      </c>
      <c r="D847" s="286">
        <v>0</v>
      </c>
      <c r="E847" s="286">
        <v>0</v>
      </c>
      <c r="F847" s="286">
        <v>0</v>
      </c>
      <c r="G847" s="286">
        <v>0</v>
      </c>
      <c r="H847" s="286">
        <v>0</v>
      </c>
      <c r="I847" s="286">
        <v>0</v>
      </c>
      <c r="J847" s="286">
        <v>0</v>
      </c>
      <c r="K847" s="286">
        <v>0</v>
      </c>
      <c r="L847" s="286">
        <v>0</v>
      </c>
      <c r="M847" s="286">
        <v>0</v>
      </c>
      <c r="N847" s="286">
        <v>0</v>
      </c>
      <c r="O847" s="286">
        <v>0</v>
      </c>
      <c r="P847" s="286">
        <v>0</v>
      </c>
      <c r="Q847" s="166" t="s">
        <v>163</v>
      </c>
      <c r="R847" s="204">
        <f t="shared" si="13"/>
        <v>0</v>
      </c>
    </row>
    <row r="848" spans="1:18" ht="15">
      <c r="A848" s="287" t="s">
        <v>1055</v>
      </c>
      <c r="B848" s="287" t="s">
        <v>734</v>
      </c>
      <c r="C848" s="286">
        <v>0</v>
      </c>
      <c r="D848" s="286">
        <v>0</v>
      </c>
      <c r="E848" s="286">
        <v>0</v>
      </c>
      <c r="F848" s="286">
        <v>0</v>
      </c>
      <c r="G848" s="286">
        <v>0</v>
      </c>
      <c r="H848" s="286">
        <v>0</v>
      </c>
      <c r="I848" s="286">
        <v>0</v>
      </c>
      <c r="J848" s="286">
        <v>0</v>
      </c>
      <c r="K848" s="286">
        <v>0</v>
      </c>
      <c r="L848" s="286">
        <v>0</v>
      </c>
      <c r="M848" s="286">
        <v>0</v>
      </c>
      <c r="N848" s="286">
        <v>0</v>
      </c>
      <c r="O848" s="286">
        <v>0</v>
      </c>
      <c r="P848" s="286">
        <v>0</v>
      </c>
      <c r="Q848" s="166" t="s">
        <v>163</v>
      </c>
      <c r="R848" s="204">
        <f t="shared" si="13"/>
        <v>0</v>
      </c>
    </row>
    <row r="849" spans="1:18" ht="15">
      <c r="A849" s="287" t="s">
        <v>1056</v>
      </c>
      <c r="B849" s="287" t="s">
        <v>734</v>
      </c>
      <c r="C849" s="286">
        <v>0</v>
      </c>
      <c r="D849" s="286">
        <v>0</v>
      </c>
      <c r="E849" s="286">
        <v>0</v>
      </c>
      <c r="F849" s="286">
        <v>0</v>
      </c>
      <c r="G849" s="286">
        <v>0</v>
      </c>
      <c r="H849" s="286">
        <v>0</v>
      </c>
      <c r="I849" s="286">
        <v>0</v>
      </c>
      <c r="J849" s="286">
        <v>0</v>
      </c>
      <c r="K849" s="286">
        <v>0</v>
      </c>
      <c r="L849" s="286">
        <v>0</v>
      </c>
      <c r="M849" s="286">
        <v>0</v>
      </c>
      <c r="N849" s="286">
        <v>0</v>
      </c>
      <c r="O849" s="286">
        <v>0</v>
      </c>
      <c r="P849" s="286">
        <v>0</v>
      </c>
      <c r="Q849" s="166" t="s">
        <v>163</v>
      </c>
      <c r="R849" s="204">
        <f t="shared" si="13"/>
        <v>0</v>
      </c>
    </row>
    <row r="850" spans="1:18" ht="15">
      <c r="A850" s="287" t="s">
        <v>1057</v>
      </c>
      <c r="B850" s="287" t="s">
        <v>734</v>
      </c>
      <c r="C850" s="286">
        <v>154000</v>
      </c>
      <c r="D850" s="286">
        <v>155000</v>
      </c>
      <c r="E850" s="286">
        <v>157000</v>
      </c>
      <c r="F850" s="286">
        <v>159000</v>
      </c>
      <c r="G850" s="286">
        <v>160000</v>
      </c>
      <c r="H850" s="286">
        <v>162000</v>
      </c>
      <c r="I850" s="286">
        <v>164000</v>
      </c>
      <c r="J850" s="286">
        <v>165000</v>
      </c>
      <c r="K850" s="286">
        <v>167000</v>
      </c>
      <c r="L850" s="286">
        <v>169000</v>
      </c>
      <c r="M850" s="286">
        <v>170000</v>
      </c>
      <c r="N850" s="286">
        <v>172000</v>
      </c>
      <c r="O850" s="286">
        <v>174000</v>
      </c>
      <c r="P850" s="286">
        <v>163652</v>
      </c>
      <c r="Q850" s="166" t="s">
        <v>163</v>
      </c>
      <c r="R850" s="204">
        <f t="shared" si="13"/>
        <v>0</v>
      </c>
    </row>
    <row r="851" spans="1:18" ht="15">
      <c r="A851" s="287" t="s">
        <v>1058</v>
      </c>
      <c r="B851" s="287" t="s">
        <v>734</v>
      </c>
      <c r="C851" s="286">
        <v>0</v>
      </c>
      <c r="D851" s="286">
        <v>0</v>
      </c>
      <c r="E851" s="286">
        <v>0</v>
      </c>
      <c r="F851" s="286">
        <v>0</v>
      </c>
      <c r="G851" s="286">
        <v>0</v>
      </c>
      <c r="H851" s="286">
        <v>0</v>
      </c>
      <c r="I851" s="286">
        <v>0</v>
      </c>
      <c r="J851" s="286">
        <v>0</v>
      </c>
      <c r="K851" s="286">
        <v>0</v>
      </c>
      <c r="L851" s="286">
        <v>0</v>
      </c>
      <c r="M851" s="286">
        <v>0</v>
      </c>
      <c r="N851" s="286">
        <v>0</v>
      </c>
      <c r="O851" s="286">
        <v>0</v>
      </c>
      <c r="P851" s="286">
        <v>0</v>
      </c>
      <c r="Q851" s="166" t="s">
        <v>163</v>
      </c>
      <c r="R851" s="204">
        <f t="shared" si="13"/>
        <v>0</v>
      </c>
    </row>
    <row r="852" spans="1:18" ht="15">
      <c r="A852" s="287" t="s">
        <v>1059</v>
      </c>
      <c r="B852" s="287" t="s">
        <v>734</v>
      </c>
      <c r="C852" s="286">
        <v>0</v>
      </c>
      <c r="D852" s="286">
        <v>0</v>
      </c>
      <c r="E852" s="286">
        <v>0</v>
      </c>
      <c r="F852" s="286">
        <v>0</v>
      </c>
      <c r="G852" s="286">
        <v>0</v>
      </c>
      <c r="H852" s="286">
        <v>0</v>
      </c>
      <c r="I852" s="286">
        <v>0</v>
      </c>
      <c r="J852" s="286">
        <v>0</v>
      </c>
      <c r="K852" s="286">
        <v>0</v>
      </c>
      <c r="L852" s="286">
        <v>0</v>
      </c>
      <c r="M852" s="286">
        <v>0</v>
      </c>
      <c r="N852" s="286">
        <v>0</v>
      </c>
      <c r="O852" s="286">
        <v>0</v>
      </c>
      <c r="P852" s="286">
        <v>0</v>
      </c>
      <c r="Q852" s="166" t="s">
        <v>163</v>
      </c>
      <c r="R852" s="204">
        <f t="shared" si="13"/>
        <v>0</v>
      </c>
    </row>
    <row r="853" spans="1:18" ht="15">
      <c r="A853" s="287" t="s">
        <v>1060</v>
      </c>
      <c r="B853" s="287" t="s">
        <v>734</v>
      </c>
      <c r="C853" s="286">
        <v>0</v>
      </c>
      <c r="D853" s="286">
        <v>0</v>
      </c>
      <c r="E853" s="286">
        <v>0</v>
      </c>
      <c r="F853" s="286">
        <v>0</v>
      </c>
      <c r="G853" s="286">
        <v>0</v>
      </c>
      <c r="H853" s="286">
        <v>0</v>
      </c>
      <c r="I853" s="286">
        <v>0</v>
      </c>
      <c r="J853" s="286">
        <v>0</v>
      </c>
      <c r="K853" s="286">
        <v>0</v>
      </c>
      <c r="L853" s="286">
        <v>0</v>
      </c>
      <c r="M853" s="286">
        <v>0</v>
      </c>
      <c r="N853" s="286">
        <v>0</v>
      </c>
      <c r="O853" s="286">
        <v>0</v>
      </c>
      <c r="P853" s="286">
        <v>0</v>
      </c>
      <c r="Q853" s="166" t="s">
        <v>163</v>
      </c>
      <c r="R853" s="204">
        <f t="shared" si="13"/>
        <v>0</v>
      </c>
    </row>
    <row r="854" spans="1:18" ht="15">
      <c r="A854" s="287" t="s">
        <v>1061</v>
      </c>
      <c r="B854" s="287" t="s">
        <v>734</v>
      </c>
      <c r="C854" s="286">
        <v>0</v>
      </c>
      <c r="D854" s="286">
        <v>0</v>
      </c>
      <c r="E854" s="286">
        <v>0</v>
      </c>
      <c r="F854" s="286">
        <v>0</v>
      </c>
      <c r="G854" s="286">
        <v>0</v>
      </c>
      <c r="H854" s="286">
        <v>0</v>
      </c>
      <c r="I854" s="286">
        <v>0</v>
      </c>
      <c r="J854" s="286">
        <v>0</v>
      </c>
      <c r="K854" s="286">
        <v>0</v>
      </c>
      <c r="L854" s="286">
        <v>0</v>
      </c>
      <c r="M854" s="286">
        <v>0</v>
      </c>
      <c r="N854" s="286">
        <v>0</v>
      </c>
      <c r="O854" s="286">
        <v>0</v>
      </c>
      <c r="P854" s="286">
        <v>0</v>
      </c>
      <c r="Q854" s="166" t="s">
        <v>163</v>
      </c>
      <c r="R854" s="204">
        <f t="shared" si="13"/>
        <v>0</v>
      </c>
    </row>
    <row r="855" spans="1:18" ht="15">
      <c r="A855" s="287" t="s">
        <v>1062</v>
      </c>
      <c r="B855" s="287" t="s">
        <v>734</v>
      </c>
      <c r="C855" s="286">
        <v>0</v>
      </c>
      <c r="D855" s="286">
        <v>0</v>
      </c>
      <c r="E855" s="286">
        <v>0</v>
      </c>
      <c r="F855" s="286">
        <v>0</v>
      </c>
      <c r="G855" s="286">
        <v>0</v>
      </c>
      <c r="H855" s="286">
        <v>0</v>
      </c>
      <c r="I855" s="286">
        <v>0</v>
      </c>
      <c r="J855" s="286">
        <v>0</v>
      </c>
      <c r="K855" s="286">
        <v>0</v>
      </c>
      <c r="L855" s="286">
        <v>0</v>
      </c>
      <c r="M855" s="286">
        <v>0</v>
      </c>
      <c r="N855" s="286">
        <v>0</v>
      </c>
      <c r="O855" s="286">
        <v>0</v>
      </c>
      <c r="P855" s="286">
        <v>0</v>
      </c>
      <c r="Q855" s="166" t="s">
        <v>163</v>
      </c>
      <c r="R855" s="204">
        <f t="shared" si="13"/>
        <v>0</v>
      </c>
    </row>
    <row r="856" spans="1:18" ht="15">
      <c r="A856" s="287" t="s">
        <v>1063</v>
      </c>
      <c r="B856" s="287" t="s">
        <v>734</v>
      </c>
      <c r="C856" s="286">
        <v>2101000</v>
      </c>
      <c r="D856" s="286">
        <v>2110000</v>
      </c>
      <c r="E856" s="286">
        <v>2119000</v>
      </c>
      <c r="F856" s="286">
        <v>2128000</v>
      </c>
      <c r="G856" s="286">
        <v>2137000</v>
      </c>
      <c r="H856" s="286">
        <v>2145000</v>
      </c>
      <c r="I856" s="286">
        <v>2154000</v>
      </c>
      <c r="J856" s="286">
        <v>2163000</v>
      </c>
      <c r="K856" s="286">
        <v>2172000</v>
      </c>
      <c r="L856" s="286">
        <v>2181000</v>
      </c>
      <c r="M856" s="286">
        <v>2190000</v>
      </c>
      <c r="N856" s="286">
        <v>2199000</v>
      </c>
      <c r="O856" s="286">
        <v>2208000</v>
      </c>
      <c r="P856" s="286">
        <v>2154353</v>
      </c>
      <c r="Q856" s="166" t="s">
        <v>163</v>
      </c>
      <c r="R856" s="204">
        <f t="shared" si="13"/>
        <v>0</v>
      </c>
    </row>
    <row r="857" spans="1:18" ht="15">
      <c r="A857" s="287" t="s">
        <v>1064</v>
      </c>
      <c r="B857" s="287" t="s">
        <v>734</v>
      </c>
      <c r="C857" s="286">
        <v>0</v>
      </c>
      <c r="D857" s="286">
        <v>0</v>
      </c>
      <c r="E857" s="286">
        <v>0</v>
      </c>
      <c r="F857" s="286">
        <v>0</v>
      </c>
      <c r="G857" s="286">
        <v>0</v>
      </c>
      <c r="H857" s="286">
        <v>0</v>
      </c>
      <c r="I857" s="286">
        <v>0</v>
      </c>
      <c r="J857" s="286">
        <v>0</v>
      </c>
      <c r="K857" s="286">
        <v>0</v>
      </c>
      <c r="L857" s="286">
        <v>0</v>
      </c>
      <c r="M857" s="286">
        <v>0</v>
      </c>
      <c r="N857" s="286">
        <v>0</v>
      </c>
      <c r="O857" s="286">
        <v>0</v>
      </c>
      <c r="P857" s="286">
        <v>0</v>
      </c>
      <c r="Q857" s="166" t="s">
        <v>163</v>
      </c>
      <c r="R857" s="204">
        <f t="shared" si="13"/>
        <v>0</v>
      </c>
    </row>
    <row r="858" spans="1:18" ht="15">
      <c r="A858" s="287" t="s">
        <v>1065</v>
      </c>
      <c r="B858" s="287" t="s">
        <v>734</v>
      </c>
      <c r="C858" s="286">
        <v>0</v>
      </c>
      <c r="D858" s="286">
        <v>0</v>
      </c>
      <c r="E858" s="286">
        <v>0</v>
      </c>
      <c r="F858" s="286">
        <v>0</v>
      </c>
      <c r="G858" s="286">
        <v>0</v>
      </c>
      <c r="H858" s="286">
        <v>0</v>
      </c>
      <c r="I858" s="286">
        <v>0</v>
      </c>
      <c r="J858" s="286">
        <v>0</v>
      </c>
      <c r="K858" s="286">
        <v>0</v>
      </c>
      <c r="L858" s="286">
        <v>0</v>
      </c>
      <c r="M858" s="286">
        <v>0</v>
      </c>
      <c r="N858" s="286">
        <v>0</v>
      </c>
      <c r="O858" s="286">
        <v>0</v>
      </c>
      <c r="P858" s="286">
        <v>0</v>
      </c>
      <c r="Q858" s="166" t="s">
        <v>163</v>
      </c>
      <c r="R858" s="204">
        <f t="shared" si="13"/>
        <v>0</v>
      </c>
    </row>
    <row r="859" spans="1:18" ht="15">
      <c r="A859" s="287" t="s">
        <v>1066</v>
      </c>
      <c r="B859" s="287" t="s">
        <v>734</v>
      </c>
      <c r="C859" s="286">
        <v>0</v>
      </c>
      <c r="D859" s="286">
        <v>0</v>
      </c>
      <c r="E859" s="286">
        <v>0</v>
      </c>
      <c r="F859" s="286">
        <v>0</v>
      </c>
      <c r="G859" s="286">
        <v>0</v>
      </c>
      <c r="H859" s="286">
        <v>0</v>
      </c>
      <c r="I859" s="286">
        <v>0</v>
      </c>
      <c r="J859" s="286">
        <v>0</v>
      </c>
      <c r="K859" s="286">
        <v>0</v>
      </c>
      <c r="L859" s="286">
        <v>0</v>
      </c>
      <c r="M859" s="286">
        <v>0</v>
      </c>
      <c r="N859" s="286">
        <v>0</v>
      </c>
      <c r="O859" s="286">
        <v>0</v>
      </c>
      <c r="P859" s="286">
        <v>0</v>
      </c>
      <c r="Q859" s="166" t="s">
        <v>163</v>
      </c>
      <c r="R859" s="204">
        <f t="shared" si="13"/>
        <v>0</v>
      </c>
    </row>
    <row r="860" spans="1:18" ht="15">
      <c r="A860" s="287" t="s">
        <v>1067</v>
      </c>
      <c r="B860" s="287" t="s">
        <v>734</v>
      </c>
      <c r="C860" s="286">
        <v>0</v>
      </c>
      <c r="D860" s="286">
        <v>0</v>
      </c>
      <c r="E860" s="286">
        <v>0</v>
      </c>
      <c r="F860" s="286">
        <v>0</v>
      </c>
      <c r="G860" s="286">
        <v>0</v>
      </c>
      <c r="H860" s="286">
        <v>0</v>
      </c>
      <c r="I860" s="286">
        <v>0</v>
      </c>
      <c r="J860" s="286">
        <v>0</v>
      </c>
      <c r="K860" s="286">
        <v>0</v>
      </c>
      <c r="L860" s="286">
        <v>0</v>
      </c>
      <c r="M860" s="286">
        <v>0</v>
      </c>
      <c r="N860" s="286">
        <v>0</v>
      </c>
      <c r="O860" s="286">
        <v>0</v>
      </c>
      <c r="P860" s="286">
        <v>0</v>
      </c>
      <c r="Q860" s="166" t="s">
        <v>163</v>
      </c>
      <c r="R860" s="204">
        <f t="shared" si="13"/>
        <v>0</v>
      </c>
    </row>
    <row r="861" spans="1:18" ht="15">
      <c r="A861" s="287" t="s">
        <v>1068</v>
      </c>
      <c r="B861" s="287" t="s">
        <v>734</v>
      </c>
      <c r="C861" s="286">
        <v>0</v>
      </c>
      <c r="D861" s="286">
        <v>0</v>
      </c>
      <c r="E861" s="286">
        <v>0</v>
      </c>
      <c r="F861" s="286">
        <v>0</v>
      </c>
      <c r="G861" s="286">
        <v>0</v>
      </c>
      <c r="H861" s="286">
        <v>0</v>
      </c>
      <c r="I861" s="286">
        <v>0</v>
      </c>
      <c r="J861" s="286">
        <v>0</v>
      </c>
      <c r="K861" s="286">
        <v>0</v>
      </c>
      <c r="L861" s="286">
        <v>0</v>
      </c>
      <c r="M861" s="286">
        <v>0</v>
      </c>
      <c r="N861" s="286">
        <v>0</v>
      </c>
      <c r="O861" s="286">
        <v>0</v>
      </c>
      <c r="P861" s="286">
        <v>0</v>
      </c>
      <c r="Q861" s="166" t="s">
        <v>163</v>
      </c>
      <c r="R861" s="204">
        <f t="shared" si="13"/>
        <v>0</v>
      </c>
    </row>
    <row r="862" spans="1:18" ht="15">
      <c r="A862" s="287" t="s">
        <v>1069</v>
      </c>
      <c r="B862" s="287" t="s">
        <v>734</v>
      </c>
      <c r="C862" s="286">
        <v>0</v>
      </c>
      <c r="D862" s="286">
        <v>0</v>
      </c>
      <c r="E862" s="286">
        <v>0</v>
      </c>
      <c r="F862" s="286">
        <v>0</v>
      </c>
      <c r="G862" s="286">
        <v>0</v>
      </c>
      <c r="H862" s="286">
        <v>0</v>
      </c>
      <c r="I862" s="286">
        <v>0</v>
      </c>
      <c r="J862" s="286">
        <v>0</v>
      </c>
      <c r="K862" s="286">
        <v>0</v>
      </c>
      <c r="L862" s="286">
        <v>0</v>
      </c>
      <c r="M862" s="286">
        <v>0</v>
      </c>
      <c r="N862" s="286">
        <v>0</v>
      </c>
      <c r="O862" s="286">
        <v>0</v>
      </c>
      <c r="P862" s="286">
        <v>0</v>
      </c>
      <c r="Q862" s="166" t="s">
        <v>163</v>
      </c>
      <c r="R862" s="204">
        <f t="shared" si="13"/>
        <v>0</v>
      </c>
    </row>
    <row r="863" spans="1:18" ht="15">
      <c r="A863" s="287" t="s">
        <v>1070</v>
      </c>
      <c r="B863" s="287" t="s">
        <v>734</v>
      </c>
      <c r="C863" s="286">
        <v>0</v>
      </c>
      <c r="D863" s="286">
        <v>0</v>
      </c>
      <c r="E863" s="286">
        <v>0</v>
      </c>
      <c r="F863" s="286">
        <v>0</v>
      </c>
      <c r="G863" s="286">
        <v>0</v>
      </c>
      <c r="H863" s="286">
        <v>0</v>
      </c>
      <c r="I863" s="286">
        <v>0</v>
      </c>
      <c r="J863" s="286">
        <v>0</v>
      </c>
      <c r="K863" s="286">
        <v>0</v>
      </c>
      <c r="L863" s="286">
        <v>0</v>
      </c>
      <c r="M863" s="286">
        <v>0</v>
      </c>
      <c r="N863" s="286">
        <v>0</v>
      </c>
      <c r="O863" s="286">
        <v>0</v>
      </c>
      <c r="P863" s="286">
        <v>0</v>
      </c>
      <c r="Q863" s="166" t="s">
        <v>163</v>
      </c>
      <c r="R863" s="204">
        <f t="shared" si="13"/>
        <v>0</v>
      </c>
    </row>
    <row r="864" spans="1:18" ht="15">
      <c r="A864" s="287" t="s">
        <v>1071</v>
      </c>
      <c r="B864" s="287" t="s">
        <v>734</v>
      </c>
      <c r="C864" s="286">
        <v>0</v>
      </c>
      <c r="D864" s="286">
        <v>0</v>
      </c>
      <c r="E864" s="286">
        <v>0</v>
      </c>
      <c r="F864" s="286">
        <v>0</v>
      </c>
      <c r="G864" s="286">
        <v>0</v>
      </c>
      <c r="H864" s="286">
        <v>0</v>
      </c>
      <c r="I864" s="286">
        <v>0</v>
      </c>
      <c r="J864" s="286">
        <v>0</v>
      </c>
      <c r="K864" s="286">
        <v>0</v>
      </c>
      <c r="L864" s="286">
        <v>0</v>
      </c>
      <c r="M864" s="286">
        <v>0</v>
      </c>
      <c r="N864" s="286">
        <v>0</v>
      </c>
      <c r="O864" s="286">
        <v>0</v>
      </c>
      <c r="P864" s="286">
        <v>0</v>
      </c>
      <c r="Q864" s="166" t="s">
        <v>163</v>
      </c>
      <c r="R864" s="204">
        <f t="shared" si="13"/>
        <v>0</v>
      </c>
    </row>
    <row r="865" spans="1:18" ht="15">
      <c r="A865" s="287" t="s">
        <v>1072</v>
      </c>
      <c r="B865" s="287" t="s">
        <v>734</v>
      </c>
      <c r="C865" s="286">
        <v>0</v>
      </c>
      <c r="D865" s="286">
        <v>0</v>
      </c>
      <c r="E865" s="286">
        <v>0</v>
      </c>
      <c r="F865" s="286">
        <v>0</v>
      </c>
      <c r="G865" s="286">
        <v>0</v>
      </c>
      <c r="H865" s="286">
        <v>0</v>
      </c>
      <c r="I865" s="286">
        <v>0</v>
      </c>
      <c r="J865" s="286">
        <v>0</v>
      </c>
      <c r="K865" s="286">
        <v>0</v>
      </c>
      <c r="L865" s="286">
        <v>0</v>
      </c>
      <c r="M865" s="286">
        <v>0</v>
      </c>
      <c r="N865" s="286">
        <v>0</v>
      </c>
      <c r="O865" s="286">
        <v>0</v>
      </c>
      <c r="P865" s="286">
        <v>0</v>
      </c>
      <c r="Q865" s="166" t="s">
        <v>163</v>
      </c>
      <c r="R865" s="204">
        <f t="shared" si="13"/>
        <v>0</v>
      </c>
    </row>
    <row r="866" spans="1:18" ht="15">
      <c r="A866" s="287" t="s">
        <v>1073</v>
      </c>
      <c r="B866" s="287" t="s">
        <v>734</v>
      </c>
      <c r="C866" s="286">
        <v>0</v>
      </c>
      <c r="D866" s="286">
        <v>0</v>
      </c>
      <c r="E866" s="286">
        <v>0</v>
      </c>
      <c r="F866" s="286">
        <v>0</v>
      </c>
      <c r="G866" s="286">
        <v>0</v>
      </c>
      <c r="H866" s="286">
        <v>0</v>
      </c>
      <c r="I866" s="286">
        <v>0</v>
      </c>
      <c r="J866" s="286">
        <v>0</v>
      </c>
      <c r="K866" s="286">
        <v>0</v>
      </c>
      <c r="L866" s="286">
        <v>0</v>
      </c>
      <c r="M866" s="286">
        <v>0</v>
      </c>
      <c r="N866" s="286">
        <v>0</v>
      </c>
      <c r="O866" s="286">
        <v>0</v>
      </c>
      <c r="P866" s="286">
        <v>0</v>
      </c>
      <c r="Q866" s="166" t="s">
        <v>163</v>
      </c>
      <c r="R866" s="204">
        <f t="shared" si="13"/>
        <v>0</v>
      </c>
    </row>
    <row r="867" spans="1:18" ht="15">
      <c r="A867" s="287" t="s">
        <v>1074</v>
      </c>
      <c r="B867" s="287" t="s">
        <v>734</v>
      </c>
      <c r="C867" s="286">
        <v>0</v>
      </c>
      <c r="D867" s="286">
        <v>0</v>
      </c>
      <c r="E867" s="286">
        <v>0</v>
      </c>
      <c r="F867" s="286">
        <v>0</v>
      </c>
      <c r="G867" s="286">
        <v>0</v>
      </c>
      <c r="H867" s="286">
        <v>0</v>
      </c>
      <c r="I867" s="286">
        <v>0</v>
      </c>
      <c r="J867" s="286">
        <v>0</v>
      </c>
      <c r="K867" s="286">
        <v>0</v>
      </c>
      <c r="L867" s="286">
        <v>0</v>
      </c>
      <c r="M867" s="286">
        <v>0</v>
      </c>
      <c r="N867" s="286">
        <v>0</v>
      </c>
      <c r="O867" s="286">
        <v>0</v>
      </c>
      <c r="P867" s="286">
        <v>0</v>
      </c>
      <c r="Q867" s="166" t="s">
        <v>163</v>
      </c>
      <c r="R867" s="204">
        <f t="shared" si="13"/>
        <v>0</v>
      </c>
    </row>
    <row r="868" spans="1:18" ht="15">
      <c r="A868" s="287" t="s">
        <v>1075</v>
      </c>
      <c r="B868" s="287" t="s">
        <v>734</v>
      </c>
      <c r="C868" s="286">
        <v>0</v>
      </c>
      <c r="D868" s="286">
        <v>0</v>
      </c>
      <c r="E868" s="286">
        <v>0</v>
      </c>
      <c r="F868" s="286">
        <v>0</v>
      </c>
      <c r="G868" s="286">
        <v>0</v>
      </c>
      <c r="H868" s="286">
        <v>0</v>
      </c>
      <c r="I868" s="286">
        <v>0</v>
      </c>
      <c r="J868" s="286">
        <v>0</v>
      </c>
      <c r="K868" s="286">
        <v>0</v>
      </c>
      <c r="L868" s="286">
        <v>0</v>
      </c>
      <c r="M868" s="286">
        <v>0</v>
      </c>
      <c r="N868" s="286">
        <v>0</v>
      </c>
      <c r="O868" s="286">
        <v>0</v>
      </c>
      <c r="P868" s="286">
        <v>0</v>
      </c>
      <c r="Q868" s="166" t="s">
        <v>163</v>
      </c>
      <c r="R868" s="204">
        <f t="shared" si="13"/>
        <v>0</v>
      </c>
    </row>
    <row r="869" spans="1:18" ht="15">
      <c r="A869" s="287" t="s">
        <v>1076</v>
      </c>
      <c r="B869" s="287" t="s">
        <v>734</v>
      </c>
      <c r="C869" s="286">
        <v>0</v>
      </c>
      <c r="D869" s="286">
        <v>0</v>
      </c>
      <c r="E869" s="286">
        <v>0</v>
      </c>
      <c r="F869" s="286">
        <v>0</v>
      </c>
      <c r="G869" s="286">
        <v>0</v>
      </c>
      <c r="H869" s="286">
        <v>0</v>
      </c>
      <c r="I869" s="286">
        <v>0</v>
      </c>
      <c r="J869" s="286">
        <v>0</v>
      </c>
      <c r="K869" s="286">
        <v>0</v>
      </c>
      <c r="L869" s="286">
        <v>0</v>
      </c>
      <c r="M869" s="286">
        <v>0</v>
      </c>
      <c r="N869" s="286">
        <v>0</v>
      </c>
      <c r="O869" s="286">
        <v>0</v>
      </c>
      <c r="P869" s="286">
        <v>0</v>
      </c>
      <c r="Q869" s="166" t="s">
        <v>163</v>
      </c>
      <c r="R869" s="204">
        <f t="shared" si="13"/>
        <v>0</v>
      </c>
    </row>
    <row r="870" spans="1:18" ht="15">
      <c r="A870" s="287" t="s">
        <v>1077</v>
      </c>
      <c r="B870" s="287" t="s">
        <v>734</v>
      </c>
      <c r="C870" s="286">
        <v>0</v>
      </c>
      <c r="D870" s="286">
        <v>0</v>
      </c>
      <c r="E870" s="286">
        <v>0</v>
      </c>
      <c r="F870" s="286">
        <v>0</v>
      </c>
      <c r="G870" s="286">
        <v>0</v>
      </c>
      <c r="H870" s="286">
        <v>0</v>
      </c>
      <c r="I870" s="286">
        <v>0</v>
      </c>
      <c r="J870" s="286">
        <v>0</v>
      </c>
      <c r="K870" s="286">
        <v>0</v>
      </c>
      <c r="L870" s="286">
        <v>0</v>
      </c>
      <c r="M870" s="286">
        <v>0</v>
      </c>
      <c r="N870" s="286">
        <v>0</v>
      </c>
      <c r="O870" s="286">
        <v>0</v>
      </c>
      <c r="P870" s="286">
        <v>0</v>
      </c>
      <c r="Q870" s="166" t="s">
        <v>163</v>
      </c>
      <c r="R870" s="204">
        <f t="shared" si="13"/>
        <v>0</v>
      </c>
    </row>
    <row r="871" spans="1:18" ht="15">
      <c r="A871" s="287" t="s">
        <v>1078</v>
      </c>
      <c r="B871" s="287" t="s">
        <v>734</v>
      </c>
      <c r="C871" s="286">
        <v>0</v>
      </c>
      <c r="D871" s="286">
        <v>0</v>
      </c>
      <c r="E871" s="286">
        <v>0</v>
      </c>
      <c r="F871" s="286">
        <v>0</v>
      </c>
      <c r="G871" s="286">
        <v>0</v>
      </c>
      <c r="H871" s="286">
        <v>0</v>
      </c>
      <c r="I871" s="286">
        <v>0</v>
      </c>
      <c r="J871" s="286">
        <v>0</v>
      </c>
      <c r="K871" s="286">
        <v>0</v>
      </c>
      <c r="L871" s="286">
        <v>0</v>
      </c>
      <c r="M871" s="286">
        <v>0</v>
      </c>
      <c r="N871" s="286">
        <v>0</v>
      </c>
      <c r="O871" s="286">
        <v>0</v>
      </c>
      <c r="P871" s="286">
        <v>0</v>
      </c>
      <c r="Q871" s="166" t="s">
        <v>163</v>
      </c>
      <c r="R871" s="204">
        <f t="shared" si="13"/>
        <v>0</v>
      </c>
    </row>
    <row r="872" spans="1:18" ht="15">
      <c r="A872" s="287" t="s">
        <v>1079</v>
      </c>
      <c r="B872" s="287" t="s">
        <v>734</v>
      </c>
      <c r="C872" s="286">
        <v>0</v>
      </c>
      <c r="D872" s="286">
        <v>0</v>
      </c>
      <c r="E872" s="286">
        <v>0</v>
      </c>
      <c r="F872" s="286">
        <v>0</v>
      </c>
      <c r="G872" s="286">
        <v>0</v>
      </c>
      <c r="H872" s="286">
        <v>0</v>
      </c>
      <c r="I872" s="286">
        <v>0</v>
      </c>
      <c r="J872" s="286">
        <v>0</v>
      </c>
      <c r="K872" s="286">
        <v>0</v>
      </c>
      <c r="L872" s="286">
        <v>0</v>
      </c>
      <c r="M872" s="286">
        <v>0</v>
      </c>
      <c r="N872" s="286">
        <v>0</v>
      </c>
      <c r="O872" s="286">
        <v>0</v>
      </c>
      <c r="P872" s="286">
        <v>0</v>
      </c>
      <c r="Q872" s="166" t="s">
        <v>163</v>
      </c>
      <c r="R872" s="204">
        <f t="shared" si="13"/>
        <v>0</v>
      </c>
    </row>
    <row r="873" spans="1:18" ht="15">
      <c r="A873" s="287" t="s">
        <v>1080</v>
      </c>
      <c r="B873" s="287" t="s">
        <v>734</v>
      </c>
      <c r="C873" s="286">
        <v>0</v>
      </c>
      <c r="D873" s="286">
        <v>0</v>
      </c>
      <c r="E873" s="286">
        <v>0</v>
      </c>
      <c r="F873" s="286">
        <v>0</v>
      </c>
      <c r="G873" s="286">
        <v>0</v>
      </c>
      <c r="H873" s="286">
        <v>0</v>
      </c>
      <c r="I873" s="286">
        <v>0</v>
      </c>
      <c r="J873" s="286">
        <v>0</v>
      </c>
      <c r="K873" s="286">
        <v>0</v>
      </c>
      <c r="L873" s="286">
        <v>0</v>
      </c>
      <c r="M873" s="286">
        <v>0</v>
      </c>
      <c r="N873" s="286">
        <v>0</v>
      </c>
      <c r="O873" s="286">
        <v>0</v>
      </c>
      <c r="P873" s="286">
        <v>0</v>
      </c>
      <c r="Q873" s="166" t="s">
        <v>163</v>
      </c>
      <c r="R873" s="204">
        <f t="shared" si="13"/>
        <v>0</v>
      </c>
    </row>
    <row r="874" spans="1:18" ht="15">
      <c r="A874" s="287" t="s">
        <v>1081</v>
      </c>
      <c r="B874" s="287" t="s">
        <v>734</v>
      </c>
      <c r="C874" s="286">
        <v>0</v>
      </c>
      <c r="D874" s="286">
        <v>0</v>
      </c>
      <c r="E874" s="286">
        <v>0</v>
      </c>
      <c r="F874" s="286">
        <v>0</v>
      </c>
      <c r="G874" s="286">
        <v>0</v>
      </c>
      <c r="H874" s="286">
        <v>0</v>
      </c>
      <c r="I874" s="286">
        <v>0</v>
      </c>
      <c r="J874" s="286">
        <v>0</v>
      </c>
      <c r="K874" s="286">
        <v>0</v>
      </c>
      <c r="L874" s="286">
        <v>0</v>
      </c>
      <c r="M874" s="286">
        <v>0</v>
      </c>
      <c r="N874" s="286">
        <v>0</v>
      </c>
      <c r="O874" s="286">
        <v>0</v>
      </c>
      <c r="P874" s="286">
        <v>0</v>
      </c>
      <c r="Q874" s="166" t="s">
        <v>163</v>
      </c>
      <c r="R874" s="204">
        <f t="shared" si="13"/>
        <v>0</v>
      </c>
    </row>
    <row r="875" spans="1:18" ht="15">
      <c r="A875" s="287" t="s">
        <v>1082</v>
      </c>
      <c r="B875" s="287" t="s">
        <v>734</v>
      </c>
      <c r="C875" s="286">
        <v>0</v>
      </c>
      <c r="D875" s="286">
        <v>0</v>
      </c>
      <c r="E875" s="286">
        <v>0</v>
      </c>
      <c r="F875" s="286">
        <v>0</v>
      </c>
      <c r="G875" s="286">
        <v>0</v>
      </c>
      <c r="H875" s="286">
        <v>0</v>
      </c>
      <c r="I875" s="286">
        <v>0</v>
      </c>
      <c r="J875" s="286">
        <v>0</v>
      </c>
      <c r="K875" s="286">
        <v>0</v>
      </c>
      <c r="L875" s="286">
        <v>0</v>
      </c>
      <c r="M875" s="286">
        <v>0</v>
      </c>
      <c r="N875" s="286">
        <v>0</v>
      </c>
      <c r="O875" s="286">
        <v>0</v>
      </c>
      <c r="P875" s="286">
        <v>0</v>
      </c>
      <c r="Q875" s="166" t="s">
        <v>163</v>
      </c>
      <c r="R875" s="204">
        <f t="shared" si="13"/>
        <v>0</v>
      </c>
    </row>
    <row r="876" spans="1:18" ht="15">
      <c r="A876" s="287" t="s">
        <v>1083</v>
      </c>
      <c r="B876" s="287" t="s">
        <v>734</v>
      </c>
      <c r="C876" s="286">
        <v>0</v>
      </c>
      <c r="D876" s="286">
        <v>0</v>
      </c>
      <c r="E876" s="286">
        <v>0</v>
      </c>
      <c r="F876" s="286">
        <v>0</v>
      </c>
      <c r="G876" s="286">
        <v>0</v>
      </c>
      <c r="H876" s="286">
        <v>0</v>
      </c>
      <c r="I876" s="286">
        <v>0</v>
      </c>
      <c r="J876" s="286">
        <v>0</v>
      </c>
      <c r="K876" s="286">
        <v>0</v>
      </c>
      <c r="L876" s="286">
        <v>0</v>
      </c>
      <c r="M876" s="286">
        <v>0</v>
      </c>
      <c r="N876" s="286">
        <v>0</v>
      </c>
      <c r="O876" s="286">
        <v>0</v>
      </c>
      <c r="P876" s="286">
        <v>0</v>
      </c>
      <c r="Q876" s="166" t="s">
        <v>163</v>
      </c>
      <c r="R876" s="204">
        <f t="shared" si="13"/>
        <v>0</v>
      </c>
    </row>
    <row r="877" spans="1:18" ht="15">
      <c r="A877" s="287" t="s">
        <v>1084</v>
      </c>
      <c r="B877" s="287" t="s">
        <v>734</v>
      </c>
      <c r="C877" s="286">
        <v>0</v>
      </c>
      <c r="D877" s="286">
        <v>0</v>
      </c>
      <c r="E877" s="286">
        <v>0</v>
      </c>
      <c r="F877" s="286">
        <v>0</v>
      </c>
      <c r="G877" s="286">
        <v>0</v>
      </c>
      <c r="H877" s="286">
        <v>0</v>
      </c>
      <c r="I877" s="286">
        <v>0</v>
      </c>
      <c r="J877" s="286">
        <v>0</v>
      </c>
      <c r="K877" s="286">
        <v>0</v>
      </c>
      <c r="L877" s="286">
        <v>0</v>
      </c>
      <c r="M877" s="286">
        <v>0</v>
      </c>
      <c r="N877" s="286">
        <v>0</v>
      </c>
      <c r="O877" s="286">
        <v>0</v>
      </c>
      <c r="P877" s="286">
        <v>0</v>
      </c>
      <c r="Q877" s="166" t="s">
        <v>163</v>
      </c>
      <c r="R877" s="204">
        <f t="shared" si="13"/>
        <v>0</v>
      </c>
    </row>
    <row r="878" spans="1:18" ht="15">
      <c r="A878" s="287" t="s">
        <v>1085</v>
      </c>
      <c r="B878" s="287" t="s">
        <v>734</v>
      </c>
      <c r="C878" s="286">
        <v>0</v>
      </c>
      <c r="D878" s="286">
        <v>0</v>
      </c>
      <c r="E878" s="286">
        <v>0</v>
      </c>
      <c r="F878" s="286">
        <v>0</v>
      </c>
      <c r="G878" s="286">
        <v>0</v>
      </c>
      <c r="H878" s="286">
        <v>0</v>
      </c>
      <c r="I878" s="286">
        <v>0</v>
      </c>
      <c r="J878" s="286">
        <v>0</v>
      </c>
      <c r="K878" s="286">
        <v>0</v>
      </c>
      <c r="L878" s="286">
        <v>0</v>
      </c>
      <c r="M878" s="286">
        <v>0</v>
      </c>
      <c r="N878" s="286">
        <v>0</v>
      </c>
      <c r="O878" s="286">
        <v>0</v>
      </c>
      <c r="P878" s="286">
        <v>0</v>
      </c>
      <c r="Q878" s="166" t="s">
        <v>163</v>
      </c>
      <c r="R878" s="204">
        <f t="shared" si="13"/>
        <v>0</v>
      </c>
    </row>
    <row r="879" spans="1:18" ht="15">
      <c r="A879" s="287" t="s">
        <v>1086</v>
      </c>
      <c r="B879" s="287" t="s">
        <v>734</v>
      </c>
      <c r="C879" s="286">
        <v>0</v>
      </c>
      <c r="D879" s="286">
        <v>0</v>
      </c>
      <c r="E879" s="286">
        <v>0</v>
      </c>
      <c r="F879" s="286">
        <v>0</v>
      </c>
      <c r="G879" s="286">
        <v>0</v>
      </c>
      <c r="H879" s="286">
        <v>0</v>
      </c>
      <c r="I879" s="286">
        <v>0</v>
      </c>
      <c r="J879" s="286">
        <v>0</v>
      </c>
      <c r="K879" s="286">
        <v>0</v>
      </c>
      <c r="L879" s="286">
        <v>0</v>
      </c>
      <c r="M879" s="286">
        <v>0</v>
      </c>
      <c r="N879" s="286">
        <v>0</v>
      </c>
      <c r="O879" s="286">
        <v>0</v>
      </c>
      <c r="P879" s="286">
        <v>0</v>
      </c>
      <c r="Q879" s="166" t="s">
        <v>163</v>
      </c>
      <c r="R879" s="204">
        <f t="shared" si="13"/>
        <v>0</v>
      </c>
    </row>
    <row r="880" spans="1:18" ht="15">
      <c r="A880" s="287" t="s">
        <v>1087</v>
      </c>
      <c r="B880" s="287" t="s">
        <v>734</v>
      </c>
      <c r="C880" s="286">
        <v>0</v>
      </c>
      <c r="D880" s="286">
        <v>0</v>
      </c>
      <c r="E880" s="286">
        <v>0</v>
      </c>
      <c r="F880" s="286">
        <v>0</v>
      </c>
      <c r="G880" s="286">
        <v>0</v>
      </c>
      <c r="H880" s="286">
        <v>0</v>
      </c>
      <c r="I880" s="286">
        <v>0</v>
      </c>
      <c r="J880" s="286">
        <v>0</v>
      </c>
      <c r="K880" s="286">
        <v>0</v>
      </c>
      <c r="L880" s="286">
        <v>0</v>
      </c>
      <c r="M880" s="286">
        <v>0</v>
      </c>
      <c r="N880" s="286">
        <v>0</v>
      </c>
      <c r="O880" s="286">
        <v>0</v>
      </c>
      <c r="P880" s="286">
        <v>0</v>
      </c>
      <c r="Q880" s="166" t="s">
        <v>163</v>
      </c>
      <c r="R880" s="204">
        <f t="shared" si="13"/>
        <v>0</v>
      </c>
    </row>
    <row r="881" spans="1:18" ht="15">
      <c r="A881" s="287" t="s">
        <v>1088</v>
      </c>
      <c r="B881" s="287" t="s">
        <v>734</v>
      </c>
      <c r="C881" s="286">
        <v>0</v>
      </c>
      <c r="D881" s="286">
        <v>0</v>
      </c>
      <c r="E881" s="286">
        <v>0</v>
      </c>
      <c r="F881" s="286">
        <v>0</v>
      </c>
      <c r="G881" s="286">
        <v>0</v>
      </c>
      <c r="H881" s="286">
        <v>0</v>
      </c>
      <c r="I881" s="286">
        <v>0</v>
      </c>
      <c r="J881" s="286">
        <v>0</v>
      </c>
      <c r="K881" s="286">
        <v>0</v>
      </c>
      <c r="L881" s="286">
        <v>0</v>
      </c>
      <c r="M881" s="286">
        <v>0</v>
      </c>
      <c r="N881" s="286">
        <v>0</v>
      </c>
      <c r="O881" s="286">
        <v>0</v>
      </c>
      <c r="P881" s="286">
        <v>0</v>
      </c>
      <c r="Q881" s="166" t="s">
        <v>163</v>
      </c>
      <c r="R881" s="204">
        <f t="shared" si="13"/>
        <v>0</v>
      </c>
    </row>
    <row r="882" spans="1:18" ht="15">
      <c r="A882" s="287" t="s">
        <v>1089</v>
      </c>
      <c r="B882" s="287" t="s">
        <v>734</v>
      </c>
      <c r="C882" s="286">
        <v>0</v>
      </c>
      <c r="D882" s="286">
        <v>0</v>
      </c>
      <c r="E882" s="286">
        <v>0</v>
      </c>
      <c r="F882" s="286">
        <v>0</v>
      </c>
      <c r="G882" s="286">
        <v>11423000</v>
      </c>
      <c r="H882" s="286">
        <v>11742000</v>
      </c>
      <c r="I882" s="286">
        <v>12041000</v>
      </c>
      <c r="J882" s="286">
        <v>12344000</v>
      </c>
      <c r="K882" s="286">
        <v>12652000</v>
      </c>
      <c r="L882" s="286">
        <v>12959000</v>
      </c>
      <c r="M882" s="286">
        <v>13277000</v>
      </c>
      <c r="N882" s="286">
        <v>13604000</v>
      </c>
      <c r="O882" s="286">
        <v>13935000</v>
      </c>
      <c r="P882" s="286">
        <v>8917552</v>
      </c>
      <c r="Q882" s="166" t="s">
        <v>163</v>
      </c>
      <c r="R882" s="204">
        <f t="shared" si="13"/>
        <v>-1000</v>
      </c>
    </row>
    <row r="883" spans="1:18" ht="15">
      <c r="A883" s="287" t="s">
        <v>1090</v>
      </c>
      <c r="B883" s="287" t="s">
        <v>734</v>
      </c>
      <c r="C883" s="286">
        <v>0</v>
      </c>
      <c r="D883" s="286">
        <v>0</v>
      </c>
      <c r="E883" s="286">
        <v>0</v>
      </c>
      <c r="F883" s="286">
        <v>0</v>
      </c>
      <c r="G883" s="286">
        <v>0</v>
      </c>
      <c r="H883" s="286">
        <v>0</v>
      </c>
      <c r="I883" s="286">
        <v>0</v>
      </c>
      <c r="J883" s="286">
        <v>0</v>
      </c>
      <c r="K883" s="286">
        <v>0</v>
      </c>
      <c r="L883" s="286">
        <v>0</v>
      </c>
      <c r="M883" s="286">
        <v>0</v>
      </c>
      <c r="N883" s="286">
        <v>0</v>
      </c>
      <c r="O883" s="286">
        <v>0</v>
      </c>
      <c r="P883" s="286">
        <v>0</v>
      </c>
      <c r="Q883" s="166" t="s">
        <v>163</v>
      </c>
      <c r="R883" s="204">
        <f t="shared" si="13"/>
        <v>0</v>
      </c>
    </row>
    <row r="884" spans="1:18" ht="15">
      <c r="A884" s="287" t="s">
        <v>1091</v>
      </c>
      <c r="B884" s="287" t="s">
        <v>734</v>
      </c>
      <c r="C884" s="286">
        <v>0</v>
      </c>
      <c r="D884" s="286">
        <v>0</v>
      </c>
      <c r="E884" s="286">
        <v>0</v>
      </c>
      <c r="F884" s="286">
        <v>0</v>
      </c>
      <c r="G884" s="286">
        <v>0</v>
      </c>
      <c r="H884" s="286">
        <v>0</v>
      </c>
      <c r="I884" s="286">
        <v>0</v>
      </c>
      <c r="J884" s="286">
        <v>0</v>
      </c>
      <c r="K884" s="286">
        <v>0</v>
      </c>
      <c r="L884" s="286">
        <v>0</v>
      </c>
      <c r="M884" s="286">
        <v>0</v>
      </c>
      <c r="N884" s="286">
        <v>0</v>
      </c>
      <c r="O884" s="286">
        <v>0</v>
      </c>
      <c r="P884" s="286">
        <v>0</v>
      </c>
      <c r="Q884" s="166" t="s">
        <v>163</v>
      </c>
      <c r="R884" s="204">
        <f t="shared" si="13"/>
        <v>0</v>
      </c>
    </row>
    <row r="885" spans="1:18" ht="15">
      <c r="A885" s="287" t="s">
        <v>1092</v>
      </c>
      <c r="B885" s="287" t="s">
        <v>734</v>
      </c>
      <c r="C885" s="286">
        <v>0</v>
      </c>
      <c r="D885" s="286">
        <v>0</v>
      </c>
      <c r="E885" s="286">
        <v>0</v>
      </c>
      <c r="F885" s="286">
        <v>0</v>
      </c>
      <c r="G885" s="286">
        <v>0</v>
      </c>
      <c r="H885" s="286">
        <v>0</v>
      </c>
      <c r="I885" s="286">
        <v>0</v>
      </c>
      <c r="J885" s="286">
        <v>0</v>
      </c>
      <c r="K885" s="286">
        <v>0</v>
      </c>
      <c r="L885" s="286">
        <v>0</v>
      </c>
      <c r="M885" s="286">
        <v>0</v>
      </c>
      <c r="N885" s="286">
        <v>0</v>
      </c>
      <c r="O885" s="286">
        <v>0</v>
      </c>
      <c r="P885" s="286">
        <v>0</v>
      </c>
      <c r="Q885" s="166" t="s">
        <v>163</v>
      </c>
      <c r="R885" s="204">
        <f t="shared" si="13"/>
        <v>0</v>
      </c>
    </row>
    <row r="886" spans="1:18" ht="15">
      <c r="A886" s="287" t="s">
        <v>1093</v>
      </c>
      <c r="B886" s="287" t="s">
        <v>734</v>
      </c>
      <c r="C886" s="286">
        <v>0</v>
      </c>
      <c r="D886" s="286">
        <v>0</v>
      </c>
      <c r="E886" s="286">
        <v>0</v>
      </c>
      <c r="F886" s="286">
        <v>0</v>
      </c>
      <c r="G886" s="286">
        <v>0</v>
      </c>
      <c r="H886" s="286">
        <v>0</v>
      </c>
      <c r="I886" s="286">
        <v>0</v>
      </c>
      <c r="J886" s="286">
        <v>0</v>
      </c>
      <c r="K886" s="286">
        <v>0</v>
      </c>
      <c r="L886" s="286">
        <v>0</v>
      </c>
      <c r="M886" s="286">
        <v>0</v>
      </c>
      <c r="N886" s="286">
        <v>0</v>
      </c>
      <c r="O886" s="286">
        <v>0</v>
      </c>
      <c r="P886" s="286">
        <v>0</v>
      </c>
      <c r="Q886" s="166" t="s">
        <v>163</v>
      </c>
      <c r="R886" s="204">
        <f t="shared" si="13"/>
        <v>0</v>
      </c>
    </row>
    <row r="887" spans="1:18" ht="15">
      <c r="A887" s="287" t="s">
        <v>1094</v>
      </c>
      <c r="B887" s="287" t="s">
        <v>734</v>
      </c>
      <c r="C887" s="286">
        <v>0</v>
      </c>
      <c r="D887" s="286">
        <v>0</v>
      </c>
      <c r="E887" s="286">
        <v>0</v>
      </c>
      <c r="F887" s="286">
        <v>0</v>
      </c>
      <c r="G887" s="286">
        <v>0</v>
      </c>
      <c r="H887" s="286">
        <v>0</v>
      </c>
      <c r="I887" s="286">
        <v>0</v>
      </c>
      <c r="J887" s="286">
        <v>0</v>
      </c>
      <c r="K887" s="286">
        <v>0</v>
      </c>
      <c r="L887" s="286">
        <v>0</v>
      </c>
      <c r="M887" s="286">
        <v>0</v>
      </c>
      <c r="N887" s="286">
        <v>0</v>
      </c>
      <c r="O887" s="286">
        <v>0</v>
      </c>
      <c r="P887" s="286">
        <v>0</v>
      </c>
      <c r="Q887" s="166" t="s">
        <v>163</v>
      </c>
      <c r="R887" s="204">
        <f t="shared" si="13"/>
        <v>0</v>
      </c>
    </row>
    <row r="888" spans="1:18" ht="15">
      <c r="A888" s="287" t="s">
        <v>1095</v>
      </c>
      <c r="B888" s="287" t="s">
        <v>734</v>
      </c>
      <c r="C888" s="286">
        <v>32000</v>
      </c>
      <c r="D888" s="286">
        <v>33000</v>
      </c>
      <c r="E888" s="286">
        <v>34000</v>
      </c>
      <c r="F888" s="286">
        <v>35000</v>
      </c>
      <c r="G888" s="286">
        <v>37000</v>
      </c>
      <c r="H888" s="286">
        <v>38000</v>
      </c>
      <c r="I888" s="286">
        <v>39000</v>
      </c>
      <c r="J888" s="286">
        <v>40000</v>
      </c>
      <c r="K888" s="286">
        <v>41000</v>
      </c>
      <c r="L888" s="286">
        <v>42000</v>
      </c>
      <c r="M888" s="286">
        <v>44000</v>
      </c>
      <c r="N888" s="286">
        <v>45000</v>
      </c>
      <c r="O888" s="286">
        <v>46000</v>
      </c>
      <c r="P888" s="286">
        <v>38907</v>
      </c>
      <c r="Q888" s="166" t="s">
        <v>163</v>
      </c>
      <c r="R888" s="204">
        <f t="shared" si="13"/>
        <v>0</v>
      </c>
    </row>
    <row r="889" spans="1:18" ht="15">
      <c r="A889" s="287" t="s">
        <v>1096</v>
      </c>
      <c r="B889" s="287" t="s">
        <v>734</v>
      </c>
      <c r="C889" s="286">
        <v>0</v>
      </c>
      <c r="D889" s="286">
        <v>0</v>
      </c>
      <c r="E889" s="286">
        <v>0</v>
      </c>
      <c r="F889" s="286">
        <v>0</v>
      </c>
      <c r="G889" s="286">
        <v>0</v>
      </c>
      <c r="H889" s="286">
        <v>0</v>
      </c>
      <c r="I889" s="286">
        <v>0</v>
      </c>
      <c r="J889" s="286">
        <v>0</v>
      </c>
      <c r="K889" s="286">
        <v>0</v>
      </c>
      <c r="L889" s="286">
        <v>0</v>
      </c>
      <c r="M889" s="286">
        <v>0</v>
      </c>
      <c r="N889" s="286">
        <v>0</v>
      </c>
      <c r="O889" s="286">
        <v>0</v>
      </c>
      <c r="P889" s="286">
        <v>0</v>
      </c>
      <c r="Q889" s="166" t="s">
        <v>163</v>
      </c>
      <c r="R889" s="204">
        <f t="shared" si="13"/>
        <v>0</v>
      </c>
    </row>
    <row r="890" spans="1:18" ht="15">
      <c r="A890" s="287" t="s">
        <v>1097</v>
      </c>
      <c r="B890" s="287" t="s">
        <v>734</v>
      </c>
      <c r="C890" s="286">
        <v>0</v>
      </c>
      <c r="D890" s="286">
        <v>0</v>
      </c>
      <c r="E890" s="286">
        <v>0</v>
      </c>
      <c r="F890" s="286">
        <v>0</v>
      </c>
      <c r="G890" s="286">
        <v>0</v>
      </c>
      <c r="H890" s="286">
        <v>0</v>
      </c>
      <c r="I890" s="286">
        <v>0</v>
      </c>
      <c r="J890" s="286">
        <v>0</v>
      </c>
      <c r="K890" s="286">
        <v>0</v>
      </c>
      <c r="L890" s="286">
        <v>0</v>
      </c>
      <c r="M890" s="286">
        <v>0</v>
      </c>
      <c r="N890" s="286">
        <v>0</v>
      </c>
      <c r="O890" s="286">
        <v>0</v>
      </c>
      <c r="P890" s="286">
        <v>0</v>
      </c>
      <c r="Q890" s="166" t="s">
        <v>163</v>
      </c>
      <c r="R890" s="204">
        <f t="shared" si="13"/>
        <v>0</v>
      </c>
    </row>
    <row r="891" spans="1:18" ht="15">
      <c r="A891" s="287" t="s">
        <v>1098</v>
      </c>
      <c r="B891" s="287" t="s">
        <v>734</v>
      </c>
      <c r="C891" s="286">
        <v>0</v>
      </c>
      <c r="D891" s="286">
        <v>0</v>
      </c>
      <c r="E891" s="286">
        <v>0</v>
      </c>
      <c r="F891" s="286">
        <v>0</v>
      </c>
      <c r="G891" s="286">
        <v>0</v>
      </c>
      <c r="H891" s="286">
        <v>0</v>
      </c>
      <c r="I891" s="286">
        <v>0</v>
      </c>
      <c r="J891" s="286">
        <v>0</v>
      </c>
      <c r="K891" s="286">
        <v>0</v>
      </c>
      <c r="L891" s="286">
        <v>0</v>
      </c>
      <c r="M891" s="286">
        <v>0</v>
      </c>
      <c r="N891" s="286">
        <v>0</v>
      </c>
      <c r="O891" s="286">
        <v>0</v>
      </c>
      <c r="P891" s="286">
        <v>0</v>
      </c>
      <c r="Q891" s="166" t="s">
        <v>163</v>
      </c>
      <c r="R891" s="204">
        <f t="shared" si="13"/>
        <v>0</v>
      </c>
    </row>
    <row r="892" spans="1:18" ht="15">
      <c r="A892" s="287" t="s">
        <v>1099</v>
      </c>
      <c r="B892" s="287" t="s">
        <v>734</v>
      </c>
      <c r="C892" s="286">
        <v>0</v>
      </c>
      <c r="D892" s="286">
        <v>0</v>
      </c>
      <c r="E892" s="286">
        <v>0</v>
      </c>
      <c r="F892" s="286">
        <v>0</v>
      </c>
      <c r="G892" s="286">
        <v>0</v>
      </c>
      <c r="H892" s="286">
        <v>0</v>
      </c>
      <c r="I892" s="286">
        <v>0</v>
      </c>
      <c r="J892" s="286">
        <v>0</v>
      </c>
      <c r="K892" s="286">
        <v>0</v>
      </c>
      <c r="L892" s="286">
        <v>0</v>
      </c>
      <c r="M892" s="286">
        <v>0</v>
      </c>
      <c r="N892" s="286">
        <v>0</v>
      </c>
      <c r="O892" s="286">
        <v>0</v>
      </c>
      <c r="P892" s="286">
        <v>0</v>
      </c>
      <c r="Q892" s="166" t="s">
        <v>163</v>
      </c>
      <c r="R892" s="204">
        <f t="shared" si="13"/>
        <v>0</v>
      </c>
    </row>
    <row r="893" spans="1:18" ht="15">
      <c r="A893" s="287" t="s">
        <v>1100</v>
      </c>
      <c r="B893" s="287" t="s">
        <v>734</v>
      </c>
      <c r="C893" s="286">
        <v>0</v>
      </c>
      <c r="D893" s="286">
        <v>0</v>
      </c>
      <c r="E893" s="286">
        <v>0</v>
      </c>
      <c r="F893" s="286">
        <v>0</v>
      </c>
      <c r="G893" s="286">
        <v>0</v>
      </c>
      <c r="H893" s="286">
        <v>0</v>
      </c>
      <c r="I893" s="286">
        <v>0</v>
      </c>
      <c r="J893" s="286">
        <v>0</v>
      </c>
      <c r="K893" s="286">
        <v>0</v>
      </c>
      <c r="L893" s="286">
        <v>0</v>
      </c>
      <c r="M893" s="286">
        <v>0</v>
      </c>
      <c r="N893" s="286">
        <v>0</v>
      </c>
      <c r="O893" s="286">
        <v>0</v>
      </c>
      <c r="P893" s="286">
        <v>0</v>
      </c>
      <c r="Q893" s="166" t="s">
        <v>163</v>
      </c>
      <c r="R893" s="204">
        <f t="shared" si="13"/>
        <v>0</v>
      </c>
    </row>
    <row r="894" spans="1:18" ht="15">
      <c r="A894" s="287" t="s">
        <v>1101</v>
      </c>
      <c r="B894" s="287" t="s">
        <v>734</v>
      </c>
      <c r="C894" s="286">
        <v>0</v>
      </c>
      <c r="D894" s="286">
        <v>0</v>
      </c>
      <c r="E894" s="286">
        <v>0</v>
      </c>
      <c r="F894" s="286">
        <v>0</v>
      </c>
      <c r="G894" s="286">
        <v>0</v>
      </c>
      <c r="H894" s="286">
        <v>0</v>
      </c>
      <c r="I894" s="286">
        <v>0</v>
      </c>
      <c r="J894" s="286">
        <v>0</v>
      </c>
      <c r="K894" s="286">
        <v>0</v>
      </c>
      <c r="L894" s="286">
        <v>0</v>
      </c>
      <c r="M894" s="286">
        <v>0</v>
      </c>
      <c r="N894" s="286">
        <v>0</v>
      </c>
      <c r="O894" s="286">
        <v>0</v>
      </c>
      <c r="P894" s="286">
        <v>0</v>
      </c>
      <c r="Q894" s="166" t="s">
        <v>163</v>
      </c>
      <c r="R894" s="204">
        <f t="shared" si="13"/>
        <v>0</v>
      </c>
    </row>
    <row r="895" spans="1:18" ht="15">
      <c r="A895" s="287" t="s">
        <v>1102</v>
      </c>
      <c r="B895" s="287" t="s">
        <v>734</v>
      </c>
      <c r="C895" s="286">
        <v>0</v>
      </c>
      <c r="D895" s="286">
        <v>0</v>
      </c>
      <c r="E895" s="286">
        <v>0</v>
      </c>
      <c r="F895" s="286">
        <v>0</v>
      </c>
      <c r="G895" s="286">
        <v>0</v>
      </c>
      <c r="H895" s="286">
        <v>0</v>
      </c>
      <c r="I895" s="286">
        <v>0</v>
      </c>
      <c r="J895" s="286">
        <v>0</v>
      </c>
      <c r="K895" s="286">
        <v>0</v>
      </c>
      <c r="L895" s="286">
        <v>0</v>
      </c>
      <c r="M895" s="286">
        <v>0</v>
      </c>
      <c r="N895" s="286">
        <v>0</v>
      </c>
      <c r="O895" s="286">
        <v>0</v>
      </c>
      <c r="P895" s="286">
        <v>0</v>
      </c>
      <c r="Q895" s="166" t="s">
        <v>163</v>
      </c>
      <c r="R895" s="204">
        <f t="shared" si="13"/>
        <v>0</v>
      </c>
    </row>
    <row r="896" spans="1:18" ht="15">
      <c r="A896" s="287" t="s">
        <v>1103</v>
      </c>
      <c r="B896" s="287" t="s">
        <v>734</v>
      </c>
      <c r="C896" s="286">
        <v>0</v>
      </c>
      <c r="D896" s="286">
        <v>0</v>
      </c>
      <c r="E896" s="286">
        <v>0</v>
      </c>
      <c r="F896" s="286">
        <v>0</v>
      </c>
      <c r="G896" s="286">
        <v>0</v>
      </c>
      <c r="H896" s="286">
        <v>0</v>
      </c>
      <c r="I896" s="286">
        <v>0</v>
      </c>
      <c r="J896" s="286">
        <v>0</v>
      </c>
      <c r="K896" s="286">
        <v>0</v>
      </c>
      <c r="L896" s="286">
        <v>0</v>
      </c>
      <c r="M896" s="286">
        <v>0</v>
      </c>
      <c r="N896" s="286">
        <v>0</v>
      </c>
      <c r="O896" s="286">
        <v>0</v>
      </c>
      <c r="P896" s="286">
        <v>0</v>
      </c>
      <c r="Q896" s="166" t="s">
        <v>163</v>
      </c>
      <c r="R896" s="204">
        <f t="shared" si="13"/>
        <v>0</v>
      </c>
    </row>
    <row r="897" spans="1:18" ht="15">
      <c r="A897" s="287" t="s">
        <v>1104</v>
      </c>
      <c r="B897" s="287" t="s">
        <v>734</v>
      </c>
      <c r="C897" s="286">
        <v>0</v>
      </c>
      <c r="D897" s="286">
        <v>0</v>
      </c>
      <c r="E897" s="286">
        <v>0</v>
      </c>
      <c r="F897" s="286">
        <v>0</v>
      </c>
      <c r="G897" s="286">
        <v>0</v>
      </c>
      <c r="H897" s="286">
        <v>0</v>
      </c>
      <c r="I897" s="286">
        <v>0</v>
      </c>
      <c r="J897" s="286">
        <v>0</v>
      </c>
      <c r="K897" s="286">
        <v>0</v>
      </c>
      <c r="L897" s="286">
        <v>0</v>
      </c>
      <c r="M897" s="286">
        <v>0</v>
      </c>
      <c r="N897" s="286">
        <v>0</v>
      </c>
      <c r="O897" s="286">
        <v>0</v>
      </c>
      <c r="P897" s="286">
        <v>0</v>
      </c>
      <c r="Q897" s="166" t="s">
        <v>163</v>
      </c>
      <c r="R897" s="204">
        <f t="shared" si="13"/>
        <v>0</v>
      </c>
    </row>
    <row r="898" spans="1:18" ht="15">
      <c r="A898" s="287" t="s">
        <v>1105</v>
      </c>
      <c r="B898" s="287" t="s">
        <v>734</v>
      </c>
      <c r="C898" s="286">
        <v>0</v>
      </c>
      <c r="D898" s="286">
        <v>0</v>
      </c>
      <c r="E898" s="286">
        <v>0</v>
      </c>
      <c r="F898" s="286">
        <v>0</v>
      </c>
      <c r="G898" s="286">
        <v>0</v>
      </c>
      <c r="H898" s="286">
        <v>0</v>
      </c>
      <c r="I898" s="286">
        <v>0</v>
      </c>
      <c r="J898" s="286">
        <v>0</v>
      </c>
      <c r="K898" s="286">
        <v>0</v>
      </c>
      <c r="L898" s="286">
        <v>0</v>
      </c>
      <c r="M898" s="286">
        <v>0</v>
      </c>
      <c r="N898" s="286">
        <v>0</v>
      </c>
      <c r="O898" s="286">
        <v>0</v>
      </c>
      <c r="P898" s="286">
        <v>0</v>
      </c>
      <c r="Q898" s="166" t="s">
        <v>163</v>
      </c>
      <c r="R898" s="204">
        <f t="shared" si="13"/>
        <v>0</v>
      </c>
    </row>
    <row r="899" spans="1:18" ht="15">
      <c r="A899" s="287" t="s">
        <v>1106</v>
      </c>
      <c r="B899" s="287" t="s">
        <v>734</v>
      </c>
      <c r="C899" s="286">
        <v>0</v>
      </c>
      <c r="D899" s="286">
        <v>0</v>
      </c>
      <c r="E899" s="286">
        <v>0</v>
      </c>
      <c r="F899" s="286">
        <v>0</v>
      </c>
      <c r="G899" s="286">
        <v>0</v>
      </c>
      <c r="H899" s="286">
        <v>0</v>
      </c>
      <c r="I899" s="286">
        <v>0</v>
      </c>
      <c r="J899" s="286">
        <v>0</v>
      </c>
      <c r="K899" s="286">
        <v>0</v>
      </c>
      <c r="L899" s="286">
        <v>0</v>
      </c>
      <c r="M899" s="286">
        <v>0</v>
      </c>
      <c r="N899" s="286">
        <v>0</v>
      </c>
      <c r="O899" s="286">
        <v>0</v>
      </c>
      <c r="P899" s="286">
        <v>0</v>
      </c>
      <c r="Q899" s="166" t="s">
        <v>163</v>
      </c>
      <c r="R899" s="204">
        <f t="shared" si="13"/>
        <v>0</v>
      </c>
    </row>
    <row r="900" spans="1:18" ht="15">
      <c r="A900" s="287" t="s">
        <v>1107</v>
      </c>
      <c r="B900" s="287" t="s">
        <v>734</v>
      </c>
      <c r="C900" s="286">
        <v>0</v>
      </c>
      <c r="D900" s="286">
        <v>0</v>
      </c>
      <c r="E900" s="286">
        <v>0</v>
      </c>
      <c r="F900" s="286">
        <v>0</v>
      </c>
      <c r="G900" s="286">
        <v>0</v>
      </c>
      <c r="H900" s="286">
        <v>0</v>
      </c>
      <c r="I900" s="286">
        <v>0</v>
      </c>
      <c r="J900" s="286">
        <v>0</v>
      </c>
      <c r="K900" s="286">
        <v>0</v>
      </c>
      <c r="L900" s="286">
        <v>0</v>
      </c>
      <c r="M900" s="286">
        <v>0</v>
      </c>
      <c r="N900" s="286">
        <v>0</v>
      </c>
      <c r="O900" s="286">
        <v>0</v>
      </c>
      <c r="P900" s="286">
        <v>0</v>
      </c>
      <c r="Q900" s="166" t="s">
        <v>163</v>
      </c>
      <c r="R900" s="204">
        <f t="shared" ref="R900:R963" si="14">(ROUND((C900+O900+SUM(D900:N900)*2)/24,-3)-(ROUND(P900,-3)))</f>
        <v>0</v>
      </c>
    </row>
    <row r="901" spans="1:18" ht="15">
      <c r="A901" s="287" t="s">
        <v>1108</v>
      </c>
      <c r="B901" s="287" t="s">
        <v>734</v>
      </c>
      <c r="C901" s="286">
        <v>0</v>
      </c>
      <c r="D901" s="286">
        <v>0</v>
      </c>
      <c r="E901" s="286">
        <v>0</v>
      </c>
      <c r="F901" s="286">
        <v>0</v>
      </c>
      <c r="G901" s="286">
        <v>0</v>
      </c>
      <c r="H901" s="286">
        <v>0</v>
      </c>
      <c r="I901" s="286">
        <v>0</v>
      </c>
      <c r="J901" s="286">
        <v>0</v>
      </c>
      <c r="K901" s="286">
        <v>0</v>
      </c>
      <c r="L901" s="286">
        <v>0</v>
      </c>
      <c r="M901" s="286">
        <v>0</v>
      </c>
      <c r="N901" s="286">
        <v>0</v>
      </c>
      <c r="O901" s="286">
        <v>0</v>
      </c>
      <c r="P901" s="286">
        <v>0</v>
      </c>
      <c r="Q901" s="166" t="s">
        <v>163</v>
      </c>
      <c r="R901" s="204">
        <f t="shared" si="14"/>
        <v>0</v>
      </c>
    </row>
    <row r="902" spans="1:18" ht="15">
      <c r="A902" s="287" t="s">
        <v>1109</v>
      </c>
      <c r="B902" s="287" t="s">
        <v>734</v>
      </c>
      <c r="C902" s="286">
        <v>0</v>
      </c>
      <c r="D902" s="286">
        <v>0</v>
      </c>
      <c r="E902" s="286">
        <v>0</v>
      </c>
      <c r="F902" s="286">
        <v>0</v>
      </c>
      <c r="G902" s="286">
        <v>0</v>
      </c>
      <c r="H902" s="286">
        <v>0</v>
      </c>
      <c r="I902" s="286">
        <v>0</v>
      </c>
      <c r="J902" s="286">
        <v>0</v>
      </c>
      <c r="K902" s="286">
        <v>0</v>
      </c>
      <c r="L902" s="286">
        <v>0</v>
      </c>
      <c r="M902" s="286">
        <v>0</v>
      </c>
      <c r="N902" s="286">
        <v>0</v>
      </c>
      <c r="O902" s="286">
        <v>0</v>
      </c>
      <c r="P902" s="286">
        <v>0</v>
      </c>
      <c r="Q902" s="166" t="s">
        <v>163</v>
      </c>
      <c r="R902" s="204">
        <f t="shared" si="14"/>
        <v>0</v>
      </c>
    </row>
    <row r="903" spans="1:18" ht="15">
      <c r="A903" s="287" t="s">
        <v>1110</v>
      </c>
      <c r="B903" s="287" t="s">
        <v>734</v>
      </c>
      <c r="C903" s="286">
        <v>0</v>
      </c>
      <c r="D903" s="286">
        <v>0</v>
      </c>
      <c r="E903" s="286">
        <v>0</v>
      </c>
      <c r="F903" s="286">
        <v>0</v>
      </c>
      <c r="G903" s="286">
        <v>0</v>
      </c>
      <c r="H903" s="286">
        <v>0</v>
      </c>
      <c r="I903" s="286">
        <v>0</v>
      </c>
      <c r="J903" s="286">
        <v>0</v>
      </c>
      <c r="K903" s="286">
        <v>0</v>
      </c>
      <c r="L903" s="286">
        <v>0</v>
      </c>
      <c r="M903" s="286">
        <v>0</v>
      </c>
      <c r="N903" s="286">
        <v>0</v>
      </c>
      <c r="O903" s="286">
        <v>0</v>
      </c>
      <c r="P903" s="286">
        <v>0</v>
      </c>
      <c r="Q903" s="166" t="s">
        <v>163</v>
      </c>
      <c r="R903" s="204">
        <f t="shared" si="14"/>
        <v>0</v>
      </c>
    </row>
    <row r="904" spans="1:18" ht="15">
      <c r="A904" s="287" t="s">
        <v>1111</v>
      </c>
      <c r="B904" s="287" t="s">
        <v>734</v>
      </c>
      <c r="C904" s="286">
        <v>0</v>
      </c>
      <c r="D904" s="286">
        <v>0</v>
      </c>
      <c r="E904" s="286">
        <v>0</v>
      </c>
      <c r="F904" s="286">
        <v>0</v>
      </c>
      <c r="G904" s="286">
        <v>0</v>
      </c>
      <c r="H904" s="286">
        <v>0</v>
      </c>
      <c r="I904" s="286">
        <v>0</v>
      </c>
      <c r="J904" s="286">
        <v>0</v>
      </c>
      <c r="K904" s="286">
        <v>0</v>
      </c>
      <c r="L904" s="286">
        <v>0</v>
      </c>
      <c r="M904" s="286">
        <v>0</v>
      </c>
      <c r="N904" s="286">
        <v>0</v>
      </c>
      <c r="O904" s="286">
        <v>0</v>
      </c>
      <c r="P904" s="286">
        <v>0</v>
      </c>
      <c r="Q904" s="166" t="s">
        <v>163</v>
      </c>
      <c r="R904" s="204">
        <f t="shared" si="14"/>
        <v>0</v>
      </c>
    </row>
    <row r="905" spans="1:18" ht="15">
      <c r="A905" s="287" t="s">
        <v>1112</v>
      </c>
      <c r="B905" s="287" t="s">
        <v>734</v>
      </c>
      <c r="C905" s="286">
        <v>0</v>
      </c>
      <c r="D905" s="286">
        <v>0</v>
      </c>
      <c r="E905" s="286">
        <v>0</v>
      </c>
      <c r="F905" s="286">
        <v>0</v>
      </c>
      <c r="G905" s="286">
        <v>0</v>
      </c>
      <c r="H905" s="286">
        <v>0</v>
      </c>
      <c r="I905" s="286">
        <v>0</v>
      </c>
      <c r="J905" s="286">
        <v>0</v>
      </c>
      <c r="K905" s="286">
        <v>0</v>
      </c>
      <c r="L905" s="286">
        <v>0</v>
      </c>
      <c r="M905" s="286">
        <v>0</v>
      </c>
      <c r="N905" s="286">
        <v>0</v>
      </c>
      <c r="O905" s="286">
        <v>0</v>
      </c>
      <c r="P905" s="286">
        <v>0</v>
      </c>
      <c r="Q905" s="166" t="s">
        <v>163</v>
      </c>
      <c r="R905" s="204">
        <f t="shared" si="14"/>
        <v>0</v>
      </c>
    </row>
    <row r="906" spans="1:18" ht="15">
      <c r="A906" s="287" t="s">
        <v>1113</v>
      </c>
      <c r="B906" s="287" t="s">
        <v>734</v>
      </c>
      <c r="C906" s="286">
        <v>0</v>
      </c>
      <c r="D906" s="286">
        <v>0</v>
      </c>
      <c r="E906" s="286">
        <v>0</v>
      </c>
      <c r="F906" s="286">
        <v>0</v>
      </c>
      <c r="G906" s="286">
        <v>0</v>
      </c>
      <c r="H906" s="286">
        <v>0</v>
      </c>
      <c r="I906" s="286">
        <v>0</v>
      </c>
      <c r="J906" s="286">
        <v>0</v>
      </c>
      <c r="K906" s="286">
        <v>0</v>
      </c>
      <c r="L906" s="286">
        <v>0</v>
      </c>
      <c r="M906" s="286">
        <v>0</v>
      </c>
      <c r="N906" s="286">
        <v>0</v>
      </c>
      <c r="O906" s="286">
        <v>0</v>
      </c>
      <c r="P906" s="286">
        <v>0</v>
      </c>
      <c r="Q906" s="166" t="s">
        <v>163</v>
      </c>
      <c r="R906" s="204">
        <f t="shared" si="14"/>
        <v>0</v>
      </c>
    </row>
    <row r="907" spans="1:18" ht="15">
      <c r="A907" s="287" t="s">
        <v>1114</v>
      </c>
      <c r="B907" s="287" t="s">
        <v>734</v>
      </c>
      <c r="C907" s="286">
        <v>0</v>
      </c>
      <c r="D907" s="286">
        <v>0</v>
      </c>
      <c r="E907" s="286">
        <v>0</v>
      </c>
      <c r="F907" s="286">
        <v>0</v>
      </c>
      <c r="G907" s="286">
        <v>0</v>
      </c>
      <c r="H907" s="286">
        <v>0</v>
      </c>
      <c r="I907" s="286">
        <v>0</v>
      </c>
      <c r="J907" s="286">
        <v>0</v>
      </c>
      <c r="K907" s="286">
        <v>0</v>
      </c>
      <c r="L907" s="286">
        <v>0</v>
      </c>
      <c r="M907" s="286">
        <v>0</v>
      </c>
      <c r="N907" s="286">
        <v>0</v>
      </c>
      <c r="O907" s="286">
        <v>0</v>
      </c>
      <c r="P907" s="286">
        <v>0</v>
      </c>
      <c r="Q907" s="166" t="s">
        <v>163</v>
      </c>
      <c r="R907" s="204">
        <f t="shared" si="14"/>
        <v>0</v>
      </c>
    </row>
    <row r="908" spans="1:18" ht="15">
      <c r="A908" s="287" t="s">
        <v>1115</v>
      </c>
      <c r="B908" s="287" t="s">
        <v>734</v>
      </c>
      <c r="C908" s="286">
        <v>0</v>
      </c>
      <c r="D908" s="286">
        <v>0</v>
      </c>
      <c r="E908" s="286">
        <v>0</v>
      </c>
      <c r="F908" s="286">
        <v>0</v>
      </c>
      <c r="G908" s="286">
        <v>0</v>
      </c>
      <c r="H908" s="286">
        <v>0</v>
      </c>
      <c r="I908" s="286">
        <v>0</v>
      </c>
      <c r="J908" s="286">
        <v>0</v>
      </c>
      <c r="K908" s="286">
        <v>0</v>
      </c>
      <c r="L908" s="286">
        <v>0</v>
      </c>
      <c r="M908" s="286">
        <v>0</v>
      </c>
      <c r="N908" s="286">
        <v>0</v>
      </c>
      <c r="O908" s="286">
        <v>0</v>
      </c>
      <c r="P908" s="286">
        <v>0</v>
      </c>
      <c r="Q908" s="166" t="s">
        <v>163</v>
      </c>
      <c r="R908" s="204">
        <f t="shared" si="14"/>
        <v>0</v>
      </c>
    </row>
    <row r="909" spans="1:18" ht="15">
      <c r="A909" s="287" t="s">
        <v>1116</v>
      </c>
      <c r="B909" s="287" t="s">
        <v>734</v>
      </c>
      <c r="C909" s="286">
        <v>0</v>
      </c>
      <c r="D909" s="286">
        <v>0</v>
      </c>
      <c r="E909" s="286">
        <v>0</v>
      </c>
      <c r="F909" s="286">
        <v>0</v>
      </c>
      <c r="G909" s="286">
        <v>0</v>
      </c>
      <c r="H909" s="286">
        <v>0</v>
      </c>
      <c r="I909" s="286">
        <v>0</v>
      </c>
      <c r="J909" s="286">
        <v>0</v>
      </c>
      <c r="K909" s="286">
        <v>0</v>
      </c>
      <c r="L909" s="286">
        <v>0</v>
      </c>
      <c r="M909" s="286">
        <v>0</v>
      </c>
      <c r="N909" s="286">
        <v>0</v>
      </c>
      <c r="O909" s="286">
        <v>0</v>
      </c>
      <c r="P909" s="286">
        <v>0</v>
      </c>
      <c r="Q909" s="166" t="s">
        <v>163</v>
      </c>
      <c r="R909" s="204">
        <f t="shared" si="14"/>
        <v>0</v>
      </c>
    </row>
    <row r="910" spans="1:18" ht="15">
      <c r="A910" s="287" t="s">
        <v>1117</v>
      </c>
      <c r="B910" s="287" t="s">
        <v>734</v>
      </c>
      <c r="C910" s="286">
        <v>0</v>
      </c>
      <c r="D910" s="286">
        <v>0</v>
      </c>
      <c r="E910" s="286">
        <v>0</v>
      </c>
      <c r="F910" s="286">
        <v>0</v>
      </c>
      <c r="G910" s="286">
        <v>0</v>
      </c>
      <c r="H910" s="286">
        <v>0</v>
      </c>
      <c r="I910" s="286">
        <v>0</v>
      </c>
      <c r="J910" s="286">
        <v>0</v>
      </c>
      <c r="K910" s="286">
        <v>0</v>
      </c>
      <c r="L910" s="286">
        <v>0</v>
      </c>
      <c r="M910" s="286">
        <v>0</v>
      </c>
      <c r="N910" s="286">
        <v>0</v>
      </c>
      <c r="O910" s="286">
        <v>0</v>
      </c>
      <c r="P910" s="286">
        <v>0</v>
      </c>
      <c r="Q910" s="166" t="s">
        <v>163</v>
      </c>
      <c r="R910" s="204">
        <f t="shared" si="14"/>
        <v>0</v>
      </c>
    </row>
    <row r="911" spans="1:18" ht="15">
      <c r="A911" s="287" t="s">
        <v>1118</v>
      </c>
      <c r="B911" s="287" t="s">
        <v>734</v>
      </c>
      <c r="C911" s="286">
        <v>0</v>
      </c>
      <c r="D911" s="286">
        <v>0</v>
      </c>
      <c r="E911" s="286">
        <v>0</v>
      </c>
      <c r="F911" s="286">
        <v>0</v>
      </c>
      <c r="G911" s="286">
        <v>0</v>
      </c>
      <c r="H911" s="286">
        <v>0</v>
      </c>
      <c r="I911" s="286">
        <v>0</v>
      </c>
      <c r="J911" s="286">
        <v>0</v>
      </c>
      <c r="K911" s="286">
        <v>0</v>
      </c>
      <c r="L911" s="286">
        <v>0</v>
      </c>
      <c r="M911" s="286">
        <v>0</v>
      </c>
      <c r="N911" s="286">
        <v>0</v>
      </c>
      <c r="O911" s="286">
        <v>0</v>
      </c>
      <c r="P911" s="286">
        <v>0</v>
      </c>
      <c r="Q911" s="166" t="s">
        <v>163</v>
      </c>
      <c r="R911" s="204">
        <f t="shared" si="14"/>
        <v>0</v>
      </c>
    </row>
    <row r="912" spans="1:18" ht="15">
      <c r="A912" s="287" t="s">
        <v>1119</v>
      </c>
      <c r="B912" s="287" t="s">
        <v>734</v>
      </c>
      <c r="C912" s="286">
        <v>0</v>
      </c>
      <c r="D912" s="286">
        <v>0</v>
      </c>
      <c r="E912" s="286">
        <v>0</v>
      </c>
      <c r="F912" s="286">
        <v>0</v>
      </c>
      <c r="G912" s="286">
        <v>0</v>
      </c>
      <c r="H912" s="286">
        <v>0</v>
      </c>
      <c r="I912" s="286">
        <v>0</v>
      </c>
      <c r="J912" s="286">
        <v>0</v>
      </c>
      <c r="K912" s="286">
        <v>0</v>
      </c>
      <c r="L912" s="286">
        <v>0</v>
      </c>
      <c r="M912" s="286">
        <v>0</v>
      </c>
      <c r="N912" s="286">
        <v>0</v>
      </c>
      <c r="O912" s="286">
        <v>0</v>
      </c>
      <c r="P912" s="286">
        <v>0</v>
      </c>
      <c r="Q912" s="166" t="s">
        <v>163</v>
      </c>
      <c r="R912" s="204">
        <f t="shared" si="14"/>
        <v>0</v>
      </c>
    </row>
    <row r="913" spans="1:18" ht="15">
      <c r="A913" s="287" t="s">
        <v>1120</v>
      </c>
      <c r="B913" s="287" t="s">
        <v>734</v>
      </c>
      <c r="C913" s="286">
        <v>0</v>
      </c>
      <c r="D913" s="286">
        <v>0</v>
      </c>
      <c r="E913" s="286">
        <v>0</v>
      </c>
      <c r="F913" s="286">
        <v>0</v>
      </c>
      <c r="G913" s="286">
        <v>0</v>
      </c>
      <c r="H913" s="286">
        <v>0</v>
      </c>
      <c r="I913" s="286">
        <v>0</v>
      </c>
      <c r="J913" s="286">
        <v>0</v>
      </c>
      <c r="K913" s="286">
        <v>0</v>
      </c>
      <c r="L913" s="286">
        <v>0</v>
      </c>
      <c r="M913" s="286">
        <v>0</v>
      </c>
      <c r="N913" s="286">
        <v>0</v>
      </c>
      <c r="O913" s="286">
        <v>0</v>
      </c>
      <c r="P913" s="286">
        <v>0</v>
      </c>
      <c r="Q913" s="166" t="s">
        <v>163</v>
      </c>
      <c r="R913" s="204">
        <f t="shared" si="14"/>
        <v>0</v>
      </c>
    </row>
    <row r="914" spans="1:18" ht="15">
      <c r="A914" s="287" t="s">
        <v>1121</v>
      </c>
      <c r="B914" s="287" t="s">
        <v>734</v>
      </c>
      <c r="C914" s="286">
        <v>28390000</v>
      </c>
      <c r="D914" s="286">
        <v>28879000</v>
      </c>
      <c r="E914" s="286">
        <v>29369000</v>
      </c>
      <c r="F914" s="286">
        <v>29858000</v>
      </c>
      <c r="G914" s="286">
        <v>18707000</v>
      </c>
      <c r="H914" s="286">
        <v>16644000</v>
      </c>
      <c r="I914" s="286">
        <v>16839000</v>
      </c>
      <c r="J914" s="286">
        <v>17034000</v>
      </c>
      <c r="K914" s="286">
        <v>17227000</v>
      </c>
      <c r="L914" s="286">
        <v>17429000</v>
      </c>
      <c r="M914" s="286">
        <v>17630000</v>
      </c>
      <c r="N914" s="286">
        <v>17832000</v>
      </c>
      <c r="O914" s="286">
        <v>18034000</v>
      </c>
      <c r="P914" s="286">
        <v>20888425</v>
      </c>
      <c r="Q914" s="166" t="s">
        <v>163</v>
      </c>
      <c r="R914" s="204">
        <f t="shared" si="14"/>
        <v>0</v>
      </c>
    </row>
    <row r="915" spans="1:18" ht="15">
      <c r="A915" s="287" t="s">
        <v>1122</v>
      </c>
      <c r="B915" s="287" t="s">
        <v>734</v>
      </c>
      <c r="C915" s="286">
        <v>973000</v>
      </c>
      <c r="D915" s="286">
        <v>981000</v>
      </c>
      <c r="E915" s="286">
        <v>989000</v>
      </c>
      <c r="F915" s="286">
        <v>998000</v>
      </c>
      <c r="G915" s="286">
        <v>1006000</v>
      </c>
      <c r="H915" s="286">
        <v>1014000</v>
      </c>
      <c r="I915" s="286">
        <v>1022000</v>
      </c>
      <c r="J915" s="286">
        <v>1031000</v>
      </c>
      <c r="K915" s="286">
        <v>1039000</v>
      </c>
      <c r="L915" s="286">
        <v>1047000</v>
      </c>
      <c r="M915" s="286">
        <v>1055000</v>
      </c>
      <c r="N915" s="286">
        <v>1064000</v>
      </c>
      <c r="O915" s="286">
        <v>1072000</v>
      </c>
      <c r="P915" s="286">
        <v>1022305</v>
      </c>
      <c r="Q915" s="166" t="s">
        <v>163</v>
      </c>
      <c r="R915" s="204">
        <f t="shared" si="14"/>
        <v>0</v>
      </c>
    </row>
    <row r="916" spans="1:18" ht="15">
      <c r="A916" s="287" t="s">
        <v>1123</v>
      </c>
      <c r="B916" s="287" t="s">
        <v>734</v>
      </c>
      <c r="C916" s="286">
        <v>796000</v>
      </c>
      <c r="D916" s="286">
        <v>802000</v>
      </c>
      <c r="E916" s="286">
        <v>809000</v>
      </c>
      <c r="F916" s="286">
        <v>816000</v>
      </c>
      <c r="G916" s="286">
        <v>822000</v>
      </c>
      <c r="H916" s="286">
        <v>829000</v>
      </c>
      <c r="I916" s="286">
        <v>835000</v>
      </c>
      <c r="J916" s="286">
        <v>842000</v>
      </c>
      <c r="K916" s="286">
        <v>849000</v>
      </c>
      <c r="L916" s="286">
        <v>855000</v>
      </c>
      <c r="M916" s="286">
        <v>862000</v>
      </c>
      <c r="N916" s="286">
        <v>868000</v>
      </c>
      <c r="O916" s="286">
        <v>875000</v>
      </c>
      <c r="P916" s="286">
        <v>835319</v>
      </c>
      <c r="Q916" s="166" t="s">
        <v>163</v>
      </c>
      <c r="R916" s="204">
        <f t="shared" si="14"/>
        <v>0</v>
      </c>
    </row>
    <row r="917" spans="1:18" ht="15">
      <c r="A917" s="287" t="s">
        <v>1124</v>
      </c>
      <c r="B917" s="287" t="s">
        <v>734</v>
      </c>
      <c r="C917" s="286">
        <v>0</v>
      </c>
      <c r="D917" s="286">
        <v>0</v>
      </c>
      <c r="E917" s="286">
        <v>0</v>
      </c>
      <c r="F917" s="286">
        <v>0</v>
      </c>
      <c r="G917" s="286">
        <v>0</v>
      </c>
      <c r="H917" s="286">
        <v>0</v>
      </c>
      <c r="I917" s="286">
        <v>0</v>
      </c>
      <c r="J917" s="286">
        <v>0</v>
      </c>
      <c r="K917" s="286">
        <v>0</v>
      </c>
      <c r="L917" s="286">
        <v>0</v>
      </c>
      <c r="M917" s="286">
        <v>0</v>
      </c>
      <c r="N917" s="286">
        <v>0</v>
      </c>
      <c r="O917" s="286">
        <v>0</v>
      </c>
      <c r="P917" s="286">
        <v>0</v>
      </c>
      <c r="Q917" s="166" t="s">
        <v>163</v>
      </c>
      <c r="R917" s="204">
        <f t="shared" si="14"/>
        <v>0</v>
      </c>
    </row>
    <row r="918" spans="1:18" ht="15">
      <c r="A918" s="287" t="s">
        <v>1125</v>
      </c>
      <c r="B918" s="287" t="s">
        <v>734</v>
      </c>
      <c r="C918" s="286">
        <v>0</v>
      </c>
      <c r="D918" s="286">
        <v>0</v>
      </c>
      <c r="E918" s="286">
        <v>0</v>
      </c>
      <c r="F918" s="286">
        <v>0</v>
      </c>
      <c r="G918" s="286">
        <v>0</v>
      </c>
      <c r="H918" s="286">
        <v>0</v>
      </c>
      <c r="I918" s="286">
        <v>0</v>
      </c>
      <c r="J918" s="286">
        <v>0</v>
      </c>
      <c r="K918" s="286">
        <v>0</v>
      </c>
      <c r="L918" s="286">
        <v>0</v>
      </c>
      <c r="M918" s="286">
        <v>0</v>
      </c>
      <c r="N918" s="286">
        <v>0</v>
      </c>
      <c r="O918" s="286">
        <v>0</v>
      </c>
      <c r="P918" s="286">
        <v>0</v>
      </c>
      <c r="Q918" s="166" t="s">
        <v>163</v>
      </c>
      <c r="R918" s="204">
        <f t="shared" si="14"/>
        <v>0</v>
      </c>
    </row>
    <row r="919" spans="1:18" ht="15">
      <c r="A919" s="287" t="s">
        <v>1126</v>
      </c>
      <c r="B919" s="287" t="s">
        <v>734</v>
      </c>
      <c r="C919" s="286">
        <v>0</v>
      </c>
      <c r="D919" s="286">
        <v>0</v>
      </c>
      <c r="E919" s="286">
        <v>0</v>
      </c>
      <c r="F919" s="286">
        <v>0</v>
      </c>
      <c r="G919" s="286">
        <v>0</v>
      </c>
      <c r="H919" s="286">
        <v>0</v>
      </c>
      <c r="I919" s="286">
        <v>0</v>
      </c>
      <c r="J919" s="286">
        <v>0</v>
      </c>
      <c r="K919" s="286">
        <v>0</v>
      </c>
      <c r="L919" s="286">
        <v>0</v>
      </c>
      <c r="M919" s="286">
        <v>0</v>
      </c>
      <c r="N919" s="286">
        <v>0</v>
      </c>
      <c r="O919" s="286">
        <v>0</v>
      </c>
      <c r="P919" s="286">
        <v>0</v>
      </c>
      <c r="Q919" s="166" t="s">
        <v>163</v>
      </c>
      <c r="R919" s="204">
        <f t="shared" si="14"/>
        <v>0</v>
      </c>
    </row>
    <row r="920" spans="1:18" ht="15">
      <c r="A920" s="287" t="s">
        <v>1127</v>
      </c>
      <c r="B920" s="287" t="s">
        <v>734</v>
      </c>
      <c r="C920" s="286">
        <v>0</v>
      </c>
      <c r="D920" s="286">
        <v>0</v>
      </c>
      <c r="E920" s="286">
        <v>0</v>
      </c>
      <c r="F920" s="286">
        <v>0</v>
      </c>
      <c r="G920" s="286">
        <v>0</v>
      </c>
      <c r="H920" s="286">
        <v>0</v>
      </c>
      <c r="I920" s="286">
        <v>0</v>
      </c>
      <c r="J920" s="286">
        <v>0</v>
      </c>
      <c r="K920" s="286">
        <v>0</v>
      </c>
      <c r="L920" s="286">
        <v>0</v>
      </c>
      <c r="M920" s="286">
        <v>0</v>
      </c>
      <c r="N920" s="286">
        <v>0</v>
      </c>
      <c r="O920" s="286">
        <v>0</v>
      </c>
      <c r="P920" s="286">
        <v>0</v>
      </c>
      <c r="Q920" s="166" t="s">
        <v>163</v>
      </c>
      <c r="R920" s="204">
        <f t="shared" si="14"/>
        <v>0</v>
      </c>
    </row>
    <row r="921" spans="1:18" ht="15">
      <c r="A921" s="287" t="s">
        <v>1128</v>
      </c>
      <c r="B921" s="287" t="s">
        <v>734</v>
      </c>
      <c r="C921" s="286">
        <v>0</v>
      </c>
      <c r="D921" s="286">
        <v>0</v>
      </c>
      <c r="E921" s="286">
        <v>0</v>
      </c>
      <c r="F921" s="286">
        <v>0</v>
      </c>
      <c r="G921" s="286">
        <v>0</v>
      </c>
      <c r="H921" s="286">
        <v>0</v>
      </c>
      <c r="I921" s="286">
        <v>0</v>
      </c>
      <c r="J921" s="286">
        <v>0</v>
      </c>
      <c r="K921" s="286">
        <v>0</v>
      </c>
      <c r="L921" s="286">
        <v>0</v>
      </c>
      <c r="M921" s="286">
        <v>0</v>
      </c>
      <c r="N921" s="286">
        <v>0</v>
      </c>
      <c r="O921" s="286">
        <v>0</v>
      </c>
      <c r="P921" s="286">
        <v>0</v>
      </c>
      <c r="Q921" s="166" t="s">
        <v>163</v>
      </c>
      <c r="R921" s="204">
        <f t="shared" si="14"/>
        <v>0</v>
      </c>
    </row>
    <row r="922" spans="1:18" ht="15">
      <c r="A922" s="287" t="s">
        <v>1129</v>
      </c>
      <c r="B922" s="287" t="s">
        <v>734</v>
      </c>
      <c r="C922" s="286">
        <v>0</v>
      </c>
      <c r="D922" s="286">
        <v>0</v>
      </c>
      <c r="E922" s="286">
        <v>0</v>
      </c>
      <c r="F922" s="286">
        <v>0</v>
      </c>
      <c r="G922" s="286">
        <v>0</v>
      </c>
      <c r="H922" s="286">
        <v>0</v>
      </c>
      <c r="I922" s="286">
        <v>0</v>
      </c>
      <c r="J922" s="286">
        <v>0</v>
      </c>
      <c r="K922" s="286">
        <v>0</v>
      </c>
      <c r="L922" s="286">
        <v>0</v>
      </c>
      <c r="M922" s="286">
        <v>0</v>
      </c>
      <c r="N922" s="286">
        <v>0</v>
      </c>
      <c r="O922" s="286">
        <v>0</v>
      </c>
      <c r="P922" s="286">
        <v>0</v>
      </c>
      <c r="Q922" s="166" t="s">
        <v>163</v>
      </c>
      <c r="R922" s="204">
        <f t="shared" si="14"/>
        <v>0</v>
      </c>
    </row>
    <row r="923" spans="1:18" ht="15">
      <c r="A923" s="287" t="s">
        <v>1130</v>
      </c>
      <c r="B923" s="287" t="s">
        <v>734</v>
      </c>
      <c r="C923" s="286">
        <v>0</v>
      </c>
      <c r="D923" s="286">
        <v>0</v>
      </c>
      <c r="E923" s="286">
        <v>0</v>
      </c>
      <c r="F923" s="286">
        <v>0</v>
      </c>
      <c r="G923" s="286">
        <v>0</v>
      </c>
      <c r="H923" s="286">
        <v>0</v>
      </c>
      <c r="I923" s="286">
        <v>0</v>
      </c>
      <c r="J923" s="286">
        <v>0</v>
      </c>
      <c r="K923" s="286">
        <v>0</v>
      </c>
      <c r="L923" s="286">
        <v>0</v>
      </c>
      <c r="M923" s="286">
        <v>0</v>
      </c>
      <c r="N923" s="286">
        <v>0</v>
      </c>
      <c r="O923" s="286">
        <v>0</v>
      </c>
      <c r="P923" s="286">
        <v>0</v>
      </c>
      <c r="Q923" s="166" t="s">
        <v>163</v>
      </c>
      <c r="R923" s="204">
        <f t="shared" si="14"/>
        <v>0</v>
      </c>
    </row>
    <row r="924" spans="1:18" ht="15">
      <c r="A924" s="287" t="s">
        <v>1131</v>
      </c>
      <c r="B924" s="287" t="s">
        <v>734</v>
      </c>
      <c r="C924" s="286">
        <v>0</v>
      </c>
      <c r="D924" s="286">
        <v>0</v>
      </c>
      <c r="E924" s="286">
        <v>0</v>
      </c>
      <c r="F924" s="286">
        <v>0</v>
      </c>
      <c r="G924" s="286">
        <v>0</v>
      </c>
      <c r="H924" s="286">
        <v>0</v>
      </c>
      <c r="I924" s="286">
        <v>0</v>
      </c>
      <c r="J924" s="286">
        <v>0</v>
      </c>
      <c r="K924" s="286">
        <v>0</v>
      </c>
      <c r="L924" s="286">
        <v>0</v>
      </c>
      <c r="M924" s="286">
        <v>0</v>
      </c>
      <c r="N924" s="286">
        <v>0</v>
      </c>
      <c r="O924" s="286">
        <v>0</v>
      </c>
      <c r="P924" s="286">
        <v>0</v>
      </c>
      <c r="Q924" s="166" t="s">
        <v>163</v>
      </c>
      <c r="R924" s="204">
        <f t="shared" si="14"/>
        <v>0</v>
      </c>
    </row>
    <row r="925" spans="1:18" ht="15">
      <c r="A925" s="287" t="s">
        <v>1132</v>
      </c>
      <c r="B925" s="287" t="s">
        <v>734</v>
      </c>
      <c r="C925" s="286">
        <v>0</v>
      </c>
      <c r="D925" s="286">
        <v>0</v>
      </c>
      <c r="E925" s="286">
        <v>0</v>
      </c>
      <c r="F925" s="286">
        <v>0</v>
      </c>
      <c r="G925" s="286">
        <v>0</v>
      </c>
      <c r="H925" s="286">
        <v>0</v>
      </c>
      <c r="I925" s="286">
        <v>0</v>
      </c>
      <c r="J925" s="286">
        <v>0</v>
      </c>
      <c r="K925" s="286">
        <v>0</v>
      </c>
      <c r="L925" s="286">
        <v>0</v>
      </c>
      <c r="M925" s="286">
        <v>0</v>
      </c>
      <c r="N925" s="286">
        <v>0</v>
      </c>
      <c r="O925" s="286">
        <v>0</v>
      </c>
      <c r="P925" s="286">
        <v>0</v>
      </c>
      <c r="Q925" s="166" t="s">
        <v>163</v>
      </c>
      <c r="R925" s="204">
        <f t="shared" si="14"/>
        <v>0</v>
      </c>
    </row>
    <row r="926" spans="1:18" ht="15">
      <c r="A926" s="287" t="s">
        <v>1133</v>
      </c>
      <c r="B926" s="287" t="s">
        <v>734</v>
      </c>
      <c r="C926" s="286">
        <v>0</v>
      </c>
      <c r="D926" s="286">
        <v>0</v>
      </c>
      <c r="E926" s="286">
        <v>0</v>
      </c>
      <c r="F926" s="286">
        <v>0</v>
      </c>
      <c r="G926" s="286">
        <v>0</v>
      </c>
      <c r="H926" s="286">
        <v>0</v>
      </c>
      <c r="I926" s="286">
        <v>0</v>
      </c>
      <c r="J926" s="286">
        <v>0</v>
      </c>
      <c r="K926" s="286">
        <v>0</v>
      </c>
      <c r="L926" s="286">
        <v>0</v>
      </c>
      <c r="M926" s="286">
        <v>0</v>
      </c>
      <c r="N926" s="286">
        <v>0</v>
      </c>
      <c r="O926" s="286">
        <v>0</v>
      </c>
      <c r="P926" s="286">
        <v>0</v>
      </c>
      <c r="Q926" s="166" t="s">
        <v>163</v>
      </c>
      <c r="R926" s="204">
        <f t="shared" si="14"/>
        <v>0</v>
      </c>
    </row>
    <row r="927" spans="1:18" ht="15">
      <c r="A927" s="287" t="s">
        <v>1134</v>
      </c>
      <c r="B927" s="287" t="s">
        <v>734</v>
      </c>
      <c r="C927" s="286">
        <v>11122000</v>
      </c>
      <c r="D927" s="286">
        <v>11162000</v>
      </c>
      <c r="E927" s="286">
        <v>11203000</v>
      </c>
      <c r="F927" s="286">
        <v>11244000</v>
      </c>
      <c r="G927" s="286">
        <v>11285000</v>
      </c>
      <c r="H927" s="286">
        <v>11326000</v>
      </c>
      <c r="I927" s="286">
        <v>11366000</v>
      </c>
      <c r="J927" s="286">
        <v>11407000</v>
      </c>
      <c r="K927" s="286">
        <v>11448000</v>
      </c>
      <c r="L927" s="286">
        <v>11485000</v>
      </c>
      <c r="M927" s="286">
        <v>11520000</v>
      </c>
      <c r="N927" s="286">
        <v>11561000</v>
      </c>
      <c r="O927" s="286">
        <v>11597000</v>
      </c>
      <c r="P927" s="286">
        <v>11363976</v>
      </c>
      <c r="Q927" s="166" t="s">
        <v>163</v>
      </c>
      <c r="R927" s="204">
        <f t="shared" si="14"/>
        <v>0</v>
      </c>
    </row>
    <row r="928" spans="1:18" ht="15">
      <c r="A928" s="287" t="s">
        <v>1135</v>
      </c>
      <c r="B928" s="287" t="s">
        <v>734</v>
      </c>
      <c r="C928" s="286">
        <v>0</v>
      </c>
      <c r="D928" s="286">
        <v>0</v>
      </c>
      <c r="E928" s="286">
        <v>0</v>
      </c>
      <c r="F928" s="286">
        <v>0</v>
      </c>
      <c r="G928" s="286">
        <v>0</v>
      </c>
      <c r="H928" s="286">
        <v>0</v>
      </c>
      <c r="I928" s="286">
        <v>0</v>
      </c>
      <c r="J928" s="286">
        <v>0</v>
      </c>
      <c r="K928" s="286">
        <v>0</v>
      </c>
      <c r="L928" s="286">
        <v>0</v>
      </c>
      <c r="M928" s="286">
        <v>0</v>
      </c>
      <c r="N928" s="286">
        <v>0</v>
      </c>
      <c r="O928" s="286">
        <v>0</v>
      </c>
      <c r="P928" s="286">
        <v>0</v>
      </c>
      <c r="Q928" s="166" t="s">
        <v>163</v>
      </c>
      <c r="R928" s="204">
        <f t="shared" si="14"/>
        <v>0</v>
      </c>
    </row>
    <row r="929" spans="1:18" ht="15">
      <c r="A929" s="287" t="s">
        <v>1136</v>
      </c>
      <c r="B929" s="287" t="s">
        <v>734</v>
      </c>
      <c r="C929" s="286">
        <v>0</v>
      </c>
      <c r="D929" s="286">
        <v>0</v>
      </c>
      <c r="E929" s="286">
        <v>0</v>
      </c>
      <c r="F929" s="286">
        <v>0</v>
      </c>
      <c r="G929" s="286">
        <v>0</v>
      </c>
      <c r="H929" s="286">
        <v>0</v>
      </c>
      <c r="I929" s="286">
        <v>0</v>
      </c>
      <c r="J929" s="286">
        <v>0</v>
      </c>
      <c r="K929" s="286">
        <v>0</v>
      </c>
      <c r="L929" s="286">
        <v>0</v>
      </c>
      <c r="M929" s="286">
        <v>0</v>
      </c>
      <c r="N929" s="286">
        <v>0</v>
      </c>
      <c r="O929" s="286">
        <v>0</v>
      </c>
      <c r="P929" s="286">
        <v>0</v>
      </c>
      <c r="Q929" s="166" t="s">
        <v>163</v>
      </c>
      <c r="R929" s="204">
        <f t="shared" si="14"/>
        <v>0</v>
      </c>
    </row>
    <row r="930" spans="1:18" ht="15">
      <c r="A930" s="287" t="s">
        <v>1137</v>
      </c>
      <c r="B930" s="287" t="s">
        <v>734</v>
      </c>
      <c r="C930" s="286">
        <v>17903000</v>
      </c>
      <c r="D930" s="286">
        <v>17977000</v>
      </c>
      <c r="E930" s="286">
        <v>18052000</v>
      </c>
      <c r="F930" s="286">
        <v>18126000</v>
      </c>
      <c r="G930" s="286">
        <v>18201000</v>
      </c>
      <c r="H930" s="286">
        <v>18276000</v>
      </c>
      <c r="I930" s="286">
        <v>18350000</v>
      </c>
      <c r="J930" s="286">
        <v>18425000</v>
      </c>
      <c r="K930" s="286">
        <v>18499000</v>
      </c>
      <c r="L930" s="286">
        <v>18574000</v>
      </c>
      <c r="M930" s="286">
        <v>18649000</v>
      </c>
      <c r="N930" s="286">
        <v>18723000</v>
      </c>
      <c r="O930" s="286">
        <v>18798000</v>
      </c>
      <c r="P930" s="286">
        <v>18350179</v>
      </c>
      <c r="Q930" s="166" t="s">
        <v>163</v>
      </c>
      <c r="R930" s="204">
        <f t="shared" si="14"/>
        <v>0</v>
      </c>
    </row>
    <row r="931" spans="1:18" ht="15">
      <c r="A931" s="287" t="s">
        <v>1138</v>
      </c>
      <c r="B931" s="287" t="s">
        <v>734</v>
      </c>
      <c r="C931" s="286">
        <v>220000</v>
      </c>
      <c r="D931" s="286">
        <v>220000</v>
      </c>
      <c r="E931" s="286">
        <v>220000</v>
      </c>
      <c r="F931" s="286">
        <v>220000</v>
      </c>
      <c r="G931" s="286">
        <v>220000</v>
      </c>
      <c r="H931" s="286">
        <v>220000</v>
      </c>
      <c r="I931" s="286">
        <v>220000</v>
      </c>
      <c r="J931" s="286">
        <v>220000</v>
      </c>
      <c r="K931" s="286">
        <v>220000</v>
      </c>
      <c r="L931" s="286">
        <v>220000</v>
      </c>
      <c r="M931" s="286">
        <v>220000</v>
      </c>
      <c r="N931" s="286">
        <v>220000</v>
      </c>
      <c r="O931" s="286">
        <v>220000</v>
      </c>
      <c r="P931" s="286">
        <v>219572</v>
      </c>
      <c r="Q931" s="166" t="s">
        <v>163</v>
      </c>
      <c r="R931" s="204">
        <f t="shared" si="14"/>
        <v>0</v>
      </c>
    </row>
    <row r="932" spans="1:18" ht="15">
      <c r="A932" s="287" t="s">
        <v>1139</v>
      </c>
      <c r="B932" s="287" t="s">
        <v>734</v>
      </c>
      <c r="C932" s="286">
        <v>0</v>
      </c>
      <c r="D932" s="286">
        <v>0</v>
      </c>
      <c r="E932" s="286">
        <v>0</v>
      </c>
      <c r="F932" s="286">
        <v>0</v>
      </c>
      <c r="G932" s="286">
        <v>0</v>
      </c>
      <c r="H932" s="286">
        <v>0</v>
      </c>
      <c r="I932" s="286">
        <v>0</v>
      </c>
      <c r="J932" s="286">
        <v>0</v>
      </c>
      <c r="K932" s="286">
        <v>0</v>
      </c>
      <c r="L932" s="286">
        <v>0</v>
      </c>
      <c r="M932" s="286">
        <v>0</v>
      </c>
      <c r="N932" s="286">
        <v>0</v>
      </c>
      <c r="O932" s="286">
        <v>0</v>
      </c>
      <c r="P932" s="286">
        <v>0</v>
      </c>
      <c r="Q932" s="166" t="s">
        <v>163</v>
      </c>
      <c r="R932" s="204">
        <f t="shared" si="14"/>
        <v>0</v>
      </c>
    </row>
    <row r="933" spans="1:18" ht="15">
      <c r="A933" s="287" t="s">
        <v>1140</v>
      </c>
      <c r="B933" s="287" t="s">
        <v>734</v>
      </c>
      <c r="C933" s="286">
        <v>0</v>
      </c>
      <c r="D933" s="286">
        <v>0</v>
      </c>
      <c r="E933" s="286">
        <v>0</v>
      </c>
      <c r="F933" s="286">
        <v>0</v>
      </c>
      <c r="G933" s="286">
        <v>0</v>
      </c>
      <c r="H933" s="286">
        <v>0</v>
      </c>
      <c r="I933" s="286">
        <v>0</v>
      </c>
      <c r="J933" s="286">
        <v>0</v>
      </c>
      <c r="K933" s="286">
        <v>0</v>
      </c>
      <c r="L933" s="286">
        <v>0</v>
      </c>
      <c r="M933" s="286">
        <v>0</v>
      </c>
      <c r="N933" s="286">
        <v>0</v>
      </c>
      <c r="O933" s="286">
        <v>0</v>
      </c>
      <c r="P933" s="286">
        <v>0</v>
      </c>
      <c r="Q933" s="166" t="s">
        <v>163</v>
      </c>
      <c r="R933" s="204">
        <f t="shared" si="14"/>
        <v>0</v>
      </c>
    </row>
    <row r="934" spans="1:18" ht="15">
      <c r="A934" s="287" t="s">
        <v>1141</v>
      </c>
      <c r="B934" s="287" t="s">
        <v>734</v>
      </c>
      <c r="C934" s="286">
        <v>0</v>
      </c>
      <c r="D934" s="286">
        <v>0</v>
      </c>
      <c r="E934" s="286">
        <v>0</v>
      </c>
      <c r="F934" s="286">
        <v>0</v>
      </c>
      <c r="G934" s="286">
        <v>0</v>
      </c>
      <c r="H934" s="286">
        <v>0</v>
      </c>
      <c r="I934" s="286">
        <v>0</v>
      </c>
      <c r="J934" s="286">
        <v>0</v>
      </c>
      <c r="K934" s="286">
        <v>0</v>
      </c>
      <c r="L934" s="286">
        <v>0</v>
      </c>
      <c r="M934" s="286">
        <v>0</v>
      </c>
      <c r="N934" s="286">
        <v>0</v>
      </c>
      <c r="O934" s="286">
        <v>0</v>
      </c>
      <c r="P934" s="286">
        <v>0</v>
      </c>
      <c r="Q934" s="166" t="s">
        <v>163</v>
      </c>
      <c r="R934" s="204">
        <f t="shared" si="14"/>
        <v>0</v>
      </c>
    </row>
    <row r="935" spans="1:18" ht="15">
      <c r="A935" s="287" t="s">
        <v>1142</v>
      </c>
      <c r="B935" s="287" t="s">
        <v>734</v>
      </c>
      <c r="C935" s="286">
        <v>0</v>
      </c>
      <c r="D935" s="286">
        <v>0</v>
      </c>
      <c r="E935" s="286">
        <v>0</v>
      </c>
      <c r="F935" s="286">
        <v>0</v>
      </c>
      <c r="G935" s="286">
        <v>0</v>
      </c>
      <c r="H935" s="286">
        <v>0</v>
      </c>
      <c r="I935" s="286">
        <v>0</v>
      </c>
      <c r="J935" s="286">
        <v>0</v>
      </c>
      <c r="K935" s="286">
        <v>0</v>
      </c>
      <c r="L935" s="286">
        <v>0</v>
      </c>
      <c r="M935" s="286">
        <v>0</v>
      </c>
      <c r="N935" s="286">
        <v>0</v>
      </c>
      <c r="O935" s="286">
        <v>0</v>
      </c>
      <c r="P935" s="286">
        <v>0</v>
      </c>
      <c r="Q935" s="166" t="s">
        <v>163</v>
      </c>
      <c r="R935" s="204">
        <f t="shared" si="14"/>
        <v>0</v>
      </c>
    </row>
    <row r="936" spans="1:18" ht="15">
      <c r="A936" s="287" t="s">
        <v>1143</v>
      </c>
      <c r="B936" s="287" t="s">
        <v>734</v>
      </c>
      <c r="C936" s="286">
        <v>63000</v>
      </c>
      <c r="D936" s="286">
        <v>63000</v>
      </c>
      <c r="E936" s="286">
        <v>63000</v>
      </c>
      <c r="F936" s="286">
        <v>63000</v>
      </c>
      <c r="G936" s="286">
        <v>63000</v>
      </c>
      <c r="H936" s="286">
        <v>64000</v>
      </c>
      <c r="I936" s="286">
        <v>64000</v>
      </c>
      <c r="J936" s="286">
        <v>64000</v>
      </c>
      <c r="K936" s="286">
        <v>64000</v>
      </c>
      <c r="L936" s="286">
        <v>64000</v>
      </c>
      <c r="M936" s="286">
        <v>64000</v>
      </c>
      <c r="N936" s="286">
        <v>64000</v>
      </c>
      <c r="O936" s="286">
        <v>64000</v>
      </c>
      <c r="P936" s="286">
        <v>63651</v>
      </c>
      <c r="Q936" s="166" t="s">
        <v>163</v>
      </c>
      <c r="R936" s="204">
        <f t="shared" si="14"/>
        <v>0</v>
      </c>
    </row>
    <row r="937" spans="1:18" ht="15">
      <c r="A937" s="287" t="s">
        <v>1144</v>
      </c>
      <c r="B937" s="287" t="s">
        <v>734</v>
      </c>
      <c r="C937" s="286">
        <v>0</v>
      </c>
      <c r="D937" s="286">
        <v>0</v>
      </c>
      <c r="E937" s="286">
        <v>0</v>
      </c>
      <c r="F937" s="286">
        <v>0</v>
      </c>
      <c r="G937" s="286">
        <v>0</v>
      </c>
      <c r="H937" s="286">
        <v>0</v>
      </c>
      <c r="I937" s="286">
        <v>0</v>
      </c>
      <c r="J937" s="286">
        <v>0</v>
      </c>
      <c r="K937" s="286">
        <v>0</v>
      </c>
      <c r="L937" s="286">
        <v>0</v>
      </c>
      <c r="M937" s="286">
        <v>0</v>
      </c>
      <c r="N937" s="286">
        <v>0</v>
      </c>
      <c r="O937" s="286">
        <v>0</v>
      </c>
      <c r="P937" s="286">
        <v>0</v>
      </c>
      <c r="Q937" s="166" t="s">
        <v>163</v>
      </c>
      <c r="R937" s="204">
        <f t="shared" si="14"/>
        <v>0</v>
      </c>
    </row>
    <row r="938" spans="1:18" ht="15">
      <c r="A938" s="287" t="s">
        <v>1145</v>
      </c>
      <c r="B938" s="287" t="s">
        <v>734</v>
      </c>
      <c r="C938" s="286">
        <v>0</v>
      </c>
      <c r="D938" s="286">
        <v>0</v>
      </c>
      <c r="E938" s="286">
        <v>0</v>
      </c>
      <c r="F938" s="286">
        <v>0</v>
      </c>
      <c r="G938" s="286">
        <v>0</v>
      </c>
      <c r="H938" s="286">
        <v>0</v>
      </c>
      <c r="I938" s="286">
        <v>0</v>
      </c>
      <c r="J938" s="286">
        <v>0</v>
      </c>
      <c r="K938" s="286">
        <v>0</v>
      </c>
      <c r="L938" s="286">
        <v>0</v>
      </c>
      <c r="M938" s="286">
        <v>0</v>
      </c>
      <c r="N938" s="286">
        <v>0</v>
      </c>
      <c r="O938" s="286">
        <v>0</v>
      </c>
      <c r="P938" s="286">
        <v>0</v>
      </c>
      <c r="Q938" s="166" t="s">
        <v>163</v>
      </c>
      <c r="R938" s="204">
        <f t="shared" si="14"/>
        <v>0</v>
      </c>
    </row>
    <row r="939" spans="1:18" ht="15">
      <c r="A939" s="287" t="s">
        <v>1146</v>
      </c>
      <c r="B939" s="287" t="s">
        <v>734</v>
      </c>
      <c r="C939" s="286">
        <v>0</v>
      </c>
      <c r="D939" s="286">
        <v>0</v>
      </c>
      <c r="E939" s="286">
        <v>0</v>
      </c>
      <c r="F939" s="286">
        <v>0</v>
      </c>
      <c r="G939" s="286">
        <v>0</v>
      </c>
      <c r="H939" s="286">
        <v>0</v>
      </c>
      <c r="I939" s="286">
        <v>0</v>
      </c>
      <c r="J939" s="286">
        <v>0</v>
      </c>
      <c r="K939" s="286">
        <v>0</v>
      </c>
      <c r="L939" s="286">
        <v>0</v>
      </c>
      <c r="M939" s="286">
        <v>0</v>
      </c>
      <c r="N939" s="286">
        <v>0</v>
      </c>
      <c r="O939" s="286">
        <v>0</v>
      </c>
      <c r="P939" s="286">
        <v>0</v>
      </c>
      <c r="Q939" s="166" t="s">
        <v>163</v>
      </c>
      <c r="R939" s="204">
        <f t="shared" si="14"/>
        <v>0</v>
      </c>
    </row>
    <row r="940" spans="1:18" ht="15">
      <c r="A940" s="287" t="s">
        <v>1147</v>
      </c>
      <c r="B940" s="287" t="s">
        <v>734</v>
      </c>
      <c r="C940" s="286">
        <v>34000</v>
      </c>
      <c r="D940" s="286">
        <v>35000</v>
      </c>
      <c r="E940" s="286">
        <v>35000</v>
      </c>
      <c r="F940" s="286">
        <v>35000</v>
      </c>
      <c r="G940" s="286">
        <v>35000</v>
      </c>
      <c r="H940" s="286">
        <v>35000</v>
      </c>
      <c r="I940" s="286">
        <v>35000</v>
      </c>
      <c r="J940" s="286">
        <v>36000</v>
      </c>
      <c r="K940" s="286">
        <v>36000</v>
      </c>
      <c r="L940" s="286">
        <v>36000</v>
      </c>
      <c r="M940" s="286">
        <v>36000</v>
      </c>
      <c r="N940" s="286">
        <v>36000</v>
      </c>
      <c r="O940" s="286">
        <v>37000</v>
      </c>
      <c r="P940" s="286">
        <v>35464</v>
      </c>
      <c r="Q940" s="166" t="s">
        <v>163</v>
      </c>
      <c r="R940" s="204">
        <f t="shared" si="14"/>
        <v>0</v>
      </c>
    </row>
    <row r="941" spans="1:18" ht="15">
      <c r="A941" s="287" t="s">
        <v>1148</v>
      </c>
      <c r="B941" s="287" t="s">
        <v>734</v>
      </c>
      <c r="C941" s="286">
        <v>0</v>
      </c>
      <c r="D941" s="286">
        <v>0</v>
      </c>
      <c r="E941" s="286">
        <v>0</v>
      </c>
      <c r="F941" s="286">
        <v>0</v>
      </c>
      <c r="G941" s="286">
        <v>0</v>
      </c>
      <c r="H941" s="286">
        <v>0</v>
      </c>
      <c r="I941" s="286">
        <v>0</v>
      </c>
      <c r="J941" s="286">
        <v>0</v>
      </c>
      <c r="K941" s="286">
        <v>0</v>
      </c>
      <c r="L941" s="286">
        <v>0</v>
      </c>
      <c r="M941" s="286">
        <v>0</v>
      </c>
      <c r="N941" s="286">
        <v>0</v>
      </c>
      <c r="O941" s="286">
        <v>0</v>
      </c>
      <c r="P941" s="286">
        <v>0</v>
      </c>
      <c r="Q941" s="166" t="s">
        <v>163</v>
      </c>
      <c r="R941" s="204">
        <f t="shared" si="14"/>
        <v>0</v>
      </c>
    </row>
    <row r="942" spans="1:18" ht="15">
      <c r="A942" s="287" t="s">
        <v>1149</v>
      </c>
      <c r="B942" s="287" t="s">
        <v>734</v>
      </c>
      <c r="C942" s="286">
        <v>269000</v>
      </c>
      <c r="D942" s="286">
        <v>271000</v>
      </c>
      <c r="E942" s="286">
        <v>273000</v>
      </c>
      <c r="F942" s="286">
        <v>276000</v>
      </c>
      <c r="G942" s="286">
        <v>278000</v>
      </c>
      <c r="H942" s="286">
        <v>280000</v>
      </c>
      <c r="I942" s="286">
        <v>282000</v>
      </c>
      <c r="J942" s="286">
        <v>284000</v>
      </c>
      <c r="K942" s="286">
        <v>286000</v>
      </c>
      <c r="L942" s="286">
        <v>288000</v>
      </c>
      <c r="M942" s="286">
        <v>290000</v>
      </c>
      <c r="N942" s="286">
        <v>293000</v>
      </c>
      <c r="O942" s="286">
        <v>295000</v>
      </c>
      <c r="P942" s="286">
        <v>281967</v>
      </c>
      <c r="Q942" s="166" t="s">
        <v>163</v>
      </c>
      <c r="R942" s="204">
        <f t="shared" si="14"/>
        <v>0</v>
      </c>
    </row>
    <row r="943" spans="1:18" ht="15">
      <c r="A943" s="287" t="s">
        <v>1150</v>
      </c>
      <c r="B943" s="287" t="s">
        <v>734</v>
      </c>
      <c r="C943" s="286">
        <v>0</v>
      </c>
      <c r="D943" s="286">
        <v>0</v>
      </c>
      <c r="E943" s="286">
        <v>0</v>
      </c>
      <c r="F943" s="286">
        <v>0</v>
      </c>
      <c r="G943" s="286">
        <v>0</v>
      </c>
      <c r="H943" s="286">
        <v>0</v>
      </c>
      <c r="I943" s="286">
        <v>0</v>
      </c>
      <c r="J943" s="286">
        <v>0</v>
      </c>
      <c r="K943" s="286">
        <v>0</v>
      </c>
      <c r="L943" s="286">
        <v>0</v>
      </c>
      <c r="M943" s="286">
        <v>0</v>
      </c>
      <c r="N943" s="286">
        <v>0</v>
      </c>
      <c r="O943" s="286">
        <v>0</v>
      </c>
      <c r="P943" s="286">
        <v>0</v>
      </c>
      <c r="Q943" s="166" t="s">
        <v>163</v>
      </c>
      <c r="R943" s="204">
        <f t="shared" si="14"/>
        <v>0</v>
      </c>
    </row>
    <row r="944" spans="1:18" ht="15">
      <c r="A944" s="287" t="s">
        <v>1151</v>
      </c>
      <c r="B944" s="287" t="s">
        <v>734</v>
      </c>
      <c r="C944" s="286">
        <v>0</v>
      </c>
      <c r="D944" s="286">
        <v>0</v>
      </c>
      <c r="E944" s="286">
        <v>0</v>
      </c>
      <c r="F944" s="286">
        <v>0</v>
      </c>
      <c r="G944" s="286">
        <v>0</v>
      </c>
      <c r="H944" s="286">
        <v>0</v>
      </c>
      <c r="I944" s="286">
        <v>0</v>
      </c>
      <c r="J944" s="286">
        <v>0</v>
      </c>
      <c r="K944" s="286">
        <v>0</v>
      </c>
      <c r="L944" s="286">
        <v>0</v>
      </c>
      <c r="M944" s="286">
        <v>0</v>
      </c>
      <c r="N944" s="286">
        <v>0</v>
      </c>
      <c r="O944" s="286">
        <v>0</v>
      </c>
      <c r="P944" s="286">
        <v>0</v>
      </c>
      <c r="Q944" s="166" t="s">
        <v>163</v>
      </c>
      <c r="R944" s="204">
        <f t="shared" si="14"/>
        <v>0</v>
      </c>
    </row>
    <row r="945" spans="1:18" ht="15">
      <c r="A945" s="287" t="s">
        <v>1152</v>
      </c>
      <c r="B945" s="287" t="s">
        <v>734</v>
      </c>
      <c r="C945" s="286">
        <v>0</v>
      </c>
      <c r="D945" s="286">
        <v>0</v>
      </c>
      <c r="E945" s="286">
        <v>0</v>
      </c>
      <c r="F945" s="286">
        <v>0</v>
      </c>
      <c r="G945" s="286">
        <v>0</v>
      </c>
      <c r="H945" s="286">
        <v>0</v>
      </c>
      <c r="I945" s="286">
        <v>0</v>
      </c>
      <c r="J945" s="286">
        <v>0</v>
      </c>
      <c r="K945" s="286">
        <v>0</v>
      </c>
      <c r="L945" s="286">
        <v>0</v>
      </c>
      <c r="M945" s="286">
        <v>0</v>
      </c>
      <c r="N945" s="286">
        <v>0</v>
      </c>
      <c r="O945" s="286">
        <v>0</v>
      </c>
      <c r="P945" s="286">
        <v>0</v>
      </c>
      <c r="Q945" s="166" t="s">
        <v>163</v>
      </c>
      <c r="R945" s="204">
        <f t="shared" si="14"/>
        <v>0</v>
      </c>
    </row>
    <row r="946" spans="1:18" ht="15">
      <c r="A946" s="287" t="s">
        <v>1153</v>
      </c>
      <c r="B946" s="287" t="s">
        <v>734</v>
      </c>
      <c r="C946" s="286">
        <v>27000</v>
      </c>
      <c r="D946" s="286">
        <v>27000</v>
      </c>
      <c r="E946" s="286">
        <v>27000</v>
      </c>
      <c r="F946" s="286">
        <v>27000</v>
      </c>
      <c r="G946" s="286">
        <v>27000</v>
      </c>
      <c r="H946" s="286">
        <v>27000</v>
      </c>
      <c r="I946" s="286">
        <v>27000</v>
      </c>
      <c r="J946" s="286">
        <v>28000</v>
      </c>
      <c r="K946" s="286">
        <v>28000</v>
      </c>
      <c r="L946" s="286">
        <v>28000</v>
      </c>
      <c r="M946" s="286">
        <v>28000</v>
      </c>
      <c r="N946" s="286">
        <v>28000</v>
      </c>
      <c r="O946" s="286">
        <v>28000</v>
      </c>
      <c r="P946" s="286">
        <v>27450</v>
      </c>
      <c r="Q946" s="166" t="s">
        <v>163</v>
      </c>
      <c r="R946" s="204">
        <f t="shared" si="14"/>
        <v>0</v>
      </c>
    </row>
    <row r="947" spans="1:18" ht="15">
      <c r="A947" s="287" t="s">
        <v>1154</v>
      </c>
      <c r="B947" s="287" t="s">
        <v>734</v>
      </c>
      <c r="C947" s="286">
        <v>0</v>
      </c>
      <c r="D947" s="286">
        <v>0</v>
      </c>
      <c r="E947" s="286">
        <v>0</v>
      </c>
      <c r="F947" s="286">
        <v>0</v>
      </c>
      <c r="G947" s="286">
        <v>0</v>
      </c>
      <c r="H947" s="286">
        <v>0</v>
      </c>
      <c r="I947" s="286">
        <v>0</v>
      </c>
      <c r="J947" s="286">
        <v>0</v>
      </c>
      <c r="K947" s="286">
        <v>0</v>
      </c>
      <c r="L947" s="286">
        <v>0</v>
      </c>
      <c r="M947" s="286">
        <v>0</v>
      </c>
      <c r="N947" s="286">
        <v>0</v>
      </c>
      <c r="O947" s="286">
        <v>0</v>
      </c>
      <c r="P947" s="286">
        <v>0</v>
      </c>
      <c r="Q947" s="166" t="s">
        <v>163</v>
      </c>
      <c r="R947" s="204">
        <f t="shared" si="14"/>
        <v>0</v>
      </c>
    </row>
    <row r="948" spans="1:18" ht="15">
      <c r="A948" s="287" t="s">
        <v>1155</v>
      </c>
      <c r="B948" s="287" t="s">
        <v>734</v>
      </c>
      <c r="C948" s="286">
        <v>1217000</v>
      </c>
      <c r="D948" s="286">
        <v>1220000</v>
      </c>
      <c r="E948" s="286">
        <v>1222000</v>
      </c>
      <c r="F948" s="286">
        <v>1225000</v>
      </c>
      <c r="G948" s="286">
        <v>1227000</v>
      </c>
      <c r="H948" s="286">
        <v>1230000</v>
      </c>
      <c r="I948" s="286">
        <v>1232000</v>
      </c>
      <c r="J948" s="286">
        <v>1235000</v>
      </c>
      <c r="K948" s="286">
        <v>1237000</v>
      </c>
      <c r="L948" s="286">
        <v>1240000</v>
      </c>
      <c r="M948" s="286">
        <v>1242000</v>
      </c>
      <c r="N948" s="286">
        <v>1245000</v>
      </c>
      <c r="O948" s="286">
        <v>1247000</v>
      </c>
      <c r="P948" s="286">
        <v>1232167</v>
      </c>
      <c r="Q948" s="166" t="s">
        <v>163</v>
      </c>
      <c r="R948" s="204">
        <f t="shared" si="14"/>
        <v>0</v>
      </c>
    </row>
    <row r="949" spans="1:18" ht="15">
      <c r="A949" s="287" t="s">
        <v>1156</v>
      </c>
      <c r="B949" s="287" t="s">
        <v>734</v>
      </c>
      <c r="C949" s="286">
        <v>0</v>
      </c>
      <c r="D949" s="286">
        <v>0</v>
      </c>
      <c r="E949" s="286">
        <v>0</v>
      </c>
      <c r="F949" s="286">
        <v>0</v>
      </c>
      <c r="G949" s="286">
        <v>0</v>
      </c>
      <c r="H949" s="286">
        <v>0</v>
      </c>
      <c r="I949" s="286">
        <v>0</v>
      </c>
      <c r="J949" s="286">
        <v>0</v>
      </c>
      <c r="K949" s="286">
        <v>0</v>
      </c>
      <c r="L949" s="286">
        <v>0</v>
      </c>
      <c r="M949" s="286">
        <v>0</v>
      </c>
      <c r="N949" s="286">
        <v>0</v>
      </c>
      <c r="O949" s="286">
        <v>0</v>
      </c>
      <c r="P949" s="286">
        <v>0</v>
      </c>
      <c r="Q949" s="166" t="s">
        <v>163</v>
      </c>
      <c r="R949" s="204">
        <f t="shared" si="14"/>
        <v>0</v>
      </c>
    </row>
    <row r="950" spans="1:18" ht="15">
      <c r="A950" s="287" t="s">
        <v>1157</v>
      </c>
      <c r="B950" s="287" t="s">
        <v>734</v>
      </c>
      <c r="C950" s="286">
        <v>0</v>
      </c>
      <c r="D950" s="286">
        <v>0</v>
      </c>
      <c r="E950" s="286">
        <v>0</v>
      </c>
      <c r="F950" s="286">
        <v>0</v>
      </c>
      <c r="G950" s="286">
        <v>0</v>
      </c>
      <c r="H950" s="286">
        <v>0</v>
      </c>
      <c r="I950" s="286">
        <v>0</v>
      </c>
      <c r="J950" s="286">
        <v>0</v>
      </c>
      <c r="K950" s="286">
        <v>0</v>
      </c>
      <c r="L950" s="286">
        <v>0</v>
      </c>
      <c r="M950" s="286">
        <v>0</v>
      </c>
      <c r="N950" s="286">
        <v>0</v>
      </c>
      <c r="O950" s="286">
        <v>0</v>
      </c>
      <c r="P950" s="286">
        <v>0</v>
      </c>
      <c r="Q950" s="166" t="s">
        <v>163</v>
      </c>
      <c r="R950" s="204">
        <f t="shared" si="14"/>
        <v>0</v>
      </c>
    </row>
    <row r="951" spans="1:18" ht="15">
      <c r="A951" s="287" t="s">
        <v>1158</v>
      </c>
      <c r="B951" s="287" t="s">
        <v>734</v>
      </c>
      <c r="C951" s="286">
        <v>0</v>
      </c>
      <c r="D951" s="286">
        <v>0</v>
      </c>
      <c r="E951" s="286">
        <v>0</v>
      </c>
      <c r="F951" s="286">
        <v>0</v>
      </c>
      <c r="G951" s="286">
        <v>0</v>
      </c>
      <c r="H951" s="286">
        <v>0</v>
      </c>
      <c r="I951" s="286">
        <v>0</v>
      </c>
      <c r="J951" s="286">
        <v>0</v>
      </c>
      <c r="K951" s="286">
        <v>0</v>
      </c>
      <c r="L951" s="286">
        <v>0</v>
      </c>
      <c r="M951" s="286">
        <v>0</v>
      </c>
      <c r="N951" s="286">
        <v>0</v>
      </c>
      <c r="O951" s="286">
        <v>0</v>
      </c>
      <c r="P951" s="286">
        <v>0</v>
      </c>
      <c r="Q951" s="166" t="s">
        <v>163</v>
      </c>
      <c r="R951" s="204">
        <f t="shared" si="14"/>
        <v>0</v>
      </c>
    </row>
    <row r="952" spans="1:18" ht="15">
      <c r="A952" s="287" t="s">
        <v>1159</v>
      </c>
      <c r="B952" s="287" t="s">
        <v>734</v>
      </c>
      <c r="C952" s="286">
        <v>0</v>
      </c>
      <c r="D952" s="286">
        <v>0</v>
      </c>
      <c r="E952" s="286">
        <v>0</v>
      </c>
      <c r="F952" s="286">
        <v>0</v>
      </c>
      <c r="G952" s="286">
        <v>0</v>
      </c>
      <c r="H952" s="286">
        <v>0</v>
      </c>
      <c r="I952" s="286">
        <v>0</v>
      </c>
      <c r="J952" s="286">
        <v>0</v>
      </c>
      <c r="K952" s="286">
        <v>0</v>
      </c>
      <c r="L952" s="286">
        <v>0</v>
      </c>
      <c r="M952" s="286">
        <v>0</v>
      </c>
      <c r="N952" s="286">
        <v>0</v>
      </c>
      <c r="O952" s="286">
        <v>0</v>
      </c>
      <c r="P952" s="286">
        <v>0</v>
      </c>
      <c r="Q952" s="166" t="s">
        <v>163</v>
      </c>
      <c r="R952" s="204">
        <f t="shared" si="14"/>
        <v>0</v>
      </c>
    </row>
    <row r="953" spans="1:18" ht="15">
      <c r="A953" s="287" t="s">
        <v>1160</v>
      </c>
      <c r="B953" s="287" t="s">
        <v>734</v>
      </c>
      <c r="C953" s="286">
        <v>0</v>
      </c>
      <c r="D953" s="286">
        <v>0</v>
      </c>
      <c r="E953" s="286">
        <v>0</v>
      </c>
      <c r="F953" s="286">
        <v>0</v>
      </c>
      <c r="G953" s="286">
        <v>0</v>
      </c>
      <c r="H953" s="286">
        <v>0</v>
      </c>
      <c r="I953" s="286">
        <v>0</v>
      </c>
      <c r="J953" s="286">
        <v>0</v>
      </c>
      <c r="K953" s="286">
        <v>0</v>
      </c>
      <c r="L953" s="286">
        <v>0</v>
      </c>
      <c r="M953" s="286">
        <v>0</v>
      </c>
      <c r="N953" s="286">
        <v>0</v>
      </c>
      <c r="O953" s="286">
        <v>0</v>
      </c>
      <c r="P953" s="286">
        <v>0</v>
      </c>
      <c r="Q953" s="166" t="s">
        <v>163</v>
      </c>
      <c r="R953" s="204">
        <f t="shared" si="14"/>
        <v>0</v>
      </c>
    </row>
    <row r="954" spans="1:18" ht="15">
      <c r="A954" s="287" t="s">
        <v>1161</v>
      </c>
      <c r="B954" s="287" t="s">
        <v>734</v>
      </c>
      <c r="C954" s="286">
        <v>252000</v>
      </c>
      <c r="D954" s="286">
        <v>255000</v>
      </c>
      <c r="E954" s="286">
        <v>257000</v>
      </c>
      <c r="F954" s="286">
        <v>259000</v>
      </c>
      <c r="G954" s="286">
        <v>262000</v>
      </c>
      <c r="H954" s="286">
        <v>264000</v>
      </c>
      <c r="I954" s="286">
        <v>266000</v>
      </c>
      <c r="J954" s="286">
        <v>269000</v>
      </c>
      <c r="K954" s="286">
        <v>271000</v>
      </c>
      <c r="L954" s="286">
        <v>274000</v>
      </c>
      <c r="M954" s="286">
        <v>276000</v>
      </c>
      <c r="N954" s="286">
        <v>278000</v>
      </c>
      <c r="O954" s="286">
        <v>281000</v>
      </c>
      <c r="P954" s="286">
        <v>266478</v>
      </c>
      <c r="Q954" s="166" t="s">
        <v>163</v>
      </c>
      <c r="R954" s="204">
        <f t="shared" si="14"/>
        <v>0</v>
      </c>
    </row>
    <row r="955" spans="1:18" ht="15">
      <c r="A955" s="287" t="s">
        <v>1162</v>
      </c>
      <c r="B955" s="287" t="s">
        <v>734</v>
      </c>
      <c r="C955" s="286">
        <v>0</v>
      </c>
      <c r="D955" s="286">
        <v>0</v>
      </c>
      <c r="E955" s="286">
        <v>0</v>
      </c>
      <c r="F955" s="286">
        <v>0</v>
      </c>
      <c r="G955" s="286">
        <v>0</v>
      </c>
      <c r="H955" s="286">
        <v>0</v>
      </c>
      <c r="I955" s="286">
        <v>0</v>
      </c>
      <c r="J955" s="286">
        <v>0</v>
      </c>
      <c r="K955" s="286">
        <v>0</v>
      </c>
      <c r="L955" s="286">
        <v>0</v>
      </c>
      <c r="M955" s="286">
        <v>0</v>
      </c>
      <c r="N955" s="286">
        <v>0</v>
      </c>
      <c r="O955" s="286">
        <v>0</v>
      </c>
      <c r="P955" s="286">
        <v>0</v>
      </c>
      <c r="Q955" s="166" t="s">
        <v>163</v>
      </c>
      <c r="R955" s="204">
        <f t="shared" si="14"/>
        <v>0</v>
      </c>
    </row>
    <row r="956" spans="1:18" ht="15">
      <c r="A956" s="287" t="s">
        <v>1163</v>
      </c>
      <c r="B956" s="287" t="s">
        <v>734</v>
      </c>
      <c r="C956" s="286">
        <v>393000</v>
      </c>
      <c r="D956" s="286">
        <v>399000</v>
      </c>
      <c r="E956" s="286">
        <v>404000</v>
      </c>
      <c r="F956" s="286">
        <v>410000</v>
      </c>
      <c r="G956" s="286">
        <v>416000</v>
      </c>
      <c r="H956" s="286">
        <v>422000</v>
      </c>
      <c r="I956" s="286">
        <v>427000</v>
      </c>
      <c r="J956" s="286">
        <v>433000</v>
      </c>
      <c r="K956" s="286">
        <v>439000</v>
      </c>
      <c r="L956" s="286">
        <v>445000</v>
      </c>
      <c r="M956" s="286">
        <v>450000</v>
      </c>
      <c r="N956" s="286">
        <v>456000</v>
      </c>
      <c r="O956" s="286">
        <v>462000</v>
      </c>
      <c r="P956" s="286">
        <v>427392</v>
      </c>
      <c r="Q956" s="166" t="s">
        <v>163</v>
      </c>
      <c r="R956" s="204">
        <f t="shared" si="14"/>
        <v>0</v>
      </c>
    </row>
    <row r="957" spans="1:18" ht="15">
      <c r="A957" s="287" t="s">
        <v>1164</v>
      </c>
      <c r="B957" s="287" t="s">
        <v>734</v>
      </c>
      <c r="C957" s="286">
        <v>0</v>
      </c>
      <c r="D957" s="286">
        <v>0</v>
      </c>
      <c r="E957" s="286">
        <v>0</v>
      </c>
      <c r="F957" s="286">
        <v>0</v>
      </c>
      <c r="G957" s="286">
        <v>0</v>
      </c>
      <c r="H957" s="286">
        <v>0</v>
      </c>
      <c r="I957" s="286">
        <v>0</v>
      </c>
      <c r="J957" s="286">
        <v>0</v>
      </c>
      <c r="K957" s="286">
        <v>0</v>
      </c>
      <c r="L957" s="286">
        <v>0</v>
      </c>
      <c r="M957" s="286">
        <v>0</v>
      </c>
      <c r="N957" s="286">
        <v>0</v>
      </c>
      <c r="O957" s="286">
        <v>0</v>
      </c>
      <c r="P957" s="286">
        <v>0</v>
      </c>
      <c r="Q957" s="166" t="s">
        <v>163</v>
      </c>
      <c r="R957" s="204">
        <f t="shared" si="14"/>
        <v>0</v>
      </c>
    </row>
    <row r="958" spans="1:18" ht="15">
      <c r="A958" s="287" t="s">
        <v>1165</v>
      </c>
      <c r="B958" s="287" t="s">
        <v>734</v>
      </c>
      <c r="C958" s="286">
        <v>0</v>
      </c>
      <c r="D958" s="286">
        <v>0</v>
      </c>
      <c r="E958" s="286">
        <v>0</v>
      </c>
      <c r="F958" s="286">
        <v>0</v>
      </c>
      <c r="G958" s="286">
        <v>0</v>
      </c>
      <c r="H958" s="286">
        <v>0</v>
      </c>
      <c r="I958" s="286">
        <v>0</v>
      </c>
      <c r="J958" s="286">
        <v>0</v>
      </c>
      <c r="K958" s="286">
        <v>0</v>
      </c>
      <c r="L958" s="286">
        <v>0</v>
      </c>
      <c r="M958" s="286">
        <v>0</v>
      </c>
      <c r="N958" s="286">
        <v>0</v>
      </c>
      <c r="O958" s="286">
        <v>0</v>
      </c>
      <c r="P958" s="286">
        <v>0</v>
      </c>
      <c r="Q958" s="166" t="s">
        <v>163</v>
      </c>
      <c r="R958" s="204">
        <f t="shared" si="14"/>
        <v>0</v>
      </c>
    </row>
    <row r="959" spans="1:18" ht="15">
      <c r="A959" s="287" t="s">
        <v>1166</v>
      </c>
      <c r="B959" s="287" t="s">
        <v>734</v>
      </c>
      <c r="C959" s="286">
        <v>0</v>
      </c>
      <c r="D959" s="286">
        <v>0</v>
      </c>
      <c r="E959" s="286">
        <v>0</v>
      </c>
      <c r="F959" s="286">
        <v>0</v>
      </c>
      <c r="G959" s="286">
        <v>0</v>
      </c>
      <c r="H959" s="286">
        <v>0</v>
      </c>
      <c r="I959" s="286">
        <v>0</v>
      </c>
      <c r="J959" s="286">
        <v>0</v>
      </c>
      <c r="K959" s="286">
        <v>0</v>
      </c>
      <c r="L959" s="286">
        <v>0</v>
      </c>
      <c r="M959" s="286">
        <v>0</v>
      </c>
      <c r="N959" s="286">
        <v>0</v>
      </c>
      <c r="O959" s="286">
        <v>0</v>
      </c>
      <c r="P959" s="286">
        <v>0</v>
      </c>
      <c r="Q959" s="166" t="s">
        <v>163</v>
      </c>
      <c r="R959" s="204">
        <f t="shared" si="14"/>
        <v>0</v>
      </c>
    </row>
    <row r="960" spans="1:18" ht="15">
      <c r="A960" s="287" t="s">
        <v>1167</v>
      </c>
      <c r="B960" s="287" t="s">
        <v>734</v>
      </c>
      <c r="C960" s="286">
        <v>0</v>
      </c>
      <c r="D960" s="286">
        <v>0</v>
      </c>
      <c r="E960" s="286">
        <v>0</v>
      </c>
      <c r="F960" s="286">
        <v>0</v>
      </c>
      <c r="G960" s="286">
        <v>0</v>
      </c>
      <c r="H960" s="286">
        <v>0</v>
      </c>
      <c r="I960" s="286">
        <v>0</v>
      </c>
      <c r="J960" s="286">
        <v>0</v>
      </c>
      <c r="K960" s="286">
        <v>0</v>
      </c>
      <c r="L960" s="286">
        <v>0</v>
      </c>
      <c r="M960" s="286">
        <v>0</v>
      </c>
      <c r="N960" s="286">
        <v>0</v>
      </c>
      <c r="O960" s="286">
        <v>0</v>
      </c>
      <c r="P960" s="286">
        <v>0</v>
      </c>
      <c r="Q960" s="166" t="s">
        <v>163</v>
      </c>
      <c r="R960" s="204">
        <f t="shared" si="14"/>
        <v>0</v>
      </c>
    </row>
    <row r="961" spans="1:18" ht="15">
      <c r="A961" s="287" t="s">
        <v>1168</v>
      </c>
      <c r="B961" s="287" t="s">
        <v>734</v>
      </c>
      <c r="C961" s="286">
        <v>0</v>
      </c>
      <c r="D961" s="286">
        <v>0</v>
      </c>
      <c r="E961" s="286">
        <v>0</v>
      </c>
      <c r="F961" s="286">
        <v>0</v>
      </c>
      <c r="G961" s="286">
        <v>0</v>
      </c>
      <c r="H961" s="286">
        <v>0</v>
      </c>
      <c r="I961" s="286">
        <v>0</v>
      </c>
      <c r="J961" s="286">
        <v>0</v>
      </c>
      <c r="K961" s="286">
        <v>0</v>
      </c>
      <c r="L961" s="286">
        <v>0</v>
      </c>
      <c r="M961" s="286">
        <v>0</v>
      </c>
      <c r="N961" s="286">
        <v>0</v>
      </c>
      <c r="O961" s="286">
        <v>0</v>
      </c>
      <c r="P961" s="286">
        <v>0</v>
      </c>
      <c r="Q961" s="166" t="s">
        <v>163</v>
      </c>
      <c r="R961" s="204">
        <f t="shared" si="14"/>
        <v>0</v>
      </c>
    </row>
    <row r="962" spans="1:18" ht="15">
      <c r="A962" s="287" t="s">
        <v>1169</v>
      </c>
      <c r="B962" s="287" t="s">
        <v>734</v>
      </c>
      <c r="C962" s="286">
        <v>352000</v>
      </c>
      <c r="D962" s="286">
        <v>353000</v>
      </c>
      <c r="E962" s="286">
        <v>353000</v>
      </c>
      <c r="F962" s="286">
        <v>354000</v>
      </c>
      <c r="G962" s="286">
        <v>355000</v>
      </c>
      <c r="H962" s="286">
        <v>355000</v>
      </c>
      <c r="I962" s="286">
        <v>356000</v>
      </c>
      <c r="J962" s="286">
        <v>356000</v>
      </c>
      <c r="K962" s="286">
        <v>357000</v>
      </c>
      <c r="L962" s="286">
        <v>358000</v>
      </c>
      <c r="M962" s="286">
        <v>358000</v>
      </c>
      <c r="N962" s="286">
        <v>359000</v>
      </c>
      <c r="O962" s="286">
        <v>295000</v>
      </c>
      <c r="P962" s="286">
        <v>353120</v>
      </c>
      <c r="Q962" s="166" t="s">
        <v>163</v>
      </c>
      <c r="R962" s="204">
        <f t="shared" si="14"/>
        <v>0</v>
      </c>
    </row>
    <row r="963" spans="1:18" ht="15">
      <c r="A963" s="287" t="s">
        <v>1170</v>
      </c>
      <c r="B963" s="287" t="s">
        <v>734</v>
      </c>
      <c r="C963" s="286">
        <v>0</v>
      </c>
      <c r="D963" s="286">
        <v>0</v>
      </c>
      <c r="E963" s="286">
        <v>0</v>
      </c>
      <c r="F963" s="286">
        <v>0</v>
      </c>
      <c r="G963" s="286">
        <v>0</v>
      </c>
      <c r="H963" s="286">
        <v>0</v>
      </c>
      <c r="I963" s="286">
        <v>0</v>
      </c>
      <c r="J963" s="286">
        <v>0</v>
      </c>
      <c r="K963" s="286">
        <v>0</v>
      </c>
      <c r="L963" s="286">
        <v>0</v>
      </c>
      <c r="M963" s="286">
        <v>0</v>
      </c>
      <c r="N963" s="286">
        <v>0</v>
      </c>
      <c r="O963" s="286">
        <v>0</v>
      </c>
      <c r="P963" s="286">
        <v>0</v>
      </c>
      <c r="Q963" s="166" t="s">
        <v>163</v>
      </c>
      <c r="R963" s="204">
        <f t="shared" si="14"/>
        <v>0</v>
      </c>
    </row>
    <row r="964" spans="1:18" ht="15">
      <c r="A964" s="287" t="s">
        <v>1171</v>
      </c>
      <c r="B964" s="287" t="s">
        <v>734</v>
      </c>
      <c r="C964" s="286">
        <v>0</v>
      </c>
      <c r="D964" s="286">
        <v>0</v>
      </c>
      <c r="E964" s="286">
        <v>0</v>
      </c>
      <c r="F964" s="286">
        <v>0</v>
      </c>
      <c r="G964" s="286">
        <v>0</v>
      </c>
      <c r="H964" s="286">
        <v>0</v>
      </c>
      <c r="I964" s="286">
        <v>0</v>
      </c>
      <c r="J964" s="286">
        <v>0</v>
      </c>
      <c r="K964" s="286">
        <v>0</v>
      </c>
      <c r="L964" s="286">
        <v>0</v>
      </c>
      <c r="M964" s="286">
        <v>0</v>
      </c>
      <c r="N964" s="286">
        <v>0</v>
      </c>
      <c r="O964" s="286">
        <v>0</v>
      </c>
      <c r="P964" s="286">
        <v>0</v>
      </c>
      <c r="Q964" s="166" t="s">
        <v>163</v>
      </c>
      <c r="R964" s="204">
        <f t="shared" ref="R964:R1027" si="15">(ROUND((C964+O964+SUM(D964:N964)*2)/24,-3)-(ROUND(P964,-3)))</f>
        <v>0</v>
      </c>
    </row>
    <row r="965" spans="1:18" ht="15">
      <c r="A965" s="287" t="s">
        <v>1172</v>
      </c>
      <c r="B965" s="287" t="s">
        <v>734</v>
      </c>
      <c r="C965" s="286">
        <v>555000</v>
      </c>
      <c r="D965" s="286">
        <v>557000</v>
      </c>
      <c r="E965" s="286">
        <v>558000</v>
      </c>
      <c r="F965" s="286">
        <v>560000</v>
      </c>
      <c r="G965" s="286">
        <v>561000</v>
      </c>
      <c r="H965" s="286">
        <v>563000</v>
      </c>
      <c r="I965" s="286">
        <v>565000</v>
      </c>
      <c r="J965" s="286">
        <v>566000</v>
      </c>
      <c r="K965" s="286">
        <v>568000</v>
      </c>
      <c r="L965" s="286">
        <v>569000</v>
      </c>
      <c r="M965" s="286">
        <v>571000</v>
      </c>
      <c r="N965" s="286">
        <v>573000</v>
      </c>
      <c r="O965" s="286">
        <v>574000</v>
      </c>
      <c r="P965" s="286">
        <v>564628</v>
      </c>
      <c r="Q965" s="166" t="s">
        <v>163</v>
      </c>
      <c r="R965" s="204">
        <f t="shared" si="15"/>
        <v>0</v>
      </c>
    </row>
    <row r="966" spans="1:18" ht="15">
      <c r="A966" s="287" t="s">
        <v>1173</v>
      </c>
      <c r="B966" s="287" t="s">
        <v>734</v>
      </c>
      <c r="C966" s="286">
        <v>1000</v>
      </c>
      <c r="D966" s="286">
        <v>1000</v>
      </c>
      <c r="E966" s="286">
        <v>1000</v>
      </c>
      <c r="F966" s="286">
        <v>1000</v>
      </c>
      <c r="G966" s="286">
        <v>1000</v>
      </c>
      <c r="H966" s="286">
        <v>1000</v>
      </c>
      <c r="I966" s="286">
        <v>1000</v>
      </c>
      <c r="J966" s="286">
        <v>1000</v>
      </c>
      <c r="K966" s="286">
        <v>1000</v>
      </c>
      <c r="L966" s="286">
        <v>1000</v>
      </c>
      <c r="M966" s="286">
        <v>1000</v>
      </c>
      <c r="N966" s="286">
        <v>1000</v>
      </c>
      <c r="O966" s="286">
        <v>1000</v>
      </c>
      <c r="P966" s="286">
        <v>979</v>
      </c>
      <c r="Q966" s="166" t="s">
        <v>163</v>
      </c>
      <c r="R966" s="204">
        <f t="shared" si="15"/>
        <v>0</v>
      </c>
    </row>
    <row r="967" spans="1:18" ht="15">
      <c r="A967" s="287" t="s">
        <v>1174</v>
      </c>
      <c r="B967" s="287" t="s">
        <v>734</v>
      </c>
      <c r="C967" s="286">
        <v>1000</v>
      </c>
      <c r="D967" s="286">
        <v>1000</v>
      </c>
      <c r="E967" s="286">
        <v>1000</v>
      </c>
      <c r="F967" s="286">
        <v>1000</v>
      </c>
      <c r="G967" s="286">
        <v>1000</v>
      </c>
      <c r="H967" s="286">
        <v>1000</v>
      </c>
      <c r="I967" s="286">
        <v>1000</v>
      </c>
      <c r="J967" s="286">
        <v>1000</v>
      </c>
      <c r="K967" s="286">
        <v>1000</v>
      </c>
      <c r="L967" s="286">
        <v>1000</v>
      </c>
      <c r="M967" s="286">
        <v>1000</v>
      </c>
      <c r="N967" s="286">
        <v>1000</v>
      </c>
      <c r="O967" s="286">
        <v>1000</v>
      </c>
      <c r="P967" s="286">
        <v>837</v>
      </c>
      <c r="Q967" s="166" t="s">
        <v>163</v>
      </c>
      <c r="R967" s="204">
        <f t="shared" si="15"/>
        <v>0</v>
      </c>
    </row>
    <row r="968" spans="1:18" ht="15">
      <c r="A968" s="287" t="s">
        <v>1175</v>
      </c>
      <c r="B968" s="287" t="s">
        <v>734</v>
      </c>
      <c r="C968" s="286">
        <v>31000</v>
      </c>
      <c r="D968" s="286">
        <v>31000</v>
      </c>
      <c r="E968" s="286">
        <v>31000</v>
      </c>
      <c r="F968" s="286">
        <v>31000</v>
      </c>
      <c r="G968" s="286">
        <v>31000</v>
      </c>
      <c r="H968" s="286">
        <v>31000</v>
      </c>
      <c r="I968" s="286">
        <v>31000</v>
      </c>
      <c r="J968" s="286">
        <v>32000</v>
      </c>
      <c r="K968" s="286">
        <v>32000</v>
      </c>
      <c r="L968" s="286">
        <v>32000</v>
      </c>
      <c r="M968" s="286">
        <v>32000</v>
      </c>
      <c r="N968" s="286">
        <v>32000</v>
      </c>
      <c r="O968" s="286">
        <v>32000</v>
      </c>
      <c r="P968" s="286">
        <v>31413</v>
      </c>
      <c r="Q968" s="166" t="s">
        <v>163</v>
      </c>
      <c r="R968" s="204">
        <f t="shared" si="15"/>
        <v>0</v>
      </c>
    </row>
    <row r="969" spans="1:18" ht="15">
      <c r="A969" s="287" t="s">
        <v>1176</v>
      </c>
      <c r="B969" s="287" t="s">
        <v>734</v>
      </c>
      <c r="C969" s="286">
        <v>0</v>
      </c>
      <c r="D969" s="286">
        <v>0</v>
      </c>
      <c r="E969" s="286">
        <v>0</v>
      </c>
      <c r="F969" s="286">
        <v>0</v>
      </c>
      <c r="G969" s="286">
        <v>0</v>
      </c>
      <c r="H969" s="286">
        <v>0</v>
      </c>
      <c r="I969" s="286">
        <v>0</v>
      </c>
      <c r="J969" s="286">
        <v>0</v>
      </c>
      <c r="K969" s="286">
        <v>0</v>
      </c>
      <c r="L969" s="286">
        <v>0</v>
      </c>
      <c r="M969" s="286">
        <v>0</v>
      </c>
      <c r="N969" s="286">
        <v>0</v>
      </c>
      <c r="O969" s="286">
        <v>0</v>
      </c>
      <c r="P969" s="286">
        <v>0</v>
      </c>
      <c r="Q969" s="166" t="s">
        <v>163</v>
      </c>
      <c r="R969" s="204">
        <f t="shared" si="15"/>
        <v>0</v>
      </c>
    </row>
    <row r="970" spans="1:18" ht="15">
      <c r="A970" s="287" t="s">
        <v>1177</v>
      </c>
      <c r="B970" s="287" t="s">
        <v>734</v>
      </c>
      <c r="C970" s="286">
        <v>8000</v>
      </c>
      <c r="D970" s="286">
        <v>8000</v>
      </c>
      <c r="E970" s="286">
        <v>8000</v>
      </c>
      <c r="F970" s="286">
        <v>8000</v>
      </c>
      <c r="G970" s="286">
        <v>8000</v>
      </c>
      <c r="H970" s="286">
        <v>8000</v>
      </c>
      <c r="I970" s="286">
        <v>8000</v>
      </c>
      <c r="J970" s="286">
        <v>8000</v>
      </c>
      <c r="K970" s="286">
        <v>8000</v>
      </c>
      <c r="L970" s="286">
        <v>8000</v>
      </c>
      <c r="M970" s="286">
        <v>9000</v>
      </c>
      <c r="N970" s="286">
        <v>9000</v>
      </c>
      <c r="O970" s="286">
        <v>9000</v>
      </c>
      <c r="P970" s="286">
        <v>8398</v>
      </c>
      <c r="Q970" s="166" t="s">
        <v>163</v>
      </c>
      <c r="R970" s="204">
        <f t="shared" si="15"/>
        <v>0</v>
      </c>
    </row>
    <row r="971" spans="1:18" ht="15">
      <c r="A971" s="287" t="s">
        <v>1178</v>
      </c>
      <c r="B971" s="287" t="s">
        <v>734</v>
      </c>
      <c r="C971" s="286">
        <v>3000</v>
      </c>
      <c r="D971" s="286">
        <v>3000</v>
      </c>
      <c r="E971" s="286">
        <v>3000</v>
      </c>
      <c r="F971" s="286">
        <v>3000</v>
      </c>
      <c r="G971" s="286">
        <v>3000</v>
      </c>
      <c r="H971" s="286">
        <v>3000</v>
      </c>
      <c r="I971" s="286">
        <v>3000</v>
      </c>
      <c r="J971" s="286">
        <v>3000</v>
      </c>
      <c r="K971" s="286">
        <v>3000</v>
      </c>
      <c r="L971" s="286">
        <v>3000</v>
      </c>
      <c r="M971" s="286">
        <v>3000</v>
      </c>
      <c r="N971" s="286">
        <v>3000</v>
      </c>
      <c r="O971" s="286">
        <v>3000</v>
      </c>
      <c r="P971" s="286">
        <v>3140</v>
      </c>
      <c r="Q971" s="166" t="s">
        <v>163</v>
      </c>
      <c r="R971" s="204">
        <f t="shared" si="15"/>
        <v>0</v>
      </c>
    </row>
    <row r="972" spans="1:18" ht="15">
      <c r="A972" s="287" t="s">
        <v>1179</v>
      </c>
      <c r="B972" s="287" t="s">
        <v>734</v>
      </c>
      <c r="C972" s="286">
        <v>0</v>
      </c>
      <c r="D972" s="286">
        <v>0</v>
      </c>
      <c r="E972" s="286">
        <v>0</v>
      </c>
      <c r="F972" s="286">
        <v>0</v>
      </c>
      <c r="G972" s="286">
        <v>0</v>
      </c>
      <c r="H972" s="286">
        <v>0</v>
      </c>
      <c r="I972" s="286">
        <v>0</v>
      </c>
      <c r="J972" s="286">
        <v>0</v>
      </c>
      <c r="K972" s="286">
        <v>0</v>
      </c>
      <c r="L972" s="286">
        <v>0</v>
      </c>
      <c r="M972" s="286">
        <v>0</v>
      </c>
      <c r="N972" s="286">
        <v>0</v>
      </c>
      <c r="O972" s="286">
        <v>0</v>
      </c>
      <c r="P972" s="286">
        <v>0</v>
      </c>
      <c r="Q972" s="166" t="s">
        <v>163</v>
      </c>
      <c r="R972" s="204">
        <f t="shared" si="15"/>
        <v>0</v>
      </c>
    </row>
    <row r="973" spans="1:18" ht="15">
      <c r="A973" s="287" t="s">
        <v>1180</v>
      </c>
      <c r="B973" s="287" t="s">
        <v>734</v>
      </c>
      <c r="C973" s="286">
        <v>0</v>
      </c>
      <c r="D973" s="286">
        <v>0</v>
      </c>
      <c r="E973" s="286">
        <v>0</v>
      </c>
      <c r="F973" s="286">
        <v>0</v>
      </c>
      <c r="G973" s="286">
        <v>0</v>
      </c>
      <c r="H973" s="286">
        <v>0</v>
      </c>
      <c r="I973" s="286">
        <v>0</v>
      </c>
      <c r="J973" s="286">
        <v>0</v>
      </c>
      <c r="K973" s="286">
        <v>0</v>
      </c>
      <c r="L973" s="286">
        <v>0</v>
      </c>
      <c r="M973" s="286">
        <v>0</v>
      </c>
      <c r="N973" s="286">
        <v>0</v>
      </c>
      <c r="O973" s="286">
        <v>0</v>
      </c>
      <c r="P973" s="286">
        <v>0</v>
      </c>
      <c r="Q973" s="166" t="s">
        <v>163</v>
      </c>
      <c r="R973" s="204">
        <f t="shared" si="15"/>
        <v>0</v>
      </c>
    </row>
    <row r="974" spans="1:18" ht="15">
      <c r="A974" s="287" t="s">
        <v>1181</v>
      </c>
      <c r="B974" s="287" t="s">
        <v>734</v>
      </c>
      <c r="C974" s="286">
        <v>0</v>
      </c>
      <c r="D974" s="286">
        <v>0</v>
      </c>
      <c r="E974" s="286">
        <v>0</v>
      </c>
      <c r="F974" s="286">
        <v>0</v>
      </c>
      <c r="G974" s="286">
        <v>0</v>
      </c>
      <c r="H974" s="286">
        <v>0</v>
      </c>
      <c r="I974" s="286">
        <v>0</v>
      </c>
      <c r="J974" s="286">
        <v>0</v>
      </c>
      <c r="K974" s="286">
        <v>0</v>
      </c>
      <c r="L974" s="286">
        <v>0</v>
      </c>
      <c r="M974" s="286">
        <v>0</v>
      </c>
      <c r="N974" s="286">
        <v>0</v>
      </c>
      <c r="O974" s="286">
        <v>0</v>
      </c>
      <c r="P974" s="286">
        <v>0</v>
      </c>
      <c r="Q974" s="166" t="s">
        <v>163</v>
      </c>
      <c r="R974" s="204">
        <f t="shared" si="15"/>
        <v>0</v>
      </c>
    </row>
    <row r="975" spans="1:18" ht="15">
      <c r="A975" s="287" t="s">
        <v>1182</v>
      </c>
      <c r="B975" s="287" t="s">
        <v>734</v>
      </c>
      <c r="C975" s="286">
        <v>0</v>
      </c>
      <c r="D975" s="286">
        <v>0</v>
      </c>
      <c r="E975" s="286">
        <v>0</v>
      </c>
      <c r="F975" s="286">
        <v>0</v>
      </c>
      <c r="G975" s="286">
        <v>0</v>
      </c>
      <c r="H975" s="286">
        <v>0</v>
      </c>
      <c r="I975" s="286">
        <v>0</v>
      </c>
      <c r="J975" s="286">
        <v>0</v>
      </c>
      <c r="K975" s="286">
        <v>0</v>
      </c>
      <c r="L975" s="286">
        <v>0</v>
      </c>
      <c r="M975" s="286">
        <v>0</v>
      </c>
      <c r="N975" s="286">
        <v>0</v>
      </c>
      <c r="O975" s="286">
        <v>0</v>
      </c>
      <c r="P975" s="286">
        <v>0</v>
      </c>
      <c r="Q975" s="166" t="s">
        <v>163</v>
      </c>
      <c r="R975" s="204">
        <f t="shared" si="15"/>
        <v>0</v>
      </c>
    </row>
    <row r="976" spans="1:18" ht="15">
      <c r="A976" s="287" t="s">
        <v>1183</v>
      </c>
      <c r="B976" s="287" t="s">
        <v>734</v>
      </c>
      <c r="C976" s="286">
        <v>0</v>
      </c>
      <c r="D976" s="286">
        <v>0</v>
      </c>
      <c r="E976" s="286">
        <v>0</v>
      </c>
      <c r="F976" s="286">
        <v>0</v>
      </c>
      <c r="G976" s="286">
        <v>0</v>
      </c>
      <c r="H976" s="286">
        <v>0</v>
      </c>
      <c r="I976" s="286">
        <v>0</v>
      </c>
      <c r="J976" s="286">
        <v>0</v>
      </c>
      <c r="K976" s="286">
        <v>0</v>
      </c>
      <c r="L976" s="286">
        <v>0</v>
      </c>
      <c r="M976" s="286">
        <v>0</v>
      </c>
      <c r="N976" s="286">
        <v>0</v>
      </c>
      <c r="O976" s="286">
        <v>0</v>
      </c>
      <c r="P976" s="286">
        <v>0</v>
      </c>
      <c r="Q976" s="166" t="s">
        <v>163</v>
      </c>
      <c r="R976" s="204">
        <f t="shared" si="15"/>
        <v>0</v>
      </c>
    </row>
    <row r="977" spans="1:18" ht="15">
      <c r="A977" s="287" t="s">
        <v>1184</v>
      </c>
      <c r="B977" s="287" t="s">
        <v>734</v>
      </c>
      <c r="C977" s="286">
        <v>47000</v>
      </c>
      <c r="D977" s="286">
        <v>47000</v>
      </c>
      <c r="E977" s="286">
        <v>47000</v>
      </c>
      <c r="F977" s="286">
        <v>47000</v>
      </c>
      <c r="G977" s="286">
        <v>47000</v>
      </c>
      <c r="H977" s="286">
        <v>47000</v>
      </c>
      <c r="I977" s="286">
        <v>47000</v>
      </c>
      <c r="J977" s="286">
        <v>48000</v>
      </c>
      <c r="K977" s="286">
        <v>48000</v>
      </c>
      <c r="L977" s="286">
        <v>48000</v>
      </c>
      <c r="M977" s="286">
        <v>48000</v>
      </c>
      <c r="N977" s="286">
        <v>48000</v>
      </c>
      <c r="O977" s="286">
        <v>48000</v>
      </c>
      <c r="P977" s="286">
        <v>47500</v>
      </c>
      <c r="Q977" s="166" t="s">
        <v>163</v>
      </c>
      <c r="R977" s="204">
        <f t="shared" si="15"/>
        <v>-1000</v>
      </c>
    </row>
    <row r="978" spans="1:18" ht="15">
      <c r="A978" s="287" t="s">
        <v>1185</v>
      </c>
      <c r="B978" s="287" t="s">
        <v>734</v>
      </c>
      <c r="C978" s="286">
        <v>65000</v>
      </c>
      <c r="D978" s="286">
        <v>65000</v>
      </c>
      <c r="E978" s="286">
        <v>65000</v>
      </c>
      <c r="F978" s="286">
        <v>65000</v>
      </c>
      <c r="G978" s="286">
        <v>66000</v>
      </c>
      <c r="H978" s="286">
        <v>66000</v>
      </c>
      <c r="I978" s="286">
        <v>66000</v>
      </c>
      <c r="J978" s="286">
        <v>66000</v>
      </c>
      <c r="K978" s="286">
        <v>66000</v>
      </c>
      <c r="L978" s="286">
        <v>66000</v>
      </c>
      <c r="M978" s="286">
        <v>66000</v>
      </c>
      <c r="N978" s="286">
        <v>66000</v>
      </c>
      <c r="O978" s="286">
        <v>66000</v>
      </c>
      <c r="P978" s="286">
        <v>65673</v>
      </c>
      <c r="Q978" s="166" t="s">
        <v>163</v>
      </c>
      <c r="R978" s="204">
        <f t="shared" si="15"/>
        <v>0</v>
      </c>
    </row>
    <row r="979" spans="1:18" ht="15">
      <c r="A979" s="287" t="s">
        <v>1186</v>
      </c>
      <c r="B979" s="287" t="s">
        <v>734</v>
      </c>
      <c r="C979" s="286">
        <v>8965000</v>
      </c>
      <c r="D979" s="286">
        <v>8983000</v>
      </c>
      <c r="E979" s="286">
        <v>9001000</v>
      </c>
      <c r="F979" s="286">
        <v>9019000</v>
      </c>
      <c r="G979" s="286">
        <v>9037000</v>
      </c>
      <c r="H979" s="286">
        <v>9055000</v>
      </c>
      <c r="I979" s="286">
        <v>9073000</v>
      </c>
      <c r="J979" s="286">
        <v>9090000</v>
      </c>
      <c r="K979" s="286">
        <v>9108000</v>
      </c>
      <c r="L979" s="286">
        <v>9126000</v>
      </c>
      <c r="M979" s="286">
        <v>9144000</v>
      </c>
      <c r="N979" s="286">
        <v>9162000</v>
      </c>
      <c r="O979" s="286">
        <v>9180000</v>
      </c>
      <c r="P979" s="286">
        <v>9072514</v>
      </c>
      <c r="Q979" s="166" t="s">
        <v>163</v>
      </c>
      <c r="R979" s="204">
        <f t="shared" si="15"/>
        <v>0</v>
      </c>
    </row>
    <row r="980" spans="1:18" ht="15">
      <c r="A980" s="287" t="s">
        <v>1187</v>
      </c>
      <c r="B980" s="287" t="s">
        <v>734</v>
      </c>
      <c r="C980" s="286">
        <v>0</v>
      </c>
      <c r="D980" s="286">
        <v>0</v>
      </c>
      <c r="E980" s="286">
        <v>0</v>
      </c>
      <c r="F980" s="286">
        <v>0</v>
      </c>
      <c r="G980" s="286">
        <v>0</v>
      </c>
      <c r="H980" s="286">
        <v>0</v>
      </c>
      <c r="I980" s="286">
        <v>0</v>
      </c>
      <c r="J980" s="286">
        <v>0</v>
      </c>
      <c r="K980" s="286">
        <v>0</v>
      </c>
      <c r="L980" s="286">
        <v>0</v>
      </c>
      <c r="M980" s="286">
        <v>0</v>
      </c>
      <c r="N980" s="286">
        <v>0</v>
      </c>
      <c r="O980" s="286">
        <v>0</v>
      </c>
      <c r="P980" s="286">
        <v>0</v>
      </c>
      <c r="Q980" s="166" t="s">
        <v>163</v>
      </c>
      <c r="R980" s="204">
        <f t="shared" si="15"/>
        <v>0</v>
      </c>
    </row>
    <row r="981" spans="1:18" ht="15">
      <c r="A981" s="287" t="s">
        <v>1188</v>
      </c>
      <c r="B981" s="287" t="s">
        <v>734</v>
      </c>
      <c r="C981" s="286">
        <v>0</v>
      </c>
      <c r="D981" s="286">
        <v>0</v>
      </c>
      <c r="E981" s="286">
        <v>0</v>
      </c>
      <c r="F981" s="286">
        <v>0</v>
      </c>
      <c r="G981" s="286">
        <v>0</v>
      </c>
      <c r="H981" s="286">
        <v>0</v>
      </c>
      <c r="I981" s="286">
        <v>0</v>
      </c>
      <c r="J981" s="286">
        <v>0</v>
      </c>
      <c r="K981" s="286">
        <v>0</v>
      </c>
      <c r="L981" s="286">
        <v>0</v>
      </c>
      <c r="M981" s="286">
        <v>0</v>
      </c>
      <c r="N981" s="286">
        <v>0</v>
      </c>
      <c r="O981" s="286">
        <v>0</v>
      </c>
      <c r="P981" s="286">
        <v>0</v>
      </c>
      <c r="Q981" s="166" t="s">
        <v>163</v>
      </c>
      <c r="R981" s="204">
        <f t="shared" si="15"/>
        <v>0</v>
      </c>
    </row>
    <row r="982" spans="1:18" ht="15">
      <c r="A982" s="287" t="s">
        <v>1189</v>
      </c>
      <c r="B982" s="287" t="s">
        <v>734</v>
      </c>
      <c r="C982" s="286">
        <v>281000</v>
      </c>
      <c r="D982" s="286">
        <v>284000</v>
      </c>
      <c r="E982" s="286">
        <v>287000</v>
      </c>
      <c r="F982" s="286">
        <v>290000</v>
      </c>
      <c r="G982" s="286">
        <v>293000</v>
      </c>
      <c r="H982" s="286">
        <v>296000</v>
      </c>
      <c r="I982" s="286">
        <v>299000</v>
      </c>
      <c r="J982" s="286">
        <v>302000</v>
      </c>
      <c r="K982" s="286">
        <v>305000</v>
      </c>
      <c r="L982" s="286">
        <v>308000</v>
      </c>
      <c r="M982" s="286">
        <v>311000</v>
      </c>
      <c r="N982" s="286">
        <v>314000</v>
      </c>
      <c r="O982" s="286">
        <v>317000</v>
      </c>
      <c r="P982" s="286">
        <v>299076</v>
      </c>
      <c r="Q982" s="166" t="s">
        <v>163</v>
      </c>
      <c r="R982" s="204">
        <f t="shared" si="15"/>
        <v>0</v>
      </c>
    </row>
    <row r="983" spans="1:18" ht="15">
      <c r="A983" s="287" t="s">
        <v>1190</v>
      </c>
      <c r="B983" s="287" t="s">
        <v>734</v>
      </c>
      <c r="C983" s="286">
        <v>0</v>
      </c>
      <c r="D983" s="286">
        <v>0</v>
      </c>
      <c r="E983" s="286">
        <v>0</v>
      </c>
      <c r="F983" s="286">
        <v>0</v>
      </c>
      <c r="G983" s="286">
        <v>0</v>
      </c>
      <c r="H983" s="286">
        <v>0</v>
      </c>
      <c r="I983" s="286">
        <v>0</v>
      </c>
      <c r="J983" s="286">
        <v>0</v>
      </c>
      <c r="K983" s="286">
        <v>0</v>
      </c>
      <c r="L983" s="286">
        <v>0</v>
      </c>
      <c r="M983" s="286">
        <v>0</v>
      </c>
      <c r="N983" s="286">
        <v>0</v>
      </c>
      <c r="O983" s="286">
        <v>0</v>
      </c>
      <c r="P983" s="286">
        <v>0</v>
      </c>
      <c r="Q983" s="166" t="s">
        <v>163</v>
      </c>
      <c r="R983" s="204">
        <f t="shared" si="15"/>
        <v>0</v>
      </c>
    </row>
    <row r="984" spans="1:18" ht="15">
      <c r="A984" s="287" t="s">
        <v>1191</v>
      </c>
      <c r="B984" s="287" t="s">
        <v>734</v>
      </c>
      <c r="C984" s="286">
        <v>0</v>
      </c>
      <c r="D984" s="286">
        <v>0</v>
      </c>
      <c r="E984" s="286">
        <v>0</v>
      </c>
      <c r="F984" s="286">
        <v>0</v>
      </c>
      <c r="G984" s="286">
        <v>0</v>
      </c>
      <c r="H984" s="286">
        <v>0</v>
      </c>
      <c r="I984" s="286">
        <v>0</v>
      </c>
      <c r="J984" s="286">
        <v>0</v>
      </c>
      <c r="K984" s="286">
        <v>0</v>
      </c>
      <c r="L984" s="286">
        <v>0</v>
      </c>
      <c r="M984" s="286">
        <v>0</v>
      </c>
      <c r="N984" s="286">
        <v>0</v>
      </c>
      <c r="O984" s="286">
        <v>0</v>
      </c>
      <c r="P984" s="286">
        <v>0</v>
      </c>
      <c r="Q984" s="166" t="s">
        <v>163</v>
      </c>
      <c r="R984" s="204">
        <f t="shared" si="15"/>
        <v>0</v>
      </c>
    </row>
    <row r="985" spans="1:18" ht="15">
      <c r="A985" s="287" t="s">
        <v>1192</v>
      </c>
      <c r="B985" s="287" t="s">
        <v>734</v>
      </c>
      <c r="C985" s="286">
        <v>0</v>
      </c>
      <c r="D985" s="286">
        <v>0</v>
      </c>
      <c r="E985" s="286">
        <v>0</v>
      </c>
      <c r="F985" s="286">
        <v>0</v>
      </c>
      <c r="G985" s="286">
        <v>0</v>
      </c>
      <c r="H985" s="286">
        <v>0</v>
      </c>
      <c r="I985" s="286">
        <v>0</v>
      </c>
      <c r="J985" s="286">
        <v>0</v>
      </c>
      <c r="K985" s="286">
        <v>0</v>
      </c>
      <c r="L985" s="286">
        <v>0</v>
      </c>
      <c r="M985" s="286">
        <v>0</v>
      </c>
      <c r="N985" s="286">
        <v>0</v>
      </c>
      <c r="O985" s="286">
        <v>0</v>
      </c>
      <c r="P985" s="286">
        <v>0</v>
      </c>
      <c r="Q985" s="166" t="s">
        <v>163</v>
      </c>
      <c r="R985" s="204">
        <f t="shared" si="15"/>
        <v>0</v>
      </c>
    </row>
    <row r="986" spans="1:18" ht="15">
      <c r="A986" s="287" t="s">
        <v>1193</v>
      </c>
      <c r="B986" s="287" t="s">
        <v>734</v>
      </c>
      <c r="C986" s="286">
        <v>782000</v>
      </c>
      <c r="D986" s="286">
        <v>783000</v>
      </c>
      <c r="E986" s="286">
        <v>784000</v>
      </c>
      <c r="F986" s="286">
        <v>785000</v>
      </c>
      <c r="G986" s="286">
        <v>786000</v>
      </c>
      <c r="H986" s="286">
        <v>787000</v>
      </c>
      <c r="I986" s="286">
        <v>788000</v>
      </c>
      <c r="J986" s="286">
        <v>789000</v>
      </c>
      <c r="K986" s="286">
        <v>790000</v>
      </c>
      <c r="L986" s="286">
        <v>791000</v>
      </c>
      <c r="M986" s="286">
        <v>792000</v>
      </c>
      <c r="N986" s="286">
        <v>793000</v>
      </c>
      <c r="O986" s="286">
        <v>794000</v>
      </c>
      <c r="P986" s="286">
        <v>788117</v>
      </c>
      <c r="Q986" s="166" t="s">
        <v>163</v>
      </c>
      <c r="R986" s="204">
        <f t="shared" si="15"/>
        <v>0</v>
      </c>
    </row>
    <row r="987" spans="1:18" ht="15">
      <c r="A987" s="287" t="s">
        <v>1194</v>
      </c>
      <c r="B987" s="287" t="s">
        <v>734</v>
      </c>
      <c r="C987" s="286">
        <v>505000</v>
      </c>
      <c r="D987" s="286">
        <v>506000</v>
      </c>
      <c r="E987" s="286">
        <v>507000</v>
      </c>
      <c r="F987" s="286">
        <v>507000</v>
      </c>
      <c r="G987" s="286">
        <v>508000</v>
      </c>
      <c r="H987" s="286">
        <v>508000</v>
      </c>
      <c r="I987" s="286">
        <v>509000</v>
      </c>
      <c r="J987" s="286">
        <v>510000</v>
      </c>
      <c r="K987" s="286">
        <v>510000</v>
      </c>
      <c r="L987" s="286">
        <v>511000</v>
      </c>
      <c r="M987" s="286">
        <v>512000</v>
      </c>
      <c r="N987" s="286">
        <v>512000</v>
      </c>
      <c r="O987" s="286">
        <v>513000</v>
      </c>
      <c r="P987" s="286">
        <v>509036</v>
      </c>
      <c r="Q987" s="166" t="s">
        <v>163</v>
      </c>
      <c r="R987" s="204">
        <f t="shared" si="15"/>
        <v>0</v>
      </c>
    </row>
    <row r="988" spans="1:18" ht="15">
      <c r="A988" s="287" t="s">
        <v>1195</v>
      </c>
      <c r="B988" s="287" t="s">
        <v>734</v>
      </c>
      <c r="C988" s="286">
        <v>2880000</v>
      </c>
      <c r="D988" s="286">
        <v>2895000</v>
      </c>
      <c r="E988" s="286">
        <v>2911000</v>
      </c>
      <c r="F988" s="286">
        <v>2926000</v>
      </c>
      <c r="G988" s="286">
        <v>2942000</v>
      </c>
      <c r="H988" s="286">
        <v>2957000</v>
      </c>
      <c r="I988" s="286">
        <v>2973000</v>
      </c>
      <c r="J988" s="286">
        <v>2988000</v>
      </c>
      <c r="K988" s="286">
        <v>3004000</v>
      </c>
      <c r="L988" s="286">
        <v>3020000</v>
      </c>
      <c r="M988" s="286">
        <v>3035000</v>
      </c>
      <c r="N988" s="286">
        <v>3051000</v>
      </c>
      <c r="O988" s="286">
        <v>3066000</v>
      </c>
      <c r="P988" s="286">
        <v>2972944</v>
      </c>
      <c r="Q988" s="166" t="s">
        <v>163</v>
      </c>
      <c r="R988" s="204">
        <f t="shared" si="15"/>
        <v>0</v>
      </c>
    </row>
    <row r="989" spans="1:18" ht="15">
      <c r="A989" s="293" t="s">
        <v>1207</v>
      </c>
      <c r="B989" s="294" t="s">
        <v>1208</v>
      </c>
      <c r="C989" s="286">
        <v>0</v>
      </c>
      <c r="D989" s="286">
        <v>0</v>
      </c>
      <c r="E989" s="286">
        <v>0</v>
      </c>
      <c r="F989" s="286">
        <v>0</v>
      </c>
      <c r="G989" s="286">
        <v>0</v>
      </c>
      <c r="H989" s="286">
        <v>0</v>
      </c>
      <c r="I989" s="286">
        <v>0</v>
      </c>
      <c r="J989" s="286">
        <v>0</v>
      </c>
      <c r="K989" s="286">
        <v>0</v>
      </c>
      <c r="L989" s="286">
        <v>0</v>
      </c>
      <c r="M989" s="286">
        <v>0</v>
      </c>
      <c r="N989" s="286">
        <v>0</v>
      </c>
      <c r="O989" s="286">
        <v>0</v>
      </c>
      <c r="P989" s="286">
        <v>0</v>
      </c>
      <c r="Q989" s="166" t="s">
        <v>164</v>
      </c>
      <c r="R989" s="204">
        <f t="shared" si="15"/>
        <v>0</v>
      </c>
    </row>
    <row r="990" spans="1:18" ht="15">
      <c r="A990" s="293" t="s">
        <v>1209</v>
      </c>
      <c r="B990" s="294" t="s">
        <v>1208</v>
      </c>
      <c r="C990" s="286">
        <v>391000</v>
      </c>
      <c r="D990" s="286">
        <v>396000</v>
      </c>
      <c r="E990" s="286">
        <v>402000</v>
      </c>
      <c r="F990" s="286">
        <v>407000</v>
      </c>
      <c r="G990" s="286">
        <v>413000</v>
      </c>
      <c r="H990" s="286">
        <v>418000</v>
      </c>
      <c r="I990" s="286">
        <v>424000</v>
      </c>
      <c r="J990" s="286">
        <v>429000</v>
      </c>
      <c r="K990" s="286">
        <v>435000</v>
      </c>
      <c r="L990" s="286">
        <v>440000</v>
      </c>
      <c r="M990" s="286">
        <v>446000</v>
      </c>
      <c r="N990" s="286">
        <v>451000</v>
      </c>
      <c r="O990" s="286">
        <v>456000</v>
      </c>
      <c r="P990" s="286">
        <v>423722</v>
      </c>
      <c r="Q990" s="166" t="s">
        <v>164</v>
      </c>
      <c r="R990" s="204">
        <f t="shared" si="15"/>
        <v>0</v>
      </c>
    </row>
    <row r="991" spans="1:18" ht="15">
      <c r="A991" s="293" t="s">
        <v>1210</v>
      </c>
      <c r="B991" s="294" t="s">
        <v>1208</v>
      </c>
      <c r="C991" s="286">
        <v>0</v>
      </c>
      <c r="D991" s="286">
        <v>0</v>
      </c>
      <c r="E991" s="286">
        <v>0</v>
      </c>
      <c r="F991" s="286">
        <v>0</v>
      </c>
      <c r="G991" s="286">
        <v>0</v>
      </c>
      <c r="H991" s="286">
        <v>0</v>
      </c>
      <c r="I991" s="286">
        <v>0</v>
      </c>
      <c r="J991" s="286">
        <v>0</v>
      </c>
      <c r="K991" s="286">
        <v>0</v>
      </c>
      <c r="L991" s="286">
        <v>0</v>
      </c>
      <c r="M991" s="286">
        <v>0</v>
      </c>
      <c r="N991" s="286">
        <v>0</v>
      </c>
      <c r="O991" s="286">
        <v>0</v>
      </c>
      <c r="P991" s="286">
        <v>0</v>
      </c>
      <c r="Q991" s="166" t="s">
        <v>164</v>
      </c>
      <c r="R991" s="204">
        <f t="shared" si="15"/>
        <v>0</v>
      </c>
    </row>
    <row r="992" spans="1:18" ht="15">
      <c r="A992" s="293" t="s">
        <v>1211</v>
      </c>
      <c r="B992" s="294" t="s">
        <v>1208</v>
      </c>
      <c r="C992" s="286">
        <v>18031000</v>
      </c>
      <c r="D992" s="286">
        <v>18208000</v>
      </c>
      <c r="E992" s="286">
        <v>18388000</v>
      </c>
      <c r="F992" s="286">
        <v>18294000</v>
      </c>
      <c r="G992" s="286">
        <v>18395000</v>
      </c>
      <c r="H992" s="286">
        <v>18604000</v>
      </c>
      <c r="I992" s="286">
        <v>18784000</v>
      </c>
      <c r="J992" s="286">
        <v>18882000</v>
      </c>
      <c r="K992" s="286">
        <v>19098000</v>
      </c>
      <c r="L992" s="286">
        <v>19314000</v>
      </c>
      <c r="M992" s="286">
        <v>19526000</v>
      </c>
      <c r="N992" s="286">
        <v>19744000</v>
      </c>
      <c r="O992" s="286">
        <v>19966000</v>
      </c>
      <c r="P992" s="286">
        <v>18852826</v>
      </c>
      <c r="Q992" s="166" t="s">
        <v>164</v>
      </c>
      <c r="R992" s="204">
        <f t="shared" si="15"/>
        <v>0</v>
      </c>
    </row>
    <row r="993" spans="1:18" ht="15">
      <c r="A993" s="293" t="s">
        <v>1212</v>
      </c>
      <c r="B993" s="294" t="s">
        <v>1208</v>
      </c>
      <c r="C993" s="286">
        <v>0</v>
      </c>
      <c r="D993" s="286">
        <v>0</v>
      </c>
      <c r="E993" s="286">
        <v>0</v>
      </c>
      <c r="F993" s="286">
        <v>0</v>
      </c>
      <c r="G993" s="286">
        <v>0</v>
      </c>
      <c r="H993" s="286">
        <v>0</v>
      </c>
      <c r="I993" s="286">
        <v>0</v>
      </c>
      <c r="J993" s="286">
        <v>0</v>
      </c>
      <c r="K993" s="286">
        <v>0</v>
      </c>
      <c r="L993" s="286">
        <v>0</v>
      </c>
      <c r="M993" s="286">
        <v>0</v>
      </c>
      <c r="N993" s="286">
        <v>0</v>
      </c>
      <c r="O993" s="286">
        <v>0</v>
      </c>
      <c r="P993" s="286">
        <v>0</v>
      </c>
      <c r="Q993" s="166" t="s">
        <v>164</v>
      </c>
      <c r="R993" s="204">
        <f t="shared" si="15"/>
        <v>0</v>
      </c>
    </row>
    <row r="994" spans="1:18" ht="15">
      <c r="A994" s="293" t="s">
        <v>1213</v>
      </c>
      <c r="B994" s="294" t="s">
        <v>1208</v>
      </c>
      <c r="C994" s="286">
        <v>0</v>
      </c>
      <c r="D994" s="286">
        <v>0</v>
      </c>
      <c r="E994" s="286">
        <v>0</v>
      </c>
      <c r="F994" s="286">
        <v>0</v>
      </c>
      <c r="G994" s="286">
        <v>0</v>
      </c>
      <c r="H994" s="286">
        <v>0</v>
      </c>
      <c r="I994" s="286">
        <v>0</v>
      </c>
      <c r="J994" s="286">
        <v>0</v>
      </c>
      <c r="K994" s="286">
        <v>0</v>
      </c>
      <c r="L994" s="286">
        <v>0</v>
      </c>
      <c r="M994" s="286">
        <v>0</v>
      </c>
      <c r="N994" s="286">
        <v>0</v>
      </c>
      <c r="O994" s="286">
        <v>0</v>
      </c>
      <c r="P994" s="286">
        <v>0</v>
      </c>
      <c r="Q994" s="166" t="s">
        <v>164</v>
      </c>
      <c r="R994" s="204">
        <f t="shared" si="15"/>
        <v>0</v>
      </c>
    </row>
    <row r="995" spans="1:18" ht="15">
      <c r="A995" s="293" t="s">
        <v>1214</v>
      </c>
      <c r="B995" s="294" t="s">
        <v>1208</v>
      </c>
      <c r="C995" s="286">
        <v>0</v>
      </c>
      <c r="D995" s="286">
        <v>0</v>
      </c>
      <c r="E995" s="286">
        <v>0</v>
      </c>
      <c r="F995" s="286">
        <v>0</v>
      </c>
      <c r="G995" s="286">
        <v>0</v>
      </c>
      <c r="H995" s="286">
        <v>0</v>
      </c>
      <c r="I995" s="286">
        <v>0</v>
      </c>
      <c r="J995" s="286">
        <v>0</v>
      </c>
      <c r="K995" s="286">
        <v>0</v>
      </c>
      <c r="L995" s="286">
        <v>0</v>
      </c>
      <c r="M995" s="286">
        <v>0</v>
      </c>
      <c r="N995" s="286">
        <v>0</v>
      </c>
      <c r="O995" s="286">
        <v>0</v>
      </c>
      <c r="P995" s="286">
        <v>0</v>
      </c>
      <c r="Q995" s="166" t="s">
        <v>164</v>
      </c>
      <c r="R995" s="204">
        <f t="shared" si="15"/>
        <v>0</v>
      </c>
    </row>
    <row r="996" spans="1:18" ht="15">
      <c r="A996" s="293" t="s">
        <v>1215</v>
      </c>
      <c r="B996" s="294" t="s">
        <v>1208</v>
      </c>
      <c r="C996" s="286">
        <v>0</v>
      </c>
      <c r="D996" s="286">
        <v>0</v>
      </c>
      <c r="E996" s="286">
        <v>0</v>
      </c>
      <c r="F996" s="286">
        <v>0</v>
      </c>
      <c r="G996" s="286">
        <v>0</v>
      </c>
      <c r="H996" s="286">
        <v>0</v>
      </c>
      <c r="I996" s="286">
        <v>0</v>
      </c>
      <c r="J996" s="286">
        <v>0</v>
      </c>
      <c r="K996" s="286">
        <v>0</v>
      </c>
      <c r="L996" s="286">
        <v>0</v>
      </c>
      <c r="M996" s="286">
        <v>0</v>
      </c>
      <c r="N996" s="286">
        <v>0</v>
      </c>
      <c r="O996" s="286">
        <v>0</v>
      </c>
      <c r="P996" s="286">
        <v>0</v>
      </c>
      <c r="Q996" s="166" t="s">
        <v>164</v>
      </c>
      <c r="R996" s="204">
        <f t="shared" si="15"/>
        <v>0</v>
      </c>
    </row>
    <row r="997" spans="1:18" ht="15">
      <c r="A997" s="293" t="s">
        <v>1216</v>
      </c>
      <c r="B997" s="294" t="s">
        <v>1208</v>
      </c>
      <c r="C997" s="286">
        <v>0</v>
      </c>
      <c r="D997" s="286">
        <v>0</v>
      </c>
      <c r="E997" s="286">
        <v>0</v>
      </c>
      <c r="F997" s="286">
        <v>0</v>
      </c>
      <c r="G997" s="286">
        <v>0</v>
      </c>
      <c r="H997" s="286">
        <v>0</v>
      </c>
      <c r="I997" s="286">
        <v>0</v>
      </c>
      <c r="J997" s="286">
        <v>0</v>
      </c>
      <c r="K997" s="286">
        <v>0</v>
      </c>
      <c r="L997" s="286">
        <v>0</v>
      </c>
      <c r="M997" s="286">
        <v>0</v>
      </c>
      <c r="N997" s="286">
        <v>0</v>
      </c>
      <c r="O997" s="286">
        <v>0</v>
      </c>
      <c r="P997" s="286">
        <v>0</v>
      </c>
      <c r="Q997" s="166" t="s">
        <v>164</v>
      </c>
      <c r="R997" s="204">
        <f t="shared" si="15"/>
        <v>0</v>
      </c>
    </row>
    <row r="998" spans="1:18" ht="15">
      <c r="A998" s="293" t="s">
        <v>1217</v>
      </c>
      <c r="B998" s="294" t="s">
        <v>1208</v>
      </c>
      <c r="C998" s="286">
        <v>0</v>
      </c>
      <c r="D998" s="286">
        <v>0</v>
      </c>
      <c r="E998" s="286">
        <v>0</v>
      </c>
      <c r="F998" s="286">
        <v>36000</v>
      </c>
      <c r="G998" s="286">
        <v>108000</v>
      </c>
      <c r="H998" s="286">
        <v>180000</v>
      </c>
      <c r="I998" s="286">
        <v>252000</v>
      </c>
      <c r="J998" s="286">
        <v>332000</v>
      </c>
      <c r="K998" s="286">
        <v>423000</v>
      </c>
      <c r="L998" s="286">
        <v>523000</v>
      </c>
      <c r="M998" s="286">
        <v>648000</v>
      </c>
      <c r="N998" s="286">
        <v>790000</v>
      </c>
      <c r="O998" s="286">
        <v>936000</v>
      </c>
      <c r="P998" s="286">
        <v>313474</v>
      </c>
      <c r="Q998" s="166" t="s">
        <v>164</v>
      </c>
      <c r="R998" s="204">
        <f t="shared" si="15"/>
        <v>0</v>
      </c>
    </row>
    <row r="999" spans="1:18" ht="15">
      <c r="A999" s="293" t="s">
        <v>1218</v>
      </c>
      <c r="B999" s="294" t="s">
        <v>1208</v>
      </c>
      <c r="C999" s="286">
        <v>0</v>
      </c>
      <c r="D999" s="286">
        <v>0</v>
      </c>
      <c r="E999" s="286">
        <v>0</v>
      </c>
      <c r="F999" s="286">
        <v>0</v>
      </c>
      <c r="G999" s="286">
        <v>0</v>
      </c>
      <c r="H999" s="286">
        <v>0</v>
      </c>
      <c r="I999" s="286">
        <v>0</v>
      </c>
      <c r="J999" s="286">
        <v>0</v>
      </c>
      <c r="K999" s="286">
        <v>0</v>
      </c>
      <c r="L999" s="286">
        <v>0</v>
      </c>
      <c r="M999" s="286">
        <v>0</v>
      </c>
      <c r="N999" s="286">
        <v>0</v>
      </c>
      <c r="O999" s="286">
        <v>0</v>
      </c>
      <c r="P999" s="286">
        <v>0</v>
      </c>
      <c r="Q999" s="166" t="s">
        <v>164</v>
      </c>
      <c r="R999" s="204">
        <f t="shared" si="15"/>
        <v>0</v>
      </c>
    </row>
    <row r="1000" spans="1:18" ht="15">
      <c r="A1000" s="293" t="s">
        <v>1219</v>
      </c>
      <c r="B1000" s="294" t="s">
        <v>1208</v>
      </c>
      <c r="C1000" s="286">
        <v>32231000</v>
      </c>
      <c r="D1000" s="286">
        <v>33252000</v>
      </c>
      <c r="E1000" s="286">
        <v>34279000</v>
      </c>
      <c r="F1000" s="286">
        <v>35305000</v>
      </c>
      <c r="G1000" s="286">
        <v>36215000</v>
      </c>
      <c r="H1000" s="286">
        <v>36402000</v>
      </c>
      <c r="I1000" s="286">
        <v>36692000</v>
      </c>
      <c r="J1000" s="286">
        <v>36821000</v>
      </c>
      <c r="K1000" s="286">
        <v>36642000</v>
      </c>
      <c r="L1000" s="286">
        <v>36516000</v>
      </c>
      <c r="M1000" s="286">
        <v>35939000</v>
      </c>
      <c r="N1000" s="286">
        <v>35618000</v>
      </c>
      <c r="O1000" s="286">
        <v>35600000</v>
      </c>
      <c r="P1000" s="286">
        <v>35633023</v>
      </c>
      <c r="Q1000" s="166" t="s">
        <v>164</v>
      </c>
      <c r="R1000" s="204">
        <f t="shared" si="15"/>
        <v>0</v>
      </c>
    </row>
    <row r="1001" spans="1:18" ht="15">
      <c r="A1001" s="293" t="s">
        <v>1220</v>
      </c>
      <c r="B1001" s="294" t="s">
        <v>1208</v>
      </c>
      <c r="C1001" s="286">
        <v>0</v>
      </c>
      <c r="D1001" s="286">
        <v>0</v>
      </c>
      <c r="E1001" s="286">
        <v>0</v>
      </c>
      <c r="F1001" s="286">
        <v>0</v>
      </c>
      <c r="G1001" s="286">
        <v>0</v>
      </c>
      <c r="H1001" s="286">
        <v>0</v>
      </c>
      <c r="I1001" s="286">
        <v>0</v>
      </c>
      <c r="J1001" s="286">
        <v>0</v>
      </c>
      <c r="K1001" s="286">
        <v>0</v>
      </c>
      <c r="L1001" s="286">
        <v>0</v>
      </c>
      <c r="M1001" s="286">
        <v>0</v>
      </c>
      <c r="N1001" s="286">
        <v>0</v>
      </c>
      <c r="O1001" s="286">
        <v>0</v>
      </c>
      <c r="P1001" s="286">
        <v>0</v>
      </c>
      <c r="Q1001" s="166" t="s">
        <v>164</v>
      </c>
      <c r="R1001" s="204">
        <f t="shared" si="15"/>
        <v>0</v>
      </c>
    </row>
    <row r="1002" spans="1:18" ht="15">
      <c r="A1002" s="293" t="s">
        <v>1221</v>
      </c>
      <c r="B1002" s="294" t="s">
        <v>1208</v>
      </c>
      <c r="C1002" s="286">
        <v>0</v>
      </c>
      <c r="D1002" s="286">
        <v>0</v>
      </c>
      <c r="E1002" s="286">
        <v>0</v>
      </c>
      <c r="F1002" s="286">
        <v>0</v>
      </c>
      <c r="G1002" s="286">
        <v>0</v>
      </c>
      <c r="H1002" s="286">
        <v>0</v>
      </c>
      <c r="I1002" s="286">
        <v>0</v>
      </c>
      <c r="J1002" s="286">
        <v>0</v>
      </c>
      <c r="K1002" s="286">
        <v>0</v>
      </c>
      <c r="L1002" s="286">
        <v>0</v>
      </c>
      <c r="M1002" s="286">
        <v>0</v>
      </c>
      <c r="N1002" s="286">
        <v>0</v>
      </c>
      <c r="O1002" s="286">
        <v>0</v>
      </c>
      <c r="P1002" s="286">
        <v>0</v>
      </c>
      <c r="Q1002" s="166" t="s">
        <v>164</v>
      </c>
      <c r="R1002" s="204">
        <f t="shared" si="15"/>
        <v>0</v>
      </c>
    </row>
    <row r="1003" spans="1:18" ht="15">
      <c r="A1003" s="293" t="s">
        <v>1222</v>
      </c>
      <c r="B1003" s="294" t="s">
        <v>1208</v>
      </c>
      <c r="C1003" s="286">
        <v>121331000</v>
      </c>
      <c r="D1003" s="286">
        <v>121814000</v>
      </c>
      <c r="E1003" s="286">
        <v>122290000</v>
      </c>
      <c r="F1003" s="286">
        <v>122621000</v>
      </c>
      <c r="G1003" s="286">
        <v>123069000</v>
      </c>
      <c r="H1003" s="286">
        <v>123525000</v>
      </c>
      <c r="I1003" s="286">
        <v>123991000</v>
      </c>
      <c r="J1003" s="286">
        <v>124450000</v>
      </c>
      <c r="K1003" s="286">
        <v>124902000</v>
      </c>
      <c r="L1003" s="286">
        <v>125394000</v>
      </c>
      <c r="M1003" s="286">
        <v>125797000</v>
      </c>
      <c r="N1003" s="286">
        <v>126246000</v>
      </c>
      <c r="O1003" s="286">
        <v>126694000</v>
      </c>
      <c r="P1003" s="286">
        <v>124009233</v>
      </c>
      <c r="Q1003" s="166" t="s">
        <v>164</v>
      </c>
      <c r="R1003" s="204">
        <f t="shared" si="15"/>
        <v>0</v>
      </c>
    </row>
    <row r="1004" spans="1:18" ht="15">
      <c r="A1004" s="293" t="s">
        <v>1223</v>
      </c>
      <c r="B1004" s="294" t="s">
        <v>1208</v>
      </c>
      <c r="C1004" s="286">
        <v>0</v>
      </c>
      <c r="D1004" s="286">
        <v>0</v>
      </c>
      <c r="E1004" s="286">
        <v>0</v>
      </c>
      <c r="F1004" s="286">
        <v>0</v>
      </c>
      <c r="G1004" s="286">
        <v>0</v>
      </c>
      <c r="H1004" s="286">
        <v>0</v>
      </c>
      <c r="I1004" s="286">
        <v>0</v>
      </c>
      <c r="J1004" s="286">
        <v>0</v>
      </c>
      <c r="K1004" s="286">
        <v>0</v>
      </c>
      <c r="L1004" s="286">
        <v>0</v>
      </c>
      <c r="M1004" s="286">
        <v>0</v>
      </c>
      <c r="N1004" s="286">
        <v>0</v>
      </c>
      <c r="O1004" s="286">
        <v>0</v>
      </c>
      <c r="P1004" s="286">
        <v>0</v>
      </c>
      <c r="Q1004" s="166" t="s">
        <v>164</v>
      </c>
      <c r="R1004" s="204">
        <f t="shared" si="15"/>
        <v>0</v>
      </c>
    </row>
    <row r="1005" spans="1:18" ht="15">
      <c r="A1005" s="293" t="s">
        <v>1224</v>
      </c>
      <c r="B1005" s="294" t="s">
        <v>1208</v>
      </c>
      <c r="C1005" s="286">
        <v>193197000</v>
      </c>
      <c r="D1005" s="286">
        <v>194434000</v>
      </c>
      <c r="E1005" s="286">
        <v>195457000</v>
      </c>
      <c r="F1005" s="286">
        <v>196688000</v>
      </c>
      <c r="G1005" s="286">
        <v>198002000</v>
      </c>
      <c r="H1005" s="286">
        <v>199326000</v>
      </c>
      <c r="I1005" s="286">
        <v>200694000</v>
      </c>
      <c r="J1005" s="286">
        <v>201918000</v>
      </c>
      <c r="K1005" s="286">
        <v>203209000</v>
      </c>
      <c r="L1005" s="286">
        <v>204621000</v>
      </c>
      <c r="M1005" s="286">
        <v>205987000</v>
      </c>
      <c r="N1005" s="286">
        <v>207357000</v>
      </c>
      <c r="O1005" s="286">
        <v>208866000</v>
      </c>
      <c r="P1005" s="286">
        <v>200727008</v>
      </c>
      <c r="Q1005" s="166" t="s">
        <v>164</v>
      </c>
      <c r="R1005" s="204">
        <f t="shared" si="15"/>
        <v>0</v>
      </c>
    </row>
    <row r="1006" spans="1:18" ht="15">
      <c r="A1006" s="293" t="s">
        <v>1225</v>
      </c>
      <c r="B1006" s="294" t="s">
        <v>1208</v>
      </c>
      <c r="C1006" s="286">
        <v>363884000</v>
      </c>
      <c r="D1006" s="286">
        <v>366296000</v>
      </c>
      <c r="E1006" s="286">
        <v>368756000</v>
      </c>
      <c r="F1006" s="286">
        <v>367346000</v>
      </c>
      <c r="G1006" s="286">
        <v>369594000</v>
      </c>
      <c r="H1006" s="286">
        <v>372376000</v>
      </c>
      <c r="I1006" s="286">
        <v>375150000</v>
      </c>
      <c r="J1006" s="286">
        <v>377346000</v>
      </c>
      <c r="K1006" s="286">
        <v>378747000</v>
      </c>
      <c r="L1006" s="286">
        <v>381868000</v>
      </c>
      <c r="M1006" s="286">
        <v>381848000</v>
      </c>
      <c r="N1006" s="286">
        <v>383214000</v>
      </c>
      <c r="O1006" s="286">
        <v>385223000</v>
      </c>
      <c r="P1006" s="286">
        <v>374757888</v>
      </c>
      <c r="Q1006" s="166" t="s">
        <v>164</v>
      </c>
      <c r="R1006" s="204">
        <f t="shared" si="15"/>
        <v>0</v>
      </c>
    </row>
    <row r="1007" spans="1:18" ht="15">
      <c r="A1007" s="293" t="s">
        <v>1226</v>
      </c>
      <c r="B1007" s="294" t="s">
        <v>1208</v>
      </c>
      <c r="C1007" s="286">
        <v>0</v>
      </c>
      <c r="D1007" s="286">
        <v>0</v>
      </c>
      <c r="E1007" s="286">
        <v>0</v>
      </c>
      <c r="F1007" s="286">
        <v>0</v>
      </c>
      <c r="G1007" s="286">
        <v>0</v>
      </c>
      <c r="H1007" s="286">
        <v>0</v>
      </c>
      <c r="I1007" s="286">
        <v>0</v>
      </c>
      <c r="J1007" s="286">
        <v>0</v>
      </c>
      <c r="K1007" s="286">
        <v>0</v>
      </c>
      <c r="L1007" s="286">
        <v>0</v>
      </c>
      <c r="M1007" s="286">
        <v>0</v>
      </c>
      <c r="N1007" s="286">
        <v>0</v>
      </c>
      <c r="O1007" s="286">
        <v>0</v>
      </c>
      <c r="P1007" s="286">
        <v>0</v>
      </c>
      <c r="Q1007" s="166" t="s">
        <v>164</v>
      </c>
      <c r="R1007" s="204">
        <f t="shared" si="15"/>
        <v>0</v>
      </c>
    </row>
    <row r="1008" spans="1:18" ht="15">
      <c r="A1008" s="293" t="s">
        <v>1227</v>
      </c>
      <c r="B1008" s="294" t="s">
        <v>1208</v>
      </c>
      <c r="C1008" s="286">
        <v>0</v>
      </c>
      <c r="D1008" s="286">
        <v>0</v>
      </c>
      <c r="E1008" s="286">
        <v>0</v>
      </c>
      <c r="F1008" s="286">
        <v>0</v>
      </c>
      <c r="G1008" s="286">
        <v>0</v>
      </c>
      <c r="H1008" s="286">
        <v>0</v>
      </c>
      <c r="I1008" s="286">
        <v>0</v>
      </c>
      <c r="J1008" s="286">
        <v>0</v>
      </c>
      <c r="K1008" s="286">
        <v>0</v>
      </c>
      <c r="L1008" s="286">
        <v>0</v>
      </c>
      <c r="M1008" s="286">
        <v>0</v>
      </c>
      <c r="N1008" s="286">
        <v>0</v>
      </c>
      <c r="O1008" s="286">
        <v>0</v>
      </c>
      <c r="P1008" s="286">
        <v>0</v>
      </c>
      <c r="Q1008" s="166" t="s">
        <v>164</v>
      </c>
      <c r="R1008" s="204">
        <f t="shared" si="15"/>
        <v>0</v>
      </c>
    </row>
    <row r="1009" spans="1:18" ht="15">
      <c r="A1009" s="293" t="s">
        <v>1228</v>
      </c>
      <c r="B1009" s="294" t="s">
        <v>1208</v>
      </c>
      <c r="C1009" s="286">
        <v>0</v>
      </c>
      <c r="D1009" s="286">
        <v>0</v>
      </c>
      <c r="E1009" s="286">
        <v>0</v>
      </c>
      <c r="F1009" s="286">
        <v>0</v>
      </c>
      <c r="G1009" s="286">
        <v>0</v>
      </c>
      <c r="H1009" s="286">
        <v>0</v>
      </c>
      <c r="I1009" s="286">
        <v>0</v>
      </c>
      <c r="J1009" s="286">
        <v>0</v>
      </c>
      <c r="K1009" s="286">
        <v>0</v>
      </c>
      <c r="L1009" s="286">
        <v>0</v>
      </c>
      <c r="M1009" s="286">
        <v>0</v>
      </c>
      <c r="N1009" s="286">
        <v>0</v>
      </c>
      <c r="O1009" s="286">
        <v>0</v>
      </c>
      <c r="P1009" s="286">
        <v>0</v>
      </c>
      <c r="Q1009" s="166" t="s">
        <v>164</v>
      </c>
      <c r="R1009" s="204">
        <f t="shared" si="15"/>
        <v>0</v>
      </c>
    </row>
    <row r="1010" spans="1:18" ht="15">
      <c r="A1010" s="293" t="s">
        <v>1229</v>
      </c>
      <c r="B1010" s="294" t="s">
        <v>1208</v>
      </c>
      <c r="C1010" s="286">
        <v>0</v>
      </c>
      <c r="D1010" s="286">
        <v>0</v>
      </c>
      <c r="E1010" s="286">
        <v>0</v>
      </c>
      <c r="F1010" s="286">
        <v>0</v>
      </c>
      <c r="G1010" s="286">
        <v>0</v>
      </c>
      <c r="H1010" s="286">
        <v>0</v>
      </c>
      <c r="I1010" s="286">
        <v>0</v>
      </c>
      <c r="J1010" s="286">
        <v>0</v>
      </c>
      <c r="K1010" s="286">
        <v>0</v>
      </c>
      <c r="L1010" s="286">
        <v>0</v>
      </c>
      <c r="M1010" s="286">
        <v>0</v>
      </c>
      <c r="N1010" s="286">
        <v>0</v>
      </c>
      <c r="O1010" s="286">
        <v>0</v>
      </c>
      <c r="P1010" s="286">
        <v>0</v>
      </c>
      <c r="Q1010" s="166" t="s">
        <v>164</v>
      </c>
      <c r="R1010" s="204">
        <f t="shared" si="15"/>
        <v>0</v>
      </c>
    </row>
    <row r="1011" spans="1:18" ht="15">
      <c r="A1011" s="293" t="s">
        <v>1230</v>
      </c>
      <c r="B1011" s="294" t="s">
        <v>1208</v>
      </c>
      <c r="C1011" s="286">
        <v>0</v>
      </c>
      <c r="D1011" s="286">
        <v>0</v>
      </c>
      <c r="E1011" s="286">
        <v>0</v>
      </c>
      <c r="F1011" s="286">
        <v>0</v>
      </c>
      <c r="G1011" s="286">
        <v>0</v>
      </c>
      <c r="H1011" s="286">
        <v>0</v>
      </c>
      <c r="I1011" s="286">
        <v>0</v>
      </c>
      <c r="J1011" s="286">
        <v>0</v>
      </c>
      <c r="K1011" s="286">
        <v>0</v>
      </c>
      <c r="L1011" s="286">
        <v>0</v>
      </c>
      <c r="M1011" s="286">
        <v>0</v>
      </c>
      <c r="N1011" s="286">
        <v>0</v>
      </c>
      <c r="O1011" s="286">
        <v>0</v>
      </c>
      <c r="P1011" s="286">
        <v>0</v>
      </c>
      <c r="Q1011" s="166" t="s">
        <v>164</v>
      </c>
      <c r="R1011" s="204">
        <f t="shared" si="15"/>
        <v>0</v>
      </c>
    </row>
    <row r="1012" spans="1:18" ht="15">
      <c r="A1012" s="293" t="s">
        <v>1231</v>
      </c>
      <c r="B1012" s="294" t="s">
        <v>1208</v>
      </c>
      <c r="C1012" s="286">
        <v>0</v>
      </c>
      <c r="D1012" s="286">
        <v>0</v>
      </c>
      <c r="E1012" s="286">
        <v>0</v>
      </c>
      <c r="F1012" s="286">
        <v>0</v>
      </c>
      <c r="G1012" s="286">
        <v>0</v>
      </c>
      <c r="H1012" s="286">
        <v>0</v>
      </c>
      <c r="I1012" s="286">
        <v>0</v>
      </c>
      <c r="J1012" s="286">
        <v>0</v>
      </c>
      <c r="K1012" s="286">
        <v>0</v>
      </c>
      <c r="L1012" s="286">
        <v>0</v>
      </c>
      <c r="M1012" s="286">
        <v>0</v>
      </c>
      <c r="N1012" s="286">
        <v>0</v>
      </c>
      <c r="O1012" s="286">
        <v>0</v>
      </c>
      <c r="P1012" s="286">
        <v>0</v>
      </c>
      <c r="Q1012" s="166" t="s">
        <v>164</v>
      </c>
      <c r="R1012" s="204">
        <f t="shared" si="15"/>
        <v>0</v>
      </c>
    </row>
    <row r="1013" spans="1:18" ht="15">
      <c r="A1013" s="293" t="s">
        <v>1232</v>
      </c>
      <c r="B1013" s="294" t="s">
        <v>1208</v>
      </c>
      <c r="C1013" s="286">
        <v>0</v>
      </c>
      <c r="D1013" s="286">
        <v>0</v>
      </c>
      <c r="E1013" s="286">
        <v>0</v>
      </c>
      <c r="F1013" s="286">
        <v>0</v>
      </c>
      <c r="G1013" s="286">
        <v>0</v>
      </c>
      <c r="H1013" s="286">
        <v>0</v>
      </c>
      <c r="I1013" s="286">
        <v>0</v>
      </c>
      <c r="J1013" s="286">
        <v>0</v>
      </c>
      <c r="K1013" s="286">
        <v>0</v>
      </c>
      <c r="L1013" s="286">
        <v>0</v>
      </c>
      <c r="M1013" s="286">
        <v>0</v>
      </c>
      <c r="N1013" s="286">
        <v>0</v>
      </c>
      <c r="O1013" s="286">
        <v>0</v>
      </c>
      <c r="P1013" s="286">
        <v>0</v>
      </c>
      <c r="Q1013" s="166" t="s">
        <v>164</v>
      </c>
      <c r="R1013" s="204">
        <f t="shared" si="15"/>
        <v>0</v>
      </c>
    </row>
    <row r="1014" spans="1:18" ht="15">
      <c r="A1014" s="293" t="s">
        <v>1233</v>
      </c>
      <c r="B1014" s="294" t="s">
        <v>1208</v>
      </c>
      <c r="C1014" s="286">
        <v>0</v>
      </c>
      <c r="D1014" s="286">
        <v>0</v>
      </c>
      <c r="E1014" s="286">
        <v>0</v>
      </c>
      <c r="F1014" s="286">
        <v>0</v>
      </c>
      <c r="G1014" s="286">
        <v>0</v>
      </c>
      <c r="H1014" s="286">
        <v>0</v>
      </c>
      <c r="I1014" s="286">
        <v>0</v>
      </c>
      <c r="J1014" s="286">
        <v>0</v>
      </c>
      <c r="K1014" s="286">
        <v>0</v>
      </c>
      <c r="L1014" s="286">
        <v>0</v>
      </c>
      <c r="M1014" s="286">
        <v>0</v>
      </c>
      <c r="N1014" s="286">
        <v>0</v>
      </c>
      <c r="O1014" s="286">
        <v>0</v>
      </c>
      <c r="P1014" s="286">
        <v>0</v>
      </c>
      <c r="Q1014" s="166" t="s">
        <v>164</v>
      </c>
      <c r="R1014" s="204">
        <f t="shared" si="15"/>
        <v>0</v>
      </c>
    </row>
    <row r="1015" spans="1:18" ht="15">
      <c r="A1015" s="293" t="s">
        <v>1234</v>
      </c>
      <c r="B1015" s="294" t="s">
        <v>1208</v>
      </c>
      <c r="C1015" s="286">
        <v>0</v>
      </c>
      <c r="D1015" s="286">
        <v>0</v>
      </c>
      <c r="E1015" s="286">
        <v>0</v>
      </c>
      <c r="F1015" s="286">
        <v>0</v>
      </c>
      <c r="G1015" s="286">
        <v>0</v>
      </c>
      <c r="H1015" s="286">
        <v>0</v>
      </c>
      <c r="I1015" s="286">
        <v>0</v>
      </c>
      <c r="J1015" s="286">
        <v>0</v>
      </c>
      <c r="K1015" s="286">
        <v>0</v>
      </c>
      <c r="L1015" s="286">
        <v>0</v>
      </c>
      <c r="M1015" s="286">
        <v>0</v>
      </c>
      <c r="N1015" s="286">
        <v>0</v>
      </c>
      <c r="O1015" s="286">
        <v>0</v>
      </c>
      <c r="P1015" s="286">
        <v>0</v>
      </c>
      <c r="Q1015" s="166" t="s">
        <v>164</v>
      </c>
      <c r="R1015" s="204">
        <f t="shared" si="15"/>
        <v>0</v>
      </c>
    </row>
    <row r="1016" spans="1:18" ht="15">
      <c r="A1016" s="293" t="s">
        <v>1235</v>
      </c>
      <c r="B1016" s="294" t="s">
        <v>1208</v>
      </c>
      <c r="C1016" s="286">
        <v>0</v>
      </c>
      <c r="D1016" s="286">
        <v>0</v>
      </c>
      <c r="E1016" s="286">
        <v>0</v>
      </c>
      <c r="F1016" s="286">
        <v>0</v>
      </c>
      <c r="G1016" s="286">
        <v>0</v>
      </c>
      <c r="H1016" s="286">
        <v>0</v>
      </c>
      <c r="I1016" s="286">
        <v>0</v>
      </c>
      <c r="J1016" s="286">
        <v>0</v>
      </c>
      <c r="K1016" s="286">
        <v>0</v>
      </c>
      <c r="L1016" s="286">
        <v>0</v>
      </c>
      <c r="M1016" s="286">
        <v>0</v>
      </c>
      <c r="N1016" s="286">
        <v>0</v>
      </c>
      <c r="O1016" s="286">
        <v>0</v>
      </c>
      <c r="P1016" s="286">
        <v>239</v>
      </c>
      <c r="Q1016" s="166" t="s">
        <v>164</v>
      </c>
      <c r="R1016" s="204">
        <f t="shared" si="15"/>
        <v>0</v>
      </c>
    </row>
    <row r="1017" spans="1:18" ht="15">
      <c r="A1017" s="293" t="s">
        <v>1236</v>
      </c>
      <c r="B1017" s="294" t="s">
        <v>1208</v>
      </c>
      <c r="C1017" s="286">
        <v>0</v>
      </c>
      <c r="D1017" s="286">
        <v>0</v>
      </c>
      <c r="E1017" s="286">
        <v>0</v>
      </c>
      <c r="F1017" s="286">
        <v>0</v>
      </c>
      <c r="G1017" s="286">
        <v>0</v>
      </c>
      <c r="H1017" s="286">
        <v>0</v>
      </c>
      <c r="I1017" s="286">
        <v>0</v>
      </c>
      <c r="J1017" s="286">
        <v>0</v>
      </c>
      <c r="K1017" s="286">
        <v>0</v>
      </c>
      <c r="L1017" s="286">
        <v>0</v>
      </c>
      <c r="M1017" s="286">
        <v>0</v>
      </c>
      <c r="N1017" s="286">
        <v>0</v>
      </c>
      <c r="O1017" s="286">
        <v>0</v>
      </c>
      <c r="P1017" s="286">
        <v>0</v>
      </c>
      <c r="Q1017" s="166" t="s">
        <v>164</v>
      </c>
      <c r="R1017" s="204">
        <f t="shared" si="15"/>
        <v>0</v>
      </c>
    </row>
    <row r="1018" spans="1:18" ht="15">
      <c r="A1018" s="293" t="s">
        <v>1237</v>
      </c>
      <c r="B1018" s="294" t="s">
        <v>1208</v>
      </c>
      <c r="C1018" s="286">
        <v>0</v>
      </c>
      <c r="D1018" s="286">
        <v>0</v>
      </c>
      <c r="E1018" s="286">
        <v>0</v>
      </c>
      <c r="F1018" s="286">
        <v>0</v>
      </c>
      <c r="G1018" s="286">
        <v>0</v>
      </c>
      <c r="H1018" s="286">
        <v>0</v>
      </c>
      <c r="I1018" s="286">
        <v>0</v>
      </c>
      <c r="J1018" s="286">
        <v>0</v>
      </c>
      <c r="K1018" s="286">
        <v>0</v>
      </c>
      <c r="L1018" s="286">
        <v>0</v>
      </c>
      <c r="M1018" s="286">
        <v>0</v>
      </c>
      <c r="N1018" s="286">
        <v>0</v>
      </c>
      <c r="O1018" s="286">
        <v>0</v>
      </c>
      <c r="P1018" s="286">
        <v>0</v>
      </c>
      <c r="Q1018" s="166" t="s">
        <v>164</v>
      </c>
      <c r="R1018" s="204">
        <f t="shared" si="15"/>
        <v>0</v>
      </c>
    </row>
    <row r="1019" spans="1:18" ht="15">
      <c r="A1019" s="293" t="s">
        <v>1238</v>
      </c>
      <c r="B1019" s="294" t="s">
        <v>1208</v>
      </c>
      <c r="C1019" s="286">
        <v>278960000</v>
      </c>
      <c r="D1019" s="286">
        <v>279866000</v>
      </c>
      <c r="E1019" s="286">
        <v>280815000</v>
      </c>
      <c r="F1019" s="286">
        <v>281644000</v>
      </c>
      <c r="G1019" s="286">
        <v>282623000</v>
      </c>
      <c r="H1019" s="286">
        <v>283605000</v>
      </c>
      <c r="I1019" s="286">
        <v>284581000</v>
      </c>
      <c r="J1019" s="286">
        <v>285466000</v>
      </c>
      <c r="K1019" s="286">
        <v>286408000</v>
      </c>
      <c r="L1019" s="286">
        <v>287467000</v>
      </c>
      <c r="M1019" s="286">
        <v>288192000</v>
      </c>
      <c r="N1019" s="286">
        <v>289147000</v>
      </c>
      <c r="O1019" s="286">
        <v>290127000</v>
      </c>
      <c r="P1019" s="286">
        <v>284529695</v>
      </c>
      <c r="Q1019" s="166" t="s">
        <v>164</v>
      </c>
      <c r="R1019" s="204">
        <f t="shared" si="15"/>
        <v>0</v>
      </c>
    </row>
    <row r="1020" spans="1:18" ht="15">
      <c r="A1020" s="293" t="s">
        <v>1239</v>
      </c>
      <c r="B1020" s="294" t="s">
        <v>1208</v>
      </c>
      <c r="C1020" s="286">
        <v>0</v>
      </c>
      <c r="D1020" s="286">
        <v>0</v>
      </c>
      <c r="E1020" s="286">
        <v>0</v>
      </c>
      <c r="F1020" s="286">
        <v>0</v>
      </c>
      <c r="G1020" s="286">
        <v>0</v>
      </c>
      <c r="H1020" s="286">
        <v>0</v>
      </c>
      <c r="I1020" s="286">
        <v>0</v>
      </c>
      <c r="J1020" s="286">
        <v>0</v>
      </c>
      <c r="K1020" s="286">
        <v>0</v>
      </c>
      <c r="L1020" s="286">
        <v>0</v>
      </c>
      <c r="M1020" s="286">
        <v>0</v>
      </c>
      <c r="N1020" s="286">
        <v>0</v>
      </c>
      <c r="O1020" s="286">
        <v>0</v>
      </c>
      <c r="P1020" s="286">
        <v>0</v>
      </c>
      <c r="Q1020" s="166" t="s">
        <v>164</v>
      </c>
      <c r="R1020" s="204">
        <f t="shared" si="15"/>
        <v>0</v>
      </c>
    </row>
    <row r="1021" spans="1:18" ht="15">
      <c r="A1021" s="293" t="s">
        <v>1240</v>
      </c>
      <c r="B1021" s="294" t="s">
        <v>1208</v>
      </c>
      <c r="C1021" s="286">
        <v>0</v>
      </c>
      <c r="D1021" s="286">
        <v>0</v>
      </c>
      <c r="E1021" s="286">
        <v>0</v>
      </c>
      <c r="F1021" s="286">
        <v>0</v>
      </c>
      <c r="G1021" s="286">
        <v>0</v>
      </c>
      <c r="H1021" s="286">
        <v>0</v>
      </c>
      <c r="I1021" s="286">
        <v>0</v>
      </c>
      <c r="J1021" s="286">
        <v>0</v>
      </c>
      <c r="K1021" s="286">
        <v>0</v>
      </c>
      <c r="L1021" s="286">
        <v>0</v>
      </c>
      <c r="M1021" s="286">
        <v>0</v>
      </c>
      <c r="N1021" s="286">
        <v>0</v>
      </c>
      <c r="O1021" s="286">
        <v>0</v>
      </c>
      <c r="P1021" s="286">
        <v>0</v>
      </c>
      <c r="Q1021" s="166" t="s">
        <v>164</v>
      </c>
      <c r="R1021" s="204">
        <f t="shared" si="15"/>
        <v>0</v>
      </c>
    </row>
    <row r="1022" spans="1:18" ht="15">
      <c r="A1022" s="293" t="s">
        <v>1241</v>
      </c>
      <c r="B1022" s="294" t="s">
        <v>1208</v>
      </c>
      <c r="C1022" s="286">
        <v>0</v>
      </c>
      <c r="D1022" s="286">
        <v>0</v>
      </c>
      <c r="E1022" s="286">
        <v>0</v>
      </c>
      <c r="F1022" s="286">
        <v>0</v>
      </c>
      <c r="G1022" s="286">
        <v>0</v>
      </c>
      <c r="H1022" s="286">
        <v>0</v>
      </c>
      <c r="I1022" s="286">
        <v>0</v>
      </c>
      <c r="J1022" s="286">
        <v>0</v>
      </c>
      <c r="K1022" s="286">
        <v>0</v>
      </c>
      <c r="L1022" s="286">
        <v>0</v>
      </c>
      <c r="M1022" s="286">
        <v>0</v>
      </c>
      <c r="N1022" s="286">
        <v>0</v>
      </c>
      <c r="O1022" s="286">
        <v>0</v>
      </c>
      <c r="P1022" s="286">
        <v>0</v>
      </c>
      <c r="Q1022" s="166" t="s">
        <v>164</v>
      </c>
      <c r="R1022" s="204">
        <f t="shared" si="15"/>
        <v>0</v>
      </c>
    </row>
    <row r="1023" spans="1:18" ht="15">
      <c r="A1023" s="293" t="s">
        <v>1242</v>
      </c>
      <c r="B1023" s="294" t="s">
        <v>1208</v>
      </c>
      <c r="C1023" s="286">
        <v>0</v>
      </c>
      <c r="D1023" s="286">
        <v>0</v>
      </c>
      <c r="E1023" s="286">
        <v>0</v>
      </c>
      <c r="F1023" s="286">
        <v>0</v>
      </c>
      <c r="G1023" s="286">
        <v>0</v>
      </c>
      <c r="H1023" s="286">
        <v>0</v>
      </c>
      <c r="I1023" s="286">
        <v>0</v>
      </c>
      <c r="J1023" s="286">
        <v>0</v>
      </c>
      <c r="K1023" s="286">
        <v>0</v>
      </c>
      <c r="L1023" s="286">
        <v>0</v>
      </c>
      <c r="M1023" s="286">
        <v>0</v>
      </c>
      <c r="N1023" s="286">
        <v>0</v>
      </c>
      <c r="O1023" s="286">
        <v>0</v>
      </c>
      <c r="P1023" s="286">
        <v>0</v>
      </c>
      <c r="Q1023" s="166" t="s">
        <v>164</v>
      </c>
      <c r="R1023" s="204">
        <f t="shared" si="15"/>
        <v>0</v>
      </c>
    </row>
    <row r="1024" spans="1:18" ht="15">
      <c r="A1024" s="293" t="s">
        <v>1243</v>
      </c>
      <c r="B1024" s="294" t="s">
        <v>1208</v>
      </c>
      <c r="C1024" s="286">
        <v>0</v>
      </c>
      <c r="D1024" s="286">
        <v>0</v>
      </c>
      <c r="E1024" s="286">
        <v>0</v>
      </c>
      <c r="F1024" s="286">
        <v>0</v>
      </c>
      <c r="G1024" s="286">
        <v>0</v>
      </c>
      <c r="H1024" s="286">
        <v>0</v>
      </c>
      <c r="I1024" s="286">
        <v>0</v>
      </c>
      <c r="J1024" s="286">
        <v>0</v>
      </c>
      <c r="K1024" s="286">
        <v>0</v>
      </c>
      <c r="L1024" s="286">
        <v>0</v>
      </c>
      <c r="M1024" s="286">
        <v>0</v>
      </c>
      <c r="N1024" s="286">
        <v>0</v>
      </c>
      <c r="O1024" s="286">
        <v>0</v>
      </c>
      <c r="P1024" s="286">
        <v>0</v>
      </c>
      <c r="Q1024" s="166" t="s">
        <v>164</v>
      </c>
      <c r="R1024" s="204">
        <f t="shared" si="15"/>
        <v>0</v>
      </c>
    </row>
    <row r="1025" spans="1:18" ht="15">
      <c r="A1025" s="293" t="s">
        <v>1244</v>
      </c>
      <c r="B1025" s="294" t="s">
        <v>1208</v>
      </c>
      <c r="C1025" s="286">
        <v>0</v>
      </c>
      <c r="D1025" s="286">
        <v>0</v>
      </c>
      <c r="E1025" s="286">
        <v>0</v>
      </c>
      <c r="F1025" s="286">
        <v>0</v>
      </c>
      <c r="G1025" s="286">
        <v>0</v>
      </c>
      <c r="H1025" s="286">
        <v>0</v>
      </c>
      <c r="I1025" s="286">
        <v>0</v>
      </c>
      <c r="J1025" s="286">
        <v>0</v>
      </c>
      <c r="K1025" s="286">
        <v>0</v>
      </c>
      <c r="L1025" s="286">
        <v>0</v>
      </c>
      <c r="M1025" s="286">
        <v>0</v>
      </c>
      <c r="N1025" s="286">
        <v>0</v>
      </c>
      <c r="O1025" s="286">
        <v>0</v>
      </c>
      <c r="P1025" s="286">
        <v>0</v>
      </c>
      <c r="Q1025" s="166" t="s">
        <v>164</v>
      </c>
      <c r="R1025" s="204">
        <f t="shared" si="15"/>
        <v>0</v>
      </c>
    </row>
    <row r="1026" spans="1:18" ht="15">
      <c r="A1026" s="293" t="s">
        <v>1245</v>
      </c>
      <c r="B1026" s="294" t="s">
        <v>1208</v>
      </c>
      <c r="C1026" s="286">
        <v>0</v>
      </c>
      <c r="D1026" s="286">
        <v>0</v>
      </c>
      <c r="E1026" s="286">
        <v>0</v>
      </c>
      <c r="F1026" s="286">
        <v>0</v>
      </c>
      <c r="G1026" s="286">
        <v>0</v>
      </c>
      <c r="H1026" s="286">
        <v>0</v>
      </c>
      <c r="I1026" s="286">
        <v>0</v>
      </c>
      <c r="J1026" s="286">
        <v>0</v>
      </c>
      <c r="K1026" s="286">
        <v>0</v>
      </c>
      <c r="L1026" s="286">
        <v>0</v>
      </c>
      <c r="M1026" s="286">
        <v>0</v>
      </c>
      <c r="N1026" s="286">
        <v>0</v>
      </c>
      <c r="O1026" s="286">
        <v>0</v>
      </c>
      <c r="P1026" s="286">
        <v>0</v>
      </c>
      <c r="Q1026" s="166" t="s">
        <v>164</v>
      </c>
      <c r="R1026" s="204">
        <f t="shared" si="15"/>
        <v>0</v>
      </c>
    </row>
    <row r="1027" spans="1:18" ht="15">
      <c r="A1027" s="293" t="s">
        <v>1246</v>
      </c>
      <c r="B1027" s="294" t="s">
        <v>1208</v>
      </c>
      <c r="C1027" s="286">
        <v>124480000</v>
      </c>
      <c r="D1027" s="286">
        <v>125321000</v>
      </c>
      <c r="E1027" s="286">
        <v>125720000</v>
      </c>
      <c r="F1027" s="286">
        <v>124757000</v>
      </c>
      <c r="G1027" s="286">
        <v>125334000</v>
      </c>
      <c r="H1027" s="286">
        <v>126182000</v>
      </c>
      <c r="I1027" s="286">
        <v>127390000</v>
      </c>
      <c r="J1027" s="286">
        <v>128088000</v>
      </c>
      <c r="K1027" s="286">
        <v>129033000</v>
      </c>
      <c r="L1027" s="286">
        <v>130449000</v>
      </c>
      <c r="M1027" s="286">
        <v>130738000</v>
      </c>
      <c r="N1027" s="286">
        <v>131368000</v>
      </c>
      <c r="O1027" s="286">
        <v>132099000</v>
      </c>
      <c r="P1027" s="286">
        <v>127722318</v>
      </c>
      <c r="Q1027" s="166" t="s">
        <v>164</v>
      </c>
      <c r="R1027" s="204">
        <f t="shared" si="15"/>
        <v>0</v>
      </c>
    </row>
    <row r="1028" spans="1:18" ht="15">
      <c r="A1028" s="293" t="s">
        <v>1247</v>
      </c>
      <c r="B1028" s="294" t="s">
        <v>1208</v>
      </c>
      <c r="C1028" s="286">
        <v>15000</v>
      </c>
      <c r="D1028" s="286">
        <v>15000</v>
      </c>
      <c r="E1028" s="286">
        <v>16000</v>
      </c>
      <c r="F1028" s="286">
        <v>16000</v>
      </c>
      <c r="G1028" s="286">
        <v>16000</v>
      </c>
      <c r="H1028" s="286">
        <v>16000</v>
      </c>
      <c r="I1028" s="286">
        <v>17000</v>
      </c>
      <c r="J1028" s="286">
        <v>17000</v>
      </c>
      <c r="K1028" s="286">
        <v>17000</v>
      </c>
      <c r="L1028" s="286">
        <v>17000</v>
      </c>
      <c r="M1028" s="286">
        <v>17000</v>
      </c>
      <c r="N1028" s="286">
        <v>18000</v>
      </c>
      <c r="O1028" s="286">
        <v>18000</v>
      </c>
      <c r="P1028" s="286">
        <v>16528</v>
      </c>
      <c r="Q1028" s="166" t="s">
        <v>164</v>
      </c>
      <c r="R1028" s="204">
        <f t="shared" ref="R1028:R1091" si="16">(ROUND((C1028+O1028+SUM(D1028:N1028)*2)/24,-3)-(ROUND(P1028,-3)))</f>
        <v>0</v>
      </c>
    </row>
    <row r="1029" spans="1:18" ht="15">
      <c r="A1029" s="293" t="s">
        <v>1248</v>
      </c>
      <c r="B1029" s="294" t="s">
        <v>1208</v>
      </c>
      <c r="C1029" s="286">
        <v>0</v>
      </c>
      <c r="D1029" s="286">
        <v>0</v>
      </c>
      <c r="E1029" s="286">
        <v>0</v>
      </c>
      <c r="F1029" s="286">
        <v>0</v>
      </c>
      <c r="G1029" s="286">
        <v>0</v>
      </c>
      <c r="H1029" s="286">
        <v>0</v>
      </c>
      <c r="I1029" s="286">
        <v>0</v>
      </c>
      <c r="J1029" s="286">
        <v>0</v>
      </c>
      <c r="K1029" s="286">
        <v>0</v>
      </c>
      <c r="L1029" s="286">
        <v>0</v>
      </c>
      <c r="M1029" s="286">
        <v>0</v>
      </c>
      <c r="N1029" s="286">
        <v>0</v>
      </c>
      <c r="O1029" s="286">
        <v>0</v>
      </c>
      <c r="P1029" s="286">
        <v>0</v>
      </c>
      <c r="Q1029" s="166" t="s">
        <v>164</v>
      </c>
      <c r="R1029" s="204">
        <f t="shared" si="16"/>
        <v>0</v>
      </c>
    </row>
    <row r="1030" spans="1:18" ht="15">
      <c r="A1030" s="293" t="s">
        <v>1249</v>
      </c>
      <c r="B1030" s="294" t="s">
        <v>1208</v>
      </c>
      <c r="C1030" s="286">
        <v>0</v>
      </c>
      <c r="D1030" s="286">
        <v>0</v>
      </c>
      <c r="E1030" s="286">
        <v>0</v>
      </c>
      <c r="F1030" s="286">
        <v>0</v>
      </c>
      <c r="G1030" s="286">
        <v>0</v>
      </c>
      <c r="H1030" s="286">
        <v>0</v>
      </c>
      <c r="I1030" s="286">
        <v>0</v>
      </c>
      <c r="J1030" s="286">
        <v>0</v>
      </c>
      <c r="K1030" s="286">
        <v>0</v>
      </c>
      <c r="L1030" s="286">
        <v>0</v>
      </c>
      <c r="M1030" s="286">
        <v>0</v>
      </c>
      <c r="N1030" s="286">
        <v>0</v>
      </c>
      <c r="O1030" s="286">
        <v>0</v>
      </c>
      <c r="P1030" s="286">
        <v>0</v>
      </c>
      <c r="Q1030" s="166" t="s">
        <v>164</v>
      </c>
      <c r="R1030" s="204">
        <f t="shared" si="16"/>
        <v>0</v>
      </c>
    </row>
    <row r="1031" spans="1:18" ht="15">
      <c r="A1031" s="293" t="s">
        <v>1250</v>
      </c>
      <c r="B1031" s="294" t="s">
        <v>1208</v>
      </c>
      <c r="C1031" s="286">
        <v>0</v>
      </c>
      <c r="D1031" s="286">
        <v>0</v>
      </c>
      <c r="E1031" s="286">
        <v>0</v>
      </c>
      <c r="F1031" s="286">
        <v>0</v>
      </c>
      <c r="G1031" s="286">
        <v>0</v>
      </c>
      <c r="H1031" s="286">
        <v>0</v>
      </c>
      <c r="I1031" s="286">
        <v>0</v>
      </c>
      <c r="J1031" s="286">
        <v>0</v>
      </c>
      <c r="K1031" s="286">
        <v>0</v>
      </c>
      <c r="L1031" s="286">
        <v>0</v>
      </c>
      <c r="M1031" s="286">
        <v>0</v>
      </c>
      <c r="N1031" s="286">
        <v>0</v>
      </c>
      <c r="O1031" s="286">
        <v>0</v>
      </c>
      <c r="P1031" s="286">
        <v>0</v>
      </c>
      <c r="Q1031" s="166" t="s">
        <v>164</v>
      </c>
      <c r="R1031" s="204">
        <f t="shared" si="16"/>
        <v>0</v>
      </c>
    </row>
    <row r="1032" spans="1:18" ht="15">
      <c r="A1032" s="293" t="s">
        <v>1251</v>
      </c>
      <c r="B1032" s="294" t="s">
        <v>1208</v>
      </c>
      <c r="C1032" s="286">
        <v>0</v>
      </c>
      <c r="D1032" s="286">
        <v>0</v>
      </c>
      <c r="E1032" s="286">
        <v>0</v>
      </c>
      <c r="F1032" s="286">
        <v>0</v>
      </c>
      <c r="G1032" s="286">
        <v>0</v>
      </c>
      <c r="H1032" s="286">
        <v>0</v>
      </c>
      <c r="I1032" s="286">
        <v>0</v>
      </c>
      <c r="J1032" s="286">
        <v>0</v>
      </c>
      <c r="K1032" s="286">
        <v>0</v>
      </c>
      <c r="L1032" s="286">
        <v>0</v>
      </c>
      <c r="M1032" s="286">
        <v>0</v>
      </c>
      <c r="N1032" s="286">
        <v>0</v>
      </c>
      <c r="O1032" s="286">
        <v>0</v>
      </c>
      <c r="P1032" s="286">
        <v>0</v>
      </c>
      <c r="Q1032" s="166" t="s">
        <v>164</v>
      </c>
      <c r="R1032" s="204">
        <f t="shared" si="16"/>
        <v>0</v>
      </c>
    </row>
    <row r="1033" spans="1:18" ht="15">
      <c r="A1033" s="293" t="s">
        <v>1252</v>
      </c>
      <c r="B1033" s="294" t="s">
        <v>1208</v>
      </c>
      <c r="C1033" s="286">
        <v>0</v>
      </c>
      <c r="D1033" s="286">
        <v>0</v>
      </c>
      <c r="E1033" s="286">
        <v>0</v>
      </c>
      <c r="F1033" s="286">
        <v>0</v>
      </c>
      <c r="G1033" s="286">
        <v>0</v>
      </c>
      <c r="H1033" s="286">
        <v>0</v>
      </c>
      <c r="I1033" s="286">
        <v>0</v>
      </c>
      <c r="J1033" s="286">
        <v>0</v>
      </c>
      <c r="K1033" s="286">
        <v>0</v>
      </c>
      <c r="L1033" s="286">
        <v>0</v>
      </c>
      <c r="M1033" s="286">
        <v>0</v>
      </c>
      <c r="N1033" s="286">
        <v>0</v>
      </c>
      <c r="O1033" s="286">
        <v>0</v>
      </c>
      <c r="P1033" s="286">
        <v>0</v>
      </c>
      <c r="Q1033" s="166" t="s">
        <v>164</v>
      </c>
      <c r="R1033" s="204">
        <f t="shared" si="16"/>
        <v>0</v>
      </c>
    </row>
    <row r="1034" spans="1:18" ht="15">
      <c r="A1034" s="293" t="s">
        <v>1253</v>
      </c>
      <c r="B1034" s="294" t="s">
        <v>1208</v>
      </c>
      <c r="C1034" s="286">
        <v>154413000</v>
      </c>
      <c r="D1034" s="286">
        <v>155175000</v>
      </c>
      <c r="E1034" s="286">
        <v>155708000</v>
      </c>
      <c r="F1034" s="286">
        <v>155740000</v>
      </c>
      <c r="G1034" s="286">
        <v>156385000</v>
      </c>
      <c r="H1034" s="286">
        <v>157066000</v>
      </c>
      <c r="I1034" s="286">
        <v>157873000</v>
      </c>
      <c r="J1034" s="286">
        <v>158561000</v>
      </c>
      <c r="K1034" s="286">
        <v>159347000</v>
      </c>
      <c r="L1034" s="286">
        <v>160306000</v>
      </c>
      <c r="M1034" s="286">
        <v>160631000</v>
      </c>
      <c r="N1034" s="286">
        <v>161240000</v>
      </c>
      <c r="O1034" s="286">
        <v>161569000</v>
      </c>
      <c r="P1034" s="286">
        <v>158002003</v>
      </c>
      <c r="Q1034" s="166" t="s">
        <v>164</v>
      </c>
      <c r="R1034" s="204">
        <f t="shared" si="16"/>
        <v>0</v>
      </c>
    </row>
    <row r="1035" spans="1:18" ht="15">
      <c r="A1035" s="293" t="s">
        <v>1254</v>
      </c>
      <c r="B1035" s="294" t="s">
        <v>1208</v>
      </c>
      <c r="C1035" s="286">
        <v>0</v>
      </c>
      <c r="D1035" s="286">
        <v>0</v>
      </c>
      <c r="E1035" s="286">
        <v>0</v>
      </c>
      <c r="F1035" s="286">
        <v>0</v>
      </c>
      <c r="G1035" s="286">
        <v>0</v>
      </c>
      <c r="H1035" s="286">
        <v>0</v>
      </c>
      <c r="I1035" s="286">
        <v>0</v>
      </c>
      <c r="J1035" s="286">
        <v>0</v>
      </c>
      <c r="K1035" s="286">
        <v>0</v>
      </c>
      <c r="L1035" s="286">
        <v>0</v>
      </c>
      <c r="M1035" s="286">
        <v>0</v>
      </c>
      <c r="N1035" s="286">
        <v>0</v>
      </c>
      <c r="O1035" s="286">
        <v>0</v>
      </c>
      <c r="P1035" s="286">
        <v>0</v>
      </c>
      <c r="Q1035" s="166" t="s">
        <v>164</v>
      </c>
      <c r="R1035" s="204">
        <f t="shared" si="16"/>
        <v>0</v>
      </c>
    </row>
    <row r="1036" spans="1:18" ht="15">
      <c r="A1036" s="293" t="s">
        <v>1255</v>
      </c>
      <c r="B1036" s="294" t="s">
        <v>1208</v>
      </c>
      <c r="C1036" s="286">
        <v>0</v>
      </c>
      <c r="D1036" s="286">
        <v>0</v>
      </c>
      <c r="E1036" s="286">
        <v>0</v>
      </c>
      <c r="F1036" s="286">
        <v>0</v>
      </c>
      <c r="G1036" s="286">
        <v>0</v>
      </c>
      <c r="H1036" s="286">
        <v>0</v>
      </c>
      <c r="I1036" s="286">
        <v>0</v>
      </c>
      <c r="J1036" s="286">
        <v>0</v>
      </c>
      <c r="K1036" s="286">
        <v>0</v>
      </c>
      <c r="L1036" s="286">
        <v>0</v>
      </c>
      <c r="M1036" s="286">
        <v>0</v>
      </c>
      <c r="N1036" s="286">
        <v>0</v>
      </c>
      <c r="O1036" s="286">
        <v>0</v>
      </c>
      <c r="P1036" s="286">
        <v>0</v>
      </c>
      <c r="Q1036" s="166" t="s">
        <v>164</v>
      </c>
      <c r="R1036" s="204">
        <f t="shared" si="16"/>
        <v>0</v>
      </c>
    </row>
    <row r="1037" spans="1:18" ht="15">
      <c r="A1037" s="293" t="s">
        <v>1256</v>
      </c>
      <c r="B1037" s="294" t="s">
        <v>1208</v>
      </c>
      <c r="C1037" s="286">
        <v>0</v>
      </c>
      <c r="D1037" s="286">
        <v>0</v>
      </c>
      <c r="E1037" s="286">
        <v>0</v>
      </c>
      <c r="F1037" s="286">
        <v>0</v>
      </c>
      <c r="G1037" s="286">
        <v>0</v>
      </c>
      <c r="H1037" s="286">
        <v>0</v>
      </c>
      <c r="I1037" s="286">
        <v>0</v>
      </c>
      <c r="J1037" s="286">
        <v>0</v>
      </c>
      <c r="K1037" s="286">
        <v>0</v>
      </c>
      <c r="L1037" s="286">
        <v>0</v>
      </c>
      <c r="M1037" s="286">
        <v>0</v>
      </c>
      <c r="N1037" s="286">
        <v>0</v>
      </c>
      <c r="O1037" s="286">
        <v>0</v>
      </c>
      <c r="P1037" s="286">
        <v>0</v>
      </c>
      <c r="Q1037" s="166" t="s">
        <v>164</v>
      </c>
      <c r="R1037" s="204">
        <f t="shared" si="16"/>
        <v>0</v>
      </c>
    </row>
    <row r="1038" spans="1:18" ht="15">
      <c r="A1038" s="293" t="s">
        <v>1257</v>
      </c>
      <c r="B1038" s="294" t="s">
        <v>1208</v>
      </c>
      <c r="C1038" s="286">
        <v>19000</v>
      </c>
      <c r="D1038" s="286">
        <v>19000</v>
      </c>
      <c r="E1038" s="286">
        <v>19000</v>
      </c>
      <c r="F1038" s="286">
        <v>20000</v>
      </c>
      <c r="G1038" s="286">
        <v>20000</v>
      </c>
      <c r="H1038" s="286">
        <v>20000</v>
      </c>
      <c r="I1038" s="286">
        <v>20000</v>
      </c>
      <c r="J1038" s="286">
        <v>20000</v>
      </c>
      <c r="K1038" s="286">
        <v>21000</v>
      </c>
      <c r="L1038" s="286">
        <v>21000</v>
      </c>
      <c r="M1038" s="286">
        <v>21000</v>
      </c>
      <c r="N1038" s="286">
        <v>21000</v>
      </c>
      <c r="O1038" s="286">
        <v>21000</v>
      </c>
      <c r="P1038" s="286">
        <v>20183</v>
      </c>
      <c r="Q1038" s="166" t="s">
        <v>164</v>
      </c>
      <c r="R1038" s="204">
        <f t="shared" si="16"/>
        <v>0</v>
      </c>
    </row>
    <row r="1039" spans="1:18" ht="15">
      <c r="A1039" s="293" t="s">
        <v>1258</v>
      </c>
      <c r="B1039" s="294" t="s">
        <v>1208</v>
      </c>
      <c r="C1039" s="286">
        <v>0</v>
      </c>
      <c r="D1039" s="286">
        <v>0</v>
      </c>
      <c r="E1039" s="286">
        <v>0</v>
      </c>
      <c r="F1039" s="286">
        <v>0</v>
      </c>
      <c r="G1039" s="286">
        <v>0</v>
      </c>
      <c r="H1039" s="286">
        <v>0</v>
      </c>
      <c r="I1039" s="286">
        <v>0</v>
      </c>
      <c r="J1039" s="286">
        <v>0</v>
      </c>
      <c r="K1039" s="286">
        <v>0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166" t="s">
        <v>164</v>
      </c>
      <c r="R1039" s="204">
        <f t="shared" si="16"/>
        <v>0</v>
      </c>
    </row>
    <row r="1040" spans="1:18" ht="15">
      <c r="A1040" s="293" t="s">
        <v>1259</v>
      </c>
      <c r="B1040" s="294" t="s">
        <v>1208</v>
      </c>
      <c r="C1040" s="286">
        <v>0</v>
      </c>
      <c r="D1040" s="286">
        <v>0</v>
      </c>
      <c r="E1040" s="286">
        <v>0</v>
      </c>
      <c r="F1040" s="286">
        <v>0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166" t="s">
        <v>164</v>
      </c>
      <c r="R1040" s="204">
        <f t="shared" si="16"/>
        <v>0</v>
      </c>
    </row>
    <row r="1041" spans="1:18" ht="15">
      <c r="A1041" s="293" t="s">
        <v>1260</v>
      </c>
      <c r="B1041" s="294" t="s">
        <v>1208</v>
      </c>
      <c r="C1041" s="286">
        <v>0</v>
      </c>
      <c r="D1041" s="286">
        <v>0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166" t="s">
        <v>164</v>
      </c>
      <c r="R1041" s="204">
        <f t="shared" si="16"/>
        <v>0</v>
      </c>
    </row>
    <row r="1042" spans="1:18" ht="15">
      <c r="A1042" s="293" t="s">
        <v>1261</v>
      </c>
      <c r="B1042" s="294" t="s">
        <v>1208</v>
      </c>
      <c r="C1042" s="286">
        <v>0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166" t="s">
        <v>164</v>
      </c>
      <c r="R1042" s="204">
        <f t="shared" si="16"/>
        <v>0</v>
      </c>
    </row>
    <row r="1043" spans="1:18" ht="15">
      <c r="A1043" s="293" t="s">
        <v>1262</v>
      </c>
      <c r="B1043" s="294" t="s">
        <v>1208</v>
      </c>
      <c r="C1043" s="286">
        <v>0</v>
      </c>
      <c r="D1043" s="286">
        <v>0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166" t="s">
        <v>164</v>
      </c>
      <c r="R1043" s="204">
        <f t="shared" si="16"/>
        <v>0</v>
      </c>
    </row>
    <row r="1044" spans="1:18" ht="15">
      <c r="A1044" s="293" t="s">
        <v>1263</v>
      </c>
      <c r="B1044" s="294" t="s">
        <v>1208</v>
      </c>
      <c r="C1044" s="286">
        <v>0</v>
      </c>
      <c r="D1044" s="286">
        <v>0</v>
      </c>
      <c r="E1044" s="286">
        <v>0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0</v>
      </c>
      <c r="N1044" s="286">
        <v>0</v>
      </c>
      <c r="O1044" s="286">
        <v>0</v>
      </c>
      <c r="P1044" s="286">
        <v>0</v>
      </c>
      <c r="Q1044" s="166" t="s">
        <v>164</v>
      </c>
      <c r="R1044" s="204">
        <f t="shared" si="16"/>
        <v>0</v>
      </c>
    </row>
    <row r="1045" spans="1:18" ht="15">
      <c r="A1045" s="293" t="s">
        <v>1264</v>
      </c>
      <c r="B1045" s="294" t="s">
        <v>1208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166" t="s">
        <v>164</v>
      </c>
      <c r="R1045" s="204">
        <f t="shared" si="16"/>
        <v>0</v>
      </c>
    </row>
    <row r="1046" spans="1:18" ht="15">
      <c r="A1046" s="293" t="s">
        <v>1265</v>
      </c>
      <c r="B1046" s="294" t="s">
        <v>1208</v>
      </c>
      <c r="C1046" s="286">
        <v>69000</v>
      </c>
      <c r="D1046" s="286">
        <v>74000</v>
      </c>
      <c r="E1046" s="286">
        <v>78000</v>
      </c>
      <c r="F1046" s="286">
        <v>82000</v>
      </c>
      <c r="G1046" s="286">
        <v>87000</v>
      </c>
      <c r="H1046" s="286">
        <v>92000</v>
      </c>
      <c r="I1046" s="286">
        <v>96000</v>
      </c>
      <c r="J1046" s="286">
        <v>101000</v>
      </c>
      <c r="K1046" s="286">
        <v>105000</v>
      </c>
      <c r="L1046" s="286">
        <v>110000</v>
      </c>
      <c r="M1046" s="286">
        <v>114000</v>
      </c>
      <c r="N1046" s="286">
        <v>119000</v>
      </c>
      <c r="O1046" s="286">
        <v>124000</v>
      </c>
      <c r="P1046" s="286">
        <v>96168</v>
      </c>
      <c r="Q1046" s="166" t="s">
        <v>164</v>
      </c>
      <c r="R1046" s="204">
        <f t="shared" si="16"/>
        <v>0</v>
      </c>
    </row>
    <row r="1047" spans="1:18" ht="15">
      <c r="A1047" s="293" t="s">
        <v>1266</v>
      </c>
      <c r="B1047" s="294" t="s">
        <v>1208</v>
      </c>
      <c r="C1047" s="286">
        <v>0</v>
      </c>
      <c r="D1047" s="286">
        <v>0</v>
      </c>
      <c r="E1047" s="286">
        <v>0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0</v>
      </c>
      <c r="M1047" s="286">
        <v>0</v>
      </c>
      <c r="N1047" s="286">
        <v>0</v>
      </c>
      <c r="O1047" s="286">
        <v>0</v>
      </c>
      <c r="P1047" s="286">
        <v>0</v>
      </c>
      <c r="Q1047" s="166" t="s">
        <v>164</v>
      </c>
      <c r="R1047" s="204">
        <f t="shared" si="16"/>
        <v>0</v>
      </c>
    </row>
    <row r="1048" spans="1:18" ht="15">
      <c r="A1048" s="293" t="s">
        <v>1267</v>
      </c>
      <c r="B1048" s="294" t="s">
        <v>1208</v>
      </c>
      <c r="C1048" s="286">
        <v>131950000</v>
      </c>
      <c r="D1048" s="286">
        <v>132716000</v>
      </c>
      <c r="E1048" s="286">
        <v>133445000</v>
      </c>
      <c r="F1048" s="286">
        <v>133653000</v>
      </c>
      <c r="G1048" s="286">
        <v>134449000</v>
      </c>
      <c r="H1048" s="286">
        <v>134914000</v>
      </c>
      <c r="I1048" s="286">
        <v>135532000</v>
      </c>
      <c r="J1048" s="286">
        <v>135424000</v>
      </c>
      <c r="K1048" s="286">
        <v>135236000</v>
      </c>
      <c r="L1048" s="286">
        <v>135666000</v>
      </c>
      <c r="M1048" s="286">
        <v>135702000</v>
      </c>
      <c r="N1048" s="286">
        <v>136070000</v>
      </c>
      <c r="O1048" s="286">
        <v>136868000</v>
      </c>
      <c r="P1048" s="286">
        <v>134768058</v>
      </c>
      <c r="Q1048" s="166" t="s">
        <v>164</v>
      </c>
      <c r="R1048" s="204">
        <f t="shared" si="16"/>
        <v>0</v>
      </c>
    </row>
    <row r="1049" spans="1:18" ht="15">
      <c r="A1049" s="293" t="s">
        <v>1268</v>
      </c>
      <c r="B1049" s="294" t="s">
        <v>1208</v>
      </c>
      <c r="C1049" s="286">
        <v>0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166" t="s">
        <v>164</v>
      </c>
      <c r="R1049" s="204">
        <f t="shared" si="16"/>
        <v>0</v>
      </c>
    </row>
    <row r="1050" spans="1:18" ht="15">
      <c r="A1050" s="293" t="s">
        <v>1269</v>
      </c>
      <c r="B1050" s="294" t="s">
        <v>1208</v>
      </c>
      <c r="C1050" s="286">
        <v>38000</v>
      </c>
      <c r="D1050" s="286">
        <v>39000</v>
      </c>
      <c r="E1050" s="286">
        <v>39000</v>
      </c>
      <c r="F1050" s="286">
        <v>39000</v>
      </c>
      <c r="G1050" s="286">
        <v>39000</v>
      </c>
      <c r="H1050" s="286">
        <v>40000</v>
      </c>
      <c r="I1050" s="286">
        <v>40000</v>
      </c>
      <c r="J1050" s="286">
        <v>40000</v>
      </c>
      <c r="K1050" s="286">
        <v>41000</v>
      </c>
      <c r="L1050" s="286">
        <v>41000</v>
      </c>
      <c r="M1050" s="286">
        <v>41000</v>
      </c>
      <c r="N1050" s="286">
        <v>42000</v>
      </c>
      <c r="O1050" s="286">
        <v>42000</v>
      </c>
      <c r="P1050" s="286">
        <v>40038</v>
      </c>
      <c r="Q1050" s="166" t="s">
        <v>164</v>
      </c>
      <c r="R1050" s="204">
        <f t="shared" si="16"/>
        <v>0</v>
      </c>
    </row>
    <row r="1051" spans="1:18" ht="15">
      <c r="A1051" s="293" t="s">
        <v>1270</v>
      </c>
      <c r="B1051" s="294" t="s">
        <v>1208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0</v>
      </c>
      <c r="K1051" s="286">
        <v>0</v>
      </c>
      <c r="L1051" s="286">
        <v>0</v>
      </c>
      <c r="M1051" s="286">
        <v>0</v>
      </c>
      <c r="N1051" s="286">
        <v>0</v>
      </c>
      <c r="O1051" s="286">
        <v>0</v>
      </c>
      <c r="P1051" s="286">
        <v>0</v>
      </c>
      <c r="Q1051" s="166" t="s">
        <v>164</v>
      </c>
      <c r="R1051" s="204">
        <f t="shared" si="16"/>
        <v>0</v>
      </c>
    </row>
    <row r="1052" spans="1:18" ht="15">
      <c r="A1052" s="293" t="s">
        <v>1271</v>
      </c>
      <c r="B1052" s="294" t="s">
        <v>1208</v>
      </c>
      <c r="C1052" s="286">
        <v>0</v>
      </c>
      <c r="D1052" s="286">
        <v>0</v>
      </c>
      <c r="E1052" s="286">
        <v>0</v>
      </c>
      <c r="F1052" s="286">
        <v>0</v>
      </c>
      <c r="G1052" s="286">
        <v>0</v>
      </c>
      <c r="H1052" s="286">
        <v>0</v>
      </c>
      <c r="I1052" s="286">
        <v>0</v>
      </c>
      <c r="J1052" s="286">
        <v>0</v>
      </c>
      <c r="K1052" s="286">
        <v>0</v>
      </c>
      <c r="L1052" s="286">
        <v>0</v>
      </c>
      <c r="M1052" s="286">
        <v>0</v>
      </c>
      <c r="N1052" s="286">
        <v>0</v>
      </c>
      <c r="O1052" s="286">
        <v>0</v>
      </c>
      <c r="P1052" s="286">
        <v>0</v>
      </c>
      <c r="Q1052" s="166" t="s">
        <v>164</v>
      </c>
      <c r="R1052" s="204">
        <f t="shared" si="16"/>
        <v>0</v>
      </c>
    </row>
    <row r="1053" spans="1:18" ht="15">
      <c r="A1053" s="293" t="s">
        <v>1272</v>
      </c>
      <c r="B1053" s="294" t="s">
        <v>1208</v>
      </c>
      <c r="C1053" s="286">
        <v>0</v>
      </c>
      <c r="D1053" s="286">
        <v>0</v>
      </c>
      <c r="E1053" s="286">
        <v>0</v>
      </c>
      <c r="F1053" s="286">
        <v>0</v>
      </c>
      <c r="G1053" s="286">
        <v>0</v>
      </c>
      <c r="H1053" s="286">
        <v>0</v>
      </c>
      <c r="I1053" s="286">
        <v>0</v>
      </c>
      <c r="J1053" s="286">
        <v>0</v>
      </c>
      <c r="K1053" s="286">
        <v>0</v>
      </c>
      <c r="L1053" s="286">
        <v>0</v>
      </c>
      <c r="M1053" s="286">
        <v>0</v>
      </c>
      <c r="N1053" s="286">
        <v>0</v>
      </c>
      <c r="O1053" s="286">
        <v>0</v>
      </c>
      <c r="P1053" s="286">
        <v>0</v>
      </c>
      <c r="Q1053" s="166" t="s">
        <v>164</v>
      </c>
      <c r="R1053" s="204">
        <f t="shared" si="16"/>
        <v>0</v>
      </c>
    </row>
    <row r="1054" spans="1:18" ht="15">
      <c r="A1054" s="293" t="s">
        <v>1273</v>
      </c>
      <c r="B1054" s="294" t="s">
        <v>1208</v>
      </c>
      <c r="C1054" s="286">
        <v>0</v>
      </c>
      <c r="D1054" s="286">
        <v>0</v>
      </c>
      <c r="E1054" s="286">
        <v>0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166" t="s">
        <v>164</v>
      </c>
      <c r="R1054" s="204">
        <f t="shared" si="16"/>
        <v>0</v>
      </c>
    </row>
    <row r="1055" spans="1:18" ht="15">
      <c r="A1055" s="293" t="s">
        <v>1274</v>
      </c>
      <c r="B1055" s="294" t="s">
        <v>1208</v>
      </c>
      <c r="C1055" s="286">
        <v>0</v>
      </c>
      <c r="D1055" s="286">
        <v>0</v>
      </c>
      <c r="E1055" s="286">
        <v>0</v>
      </c>
      <c r="F1055" s="286">
        <v>0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166" t="s">
        <v>164</v>
      </c>
      <c r="R1055" s="204">
        <f t="shared" si="16"/>
        <v>0</v>
      </c>
    </row>
    <row r="1056" spans="1:18" ht="15">
      <c r="A1056" s="293" t="s">
        <v>1275</v>
      </c>
      <c r="B1056" s="294" t="s">
        <v>1208</v>
      </c>
      <c r="C1056" s="286">
        <v>0</v>
      </c>
      <c r="D1056" s="286">
        <v>0</v>
      </c>
      <c r="E1056" s="286">
        <v>0</v>
      </c>
      <c r="F1056" s="286">
        <v>0</v>
      </c>
      <c r="G1056" s="286">
        <v>0</v>
      </c>
      <c r="H1056" s="286">
        <v>0</v>
      </c>
      <c r="I1056" s="286">
        <v>0</v>
      </c>
      <c r="J1056" s="286">
        <v>0</v>
      </c>
      <c r="K1056" s="286">
        <v>0</v>
      </c>
      <c r="L1056" s="286">
        <v>0</v>
      </c>
      <c r="M1056" s="286">
        <v>0</v>
      </c>
      <c r="N1056" s="286">
        <v>0</v>
      </c>
      <c r="O1056" s="286">
        <v>0</v>
      </c>
      <c r="P1056" s="286">
        <v>0</v>
      </c>
      <c r="Q1056" s="166" t="s">
        <v>164</v>
      </c>
      <c r="R1056" s="204">
        <f t="shared" si="16"/>
        <v>0</v>
      </c>
    </row>
    <row r="1057" spans="1:18" ht="15">
      <c r="A1057" s="293" t="s">
        <v>1276</v>
      </c>
      <c r="B1057" s="294" t="s">
        <v>1208</v>
      </c>
      <c r="C1057" s="286">
        <v>0</v>
      </c>
      <c r="D1057" s="286">
        <v>0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166" t="s">
        <v>164</v>
      </c>
      <c r="R1057" s="204">
        <f t="shared" si="16"/>
        <v>0</v>
      </c>
    </row>
    <row r="1058" spans="1:18" ht="15">
      <c r="A1058" s="293" t="s">
        <v>1277</v>
      </c>
      <c r="B1058" s="294" t="s">
        <v>1208</v>
      </c>
      <c r="C1058" s="286">
        <v>0</v>
      </c>
      <c r="D1058" s="286">
        <v>0</v>
      </c>
      <c r="E1058" s="286">
        <v>0</v>
      </c>
      <c r="F1058" s="286">
        <v>0</v>
      </c>
      <c r="G1058" s="286">
        <v>0</v>
      </c>
      <c r="H1058" s="286">
        <v>0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166" t="s">
        <v>164</v>
      </c>
      <c r="R1058" s="204">
        <f t="shared" si="16"/>
        <v>0</v>
      </c>
    </row>
    <row r="1059" spans="1:18" ht="15">
      <c r="A1059" s="293" t="s">
        <v>1278</v>
      </c>
      <c r="B1059" s="294" t="s">
        <v>1208</v>
      </c>
      <c r="C1059" s="286">
        <v>0</v>
      </c>
      <c r="D1059" s="286">
        <v>0</v>
      </c>
      <c r="E1059" s="286">
        <v>0</v>
      </c>
      <c r="F1059" s="286">
        <v>0</v>
      </c>
      <c r="G1059" s="286">
        <v>0</v>
      </c>
      <c r="H1059" s="286">
        <v>0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166" t="s">
        <v>164</v>
      </c>
      <c r="R1059" s="204">
        <f t="shared" si="16"/>
        <v>0</v>
      </c>
    </row>
    <row r="1060" spans="1:18" ht="15">
      <c r="A1060" s="293" t="s">
        <v>1279</v>
      </c>
      <c r="B1060" s="294" t="s">
        <v>1208</v>
      </c>
      <c r="C1060" s="286">
        <v>0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</v>
      </c>
      <c r="I1060" s="286">
        <v>0</v>
      </c>
      <c r="J1060" s="286">
        <v>0</v>
      </c>
      <c r="K1060" s="286">
        <v>0</v>
      </c>
      <c r="L1060" s="286">
        <v>0</v>
      </c>
      <c r="M1060" s="286">
        <v>0</v>
      </c>
      <c r="N1060" s="286">
        <v>0</v>
      </c>
      <c r="O1060" s="286">
        <v>0</v>
      </c>
      <c r="P1060" s="286">
        <v>0</v>
      </c>
      <c r="Q1060" s="166" t="s">
        <v>164</v>
      </c>
      <c r="R1060" s="204">
        <f t="shared" si="16"/>
        <v>0</v>
      </c>
    </row>
    <row r="1061" spans="1:18" ht="15">
      <c r="A1061" s="293" t="s">
        <v>1280</v>
      </c>
      <c r="B1061" s="294" t="s">
        <v>1208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166" t="s">
        <v>164</v>
      </c>
      <c r="R1061" s="204">
        <f t="shared" si="16"/>
        <v>0</v>
      </c>
    </row>
    <row r="1062" spans="1:18" ht="15">
      <c r="A1062" s="293" t="s">
        <v>1281</v>
      </c>
      <c r="B1062" s="294" t="s">
        <v>1208</v>
      </c>
      <c r="C1062" s="286">
        <v>0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166" t="s">
        <v>164</v>
      </c>
      <c r="R1062" s="204">
        <f t="shared" si="16"/>
        <v>0</v>
      </c>
    </row>
    <row r="1063" spans="1:18" ht="15">
      <c r="A1063" s="293" t="s">
        <v>1282</v>
      </c>
      <c r="B1063" s="294" t="s">
        <v>1208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166" t="s">
        <v>164</v>
      </c>
      <c r="R1063" s="204">
        <f t="shared" si="16"/>
        <v>0</v>
      </c>
    </row>
    <row r="1064" spans="1:18" ht="15">
      <c r="A1064" s="293" t="s">
        <v>1283</v>
      </c>
      <c r="B1064" s="294" t="s">
        <v>1208</v>
      </c>
      <c r="C1064" s="286">
        <v>0</v>
      </c>
      <c r="D1064" s="286">
        <v>0</v>
      </c>
      <c r="E1064" s="286">
        <v>0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166" t="s">
        <v>164</v>
      </c>
      <c r="R1064" s="204">
        <f t="shared" si="16"/>
        <v>0</v>
      </c>
    </row>
    <row r="1065" spans="1:18" ht="15">
      <c r="A1065" s="293" t="s">
        <v>1284</v>
      </c>
      <c r="B1065" s="294" t="s">
        <v>1208</v>
      </c>
      <c r="C1065" s="286">
        <v>0</v>
      </c>
      <c r="D1065" s="286">
        <v>0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166" t="s">
        <v>164</v>
      </c>
      <c r="R1065" s="204">
        <f t="shared" si="16"/>
        <v>0</v>
      </c>
    </row>
    <row r="1066" spans="1:18" ht="15">
      <c r="A1066" s="293" t="s">
        <v>1285</v>
      </c>
      <c r="B1066" s="294" t="s">
        <v>1208</v>
      </c>
      <c r="C1066" s="286">
        <v>0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166" t="s">
        <v>164</v>
      </c>
      <c r="R1066" s="204">
        <f t="shared" si="16"/>
        <v>0</v>
      </c>
    </row>
    <row r="1067" spans="1:18" ht="15">
      <c r="A1067" s="293" t="s">
        <v>1286</v>
      </c>
      <c r="B1067" s="294" t="s">
        <v>1208</v>
      </c>
      <c r="C1067" s="286">
        <v>0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166" t="s">
        <v>164</v>
      </c>
      <c r="R1067" s="204">
        <f t="shared" si="16"/>
        <v>0</v>
      </c>
    </row>
    <row r="1068" spans="1:18" ht="15">
      <c r="A1068" s="293" t="s">
        <v>1287</v>
      </c>
      <c r="B1068" s="294" t="s">
        <v>1208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166" t="s">
        <v>164</v>
      </c>
      <c r="R1068" s="204">
        <f t="shared" si="16"/>
        <v>0</v>
      </c>
    </row>
    <row r="1069" spans="1:18" ht="15">
      <c r="A1069" s="293" t="s">
        <v>1288</v>
      </c>
      <c r="B1069" s="294" t="s">
        <v>1208</v>
      </c>
      <c r="C1069" s="286">
        <v>0</v>
      </c>
      <c r="D1069" s="286">
        <v>0</v>
      </c>
      <c r="E1069" s="286">
        <v>0</v>
      </c>
      <c r="F1069" s="286">
        <v>0</v>
      </c>
      <c r="G1069" s="286">
        <v>0</v>
      </c>
      <c r="H1069" s="286">
        <v>0</v>
      </c>
      <c r="I1069" s="286">
        <v>0</v>
      </c>
      <c r="J1069" s="286">
        <v>0</v>
      </c>
      <c r="K1069" s="286">
        <v>0</v>
      </c>
      <c r="L1069" s="286">
        <v>0</v>
      </c>
      <c r="M1069" s="286">
        <v>0</v>
      </c>
      <c r="N1069" s="286">
        <v>0</v>
      </c>
      <c r="O1069" s="286">
        <v>0</v>
      </c>
      <c r="P1069" s="286">
        <v>0</v>
      </c>
      <c r="Q1069" s="166" t="s">
        <v>164</v>
      </c>
      <c r="R1069" s="204">
        <f t="shared" si="16"/>
        <v>0</v>
      </c>
    </row>
    <row r="1070" spans="1:18" ht="15">
      <c r="A1070" s="293" t="s">
        <v>1289</v>
      </c>
      <c r="B1070" s="294" t="s">
        <v>1208</v>
      </c>
      <c r="C1070" s="286">
        <v>1000</v>
      </c>
      <c r="D1070" s="286">
        <v>0</v>
      </c>
      <c r="E1070" s="286">
        <v>0</v>
      </c>
      <c r="F1070" s="286">
        <v>0</v>
      </c>
      <c r="G1070" s="286">
        <v>0</v>
      </c>
      <c r="H1070" s="286">
        <v>0</v>
      </c>
      <c r="I1070" s="286">
        <v>0</v>
      </c>
      <c r="J1070" s="286">
        <v>0</v>
      </c>
      <c r="K1070" s="286">
        <v>0</v>
      </c>
      <c r="L1070" s="286">
        <v>0</v>
      </c>
      <c r="M1070" s="286">
        <v>0</v>
      </c>
      <c r="N1070" s="286">
        <v>0</v>
      </c>
      <c r="O1070" s="286">
        <v>0</v>
      </c>
      <c r="P1070" s="286">
        <v>52</v>
      </c>
      <c r="Q1070" s="166" t="s">
        <v>164</v>
      </c>
      <c r="R1070" s="204">
        <f t="shared" si="16"/>
        <v>0</v>
      </c>
    </row>
    <row r="1071" spans="1:18" ht="15">
      <c r="A1071" s="293" t="s">
        <v>1290</v>
      </c>
      <c r="B1071" s="294" t="s">
        <v>1208</v>
      </c>
      <c r="C1071" s="286">
        <v>0</v>
      </c>
      <c r="D1071" s="286">
        <v>0</v>
      </c>
      <c r="E1071" s="286">
        <v>0</v>
      </c>
      <c r="F1071" s="286">
        <v>0</v>
      </c>
      <c r="G1071" s="286">
        <v>0</v>
      </c>
      <c r="H1071" s="286">
        <v>0</v>
      </c>
      <c r="I1071" s="286">
        <v>0</v>
      </c>
      <c r="J1071" s="286">
        <v>0</v>
      </c>
      <c r="K1071" s="286">
        <v>0</v>
      </c>
      <c r="L1071" s="286">
        <v>0</v>
      </c>
      <c r="M1071" s="286">
        <v>0</v>
      </c>
      <c r="N1071" s="286">
        <v>0</v>
      </c>
      <c r="O1071" s="286">
        <v>0</v>
      </c>
      <c r="P1071" s="286">
        <v>0</v>
      </c>
      <c r="Q1071" s="166" t="s">
        <v>164</v>
      </c>
      <c r="R1071" s="204">
        <f t="shared" si="16"/>
        <v>0</v>
      </c>
    </row>
    <row r="1072" spans="1:18" ht="15">
      <c r="A1072" s="293" t="s">
        <v>1291</v>
      </c>
      <c r="B1072" s="294" t="s">
        <v>1208</v>
      </c>
      <c r="C1072" s="286">
        <v>0</v>
      </c>
      <c r="D1072" s="286">
        <v>0</v>
      </c>
      <c r="E1072" s="286">
        <v>0</v>
      </c>
      <c r="F1072" s="286">
        <v>0</v>
      </c>
      <c r="G1072" s="286">
        <v>0</v>
      </c>
      <c r="H1072" s="286">
        <v>0</v>
      </c>
      <c r="I1072" s="286">
        <v>0</v>
      </c>
      <c r="J1072" s="286">
        <v>0</v>
      </c>
      <c r="K1072" s="286">
        <v>0</v>
      </c>
      <c r="L1072" s="286">
        <v>0</v>
      </c>
      <c r="M1072" s="286">
        <v>0</v>
      </c>
      <c r="N1072" s="286">
        <v>0</v>
      </c>
      <c r="O1072" s="286">
        <v>0</v>
      </c>
      <c r="P1072" s="286">
        <v>0</v>
      </c>
      <c r="Q1072" s="166" t="s">
        <v>164</v>
      </c>
      <c r="R1072" s="204">
        <f t="shared" si="16"/>
        <v>0</v>
      </c>
    </row>
    <row r="1073" spans="1:18" ht="15">
      <c r="A1073" s="293" t="s">
        <v>1292</v>
      </c>
      <c r="B1073" s="294" t="s">
        <v>1208</v>
      </c>
      <c r="C1073" s="286">
        <v>0</v>
      </c>
      <c r="D1073" s="286">
        <v>0</v>
      </c>
      <c r="E1073" s="286">
        <v>0</v>
      </c>
      <c r="F1073" s="286">
        <v>0</v>
      </c>
      <c r="G1073" s="286">
        <v>0</v>
      </c>
      <c r="H1073" s="286">
        <v>0</v>
      </c>
      <c r="I1073" s="286">
        <v>0</v>
      </c>
      <c r="J1073" s="286">
        <v>0</v>
      </c>
      <c r="K1073" s="286">
        <v>0</v>
      </c>
      <c r="L1073" s="286">
        <v>0</v>
      </c>
      <c r="M1073" s="286">
        <v>0</v>
      </c>
      <c r="N1073" s="286">
        <v>0</v>
      </c>
      <c r="O1073" s="286">
        <v>0</v>
      </c>
      <c r="P1073" s="286">
        <v>0</v>
      </c>
      <c r="Q1073" s="166" t="s">
        <v>164</v>
      </c>
      <c r="R1073" s="204">
        <f t="shared" si="16"/>
        <v>0</v>
      </c>
    </row>
    <row r="1074" spans="1:18" ht="15">
      <c r="A1074" s="293" t="s">
        <v>1293</v>
      </c>
      <c r="B1074" s="294" t="s">
        <v>1208</v>
      </c>
      <c r="C1074" s="286">
        <v>0</v>
      </c>
      <c r="D1074" s="286">
        <v>0</v>
      </c>
      <c r="E1074" s="286">
        <v>0</v>
      </c>
      <c r="F1074" s="286">
        <v>0</v>
      </c>
      <c r="G1074" s="286">
        <v>0</v>
      </c>
      <c r="H1074" s="286">
        <v>0</v>
      </c>
      <c r="I1074" s="286">
        <v>0</v>
      </c>
      <c r="J1074" s="286">
        <v>0</v>
      </c>
      <c r="K1074" s="286">
        <v>0</v>
      </c>
      <c r="L1074" s="286">
        <v>0</v>
      </c>
      <c r="M1074" s="286">
        <v>0</v>
      </c>
      <c r="N1074" s="286">
        <v>0</v>
      </c>
      <c r="O1074" s="286">
        <v>0</v>
      </c>
      <c r="P1074" s="286">
        <v>0</v>
      </c>
      <c r="Q1074" s="166" t="s">
        <v>164</v>
      </c>
      <c r="R1074" s="204">
        <f t="shared" si="16"/>
        <v>0</v>
      </c>
    </row>
    <row r="1075" spans="1:18" ht="15">
      <c r="A1075" s="293" t="s">
        <v>1294</v>
      </c>
      <c r="B1075" s="294" t="s">
        <v>1208</v>
      </c>
      <c r="C1075" s="286">
        <v>0</v>
      </c>
      <c r="D1075" s="286">
        <v>0</v>
      </c>
      <c r="E1075" s="286">
        <v>0</v>
      </c>
      <c r="F1075" s="286">
        <v>0</v>
      </c>
      <c r="G1075" s="286">
        <v>0</v>
      </c>
      <c r="H1075" s="286">
        <v>0</v>
      </c>
      <c r="I1075" s="286">
        <v>0</v>
      </c>
      <c r="J1075" s="286">
        <v>0</v>
      </c>
      <c r="K1075" s="286">
        <v>0</v>
      </c>
      <c r="L1075" s="286">
        <v>0</v>
      </c>
      <c r="M1075" s="286">
        <v>0</v>
      </c>
      <c r="N1075" s="286">
        <v>0</v>
      </c>
      <c r="O1075" s="286">
        <v>0</v>
      </c>
      <c r="P1075" s="286">
        <v>0</v>
      </c>
      <c r="Q1075" s="166" t="s">
        <v>164</v>
      </c>
      <c r="R1075" s="204">
        <f t="shared" si="16"/>
        <v>0</v>
      </c>
    </row>
    <row r="1076" spans="1:18" ht="15">
      <c r="A1076" s="293" t="s">
        <v>1295</v>
      </c>
      <c r="B1076" s="294" t="s">
        <v>1208</v>
      </c>
      <c r="C1076" s="286">
        <v>0</v>
      </c>
      <c r="D1076" s="286">
        <v>0</v>
      </c>
      <c r="E1076" s="286">
        <v>0</v>
      </c>
      <c r="F1076" s="286">
        <v>0</v>
      </c>
      <c r="G1076" s="286">
        <v>0</v>
      </c>
      <c r="H1076" s="286">
        <v>0</v>
      </c>
      <c r="I1076" s="286">
        <v>0</v>
      </c>
      <c r="J1076" s="286">
        <v>0</v>
      </c>
      <c r="K1076" s="286">
        <v>0</v>
      </c>
      <c r="L1076" s="286">
        <v>0</v>
      </c>
      <c r="M1076" s="286">
        <v>0</v>
      </c>
      <c r="N1076" s="286">
        <v>0</v>
      </c>
      <c r="O1076" s="286">
        <v>0</v>
      </c>
      <c r="P1076" s="286">
        <v>0</v>
      </c>
      <c r="Q1076" s="166" t="s">
        <v>164</v>
      </c>
      <c r="R1076" s="204">
        <f t="shared" si="16"/>
        <v>0</v>
      </c>
    </row>
    <row r="1077" spans="1:18" ht="15">
      <c r="A1077" s="293" t="s">
        <v>1296</v>
      </c>
      <c r="B1077" s="294" t="s">
        <v>1208</v>
      </c>
      <c r="C1077" s="286">
        <v>0</v>
      </c>
      <c r="D1077" s="286">
        <v>0</v>
      </c>
      <c r="E1077" s="286">
        <v>0</v>
      </c>
      <c r="F1077" s="286">
        <v>0</v>
      </c>
      <c r="G1077" s="286">
        <v>0</v>
      </c>
      <c r="H1077" s="286">
        <v>0</v>
      </c>
      <c r="I1077" s="286">
        <v>0</v>
      </c>
      <c r="J1077" s="286">
        <v>0</v>
      </c>
      <c r="K1077" s="286">
        <v>0</v>
      </c>
      <c r="L1077" s="286">
        <v>0</v>
      </c>
      <c r="M1077" s="286">
        <v>0</v>
      </c>
      <c r="N1077" s="286">
        <v>0</v>
      </c>
      <c r="O1077" s="286">
        <v>0</v>
      </c>
      <c r="P1077" s="286">
        <v>0</v>
      </c>
      <c r="Q1077" s="166" t="s">
        <v>164</v>
      </c>
      <c r="R1077" s="204">
        <f t="shared" si="16"/>
        <v>0</v>
      </c>
    </row>
    <row r="1078" spans="1:18" ht="15">
      <c r="A1078" s="293" t="s">
        <v>1297</v>
      </c>
      <c r="B1078" s="294" t="s">
        <v>1208</v>
      </c>
      <c r="C1078" s="286">
        <v>0</v>
      </c>
      <c r="D1078" s="286">
        <v>0</v>
      </c>
      <c r="E1078" s="286">
        <v>0</v>
      </c>
      <c r="F1078" s="286">
        <v>0</v>
      </c>
      <c r="G1078" s="286">
        <v>0</v>
      </c>
      <c r="H1078" s="286">
        <v>0</v>
      </c>
      <c r="I1078" s="286">
        <v>0</v>
      </c>
      <c r="J1078" s="286">
        <v>0</v>
      </c>
      <c r="K1078" s="286">
        <v>0</v>
      </c>
      <c r="L1078" s="286">
        <v>0</v>
      </c>
      <c r="M1078" s="286">
        <v>0</v>
      </c>
      <c r="N1078" s="286">
        <v>0</v>
      </c>
      <c r="O1078" s="286">
        <v>0</v>
      </c>
      <c r="P1078" s="286">
        <v>0</v>
      </c>
      <c r="Q1078" s="166" t="s">
        <v>164</v>
      </c>
      <c r="R1078" s="204">
        <f t="shared" si="16"/>
        <v>0</v>
      </c>
    </row>
    <row r="1079" spans="1:18" ht="15">
      <c r="A1079" s="293" t="s">
        <v>1298</v>
      </c>
      <c r="B1079" s="294" t="s">
        <v>1208</v>
      </c>
      <c r="C1079" s="286">
        <v>0</v>
      </c>
      <c r="D1079" s="286">
        <v>0</v>
      </c>
      <c r="E1079" s="286">
        <v>0</v>
      </c>
      <c r="F1079" s="286">
        <v>0</v>
      </c>
      <c r="G1079" s="286">
        <v>0</v>
      </c>
      <c r="H1079" s="286">
        <v>0</v>
      </c>
      <c r="I1079" s="286">
        <v>0</v>
      </c>
      <c r="J1079" s="286">
        <v>0</v>
      </c>
      <c r="K1079" s="286">
        <v>0</v>
      </c>
      <c r="L1079" s="286">
        <v>0</v>
      </c>
      <c r="M1079" s="286">
        <v>0</v>
      </c>
      <c r="N1079" s="286">
        <v>0</v>
      </c>
      <c r="O1079" s="286">
        <v>0</v>
      </c>
      <c r="P1079" s="286">
        <v>0</v>
      </c>
      <c r="Q1079" s="166" t="s">
        <v>164</v>
      </c>
      <c r="R1079" s="204">
        <f t="shared" si="16"/>
        <v>0</v>
      </c>
    </row>
    <row r="1080" spans="1:18" ht="15">
      <c r="A1080" s="293" t="s">
        <v>1299</v>
      </c>
      <c r="B1080" s="294" t="s">
        <v>1208</v>
      </c>
      <c r="C1080" s="286">
        <v>2442000</v>
      </c>
      <c r="D1080" s="286">
        <v>2454000</v>
      </c>
      <c r="E1080" s="286">
        <v>2466000</v>
      </c>
      <c r="F1080" s="286">
        <v>2477000</v>
      </c>
      <c r="G1080" s="286">
        <v>2489000</v>
      </c>
      <c r="H1080" s="286">
        <v>2501000</v>
      </c>
      <c r="I1080" s="286">
        <v>2513000</v>
      </c>
      <c r="J1080" s="286">
        <v>2525000</v>
      </c>
      <c r="K1080" s="286">
        <v>2537000</v>
      </c>
      <c r="L1080" s="286">
        <v>2549000</v>
      </c>
      <c r="M1080" s="286">
        <v>2561000</v>
      </c>
      <c r="N1080" s="286">
        <v>2573000</v>
      </c>
      <c r="O1080" s="286">
        <v>2584000</v>
      </c>
      <c r="P1080" s="286">
        <v>2513116</v>
      </c>
      <c r="Q1080" s="166" t="s">
        <v>164</v>
      </c>
      <c r="R1080" s="204">
        <f t="shared" si="16"/>
        <v>0</v>
      </c>
    </row>
    <row r="1081" spans="1:18" ht="15">
      <c r="A1081" s="293" t="s">
        <v>1300</v>
      </c>
      <c r="B1081" s="294" t="s">
        <v>1208</v>
      </c>
      <c r="C1081" s="286">
        <v>0</v>
      </c>
      <c r="D1081" s="286">
        <v>0</v>
      </c>
      <c r="E1081" s="286">
        <v>0</v>
      </c>
      <c r="F1081" s="286">
        <v>0</v>
      </c>
      <c r="G1081" s="286">
        <v>0</v>
      </c>
      <c r="H1081" s="286">
        <v>0</v>
      </c>
      <c r="I1081" s="286">
        <v>0</v>
      </c>
      <c r="J1081" s="286">
        <v>0</v>
      </c>
      <c r="K1081" s="286">
        <v>0</v>
      </c>
      <c r="L1081" s="286">
        <v>0</v>
      </c>
      <c r="M1081" s="286">
        <v>0</v>
      </c>
      <c r="N1081" s="286">
        <v>0</v>
      </c>
      <c r="O1081" s="286">
        <v>0</v>
      </c>
      <c r="P1081" s="286">
        <v>0</v>
      </c>
      <c r="Q1081" s="166" t="s">
        <v>164</v>
      </c>
      <c r="R1081" s="204">
        <f t="shared" si="16"/>
        <v>0</v>
      </c>
    </row>
    <row r="1082" spans="1:18" ht="15">
      <c r="A1082" s="293" t="s">
        <v>1301</v>
      </c>
      <c r="B1082" s="294" t="s">
        <v>1208</v>
      </c>
      <c r="C1082" s="286">
        <v>0</v>
      </c>
      <c r="D1082" s="286">
        <v>0</v>
      </c>
      <c r="E1082" s="286">
        <v>0</v>
      </c>
      <c r="F1082" s="286">
        <v>0</v>
      </c>
      <c r="G1082" s="286">
        <v>0</v>
      </c>
      <c r="H1082" s="286">
        <v>0</v>
      </c>
      <c r="I1082" s="286">
        <v>0</v>
      </c>
      <c r="J1082" s="286">
        <v>0</v>
      </c>
      <c r="K1082" s="286">
        <v>0</v>
      </c>
      <c r="L1082" s="286">
        <v>0</v>
      </c>
      <c r="M1082" s="286">
        <v>0</v>
      </c>
      <c r="N1082" s="286">
        <v>0</v>
      </c>
      <c r="O1082" s="286">
        <v>0</v>
      </c>
      <c r="P1082" s="286">
        <v>0</v>
      </c>
      <c r="Q1082" s="166" t="s">
        <v>164</v>
      </c>
      <c r="R1082" s="204">
        <f t="shared" si="16"/>
        <v>0</v>
      </c>
    </row>
    <row r="1083" spans="1:18" ht="15">
      <c r="A1083" s="293" t="s">
        <v>1302</v>
      </c>
      <c r="B1083" s="294" t="s">
        <v>1208</v>
      </c>
      <c r="C1083" s="286">
        <v>0</v>
      </c>
      <c r="D1083" s="286">
        <v>0</v>
      </c>
      <c r="E1083" s="286">
        <v>0</v>
      </c>
      <c r="F1083" s="286">
        <v>0</v>
      </c>
      <c r="G1083" s="286">
        <v>0</v>
      </c>
      <c r="H1083" s="286">
        <v>0</v>
      </c>
      <c r="I1083" s="286">
        <v>0</v>
      </c>
      <c r="J1083" s="286">
        <v>0</v>
      </c>
      <c r="K1083" s="286">
        <v>0</v>
      </c>
      <c r="L1083" s="286">
        <v>0</v>
      </c>
      <c r="M1083" s="286">
        <v>0</v>
      </c>
      <c r="N1083" s="286">
        <v>0</v>
      </c>
      <c r="O1083" s="286">
        <v>0</v>
      </c>
      <c r="P1083" s="286">
        <v>0</v>
      </c>
      <c r="Q1083" s="166" t="s">
        <v>164</v>
      </c>
      <c r="R1083" s="204">
        <f t="shared" si="16"/>
        <v>0</v>
      </c>
    </row>
    <row r="1084" spans="1:18" ht="15">
      <c r="A1084" s="293" t="s">
        <v>1303</v>
      </c>
      <c r="B1084" s="294" t="s">
        <v>1208</v>
      </c>
      <c r="C1084" s="286">
        <v>0</v>
      </c>
      <c r="D1084" s="286">
        <v>0</v>
      </c>
      <c r="E1084" s="286">
        <v>0</v>
      </c>
      <c r="F1084" s="286">
        <v>0</v>
      </c>
      <c r="G1084" s="286">
        <v>0</v>
      </c>
      <c r="H1084" s="286">
        <v>0</v>
      </c>
      <c r="I1084" s="286">
        <v>0</v>
      </c>
      <c r="J1084" s="286">
        <v>0</v>
      </c>
      <c r="K1084" s="286">
        <v>0</v>
      </c>
      <c r="L1084" s="286">
        <v>0</v>
      </c>
      <c r="M1084" s="286">
        <v>0</v>
      </c>
      <c r="N1084" s="286">
        <v>0</v>
      </c>
      <c r="O1084" s="286">
        <v>0</v>
      </c>
      <c r="P1084" s="286">
        <v>0</v>
      </c>
      <c r="Q1084" s="166" t="s">
        <v>164</v>
      </c>
      <c r="R1084" s="204">
        <f t="shared" si="16"/>
        <v>0</v>
      </c>
    </row>
    <row r="1085" spans="1:18" ht="15">
      <c r="A1085" s="293" t="s">
        <v>1304</v>
      </c>
      <c r="B1085" s="294" t="s">
        <v>1208</v>
      </c>
      <c r="C1085" s="286">
        <v>0</v>
      </c>
      <c r="D1085" s="286">
        <v>0</v>
      </c>
      <c r="E1085" s="286">
        <v>0</v>
      </c>
      <c r="F1085" s="286">
        <v>0</v>
      </c>
      <c r="G1085" s="286">
        <v>0</v>
      </c>
      <c r="H1085" s="286">
        <v>0</v>
      </c>
      <c r="I1085" s="286">
        <v>0</v>
      </c>
      <c r="J1085" s="286">
        <v>0</v>
      </c>
      <c r="K1085" s="286">
        <v>0</v>
      </c>
      <c r="L1085" s="286">
        <v>0</v>
      </c>
      <c r="M1085" s="286">
        <v>0</v>
      </c>
      <c r="N1085" s="286">
        <v>0</v>
      </c>
      <c r="O1085" s="286">
        <v>0</v>
      </c>
      <c r="P1085" s="286">
        <v>0</v>
      </c>
      <c r="Q1085" s="166" t="s">
        <v>164</v>
      </c>
      <c r="R1085" s="204">
        <f t="shared" si="16"/>
        <v>0</v>
      </c>
    </row>
    <row r="1086" spans="1:18" ht="15">
      <c r="A1086" s="293" t="s">
        <v>1305</v>
      </c>
      <c r="B1086" s="294" t="s">
        <v>1208</v>
      </c>
      <c r="C1086" s="286">
        <v>0</v>
      </c>
      <c r="D1086" s="286">
        <v>0</v>
      </c>
      <c r="E1086" s="286">
        <v>0</v>
      </c>
      <c r="F1086" s="286">
        <v>0</v>
      </c>
      <c r="G1086" s="286">
        <v>0</v>
      </c>
      <c r="H1086" s="286">
        <v>0</v>
      </c>
      <c r="I1086" s="286">
        <v>0</v>
      </c>
      <c r="J1086" s="286">
        <v>0</v>
      </c>
      <c r="K1086" s="286">
        <v>0</v>
      </c>
      <c r="L1086" s="286">
        <v>0</v>
      </c>
      <c r="M1086" s="286">
        <v>0</v>
      </c>
      <c r="N1086" s="286">
        <v>0</v>
      </c>
      <c r="O1086" s="286">
        <v>0</v>
      </c>
      <c r="P1086" s="286">
        <v>0</v>
      </c>
      <c r="Q1086" s="166" t="s">
        <v>164</v>
      </c>
      <c r="R1086" s="204">
        <f t="shared" si="16"/>
        <v>0</v>
      </c>
    </row>
    <row r="1087" spans="1:18" ht="15">
      <c r="A1087" s="293" t="s">
        <v>1306</v>
      </c>
      <c r="B1087" s="294" t="s">
        <v>1208</v>
      </c>
      <c r="C1087" s="286">
        <v>0</v>
      </c>
      <c r="D1087" s="286">
        <v>0</v>
      </c>
      <c r="E1087" s="286">
        <v>0</v>
      </c>
      <c r="F1087" s="286">
        <v>0</v>
      </c>
      <c r="G1087" s="286">
        <v>0</v>
      </c>
      <c r="H1087" s="286">
        <v>0</v>
      </c>
      <c r="I1087" s="286">
        <v>0</v>
      </c>
      <c r="J1087" s="286">
        <v>0</v>
      </c>
      <c r="K1087" s="286">
        <v>0</v>
      </c>
      <c r="L1087" s="286">
        <v>0</v>
      </c>
      <c r="M1087" s="286">
        <v>0</v>
      </c>
      <c r="N1087" s="286">
        <v>0</v>
      </c>
      <c r="O1087" s="286">
        <v>0</v>
      </c>
      <c r="P1087" s="286">
        <v>0</v>
      </c>
      <c r="Q1087" s="166" t="s">
        <v>164</v>
      </c>
      <c r="R1087" s="204">
        <f t="shared" si="16"/>
        <v>0</v>
      </c>
    </row>
    <row r="1088" spans="1:18" ht="15">
      <c r="A1088" s="293" t="s">
        <v>1307</v>
      </c>
      <c r="B1088" s="294" t="s">
        <v>1208</v>
      </c>
      <c r="C1088" s="286">
        <v>0</v>
      </c>
      <c r="D1088" s="286">
        <v>0</v>
      </c>
      <c r="E1088" s="286">
        <v>0</v>
      </c>
      <c r="F1088" s="286">
        <v>0</v>
      </c>
      <c r="G1088" s="286">
        <v>0</v>
      </c>
      <c r="H1088" s="286">
        <v>0</v>
      </c>
      <c r="I1088" s="286">
        <v>0</v>
      </c>
      <c r="J1088" s="286">
        <v>0</v>
      </c>
      <c r="K1088" s="286">
        <v>0</v>
      </c>
      <c r="L1088" s="286">
        <v>0</v>
      </c>
      <c r="M1088" s="286">
        <v>0</v>
      </c>
      <c r="N1088" s="286">
        <v>0</v>
      </c>
      <c r="O1088" s="286">
        <v>0</v>
      </c>
      <c r="P1088" s="286">
        <v>0</v>
      </c>
      <c r="Q1088" s="166" t="s">
        <v>164</v>
      </c>
      <c r="R1088" s="204">
        <f t="shared" si="16"/>
        <v>0</v>
      </c>
    </row>
    <row r="1089" spans="1:18" ht="15">
      <c r="A1089" s="293" t="s">
        <v>1308</v>
      </c>
      <c r="B1089" s="294" t="s">
        <v>1208</v>
      </c>
      <c r="C1089" s="286">
        <v>0</v>
      </c>
      <c r="D1089" s="286">
        <v>0</v>
      </c>
      <c r="E1089" s="286">
        <v>0</v>
      </c>
      <c r="F1089" s="286">
        <v>0</v>
      </c>
      <c r="G1089" s="286">
        <v>0</v>
      </c>
      <c r="H1089" s="286">
        <v>0</v>
      </c>
      <c r="I1089" s="286">
        <v>0</v>
      </c>
      <c r="J1089" s="286">
        <v>0</v>
      </c>
      <c r="K1089" s="286">
        <v>0</v>
      </c>
      <c r="L1089" s="286">
        <v>0</v>
      </c>
      <c r="M1089" s="286">
        <v>0</v>
      </c>
      <c r="N1089" s="286">
        <v>0</v>
      </c>
      <c r="O1089" s="286">
        <v>0</v>
      </c>
      <c r="P1089" s="286">
        <v>0</v>
      </c>
      <c r="Q1089" s="166" t="s">
        <v>164</v>
      </c>
      <c r="R1089" s="204">
        <f t="shared" si="16"/>
        <v>0</v>
      </c>
    </row>
    <row r="1090" spans="1:18" ht="15">
      <c r="A1090" s="293" t="s">
        <v>1309</v>
      </c>
      <c r="B1090" s="294" t="s">
        <v>1208</v>
      </c>
      <c r="C1090" s="286">
        <v>0</v>
      </c>
      <c r="D1090" s="286">
        <v>0</v>
      </c>
      <c r="E1090" s="286">
        <v>0</v>
      </c>
      <c r="F1090" s="286">
        <v>0</v>
      </c>
      <c r="G1090" s="286">
        <v>0</v>
      </c>
      <c r="H1090" s="286">
        <v>0</v>
      </c>
      <c r="I1090" s="286">
        <v>0</v>
      </c>
      <c r="J1090" s="286">
        <v>0</v>
      </c>
      <c r="K1090" s="286">
        <v>0</v>
      </c>
      <c r="L1090" s="286">
        <v>0</v>
      </c>
      <c r="M1090" s="286">
        <v>0</v>
      </c>
      <c r="N1090" s="286">
        <v>0</v>
      </c>
      <c r="O1090" s="286">
        <v>0</v>
      </c>
      <c r="P1090" s="286">
        <v>0</v>
      </c>
      <c r="Q1090" s="166" t="s">
        <v>164</v>
      </c>
      <c r="R1090" s="204">
        <f t="shared" si="16"/>
        <v>0</v>
      </c>
    </row>
    <row r="1091" spans="1:18" ht="15">
      <c r="A1091" s="293" t="s">
        <v>1310</v>
      </c>
      <c r="B1091" s="294" t="s">
        <v>1208</v>
      </c>
      <c r="C1091" s="286">
        <v>0</v>
      </c>
      <c r="D1091" s="286">
        <v>0</v>
      </c>
      <c r="E1091" s="286">
        <v>0</v>
      </c>
      <c r="F1091" s="286">
        <v>0</v>
      </c>
      <c r="G1091" s="286">
        <v>0</v>
      </c>
      <c r="H1091" s="286">
        <v>0</v>
      </c>
      <c r="I1091" s="286">
        <v>0</v>
      </c>
      <c r="J1091" s="286">
        <v>0</v>
      </c>
      <c r="K1091" s="286">
        <v>0</v>
      </c>
      <c r="L1091" s="286">
        <v>0</v>
      </c>
      <c r="M1091" s="286">
        <v>0</v>
      </c>
      <c r="N1091" s="286">
        <v>0</v>
      </c>
      <c r="O1091" s="286">
        <v>0</v>
      </c>
      <c r="P1091" s="286">
        <v>0</v>
      </c>
      <c r="Q1091" s="166" t="s">
        <v>164</v>
      </c>
      <c r="R1091" s="204">
        <f t="shared" si="16"/>
        <v>0</v>
      </c>
    </row>
    <row r="1092" spans="1:18" ht="15">
      <c r="A1092" s="293" t="s">
        <v>1311</v>
      </c>
      <c r="B1092" s="294" t="s">
        <v>1208</v>
      </c>
      <c r="C1092" s="286">
        <v>0</v>
      </c>
      <c r="D1092" s="286">
        <v>0</v>
      </c>
      <c r="E1092" s="286">
        <v>0</v>
      </c>
      <c r="F1092" s="286">
        <v>0</v>
      </c>
      <c r="G1092" s="286">
        <v>0</v>
      </c>
      <c r="H1092" s="286">
        <v>0</v>
      </c>
      <c r="I1092" s="286">
        <v>0</v>
      </c>
      <c r="J1092" s="286">
        <v>0</v>
      </c>
      <c r="K1092" s="286">
        <v>0</v>
      </c>
      <c r="L1092" s="286">
        <v>0</v>
      </c>
      <c r="M1092" s="286">
        <v>0</v>
      </c>
      <c r="N1092" s="286">
        <v>0</v>
      </c>
      <c r="O1092" s="286">
        <v>0</v>
      </c>
      <c r="P1092" s="286">
        <v>0</v>
      </c>
      <c r="Q1092" s="166" t="s">
        <v>164</v>
      </c>
      <c r="R1092" s="204">
        <f t="shared" ref="R1092:R1155" si="17">(ROUND((C1092+O1092+SUM(D1092:N1092)*2)/24,-3)-(ROUND(P1092,-3)))</f>
        <v>0</v>
      </c>
    </row>
    <row r="1093" spans="1:18" ht="15">
      <c r="A1093" s="293" t="s">
        <v>1312</v>
      </c>
      <c r="B1093" s="294" t="s">
        <v>1208</v>
      </c>
      <c r="C1093" s="286">
        <v>0</v>
      </c>
      <c r="D1093" s="286">
        <v>0</v>
      </c>
      <c r="E1093" s="286">
        <v>0</v>
      </c>
      <c r="F1093" s="286">
        <v>0</v>
      </c>
      <c r="G1093" s="286">
        <v>0</v>
      </c>
      <c r="H1093" s="286">
        <v>0</v>
      </c>
      <c r="I1093" s="286">
        <v>0</v>
      </c>
      <c r="J1093" s="286">
        <v>0</v>
      </c>
      <c r="K1093" s="286">
        <v>0</v>
      </c>
      <c r="L1093" s="286">
        <v>0</v>
      </c>
      <c r="M1093" s="286">
        <v>0</v>
      </c>
      <c r="N1093" s="286">
        <v>0</v>
      </c>
      <c r="O1093" s="286">
        <v>0</v>
      </c>
      <c r="P1093" s="286">
        <v>0</v>
      </c>
      <c r="Q1093" s="166" t="s">
        <v>164</v>
      </c>
      <c r="R1093" s="204">
        <f t="shared" si="17"/>
        <v>0</v>
      </c>
    </row>
    <row r="1094" spans="1:18" ht="15">
      <c r="A1094" s="293" t="s">
        <v>1313</v>
      </c>
      <c r="B1094" s="294" t="s">
        <v>1208</v>
      </c>
      <c r="C1094" s="286">
        <v>0</v>
      </c>
      <c r="D1094" s="286">
        <v>0</v>
      </c>
      <c r="E1094" s="286">
        <v>0</v>
      </c>
      <c r="F1094" s="286">
        <v>0</v>
      </c>
      <c r="G1094" s="286">
        <v>0</v>
      </c>
      <c r="H1094" s="286">
        <v>0</v>
      </c>
      <c r="I1094" s="286">
        <v>0</v>
      </c>
      <c r="J1094" s="286">
        <v>0</v>
      </c>
      <c r="K1094" s="286">
        <v>0</v>
      </c>
      <c r="L1094" s="286">
        <v>0</v>
      </c>
      <c r="M1094" s="286">
        <v>0</v>
      </c>
      <c r="N1094" s="286">
        <v>0</v>
      </c>
      <c r="O1094" s="286">
        <v>0</v>
      </c>
      <c r="P1094" s="286">
        <v>0</v>
      </c>
      <c r="Q1094" s="166" t="s">
        <v>164</v>
      </c>
      <c r="R1094" s="204">
        <f t="shared" si="17"/>
        <v>0</v>
      </c>
    </row>
    <row r="1095" spans="1:18" ht="15">
      <c r="A1095" s="293" t="s">
        <v>1314</v>
      </c>
      <c r="B1095" s="294" t="s">
        <v>1208</v>
      </c>
      <c r="C1095" s="286">
        <v>0</v>
      </c>
      <c r="D1095" s="286">
        <v>0</v>
      </c>
      <c r="E1095" s="286">
        <v>0</v>
      </c>
      <c r="F1095" s="286">
        <v>0</v>
      </c>
      <c r="G1095" s="286">
        <v>0</v>
      </c>
      <c r="H1095" s="286">
        <v>0</v>
      </c>
      <c r="I1095" s="286">
        <v>0</v>
      </c>
      <c r="J1095" s="286">
        <v>0</v>
      </c>
      <c r="K1095" s="286">
        <v>0</v>
      </c>
      <c r="L1095" s="286">
        <v>0</v>
      </c>
      <c r="M1095" s="286">
        <v>0</v>
      </c>
      <c r="N1095" s="286">
        <v>0</v>
      </c>
      <c r="O1095" s="286">
        <v>0</v>
      </c>
      <c r="P1095" s="286">
        <v>0</v>
      </c>
      <c r="Q1095" s="166" t="s">
        <v>164</v>
      </c>
      <c r="R1095" s="204">
        <f t="shared" si="17"/>
        <v>0</v>
      </c>
    </row>
    <row r="1096" spans="1:18" ht="15">
      <c r="A1096" s="293" t="s">
        <v>1315</v>
      </c>
      <c r="B1096" s="294" t="s">
        <v>1208</v>
      </c>
      <c r="C1096" s="286">
        <v>3327000</v>
      </c>
      <c r="D1096" s="286">
        <v>3333000</v>
      </c>
      <c r="E1096" s="286">
        <v>3338000</v>
      </c>
      <c r="F1096" s="286">
        <v>3344000</v>
      </c>
      <c r="G1096" s="286">
        <v>3350000</v>
      </c>
      <c r="H1096" s="286">
        <v>3356000</v>
      </c>
      <c r="I1096" s="286">
        <v>3362000</v>
      </c>
      <c r="J1096" s="286">
        <v>3368000</v>
      </c>
      <c r="K1096" s="286">
        <v>3374000</v>
      </c>
      <c r="L1096" s="286">
        <v>3380000</v>
      </c>
      <c r="M1096" s="286">
        <v>3386000</v>
      </c>
      <c r="N1096" s="286">
        <v>3392000</v>
      </c>
      <c r="O1096" s="286">
        <v>3398000</v>
      </c>
      <c r="P1096" s="286">
        <v>3362210</v>
      </c>
      <c r="Q1096" s="166" t="s">
        <v>164</v>
      </c>
      <c r="R1096" s="204">
        <f t="shared" si="17"/>
        <v>0</v>
      </c>
    </row>
    <row r="1097" spans="1:18" ht="15">
      <c r="A1097" s="293" t="s">
        <v>1316</v>
      </c>
      <c r="B1097" s="294" t="s">
        <v>1208</v>
      </c>
      <c r="C1097" s="286">
        <v>0</v>
      </c>
      <c r="D1097" s="286">
        <v>0</v>
      </c>
      <c r="E1097" s="286">
        <v>0</v>
      </c>
      <c r="F1097" s="286">
        <v>0</v>
      </c>
      <c r="G1097" s="286">
        <v>0</v>
      </c>
      <c r="H1097" s="286">
        <v>0</v>
      </c>
      <c r="I1097" s="286">
        <v>0</v>
      </c>
      <c r="J1097" s="286">
        <v>0</v>
      </c>
      <c r="K1097" s="286">
        <v>0</v>
      </c>
      <c r="L1097" s="286">
        <v>0</v>
      </c>
      <c r="M1097" s="286">
        <v>0</v>
      </c>
      <c r="N1097" s="286">
        <v>0</v>
      </c>
      <c r="O1097" s="286">
        <v>0</v>
      </c>
      <c r="P1097" s="286">
        <v>0</v>
      </c>
      <c r="Q1097" s="166" t="s">
        <v>164</v>
      </c>
      <c r="R1097" s="204">
        <f t="shared" si="17"/>
        <v>0</v>
      </c>
    </row>
    <row r="1098" spans="1:18" ht="15">
      <c r="A1098" s="293" t="s">
        <v>1317</v>
      </c>
      <c r="B1098" s="294" t="s">
        <v>1208</v>
      </c>
      <c r="C1098" s="286">
        <v>0</v>
      </c>
      <c r="D1098" s="286">
        <v>0</v>
      </c>
      <c r="E1098" s="286">
        <v>0</v>
      </c>
      <c r="F1098" s="286">
        <v>0</v>
      </c>
      <c r="G1098" s="286">
        <v>0</v>
      </c>
      <c r="H1098" s="286">
        <v>0</v>
      </c>
      <c r="I1098" s="286">
        <v>0</v>
      </c>
      <c r="J1098" s="286">
        <v>0</v>
      </c>
      <c r="K1098" s="286">
        <v>0</v>
      </c>
      <c r="L1098" s="286">
        <v>0</v>
      </c>
      <c r="M1098" s="286">
        <v>0</v>
      </c>
      <c r="N1098" s="286">
        <v>0</v>
      </c>
      <c r="O1098" s="286">
        <v>0</v>
      </c>
      <c r="P1098" s="286">
        <v>0</v>
      </c>
      <c r="Q1098" s="166" t="s">
        <v>164</v>
      </c>
      <c r="R1098" s="204">
        <f t="shared" si="17"/>
        <v>0</v>
      </c>
    </row>
    <row r="1099" spans="1:18" ht="15">
      <c r="A1099" s="293" t="s">
        <v>1318</v>
      </c>
      <c r="B1099" s="294" t="s">
        <v>1208</v>
      </c>
      <c r="C1099" s="286">
        <v>0</v>
      </c>
      <c r="D1099" s="286">
        <v>0</v>
      </c>
      <c r="E1099" s="286">
        <v>0</v>
      </c>
      <c r="F1099" s="286">
        <v>0</v>
      </c>
      <c r="G1099" s="286">
        <v>0</v>
      </c>
      <c r="H1099" s="286">
        <v>0</v>
      </c>
      <c r="I1099" s="286">
        <v>0</v>
      </c>
      <c r="J1099" s="286">
        <v>0</v>
      </c>
      <c r="K1099" s="286">
        <v>0</v>
      </c>
      <c r="L1099" s="286">
        <v>0</v>
      </c>
      <c r="M1099" s="286">
        <v>0</v>
      </c>
      <c r="N1099" s="286">
        <v>0</v>
      </c>
      <c r="O1099" s="286">
        <v>0</v>
      </c>
      <c r="P1099" s="286">
        <v>0</v>
      </c>
      <c r="Q1099" s="166" t="s">
        <v>164</v>
      </c>
      <c r="R1099" s="204">
        <f t="shared" si="17"/>
        <v>0</v>
      </c>
    </row>
    <row r="1100" spans="1:18" ht="15">
      <c r="A1100" s="293" t="s">
        <v>1319</v>
      </c>
      <c r="B1100" s="294" t="s">
        <v>1208</v>
      </c>
      <c r="C1100" s="286">
        <v>0</v>
      </c>
      <c r="D1100" s="286">
        <v>0</v>
      </c>
      <c r="E1100" s="286">
        <v>0</v>
      </c>
      <c r="F1100" s="286">
        <v>0</v>
      </c>
      <c r="G1100" s="286">
        <v>0</v>
      </c>
      <c r="H1100" s="286">
        <v>0</v>
      </c>
      <c r="I1100" s="286">
        <v>0</v>
      </c>
      <c r="J1100" s="286">
        <v>0</v>
      </c>
      <c r="K1100" s="286">
        <v>0</v>
      </c>
      <c r="L1100" s="286">
        <v>0</v>
      </c>
      <c r="M1100" s="286">
        <v>0</v>
      </c>
      <c r="N1100" s="286">
        <v>0</v>
      </c>
      <c r="O1100" s="286">
        <v>0</v>
      </c>
      <c r="P1100" s="286">
        <v>0</v>
      </c>
      <c r="Q1100" s="166" t="s">
        <v>164</v>
      </c>
      <c r="R1100" s="204">
        <f t="shared" si="17"/>
        <v>0</v>
      </c>
    </row>
    <row r="1101" spans="1:18" ht="15">
      <c r="A1101" s="293" t="s">
        <v>1320</v>
      </c>
      <c r="B1101" s="294" t="s">
        <v>1208</v>
      </c>
      <c r="C1101" s="286">
        <v>0</v>
      </c>
      <c r="D1101" s="286">
        <v>0</v>
      </c>
      <c r="E1101" s="286">
        <v>0</v>
      </c>
      <c r="F1101" s="286">
        <v>0</v>
      </c>
      <c r="G1101" s="286">
        <v>0</v>
      </c>
      <c r="H1101" s="286">
        <v>0</v>
      </c>
      <c r="I1101" s="286">
        <v>0</v>
      </c>
      <c r="J1101" s="286">
        <v>0</v>
      </c>
      <c r="K1101" s="286">
        <v>0</v>
      </c>
      <c r="L1101" s="286">
        <v>0</v>
      </c>
      <c r="M1101" s="286">
        <v>0</v>
      </c>
      <c r="N1101" s="286">
        <v>0</v>
      </c>
      <c r="O1101" s="286">
        <v>0</v>
      </c>
      <c r="P1101" s="286">
        <v>0</v>
      </c>
      <c r="Q1101" s="166" t="s">
        <v>164</v>
      </c>
      <c r="R1101" s="204">
        <f t="shared" si="17"/>
        <v>0</v>
      </c>
    </row>
    <row r="1102" spans="1:18" ht="15">
      <c r="A1102" s="293" t="s">
        <v>1321</v>
      </c>
      <c r="B1102" s="294" t="s">
        <v>1208</v>
      </c>
      <c r="C1102" s="286">
        <v>0</v>
      </c>
      <c r="D1102" s="286">
        <v>0</v>
      </c>
      <c r="E1102" s="286">
        <v>0</v>
      </c>
      <c r="F1102" s="286">
        <v>0</v>
      </c>
      <c r="G1102" s="286">
        <v>0</v>
      </c>
      <c r="H1102" s="286">
        <v>0</v>
      </c>
      <c r="I1102" s="286">
        <v>0</v>
      </c>
      <c r="J1102" s="286">
        <v>0</v>
      </c>
      <c r="K1102" s="286">
        <v>0</v>
      </c>
      <c r="L1102" s="286">
        <v>0</v>
      </c>
      <c r="M1102" s="286">
        <v>0</v>
      </c>
      <c r="N1102" s="286">
        <v>0</v>
      </c>
      <c r="O1102" s="286">
        <v>0</v>
      </c>
      <c r="P1102" s="286">
        <v>0</v>
      </c>
      <c r="Q1102" s="166" t="s">
        <v>164</v>
      </c>
      <c r="R1102" s="204">
        <f t="shared" si="17"/>
        <v>0</v>
      </c>
    </row>
    <row r="1103" spans="1:18" ht="15">
      <c r="A1103" s="293" t="s">
        <v>1322</v>
      </c>
      <c r="B1103" s="294" t="s">
        <v>1208</v>
      </c>
      <c r="C1103" s="286">
        <v>0</v>
      </c>
      <c r="D1103" s="286">
        <v>0</v>
      </c>
      <c r="E1103" s="286">
        <v>0</v>
      </c>
      <c r="F1103" s="286">
        <v>0</v>
      </c>
      <c r="G1103" s="286">
        <v>0</v>
      </c>
      <c r="H1103" s="286">
        <v>0</v>
      </c>
      <c r="I1103" s="286">
        <v>0</v>
      </c>
      <c r="J1103" s="286">
        <v>0</v>
      </c>
      <c r="K1103" s="286">
        <v>0</v>
      </c>
      <c r="L1103" s="286">
        <v>0</v>
      </c>
      <c r="M1103" s="286">
        <v>0</v>
      </c>
      <c r="N1103" s="286">
        <v>0</v>
      </c>
      <c r="O1103" s="286">
        <v>0</v>
      </c>
      <c r="P1103" s="286">
        <v>0</v>
      </c>
      <c r="Q1103" s="166" t="s">
        <v>164</v>
      </c>
      <c r="R1103" s="204">
        <f t="shared" si="17"/>
        <v>0</v>
      </c>
    </row>
    <row r="1104" spans="1:18" ht="15">
      <c r="A1104" s="293" t="s">
        <v>1323</v>
      </c>
      <c r="B1104" s="294" t="s">
        <v>1208</v>
      </c>
      <c r="C1104" s="286">
        <v>0</v>
      </c>
      <c r="D1104" s="286">
        <v>0</v>
      </c>
      <c r="E1104" s="286">
        <v>0</v>
      </c>
      <c r="F1104" s="286">
        <v>0</v>
      </c>
      <c r="G1104" s="286">
        <v>0</v>
      </c>
      <c r="H1104" s="286">
        <v>0</v>
      </c>
      <c r="I1104" s="286">
        <v>0</v>
      </c>
      <c r="J1104" s="286">
        <v>0</v>
      </c>
      <c r="K1104" s="286">
        <v>0</v>
      </c>
      <c r="L1104" s="286">
        <v>0</v>
      </c>
      <c r="M1104" s="286">
        <v>0</v>
      </c>
      <c r="N1104" s="286">
        <v>0</v>
      </c>
      <c r="O1104" s="286">
        <v>0</v>
      </c>
      <c r="P1104" s="286">
        <v>0</v>
      </c>
      <c r="Q1104" s="166" t="s">
        <v>164</v>
      </c>
      <c r="R1104" s="204">
        <f t="shared" si="17"/>
        <v>0</v>
      </c>
    </row>
    <row r="1105" spans="1:18" ht="15">
      <c r="A1105" s="293" t="s">
        <v>1324</v>
      </c>
      <c r="B1105" s="294" t="s">
        <v>1208</v>
      </c>
      <c r="C1105" s="286">
        <v>0</v>
      </c>
      <c r="D1105" s="286">
        <v>0</v>
      </c>
      <c r="E1105" s="286">
        <v>0</v>
      </c>
      <c r="F1105" s="286">
        <v>0</v>
      </c>
      <c r="G1105" s="286">
        <v>0</v>
      </c>
      <c r="H1105" s="286">
        <v>0</v>
      </c>
      <c r="I1105" s="286">
        <v>0</v>
      </c>
      <c r="J1105" s="286">
        <v>0</v>
      </c>
      <c r="K1105" s="286">
        <v>0</v>
      </c>
      <c r="L1105" s="286">
        <v>0</v>
      </c>
      <c r="M1105" s="286">
        <v>0</v>
      </c>
      <c r="N1105" s="286">
        <v>0</v>
      </c>
      <c r="O1105" s="286">
        <v>0</v>
      </c>
      <c r="P1105" s="286">
        <v>0</v>
      </c>
      <c r="Q1105" s="166" t="s">
        <v>164</v>
      </c>
      <c r="R1105" s="204">
        <f t="shared" si="17"/>
        <v>0</v>
      </c>
    </row>
    <row r="1106" spans="1:18" ht="15">
      <c r="A1106" s="293" t="s">
        <v>1325</v>
      </c>
      <c r="B1106" s="294" t="s">
        <v>1208</v>
      </c>
      <c r="C1106" s="286">
        <v>0</v>
      </c>
      <c r="D1106" s="286">
        <v>0</v>
      </c>
      <c r="E1106" s="286">
        <v>0</v>
      </c>
      <c r="F1106" s="286">
        <v>0</v>
      </c>
      <c r="G1106" s="286">
        <v>0</v>
      </c>
      <c r="H1106" s="286">
        <v>0</v>
      </c>
      <c r="I1106" s="286">
        <v>0</v>
      </c>
      <c r="J1106" s="286">
        <v>0</v>
      </c>
      <c r="K1106" s="286">
        <v>0</v>
      </c>
      <c r="L1106" s="286">
        <v>0</v>
      </c>
      <c r="M1106" s="286">
        <v>0</v>
      </c>
      <c r="N1106" s="286">
        <v>0</v>
      </c>
      <c r="O1106" s="286">
        <v>0</v>
      </c>
      <c r="P1106" s="286">
        <v>0</v>
      </c>
      <c r="Q1106" s="166" t="s">
        <v>164</v>
      </c>
      <c r="R1106" s="204">
        <f t="shared" si="17"/>
        <v>0</v>
      </c>
    </row>
    <row r="1107" spans="1:18" ht="15">
      <c r="A1107" s="293" t="s">
        <v>1326</v>
      </c>
      <c r="B1107" s="294" t="s">
        <v>1208</v>
      </c>
      <c r="C1107" s="286">
        <v>0</v>
      </c>
      <c r="D1107" s="286">
        <v>0</v>
      </c>
      <c r="E1107" s="286">
        <v>0</v>
      </c>
      <c r="F1107" s="286">
        <v>0</v>
      </c>
      <c r="G1107" s="286">
        <v>0</v>
      </c>
      <c r="H1107" s="286">
        <v>0</v>
      </c>
      <c r="I1107" s="286">
        <v>0</v>
      </c>
      <c r="J1107" s="286">
        <v>0</v>
      </c>
      <c r="K1107" s="286">
        <v>0</v>
      </c>
      <c r="L1107" s="286">
        <v>0</v>
      </c>
      <c r="M1107" s="286">
        <v>0</v>
      </c>
      <c r="N1107" s="286">
        <v>0</v>
      </c>
      <c r="O1107" s="286">
        <v>0</v>
      </c>
      <c r="P1107" s="286">
        <v>9</v>
      </c>
      <c r="Q1107" s="166" t="s">
        <v>164</v>
      </c>
      <c r="R1107" s="204">
        <f t="shared" si="17"/>
        <v>0</v>
      </c>
    </row>
    <row r="1108" spans="1:18" ht="15">
      <c r="A1108" s="293" t="s">
        <v>1327</v>
      </c>
      <c r="B1108" s="294" t="s">
        <v>1208</v>
      </c>
      <c r="C1108" s="286">
        <v>0</v>
      </c>
      <c r="D1108" s="286">
        <v>0</v>
      </c>
      <c r="E1108" s="286">
        <v>0</v>
      </c>
      <c r="F1108" s="286">
        <v>0</v>
      </c>
      <c r="G1108" s="286">
        <v>0</v>
      </c>
      <c r="H1108" s="286">
        <v>0</v>
      </c>
      <c r="I1108" s="286">
        <v>0</v>
      </c>
      <c r="J1108" s="286">
        <v>0</v>
      </c>
      <c r="K1108" s="286">
        <v>0</v>
      </c>
      <c r="L1108" s="286">
        <v>0</v>
      </c>
      <c r="M1108" s="286">
        <v>0</v>
      </c>
      <c r="N1108" s="286">
        <v>0</v>
      </c>
      <c r="O1108" s="286">
        <v>0</v>
      </c>
      <c r="P1108" s="286">
        <v>0</v>
      </c>
      <c r="Q1108" s="166" t="s">
        <v>164</v>
      </c>
      <c r="R1108" s="204">
        <f t="shared" si="17"/>
        <v>0</v>
      </c>
    </row>
    <row r="1109" spans="1:18" ht="15">
      <c r="A1109" s="295" t="s">
        <v>1885</v>
      </c>
      <c r="B1109" s="296"/>
      <c r="C1109" s="286">
        <v>-396348</v>
      </c>
      <c r="D1109" s="286"/>
      <c r="E1109" s="286"/>
      <c r="F1109" s="286"/>
      <c r="G1109" s="286"/>
      <c r="H1109" s="286"/>
      <c r="I1109" s="286"/>
      <c r="J1109" s="286"/>
      <c r="K1109" s="286"/>
      <c r="L1109" s="286"/>
      <c r="M1109" s="286"/>
      <c r="N1109" s="286"/>
      <c r="O1109" s="286">
        <v>396348</v>
      </c>
      <c r="P1109" s="286">
        <v>0</v>
      </c>
      <c r="Q1109" s="166" t="s">
        <v>164</v>
      </c>
      <c r="R1109" s="204">
        <v>0</v>
      </c>
    </row>
    <row r="1110" spans="1:18" ht="15">
      <c r="A1110" s="297" t="s">
        <v>1331</v>
      </c>
      <c r="B1110" s="298" t="s">
        <v>1329</v>
      </c>
      <c r="C1110" s="286">
        <v>60000</v>
      </c>
      <c r="D1110" s="286">
        <v>62000</v>
      </c>
      <c r="E1110" s="286">
        <v>63000</v>
      </c>
      <c r="F1110" s="286">
        <v>65000</v>
      </c>
      <c r="G1110" s="286">
        <v>67000</v>
      </c>
      <c r="H1110" s="286">
        <v>68000</v>
      </c>
      <c r="I1110" s="286">
        <v>70000</v>
      </c>
      <c r="J1110" s="286">
        <v>72000</v>
      </c>
      <c r="K1110" s="286">
        <v>73000</v>
      </c>
      <c r="L1110" s="286">
        <v>75000</v>
      </c>
      <c r="M1110" s="286">
        <v>76000</v>
      </c>
      <c r="N1110" s="286">
        <v>78000</v>
      </c>
      <c r="O1110" s="286">
        <v>80000</v>
      </c>
      <c r="P1110" s="286">
        <v>69857</v>
      </c>
      <c r="Q1110" s="166" t="s">
        <v>165</v>
      </c>
      <c r="R1110" s="204">
        <f t="shared" si="17"/>
        <v>0</v>
      </c>
    </row>
    <row r="1111" spans="1:18" ht="15">
      <c r="A1111" s="297" t="s">
        <v>1332</v>
      </c>
      <c r="B1111" s="298" t="s">
        <v>1329</v>
      </c>
      <c r="C1111" s="286">
        <v>0</v>
      </c>
      <c r="D1111" s="286">
        <v>0</v>
      </c>
      <c r="E1111" s="286">
        <v>0</v>
      </c>
      <c r="F1111" s="286">
        <v>0</v>
      </c>
      <c r="G1111" s="286">
        <v>0</v>
      </c>
      <c r="H1111" s="286">
        <v>0</v>
      </c>
      <c r="I1111" s="286">
        <v>0</v>
      </c>
      <c r="J1111" s="286">
        <v>0</v>
      </c>
      <c r="K1111" s="286">
        <v>0</v>
      </c>
      <c r="L1111" s="286">
        <v>0</v>
      </c>
      <c r="M1111" s="286">
        <v>0</v>
      </c>
      <c r="N1111" s="286">
        <v>0</v>
      </c>
      <c r="O1111" s="286">
        <v>0</v>
      </c>
      <c r="P1111" s="286">
        <v>0</v>
      </c>
      <c r="Q1111" s="166" t="s">
        <v>165</v>
      </c>
      <c r="R1111" s="204">
        <f t="shared" si="17"/>
        <v>0</v>
      </c>
    </row>
    <row r="1112" spans="1:18" ht="15">
      <c r="A1112" s="297" t="s">
        <v>1333</v>
      </c>
      <c r="B1112" s="298" t="s">
        <v>1329</v>
      </c>
      <c r="C1112" s="286">
        <v>0</v>
      </c>
      <c r="D1112" s="286">
        <v>0</v>
      </c>
      <c r="E1112" s="286">
        <v>0</v>
      </c>
      <c r="F1112" s="286">
        <v>0</v>
      </c>
      <c r="G1112" s="286">
        <v>0</v>
      </c>
      <c r="H1112" s="286">
        <v>0</v>
      </c>
      <c r="I1112" s="286">
        <v>0</v>
      </c>
      <c r="J1112" s="286">
        <v>0</v>
      </c>
      <c r="K1112" s="286">
        <v>0</v>
      </c>
      <c r="L1112" s="286">
        <v>0</v>
      </c>
      <c r="M1112" s="286">
        <v>0</v>
      </c>
      <c r="N1112" s="286">
        <v>0</v>
      </c>
      <c r="O1112" s="286">
        <v>0</v>
      </c>
      <c r="P1112" s="286">
        <v>0</v>
      </c>
      <c r="Q1112" s="166" t="s">
        <v>165</v>
      </c>
      <c r="R1112" s="204">
        <f t="shared" si="17"/>
        <v>0</v>
      </c>
    </row>
    <row r="1113" spans="1:18" ht="15">
      <c r="A1113" s="297" t="s">
        <v>1334</v>
      </c>
      <c r="B1113" s="298" t="s">
        <v>1329</v>
      </c>
      <c r="C1113" s="286">
        <v>0</v>
      </c>
      <c r="D1113" s="286">
        <v>0</v>
      </c>
      <c r="E1113" s="286">
        <v>0</v>
      </c>
      <c r="F1113" s="286">
        <v>0</v>
      </c>
      <c r="G1113" s="286">
        <v>0</v>
      </c>
      <c r="H1113" s="286">
        <v>0</v>
      </c>
      <c r="I1113" s="286">
        <v>0</v>
      </c>
      <c r="J1113" s="286">
        <v>0</v>
      </c>
      <c r="K1113" s="286">
        <v>0</v>
      </c>
      <c r="L1113" s="286">
        <v>0</v>
      </c>
      <c r="M1113" s="286">
        <v>0</v>
      </c>
      <c r="N1113" s="286">
        <v>0</v>
      </c>
      <c r="O1113" s="286">
        <v>0</v>
      </c>
      <c r="P1113" s="286">
        <v>0</v>
      </c>
      <c r="Q1113" s="166" t="s">
        <v>165</v>
      </c>
      <c r="R1113" s="204">
        <f t="shared" si="17"/>
        <v>0</v>
      </c>
    </row>
    <row r="1114" spans="1:18" ht="15">
      <c r="A1114" s="297" t="s">
        <v>1335</v>
      </c>
      <c r="B1114" s="298" t="s">
        <v>1329</v>
      </c>
      <c r="C1114" s="286">
        <v>0</v>
      </c>
      <c r="D1114" s="286">
        <v>0</v>
      </c>
      <c r="E1114" s="286">
        <v>0</v>
      </c>
      <c r="F1114" s="286">
        <v>0</v>
      </c>
      <c r="G1114" s="286">
        <v>0</v>
      </c>
      <c r="H1114" s="286">
        <v>0</v>
      </c>
      <c r="I1114" s="286">
        <v>0</v>
      </c>
      <c r="J1114" s="286">
        <v>0</v>
      </c>
      <c r="K1114" s="286">
        <v>0</v>
      </c>
      <c r="L1114" s="286">
        <v>0</v>
      </c>
      <c r="M1114" s="286">
        <v>0</v>
      </c>
      <c r="N1114" s="286">
        <v>0</v>
      </c>
      <c r="O1114" s="286">
        <v>0</v>
      </c>
      <c r="P1114" s="286">
        <v>0</v>
      </c>
      <c r="Q1114" s="166" t="s">
        <v>165</v>
      </c>
      <c r="R1114" s="204">
        <f t="shared" si="17"/>
        <v>0</v>
      </c>
    </row>
    <row r="1115" spans="1:18" ht="15">
      <c r="A1115" s="297" t="s">
        <v>1336</v>
      </c>
      <c r="B1115" s="298" t="s">
        <v>1329</v>
      </c>
      <c r="C1115" s="286">
        <v>721000</v>
      </c>
      <c r="D1115" s="286">
        <v>776000</v>
      </c>
      <c r="E1115" s="286">
        <v>859000</v>
      </c>
      <c r="F1115" s="286">
        <v>915000</v>
      </c>
      <c r="G1115" s="286">
        <v>970000</v>
      </c>
      <c r="H1115" s="286">
        <v>1025000</v>
      </c>
      <c r="I1115" s="286">
        <v>1082000</v>
      </c>
      <c r="J1115" s="286">
        <v>1108000</v>
      </c>
      <c r="K1115" s="286">
        <v>1130000</v>
      </c>
      <c r="L1115" s="286">
        <v>1188000</v>
      </c>
      <c r="M1115" s="286">
        <v>1247000</v>
      </c>
      <c r="N1115" s="286">
        <v>1305000</v>
      </c>
      <c r="O1115" s="286">
        <v>1363000</v>
      </c>
      <c r="P1115" s="286">
        <v>1053858</v>
      </c>
      <c r="Q1115" s="166" t="s">
        <v>165</v>
      </c>
      <c r="R1115" s="204">
        <f t="shared" si="17"/>
        <v>0</v>
      </c>
    </row>
    <row r="1116" spans="1:18" ht="15">
      <c r="A1116" s="297" t="s">
        <v>1337</v>
      </c>
      <c r="B1116" s="298" t="s">
        <v>1329</v>
      </c>
      <c r="C1116" s="286">
        <v>7225000</v>
      </c>
      <c r="D1116" s="286">
        <v>7292000</v>
      </c>
      <c r="E1116" s="286">
        <v>7359000</v>
      </c>
      <c r="F1116" s="286">
        <v>7426000</v>
      </c>
      <c r="G1116" s="286">
        <v>7492000</v>
      </c>
      <c r="H1116" s="286">
        <v>7559000</v>
      </c>
      <c r="I1116" s="286">
        <v>7626000</v>
      </c>
      <c r="J1116" s="286">
        <v>7693000</v>
      </c>
      <c r="K1116" s="286">
        <v>7760000</v>
      </c>
      <c r="L1116" s="286">
        <v>7827000</v>
      </c>
      <c r="M1116" s="286">
        <v>7894000</v>
      </c>
      <c r="N1116" s="286">
        <v>7960000</v>
      </c>
      <c r="O1116" s="286">
        <v>8027000</v>
      </c>
      <c r="P1116" s="286">
        <v>7626172</v>
      </c>
      <c r="Q1116" s="166" t="s">
        <v>165</v>
      </c>
      <c r="R1116" s="204">
        <f t="shared" si="17"/>
        <v>0</v>
      </c>
    </row>
    <row r="1117" spans="1:18" ht="15">
      <c r="A1117" s="297" t="s">
        <v>1338</v>
      </c>
      <c r="B1117" s="298" t="s">
        <v>1329</v>
      </c>
      <c r="C1117" s="286">
        <v>4769000</v>
      </c>
      <c r="D1117" s="286">
        <v>4801000</v>
      </c>
      <c r="E1117" s="286">
        <v>4833000</v>
      </c>
      <c r="F1117" s="286">
        <v>4865000</v>
      </c>
      <c r="G1117" s="286">
        <v>4897000</v>
      </c>
      <c r="H1117" s="286">
        <v>4928000</v>
      </c>
      <c r="I1117" s="286">
        <v>4960000</v>
      </c>
      <c r="J1117" s="286">
        <v>4992000</v>
      </c>
      <c r="K1117" s="286">
        <v>5024000</v>
      </c>
      <c r="L1117" s="286">
        <v>5056000</v>
      </c>
      <c r="M1117" s="286">
        <v>5088000</v>
      </c>
      <c r="N1117" s="286">
        <v>5120000</v>
      </c>
      <c r="O1117" s="286">
        <v>5152000</v>
      </c>
      <c r="P1117" s="286">
        <v>4960423</v>
      </c>
      <c r="Q1117" s="166" t="s">
        <v>165</v>
      </c>
      <c r="R1117" s="204">
        <f t="shared" si="17"/>
        <v>0</v>
      </c>
    </row>
    <row r="1118" spans="1:18" ht="15">
      <c r="A1118" s="297" t="s">
        <v>1339</v>
      </c>
      <c r="B1118" s="298" t="s">
        <v>1329</v>
      </c>
      <c r="C1118" s="286">
        <v>0</v>
      </c>
      <c r="D1118" s="286">
        <v>0</v>
      </c>
      <c r="E1118" s="286">
        <v>0</v>
      </c>
      <c r="F1118" s="286">
        <v>0</v>
      </c>
      <c r="G1118" s="286">
        <v>0</v>
      </c>
      <c r="H1118" s="286">
        <v>0</v>
      </c>
      <c r="I1118" s="286">
        <v>0</v>
      </c>
      <c r="J1118" s="286">
        <v>0</v>
      </c>
      <c r="K1118" s="286">
        <v>0</v>
      </c>
      <c r="L1118" s="286">
        <v>0</v>
      </c>
      <c r="M1118" s="286">
        <v>0</v>
      </c>
      <c r="N1118" s="286">
        <v>0</v>
      </c>
      <c r="O1118" s="286">
        <v>0</v>
      </c>
      <c r="P1118" s="286">
        <v>0</v>
      </c>
      <c r="Q1118" s="166" t="s">
        <v>165</v>
      </c>
      <c r="R1118" s="204">
        <f t="shared" si="17"/>
        <v>0</v>
      </c>
    </row>
    <row r="1119" spans="1:18" ht="15">
      <c r="A1119" s="297" t="s">
        <v>1340</v>
      </c>
      <c r="B1119" s="298" t="s">
        <v>1329</v>
      </c>
      <c r="C1119" s="286">
        <v>0</v>
      </c>
      <c r="D1119" s="286">
        <v>0</v>
      </c>
      <c r="E1119" s="286">
        <v>0</v>
      </c>
      <c r="F1119" s="286">
        <v>0</v>
      </c>
      <c r="G1119" s="286">
        <v>0</v>
      </c>
      <c r="H1119" s="286">
        <v>0</v>
      </c>
      <c r="I1119" s="286">
        <v>0</v>
      </c>
      <c r="J1119" s="286">
        <v>0</v>
      </c>
      <c r="K1119" s="286">
        <v>0</v>
      </c>
      <c r="L1119" s="286">
        <v>0</v>
      </c>
      <c r="M1119" s="286">
        <v>0</v>
      </c>
      <c r="N1119" s="286">
        <v>0</v>
      </c>
      <c r="O1119" s="286">
        <v>0</v>
      </c>
      <c r="P1119" s="286">
        <v>0</v>
      </c>
      <c r="Q1119" s="166" t="s">
        <v>165</v>
      </c>
      <c r="R1119" s="204">
        <f t="shared" si="17"/>
        <v>0</v>
      </c>
    </row>
    <row r="1120" spans="1:18" ht="15">
      <c r="A1120" s="297" t="s">
        <v>1341</v>
      </c>
      <c r="B1120" s="298" t="s">
        <v>1329</v>
      </c>
      <c r="C1120" s="286">
        <v>0</v>
      </c>
      <c r="D1120" s="286">
        <v>0</v>
      </c>
      <c r="E1120" s="286">
        <v>0</v>
      </c>
      <c r="F1120" s="286">
        <v>0</v>
      </c>
      <c r="G1120" s="286">
        <v>0</v>
      </c>
      <c r="H1120" s="286">
        <v>0</v>
      </c>
      <c r="I1120" s="286">
        <v>0</v>
      </c>
      <c r="J1120" s="286">
        <v>0</v>
      </c>
      <c r="K1120" s="286">
        <v>0</v>
      </c>
      <c r="L1120" s="286">
        <v>0</v>
      </c>
      <c r="M1120" s="286">
        <v>0</v>
      </c>
      <c r="N1120" s="286">
        <v>0</v>
      </c>
      <c r="O1120" s="286">
        <v>0</v>
      </c>
      <c r="P1120" s="286">
        <v>0</v>
      </c>
      <c r="Q1120" s="166" t="s">
        <v>165</v>
      </c>
      <c r="R1120" s="204">
        <f t="shared" si="17"/>
        <v>0</v>
      </c>
    </row>
    <row r="1121" spans="1:18" ht="15">
      <c r="A1121" s="297" t="s">
        <v>1342</v>
      </c>
      <c r="B1121" s="298" t="s">
        <v>1329</v>
      </c>
      <c r="C1121" s="286">
        <v>0</v>
      </c>
      <c r="D1121" s="286">
        <v>0</v>
      </c>
      <c r="E1121" s="286">
        <v>0</v>
      </c>
      <c r="F1121" s="286">
        <v>0</v>
      </c>
      <c r="G1121" s="286">
        <v>0</v>
      </c>
      <c r="H1121" s="286">
        <v>0</v>
      </c>
      <c r="I1121" s="286">
        <v>0</v>
      </c>
      <c r="J1121" s="286">
        <v>0</v>
      </c>
      <c r="K1121" s="286">
        <v>0</v>
      </c>
      <c r="L1121" s="286">
        <v>0</v>
      </c>
      <c r="M1121" s="286">
        <v>0</v>
      </c>
      <c r="N1121" s="286">
        <v>0</v>
      </c>
      <c r="O1121" s="286">
        <v>0</v>
      </c>
      <c r="P1121" s="286">
        <v>0</v>
      </c>
      <c r="Q1121" s="166" t="s">
        <v>165</v>
      </c>
      <c r="R1121" s="204">
        <f t="shared" si="17"/>
        <v>0</v>
      </c>
    </row>
    <row r="1122" spans="1:18" ht="15">
      <c r="A1122" s="297" t="s">
        <v>1343</v>
      </c>
      <c r="B1122" s="298" t="s">
        <v>1329</v>
      </c>
      <c r="C1122" s="286">
        <v>38008000</v>
      </c>
      <c r="D1122" s="286">
        <v>39165000</v>
      </c>
      <c r="E1122" s="286">
        <v>40294000</v>
      </c>
      <c r="F1122" s="286">
        <v>41445000</v>
      </c>
      <c r="G1122" s="286">
        <v>42596000</v>
      </c>
      <c r="H1122" s="286">
        <v>43712000</v>
      </c>
      <c r="I1122" s="286">
        <v>44859000</v>
      </c>
      <c r="J1122" s="286">
        <v>45590000</v>
      </c>
      <c r="K1122" s="286">
        <v>46733000</v>
      </c>
      <c r="L1122" s="286">
        <v>47872000</v>
      </c>
      <c r="M1122" s="286">
        <v>48338000</v>
      </c>
      <c r="N1122" s="286">
        <v>49498000</v>
      </c>
      <c r="O1122" s="286">
        <v>50648000</v>
      </c>
      <c r="P1122" s="286">
        <v>44535825</v>
      </c>
      <c r="Q1122" s="166" t="s">
        <v>165</v>
      </c>
      <c r="R1122" s="204">
        <f t="shared" si="17"/>
        <v>0</v>
      </c>
    </row>
    <row r="1123" spans="1:18" ht="15">
      <c r="A1123" s="297" t="s">
        <v>1349</v>
      </c>
      <c r="B1123" s="298" t="s">
        <v>1346</v>
      </c>
      <c r="C1123" s="286">
        <v>0</v>
      </c>
      <c r="D1123" s="286">
        <v>0</v>
      </c>
      <c r="E1123" s="286">
        <v>0</v>
      </c>
      <c r="F1123" s="286">
        <v>0</v>
      </c>
      <c r="G1123" s="286">
        <v>0</v>
      </c>
      <c r="H1123" s="286">
        <v>0</v>
      </c>
      <c r="I1123" s="286">
        <v>0</v>
      </c>
      <c r="J1123" s="286">
        <v>0</v>
      </c>
      <c r="K1123" s="286">
        <v>0</v>
      </c>
      <c r="L1123" s="286">
        <v>0</v>
      </c>
      <c r="M1123" s="286">
        <v>0</v>
      </c>
      <c r="N1123" s="286">
        <v>0</v>
      </c>
      <c r="O1123" s="286">
        <v>0</v>
      </c>
      <c r="P1123" s="286">
        <v>161</v>
      </c>
      <c r="Q1123" s="166" t="s">
        <v>9</v>
      </c>
      <c r="R1123" s="204">
        <f t="shared" si="17"/>
        <v>0</v>
      </c>
    </row>
    <row r="1124" spans="1:18" ht="15">
      <c r="A1124" s="297" t="s">
        <v>1350</v>
      </c>
      <c r="B1124" s="298" t="s">
        <v>1346</v>
      </c>
      <c r="C1124" s="286">
        <v>0</v>
      </c>
      <c r="D1124" s="286">
        <v>0</v>
      </c>
      <c r="E1124" s="286">
        <v>0</v>
      </c>
      <c r="F1124" s="286">
        <v>0</v>
      </c>
      <c r="G1124" s="286">
        <v>0</v>
      </c>
      <c r="H1124" s="286">
        <v>0</v>
      </c>
      <c r="I1124" s="286">
        <v>0</v>
      </c>
      <c r="J1124" s="286">
        <v>0</v>
      </c>
      <c r="K1124" s="286">
        <v>0</v>
      </c>
      <c r="L1124" s="286">
        <v>0</v>
      </c>
      <c r="M1124" s="286">
        <v>0</v>
      </c>
      <c r="N1124" s="286">
        <v>0</v>
      </c>
      <c r="O1124" s="286">
        <v>0</v>
      </c>
      <c r="P1124" s="286">
        <v>0</v>
      </c>
      <c r="Q1124" s="166" t="s">
        <v>9</v>
      </c>
      <c r="R1124" s="204">
        <f t="shared" si="17"/>
        <v>0</v>
      </c>
    </row>
    <row r="1125" spans="1:18" ht="15">
      <c r="A1125" s="297" t="s">
        <v>1351</v>
      </c>
      <c r="B1125" s="298" t="s">
        <v>1346</v>
      </c>
      <c r="C1125" s="286">
        <v>0</v>
      </c>
      <c r="D1125" s="286">
        <v>0</v>
      </c>
      <c r="E1125" s="286">
        <v>0</v>
      </c>
      <c r="F1125" s="286">
        <v>0</v>
      </c>
      <c r="G1125" s="286">
        <v>1000</v>
      </c>
      <c r="H1125" s="286">
        <v>1000</v>
      </c>
      <c r="I1125" s="286">
        <v>1000</v>
      </c>
      <c r="J1125" s="286">
        <v>1000</v>
      </c>
      <c r="K1125" s="286">
        <v>1000</v>
      </c>
      <c r="L1125" s="286">
        <v>1000</v>
      </c>
      <c r="M1125" s="286">
        <v>1000</v>
      </c>
      <c r="N1125" s="286">
        <v>1000</v>
      </c>
      <c r="O1125" s="286">
        <v>1000</v>
      </c>
      <c r="P1125" s="286">
        <v>520</v>
      </c>
      <c r="Q1125" s="166" t="s">
        <v>9</v>
      </c>
      <c r="R1125" s="204">
        <f t="shared" si="17"/>
        <v>0</v>
      </c>
    </row>
    <row r="1126" spans="1:18" ht="15">
      <c r="A1126" s="297" t="s">
        <v>1352</v>
      </c>
      <c r="B1126" s="298" t="s">
        <v>1346</v>
      </c>
      <c r="C1126" s="286">
        <v>0</v>
      </c>
      <c r="D1126" s="286">
        <v>0</v>
      </c>
      <c r="E1126" s="286">
        <v>0</v>
      </c>
      <c r="F1126" s="286">
        <v>0</v>
      </c>
      <c r="G1126" s="286">
        <v>0</v>
      </c>
      <c r="H1126" s="286">
        <v>0</v>
      </c>
      <c r="I1126" s="286">
        <v>0</v>
      </c>
      <c r="J1126" s="286">
        <v>0</v>
      </c>
      <c r="K1126" s="286">
        <v>0</v>
      </c>
      <c r="L1126" s="286">
        <v>0</v>
      </c>
      <c r="M1126" s="286">
        <v>0</v>
      </c>
      <c r="N1126" s="286">
        <v>0</v>
      </c>
      <c r="O1126" s="286">
        <v>0</v>
      </c>
      <c r="P1126" s="286">
        <v>0</v>
      </c>
      <c r="Q1126" s="166" t="s">
        <v>9</v>
      </c>
      <c r="R1126" s="204">
        <f t="shared" si="17"/>
        <v>0</v>
      </c>
    </row>
    <row r="1127" spans="1:18" ht="15">
      <c r="A1127" s="297" t="s">
        <v>1353</v>
      </c>
      <c r="B1127" s="298" t="s">
        <v>1346</v>
      </c>
      <c r="C1127" s="286">
        <v>-12000</v>
      </c>
      <c r="D1127" s="286">
        <v>-11000</v>
      </c>
      <c r="E1127" s="286">
        <v>-10000</v>
      </c>
      <c r="F1127" s="286">
        <v>-10000</v>
      </c>
      <c r="G1127" s="286">
        <v>-9000</v>
      </c>
      <c r="H1127" s="286">
        <v>-8000</v>
      </c>
      <c r="I1127" s="286">
        <v>-7000</v>
      </c>
      <c r="J1127" s="286">
        <v>0</v>
      </c>
      <c r="K1127" s="286">
        <v>0</v>
      </c>
      <c r="L1127" s="286">
        <v>0</v>
      </c>
      <c r="M1127" s="286">
        <v>0</v>
      </c>
      <c r="N1127" s="286">
        <v>0</v>
      </c>
      <c r="O1127" s="286">
        <v>0</v>
      </c>
      <c r="P1127" s="286">
        <v>-5033</v>
      </c>
      <c r="Q1127" s="166" t="s">
        <v>9</v>
      </c>
      <c r="R1127" s="204">
        <f t="shared" si="17"/>
        <v>0</v>
      </c>
    </row>
    <row r="1128" spans="1:18" ht="15">
      <c r="A1128" s="297" t="s">
        <v>1354</v>
      </c>
      <c r="B1128" s="298" t="s">
        <v>1346</v>
      </c>
      <c r="C1128" s="286">
        <v>0</v>
      </c>
      <c r="D1128" s="286">
        <v>0</v>
      </c>
      <c r="E1128" s="286">
        <v>0</v>
      </c>
      <c r="F1128" s="286">
        <v>0</v>
      </c>
      <c r="G1128" s="286">
        <v>0</v>
      </c>
      <c r="H1128" s="286">
        <v>0</v>
      </c>
      <c r="I1128" s="286">
        <v>0</v>
      </c>
      <c r="J1128" s="286">
        <v>0</v>
      </c>
      <c r="K1128" s="286">
        <v>0</v>
      </c>
      <c r="L1128" s="286">
        <v>0</v>
      </c>
      <c r="M1128" s="286">
        <v>0</v>
      </c>
      <c r="N1128" s="286">
        <v>0</v>
      </c>
      <c r="O1128" s="286">
        <v>0</v>
      </c>
      <c r="P1128" s="286">
        <v>0</v>
      </c>
      <c r="Q1128" s="166" t="s">
        <v>9</v>
      </c>
      <c r="R1128" s="204">
        <f t="shared" si="17"/>
        <v>0</v>
      </c>
    </row>
    <row r="1129" spans="1:18" ht="15">
      <c r="A1129" s="297" t="s">
        <v>1355</v>
      </c>
      <c r="B1129" s="298" t="s">
        <v>1346</v>
      </c>
      <c r="C1129" s="286">
        <v>52000</v>
      </c>
      <c r="D1129" s="286">
        <v>53000</v>
      </c>
      <c r="E1129" s="286">
        <v>54000</v>
      </c>
      <c r="F1129" s="286">
        <v>55000</v>
      </c>
      <c r="G1129" s="286">
        <v>57000</v>
      </c>
      <c r="H1129" s="286">
        <v>58000</v>
      </c>
      <c r="I1129" s="286">
        <v>60000</v>
      </c>
      <c r="J1129" s="286">
        <v>51000</v>
      </c>
      <c r="K1129" s="286">
        <v>53000</v>
      </c>
      <c r="L1129" s="286">
        <v>55000</v>
      </c>
      <c r="M1129" s="286">
        <v>57000</v>
      </c>
      <c r="N1129" s="286">
        <v>59000</v>
      </c>
      <c r="O1129" s="286">
        <v>61000</v>
      </c>
      <c r="P1129" s="286">
        <v>55723</v>
      </c>
      <c r="Q1129" s="166" t="s">
        <v>9</v>
      </c>
      <c r="R1129" s="204">
        <f t="shared" si="17"/>
        <v>0</v>
      </c>
    </row>
    <row r="1130" spans="1:18" ht="15">
      <c r="A1130" s="297" t="s">
        <v>1356</v>
      </c>
      <c r="B1130" s="298" t="s">
        <v>1346</v>
      </c>
      <c r="C1130" s="286">
        <v>0</v>
      </c>
      <c r="D1130" s="286">
        <v>0</v>
      </c>
      <c r="E1130" s="286">
        <v>0</v>
      </c>
      <c r="F1130" s="286">
        <v>0</v>
      </c>
      <c r="G1130" s="286">
        <v>0</v>
      </c>
      <c r="H1130" s="286">
        <v>0</v>
      </c>
      <c r="I1130" s="286">
        <v>0</v>
      </c>
      <c r="J1130" s="286">
        <v>0</v>
      </c>
      <c r="K1130" s="286">
        <v>0</v>
      </c>
      <c r="L1130" s="286">
        <v>0</v>
      </c>
      <c r="M1130" s="286">
        <v>0</v>
      </c>
      <c r="N1130" s="286">
        <v>0</v>
      </c>
      <c r="O1130" s="286">
        <v>0</v>
      </c>
      <c r="P1130" s="286">
        <v>0</v>
      </c>
      <c r="Q1130" s="166" t="s">
        <v>9</v>
      </c>
      <c r="R1130" s="204">
        <f t="shared" si="17"/>
        <v>0</v>
      </c>
    </row>
    <row r="1131" spans="1:18" ht="15">
      <c r="A1131" s="297" t="s">
        <v>1357</v>
      </c>
      <c r="B1131" s="298" t="s">
        <v>1346</v>
      </c>
      <c r="C1131" s="286">
        <v>1000</v>
      </c>
      <c r="D1131" s="286">
        <v>1000</v>
      </c>
      <c r="E1131" s="286">
        <v>1000</v>
      </c>
      <c r="F1131" s="286">
        <v>1000</v>
      </c>
      <c r="G1131" s="286">
        <v>1000</v>
      </c>
      <c r="H1131" s="286">
        <v>1000</v>
      </c>
      <c r="I1131" s="286">
        <v>1000</v>
      </c>
      <c r="J1131" s="286">
        <v>1000</v>
      </c>
      <c r="K1131" s="286">
        <v>1000</v>
      </c>
      <c r="L1131" s="286">
        <v>1000</v>
      </c>
      <c r="M1131" s="286">
        <v>1000</v>
      </c>
      <c r="N1131" s="286">
        <v>1000</v>
      </c>
      <c r="O1131" s="286">
        <v>1000</v>
      </c>
      <c r="P1131" s="286">
        <v>552</v>
      </c>
      <c r="Q1131" s="166" t="s">
        <v>9</v>
      </c>
      <c r="R1131" s="204">
        <f t="shared" si="17"/>
        <v>0</v>
      </c>
    </row>
    <row r="1132" spans="1:18" ht="15">
      <c r="A1132" s="297" t="s">
        <v>1358</v>
      </c>
      <c r="B1132" s="298" t="s">
        <v>1346</v>
      </c>
      <c r="C1132" s="286">
        <v>0</v>
      </c>
      <c r="D1132" s="286">
        <v>0</v>
      </c>
      <c r="E1132" s="286">
        <v>0</v>
      </c>
      <c r="F1132" s="286">
        <v>0</v>
      </c>
      <c r="G1132" s="286">
        <v>0</v>
      </c>
      <c r="H1132" s="286">
        <v>0</v>
      </c>
      <c r="I1132" s="286">
        <v>0</v>
      </c>
      <c r="J1132" s="286">
        <v>0</v>
      </c>
      <c r="K1132" s="286">
        <v>0</v>
      </c>
      <c r="L1132" s="286">
        <v>0</v>
      </c>
      <c r="M1132" s="286">
        <v>0</v>
      </c>
      <c r="N1132" s="286">
        <v>0</v>
      </c>
      <c r="O1132" s="286">
        <v>0</v>
      </c>
      <c r="P1132" s="286">
        <v>0</v>
      </c>
      <c r="Q1132" s="166" t="s">
        <v>9</v>
      </c>
      <c r="R1132" s="204">
        <f t="shared" si="17"/>
        <v>0</v>
      </c>
    </row>
    <row r="1133" spans="1:18" ht="15">
      <c r="A1133" s="297" t="s">
        <v>1359</v>
      </c>
      <c r="B1133" s="298" t="s">
        <v>1346</v>
      </c>
      <c r="C1133" s="286">
        <v>0</v>
      </c>
      <c r="D1133" s="286">
        <v>0</v>
      </c>
      <c r="E1133" s="286">
        <v>0</v>
      </c>
      <c r="F1133" s="286">
        <v>0</v>
      </c>
      <c r="G1133" s="286">
        <v>0</v>
      </c>
      <c r="H1133" s="286">
        <v>0</v>
      </c>
      <c r="I1133" s="286">
        <v>0</v>
      </c>
      <c r="J1133" s="286">
        <v>0</v>
      </c>
      <c r="K1133" s="286">
        <v>0</v>
      </c>
      <c r="L1133" s="286">
        <v>0</v>
      </c>
      <c r="M1133" s="286">
        <v>0</v>
      </c>
      <c r="N1133" s="286">
        <v>0</v>
      </c>
      <c r="O1133" s="286">
        <v>0</v>
      </c>
      <c r="P1133" s="286">
        <v>-38</v>
      </c>
      <c r="Q1133" s="166" t="s">
        <v>9</v>
      </c>
      <c r="R1133" s="204">
        <f t="shared" si="17"/>
        <v>0</v>
      </c>
    </row>
    <row r="1134" spans="1:18" ht="15">
      <c r="A1134" s="297" t="s">
        <v>1360</v>
      </c>
      <c r="B1134" s="298" t="s">
        <v>1346</v>
      </c>
      <c r="C1134" s="286">
        <v>0</v>
      </c>
      <c r="D1134" s="286">
        <v>0</v>
      </c>
      <c r="E1134" s="286">
        <v>0</v>
      </c>
      <c r="F1134" s="286">
        <v>0</v>
      </c>
      <c r="G1134" s="286">
        <v>0</v>
      </c>
      <c r="H1134" s="286">
        <v>0</v>
      </c>
      <c r="I1134" s="286">
        <v>0</v>
      </c>
      <c r="J1134" s="286">
        <v>0</v>
      </c>
      <c r="K1134" s="286">
        <v>0</v>
      </c>
      <c r="L1134" s="286">
        <v>0</v>
      </c>
      <c r="M1134" s="286">
        <v>0</v>
      </c>
      <c r="N1134" s="286">
        <v>0</v>
      </c>
      <c r="O1134" s="286">
        <v>0</v>
      </c>
      <c r="P1134" s="286">
        <v>0</v>
      </c>
      <c r="Q1134" s="166" t="s">
        <v>9</v>
      </c>
      <c r="R1134" s="204">
        <f t="shared" si="17"/>
        <v>0</v>
      </c>
    </row>
    <row r="1135" spans="1:18" ht="15">
      <c r="A1135" s="297" t="s">
        <v>1361</v>
      </c>
      <c r="B1135" s="298" t="s">
        <v>1346</v>
      </c>
      <c r="C1135" s="286">
        <v>0</v>
      </c>
      <c r="D1135" s="286">
        <v>0</v>
      </c>
      <c r="E1135" s="286">
        <v>0</v>
      </c>
      <c r="F1135" s="286">
        <v>0</v>
      </c>
      <c r="G1135" s="286">
        <v>0</v>
      </c>
      <c r="H1135" s="286">
        <v>0</v>
      </c>
      <c r="I1135" s="286">
        <v>0</v>
      </c>
      <c r="J1135" s="286">
        <v>0</v>
      </c>
      <c r="K1135" s="286">
        <v>0</v>
      </c>
      <c r="L1135" s="286">
        <v>0</v>
      </c>
      <c r="M1135" s="286">
        <v>0</v>
      </c>
      <c r="N1135" s="286">
        <v>0</v>
      </c>
      <c r="O1135" s="286">
        <v>0</v>
      </c>
      <c r="P1135" s="286">
        <v>0</v>
      </c>
      <c r="Q1135" s="166" t="s">
        <v>9</v>
      </c>
      <c r="R1135" s="204">
        <f t="shared" si="17"/>
        <v>0</v>
      </c>
    </row>
    <row r="1136" spans="1:18" ht="15">
      <c r="A1136" s="297" t="s">
        <v>1362</v>
      </c>
      <c r="B1136" s="298" t="s">
        <v>1346</v>
      </c>
      <c r="C1136" s="286">
        <v>0</v>
      </c>
      <c r="D1136" s="286">
        <v>0</v>
      </c>
      <c r="E1136" s="286">
        <v>0</v>
      </c>
      <c r="F1136" s="286">
        <v>0</v>
      </c>
      <c r="G1136" s="286">
        <v>0</v>
      </c>
      <c r="H1136" s="286">
        <v>0</v>
      </c>
      <c r="I1136" s="286">
        <v>0</v>
      </c>
      <c r="J1136" s="286">
        <v>0</v>
      </c>
      <c r="K1136" s="286">
        <v>0</v>
      </c>
      <c r="L1136" s="286">
        <v>0</v>
      </c>
      <c r="M1136" s="286">
        <v>0</v>
      </c>
      <c r="N1136" s="286">
        <v>0</v>
      </c>
      <c r="O1136" s="286">
        <v>0</v>
      </c>
      <c r="P1136" s="286">
        <v>0</v>
      </c>
      <c r="Q1136" s="166" t="s">
        <v>9</v>
      </c>
      <c r="R1136" s="204">
        <f t="shared" si="17"/>
        <v>0</v>
      </c>
    </row>
    <row r="1137" spans="1:18" ht="15">
      <c r="A1137" s="297" t="s">
        <v>1363</v>
      </c>
      <c r="B1137" s="298" t="s">
        <v>1346</v>
      </c>
      <c r="C1137" s="286">
        <v>0</v>
      </c>
      <c r="D1137" s="286">
        <v>0</v>
      </c>
      <c r="E1137" s="286">
        <v>0</v>
      </c>
      <c r="F1137" s="286">
        <v>0</v>
      </c>
      <c r="G1137" s="286">
        <v>0</v>
      </c>
      <c r="H1137" s="286">
        <v>0</v>
      </c>
      <c r="I1137" s="286">
        <v>0</v>
      </c>
      <c r="J1137" s="286">
        <v>0</v>
      </c>
      <c r="K1137" s="286">
        <v>0</v>
      </c>
      <c r="L1137" s="286">
        <v>0</v>
      </c>
      <c r="M1137" s="286">
        <v>0</v>
      </c>
      <c r="N1137" s="286">
        <v>0</v>
      </c>
      <c r="O1137" s="286">
        <v>0</v>
      </c>
      <c r="P1137" s="286">
        <v>0</v>
      </c>
      <c r="Q1137" s="166" t="s">
        <v>9</v>
      </c>
      <c r="R1137" s="204">
        <f t="shared" si="17"/>
        <v>0</v>
      </c>
    </row>
    <row r="1138" spans="1:18" ht="15">
      <c r="A1138" s="297" t="s">
        <v>1364</v>
      </c>
      <c r="B1138" s="298" t="s">
        <v>1346</v>
      </c>
      <c r="C1138" s="286">
        <v>1084000</v>
      </c>
      <c r="D1138" s="286">
        <v>1096000</v>
      </c>
      <c r="E1138" s="286">
        <v>1109000</v>
      </c>
      <c r="F1138" s="286">
        <v>1121000</v>
      </c>
      <c r="G1138" s="286">
        <v>1133000</v>
      </c>
      <c r="H1138" s="286">
        <v>1145000</v>
      </c>
      <c r="I1138" s="286">
        <v>1157000</v>
      </c>
      <c r="J1138" s="286">
        <v>0</v>
      </c>
      <c r="K1138" s="286">
        <v>0</v>
      </c>
      <c r="L1138" s="286">
        <v>0</v>
      </c>
      <c r="M1138" s="286">
        <v>0</v>
      </c>
      <c r="N1138" s="286">
        <v>0</v>
      </c>
      <c r="O1138" s="286">
        <v>0</v>
      </c>
      <c r="P1138" s="286">
        <v>608599</v>
      </c>
      <c r="Q1138" s="166" t="s">
        <v>9</v>
      </c>
      <c r="R1138" s="204">
        <f t="shared" si="17"/>
        <v>0</v>
      </c>
    </row>
    <row r="1139" spans="1:18" ht="15">
      <c r="A1139" s="297" t="s">
        <v>1365</v>
      </c>
      <c r="B1139" s="298" t="s">
        <v>1346</v>
      </c>
      <c r="C1139" s="286">
        <v>233000</v>
      </c>
      <c r="D1139" s="286">
        <v>237000</v>
      </c>
      <c r="E1139" s="286">
        <v>242000</v>
      </c>
      <c r="F1139" s="286">
        <v>246000</v>
      </c>
      <c r="G1139" s="286">
        <v>251000</v>
      </c>
      <c r="H1139" s="286">
        <v>255000</v>
      </c>
      <c r="I1139" s="286">
        <v>260000</v>
      </c>
      <c r="J1139" s="286">
        <v>1431000</v>
      </c>
      <c r="K1139" s="286">
        <v>1446000</v>
      </c>
      <c r="L1139" s="286">
        <v>1460000</v>
      </c>
      <c r="M1139" s="286">
        <v>1475000</v>
      </c>
      <c r="N1139" s="286">
        <v>1490000</v>
      </c>
      <c r="O1139" s="286">
        <v>1504000</v>
      </c>
      <c r="P1139" s="286">
        <v>805085</v>
      </c>
      <c r="Q1139" s="166" t="s">
        <v>9</v>
      </c>
      <c r="R1139" s="204">
        <f t="shared" si="17"/>
        <v>0</v>
      </c>
    </row>
    <row r="1140" spans="1:18" ht="15">
      <c r="A1140" s="297" t="s">
        <v>1366</v>
      </c>
      <c r="B1140" s="298" t="s">
        <v>1346</v>
      </c>
      <c r="C1140" s="286">
        <v>0</v>
      </c>
      <c r="D1140" s="286">
        <v>0</v>
      </c>
      <c r="E1140" s="286">
        <v>0</v>
      </c>
      <c r="F1140" s="286">
        <v>0</v>
      </c>
      <c r="G1140" s="286">
        <v>0</v>
      </c>
      <c r="H1140" s="286">
        <v>0</v>
      </c>
      <c r="I1140" s="286">
        <v>0</v>
      </c>
      <c r="J1140" s="286">
        <v>0</v>
      </c>
      <c r="K1140" s="286">
        <v>0</v>
      </c>
      <c r="L1140" s="286">
        <v>0</v>
      </c>
      <c r="M1140" s="286">
        <v>0</v>
      </c>
      <c r="N1140" s="286">
        <v>0</v>
      </c>
      <c r="O1140" s="286">
        <v>0</v>
      </c>
      <c r="P1140" s="286">
        <v>0</v>
      </c>
      <c r="Q1140" s="166" t="s">
        <v>9</v>
      </c>
      <c r="R1140" s="204">
        <f t="shared" si="17"/>
        <v>0</v>
      </c>
    </row>
    <row r="1141" spans="1:18" ht="15">
      <c r="A1141" s="297" t="s">
        <v>1367</v>
      </c>
      <c r="B1141" s="298" t="s">
        <v>1346</v>
      </c>
      <c r="C1141" s="286">
        <v>32000</v>
      </c>
      <c r="D1141" s="286">
        <v>33000</v>
      </c>
      <c r="E1141" s="286">
        <v>33000</v>
      </c>
      <c r="F1141" s="286">
        <v>34000</v>
      </c>
      <c r="G1141" s="286">
        <v>34000</v>
      </c>
      <c r="H1141" s="286">
        <v>34000</v>
      </c>
      <c r="I1141" s="286">
        <v>35000</v>
      </c>
      <c r="J1141" s="286">
        <v>109000</v>
      </c>
      <c r="K1141" s="286">
        <v>112000</v>
      </c>
      <c r="L1141" s="286">
        <v>114000</v>
      </c>
      <c r="M1141" s="286">
        <v>116000</v>
      </c>
      <c r="N1141" s="286">
        <v>119000</v>
      </c>
      <c r="O1141" s="286">
        <v>121000</v>
      </c>
      <c r="P1141" s="286">
        <v>70709</v>
      </c>
      <c r="Q1141" s="166" t="s">
        <v>9</v>
      </c>
      <c r="R1141" s="204">
        <f t="shared" si="17"/>
        <v>0</v>
      </c>
    </row>
    <row r="1142" spans="1:18" ht="15">
      <c r="A1142" s="297" t="s">
        <v>1368</v>
      </c>
      <c r="B1142" s="298" t="s">
        <v>1346</v>
      </c>
      <c r="C1142" s="286">
        <v>0</v>
      </c>
      <c r="D1142" s="286">
        <v>0</v>
      </c>
      <c r="E1142" s="286">
        <v>0</v>
      </c>
      <c r="F1142" s="286">
        <v>0</v>
      </c>
      <c r="G1142" s="286">
        <v>0</v>
      </c>
      <c r="H1142" s="286">
        <v>0</v>
      </c>
      <c r="I1142" s="286">
        <v>0</v>
      </c>
      <c r="J1142" s="286">
        <v>0</v>
      </c>
      <c r="K1142" s="286">
        <v>0</v>
      </c>
      <c r="L1142" s="286">
        <v>0</v>
      </c>
      <c r="M1142" s="286">
        <v>0</v>
      </c>
      <c r="N1142" s="286">
        <v>0</v>
      </c>
      <c r="O1142" s="286">
        <v>0</v>
      </c>
      <c r="P1142" s="286">
        <v>0</v>
      </c>
      <c r="Q1142" s="166" t="s">
        <v>9</v>
      </c>
      <c r="R1142" s="204">
        <f t="shared" si="17"/>
        <v>0</v>
      </c>
    </row>
    <row r="1143" spans="1:18" ht="15">
      <c r="A1143" s="297" t="s">
        <v>1369</v>
      </c>
      <c r="B1143" s="298" t="s">
        <v>1346</v>
      </c>
      <c r="C1143" s="286">
        <v>0</v>
      </c>
      <c r="D1143" s="286">
        <v>0</v>
      </c>
      <c r="E1143" s="286">
        <v>0</v>
      </c>
      <c r="F1143" s="286">
        <v>0</v>
      </c>
      <c r="G1143" s="286">
        <v>0</v>
      </c>
      <c r="H1143" s="286">
        <v>0</v>
      </c>
      <c r="I1143" s="286">
        <v>0</v>
      </c>
      <c r="J1143" s="286">
        <v>0</v>
      </c>
      <c r="K1143" s="286">
        <v>0</v>
      </c>
      <c r="L1143" s="286">
        <v>0</v>
      </c>
      <c r="M1143" s="286">
        <v>0</v>
      </c>
      <c r="N1143" s="286">
        <v>0</v>
      </c>
      <c r="O1143" s="286">
        <v>0</v>
      </c>
      <c r="P1143" s="286">
        <v>0</v>
      </c>
      <c r="Q1143" s="166" t="s">
        <v>9</v>
      </c>
      <c r="R1143" s="204">
        <f t="shared" si="17"/>
        <v>0</v>
      </c>
    </row>
    <row r="1144" spans="1:18" ht="15">
      <c r="A1144" s="297" t="s">
        <v>1370</v>
      </c>
      <c r="B1144" s="298" t="s">
        <v>1346</v>
      </c>
      <c r="C1144" s="286">
        <v>85000</v>
      </c>
      <c r="D1144" s="286">
        <v>86000</v>
      </c>
      <c r="E1144" s="286">
        <v>87000</v>
      </c>
      <c r="F1144" s="286">
        <v>88000</v>
      </c>
      <c r="G1144" s="286">
        <v>89000</v>
      </c>
      <c r="H1144" s="286">
        <v>89000</v>
      </c>
      <c r="I1144" s="286">
        <v>90000</v>
      </c>
      <c r="J1144" s="286">
        <v>91000</v>
      </c>
      <c r="K1144" s="286">
        <v>92000</v>
      </c>
      <c r="L1144" s="286">
        <v>93000</v>
      </c>
      <c r="M1144" s="286">
        <v>94000</v>
      </c>
      <c r="N1144" s="286">
        <v>94000</v>
      </c>
      <c r="O1144" s="286">
        <v>95000</v>
      </c>
      <c r="P1144" s="286">
        <v>90276</v>
      </c>
      <c r="Q1144" s="166" t="s">
        <v>9</v>
      </c>
      <c r="R1144" s="204">
        <f t="shared" si="17"/>
        <v>0</v>
      </c>
    </row>
    <row r="1145" spans="1:18" ht="15">
      <c r="A1145" s="297" t="s">
        <v>1371</v>
      </c>
      <c r="B1145" s="298" t="s">
        <v>1346</v>
      </c>
      <c r="C1145" s="286">
        <v>0</v>
      </c>
      <c r="D1145" s="286">
        <v>0</v>
      </c>
      <c r="E1145" s="286">
        <v>0</v>
      </c>
      <c r="F1145" s="286">
        <v>0</v>
      </c>
      <c r="G1145" s="286">
        <v>0</v>
      </c>
      <c r="H1145" s="286">
        <v>0</v>
      </c>
      <c r="I1145" s="286">
        <v>0</v>
      </c>
      <c r="J1145" s="286">
        <v>0</v>
      </c>
      <c r="K1145" s="286">
        <v>0</v>
      </c>
      <c r="L1145" s="286">
        <v>0</v>
      </c>
      <c r="M1145" s="286">
        <v>0</v>
      </c>
      <c r="N1145" s="286">
        <v>0</v>
      </c>
      <c r="O1145" s="286">
        <v>0</v>
      </c>
      <c r="P1145" s="286">
        <v>0</v>
      </c>
      <c r="Q1145" s="166" t="s">
        <v>9</v>
      </c>
      <c r="R1145" s="204">
        <f t="shared" si="17"/>
        <v>0</v>
      </c>
    </row>
    <row r="1146" spans="1:18" ht="15">
      <c r="A1146" s="297" t="s">
        <v>1372</v>
      </c>
      <c r="B1146" s="298" t="s">
        <v>1346</v>
      </c>
      <c r="C1146" s="286">
        <v>0</v>
      </c>
      <c r="D1146" s="286">
        <v>0</v>
      </c>
      <c r="E1146" s="286">
        <v>0</v>
      </c>
      <c r="F1146" s="286">
        <v>0</v>
      </c>
      <c r="G1146" s="286">
        <v>0</v>
      </c>
      <c r="H1146" s="286">
        <v>0</v>
      </c>
      <c r="I1146" s="286">
        <v>0</v>
      </c>
      <c r="J1146" s="286">
        <v>0</v>
      </c>
      <c r="K1146" s="286">
        <v>0</v>
      </c>
      <c r="L1146" s="286">
        <v>0</v>
      </c>
      <c r="M1146" s="286">
        <v>0</v>
      </c>
      <c r="N1146" s="286">
        <v>0</v>
      </c>
      <c r="O1146" s="286">
        <v>0</v>
      </c>
      <c r="P1146" s="286">
        <v>0</v>
      </c>
      <c r="Q1146" s="166" t="s">
        <v>9</v>
      </c>
      <c r="R1146" s="204">
        <f t="shared" si="17"/>
        <v>0</v>
      </c>
    </row>
    <row r="1147" spans="1:18" ht="15">
      <c r="A1147" s="297" t="s">
        <v>1373</v>
      </c>
      <c r="B1147" s="298" t="s">
        <v>1346</v>
      </c>
      <c r="C1147" s="286">
        <v>0</v>
      </c>
      <c r="D1147" s="286">
        <v>0</v>
      </c>
      <c r="E1147" s="286">
        <v>0</v>
      </c>
      <c r="F1147" s="286">
        <v>0</v>
      </c>
      <c r="G1147" s="286">
        <v>0</v>
      </c>
      <c r="H1147" s="286">
        <v>0</v>
      </c>
      <c r="I1147" s="286">
        <v>0</v>
      </c>
      <c r="J1147" s="286">
        <v>0</v>
      </c>
      <c r="K1147" s="286">
        <v>0</v>
      </c>
      <c r="L1147" s="286">
        <v>0</v>
      </c>
      <c r="M1147" s="286">
        <v>0</v>
      </c>
      <c r="N1147" s="286">
        <v>0</v>
      </c>
      <c r="O1147" s="286">
        <v>0</v>
      </c>
      <c r="P1147" s="286">
        <v>0</v>
      </c>
      <c r="Q1147" s="166" t="s">
        <v>9</v>
      </c>
      <c r="R1147" s="204">
        <f t="shared" si="17"/>
        <v>0</v>
      </c>
    </row>
    <row r="1148" spans="1:18" ht="15">
      <c r="A1148" s="297" t="s">
        <v>1374</v>
      </c>
      <c r="B1148" s="298" t="s">
        <v>1346</v>
      </c>
      <c r="C1148" s="286">
        <v>0</v>
      </c>
      <c r="D1148" s="286">
        <v>0</v>
      </c>
      <c r="E1148" s="286">
        <v>0</v>
      </c>
      <c r="F1148" s="286">
        <v>0</v>
      </c>
      <c r="G1148" s="286">
        <v>0</v>
      </c>
      <c r="H1148" s="286">
        <v>0</v>
      </c>
      <c r="I1148" s="286">
        <v>0</v>
      </c>
      <c r="J1148" s="286">
        <v>0</v>
      </c>
      <c r="K1148" s="286">
        <v>0</v>
      </c>
      <c r="L1148" s="286">
        <v>0</v>
      </c>
      <c r="M1148" s="286">
        <v>0</v>
      </c>
      <c r="N1148" s="286">
        <v>0</v>
      </c>
      <c r="O1148" s="286">
        <v>0</v>
      </c>
      <c r="P1148" s="286">
        <v>0</v>
      </c>
      <c r="Q1148" s="166" t="s">
        <v>9</v>
      </c>
      <c r="R1148" s="204">
        <f t="shared" si="17"/>
        <v>0</v>
      </c>
    </row>
    <row r="1149" spans="1:18" ht="15">
      <c r="A1149" s="297" t="s">
        <v>1375</v>
      </c>
      <c r="B1149" s="298" t="s">
        <v>1346</v>
      </c>
      <c r="C1149" s="286">
        <v>0</v>
      </c>
      <c r="D1149" s="286">
        <v>0</v>
      </c>
      <c r="E1149" s="286">
        <v>0</v>
      </c>
      <c r="F1149" s="286">
        <v>0</v>
      </c>
      <c r="G1149" s="286">
        <v>0</v>
      </c>
      <c r="H1149" s="286">
        <v>0</v>
      </c>
      <c r="I1149" s="286">
        <v>0</v>
      </c>
      <c r="J1149" s="286">
        <v>0</v>
      </c>
      <c r="K1149" s="286">
        <v>0</v>
      </c>
      <c r="L1149" s="286">
        <v>0</v>
      </c>
      <c r="M1149" s="286">
        <v>0</v>
      </c>
      <c r="N1149" s="286">
        <v>0</v>
      </c>
      <c r="O1149" s="286">
        <v>0</v>
      </c>
      <c r="P1149" s="286">
        <v>0</v>
      </c>
      <c r="Q1149" s="166" t="s">
        <v>9</v>
      </c>
      <c r="R1149" s="204">
        <f t="shared" si="17"/>
        <v>0</v>
      </c>
    </row>
    <row r="1150" spans="1:18" ht="15">
      <c r="A1150" s="297" t="s">
        <v>1376</v>
      </c>
      <c r="B1150" s="298" t="s">
        <v>1346</v>
      </c>
      <c r="C1150" s="286">
        <v>159000</v>
      </c>
      <c r="D1150" s="286">
        <v>160000</v>
      </c>
      <c r="E1150" s="286">
        <v>162000</v>
      </c>
      <c r="F1150" s="286">
        <v>164000</v>
      </c>
      <c r="G1150" s="286">
        <v>165000</v>
      </c>
      <c r="H1150" s="286">
        <v>167000</v>
      </c>
      <c r="I1150" s="286">
        <v>169000</v>
      </c>
      <c r="J1150" s="286">
        <v>170000</v>
      </c>
      <c r="K1150" s="286">
        <v>172000</v>
      </c>
      <c r="L1150" s="286">
        <v>174000</v>
      </c>
      <c r="M1150" s="286">
        <v>175000</v>
      </c>
      <c r="N1150" s="286">
        <v>177000</v>
      </c>
      <c r="O1150" s="286">
        <v>179000</v>
      </c>
      <c r="P1150" s="286">
        <v>168659</v>
      </c>
      <c r="Q1150" s="166" t="s">
        <v>9</v>
      </c>
      <c r="R1150" s="204">
        <f t="shared" si="17"/>
        <v>0</v>
      </c>
    </row>
    <row r="1151" spans="1:18" ht="15">
      <c r="A1151" s="297" t="s">
        <v>1377</v>
      </c>
      <c r="B1151" s="298" t="s">
        <v>1346</v>
      </c>
      <c r="C1151" s="286">
        <v>0</v>
      </c>
      <c r="D1151" s="286">
        <v>0</v>
      </c>
      <c r="E1151" s="286">
        <v>0</v>
      </c>
      <c r="F1151" s="286">
        <v>0</v>
      </c>
      <c r="G1151" s="286">
        <v>0</v>
      </c>
      <c r="H1151" s="286">
        <v>0</v>
      </c>
      <c r="I1151" s="286">
        <v>0</v>
      </c>
      <c r="J1151" s="286">
        <v>0</v>
      </c>
      <c r="K1151" s="286">
        <v>0</v>
      </c>
      <c r="L1151" s="286">
        <v>0</v>
      </c>
      <c r="M1151" s="286">
        <v>0</v>
      </c>
      <c r="N1151" s="286">
        <v>0</v>
      </c>
      <c r="O1151" s="286">
        <v>0</v>
      </c>
      <c r="P1151" s="286">
        <v>0</v>
      </c>
      <c r="Q1151" s="166" t="s">
        <v>9</v>
      </c>
      <c r="R1151" s="204">
        <f t="shared" si="17"/>
        <v>0</v>
      </c>
    </row>
    <row r="1152" spans="1:18" ht="15">
      <c r="A1152" s="297" t="s">
        <v>1378</v>
      </c>
      <c r="B1152" s="298" t="s">
        <v>1346</v>
      </c>
      <c r="C1152" s="286">
        <v>1000</v>
      </c>
      <c r="D1152" s="286">
        <v>1000</v>
      </c>
      <c r="E1152" s="286">
        <v>1000</v>
      </c>
      <c r="F1152" s="286">
        <v>1000</v>
      </c>
      <c r="G1152" s="286">
        <v>1000</v>
      </c>
      <c r="H1152" s="286">
        <v>1000</v>
      </c>
      <c r="I1152" s="286">
        <v>2000</v>
      </c>
      <c r="J1152" s="286">
        <v>2000</v>
      </c>
      <c r="K1152" s="286">
        <v>2000</v>
      </c>
      <c r="L1152" s="286">
        <v>2000</v>
      </c>
      <c r="M1152" s="286">
        <v>2000</v>
      </c>
      <c r="N1152" s="286">
        <v>2000</v>
      </c>
      <c r="O1152" s="286">
        <v>2000</v>
      </c>
      <c r="P1152" s="286">
        <v>1506</v>
      </c>
      <c r="Q1152" s="166" t="s">
        <v>9</v>
      </c>
      <c r="R1152" s="204">
        <f t="shared" si="17"/>
        <v>0</v>
      </c>
    </row>
    <row r="1153" spans="1:18" ht="15">
      <c r="A1153" s="297" t="s">
        <v>1379</v>
      </c>
      <c r="B1153" s="298" t="s">
        <v>1346</v>
      </c>
      <c r="C1153" s="286">
        <v>0</v>
      </c>
      <c r="D1153" s="286">
        <v>0</v>
      </c>
      <c r="E1153" s="286">
        <v>0</v>
      </c>
      <c r="F1153" s="286">
        <v>0</v>
      </c>
      <c r="G1153" s="286">
        <v>0</v>
      </c>
      <c r="H1153" s="286">
        <v>0</v>
      </c>
      <c r="I1153" s="286">
        <v>0</v>
      </c>
      <c r="J1153" s="286">
        <v>0</v>
      </c>
      <c r="K1153" s="286">
        <v>0</v>
      </c>
      <c r="L1153" s="286">
        <v>0</v>
      </c>
      <c r="M1153" s="286">
        <v>0</v>
      </c>
      <c r="N1153" s="286">
        <v>0</v>
      </c>
      <c r="O1153" s="286">
        <v>0</v>
      </c>
      <c r="P1153" s="286">
        <v>0</v>
      </c>
      <c r="Q1153" s="166" t="s">
        <v>9</v>
      </c>
      <c r="R1153" s="204">
        <f t="shared" si="17"/>
        <v>0</v>
      </c>
    </row>
    <row r="1154" spans="1:18" ht="15">
      <c r="A1154" s="297" t="s">
        <v>1380</v>
      </c>
      <c r="B1154" s="298" t="s">
        <v>1346</v>
      </c>
      <c r="C1154" s="286">
        <v>6357000</v>
      </c>
      <c r="D1154" s="286">
        <v>6445000</v>
      </c>
      <c r="E1154" s="286">
        <v>6534000</v>
      </c>
      <c r="F1154" s="286">
        <v>6622000</v>
      </c>
      <c r="G1154" s="286">
        <v>6711000</v>
      </c>
      <c r="H1154" s="286">
        <v>6800000</v>
      </c>
      <c r="I1154" s="286">
        <v>6888000</v>
      </c>
      <c r="J1154" s="286">
        <v>6977000</v>
      </c>
      <c r="K1154" s="286">
        <v>7065000</v>
      </c>
      <c r="L1154" s="286">
        <v>7154000</v>
      </c>
      <c r="M1154" s="286">
        <v>7242000</v>
      </c>
      <c r="N1154" s="286">
        <v>7331000</v>
      </c>
      <c r="O1154" s="286">
        <v>7419000</v>
      </c>
      <c r="P1154" s="286">
        <v>6888035</v>
      </c>
      <c r="Q1154" s="166" t="s">
        <v>9</v>
      </c>
      <c r="R1154" s="204">
        <f t="shared" si="17"/>
        <v>0</v>
      </c>
    </row>
    <row r="1155" spans="1:18" ht="15">
      <c r="A1155" s="297" t="s">
        <v>1381</v>
      </c>
      <c r="B1155" s="298" t="s">
        <v>1346</v>
      </c>
      <c r="C1155" s="286">
        <v>0</v>
      </c>
      <c r="D1155" s="286">
        <v>0</v>
      </c>
      <c r="E1155" s="286">
        <v>0</v>
      </c>
      <c r="F1155" s="286">
        <v>0</v>
      </c>
      <c r="G1155" s="286">
        <v>0</v>
      </c>
      <c r="H1155" s="286">
        <v>0</v>
      </c>
      <c r="I1155" s="286">
        <v>0</v>
      </c>
      <c r="J1155" s="286">
        <v>0</v>
      </c>
      <c r="K1155" s="286">
        <v>0</v>
      </c>
      <c r="L1155" s="286">
        <v>0</v>
      </c>
      <c r="M1155" s="286">
        <v>0</v>
      </c>
      <c r="N1155" s="286">
        <v>0</v>
      </c>
      <c r="O1155" s="286">
        <v>0</v>
      </c>
      <c r="P1155" s="286">
        <v>0</v>
      </c>
      <c r="Q1155" s="166" t="s">
        <v>9</v>
      </c>
      <c r="R1155" s="204">
        <f t="shared" si="17"/>
        <v>0</v>
      </c>
    </row>
    <row r="1156" spans="1:18" ht="15">
      <c r="A1156" s="297" t="s">
        <v>1382</v>
      </c>
      <c r="B1156" s="298" t="s">
        <v>1346</v>
      </c>
      <c r="C1156" s="286">
        <v>263000</v>
      </c>
      <c r="D1156" s="286">
        <v>272000</v>
      </c>
      <c r="E1156" s="286">
        <v>281000</v>
      </c>
      <c r="F1156" s="286">
        <v>291000</v>
      </c>
      <c r="G1156" s="286">
        <v>300000</v>
      </c>
      <c r="H1156" s="286">
        <v>309000</v>
      </c>
      <c r="I1156" s="286">
        <v>318000</v>
      </c>
      <c r="J1156" s="286">
        <v>327000</v>
      </c>
      <c r="K1156" s="286">
        <v>337000</v>
      </c>
      <c r="L1156" s="286">
        <v>346000</v>
      </c>
      <c r="M1156" s="286">
        <v>355000</v>
      </c>
      <c r="N1156" s="286">
        <v>364000</v>
      </c>
      <c r="O1156" s="286">
        <v>373000</v>
      </c>
      <c r="P1156" s="286">
        <v>318164</v>
      </c>
      <c r="Q1156" s="166" t="s">
        <v>9</v>
      </c>
      <c r="R1156" s="204">
        <f t="shared" ref="R1156:R1219" si="18">(ROUND((C1156+O1156+SUM(D1156:N1156)*2)/24,-3)-(ROUND(P1156,-3)))</f>
        <v>0</v>
      </c>
    </row>
    <row r="1157" spans="1:18" ht="15">
      <c r="A1157" s="297" t="s">
        <v>1383</v>
      </c>
      <c r="B1157" s="298" t="s">
        <v>1346</v>
      </c>
      <c r="C1157" s="286">
        <v>0</v>
      </c>
      <c r="D1157" s="286">
        <v>0</v>
      </c>
      <c r="E1157" s="286">
        <v>0</v>
      </c>
      <c r="F1157" s="286">
        <v>0</v>
      </c>
      <c r="G1157" s="286">
        <v>0</v>
      </c>
      <c r="H1157" s="286">
        <v>0</v>
      </c>
      <c r="I1157" s="286">
        <v>0</v>
      </c>
      <c r="J1157" s="286">
        <v>0</v>
      </c>
      <c r="K1157" s="286">
        <v>0</v>
      </c>
      <c r="L1157" s="286">
        <v>0</v>
      </c>
      <c r="M1157" s="286">
        <v>0</v>
      </c>
      <c r="N1157" s="286">
        <v>0</v>
      </c>
      <c r="O1157" s="286">
        <v>0</v>
      </c>
      <c r="P1157" s="286">
        <v>0</v>
      </c>
      <c r="Q1157" s="166" t="s">
        <v>9</v>
      </c>
      <c r="R1157" s="204">
        <f t="shared" si="18"/>
        <v>0</v>
      </c>
    </row>
    <row r="1158" spans="1:18" ht="15">
      <c r="A1158" s="297" t="s">
        <v>1384</v>
      </c>
      <c r="B1158" s="298" t="s">
        <v>1346</v>
      </c>
      <c r="C1158" s="286">
        <v>35000</v>
      </c>
      <c r="D1158" s="286">
        <v>35000</v>
      </c>
      <c r="E1158" s="286">
        <v>36000</v>
      </c>
      <c r="F1158" s="286">
        <v>36000</v>
      </c>
      <c r="G1158" s="286">
        <v>36000</v>
      </c>
      <c r="H1158" s="286">
        <v>37000</v>
      </c>
      <c r="I1158" s="286">
        <v>37000</v>
      </c>
      <c r="J1158" s="286">
        <v>49000</v>
      </c>
      <c r="K1158" s="286">
        <v>50000</v>
      </c>
      <c r="L1158" s="286">
        <v>51000</v>
      </c>
      <c r="M1158" s="286">
        <v>52000</v>
      </c>
      <c r="N1158" s="286">
        <v>52000</v>
      </c>
      <c r="O1158" s="286">
        <v>53000</v>
      </c>
      <c r="P1158" s="286">
        <v>43002</v>
      </c>
      <c r="Q1158" s="166" t="s">
        <v>9</v>
      </c>
      <c r="R1158" s="204">
        <f t="shared" si="18"/>
        <v>0</v>
      </c>
    </row>
    <row r="1159" spans="1:18" ht="15">
      <c r="A1159" s="297" t="s">
        <v>1385</v>
      </c>
      <c r="B1159" s="298" t="s">
        <v>1346</v>
      </c>
      <c r="C1159" s="286">
        <v>1209000</v>
      </c>
      <c r="D1159" s="286">
        <v>1224000</v>
      </c>
      <c r="E1159" s="286">
        <v>1239000</v>
      </c>
      <c r="F1159" s="286">
        <v>1254000</v>
      </c>
      <c r="G1159" s="286">
        <v>1269000</v>
      </c>
      <c r="H1159" s="286">
        <v>1284000</v>
      </c>
      <c r="I1159" s="286">
        <v>1299000</v>
      </c>
      <c r="J1159" s="286">
        <v>0</v>
      </c>
      <c r="K1159" s="286">
        <v>0</v>
      </c>
      <c r="L1159" s="286">
        <v>0</v>
      </c>
      <c r="M1159" s="286">
        <v>0</v>
      </c>
      <c r="N1159" s="286">
        <v>0</v>
      </c>
      <c r="O1159" s="286">
        <v>0</v>
      </c>
      <c r="P1159" s="286">
        <v>681173</v>
      </c>
      <c r="Q1159" s="166" t="s">
        <v>9</v>
      </c>
      <c r="R1159" s="204">
        <f t="shared" si="18"/>
        <v>0</v>
      </c>
    </row>
    <row r="1160" spans="1:18" ht="15">
      <c r="A1160" s="297" t="s">
        <v>1386</v>
      </c>
      <c r="B1160" s="298" t="s">
        <v>1346</v>
      </c>
      <c r="C1160" s="286">
        <v>125000</v>
      </c>
      <c r="D1160" s="286">
        <v>127000</v>
      </c>
      <c r="E1160" s="286">
        <v>128000</v>
      </c>
      <c r="F1160" s="286">
        <v>130000</v>
      </c>
      <c r="G1160" s="286">
        <v>131000</v>
      </c>
      <c r="H1160" s="286">
        <v>132000</v>
      </c>
      <c r="I1160" s="286">
        <v>134000</v>
      </c>
      <c r="J1160" s="286">
        <v>1446000</v>
      </c>
      <c r="K1160" s="286">
        <v>1459000</v>
      </c>
      <c r="L1160" s="286">
        <v>1472000</v>
      </c>
      <c r="M1160" s="286">
        <v>1485000</v>
      </c>
      <c r="N1160" s="286">
        <v>1498000</v>
      </c>
      <c r="O1160" s="286">
        <v>1511000</v>
      </c>
      <c r="P1160" s="286">
        <v>746485</v>
      </c>
      <c r="Q1160" s="166" t="s">
        <v>9</v>
      </c>
      <c r="R1160" s="204">
        <f t="shared" si="18"/>
        <v>1000</v>
      </c>
    </row>
    <row r="1161" spans="1:18" ht="15">
      <c r="A1161" s="297" t="s">
        <v>1387</v>
      </c>
      <c r="B1161" s="298" t="s">
        <v>1346</v>
      </c>
      <c r="C1161" s="286">
        <v>0</v>
      </c>
      <c r="D1161" s="286">
        <v>0</v>
      </c>
      <c r="E1161" s="286">
        <v>0</v>
      </c>
      <c r="F1161" s="286">
        <v>0</v>
      </c>
      <c r="G1161" s="286">
        <v>0</v>
      </c>
      <c r="H1161" s="286">
        <v>0</v>
      </c>
      <c r="I1161" s="286">
        <v>0</v>
      </c>
      <c r="J1161" s="286">
        <v>0</v>
      </c>
      <c r="K1161" s="286">
        <v>0</v>
      </c>
      <c r="L1161" s="286">
        <v>0</v>
      </c>
      <c r="M1161" s="286">
        <v>0</v>
      </c>
      <c r="N1161" s="286">
        <v>0</v>
      </c>
      <c r="O1161" s="286">
        <v>0</v>
      </c>
      <c r="P1161" s="286">
        <v>0</v>
      </c>
      <c r="Q1161" s="166" t="s">
        <v>9</v>
      </c>
      <c r="R1161" s="204">
        <f t="shared" si="18"/>
        <v>0</v>
      </c>
    </row>
    <row r="1162" spans="1:18" ht="15">
      <c r="A1162" s="297" t="s">
        <v>1388</v>
      </c>
      <c r="B1162" s="298" t="s">
        <v>1346</v>
      </c>
      <c r="C1162" s="286">
        <v>14000</v>
      </c>
      <c r="D1162" s="286">
        <v>14000</v>
      </c>
      <c r="E1162" s="286">
        <v>14000</v>
      </c>
      <c r="F1162" s="286">
        <v>14000</v>
      </c>
      <c r="G1162" s="286">
        <v>14000</v>
      </c>
      <c r="H1162" s="286">
        <v>14000</v>
      </c>
      <c r="I1162" s="286">
        <v>15000</v>
      </c>
      <c r="J1162" s="286">
        <v>15000</v>
      </c>
      <c r="K1162" s="286">
        <v>15000</v>
      </c>
      <c r="L1162" s="286">
        <v>15000</v>
      </c>
      <c r="M1162" s="286">
        <v>15000</v>
      </c>
      <c r="N1162" s="286">
        <v>16000</v>
      </c>
      <c r="O1162" s="286">
        <v>16000</v>
      </c>
      <c r="P1162" s="286">
        <v>14643</v>
      </c>
      <c r="Q1162" s="166" t="s">
        <v>9</v>
      </c>
      <c r="R1162" s="204">
        <f t="shared" si="18"/>
        <v>0</v>
      </c>
    </row>
    <row r="1163" spans="1:18" ht="15">
      <c r="A1163" s="297" t="s">
        <v>1389</v>
      </c>
      <c r="B1163" s="298" t="s">
        <v>1346</v>
      </c>
      <c r="C1163" s="286">
        <v>0</v>
      </c>
      <c r="D1163" s="286">
        <v>0</v>
      </c>
      <c r="E1163" s="286">
        <v>0</v>
      </c>
      <c r="F1163" s="286">
        <v>0</v>
      </c>
      <c r="G1163" s="286">
        <v>0</v>
      </c>
      <c r="H1163" s="286">
        <v>0</v>
      </c>
      <c r="I1163" s="286">
        <v>0</v>
      </c>
      <c r="J1163" s="286">
        <v>0</v>
      </c>
      <c r="K1163" s="286">
        <v>0</v>
      </c>
      <c r="L1163" s="286">
        <v>0</v>
      </c>
      <c r="M1163" s="286">
        <v>0</v>
      </c>
      <c r="N1163" s="286">
        <v>0</v>
      </c>
      <c r="O1163" s="286">
        <v>0</v>
      </c>
      <c r="P1163" s="286">
        <v>0</v>
      </c>
      <c r="Q1163" s="166" t="s">
        <v>9</v>
      </c>
      <c r="R1163" s="204">
        <f t="shared" si="18"/>
        <v>0</v>
      </c>
    </row>
    <row r="1164" spans="1:18" ht="15">
      <c r="A1164" s="297" t="s">
        <v>1390</v>
      </c>
      <c r="B1164" s="298" t="s">
        <v>1346</v>
      </c>
      <c r="C1164" s="286">
        <v>0</v>
      </c>
      <c r="D1164" s="286">
        <v>0</v>
      </c>
      <c r="E1164" s="286">
        <v>0</v>
      </c>
      <c r="F1164" s="286">
        <v>0</v>
      </c>
      <c r="G1164" s="286">
        <v>0</v>
      </c>
      <c r="H1164" s="286">
        <v>0</v>
      </c>
      <c r="I1164" s="286">
        <v>0</v>
      </c>
      <c r="J1164" s="286">
        <v>0</v>
      </c>
      <c r="K1164" s="286">
        <v>0</v>
      </c>
      <c r="L1164" s="286">
        <v>0</v>
      </c>
      <c r="M1164" s="286">
        <v>0</v>
      </c>
      <c r="N1164" s="286">
        <v>0</v>
      </c>
      <c r="O1164" s="286">
        <v>0</v>
      </c>
      <c r="P1164" s="286">
        <v>0</v>
      </c>
      <c r="Q1164" s="166" t="s">
        <v>9</v>
      </c>
      <c r="R1164" s="204">
        <f t="shared" si="18"/>
        <v>0</v>
      </c>
    </row>
    <row r="1165" spans="1:18" ht="15">
      <c r="A1165" s="297" t="s">
        <v>1391</v>
      </c>
      <c r="B1165" s="298" t="s">
        <v>1346</v>
      </c>
      <c r="C1165" s="286">
        <v>30000</v>
      </c>
      <c r="D1165" s="286">
        <v>31000</v>
      </c>
      <c r="E1165" s="286">
        <v>31000</v>
      </c>
      <c r="F1165" s="286">
        <v>32000</v>
      </c>
      <c r="G1165" s="286">
        <v>33000</v>
      </c>
      <c r="H1165" s="286">
        <v>33000</v>
      </c>
      <c r="I1165" s="286">
        <v>34000</v>
      </c>
      <c r="J1165" s="286">
        <v>40000</v>
      </c>
      <c r="K1165" s="286">
        <v>41000</v>
      </c>
      <c r="L1165" s="286">
        <v>41000</v>
      </c>
      <c r="M1165" s="286">
        <v>42000</v>
      </c>
      <c r="N1165" s="286">
        <v>43000</v>
      </c>
      <c r="O1165" s="286">
        <v>43000</v>
      </c>
      <c r="P1165" s="286">
        <v>36400</v>
      </c>
      <c r="Q1165" s="166" t="s">
        <v>9</v>
      </c>
      <c r="R1165" s="204">
        <f t="shared" si="18"/>
        <v>0</v>
      </c>
    </row>
    <row r="1166" spans="1:18" ht="15">
      <c r="A1166" s="297" t="s">
        <v>1392</v>
      </c>
      <c r="B1166" s="298" t="s">
        <v>1346</v>
      </c>
      <c r="C1166" s="286">
        <v>0</v>
      </c>
      <c r="D1166" s="286">
        <v>0</v>
      </c>
      <c r="E1166" s="286">
        <v>0</v>
      </c>
      <c r="F1166" s="286">
        <v>0</v>
      </c>
      <c r="G1166" s="286">
        <v>0</v>
      </c>
      <c r="H1166" s="286">
        <v>0</v>
      </c>
      <c r="I1166" s="286">
        <v>0</v>
      </c>
      <c r="J1166" s="286">
        <v>0</v>
      </c>
      <c r="K1166" s="286">
        <v>0</v>
      </c>
      <c r="L1166" s="286">
        <v>0</v>
      </c>
      <c r="M1166" s="286">
        <v>0</v>
      </c>
      <c r="N1166" s="286">
        <v>0</v>
      </c>
      <c r="O1166" s="286">
        <v>0</v>
      </c>
      <c r="P1166" s="286">
        <v>0</v>
      </c>
      <c r="Q1166" s="166" t="s">
        <v>9</v>
      </c>
      <c r="R1166" s="204">
        <f t="shared" si="18"/>
        <v>0</v>
      </c>
    </row>
    <row r="1167" spans="1:18" ht="15">
      <c r="A1167" s="297" t="s">
        <v>1393</v>
      </c>
      <c r="B1167" s="298" t="s">
        <v>1346</v>
      </c>
      <c r="C1167" s="286">
        <v>0</v>
      </c>
      <c r="D1167" s="286">
        <v>0</v>
      </c>
      <c r="E1167" s="286">
        <v>0</v>
      </c>
      <c r="F1167" s="286">
        <v>0</v>
      </c>
      <c r="G1167" s="286">
        <v>0</v>
      </c>
      <c r="H1167" s="286">
        <v>0</v>
      </c>
      <c r="I1167" s="286">
        <v>0</v>
      </c>
      <c r="J1167" s="286">
        <v>0</v>
      </c>
      <c r="K1167" s="286">
        <v>0</v>
      </c>
      <c r="L1167" s="286">
        <v>0</v>
      </c>
      <c r="M1167" s="286">
        <v>0</v>
      </c>
      <c r="N1167" s="286">
        <v>0</v>
      </c>
      <c r="O1167" s="286">
        <v>0</v>
      </c>
      <c r="P1167" s="286">
        <v>0</v>
      </c>
      <c r="Q1167" s="166" t="s">
        <v>9</v>
      </c>
      <c r="R1167" s="204">
        <f t="shared" si="18"/>
        <v>0</v>
      </c>
    </row>
    <row r="1168" spans="1:18" ht="15">
      <c r="A1168" s="297" t="s">
        <v>1394</v>
      </c>
      <c r="B1168" s="298" t="s">
        <v>1346</v>
      </c>
      <c r="C1168" s="286">
        <v>5000</v>
      </c>
      <c r="D1168" s="286">
        <v>6000</v>
      </c>
      <c r="E1168" s="286">
        <v>6000</v>
      </c>
      <c r="F1168" s="286">
        <v>6000</v>
      </c>
      <c r="G1168" s="286">
        <v>6000</v>
      </c>
      <c r="H1168" s="286">
        <v>6000</v>
      </c>
      <c r="I1168" s="286">
        <v>6000</v>
      </c>
      <c r="J1168" s="286">
        <v>0</v>
      </c>
      <c r="K1168" s="286">
        <v>0</v>
      </c>
      <c r="L1168" s="286">
        <v>0</v>
      </c>
      <c r="M1168" s="286">
        <v>0</v>
      </c>
      <c r="N1168" s="286">
        <v>0</v>
      </c>
      <c r="O1168" s="286">
        <v>0</v>
      </c>
      <c r="P1168" s="286">
        <v>3088</v>
      </c>
      <c r="Q1168" s="166" t="s">
        <v>9</v>
      </c>
      <c r="R1168" s="204">
        <f t="shared" si="18"/>
        <v>0</v>
      </c>
    </row>
    <row r="1169" spans="1:18" ht="15">
      <c r="A1169" s="297" t="s">
        <v>1395</v>
      </c>
      <c r="B1169" s="298" t="s">
        <v>1346</v>
      </c>
      <c r="C1169" s="286">
        <v>0</v>
      </c>
      <c r="D1169" s="286">
        <v>0</v>
      </c>
      <c r="E1169" s="286">
        <v>0</v>
      </c>
      <c r="F1169" s="286">
        <v>0</v>
      </c>
      <c r="G1169" s="286">
        <v>0</v>
      </c>
      <c r="H1169" s="286">
        <v>0</v>
      </c>
      <c r="I1169" s="286">
        <v>0</v>
      </c>
      <c r="J1169" s="286">
        <v>0</v>
      </c>
      <c r="K1169" s="286">
        <v>0</v>
      </c>
      <c r="L1169" s="286">
        <v>0</v>
      </c>
      <c r="M1169" s="286">
        <v>0</v>
      </c>
      <c r="N1169" s="286">
        <v>0</v>
      </c>
      <c r="O1169" s="286">
        <v>0</v>
      </c>
      <c r="P1169" s="286">
        <v>0</v>
      </c>
      <c r="Q1169" s="166" t="s">
        <v>9</v>
      </c>
      <c r="R1169" s="204">
        <f t="shared" si="18"/>
        <v>0</v>
      </c>
    </row>
    <row r="1170" spans="1:18" ht="15">
      <c r="A1170" s="297" t="s">
        <v>1396</v>
      </c>
      <c r="B1170" s="298" t="s">
        <v>1346</v>
      </c>
      <c r="C1170" s="286">
        <v>231000</v>
      </c>
      <c r="D1170" s="286">
        <v>235000</v>
      </c>
      <c r="E1170" s="286">
        <v>238000</v>
      </c>
      <c r="F1170" s="286">
        <v>241000</v>
      </c>
      <c r="G1170" s="286">
        <v>244000</v>
      </c>
      <c r="H1170" s="286">
        <v>247000</v>
      </c>
      <c r="I1170" s="286">
        <v>250000</v>
      </c>
      <c r="J1170" s="286">
        <v>253000</v>
      </c>
      <c r="K1170" s="286">
        <v>256000</v>
      </c>
      <c r="L1170" s="286">
        <v>259000</v>
      </c>
      <c r="M1170" s="286">
        <v>262000</v>
      </c>
      <c r="N1170" s="286">
        <v>265000</v>
      </c>
      <c r="O1170" s="286">
        <v>269000</v>
      </c>
      <c r="P1170" s="286">
        <v>249983</v>
      </c>
      <c r="Q1170" s="166" t="s">
        <v>9</v>
      </c>
      <c r="R1170" s="204">
        <f t="shared" si="18"/>
        <v>0</v>
      </c>
    </row>
    <row r="1171" spans="1:18" ht="15">
      <c r="A1171" s="297" t="s">
        <v>1397</v>
      </c>
      <c r="B1171" s="298" t="s">
        <v>1346</v>
      </c>
      <c r="C1171" s="286">
        <v>0</v>
      </c>
      <c r="D1171" s="286">
        <v>0</v>
      </c>
      <c r="E1171" s="286">
        <v>0</v>
      </c>
      <c r="F1171" s="286">
        <v>0</v>
      </c>
      <c r="G1171" s="286">
        <v>0</v>
      </c>
      <c r="H1171" s="286">
        <v>0</v>
      </c>
      <c r="I1171" s="286">
        <v>0</v>
      </c>
      <c r="J1171" s="286">
        <v>0</v>
      </c>
      <c r="K1171" s="286">
        <v>0</v>
      </c>
      <c r="L1171" s="286">
        <v>0</v>
      </c>
      <c r="M1171" s="286">
        <v>0</v>
      </c>
      <c r="N1171" s="286">
        <v>0</v>
      </c>
      <c r="O1171" s="286">
        <v>0</v>
      </c>
      <c r="P1171" s="286">
        <v>0</v>
      </c>
      <c r="Q1171" s="166" t="s">
        <v>9</v>
      </c>
      <c r="R1171" s="204">
        <f t="shared" si="18"/>
        <v>0</v>
      </c>
    </row>
    <row r="1172" spans="1:18" ht="15">
      <c r="A1172" s="297" t="s">
        <v>1398</v>
      </c>
      <c r="B1172" s="298" t="s">
        <v>1346</v>
      </c>
      <c r="C1172" s="286">
        <v>116000</v>
      </c>
      <c r="D1172" s="286">
        <v>117000</v>
      </c>
      <c r="E1172" s="286">
        <v>119000</v>
      </c>
      <c r="F1172" s="286">
        <v>120000</v>
      </c>
      <c r="G1172" s="286">
        <v>122000</v>
      </c>
      <c r="H1172" s="286">
        <v>123000</v>
      </c>
      <c r="I1172" s="286">
        <v>124000</v>
      </c>
      <c r="J1172" s="286">
        <v>0</v>
      </c>
      <c r="K1172" s="286">
        <v>0</v>
      </c>
      <c r="L1172" s="286">
        <v>0</v>
      </c>
      <c r="M1172" s="286">
        <v>0</v>
      </c>
      <c r="N1172" s="286">
        <v>0</v>
      </c>
      <c r="O1172" s="286">
        <v>0</v>
      </c>
      <c r="P1172" s="286">
        <v>65252</v>
      </c>
      <c r="Q1172" s="166" t="s">
        <v>9</v>
      </c>
      <c r="R1172" s="204">
        <f t="shared" si="18"/>
        <v>0</v>
      </c>
    </row>
    <row r="1173" spans="1:18" ht="15">
      <c r="A1173" s="297" t="s">
        <v>1399</v>
      </c>
      <c r="B1173" s="298" t="s">
        <v>1346</v>
      </c>
      <c r="C1173" s="286">
        <v>1000</v>
      </c>
      <c r="D1173" s="286">
        <v>1000</v>
      </c>
      <c r="E1173" s="286">
        <v>1000</v>
      </c>
      <c r="F1173" s="286">
        <v>1000</v>
      </c>
      <c r="G1173" s="286">
        <v>1000</v>
      </c>
      <c r="H1173" s="286">
        <v>1000</v>
      </c>
      <c r="I1173" s="286">
        <v>1000</v>
      </c>
      <c r="J1173" s="286">
        <v>126000</v>
      </c>
      <c r="K1173" s="286">
        <v>127000</v>
      </c>
      <c r="L1173" s="286">
        <v>129000</v>
      </c>
      <c r="M1173" s="286">
        <v>130000</v>
      </c>
      <c r="N1173" s="286">
        <v>131000</v>
      </c>
      <c r="O1173" s="286">
        <v>132000</v>
      </c>
      <c r="P1173" s="286">
        <v>59372</v>
      </c>
      <c r="Q1173" s="166" t="s">
        <v>9</v>
      </c>
      <c r="R1173" s="204">
        <f t="shared" si="18"/>
        <v>1000</v>
      </c>
    </row>
    <row r="1174" spans="1:18" ht="15">
      <c r="A1174" s="297" t="s">
        <v>1400</v>
      </c>
      <c r="B1174" s="298" t="s">
        <v>1346</v>
      </c>
      <c r="C1174" s="286">
        <v>0</v>
      </c>
      <c r="D1174" s="286">
        <v>0</v>
      </c>
      <c r="E1174" s="286">
        <v>0</v>
      </c>
      <c r="F1174" s="286">
        <v>0</v>
      </c>
      <c r="G1174" s="286">
        <v>0</v>
      </c>
      <c r="H1174" s="286">
        <v>0</v>
      </c>
      <c r="I1174" s="286">
        <v>0</v>
      </c>
      <c r="J1174" s="286">
        <v>0</v>
      </c>
      <c r="K1174" s="286">
        <v>0</v>
      </c>
      <c r="L1174" s="286">
        <v>0</v>
      </c>
      <c r="M1174" s="286">
        <v>0</v>
      </c>
      <c r="N1174" s="286">
        <v>0</v>
      </c>
      <c r="O1174" s="286">
        <v>0</v>
      </c>
      <c r="P1174" s="286">
        <v>0</v>
      </c>
      <c r="Q1174" s="166" t="s">
        <v>9</v>
      </c>
      <c r="R1174" s="204">
        <f t="shared" si="18"/>
        <v>0</v>
      </c>
    </row>
    <row r="1175" spans="1:18" ht="15">
      <c r="A1175" s="297" t="s">
        <v>1401</v>
      </c>
      <c r="B1175" s="298" t="s">
        <v>1346</v>
      </c>
      <c r="C1175" s="286">
        <v>1000</v>
      </c>
      <c r="D1175" s="286">
        <v>1000</v>
      </c>
      <c r="E1175" s="286">
        <v>1000</v>
      </c>
      <c r="F1175" s="286">
        <v>1000</v>
      </c>
      <c r="G1175" s="286">
        <v>1000</v>
      </c>
      <c r="H1175" s="286">
        <v>1000</v>
      </c>
      <c r="I1175" s="286">
        <v>1000</v>
      </c>
      <c r="J1175" s="286">
        <v>14000</v>
      </c>
      <c r="K1175" s="286">
        <v>14000</v>
      </c>
      <c r="L1175" s="286">
        <v>15000</v>
      </c>
      <c r="M1175" s="286">
        <v>15000</v>
      </c>
      <c r="N1175" s="286">
        <v>15000</v>
      </c>
      <c r="O1175" s="286">
        <v>16000</v>
      </c>
      <c r="P1175" s="286">
        <v>7379</v>
      </c>
      <c r="Q1175" s="166" t="s">
        <v>9</v>
      </c>
      <c r="R1175" s="204">
        <f t="shared" si="18"/>
        <v>0</v>
      </c>
    </row>
    <row r="1176" spans="1:18" ht="15">
      <c r="A1176" s="297" t="s">
        <v>1402</v>
      </c>
      <c r="B1176" s="298" t="s">
        <v>1346</v>
      </c>
      <c r="C1176" s="286">
        <v>2000</v>
      </c>
      <c r="D1176" s="286">
        <v>2000</v>
      </c>
      <c r="E1176" s="286">
        <v>2000</v>
      </c>
      <c r="F1176" s="286">
        <v>2000</v>
      </c>
      <c r="G1176" s="286">
        <v>2000</v>
      </c>
      <c r="H1176" s="286">
        <v>2000</v>
      </c>
      <c r="I1176" s="286">
        <v>2000</v>
      </c>
      <c r="J1176" s="286">
        <v>2000</v>
      </c>
      <c r="K1176" s="286">
        <v>2000</v>
      </c>
      <c r="L1176" s="286">
        <v>2000</v>
      </c>
      <c r="M1176" s="286">
        <v>2000</v>
      </c>
      <c r="N1176" s="286">
        <v>2000</v>
      </c>
      <c r="O1176" s="286">
        <v>2000</v>
      </c>
      <c r="P1176" s="286">
        <v>1550</v>
      </c>
      <c r="Q1176" s="166" t="s">
        <v>9</v>
      </c>
      <c r="R1176" s="204">
        <f t="shared" si="18"/>
        <v>0</v>
      </c>
    </row>
    <row r="1177" spans="1:18" ht="15">
      <c r="A1177" s="297" t="s">
        <v>1409</v>
      </c>
      <c r="B1177" s="298" t="s">
        <v>1346</v>
      </c>
      <c r="C1177" s="286">
        <v>342000</v>
      </c>
      <c r="D1177" s="286">
        <v>228000</v>
      </c>
      <c r="E1177" s="286">
        <v>233000</v>
      </c>
      <c r="F1177" s="286">
        <v>237000</v>
      </c>
      <c r="G1177" s="286">
        <v>242000</v>
      </c>
      <c r="H1177" s="286">
        <v>246000</v>
      </c>
      <c r="I1177" s="286">
        <v>251000</v>
      </c>
      <c r="J1177" s="286">
        <v>0</v>
      </c>
      <c r="K1177" s="286">
        <v>0</v>
      </c>
      <c r="L1177" s="286">
        <v>0</v>
      </c>
      <c r="M1177" s="286">
        <v>0</v>
      </c>
      <c r="N1177" s="286">
        <v>0</v>
      </c>
      <c r="O1177" s="286">
        <v>0</v>
      </c>
      <c r="P1177" s="286">
        <v>133992</v>
      </c>
      <c r="Q1177" s="166" t="s">
        <v>9</v>
      </c>
      <c r="R1177" s="204">
        <f t="shared" si="18"/>
        <v>0</v>
      </c>
    </row>
    <row r="1178" spans="1:18" ht="15">
      <c r="A1178" s="297" t="s">
        <v>1410</v>
      </c>
      <c r="B1178" s="298" t="s">
        <v>1346</v>
      </c>
      <c r="C1178" s="286">
        <v>548000</v>
      </c>
      <c r="D1178" s="286">
        <v>556000</v>
      </c>
      <c r="E1178" s="286">
        <v>564000</v>
      </c>
      <c r="F1178" s="286">
        <v>572000</v>
      </c>
      <c r="G1178" s="286">
        <v>579000</v>
      </c>
      <c r="H1178" s="286">
        <v>587000</v>
      </c>
      <c r="I1178" s="286">
        <v>595000</v>
      </c>
      <c r="J1178" s="286">
        <v>856000</v>
      </c>
      <c r="K1178" s="286">
        <v>867000</v>
      </c>
      <c r="L1178" s="286">
        <v>877000</v>
      </c>
      <c r="M1178" s="286">
        <v>888000</v>
      </c>
      <c r="N1178" s="286">
        <v>899000</v>
      </c>
      <c r="O1178" s="286">
        <v>909000</v>
      </c>
      <c r="P1178" s="286">
        <v>714053</v>
      </c>
      <c r="Q1178" s="166" t="s">
        <v>9</v>
      </c>
      <c r="R1178" s="204">
        <f t="shared" si="18"/>
        <v>0</v>
      </c>
    </row>
    <row r="1179" spans="1:18" ht="15">
      <c r="A1179" s="297" t="s">
        <v>1411</v>
      </c>
      <c r="B1179" s="298" t="s">
        <v>1346</v>
      </c>
      <c r="C1179" s="286">
        <v>-3000</v>
      </c>
      <c r="D1179" s="286">
        <v>-3000</v>
      </c>
      <c r="E1179" s="286">
        <v>-3000</v>
      </c>
      <c r="F1179" s="286">
        <v>-2000</v>
      </c>
      <c r="G1179" s="286">
        <v>-2000</v>
      </c>
      <c r="H1179" s="286">
        <v>-2000</v>
      </c>
      <c r="I1179" s="286">
        <v>-2000</v>
      </c>
      <c r="J1179" s="286">
        <v>-2000</v>
      </c>
      <c r="K1179" s="286">
        <v>-2000</v>
      </c>
      <c r="L1179" s="286">
        <v>-2000</v>
      </c>
      <c r="M1179" s="286">
        <v>-2000</v>
      </c>
      <c r="N1179" s="286">
        <v>-2000</v>
      </c>
      <c r="O1179" s="286">
        <v>-2000</v>
      </c>
      <c r="P1179" s="286">
        <v>-2336</v>
      </c>
      <c r="Q1179" s="166" t="s">
        <v>9</v>
      </c>
      <c r="R1179" s="204">
        <f t="shared" si="18"/>
        <v>0</v>
      </c>
    </row>
    <row r="1180" spans="1:18" ht="15">
      <c r="A1180" s="297" t="s">
        <v>1412</v>
      </c>
      <c r="B1180" s="298" t="s">
        <v>1346</v>
      </c>
      <c r="C1180" s="286">
        <v>0</v>
      </c>
      <c r="D1180" s="286">
        <v>0</v>
      </c>
      <c r="E1180" s="286">
        <v>0</v>
      </c>
      <c r="F1180" s="286">
        <v>0</v>
      </c>
      <c r="G1180" s="286">
        <v>0</v>
      </c>
      <c r="H1180" s="286">
        <v>0</v>
      </c>
      <c r="I1180" s="286">
        <v>0</v>
      </c>
      <c r="J1180" s="286">
        <v>0</v>
      </c>
      <c r="K1180" s="286">
        <v>0</v>
      </c>
      <c r="L1180" s="286">
        <v>0</v>
      </c>
      <c r="M1180" s="286">
        <v>0</v>
      </c>
      <c r="N1180" s="286">
        <v>0</v>
      </c>
      <c r="O1180" s="286">
        <v>0</v>
      </c>
      <c r="P1180" s="286">
        <v>0</v>
      </c>
      <c r="Q1180" s="166" t="s">
        <v>9</v>
      </c>
      <c r="R1180" s="204">
        <f t="shared" si="18"/>
        <v>0</v>
      </c>
    </row>
    <row r="1181" spans="1:18" ht="15">
      <c r="A1181" s="297" t="s">
        <v>1413</v>
      </c>
      <c r="B1181" s="298" t="s">
        <v>1346</v>
      </c>
      <c r="C1181" s="286">
        <v>0</v>
      </c>
      <c r="D1181" s="286">
        <v>0</v>
      </c>
      <c r="E1181" s="286">
        <v>0</v>
      </c>
      <c r="F1181" s="286">
        <v>0</v>
      </c>
      <c r="G1181" s="286">
        <v>0</v>
      </c>
      <c r="H1181" s="286">
        <v>0</v>
      </c>
      <c r="I1181" s="286">
        <v>0</v>
      </c>
      <c r="J1181" s="286">
        <v>0</v>
      </c>
      <c r="K1181" s="286">
        <v>0</v>
      </c>
      <c r="L1181" s="286">
        <v>0</v>
      </c>
      <c r="M1181" s="286">
        <v>0</v>
      </c>
      <c r="N1181" s="286">
        <v>0</v>
      </c>
      <c r="O1181" s="286">
        <v>0</v>
      </c>
      <c r="P1181" s="286">
        <v>0</v>
      </c>
      <c r="Q1181" s="166" t="s">
        <v>9</v>
      </c>
      <c r="R1181" s="204">
        <f t="shared" si="18"/>
        <v>0</v>
      </c>
    </row>
    <row r="1182" spans="1:18" ht="15">
      <c r="A1182" s="297" t="s">
        <v>1414</v>
      </c>
      <c r="B1182" s="298" t="s">
        <v>1346</v>
      </c>
      <c r="C1182" s="286">
        <v>-734000</v>
      </c>
      <c r="D1182" s="286">
        <v>-722000</v>
      </c>
      <c r="E1182" s="286">
        <v>24000</v>
      </c>
      <c r="F1182" s="286">
        <v>-698000</v>
      </c>
      <c r="G1182" s="286">
        <v>-685000</v>
      </c>
      <c r="H1182" s="286">
        <v>-673000</v>
      </c>
      <c r="I1182" s="286">
        <v>-661000</v>
      </c>
      <c r="J1182" s="286">
        <v>-649000</v>
      </c>
      <c r="K1182" s="286">
        <v>-636000</v>
      </c>
      <c r="L1182" s="286">
        <v>-624000</v>
      </c>
      <c r="M1182" s="286">
        <v>-612000</v>
      </c>
      <c r="N1182" s="286">
        <v>-600000</v>
      </c>
      <c r="O1182" s="286">
        <v>-587000</v>
      </c>
      <c r="P1182" s="286">
        <v>-599668</v>
      </c>
      <c r="Q1182" s="166" t="s">
        <v>9</v>
      </c>
      <c r="R1182" s="204">
        <f t="shared" si="18"/>
        <v>0</v>
      </c>
    </row>
    <row r="1183" spans="1:18" ht="15">
      <c r="A1183" s="297" t="s">
        <v>1415</v>
      </c>
      <c r="B1183" s="298" t="s">
        <v>1346</v>
      </c>
      <c r="C1183" s="286">
        <v>0</v>
      </c>
      <c r="D1183" s="286">
        <v>0</v>
      </c>
      <c r="E1183" s="286">
        <v>0</v>
      </c>
      <c r="F1183" s="286">
        <v>0</v>
      </c>
      <c r="G1183" s="286">
        <v>0</v>
      </c>
      <c r="H1183" s="286">
        <v>0</v>
      </c>
      <c r="I1183" s="286">
        <v>0</v>
      </c>
      <c r="J1183" s="286">
        <v>0</v>
      </c>
      <c r="K1183" s="286">
        <v>0</v>
      </c>
      <c r="L1183" s="286">
        <v>0</v>
      </c>
      <c r="M1183" s="286">
        <v>0</v>
      </c>
      <c r="N1183" s="286">
        <v>0</v>
      </c>
      <c r="O1183" s="286">
        <v>0</v>
      </c>
      <c r="P1183" s="286">
        <v>0</v>
      </c>
      <c r="Q1183" s="166" t="s">
        <v>9</v>
      </c>
      <c r="R1183" s="204">
        <f t="shared" si="18"/>
        <v>0</v>
      </c>
    </row>
    <row r="1184" spans="1:18" ht="15">
      <c r="A1184" s="297" t="s">
        <v>1416</v>
      </c>
      <c r="B1184" s="298" t="s">
        <v>1346</v>
      </c>
      <c r="C1184" s="286">
        <v>10000</v>
      </c>
      <c r="D1184" s="286">
        <v>11000</v>
      </c>
      <c r="E1184" s="286">
        <v>11000</v>
      </c>
      <c r="F1184" s="286">
        <v>12000</v>
      </c>
      <c r="G1184" s="286">
        <v>12000</v>
      </c>
      <c r="H1184" s="286">
        <v>13000</v>
      </c>
      <c r="I1184" s="286">
        <v>13000</v>
      </c>
      <c r="J1184" s="286">
        <v>13000</v>
      </c>
      <c r="K1184" s="286">
        <v>14000</v>
      </c>
      <c r="L1184" s="286">
        <v>14000</v>
      </c>
      <c r="M1184" s="286">
        <v>15000</v>
      </c>
      <c r="N1184" s="286">
        <v>15000</v>
      </c>
      <c r="O1184" s="286">
        <v>16000</v>
      </c>
      <c r="P1184" s="286">
        <v>13024</v>
      </c>
      <c r="Q1184" s="166" t="s">
        <v>9</v>
      </c>
      <c r="R1184" s="204">
        <f t="shared" si="18"/>
        <v>0</v>
      </c>
    </row>
    <row r="1185" spans="1:18" ht="15">
      <c r="A1185" s="297" t="s">
        <v>1417</v>
      </c>
      <c r="B1185" s="298" t="s">
        <v>1346</v>
      </c>
      <c r="C1185" s="286">
        <v>372000</v>
      </c>
      <c r="D1185" s="286">
        <v>376000</v>
      </c>
      <c r="E1185" s="286">
        <v>380000</v>
      </c>
      <c r="F1185" s="286">
        <v>384000</v>
      </c>
      <c r="G1185" s="286">
        <v>388000</v>
      </c>
      <c r="H1185" s="286">
        <v>392000</v>
      </c>
      <c r="I1185" s="286">
        <v>397000</v>
      </c>
      <c r="J1185" s="286">
        <v>401000</v>
      </c>
      <c r="K1185" s="286">
        <v>405000</v>
      </c>
      <c r="L1185" s="286">
        <v>409000</v>
      </c>
      <c r="M1185" s="286">
        <v>413000</v>
      </c>
      <c r="N1185" s="286">
        <v>417000</v>
      </c>
      <c r="O1185" s="286">
        <v>422000</v>
      </c>
      <c r="P1185" s="286">
        <v>396590</v>
      </c>
      <c r="Q1185" s="166" t="s">
        <v>9</v>
      </c>
      <c r="R1185" s="204">
        <f t="shared" si="18"/>
        <v>0</v>
      </c>
    </row>
    <row r="1186" spans="1:18" ht="15">
      <c r="A1186" s="297" t="s">
        <v>1418</v>
      </c>
      <c r="B1186" s="298" t="s">
        <v>1346</v>
      </c>
      <c r="C1186" s="286">
        <v>0</v>
      </c>
      <c r="D1186" s="286">
        <v>0</v>
      </c>
      <c r="E1186" s="286">
        <v>0</v>
      </c>
      <c r="F1186" s="286">
        <v>0</v>
      </c>
      <c r="G1186" s="286">
        <v>0</v>
      </c>
      <c r="H1186" s="286">
        <v>0</v>
      </c>
      <c r="I1186" s="286">
        <v>0</v>
      </c>
      <c r="J1186" s="286">
        <v>0</v>
      </c>
      <c r="K1186" s="286">
        <v>0</v>
      </c>
      <c r="L1186" s="286">
        <v>0</v>
      </c>
      <c r="M1186" s="286">
        <v>0</v>
      </c>
      <c r="N1186" s="286">
        <v>0</v>
      </c>
      <c r="O1186" s="286">
        <v>0</v>
      </c>
      <c r="P1186" s="286">
        <v>0</v>
      </c>
      <c r="Q1186" s="166" t="s">
        <v>9</v>
      </c>
      <c r="R1186" s="204">
        <f t="shared" si="18"/>
        <v>0</v>
      </c>
    </row>
    <row r="1187" spans="1:18" ht="15">
      <c r="A1187" s="297" t="s">
        <v>1419</v>
      </c>
      <c r="B1187" s="298" t="s">
        <v>1346</v>
      </c>
      <c r="C1187" s="286">
        <v>0</v>
      </c>
      <c r="D1187" s="286">
        <v>0</v>
      </c>
      <c r="E1187" s="286">
        <v>0</v>
      </c>
      <c r="F1187" s="286">
        <v>0</v>
      </c>
      <c r="G1187" s="286">
        <v>0</v>
      </c>
      <c r="H1187" s="286">
        <v>0</v>
      </c>
      <c r="I1187" s="286">
        <v>0</v>
      </c>
      <c r="J1187" s="286">
        <v>0</v>
      </c>
      <c r="K1187" s="286">
        <v>0</v>
      </c>
      <c r="L1187" s="286">
        <v>0</v>
      </c>
      <c r="M1187" s="286">
        <v>0</v>
      </c>
      <c r="N1187" s="286">
        <v>0</v>
      </c>
      <c r="O1187" s="286">
        <v>0</v>
      </c>
      <c r="P1187" s="286">
        <v>0</v>
      </c>
      <c r="Q1187" s="166" t="s">
        <v>9</v>
      </c>
      <c r="R1187" s="204">
        <f t="shared" si="18"/>
        <v>0</v>
      </c>
    </row>
    <row r="1188" spans="1:18" ht="15">
      <c r="A1188" s="297" t="s">
        <v>1420</v>
      </c>
      <c r="B1188" s="298" t="s">
        <v>1346</v>
      </c>
      <c r="C1188" s="286">
        <v>1135000</v>
      </c>
      <c r="D1188" s="286">
        <v>1036000</v>
      </c>
      <c r="E1188" s="286">
        <v>1144000</v>
      </c>
      <c r="F1188" s="286">
        <v>1252000</v>
      </c>
      <c r="G1188" s="286">
        <v>1361000</v>
      </c>
      <c r="H1188" s="286">
        <v>1438000</v>
      </c>
      <c r="I1188" s="286">
        <v>1526000</v>
      </c>
      <c r="J1188" s="286">
        <v>0</v>
      </c>
      <c r="K1188" s="286">
        <v>0</v>
      </c>
      <c r="L1188" s="286">
        <v>0</v>
      </c>
      <c r="M1188" s="286">
        <v>0</v>
      </c>
      <c r="N1188" s="286">
        <v>0</v>
      </c>
      <c r="O1188" s="286">
        <v>0</v>
      </c>
      <c r="P1188" s="286">
        <v>693734</v>
      </c>
      <c r="Q1188" s="166" t="s">
        <v>9</v>
      </c>
      <c r="R1188" s="204">
        <f t="shared" si="18"/>
        <v>0</v>
      </c>
    </row>
    <row r="1189" spans="1:18" ht="15">
      <c r="A1189" s="297" t="s">
        <v>1421</v>
      </c>
      <c r="B1189" s="298" t="s">
        <v>1346</v>
      </c>
      <c r="C1189" s="286">
        <v>16601000</v>
      </c>
      <c r="D1189" s="286">
        <v>16910000</v>
      </c>
      <c r="E1189" s="286">
        <v>16491000</v>
      </c>
      <c r="F1189" s="286">
        <v>17541000</v>
      </c>
      <c r="G1189" s="286">
        <v>17857000</v>
      </c>
      <c r="H1189" s="286">
        <v>18174000</v>
      </c>
      <c r="I1189" s="286">
        <v>18490000</v>
      </c>
      <c r="J1189" s="286">
        <v>19688000</v>
      </c>
      <c r="K1189" s="286">
        <v>20028000</v>
      </c>
      <c r="L1189" s="286">
        <v>20377000</v>
      </c>
      <c r="M1189" s="286">
        <v>20576000</v>
      </c>
      <c r="N1189" s="286">
        <v>20756000</v>
      </c>
      <c r="O1189" s="286">
        <v>21050000</v>
      </c>
      <c r="P1189" s="286">
        <v>18809478</v>
      </c>
      <c r="Q1189" s="166" t="s">
        <v>9</v>
      </c>
      <c r="R1189" s="204">
        <f t="shared" si="18"/>
        <v>0</v>
      </c>
    </row>
    <row r="1190" spans="1:18" ht="15">
      <c r="A1190" s="297" t="s">
        <v>1442</v>
      </c>
      <c r="B1190" s="298" t="s">
        <v>1346</v>
      </c>
      <c r="C1190" s="286">
        <v>2804000</v>
      </c>
      <c r="D1190" s="286">
        <v>2835000</v>
      </c>
      <c r="E1190" s="286">
        <v>2866000</v>
      </c>
      <c r="F1190" s="286">
        <v>2076000</v>
      </c>
      <c r="G1190" s="286">
        <v>2099000</v>
      </c>
      <c r="H1190" s="286">
        <v>2123000</v>
      </c>
      <c r="I1190" s="286">
        <v>2146000</v>
      </c>
      <c r="J1190" s="286">
        <v>2169000</v>
      </c>
      <c r="K1190" s="286">
        <v>2185000</v>
      </c>
      <c r="L1190" s="286">
        <v>2205000</v>
      </c>
      <c r="M1190" s="286">
        <v>2225000</v>
      </c>
      <c r="N1190" s="286">
        <v>2245000</v>
      </c>
      <c r="O1190" s="286">
        <v>2265000</v>
      </c>
      <c r="P1190" s="286">
        <v>2308925</v>
      </c>
      <c r="Q1190" s="166" t="s">
        <v>9</v>
      </c>
      <c r="R1190" s="204">
        <f t="shared" si="18"/>
        <v>0</v>
      </c>
    </row>
    <row r="1191" spans="1:18" ht="15">
      <c r="A1191" s="297" t="s">
        <v>1443</v>
      </c>
      <c r="B1191" s="298" t="s">
        <v>1346</v>
      </c>
      <c r="C1191" s="286">
        <v>24000</v>
      </c>
      <c r="D1191" s="286">
        <v>24000</v>
      </c>
      <c r="E1191" s="286">
        <v>25000</v>
      </c>
      <c r="F1191" s="286">
        <v>16000</v>
      </c>
      <c r="G1191" s="286">
        <v>17000</v>
      </c>
      <c r="H1191" s="286">
        <v>17000</v>
      </c>
      <c r="I1191" s="286">
        <v>18000</v>
      </c>
      <c r="J1191" s="286">
        <v>18000</v>
      </c>
      <c r="K1191" s="286">
        <v>19000</v>
      </c>
      <c r="L1191" s="286">
        <v>19000</v>
      </c>
      <c r="M1191" s="286">
        <v>20000</v>
      </c>
      <c r="N1191" s="286">
        <v>20000</v>
      </c>
      <c r="O1191" s="286">
        <v>21000</v>
      </c>
      <c r="P1191" s="286">
        <v>19464</v>
      </c>
      <c r="Q1191" s="166" t="s">
        <v>9</v>
      </c>
      <c r="R1191" s="204">
        <f t="shared" si="18"/>
        <v>1000</v>
      </c>
    </row>
    <row r="1192" spans="1:18" ht="15">
      <c r="A1192" s="297" t="s">
        <v>1444</v>
      </c>
      <c r="B1192" s="298" t="s">
        <v>1346</v>
      </c>
      <c r="C1192" s="286">
        <v>24000</v>
      </c>
      <c r="D1192" s="286">
        <v>25000</v>
      </c>
      <c r="E1192" s="286">
        <v>25000</v>
      </c>
      <c r="F1192" s="286">
        <v>15000</v>
      </c>
      <c r="G1192" s="286">
        <v>15000</v>
      </c>
      <c r="H1192" s="286">
        <v>16000</v>
      </c>
      <c r="I1192" s="286">
        <v>16000</v>
      </c>
      <c r="J1192" s="286">
        <v>17000</v>
      </c>
      <c r="K1192" s="286">
        <v>17000</v>
      </c>
      <c r="L1192" s="286">
        <v>18000</v>
      </c>
      <c r="M1192" s="286">
        <v>18000</v>
      </c>
      <c r="N1192" s="286">
        <v>19000</v>
      </c>
      <c r="O1192" s="286">
        <v>19000</v>
      </c>
      <c r="P1192" s="286">
        <v>18596</v>
      </c>
      <c r="Q1192" s="166" t="s">
        <v>9</v>
      </c>
      <c r="R1192" s="204">
        <f t="shared" si="18"/>
        <v>0</v>
      </c>
    </row>
    <row r="1193" spans="1:18" ht="15">
      <c r="A1193" s="297" t="s">
        <v>1445</v>
      </c>
      <c r="B1193" s="298" t="s">
        <v>1346</v>
      </c>
      <c r="C1193" s="286">
        <v>35000</v>
      </c>
      <c r="D1193" s="286">
        <v>36000</v>
      </c>
      <c r="E1193" s="286">
        <v>37000</v>
      </c>
      <c r="F1193" s="286">
        <v>23000</v>
      </c>
      <c r="G1193" s="286">
        <v>24000</v>
      </c>
      <c r="H1193" s="286">
        <v>25000</v>
      </c>
      <c r="I1193" s="286">
        <v>26000</v>
      </c>
      <c r="J1193" s="286">
        <v>26000</v>
      </c>
      <c r="K1193" s="286">
        <v>27000</v>
      </c>
      <c r="L1193" s="286">
        <v>28000</v>
      </c>
      <c r="M1193" s="286">
        <v>29000</v>
      </c>
      <c r="N1193" s="286">
        <v>29000</v>
      </c>
      <c r="O1193" s="286">
        <v>30000</v>
      </c>
      <c r="P1193" s="286">
        <v>28633</v>
      </c>
      <c r="Q1193" s="166" t="s">
        <v>9</v>
      </c>
      <c r="R1193" s="204">
        <f t="shared" si="18"/>
        <v>0</v>
      </c>
    </row>
    <row r="1194" spans="1:18" ht="15">
      <c r="A1194" s="297" t="s">
        <v>1446</v>
      </c>
      <c r="B1194" s="298" t="s">
        <v>1346</v>
      </c>
      <c r="C1194" s="286">
        <v>42000</v>
      </c>
      <c r="D1194" s="286">
        <v>43000</v>
      </c>
      <c r="E1194" s="286">
        <v>44000</v>
      </c>
      <c r="F1194" s="286">
        <v>27000</v>
      </c>
      <c r="G1194" s="286">
        <v>28000</v>
      </c>
      <c r="H1194" s="286">
        <v>29000</v>
      </c>
      <c r="I1194" s="286">
        <v>29000</v>
      </c>
      <c r="J1194" s="286">
        <v>30000</v>
      </c>
      <c r="K1194" s="286">
        <v>31000</v>
      </c>
      <c r="L1194" s="286">
        <v>32000</v>
      </c>
      <c r="M1194" s="286">
        <v>32000</v>
      </c>
      <c r="N1194" s="286">
        <v>33000</v>
      </c>
      <c r="O1194" s="286">
        <v>34000</v>
      </c>
      <c r="P1194" s="286">
        <v>33128</v>
      </c>
      <c r="Q1194" s="166" t="s">
        <v>9</v>
      </c>
      <c r="R1194" s="204">
        <f t="shared" si="18"/>
        <v>0</v>
      </c>
    </row>
    <row r="1195" spans="1:18" ht="15">
      <c r="A1195" s="297" t="s">
        <v>1447</v>
      </c>
      <c r="B1195" s="298" t="s">
        <v>1346</v>
      </c>
      <c r="C1195" s="286">
        <v>0</v>
      </c>
      <c r="D1195" s="286">
        <v>0</v>
      </c>
      <c r="E1195" s="286">
        <v>0</v>
      </c>
      <c r="F1195" s="286">
        <v>0</v>
      </c>
      <c r="G1195" s="286">
        <v>0</v>
      </c>
      <c r="H1195" s="286">
        <v>0</v>
      </c>
      <c r="I1195" s="286">
        <v>0</v>
      </c>
      <c r="J1195" s="286">
        <v>0</v>
      </c>
      <c r="K1195" s="286">
        <v>0</v>
      </c>
      <c r="L1195" s="286">
        <v>0</v>
      </c>
      <c r="M1195" s="286">
        <v>0</v>
      </c>
      <c r="N1195" s="286">
        <v>0</v>
      </c>
      <c r="O1195" s="286">
        <v>0</v>
      </c>
      <c r="P1195" s="286">
        <v>0</v>
      </c>
      <c r="Q1195" s="166" t="s">
        <v>9</v>
      </c>
      <c r="R1195" s="204">
        <f t="shared" si="18"/>
        <v>0</v>
      </c>
    </row>
    <row r="1196" spans="1:18" ht="15">
      <c r="A1196" s="297" t="s">
        <v>1448</v>
      </c>
      <c r="B1196" s="298" t="s">
        <v>1346</v>
      </c>
      <c r="C1196" s="286">
        <v>0</v>
      </c>
      <c r="D1196" s="286">
        <v>0</v>
      </c>
      <c r="E1196" s="286">
        <v>0</v>
      </c>
      <c r="F1196" s="286">
        <v>0</v>
      </c>
      <c r="G1196" s="286">
        <v>0</v>
      </c>
      <c r="H1196" s="286">
        <v>0</v>
      </c>
      <c r="I1196" s="286">
        <v>0</v>
      </c>
      <c r="J1196" s="286">
        <v>0</v>
      </c>
      <c r="K1196" s="286">
        <v>0</v>
      </c>
      <c r="L1196" s="286">
        <v>0</v>
      </c>
      <c r="M1196" s="286">
        <v>0</v>
      </c>
      <c r="N1196" s="286">
        <v>0</v>
      </c>
      <c r="O1196" s="286">
        <v>0</v>
      </c>
      <c r="P1196" s="286">
        <v>0</v>
      </c>
      <c r="Q1196" s="166" t="s">
        <v>9</v>
      </c>
      <c r="R1196" s="204">
        <f t="shared" si="18"/>
        <v>0</v>
      </c>
    </row>
    <row r="1197" spans="1:18" ht="15">
      <c r="A1197" s="297" t="s">
        <v>1449</v>
      </c>
      <c r="B1197" s="298" t="s">
        <v>1346</v>
      </c>
      <c r="C1197" s="286">
        <v>426000</v>
      </c>
      <c r="D1197" s="286">
        <v>501000</v>
      </c>
      <c r="E1197" s="286">
        <v>575000</v>
      </c>
      <c r="F1197" s="286">
        <v>650000</v>
      </c>
      <c r="G1197" s="286">
        <v>725000</v>
      </c>
      <c r="H1197" s="286">
        <v>800000</v>
      </c>
      <c r="I1197" s="286">
        <v>874000</v>
      </c>
      <c r="J1197" s="286">
        <v>0</v>
      </c>
      <c r="K1197" s="286">
        <v>0</v>
      </c>
      <c r="L1197" s="286">
        <v>0</v>
      </c>
      <c r="M1197" s="286">
        <v>0</v>
      </c>
      <c r="N1197" s="286">
        <v>0</v>
      </c>
      <c r="O1197" s="286">
        <v>0</v>
      </c>
      <c r="P1197" s="286">
        <v>361472</v>
      </c>
      <c r="Q1197" s="166" t="s">
        <v>9</v>
      </c>
      <c r="R1197" s="204">
        <f t="shared" si="18"/>
        <v>1000</v>
      </c>
    </row>
    <row r="1198" spans="1:18" ht="15">
      <c r="A1198" s="297" t="s">
        <v>1450</v>
      </c>
      <c r="B1198" s="298" t="s">
        <v>1346</v>
      </c>
      <c r="C1198" s="286">
        <v>0</v>
      </c>
      <c r="D1198" s="286">
        <v>0</v>
      </c>
      <c r="E1198" s="286">
        <v>0</v>
      </c>
      <c r="F1198" s="286">
        <v>0</v>
      </c>
      <c r="G1198" s="286">
        <v>0</v>
      </c>
      <c r="H1198" s="286">
        <v>0</v>
      </c>
      <c r="I1198" s="286">
        <v>0</v>
      </c>
      <c r="J1198" s="286">
        <v>0</v>
      </c>
      <c r="K1198" s="286">
        <v>0</v>
      </c>
      <c r="L1198" s="286">
        <v>0</v>
      </c>
      <c r="M1198" s="286">
        <v>0</v>
      </c>
      <c r="N1198" s="286">
        <v>0</v>
      </c>
      <c r="O1198" s="286">
        <v>0</v>
      </c>
      <c r="P1198" s="286">
        <v>0</v>
      </c>
      <c r="Q1198" s="166" t="s">
        <v>9</v>
      </c>
      <c r="R1198" s="204">
        <f t="shared" si="18"/>
        <v>0</v>
      </c>
    </row>
    <row r="1199" spans="1:18" ht="15">
      <c r="A1199" s="297" t="s">
        <v>1451</v>
      </c>
      <c r="B1199" s="298" t="s">
        <v>1346</v>
      </c>
      <c r="C1199" s="286">
        <v>786000</v>
      </c>
      <c r="D1199" s="286">
        <v>799000</v>
      </c>
      <c r="E1199" s="286">
        <v>812000</v>
      </c>
      <c r="F1199" s="286">
        <v>824000</v>
      </c>
      <c r="G1199" s="286">
        <v>837000</v>
      </c>
      <c r="H1199" s="286">
        <v>850000</v>
      </c>
      <c r="I1199" s="286">
        <v>863000</v>
      </c>
      <c r="J1199" s="286">
        <v>1400000</v>
      </c>
      <c r="K1199" s="286">
        <v>1417000</v>
      </c>
      <c r="L1199" s="286">
        <v>1253000</v>
      </c>
      <c r="M1199" s="286">
        <v>1277000</v>
      </c>
      <c r="N1199" s="286">
        <v>1302000</v>
      </c>
      <c r="O1199" s="286">
        <v>1326000</v>
      </c>
      <c r="P1199" s="286">
        <v>1057517</v>
      </c>
      <c r="Q1199" s="166" t="s">
        <v>9</v>
      </c>
      <c r="R1199" s="204">
        <f t="shared" si="18"/>
        <v>0</v>
      </c>
    </row>
    <row r="1200" spans="1:18" ht="15">
      <c r="A1200" s="297" t="s">
        <v>1452</v>
      </c>
      <c r="B1200" s="298" t="s">
        <v>1346</v>
      </c>
      <c r="C1200" s="286">
        <v>0</v>
      </c>
      <c r="D1200" s="286">
        <v>0</v>
      </c>
      <c r="E1200" s="286">
        <v>0</v>
      </c>
      <c r="F1200" s="286">
        <v>0</v>
      </c>
      <c r="G1200" s="286">
        <v>0</v>
      </c>
      <c r="H1200" s="286">
        <v>0</v>
      </c>
      <c r="I1200" s="286">
        <v>0</v>
      </c>
      <c r="J1200" s="286">
        <v>0</v>
      </c>
      <c r="K1200" s="286">
        <v>0</v>
      </c>
      <c r="L1200" s="286">
        <v>0</v>
      </c>
      <c r="M1200" s="286">
        <v>0</v>
      </c>
      <c r="N1200" s="286">
        <v>0</v>
      </c>
      <c r="O1200" s="286">
        <v>0</v>
      </c>
      <c r="P1200" s="286">
        <v>0</v>
      </c>
      <c r="Q1200" s="166" t="s">
        <v>9</v>
      </c>
      <c r="R1200" s="204">
        <f t="shared" si="18"/>
        <v>0</v>
      </c>
    </row>
    <row r="1201" spans="1:18" ht="15">
      <c r="A1201" s="297" t="s">
        <v>1453</v>
      </c>
      <c r="B1201" s="298" t="s">
        <v>1346</v>
      </c>
      <c r="C1201" s="286">
        <v>0</v>
      </c>
      <c r="D1201" s="286">
        <v>0</v>
      </c>
      <c r="E1201" s="286">
        <v>0</v>
      </c>
      <c r="F1201" s="286">
        <v>0</v>
      </c>
      <c r="G1201" s="286">
        <v>0</v>
      </c>
      <c r="H1201" s="286">
        <v>0</v>
      </c>
      <c r="I1201" s="286">
        <v>0</v>
      </c>
      <c r="J1201" s="286">
        <v>0</v>
      </c>
      <c r="K1201" s="286">
        <v>0</v>
      </c>
      <c r="L1201" s="286">
        <v>0</v>
      </c>
      <c r="M1201" s="286">
        <v>0</v>
      </c>
      <c r="N1201" s="286">
        <v>0</v>
      </c>
      <c r="O1201" s="286">
        <v>0</v>
      </c>
      <c r="P1201" s="286">
        <v>0</v>
      </c>
      <c r="Q1201" s="166" t="s">
        <v>9</v>
      </c>
      <c r="R1201" s="204">
        <f t="shared" si="18"/>
        <v>0</v>
      </c>
    </row>
    <row r="1202" spans="1:18" ht="15">
      <c r="A1202" s="297" t="s">
        <v>1454</v>
      </c>
      <c r="B1202" s="298" t="s">
        <v>1346</v>
      </c>
      <c r="C1202" s="286">
        <v>0</v>
      </c>
      <c r="D1202" s="286">
        <v>0</v>
      </c>
      <c r="E1202" s="286">
        <v>0</v>
      </c>
      <c r="F1202" s="286">
        <v>0</v>
      </c>
      <c r="G1202" s="286">
        <v>0</v>
      </c>
      <c r="H1202" s="286">
        <v>0</v>
      </c>
      <c r="I1202" s="286">
        <v>0</v>
      </c>
      <c r="J1202" s="286">
        <v>0</v>
      </c>
      <c r="K1202" s="286">
        <v>0</v>
      </c>
      <c r="L1202" s="286">
        <v>0</v>
      </c>
      <c r="M1202" s="286">
        <v>0</v>
      </c>
      <c r="N1202" s="286">
        <v>0</v>
      </c>
      <c r="O1202" s="286">
        <v>0</v>
      </c>
      <c r="P1202" s="286">
        <v>0</v>
      </c>
      <c r="Q1202" s="166" t="s">
        <v>9</v>
      </c>
      <c r="R1202" s="204">
        <f t="shared" si="18"/>
        <v>0</v>
      </c>
    </row>
    <row r="1203" spans="1:18" ht="15">
      <c r="A1203" s="297" t="s">
        <v>1455</v>
      </c>
      <c r="B1203" s="298" t="s">
        <v>1346</v>
      </c>
      <c r="C1203" s="286">
        <v>-132000</v>
      </c>
      <c r="D1203" s="286">
        <v>-117000</v>
      </c>
      <c r="E1203" s="286">
        <v>-102000</v>
      </c>
      <c r="F1203" s="286">
        <v>-87000</v>
      </c>
      <c r="G1203" s="286">
        <v>-72000</v>
      </c>
      <c r="H1203" s="286">
        <v>-57000</v>
      </c>
      <c r="I1203" s="286">
        <v>-42000</v>
      </c>
      <c r="J1203" s="286">
        <v>0</v>
      </c>
      <c r="K1203" s="286">
        <v>0</v>
      </c>
      <c r="L1203" s="286">
        <v>0</v>
      </c>
      <c r="M1203" s="286">
        <v>0</v>
      </c>
      <c r="N1203" s="286">
        <v>0</v>
      </c>
      <c r="O1203" s="286">
        <v>0</v>
      </c>
      <c r="P1203" s="286">
        <v>-45286</v>
      </c>
      <c r="Q1203" s="166" t="s">
        <v>9</v>
      </c>
      <c r="R1203" s="204">
        <f t="shared" si="18"/>
        <v>0</v>
      </c>
    </row>
    <row r="1204" spans="1:18" ht="15">
      <c r="A1204" s="297" t="s">
        <v>1456</v>
      </c>
      <c r="B1204" s="298" t="s">
        <v>1346</v>
      </c>
      <c r="C1204" s="286">
        <v>1847000</v>
      </c>
      <c r="D1204" s="286">
        <v>1887000</v>
      </c>
      <c r="E1204" s="286">
        <v>1926000</v>
      </c>
      <c r="F1204" s="286">
        <v>1965000</v>
      </c>
      <c r="G1204" s="286">
        <v>2004000</v>
      </c>
      <c r="H1204" s="286">
        <v>2043000</v>
      </c>
      <c r="I1204" s="286">
        <v>2082000</v>
      </c>
      <c r="J1204" s="286">
        <v>2007000</v>
      </c>
      <c r="K1204" s="286">
        <v>2068000</v>
      </c>
      <c r="L1204" s="286">
        <v>2117000</v>
      </c>
      <c r="M1204" s="286">
        <v>2169000</v>
      </c>
      <c r="N1204" s="286">
        <v>2220000</v>
      </c>
      <c r="O1204" s="286">
        <v>2276000</v>
      </c>
      <c r="P1204" s="286">
        <v>2045579</v>
      </c>
      <c r="Q1204" s="166" t="s">
        <v>9</v>
      </c>
      <c r="R1204" s="204">
        <f t="shared" si="18"/>
        <v>0</v>
      </c>
    </row>
    <row r="1205" spans="1:18" ht="15">
      <c r="A1205" s="297" t="s">
        <v>1457</v>
      </c>
      <c r="B1205" s="298" t="s">
        <v>1346</v>
      </c>
      <c r="C1205" s="286">
        <v>0</v>
      </c>
      <c r="D1205" s="286">
        <v>0</v>
      </c>
      <c r="E1205" s="286">
        <v>0</v>
      </c>
      <c r="F1205" s="286">
        <v>0</v>
      </c>
      <c r="G1205" s="286">
        <v>0</v>
      </c>
      <c r="H1205" s="286">
        <v>0</v>
      </c>
      <c r="I1205" s="286">
        <v>0</v>
      </c>
      <c r="J1205" s="286">
        <v>0</v>
      </c>
      <c r="K1205" s="286">
        <v>0</v>
      </c>
      <c r="L1205" s="286">
        <v>0</v>
      </c>
      <c r="M1205" s="286">
        <v>0</v>
      </c>
      <c r="N1205" s="286">
        <v>0</v>
      </c>
      <c r="O1205" s="286">
        <v>0</v>
      </c>
      <c r="P1205" s="286">
        <v>0</v>
      </c>
      <c r="Q1205" s="166" t="s">
        <v>9</v>
      </c>
      <c r="R1205" s="204">
        <f t="shared" si="18"/>
        <v>0</v>
      </c>
    </row>
    <row r="1206" spans="1:18" ht="15">
      <c r="A1206" s="297" t="s">
        <v>1458</v>
      </c>
      <c r="B1206" s="298" t="s">
        <v>1346</v>
      </c>
      <c r="C1206" s="286">
        <v>0</v>
      </c>
      <c r="D1206" s="286">
        <v>0</v>
      </c>
      <c r="E1206" s="286">
        <v>0</v>
      </c>
      <c r="F1206" s="286">
        <v>0</v>
      </c>
      <c r="G1206" s="286">
        <v>0</v>
      </c>
      <c r="H1206" s="286">
        <v>0</v>
      </c>
      <c r="I1206" s="286">
        <v>0</v>
      </c>
      <c r="J1206" s="286">
        <v>0</v>
      </c>
      <c r="K1206" s="286">
        <v>0</v>
      </c>
      <c r="L1206" s="286">
        <v>0</v>
      </c>
      <c r="M1206" s="286">
        <v>0</v>
      </c>
      <c r="N1206" s="286">
        <v>0</v>
      </c>
      <c r="O1206" s="286">
        <v>0</v>
      </c>
      <c r="P1206" s="286">
        <v>0</v>
      </c>
      <c r="Q1206" s="166" t="s">
        <v>9</v>
      </c>
      <c r="R1206" s="204">
        <f t="shared" si="18"/>
        <v>0</v>
      </c>
    </row>
    <row r="1207" spans="1:18" ht="15">
      <c r="A1207" s="297" t="s">
        <v>1459</v>
      </c>
      <c r="B1207" s="298" t="s">
        <v>1346</v>
      </c>
      <c r="C1207" s="286">
        <v>0</v>
      </c>
      <c r="D1207" s="286">
        <v>0</v>
      </c>
      <c r="E1207" s="286">
        <v>0</v>
      </c>
      <c r="F1207" s="286">
        <v>0</v>
      </c>
      <c r="G1207" s="286">
        <v>0</v>
      </c>
      <c r="H1207" s="286">
        <v>0</v>
      </c>
      <c r="I1207" s="286">
        <v>0</v>
      </c>
      <c r="J1207" s="286">
        <v>0</v>
      </c>
      <c r="K1207" s="286">
        <v>0</v>
      </c>
      <c r="L1207" s="286">
        <v>10000</v>
      </c>
      <c r="M1207" s="286">
        <v>19000</v>
      </c>
      <c r="N1207" s="286">
        <v>28000</v>
      </c>
      <c r="O1207" s="286">
        <v>0</v>
      </c>
      <c r="P1207" s="286">
        <v>4783</v>
      </c>
      <c r="Q1207" s="166" t="s">
        <v>9</v>
      </c>
      <c r="R1207" s="204">
        <f t="shared" si="18"/>
        <v>0</v>
      </c>
    </row>
    <row r="1208" spans="1:18" ht="15">
      <c r="A1208" s="297" t="s">
        <v>1460</v>
      </c>
      <c r="B1208" s="298" t="s">
        <v>1346</v>
      </c>
      <c r="C1208" s="286">
        <v>0</v>
      </c>
      <c r="D1208" s="286">
        <v>0</v>
      </c>
      <c r="E1208" s="286">
        <v>0</v>
      </c>
      <c r="F1208" s="286">
        <v>0</v>
      </c>
      <c r="G1208" s="286">
        <v>0</v>
      </c>
      <c r="H1208" s="286">
        <v>0</v>
      </c>
      <c r="I1208" s="286">
        <v>0</v>
      </c>
      <c r="J1208" s="286">
        <v>0</v>
      </c>
      <c r="K1208" s="286">
        <v>0</v>
      </c>
      <c r="L1208" s="286">
        <v>0</v>
      </c>
      <c r="M1208" s="286">
        <v>0</v>
      </c>
      <c r="N1208" s="286">
        <v>0</v>
      </c>
      <c r="O1208" s="286">
        <v>0</v>
      </c>
      <c r="P1208" s="286">
        <v>0</v>
      </c>
      <c r="Q1208" s="166" t="s">
        <v>9</v>
      </c>
      <c r="R1208" s="204">
        <f t="shared" si="18"/>
        <v>0</v>
      </c>
    </row>
    <row r="1209" spans="1:18" ht="15">
      <c r="A1209" s="297" t="s">
        <v>1461</v>
      </c>
      <c r="B1209" s="298" t="s">
        <v>1346</v>
      </c>
      <c r="C1209" s="286">
        <v>25000</v>
      </c>
      <c r="D1209" s="286">
        <v>25000</v>
      </c>
      <c r="E1209" s="286">
        <v>25000</v>
      </c>
      <c r="F1209" s="286">
        <v>25000</v>
      </c>
      <c r="G1209" s="286">
        <v>26000</v>
      </c>
      <c r="H1209" s="286">
        <v>26000</v>
      </c>
      <c r="I1209" s="286">
        <v>26000</v>
      </c>
      <c r="J1209" s="286">
        <v>26000</v>
      </c>
      <c r="K1209" s="286">
        <v>27000</v>
      </c>
      <c r="L1209" s="286">
        <v>27000</v>
      </c>
      <c r="M1209" s="286">
        <v>27000</v>
      </c>
      <c r="N1209" s="286">
        <v>27000</v>
      </c>
      <c r="O1209" s="286">
        <v>27000</v>
      </c>
      <c r="P1209" s="286">
        <v>26096</v>
      </c>
      <c r="Q1209" s="166" t="s">
        <v>9</v>
      </c>
      <c r="R1209" s="204">
        <f t="shared" si="18"/>
        <v>0</v>
      </c>
    </row>
    <row r="1210" spans="1:18" ht="15">
      <c r="A1210" s="297" t="s">
        <v>1462</v>
      </c>
      <c r="B1210" s="298" t="s">
        <v>1346</v>
      </c>
      <c r="C1210" s="286">
        <v>0</v>
      </c>
      <c r="D1210" s="286">
        <v>0</v>
      </c>
      <c r="E1210" s="286">
        <v>0</v>
      </c>
      <c r="F1210" s="286">
        <v>0</v>
      </c>
      <c r="G1210" s="286">
        <v>0</v>
      </c>
      <c r="H1210" s="286">
        <v>0</v>
      </c>
      <c r="I1210" s="286">
        <v>0</v>
      </c>
      <c r="J1210" s="286">
        <v>0</v>
      </c>
      <c r="K1210" s="286">
        <v>0</v>
      </c>
      <c r="L1210" s="286">
        <v>0</v>
      </c>
      <c r="M1210" s="286">
        <v>0</v>
      </c>
      <c r="N1210" s="286">
        <v>0</v>
      </c>
      <c r="O1210" s="286">
        <v>0</v>
      </c>
      <c r="P1210" s="286">
        <v>0</v>
      </c>
      <c r="Q1210" s="166" t="s">
        <v>9</v>
      </c>
      <c r="R1210" s="204">
        <f t="shared" si="18"/>
        <v>0</v>
      </c>
    </row>
    <row r="1211" spans="1:18" ht="15">
      <c r="A1211" s="297" t="s">
        <v>1463</v>
      </c>
      <c r="B1211" s="298" t="s">
        <v>1346</v>
      </c>
      <c r="C1211" s="286">
        <v>31000</v>
      </c>
      <c r="D1211" s="286">
        <v>32000</v>
      </c>
      <c r="E1211" s="286">
        <v>33000</v>
      </c>
      <c r="F1211" s="286">
        <v>33000</v>
      </c>
      <c r="G1211" s="286">
        <v>34000</v>
      </c>
      <c r="H1211" s="286">
        <v>34000</v>
      </c>
      <c r="I1211" s="286">
        <v>35000</v>
      </c>
      <c r="J1211" s="286">
        <v>36000</v>
      </c>
      <c r="K1211" s="286">
        <v>36000</v>
      </c>
      <c r="L1211" s="286">
        <v>37000</v>
      </c>
      <c r="M1211" s="286">
        <v>37000</v>
      </c>
      <c r="N1211" s="286">
        <v>38000</v>
      </c>
      <c r="O1211" s="286">
        <v>38000</v>
      </c>
      <c r="P1211" s="286">
        <v>34930</v>
      </c>
      <c r="Q1211" s="166" t="s">
        <v>9</v>
      </c>
      <c r="R1211" s="204">
        <f t="shared" si="18"/>
        <v>0</v>
      </c>
    </row>
    <row r="1212" spans="1:18" ht="15">
      <c r="A1212" s="297" t="s">
        <v>1464</v>
      </c>
      <c r="B1212" s="298" t="s">
        <v>1346</v>
      </c>
      <c r="C1212" s="286">
        <v>0</v>
      </c>
      <c r="D1212" s="286">
        <v>0</v>
      </c>
      <c r="E1212" s="286">
        <v>0</v>
      </c>
      <c r="F1212" s="286">
        <v>0</v>
      </c>
      <c r="G1212" s="286">
        <v>0</v>
      </c>
      <c r="H1212" s="286">
        <v>0</v>
      </c>
      <c r="I1212" s="286">
        <v>0</v>
      </c>
      <c r="J1212" s="286">
        <v>0</v>
      </c>
      <c r="K1212" s="286">
        <v>0</v>
      </c>
      <c r="L1212" s="286">
        <v>0</v>
      </c>
      <c r="M1212" s="286">
        <v>0</v>
      </c>
      <c r="N1212" s="286">
        <v>0</v>
      </c>
      <c r="O1212" s="286">
        <v>0</v>
      </c>
      <c r="P1212" s="286">
        <v>0</v>
      </c>
      <c r="Q1212" s="166" t="s">
        <v>9</v>
      </c>
      <c r="R1212" s="204">
        <f t="shared" si="18"/>
        <v>0</v>
      </c>
    </row>
    <row r="1213" spans="1:18" ht="15">
      <c r="A1213" s="297" t="s">
        <v>1465</v>
      </c>
      <c r="B1213" s="298" t="s">
        <v>1346</v>
      </c>
      <c r="C1213" s="286">
        <v>34000</v>
      </c>
      <c r="D1213" s="286">
        <v>34000</v>
      </c>
      <c r="E1213" s="286">
        <v>35000</v>
      </c>
      <c r="F1213" s="286">
        <v>35000</v>
      </c>
      <c r="G1213" s="286">
        <v>36000</v>
      </c>
      <c r="H1213" s="286">
        <v>37000</v>
      </c>
      <c r="I1213" s="286">
        <v>37000</v>
      </c>
      <c r="J1213" s="286">
        <v>38000</v>
      </c>
      <c r="K1213" s="286">
        <v>38000</v>
      </c>
      <c r="L1213" s="286">
        <v>39000</v>
      </c>
      <c r="M1213" s="286">
        <v>40000</v>
      </c>
      <c r="N1213" s="286">
        <v>40000</v>
      </c>
      <c r="O1213" s="286">
        <v>41000</v>
      </c>
      <c r="P1213" s="286">
        <v>37221</v>
      </c>
      <c r="Q1213" s="166" t="s">
        <v>9</v>
      </c>
      <c r="R1213" s="204">
        <f t="shared" si="18"/>
        <v>0</v>
      </c>
    </row>
    <row r="1214" spans="1:18" ht="15">
      <c r="A1214" s="297" t="s">
        <v>1466</v>
      </c>
      <c r="B1214" s="298" t="s">
        <v>1346</v>
      </c>
      <c r="C1214" s="286">
        <v>0</v>
      </c>
      <c r="D1214" s="286">
        <v>0</v>
      </c>
      <c r="E1214" s="286">
        <v>0</v>
      </c>
      <c r="F1214" s="286">
        <v>0</v>
      </c>
      <c r="G1214" s="286">
        <v>0</v>
      </c>
      <c r="H1214" s="286">
        <v>0</v>
      </c>
      <c r="I1214" s="286">
        <v>0</v>
      </c>
      <c r="J1214" s="286">
        <v>0</v>
      </c>
      <c r="K1214" s="286">
        <v>0</v>
      </c>
      <c r="L1214" s="286">
        <v>0</v>
      </c>
      <c r="M1214" s="286">
        <v>0</v>
      </c>
      <c r="N1214" s="286">
        <v>0</v>
      </c>
      <c r="O1214" s="286">
        <v>0</v>
      </c>
      <c r="P1214" s="286">
        <v>0</v>
      </c>
      <c r="Q1214" s="166" t="s">
        <v>9</v>
      </c>
      <c r="R1214" s="204">
        <f t="shared" si="18"/>
        <v>0</v>
      </c>
    </row>
    <row r="1215" spans="1:18" ht="15">
      <c r="A1215" s="297" t="s">
        <v>1467</v>
      </c>
      <c r="B1215" s="298" t="s">
        <v>1346</v>
      </c>
      <c r="C1215" s="286">
        <v>40000</v>
      </c>
      <c r="D1215" s="286">
        <v>41000</v>
      </c>
      <c r="E1215" s="286">
        <v>42000</v>
      </c>
      <c r="F1215" s="286">
        <v>43000</v>
      </c>
      <c r="G1215" s="286">
        <v>43000</v>
      </c>
      <c r="H1215" s="286">
        <v>44000</v>
      </c>
      <c r="I1215" s="286">
        <v>45000</v>
      </c>
      <c r="J1215" s="286">
        <v>46000</v>
      </c>
      <c r="K1215" s="286">
        <v>47000</v>
      </c>
      <c r="L1215" s="286">
        <v>47000</v>
      </c>
      <c r="M1215" s="286">
        <v>48000</v>
      </c>
      <c r="N1215" s="286">
        <v>49000</v>
      </c>
      <c r="O1215" s="286">
        <v>50000</v>
      </c>
      <c r="P1215" s="286">
        <v>45071</v>
      </c>
      <c r="Q1215" s="166" t="s">
        <v>9</v>
      </c>
      <c r="R1215" s="204">
        <f t="shared" si="18"/>
        <v>0</v>
      </c>
    </row>
    <row r="1216" spans="1:18" ht="15">
      <c r="A1216" s="297" t="s">
        <v>1468</v>
      </c>
      <c r="B1216" s="298" t="s">
        <v>1346</v>
      </c>
      <c r="C1216" s="286">
        <v>0</v>
      </c>
      <c r="D1216" s="286">
        <v>0</v>
      </c>
      <c r="E1216" s="286">
        <v>0</v>
      </c>
      <c r="F1216" s="286">
        <v>0</v>
      </c>
      <c r="G1216" s="286">
        <v>0</v>
      </c>
      <c r="H1216" s="286">
        <v>0</v>
      </c>
      <c r="I1216" s="286">
        <v>0</v>
      </c>
      <c r="J1216" s="286">
        <v>0</v>
      </c>
      <c r="K1216" s="286">
        <v>0</v>
      </c>
      <c r="L1216" s="286">
        <v>0</v>
      </c>
      <c r="M1216" s="286">
        <v>0</v>
      </c>
      <c r="N1216" s="286">
        <v>0</v>
      </c>
      <c r="O1216" s="286">
        <v>0</v>
      </c>
      <c r="P1216" s="286">
        <v>0</v>
      </c>
      <c r="Q1216" s="166" t="s">
        <v>9</v>
      </c>
      <c r="R1216" s="204">
        <f t="shared" si="18"/>
        <v>0</v>
      </c>
    </row>
    <row r="1217" spans="1:18" ht="15">
      <c r="A1217" s="297" t="s">
        <v>1469</v>
      </c>
      <c r="B1217" s="298" t="s">
        <v>1346</v>
      </c>
      <c r="C1217" s="286">
        <v>46000</v>
      </c>
      <c r="D1217" s="286">
        <v>47000</v>
      </c>
      <c r="E1217" s="286">
        <v>47000</v>
      </c>
      <c r="F1217" s="286">
        <v>48000</v>
      </c>
      <c r="G1217" s="286">
        <v>49000</v>
      </c>
      <c r="H1217" s="286">
        <v>50000</v>
      </c>
      <c r="I1217" s="286">
        <v>51000</v>
      </c>
      <c r="J1217" s="286">
        <v>52000</v>
      </c>
      <c r="K1217" s="286">
        <v>52000</v>
      </c>
      <c r="L1217" s="286">
        <v>53000</v>
      </c>
      <c r="M1217" s="286">
        <v>54000</v>
      </c>
      <c r="N1217" s="286">
        <v>55000</v>
      </c>
      <c r="O1217" s="286">
        <v>56000</v>
      </c>
      <c r="P1217" s="286">
        <v>50744</v>
      </c>
      <c r="Q1217" s="166" t="s">
        <v>9</v>
      </c>
      <c r="R1217" s="204">
        <f t="shared" si="18"/>
        <v>0</v>
      </c>
    </row>
    <row r="1218" spans="1:18" ht="15">
      <c r="A1218" s="297" t="s">
        <v>1470</v>
      </c>
      <c r="B1218" s="298" t="s">
        <v>1346</v>
      </c>
      <c r="C1218" s="286">
        <v>0</v>
      </c>
      <c r="D1218" s="286">
        <v>0</v>
      </c>
      <c r="E1218" s="286">
        <v>0</v>
      </c>
      <c r="F1218" s="286">
        <v>0</v>
      </c>
      <c r="G1218" s="286">
        <v>0</v>
      </c>
      <c r="H1218" s="286">
        <v>0</v>
      </c>
      <c r="I1218" s="286">
        <v>0</v>
      </c>
      <c r="J1218" s="286">
        <v>0</v>
      </c>
      <c r="K1218" s="286">
        <v>0</v>
      </c>
      <c r="L1218" s="286">
        <v>0</v>
      </c>
      <c r="M1218" s="286">
        <v>0</v>
      </c>
      <c r="N1218" s="286">
        <v>0</v>
      </c>
      <c r="O1218" s="286">
        <v>0</v>
      </c>
      <c r="P1218" s="286">
        <v>0</v>
      </c>
      <c r="Q1218" s="166" t="s">
        <v>9</v>
      </c>
      <c r="R1218" s="204">
        <f t="shared" si="18"/>
        <v>0</v>
      </c>
    </row>
    <row r="1219" spans="1:18" ht="15">
      <c r="A1219" s="297" t="s">
        <v>1471</v>
      </c>
      <c r="B1219" s="298" t="s">
        <v>1346</v>
      </c>
      <c r="C1219" s="286">
        <v>48000</v>
      </c>
      <c r="D1219" s="286">
        <v>49000</v>
      </c>
      <c r="E1219" s="286">
        <v>51000</v>
      </c>
      <c r="F1219" s="286">
        <v>52000</v>
      </c>
      <c r="G1219" s="286">
        <v>53000</v>
      </c>
      <c r="H1219" s="286">
        <v>55000</v>
      </c>
      <c r="I1219" s="286">
        <v>56000</v>
      </c>
      <c r="J1219" s="286">
        <v>57000</v>
      </c>
      <c r="K1219" s="286">
        <v>59000</v>
      </c>
      <c r="L1219" s="286">
        <v>60000</v>
      </c>
      <c r="M1219" s="286">
        <v>61000</v>
      </c>
      <c r="N1219" s="286">
        <v>63000</v>
      </c>
      <c r="O1219" s="286">
        <v>64000</v>
      </c>
      <c r="P1219" s="286">
        <v>55997</v>
      </c>
      <c r="Q1219" s="166" t="s">
        <v>9</v>
      </c>
      <c r="R1219" s="204">
        <f t="shared" si="18"/>
        <v>0</v>
      </c>
    </row>
    <row r="1220" spans="1:18" ht="15">
      <c r="A1220" s="297" t="s">
        <v>1472</v>
      </c>
      <c r="B1220" s="298" t="s">
        <v>1346</v>
      </c>
      <c r="C1220" s="286">
        <v>11000</v>
      </c>
      <c r="D1220" s="286">
        <v>11000</v>
      </c>
      <c r="E1220" s="286">
        <v>11000</v>
      </c>
      <c r="F1220" s="286">
        <v>11000</v>
      </c>
      <c r="G1220" s="286">
        <v>11000</v>
      </c>
      <c r="H1220" s="286">
        <v>11000</v>
      </c>
      <c r="I1220" s="286">
        <v>12000</v>
      </c>
      <c r="J1220" s="286">
        <v>12000</v>
      </c>
      <c r="K1220" s="286">
        <v>12000</v>
      </c>
      <c r="L1220" s="286">
        <v>12000</v>
      </c>
      <c r="M1220" s="286">
        <v>12000</v>
      </c>
      <c r="N1220" s="286">
        <v>12000</v>
      </c>
      <c r="O1220" s="286">
        <v>12000</v>
      </c>
      <c r="P1220" s="286">
        <v>11520</v>
      </c>
      <c r="Q1220" s="166" t="s">
        <v>9</v>
      </c>
      <c r="R1220" s="204">
        <f t="shared" ref="R1220:R1283" si="19">(ROUND((C1220+O1220+SUM(D1220:N1220)*2)/24,-3)-(ROUND(P1220,-3)))</f>
        <v>0</v>
      </c>
    </row>
    <row r="1221" spans="1:18" ht="15">
      <c r="A1221" s="297" t="s">
        <v>1473</v>
      </c>
      <c r="B1221" s="298" t="s">
        <v>1346</v>
      </c>
      <c r="C1221" s="286">
        <v>0</v>
      </c>
      <c r="D1221" s="286">
        <v>0</v>
      </c>
      <c r="E1221" s="286">
        <v>0</v>
      </c>
      <c r="F1221" s="286">
        <v>0</v>
      </c>
      <c r="G1221" s="286">
        <v>0</v>
      </c>
      <c r="H1221" s="286">
        <v>0</v>
      </c>
      <c r="I1221" s="286">
        <v>0</v>
      </c>
      <c r="J1221" s="286">
        <v>0</v>
      </c>
      <c r="K1221" s="286">
        <v>0</v>
      </c>
      <c r="L1221" s="286">
        <v>0</v>
      </c>
      <c r="M1221" s="286">
        <v>0</v>
      </c>
      <c r="N1221" s="286">
        <v>0</v>
      </c>
      <c r="O1221" s="286">
        <v>0</v>
      </c>
      <c r="P1221" s="286">
        <v>0</v>
      </c>
      <c r="Q1221" s="166" t="s">
        <v>9</v>
      </c>
      <c r="R1221" s="204">
        <f t="shared" si="19"/>
        <v>0</v>
      </c>
    </row>
    <row r="1222" spans="1:18" ht="15">
      <c r="A1222" s="297" t="s">
        <v>1474</v>
      </c>
      <c r="B1222" s="298" t="s">
        <v>1346</v>
      </c>
      <c r="C1222" s="286">
        <v>0</v>
      </c>
      <c r="D1222" s="286">
        <v>0</v>
      </c>
      <c r="E1222" s="286">
        <v>0</v>
      </c>
      <c r="F1222" s="286">
        <v>0</v>
      </c>
      <c r="G1222" s="286">
        <v>0</v>
      </c>
      <c r="H1222" s="286">
        <v>0</v>
      </c>
      <c r="I1222" s="286">
        <v>0</v>
      </c>
      <c r="J1222" s="286">
        <v>0</v>
      </c>
      <c r="K1222" s="286">
        <v>0</v>
      </c>
      <c r="L1222" s="286">
        <v>0</v>
      </c>
      <c r="M1222" s="286">
        <v>0</v>
      </c>
      <c r="N1222" s="286">
        <v>0</v>
      </c>
      <c r="O1222" s="286">
        <v>0</v>
      </c>
      <c r="P1222" s="286">
        <v>0</v>
      </c>
      <c r="Q1222" s="166" t="s">
        <v>9</v>
      </c>
      <c r="R1222" s="204">
        <f t="shared" si="19"/>
        <v>0</v>
      </c>
    </row>
    <row r="1223" spans="1:18" ht="15">
      <c r="A1223" s="297" t="s">
        <v>1475</v>
      </c>
      <c r="B1223" s="298" t="s">
        <v>1346</v>
      </c>
      <c r="C1223" s="286">
        <v>0</v>
      </c>
      <c r="D1223" s="286">
        <v>0</v>
      </c>
      <c r="E1223" s="286">
        <v>0</v>
      </c>
      <c r="F1223" s="286">
        <v>0</v>
      </c>
      <c r="G1223" s="286">
        <v>0</v>
      </c>
      <c r="H1223" s="286">
        <v>0</v>
      </c>
      <c r="I1223" s="286">
        <v>0</v>
      </c>
      <c r="J1223" s="286">
        <v>0</v>
      </c>
      <c r="K1223" s="286">
        <v>0</v>
      </c>
      <c r="L1223" s="286">
        <v>0</v>
      </c>
      <c r="M1223" s="286">
        <v>0</v>
      </c>
      <c r="N1223" s="286">
        <v>0</v>
      </c>
      <c r="O1223" s="286">
        <v>0</v>
      </c>
      <c r="P1223" s="286">
        <v>0</v>
      </c>
      <c r="Q1223" s="166" t="s">
        <v>9</v>
      </c>
      <c r="R1223" s="204">
        <f t="shared" si="19"/>
        <v>0</v>
      </c>
    </row>
    <row r="1224" spans="1:18" ht="15">
      <c r="A1224" s="297" t="s">
        <v>1476</v>
      </c>
      <c r="B1224" s="298" t="s">
        <v>1346</v>
      </c>
      <c r="C1224" s="286">
        <v>-338000</v>
      </c>
      <c r="D1224" s="286">
        <v>-333000</v>
      </c>
      <c r="E1224" s="286">
        <v>11000</v>
      </c>
      <c r="F1224" s="286">
        <v>-322000</v>
      </c>
      <c r="G1224" s="286">
        <v>-316000</v>
      </c>
      <c r="H1224" s="286">
        <v>-310000</v>
      </c>
      <c r="I1224" s="286">
        <v>-305000</v>
      </c>
      <c r="J1224" s="286">
        <v>-299000</v>
      </c>
      <c r="K1224" s="286">
        <v>-293000</v>
      </c>
      <c r="L1224" s="286">
        <v>-288000</v>
      </c>
      <c r="M1224" s="286">
        <v>-282000</v>
      </c>
      <c r="N1224" s="286">
        <v>-277000</v>
      </c>
      <c r="O1224" s="286">
        <v>-271000</v>
      </c>
      <c r="P1224" s="286">
        <v>-276508</v>
      </c>
      <c r="Q1224" s="166" t="s">
        <v>9</v>
      </c>
      <c r="R1224" s="204">
        <f t="shared" si="19"/>
        <v>0</v>
      </c>
    </row>
    <row r="1225" spans="1:18" ht="15">
      <c r="A1225" s="297" t="s">
        <v>1477</v>
      </c>
      <c r="B1225" s="298" t="s">
        <v>1346</v>
      </c>
      <c r="C1225" s="286">
        <v>41000</v>
      </c>
      <c r="D1225" s="286">
        <v>41000</v>
      </c>
      <c r="E1225" s="286">
        <v>-296000</v>
      </c>
      <c r="F1225" s="286">
        <v>43000</v>
      </c>
      <c r="G1225" s="286">
        <v>44000</v>
      </c>
      <c r="H1225" s="286">
        <v>44000</v>
      </c>
      <c r="I1225" s="286">
        <v>45000</v>
      </c>
      <c r="J1225" s="286">
        <v>41000</v>
      </c>
      <c r="K1225" s="286">
        <v>42000</v>
      </c>
      <c r="L1225" s="286">
        <v>43000</v>
      </c>
      <c r="M1225" s="286">
        <v>44000</v>
      </c>
      <c r="N1225" s="286">
        <v>45000</v>
      </c>
      <c r="O1225" s="286">
        <v>46000</v>
      </c>
      <c r="P1225" s="286">
        <v>14967</v>
      </c>
      <c r="Q1225" s="166" t="s">
        <v>9</v>
      </c>
      <c r="R1225" s="204">
        <f t="shared" si="19"/>
        <v>0</v>
      </c>
    </row>
    <row r="1226" spans="1:18" ht="15">
      <c r="A1226" s="297" t="s">
        <v>1478</v>
      </c>
      <c r="B1226" s="298" t="s">
        <v>1346</v>
      </c>
      <c r="C1226" s="286">
        <v>0</v>
      </c>
      <c r="D1226" s="286">
        <v>0</v>
      </c>
      <c r="E1226" s="286">
        <v>0</v>
      </c>
      <c r="F1226" s="286">
        <v>0</v>
      </c>
      <c r="G1226" s="286">
        <v>0</v>
      </c>
      <c r="H1226" s="286">
        <v>0</v>
      </c>
      <c r="I1226" s="286">
        <v>0</v>
      </c>
      <c r="J1226" s="286">
        <v>0</v>
      </c>
      <c r="K1226" s="286">
        <v>0</v>
      </c>
      <c r="L1226" s="286">
        <v>0</v>
      </c>
      <c r="M1226" s="286">
        <v>0</v>
      </c>
      <c r="N1226" s="286">
        <v>0</v>
      </c>
      <c r="O1226" s="286">
        <v>0</v>
      </c>
      <c r="P1226" s="286">
        <v>0</v>
      </c>
      <c r="Q1226" s="166" t="s">
        <v>9</v>
      </c>
      <c r="R1226" s="204">
        <f t="shared" si="19"/>
        <v>0</v>
      </c>
    </row>
    <row r="1227" spans="1:18" ht="15">
      <c r="A1227" s="297" t="s">
        <v>1479</v>
      </c>
      <c r="B1227" s="298" t="s">
        <v>1346</v>
      </c>
      <c r="C1227" s="286">
        <v>22000</v>
      </c>
      <c r="D1227" s="286">
        <v>-5000</v>
      </c>
      <c r="E1227" s="286">
        <v>0</v>
      </c>
      <c r="F1227" s="286">
        <v>-5000</v>
      </c>
      <c r="G1227" s="286">
        <v>-4000</v>
      </c>
      <c r="H1227" s="286">
        <v>-4000</v>
      </c>
      <c r="I1227" s="286">
        <v>-4000</v>
      </c>
      <c r="J1227" s="286">
        <v>-4000</v>
      </c>
      <c r="K1227" s="286">
        <v>-4000</v>
      </c>
      <c r="L1227" s="286">
        <v>-4000</v>
      </c>
      <c r="M1227" s="286">
        <v>-4000</v>
      </c>
      <c r="N1227" s="286">
        <v>-4000</v>
      </c>
      <c r="O1227" s="286">
        <v>-4000</v>
      </c>
      <c r="P1227" s="286">
        <v>-2833</v>
      </c>
      <c r="Q1227" s="166" t="s">
        <v>9</v>
      </c>
      <c r="R1227" s="204">
        <f t="shared" si="19"/>
        <v>0</v>
      </c>
    </row>
    <row r="1228" spans="1:18" ht="15">
      <c r="A1228" s="297" t="s">
        <v>1480</v>
      </c>
      <c r="B1228" s="298" t="s">
        <v>1346</v>
      </c>
      <c r="C1228" s="286">
        <v>0</v>
      </c>
      <c r="D1228" s="286">
        <v>0</v>
      </c>
      <c r="E1228" s="286">
        <v>0</v>
      </c>
      <c r="F1228" s="286">
        <v>0</v>
      </c>
      <c r="G1228" s="286">
        <v>0</v>
      </c>
      <c r="H1228" s="286">
        <v>0</v>
      </c>
      <c r="I1228" s="286">
        <v>0</v>
      </c>
      <c r="J1228" s="286">
        <v>0</v>
      </c>
      <c r="K1228" s="286">
        <v>0</v>
      </c>
      <c r="L1228" s="286">
        <v>0</v>
      </c>
      <c r="M1228" s="286">
        <v>0</v>
      </c>
      <c r="N1228" s="286">
        <v>0</v>
      </c>
      <c r="O1228" s="286">
        <v>0</v>
      </c>
      <c r="P1228" s="286">
        <v>0</v>
      </c>
      <c r="Q1228" s="166" t="s">
        <v>9</v>
      </c>
      <c r="R1228" s="204">
        <f t="shared" si="19"/>
        <v>0</v>
      </c>
    </row>
    <row r="1229" spans="1:18" ht="15">
      <c r="A1229" s="297" t="s">
        <v>1481</v>
      </c>
      <c r="B1229" s="298" t="s">
        <v>1346</v>
      </c>
      <c r="C1229" s="286">
        <v>4000</v>
      </c>
      <c r="D1229" s="286">
        <v>5000</v>
      </c>
      <c r="E1229" s="286">
        <v>5000</v>
      </c>
      <c r="F1229" s="286">
        <v>5000</v>
      </c>
      <c r="G1229" s="286">
        <v>5000</v>
      </c>
      <c r="H1229" s="286">
        <v>5000</v>
      </c>
      <c r="I1229" s="286">
        <v>5000</v>
      </c>
      <c r="J1229" s="286">
        <v>5000</v>
      </c>
      <c r="K1229" s="286">
        <v>5000</v>
      </c>
      <c r="L1229" s="286">
        <v>5000</v>
      </c>
      <c r="M1229" s="286">
        <v>5000</v>
      </c>
      <c r="N1229" s="286">
        <v>6000</v>
      </c>
      <c r="O1229" s="286">
        <v>6000</v>
      </c>
      <c r="P1229" s="286">
        <v>5057</v>
      </c>
      <c r="Q1229" s="166" t="s">
        <v>9</v>
      </c>
      <c r="R1229" s="204">
        <f t="shared" si="19"/>
        <v>0</v>
      </c>
    </row>
    <row r="1230" spans="1:18" ht="15">
      <c r="A1230" s="297" t="s">
        <v>1482</v>
      </c>
      <c r="B1230" s="298" t="s">
        <v>1346</v>
      </c>
      <c r="C1230" s="286">
        <v>0</v>
      </c>
      <c r="D1230" s="286">
        <v>0</v>
      </c>
      <c r="E1230" s="286">
        <v>0</v>
      </c>
      <c r="F1230" s="286">
        <v>0</v>
      </c>
      <c r="G1230" s="286">
        <v>0</v>
      </c>
      <c r="H1230" s="286">
        <v>0</v>
      </c>
      <c r="I1230" s="286">
        <v>0</v>
      </c>
      <c r="J1230" s="286">
        <v>0</v>
      </c>
      <c r="K1230" s="286">
        <v>0</v>
      </c>
      <c r="L1230" s="286">
        <v>0</v>
      </c>
      <c r="M1230" s="286">
        <v>0</v>
      </c>
      <c r="N1230" s="286">
        <v>0</v>
      </c>
      <c r="O1230" s="286">
        <v>0</v>
      </c>
      <c r="P1230" s="286">
        <v>0</v>
      </c>
      <c r="Q1230" s="166" t="s">
        <v>9</v>
      </c>
      <c r="R1230" s="204">
        <f t="shared" si="19"/>
        <v>0</v>
      </c>
    </row>
    <row r="1231" spans="1:18" ht="15">
      <c r="A1231" s="297" t="s">
        <v>1483</v>
      </c>
      <c r="B1231" s="298" t="s">
        <v>1346</v>
      </c>
      <c r="C1231" s="286">
        <v>0</v>
      </c>
      <c r="D1231" s="286">
        <v>0</v>
      </c>
      <c r="E1231" s="286">
        <v>0</v>
      </c>
      <c r="F1231" s="286">
        <v>0</v>
      </c>
      <c r="G1231" s="286">
        <v>0</v>
      </c>
      <c r="H1231" s="286">
        <v>0</v>
      </c>
      <c r="I1231" s="286">
        <v>0</v>
      </c>
      <c r="J1231" s="286">
        <v>0</v>
      </c>
      <c r="K1231" s="286">
        <v>0</v>
      </c>
      <c r="L1231" s="286">
        <v>0</v>
      </c>
      <c r="M1231" s="286">
        <v>0</v>
      </c>
      <c r="N1231" s="286">
        <v>0</v>
      </c>
      <c r="O1231" s="286">
        <v>0</v>
      </c>
      <c r="P1231" s="286">
        <v>62</v>
      </c>
      <c r="Q1231" s="166" t="s">
        <v>9</v>
      </c>
      <c r="R1231" s="204">
        <f t="shared" si="19"/>
        <v>0</v>
      </c>
    </row>
    <row r="1232" spans="1:18" ht="15">
      <c r="A1232" s="297" t="s">
        <v>1484</v>
      </c>
      <c r="B1232" s="298" t="s">
        <v>1346</v>
      </c>
      <c r="C1232" s="286">
        <v>6156000</v>
      </c>
      <c r="D1232" s="286">
        <v>6195000</v>
      </c>
      <c r="E1232" s="286">
        <v>6230000</v>
      </c>
      <c r="F1232" s="286">
        <v>7094000</v>
      </c>
      <c r="G1232" s="286">
        <v>7140000</v>
      </c>
      <c r="H1232" s="286">
        <v>7186000</v>
      </c>
      <c r="I1232" s="286">
        <v>7231000</v>
      </c>
      <c r="J1232" s="286">
        <v>7277000</v>
      </c>
      <c r="K1232" s="286">
        <v>7323000</v>
      </c>
      <c r="L1232" s="286">
        <v>7369000</v>
      </c>
      <c r="M1232" s="286">
        <v>7415000</v>
      </c>
      <c r="N1232" s="286">
        <v>7461000</v>
      </c>
      <c r="O1232" s="286">
        <v>7508000</v>
      </c>
      <c r="P1232" s="286">
        <v>7062850</v>
      </c>
      <c r="Q1232" s="166" t="s">
        <v>9</v>
      </c>
      <c r="R1232" s="204">
        <f t="shared" si="19"/>
        <v>0</v>
      </c>
    </row>
    <row r="1233" spans="1:18" ht="15">
      <c r="A1233" s="297" t="s">
        <v>1485</v>
      </c>
      <c r="B1233" s="298" t="s">
        <v>1346</v>
      </c>
      <c r="C1233" s="286">
        <v>0</v>
      </c>
      <c r="D1233" s="286">
        <v>0</v>
      </c>
      <c r="E1233" s="286">
        <v>0</v>
      </c>
      <c r="F1233" s="286">
        <v>0</v>
      </c>
      <c r="G1233" s="286">
        <v>0</v>
      </c>
      <c r="H1233" s="286">
        <v>0</v>
      </c>
      <c r="I1233" s="286">
        <v>0</v>
      </c>
      <c r="J1233" s="286">
        <v>0</v>
      </c>
      <c r="K1233" s="286">
        <v>0</v>
      </c>
      <c r="L1233" s="286">
        <v>0</v>
      </c>
      <c r="M1233" s="286">
        <v>0</v>
      </c>
      <c r="N1233" s="286">
        <v>0</v>
      </c>
      <c r="O1233" s="286">
        <v>0</v>
      </c>
      <c r="P1233" s="286">
        <v>0</v>
      </c>
      <c r="Q1233" s="166" t="s">
        <v>9</v>
      </c>
      <c r="R1233" s="204">
        <f t="shared" si="19"/>
        <v>0</v>
      </c>
    </row>
    <row r="1234" spans="1:18" ht="15">
      <c r="A1234" s="297" t="s">
        <v>1486</v>
      </c>
      <c r="B1234" s="298" t="s">
        <v>1346</v>
      </c>
      <c r="C1234" s="286">
        <v>0</v>
      </c>
      <c r="D1234" s="286">
        <v>0</v>
      </c>
      <c r="E1234" s="286">
        <v>0</v>
      </c>
      <c r="F1234" s="286">
        <v>0</v>
      </c>
      <c r="G1234" s="286">
        <v>0</v>
      </c>
      <c r="H1234" s="286">
        <v>0</v>
      </c>
      <c r="I1234" s="286">
        <v>0</v>
      </c>
      <c r="J1234" s="286">
        <v>0</v>
      </c>
      <c r="K1234" s="286">
        <v>0</v>
      </c>
      <c r="L1234" s="286">
        <v>0</v>
      </c>
      <c r="M1234" s="286">
        <v>0</v>
      </c>
      <c r="N1234" s="286">
        <v>0</v>
      </c>
      <c r="O1234" s="286">
        <v>0</v>
      </c>
      <c r="P1234" s="286">
        <v>0</v>
      </c>
      <c r="Q1234" s="166" t="s">
        <v>9</v>
      </c>
      <c r="R1234" s="204">
        <f t="shared" si="19"/>
        <v>0</v>
      </c>
    </row>
    <row r="1235" spans="1:18" ht="15">
      <c r="A1235" s="297" t="s">
        <v>1487</v>
      </c>
      <c r="B1235" s="298" t="s">
        <v>1346</v>
      </c>
      <c r="C1235" s="286">
        <v>0</v>
      </c>
      <c r="D1235" s="286">
        <v>0</v>
      </c>
      <c r="E1235" s="286">
        <v>0</v>
      </c>
      <c r="F1235" s="286">
        <v>0</v>
      </c>
      <c r="G1235" s="286">
        <v>0</v>
      </c>
      <c r="H1235" s="286">
        <v>0</v>
      </c>
      <c r="I1235" s="286">
        <v>0</v>
      </c>
      <c r="J1235" s="286">
        <v>0</v>
      </c>
      <c r="K1235" s="286">
        <v>0</v>
      </c>
      <c r="L1235" s="286">
        <v>0</v>
      </c>
      <c r="M1235" s="286">
        <v>0</v>
      </c>
      <c r="N1235" s="286">
        <v>0</v>
      </c>
      <c r="O1235" s="286">
        <v>0</v>
      </c>
      <c r="P1235" s="286">
        <v>0</v>
      </c>
      <c r="Q1235" s="166" t="s">
        <v>9</v>
      </c>
      <c r="R1235" s="204">
        <f t="shared" si="19"/>
        <v>0</v>
      </c>
    </row>
    <row r="1236" spans="1:18" ht="15">
      <c r="A1236" s="297" t="s">
        <v>1488</v>
      </c>
      <c r="B1236" s="298" t="s">
        <v>1346</v>
      </c>
      <c r="C1236" s="286">
        <v>0</v>
      </c>
      <c r="D1236" s="286">
        <v>0</v>
      </c>
      <c r="E1236" s="286">
        <v>0</v>
      </c>
      <c r="F1236" s="286">
        <v>0</v>
      </c>
      <c r="G1236" s="286">
        <v>0</v>
      </c>
      <c r="H1236" s="286">
        <v>0</v>
      </c>
      <c r="I1236" s="286">
        <v>0</v>
      </c>
      <c r="J1236" s="286">
        <v>0</v>
      </c>
      <c r="K1236" s="286">
        <v>0</v>
      </c>
      <c r="L1236" s="286">
        <v>0</v>
      </c>
      <c r="M1236" s="286">
        <v>0</v>
      </c>
      <c r="N1236" s="286">
        <v>0</v>
      </c>
      <c r="O1236" s="286">
        <v>0</v>
      </c>
      <c r="P1236" s="286">
        <v>0</v>
      </c>
      <c r="Q1236" s="166" t="s">
        <v>9</v>
      </c>
      <c r="R1236" s="204">
        <f t="shared" si="19"/>
        <v>0</v>
      </c>
    </row>
    <row r="1237" spans="1:18" ht="15">
      <c r="A1237" s="297" t="s">
        <v>1489</v>
      </c>
      <c r="B1237" s="298" t="s">
        <v>1346</v>
      </c>
      <c r="C1237" s="286">
        <v>23000</v>
      </c>
      <c r="D1237" s="286">
        <v>23000</v>
      </c>
      <c r="E1237" s="286">
        <v>24000</v>
      </c>
      <c r="F1237" s="286">
        <v>33000</v>
      </c>
      <c r="G1237" s="286">
        <v>34000</v>
      </c>
      <c r="H1237" s="286">
        <v>34000</v>
      </c>
      <c r="I1237" s="286">
        <v>35000</v>
      </c>
      <c r="J1237" s="286">
        <v>35000</v>
      </c>
      <c r="K1237" s="286">
        <v>35000</v>
      </c>
      <c r="L1237" s="286">
        <v>36000</v>
      </c>
      <c r="M1237" s="286">
        <v>36000</v>
      </c>
      <c r="N1237" s="286">
        <v>37000</v>
      </c>
      <c r="O1237" s="286">
        <v>37000</v>
      </c>
      <c r="P1237" s="286">
        <v>32636</v>
      </c>
      <c r="Q1237" s="166" t="s">
        <v>9</v>
      </c>
      <c r="R1237" s="204">
        <f t="shared" si="19"/>
        <v>0</v>
      </c>
    </row>
    <row r="1238" spans="1:18" ht="15">
      <c r="A1238" s="297" t="s">
        <v>1490</v>
      </c>
      <c r="B1238" s="298" t="s">
        <v>1346</v>
      </c>
      <c r="C1238" s="286">
        <v>23000</v>
      </c>
      <c r="D1238" s="286">
        <v>23000</v>
      </c>
      <c r="E1238" s="286">
        <v>24000</v>
      </c>
      <c r="F1238" s="286">
        <v>35000</v>
      </c>
      <c r="G1238" s="286">
        <v>35000</v>
      </c>
      <c r="H1238" s="286">
        <v>36000</v>
      </c>
      <c r="I1238" s="286">
        <v>36000</v>
      </c>
      <c r="J1238" s="286">
        <v>37000</v>
      </c>
      <c r="K1238" s="286">
        <v>37000</v>
      </c>
      <c r="L1238" s="286">
        <v>38000</v>
      </c>
      <c r="M1238" s="286">
        <v>38000</v>
      </c>
      <c r="N1238" s="286">
        <v>39000</v>
      </c>
      <c r="O1238" s="286">
        <v>39000</v>
      </c>
      <c r="P1238" s="286">
        <v>34096</v>
      </c>
      <c r="Q1238" s="166" t="s">
        <v>9</v>
      </c>
      <c r="R1238" s="204">
        <f t="shared" si="19"/>
        <v>0</v>
      </c>
    </row>
    <row r="1239" spans="1:18" ht="15">
      <c r="A1239" s="297" t="s">
        <v>1491</v>
      </c>
      <c r="B1239" s="298" t="s">
        <v>1346</v>
      </c>
      <c r="C1239" s="286">
        <v>36000</v>
      </c>
      <c r="D1239" s="286">
        <v>37000</v>
      </c>
      <c r="E1239" s="286">
        <v>37000</v>
      </c>
      <c r="F1239" s="286">
        <v>52000</v>
      </c>
      <c r="G1239" s="286">
        <v>53000</v>
      </c>
      <c r="H1239" s="286">
        <v>54000</v>
      </c>
      <c r="I1239" s="286">
        <v>54000</v>
      </c>
      <c r="J1239" s="286">
        <v>55000</v>
      </c>
      <c r="K1239" s="286">
        <v>56000</v>
      </c>
      <c r="L1239" s="286">
        <v>56000</v>
      </c>
      <c r="M1239" s="286">
        <v>57000</v>
      </c>
      <c r="N1239" s="286">
        <v>57000</v>
      </c>
      <c r="O1239" s="286">
        <v>58000</v>
      </c>
      <c r="P1239" s="286">
        <v>51284</v>
      </c>
      <c r="Q1239" s="166" t="s">
        <v>9</v>
      </c>
      <c r="R1239" s="204">
        <f t="shared" si="19"/>
        <v>0</v>
      </c>
    </row>
    <row r="1240" spans="1:18" ht="15">
      <c r="A1240" s="297" t="s">
        <v>1492</v>
      </c>
      <c r="B1240" s="298" t="s">
        <v>1346</v>
      </c>
      <c r="C1240" s="286">
        <v>36000</v>
      </c>
      <c r="D1240" s="286">
        <v>37000</v>
      </c>
      <c r="E1240" s="286">
        <v>37000</v>
      </c>
      <c r="F1240" s="286">
        <v>56000</v>
      </c>
      <c r="G1240" s="286">
        <v>56000</v>
      </c>
      <c r="H1240" s="286">
        <v>57000</v>
      </c>
      <c r="I1240" s="286">
        <v>58000</v>
      </c>
      <c r="J1240" s="286">
        <v>58000</v>
      </c>
      <c r="K1240" s="286">
        <v>59000</v>
      </c>
      <c r="L1240" s="286">
        <v>59000</v>
      </c>
      <c r="M1240" s="286">
        <v>60000</v>
      </c>
      <c r="N1240" s="286">
        <v>61000</v>
      </c>
      <c r="O1240" s="286">
        <v>61000</v>
      </c>
      <c r="P1240" s="286">
        <v>53857</v>
      </c>
      <c r="Q1240" s="166" t="s">
        <v>9</v>
      </c>
      <c r="R1240" s="204">
        <f t="shared" si="19"/>
        <v>0</v>
      </c>
    </row>
    <row r="1241" spans="1:18" ht="15">
      <c r="A1241" s="297" t="s">
        <v>1493</v>
      </c>
      <c r="B1241" s="298" t="s">
        <v>1346</v>
      </c>
      <c r="C1241" s="286">
        <v>0</v>
      </c>
      <c r="D1241" s="286">
        <v>0</v>
      </c>
      <c r="E1241" s="286">
        <v>0</v>
      </c>
      <c r="F1241" s="286">
        <v>0</v>
      </c>
      <c r="G1241" s="286">
        <v>0</v>
      </c>
      <c r="H1241" s="286">
        <v>0</v>
      </c>
      <c r="I1241" s="286">
        <v>0</v>
      </c>
      <c r="J1241" s="286">
        <v>0</v>
      </c>
      <c r="K1241" s="286">
        <v>0</v>
      </c>
      <c r="L1241" s="286">
        <v>0</v>
      </c>
      <c r="M1241" s="286">
        <v>0</v>
      </c>
      <c r="N1241" s="286">
        <v>0</v>
      </c>
      <c r="O1241" s="286">
        <v>0</v>
      </c>
      <c r="P1241" s="286">
        <v>0</v>
      </c>
      <c r="Q1241" s="166" t="s">
        <v>9</v>
      </c>
      <c r="R1241" s="204">
        <f t="shared" si="19"/>
        <v>0</v>
      </c>
    </row>
    <row r="1242" spans="1:18" ht="15">
      <c r="A1242" s="297" t="s">
        <v>1494</v>
      </c>
      <c r="B1242" s="298" t="s">
        <v>1346</v>
      </c>
      <c r="C1242" s="286">
        <v>0</v>
      </c>
      <c r="D1242" s="286">
        <v>0</v>
      </c>
      <c r="E1242" s="286">
        <v>0</v>
      </c>
      <c r="F1242" s="286">
        <v>0</v>
      </c>
      <c r="G1242" s="286">
        <v>0</v>
      </c>
      <c r="H1242" s="286">
        <v>0</v>
      </c>
      <c r="I1242" s="286">
        <v>0</v>
      </c>
      <c r="J1242" s="286">
        <v>0</v>
      </c>
      <c r="K1242" s="286">
        <v>0</v>
      </c>
      <c r="L1242" s="286">
        <v>0</v>
      </c>
      <c r="M1242" s="286">
        <v>0</v>
      </c>
      <c r="N1242" s="286">
        <v>0</v>
      </c>
      <c r="O1242" s="286">
        <v>0</v>
      </c>
      <c r="P1242" s="286">
        <v>0</v>
      </c>
      <c r="Q1242" s="166" t="s">
        <v>9</v>
      </c>
      <c r="R1242" s="204">
        <f t="shared" si="19"/>
        <v>0</v>
      </c>
    </row>
    <row r="1243" spans="1:18" ht="15">
      <c r="A1243" s="297" t="s">
        <v>1495</v>
      </c>
      <c r="B1243" s="298" t="s">
        <v>1346</v>
      </c>
      <c r="C1243" s="286">
        <v>0</v>
      </c>
      <c r="D1243" s="286">
        <v>0</v>
      </c>
      <c r="E1243" s="286">
        <v>0</v>
      </c>
      <c r="F1243" s="286">
        <v>0</v>
      </c>
      <c r="G1243" s="286">
        <v>0</v>
      </c>
      <c r="H1243" s="286">
        <v>0</v>
      </c>
      <c r="I1243" s="286">
        <v>0</v>
      </c>
      <c r="J1243" s="286">
        <v>0</v>
      </c>
      <c r="K1243" s="286">
        <v>0</v>
      </c>
      <c r="L1243" s="286">
        <v>0</v>
      </c>
      <c r="M1243" s="286">
        <v>0</v>
      </c>
      <c r="N1243" s="286">
        <v>0</v>
      </c>
      <c r="O1243" s="286">
        <v>0</v>
      </c>
      <c r="P1243" s="286">
        <v>0</v>
      </c>
      <c r="Q1243" s="166" t="s">
        <v>9</v>
      </c>
      <c r="R1243" s="204">
        <f t="shared" si="19"/>
        <v>0</v>
      </c>
    </row>
    <row r="1244" spans="1:18" ht="15">
      <c r="A1244" s="297" t="s">
        <v>1496</v>
      </c>
      <c r="B1244" s="298" t="s">
        <v>1346</v>
      </c>
      <c r="C1244" s="286">
        <v>0</v>
      </c>
      <c r="D1244" s="286">
        <v>0</v>
      </c>
      <c r="E1244" s="286">
        <v>0</v>
      </c>
      <c r="F1244" s="286">
        <v>0</v>
      </c>
      <c r="G1244" s="286">
        <v>0</v>
      </c>
      <c r="H1244" s="286">
        <v>0</v>
      </c>
      <c r="I1244" s="286">
        <v>0</v>
      </c>
      <c r="J1244" s="286">
        <v>0</v>
      </c>
      <c r="K1244" s="286">
        <v>0</v>
      </c>
      <c r="L1244" s="286">
        <v>0</v>
      </c>
      <c r="M1244" s="286">
        <v>0</v>
      </c>
      <c r="N1244" s="286">
        <v>0</v>
      </c>
      <c r="O1244" s="286">
        <v>0</v>
      </c>
      <c r="P1244" s="286">
        <v>0</v>
      </c>
      <c r="Q1244" s="166" t="s">
        <v>9</v>
      </c>
      <c r="R1244" s="204">
        <f t="shared" si="19"/>
        <v>0</v>
      </c>
    </row>
    <row r="1245" spans="1:18" ht="15">
      <c r="A1245" s="297" t="s">
        <v>1497</v>
      </c>
      <c r="B1245" s="298" t="s">
        <v>1346</v>
      </c>
      <c r="C1245" s="286">
        <v>309000</v>
      </c>
      <c r="D1245" s="286">
        <v>319000</v>
      </c>
      <c r="E1245" s="286">
        <v>328000</v>
      </c>
      <c r="F1245" s="286">
        <v>337000</v>
      </c>
      <c r="G1245" s="286">
        <v>346000</v>
      </c>
      <c r="H1245" s="286">
        <v>356000</v>
      </c>
      <c r="I1245" s="286">
        <v>365000</v>
      </c>
      <c r="J1245" s="286">
        <v>374000</v>
      </c>
      <c r="K1245" s="286">
        <v>383000</v>
      </c>
      <c r="L1245" s="286">
        <v>393000</v>
      </c>
      <c r="M1245" s="286">
        <v>402000</v>
      </c>
      <c r="N1245" s="286">
        <v>411000</v>
      </c>
      <c r="O1245" s="286">
        <v>420000</v>
      </c>
      <c r="P1245" s="286">
        <v>364885</v>
      </c>
      <c r="Q1245" s="166" t="s">
        <v>9</v>
      </c>
      <c r="R1245" s="204">
        <f t="shared" si="19"/>
        <v>0</v>
      </c>
    </row>
    <row r="1246" spans="1:18" ht="15">
      <c r="A1246" s="297" t="s">
        <v>1498</v>
      </c>
      <c r="B1246" s="298" t="s">
        <v>1346</v>
      </c>
      <c r="C1246" s="286">
        <v>0</v>
      </c>
      <c r="D1246" s="286">
        <v>0</v>
      </c>
      <c r="E1246" s="286">
        <v>0</v>
      </c>
      <c r="F1246" s="286">
        <v>0</v>
      </c>
      <c r="G1246" s="286">
        <v>0</v>
      </c>
      <c r="H1246" s="286">
        <v>0</v>
      </c>
      <c r="I1246" s="286">
        <v>0</v>
      </c>
      <c r="J1246" s="286">
        <v>0</v>
      </c>
      <c r="K1246" s="286">
        <v>0</v>
      </c>
      <c r="L1246" s="286">
        <v>0</v>
      </c>
      <c r="M1246" s="286">
        <v>0</v>
      </c>
      <c r="N1246" s="286">
        <v>0</v>
      </c>
      <c r="O1246" s="286">
        <v>0</v>
      </c>
      <c r="P1246" s="286">
        <v>0</v>
      </c>
      <c r="Q1246" s="166" t="s">
        <v>9</v>
      </c>
      <c r="R1246" s="204">
        <f t="shared" si="19"/>
        <v>0</v>
      </c>
    </row>
    <row r="1247" spans="1:18" ht="15">
      <c r="A1247" s="297" t="s">
        <v>1499</v>
      </c>
      <c r="B1247" s="298" t="s">
        <v>1346</v>
      </c>
      <c r="C1247" s="286">
        <v>0</v>
      </c>
      <c r="D1247" s="286">
        <v>0</v>
      </c>
      <c r="E1247" s="286">
        <v>0</v>
      </c>
      <c r="F1247" s="286">
        <v>0</v>
      </c>
      <c r="G1247" s="286">
        <v>0</v>
      </c>
      <c r="H1247" s="286">
        <v>0</v>
      </c>
      <c r="I1247" s="286">
        <v>0</v>
      </c>
      <c r="J1247" s="286">
        <v>0</v>
      </c>
      <c r="K1247" s="286">
        <v>0</v>
      </c>
      <c r="L1247" s="286">
        <v>0</v>
      </c>
      <c r="M1247" s="286">
        <v>0</v>
      </c>
      <c r="N1247" s="286">
        <v>0</v>
      </c>
      <c r="O1247" s="286">
        <v>0</v>
      </c>
      <c r="P1247" s="286">
        <v>0</v>
      </c>
      <c r="Q1247" s="166" t="s">
        <v>9</v>
      </c>
      <c r="R1247" s="204">
        <f t="shared" si="19"/>
        <v>0</v>
      </c>
    </row>
    <row r="1248" spans="1:18" ht="15">
      <c r="A1248" s="297" t="s">
        <v>1500</v>
      </c>
      <c r="B1248" s="298" t="s">
        <v>1346</v>
      </c>
      <c r="C1248" s="286">
        <v>20000</v>
      </c>
      <c r="D1248" s="286">
        <v>21000</v>
      </c>
      <c r="E1248" s="286">
        <v>22000</v>
      </c>
      <c r="F1248" s="286">
        <v>23000</v>
      </c>
      <c r="G1248" s="286">
        <v>24000</v>
      </c>
      <c r="H1248" s="286">
        <v>25000</v>
      </c>
      <c r="I1248" s="286">
        <v>26000</v>
      </c>
      <c r="J1248" s="286">
        <v>26000</v>
      </c>
      <c r="K1248" s="286">
        <v>27000</v>
      </c>
      <c r="L1248" s="286">
        <v>28000</v>
      </c>
      <c r="M1248" s="286">
        <v>29000</v>
      </c>
      <c r="N1248" s="286">
        <v>30000</v>
      </c>
      <c r="O1248" s="286">
        <v>31000</v>
      </c>
      <c r="P1248" s="286">
        <v>25575</v>
      </c>
      <c r="Q1248" s="166" t="s">
        <v>9</v>
      </c>
      <c r="R1248" s="204">
        <f t="shared" si="19"/>
        <v>0</v>
      </c>
    </row>
    <row r="1249" spans="1:18" ht="15">
      <c r="A1249" s="297" t="s">
        <v>1501</v>
      </c>
      <c r="B1249" s="298" t="s">
        <v>1346</v>
      </c>
      <c r="C1249" s="286">
        <v>2000</v>
      </c>
      <c r="D1249" s="286">
        <v>3000</v>
      </c>
      <c r="E1249" s="286">
        <v>3000</v>
      </c>
      <c r="F1249" s="286">
        <v>3000</v>
      </c>
      <c r="G1249" s="286">
        <v>3000</v>
      </c>
      <c r="H1249" s="286">
        <v>3000</v>
      </c>
      <c r="I1249" s="286">
        <v>3000</v>
      </c>
      <c r="J1249" s="286">
        <v>3000</v>
      </c>
      <c r="K1249" s="286">
        <v>3000</v>
      </c>
      <c r="L1249" s="286">
        <v>3000</v>
      </c>
      <c r="M1249" s="286">
        <v>3000</v>
      </c>
      <c r="N1249" s="286">
        <v>3000</v>
      </c>
      <c r="O1249" s="286">
        <v>3000</v>
      </c>
      <c r="P1249" s="286">
        <v>2971</v>
      </c>
      <c r="Q1249" s="166" t="s">
        <v>9</v>
      </c>
      <c r="R1249" s="204">
        <f t="shared" si="19"/>
        <v>0</v>
      </c>
    </row>
    <row r="1250" spans="1:18" ht="15">
      <c r="A1250" s="297" t="s">
        <v>1502</v>
      </c>
      <c r="B1250" s="298" t="s">
        <v>1346</v>
      </c>
      <c r="C1250" s="286">
        <v>0</v>
      </c>
      <c r="D1250" s="286">
        <v>0</v>
      </c>
      <c r="E1250" s="286">
        <v>0</v>
      </c>
      <c r="F1250" s="286">
        <v>0</v>
      </c>
      <c r="G1250" s="286">
        <v>0</v>
      </c>
      <c r="H1250" s="286">
        <v>0</v>
      </c>
      <c r="I1250" s="286">
        <v>0</v>
      </c>
      <c r="J1250" s="286">
        <v>0</v>
      </c>
      <c r="K1250" s="286">
        <v>0</v>
      </c>
      <c r="L1250" s="286">
        <v>0</v>
      </c>
      <c r="M1250" s="286">
        <v>0</v>
      </c>
      <c r="N1250" s="286">
        <v>0</v>
      </c>
      <c r="O1250" s="286">
        <v>0</v>
      </c>
      <c r="P1250" s="286">
        <v>0</v>
      </c>
      <c r="Q1250" s="166" t="s">
        <v>9</v>
      </c>
      <c r="R1250" s="204">
        <f t="shared" si="19"/>
        <v>0</v>
      </c>
    </row>
    <row r="1251" spans="1:18" ht="15">
      <c r="A1251" s="297" t="s">
        <v>1503</v>
      </c>
      <c r="B1251" s="298" t="s">
        <v>1346</v>
      </c>
      <c r="C1251" s="286">
        <v>50000</v>
      </c>
      <c r="D1251" s="286">
        <v>51000</v>
      </c>
      <c r="E1251" s="286">
        <v>53000</v>
      </c>
      <c r="F1251" s="286">
        <v>54000</v>
      </c>
      <c r="G1251" s="286">
        <v>55000</v>
      </c>
      <c r="H1251" s="286">
        <v>56000</v>
      </c>
      <c r="I1251" s="286">
        <v>57000</v>
      </c>
      <c r="J1251" s="286">
        <v>59000</v>
      </c>
      <c r="K1251" s="286">
        <v>60000</v>
      </c>
      <c r="L1251" s="286">
        <v>61000</v>
      </c>
      <c r="M1251" s="286">
        <v>62000</v>
      </c>
      <c r="N1251" s="286">
        <v>63000</v>
      </c>
      <c r="O1251" s="286">
        <v>65000</v>
      </c>
      <c r="P1251" s="286">
        <v>57431</v>
      </c>
      <c r="Q1251" s="166" t="s">
        <v>9</v>
      </c>
      <c r="R1251" s="204">
        <f t="shared" si="19"/>
        <v>0</v>
      </c>
    </row>
    <row r="1252" spans="1:18" ht="15">
      <c r="A1252" s="297" t="s">
        <v>1504</v>
      </c>
      <c r="B1252" s="298" t="s">
        <v>1346</v>
      </c>
      <c r="C1252" s="286">
        <v>0</v>
      </c>
      <c r="D1252" s="286">
        <v>0</v>
      </c>
      <c r="E1252" s="286">
        <v>0</v>
      </c>
      <c r="F1252" s="286">
        <v>0</v>
      </c>
      <c r="G1252" s="286">
        <v>0</v>
      </c>
      <c r="H1252" s="286">
        <v>0</v>
      </c>
      <c r="I1252" s="286">
        <v>0</v>
      </c>
      <c r="J1252" s="286">
        <v>0</v>
      </c>
      <c r="K1252" s="286">
        <v>0</v>
      </c>
      <c r="L1252" s="286">
        <v>0</v>
      </c>
      <c r="M1252" s="286">
        <v>0</v>
      </c>
      <c r="N1252" s="286">
        <v>0</v>
      </c>
      <c r="O1252" s="286">
        <v>0</v>
      </c>
      <c r="P1252" s="286">
        <v>0</v>
      </c>
      <c r="Q1252" s="166" t="s">
        <v>9</v>
      </c>
      <c r="R1252" s="204">
        <f t="shared" si="19"/>
        <v>0</v>
      </c>
    </row>
    <row r="1253" spans="1:18" ht="15">
      <c r="A1253" s="297" t="s">
        <v>1505</v>
      </c>
      <c r="B1253" s="298" t="s">
        <v>1346</v>
      </c>
      <c r="C1253" s="286">
        <v>0</v>
      </c>
      <c r="D1253" s="286">
        <v>0</v>
      </c>
      <c r="E1253" s="286">
        <v>0</v>
      </c>
      <c r="F1253" s="286">
        <v>0</v>
      </c>
      <c r="G1253" s="286">
        <v>0</v>
      </c>
      <c r="H1253" s="286">
        <v>0</v>
      </c>
      <c r="I1253" s="286">
        <v>0</v>
      </c>
      <c r="J1253" s="286">
        <v>0</v>
      </c>
      <c r="K1253" s="286">
        <v>0</v>
      </c>
      <c r="L1253" s="286">
        <v>0</v>
      </c>
      <c r="M1253" s="286">
        <v>0</v>
      </c>
      <c r="N1253" s="286">
        <v>0</v>
      </c>
      <c r="O1253" s="286">
        <v>0</v>
      </c>
      <c r="P1253" s="286">
        <v>0</v>
      </c>
      <c r="Q1253" s="166" t="s">
        <v>9</v>
      </c>
      <c r="R1253" s="204">
        <f t="shared" si="19"/>
        <v>0</v>
      </c>
    </row>
    <row r="1254" spans="1:18" ht="15">
      <c r="A1254" s="297" t="s">
        <v>1506</v>
      </c>
      <c r="B1254" s="298" t="s">
        <v>1346</v>
      </c>
      <c r="C1254" s="286">
        <v>61000</v>
      </c>
      <c r="D1254" s="286">
        <v>61000</v>
      </c>
      <c r="E1254" s="286">
        <v>61000</v>
      </c>
      <c r="F1254" s="286">
        <v>61000</v>
      </c>
      <c r="G1254" s="286">
        <v>61000</v>
      </c>
      <c r="H1254" s="286">
        <v>61000</v>
      </c>
      <c r="I1254" s="286">
        <v>61000</v>
      </c>
      <c r="J1254" s="286">
        <v>61000</v>
      </c>
      <c r="K1254" s="286">
        <v>61000</v>
      </c>
      <c r="L1254" s="286">
        <v>61000</v>
      </c>
      <c r="M1254" s="286">
        <v>61000</v>
      </c>
      <c r="N1254" s="286">
        <v>61000</v>
      </c>
      <c r="O1254" s="286">
        <v>61000</v>
      </c>
      <c r="P1254" s="286">
        <v>60817</v>
      </c>
      <c r="Q1254" s="166" t="s">
        <v>9</v>
      </c>
      <c r="R1254" s="204">
        <f t="shared" si="19"/>
        <v>0</v>
      </c>
    </row>
    <row r="1255" spans="1:18" ht="15">
      <c r="A1255" s="297" t="s">
        <v>1507</v>
      </c>
      <c r="B1255" s="298" t="s">
        <v>1346</v>
      </c>
      <c r="C1255" s="286">
        <v>41000</v>
      </c>
      <c r="D1255" s="286">
        <v>42000</v>
      </c>
      <c r="E1255" s="286">
        <v>43000</v>
      </c>
      <c r="F1255" s="286">
        <v>43000</v>
      </c>
      <c r="G1255" s="286">
        <v>44000</v>
      </c>
      <c r="H1255" s="286">
        <v>45000</v>
      </c>
      <c r="I1255" s="286">
        <v>46000</v>
      </c>
      <c r="J1255" s="286">
        <v>46000</v>
      </c>
      <c r="K1255" s="286">
        <v>47000</v>
      </c>
      <c r="L1255" s="286">
        <v>48000</v>
      </c>
      <c r="M1255" s="286">
        <v>49000</v>
      </c>
      <c r="N1255" s="286">
        <v>50000</v>
      </c>
      <c r="O1255" s="286">
        <v>3000</v>
      </c>
      <c r="P1255" s="286">
        <v>43666</v>
      </c>
      <c r="Q1255" s="166" t="s">
        <v>9</v>
      </c>
      <c r="R1255" s="204">
        <f t="shared" si="19"/>
        <v>0</v>
      </c>
    </row>
    <row r="1256" spans="1:18" ht="15">
      <c r="A1256" s="297" t="s">
        <v>1508</v>
      </c>
      <c r="B1256" s="298" t="s">
        <v>1346</v>
      </c>
      <c r="C1256" s="286">
        <v>54000</v>
      </c>
      <c r="D1256" s="286">
        <v>55000</v>
      </c>
      <c r="E1256" s="286">
        <v>56000</v>
      </c>
      <c r="F1256" s="286">
        <v>57000</v>
      </c>
      <c r="G1256" s="286">
        <v>58000</v>
      </c>
      <c r="H1256" s="286">
        <v>59000</v>
      </c>
      <c r="I1256" s="286">
        <v>60000</v>
      </c>
      <c r="J1256" s="286">
        <v>62000</v>
      </c>
      <c r="K1256" s="286">
        <v>63000</v>
      </c>
      <c r="L1256" s="286">
        <v>64000</v>
      </c>
      <c r="M1256" s="286">
        <v>65000</v>
      </c>
      <c r="N1256" s="286">
        <v>66000</v>
      </c>
      <c r="O1256" s="286">
        <v>4000</v>
      </c>
      <c r="P1256" s="286">
        <v>57882</v>
      </c>
      <c r="Q1256" s="166" t="s">
        <v>9</v>
      </c>
      <c r="R1256" s="204">
        <f t="shared" si="19"/>
        <v>0</v>
      </c>
    </row>
    <row r="1257" spans="1:18" ht="15">
      <c r="A1257" s="297" t="s">
        <v>1509</v>
      </c>
      <c r="B1257" s="298" t="s">
        <v>1346</v>
      </c>
      <c r="C1257" s="286">
        <v>0</v>
      </c>
      <c r="D1257" s="286">
        <v>0</v>
      </c>
      <c r="E1257" s="286">
        <v>0</v>
      </c>
      <c r="F1257" s="286">
        <v>0</v>
      </c>
      <c r="G1257" s="286">
        <v>0</v>
      </c>
      <c r="H1257" s="286">
        <v>0</v>
      </c>
      <c r="I1257" s="286">
        <v>0</v>
      </c>
      <c r="J1257" s="286">
        <v>0</v>
      </c>
      <c r="K1257" s="286">
        <v>0</v>
      </c>
      <c r="L1257" s="286">
        <v>0</v>
      </c>
      <c r="M1257" s="286">
        <v>0</v>
      </c>
      <c r="N1257" s="286">
        <v>0</v>
      </c>
      <c r="O1257" s="286">
        <v>0</v>
      </c>
      <c r="P1257" s="286">
        <v>0</v>
      </c>
      <c r="Q1257" s="166" t="s">
        <v>9</v>
      </c>
      <c r="R1257" s="204">
        <f t="shared" si="19"/>
        <v>0</v>
      </c>
    </row>
    <row r="1258" spans="1:18" ht="15">
      <c r="A1258" s="297" t="s">
        <v>1510</v>
      </c>
      <c r="B1258" s="298" t="s">
        <v>1346</v>
      </c>
      <c r="C1258" s="286">
        <v>0</v>
      </c>
      <c r="D1258" s="286">
        <v>0</v>
      </c>
      <c r="E1258" s="286">
        <v>0</v>
      </c>
      <c r="F1258" s="286">
        <v>0</v>
      </c>
      <c r="G1258" s="286">
        <v>0</v>
      </c>
      <c r="H1258" s="286">
        <v>0</v>
      </c>
      <c r="I1258" s="286">
        <v>0</v>
      </c>
      <c r="J1258" s="286">
        <v>0</v>
      </c>
      <c r="K1258" s="286">
        <v>0</v>
      </c>
      <c r="L1258" s="286">
        <v>0</v>
      </c>
      <c r="M1258" s="286">
        <v>0</v>
      </c>
      <c r="N1258" s="286">
        <v>0</v>
      </c>
      <c r="O1258" s="286">
        <v>0</v>
      </c>
      <c r="P1258" s="286">
        <v>0</v>
      </c>
      <c r="Q1258" s="166" t="s">
        <v>9</v>
      </c>
      <c r="R1258" s="204">
        <f t="shared" si="19"/>
        <v>0</v>
      </c>
    </row>
    <row r="1259" spans="1:18" ht="15">
      <c r="A1259" s="297" t="s">
        <v>1511</v>
      </c>
      <c r="B1259" s="298" t="s">
        <v>1346</v>
      </c>
      <c r="C1259" s="286">
        <v>8792000</v>
      </c>
      <c r="D1259" s="286">
        <v>8900000</v>
      </c>
      <c r="E1259" s="286">
        <v>9131000</v>
      </c>
      <c r="F1259" s="286">
        <v>9417000</v>
      </c>
      <c r="G1259" s="286">
        <v>9703000</v>
      </c>
      <c r="H1259" s="286">
        <v>5033000</v>
      </c>
      <c r="I1259" s="286">
        <v>5186000</v>
      </c>
      <c r="J1259" s="286">
        <v>5338000</v>
      </c>
      <c r="K1259" s="286">
        <v>5560000</v>
      </c>
      <c r="L1259" s="286">
        <v>5767000</v>
      </c>
      <c r="M1259" s="286">
        <v>5738000</v>
      </c>
      <c r="N1259" s="286">
        <v>5983000</v>
      </c>
      <c r="O1259" s="286">
        <v>4255000</v>
      </c>
      <c r="P1259" s="286">
        <v>6856659</v>
      </c>
      <c r="Q1259" s="166" t="s">
        <v>9</v>
      </c>
      <c r="R1259" s="204">
        <f t="shared" si="19"/>
        <v>0</v>
      </c>
    </row>
    <row r="1260" spans="1:18" ht="15">
      <c r="A1260" s="297" t="s">
        <v>1512</v>
      </c>
      <c r="B1260" s="298" t="s">
        <v>1346</v>
      </c>
      <c r="C1260" s="286">
        <v>0</v>
      </c>
      <c r="D1260" s="286">
        <v>0</v>
      </c>
      <c r="E1260" s="286">
        <v>0</v>
      </c>
      <c r="F1260" s="286">
        <v>0</v>
      </c>
      <c r="G1260" s="286">
        <v>0</v>
      </c>
      <c r="H1260" s="286">
        <v>0</v>
      </c>
      <c r="I1260" s="286">
        <v>0</v>
      </c>
      <c r="J1260" s="286">
        <v>0</v>
      </c>
      <c r="K1260" s="286">
        <v>0</v>
      </c>
      <c r="L1260" s="286">
        <v>0</v>
      </c>
      <c r="M1260" s="286">
        <v>0</v>
      </c>
      <c r="N1260" s="286">
        <v>0</v>
      </c>
      <c r="O1260" s="286">
        <v>0</v>
      </c>
      <c r="P1260" s="286">
        <v>0</v>
      </c>
      <c r="Q1260" s="166" t="s">
        <v>9</v>
      </c>
      <c r="R1260" s="204">
        <f t="shared" si="19"/>
        <v>0</v>
      </c>
    </row>
    <row r="1261" spans="1:18" ht="15">
      <c r="A1261" s="297" t="s">
        <v>1513</v>
      </c>
      <c r="B1261" s="298" t="s">
        <v>1346</v>
      </c>
      <c r="C1261" s="286">
        <v>0</v>
      </c>
      <c r="D1261" s="286">
        <v>0</v>
      </c>
      <c r="E1261" s="286">
        <v>0</v>
      </c>
      <c r="F1261" s="286">
        <v>0</v>
      </c>
      <c r="G1261" s="286">
        <v>0</v>
      </c>
      <c r="H1261" s="286">
        <v>0</v>
      </c>
      <c r="I1261" s="286">
        <v>0</v>
      </c>
      <c r="J1261" s="286">
        <v>0</v>
      </c>
      <c r="K1261" s="286">
        <v>0</v>
      </c>
      <c r="L1261" s="286">
        <v>0</v>
      </c>
      <c r="M1261" s="286">
        <v>0</v>
      </c>
      <c r="N1261" s="286">
        <v>0</v>
      </c>
      <c r="O1261" s="286">
        <v>0</v>
      </c>
      <c r="P1261" s="286">
        <v>0</v>
      </c>
      <c r="Q1261" s="166" t="s">
        <v>9</v>
      </c>
      <c r="R1261" s="204">
        <f t="shared" si="19"/>
        <v>0</v>
      </c>
    </row>
    <row r="1262" spans="1:18" ht="15">
      <c r="A1262" s="297" t="s">
        <v>1514</v>
      </c>
      <c r="B1262" s="298" t="s">
        <v>1346</v>
      </c>
      <c r="C1262" s="286">
        <v>0</v>
      </c>
      <c r="D1262" s="286">
        <v>0</v>
      </c>
      <c r="E1262" s="286">
        <v>0</v>
      </c>
      <c r="F1262" s="286">
        <v>0</v>
      </c>
      <c r="G1262" s="286">
        <v>0</v>
      </c>
      <c r="H1262" s="286">
        <v>0</v>
      </c>
      <c r="I1262" s="286">
        <v>0</v>
      </c>
      <c r="J1262" s="286">
        <v>0</v>
      </c>
      <c r="K1262" s="286">
        <v>0</v>
      </c>
      <c r="L1262" s="286">
        <v>0</v>
      </c>
      <c r="M1262" s="286">
        <v>0</v>
      </c>
      <c r="N1262" s="286">
        <v>0</v>
      </c>
      <c r="O1262" s="286">
        <v>0</v>
      </c>
      <c r="P1262" s="286">
        <v>0</v>
      </c>
      <c r="Q1262" s="166" t="s">
        <v>9</v>
      </c>
      <c r="R1262" s="204">
        <f t="shared" si="19"/>
        <v>0</v>
      </c>
    </row>
    <row r="1263" spans="1:18" ht="15">
      <c r="A1263" s="297" t="s">
        <v>1515</v>
      </c>
      <c r="B1263" s="298" t="s">
        <v>1346</v>
      </c>
      <c r="C1263" s="286">
        <v>528000</v>
      </c>
      <c r="D1263" s="286">
        <v>537000</v>
      </c>
      <c r="E1263" s="286">
        <v>547000</v>
      </c>
      <c r="F1263" s="286">
        <v>556000</v>
      </c>
      <c r="G1263" s="286">
        <v>566000</v>
      </c>
      <c r="H1263" s="286">
        <v>575000</v>
      </c>
      <c r="I1263" s="286">
        <v>13000</v>
      </c>
      <c r="J1263" s="286">
        <v>13000</v>
      </c>
      <c r="K1263" s="286">
        <v>9000</v>
      </c>
      <c r="L1263" s="286">
        <v>9000</v>
      </c>
      <c r="M1263" s="286">
        <v>9000</v>
      </c>
      <c r="N1263" s="286">
        <v>9000</v>
      </c>
      <c r="O1263" s="286">
        <v>9000</v>
      </c>
      <c r="P1263" s="286">
        <v>259180</v>
      </c>
      <c r="Q1263" s="166" t="s">
        <v>9</v>
      </c>
      <c r="R1263" s="204">
        <f t="shared" si="19"/>
        <v>0</v>
      </c>
    </row>
    <row r="1264" spans="1:18" ht="15">
      <c r="A1264" s="297" t="s">
        <v>1516</v>
      </c>
      <c r="B1264" s="298" t="s">
        <v>1346</v>
      </c>
      <c r="C1264" s="286">
        <v>0</v>
      </c>
      <c r="D1264" s="286">
        <v>0</v>
      </c>
      <c r="E1264" s="286">
        <v>0</v>
      </c>
      <c r="F1264" s="286">
        <v>0</v>
      </c>
      <c r="G1264" s="286">
        <v>0</v>
      </c>
      <c r="H1264" s="286">
        <v>0</v>
      </c>
      <c r="I1264" s="286">
        <v>0</v>
      </c>
      <c r="J1264" s="286">
        <v>0</v>
      </c>
      <c r="K1264" s="286">
        <v>0</v>
      </c>
      <c r="L1264" s="286">
        <v>0</v>
      </c>
      <c r="M1264" s="286">
        <v>0</v>
      </c>
      <c r="N1264" s="286">
        <v>0</v>
      </c>
      <c r="O1264" s="286">
        <v>0</v>
      </c>
      <c r="P1264" s="286">
        <v>0</v>
      </c>
      <c r="Q1264" s="166" t="s">
        <v>9</v>
      </c>
      <c r="R1264" s="204">
        <f t="shared" si="19"/>
        <v>0</v>
      </c>
    </row>
    <row r="1265" spans="1:18" ht="15">
      <c r="A1265" s="297" t="s">
        <v>1517</v>
      </c>
      <c r="B1265" s="298" t="s">
        <v>1346</v>
      </c>
      <c r="C1265" s="286">
        <v>1000</v>
      </c>
      <c r="D1265" s="286">
        <v>1000</v>
      </c>
      <c r="E1265" s="286">
        <v>1000</v>
      </c>
      <c r="F1265" s="286">
        <v>1000</v>
      </c>
      <c r="G1265" s="286">
        <v>1000</v>
      </c>
      <c r="H1265" s="286">
        <v>1000</v>
      </c>
      <c r="I1265" s="286">
        <v>1000</v>
      </c>
      <c r="J1265" s="286">
        <v>1000</v>
      </c>
      <c r="K1265" s="286">
        <v>1000</v>
      </c>
      <c r="L1265" s="286">
        <v>1000</v>
      </c>
      <c r="M1265" s="286">
        <v>1000</v>
      </c>
      <c r="N1265" s="286">
        <v>1000</v>
      </c>
      <c r="O1265" s="286">
        <v>1000</v>
      </c>
      <c r="P1265" s="286">
        <v>667</v>
      </c>
      <c r="Q1265" s="166" t="s">
        <v>9</v>
      </c>
      <c r="R1265" s="204">
        <f t="shared" si="19"/>
        <v>0</v>
      </c>
    </row>
    <row r="1266" spans="1:18" ht="15">
      <c r="A1266" s="297" t="s">
        <v>1518</v>
      </c>
      <c r="B1266" s="298" t="s">
        <v>1346</v>
      </c>
      <c r="C1266" s="286">
        <v>0</v>
      </c>
      <c r="D1266" s="286">
        <v>0</v>
      </c>
      <c r="E1266" s="286">
        <v>0</v>
      </c>
      <c r="F1266" s="286">
        <v>0</v>
      </c>
      <c r="G1266" s="286">
        <v>0</v>
      </c>
      <c r="H1266" s="286">
        <v>0</v>
      </c>
      <c r="I1266" s="286">
        <v>0</v>
      </c>
      <c r="J1266" s="286">
        <v>0</v>
      </c>
      <c r="K1266" s="286">
        <v>0</v>
      </c>
      <c r="L1266" s="286">
        <v>0</v>
      </c>
      <c r="M1266" s="286">
        <v>0</v>
      </c>
      <c r="N1266" s="286">
        <v>0</v>
      </c>
      <c r="O1266" s="286">
        <v>0</v>
      </c>
      <c r="P1266" s="286">
        <v>0</v>
      </c>
      <c r="Q1266" s="166" t="s">
        <v>9</v>
      </c>
      <c r="R1266" s="204">
        <f t="shared" si="19"/>
        <v>0</v>
      </c>
    </row>
    <row r="1267" spans="1:18" ht="15">
      <c r="A1267" s="297" t="s">
        <v>1519</v>
      </c>
      <c r="B1267" s="298" t="s">
        <v>1346</v>
      </c>
      <c r="C1267" s="286">
        <v>56000</v>
      </c>
      <c r="D1267" s="286">
        <v>57000</v>
      </c>
      <c r="E1267" s="286">
        <v>58000</v>
      </c>
      <c r="F1267" s="286">
        <v>59000</v>
      </c>
      <c r="G1267" s="286">
        <v>60000</v>
      </c>
      <c r="H1267" s="286">
        <v>61000</v>
      </c>
      <c r="I1267" s="286">
        <v>-2000</v>
      </c>
      <c r="J1267" s="286">
        <v>-2000</v>
      </c>
      <c r="K1267" s="286">
        <v>-2000</v>
      </c>
      <c r="L1267" s="286">
        <v>-2000</v>
      </c>
      <c r="M1267" s="286">
        <v>-2000</v>
      </c>
      <c r="N1267" s="286">
        <v>-2000</v>
      </c>
      <c r="O1267" s="286">
        <v>-2000</v>
      </c>
      <c r="P1267" s="286">
        <v>25923</v>
      </c>
      <c r="Q1267" s="166" t="s">
        <v>9</v>
      </c>
      <c r="R1267" s="204">
        <f t="shared" si="19"/>
        <v>0</v>
      </c>
    </row>
    <row r="1268" spans="1:18" ht="15">
      <c r="A1268" s="297" t="s">
        <v>1520</v>
      </c>
      <c r="B1268" s="298" t="s">
        <v>1346</v>
      </c>
      <c r="C1268" s="286">
        <v>0</v>
      </c>
      <c r="D1268" s="286">
        <v>0</v>
      </c>
      <c r="E1268" s="286">
        <v>0</v>
      </c>
      <c r="F1268" s="286">
        <v>0</v>
      </c>
      <c r="G1268" s="286">
        <v>0</v>
      </c>
      <c r="H1268" s="286">
        <v>0</v>
      </c>
      <c r="I1268" s="286">
        <v>0</v>
      </c>
      <c r="J1268" s="286">
        <v>0</v>
      </c>
      <c r="K1268" s="286">
        <v>0</v>
      </c>
      <c r="L1268" s="286">
        <v>0</v>
      </c>
      <c r="M1268" s="286">
        <v>0</v>
      </c>
      <c r="N1268" s="286">
        <v>0</v>
      </c>
      <c r="O1268" s="286">
        <v>0</v>
      </c>
      <c r="P1268" s="286">
        <v>0</v>
      </c>
      <c r="Q1268" s="166" t="s">
        <v>9</v>
      </c>
      <c r="R1268" s="204">
        <f t="shared" si="19"/>
        <v>0</v>
      </c>
    </row>
    <row r="1269" spans="1:18" ht="15">
      <c r="A1269" s="297" t="s">
        <v>1521</v>
      </c>
      <c r="B1269" s="298" t="s">
        <v>1346</v>
      </c>
      <c r="C1269" s="286">
        <v>3000</v>
      </c>
      <c r="D1269" s="286">
        <v>3000</v>
      </c>
      <c r="E1269" s="286">
        <v>4000</v>
      </c>
      <c r="F1269" s="286">
        <v>4000</v>
      </c>
      <c r="G1269" s="286">
        <v>5000</v>
      </c>
      <c r="H1269" s="286">
        <v>5000</v>
      </c>
      <c r="I1269" s="286">
        <v>6000</v>
      </c>
      <c r="J1269" s="286">
        <v>-22000</v>
      </c>
      <c r="K1269" s="286">
        <v>-22000</v>
      </c>
      <c r="L1269" s="286">
        <v>-22000</v>
      </c>
      <c r="M1269" s="286">
        <v>-22000</v>
      </c>
      <c r="N1269" s="286">
        <v>-22000</v>
      </c>
      <c r="O1269" s="286">
        <v>-22000</v>
      </c>
      <c r="P1269" s="286">
        <v>-7541</v>
      </c>
      <c r="Q1269" s="166" t="s">
        <v>9</v>
      </c>
      <c r="R1269" s="204">
        <f t="shared" si="19"/>
        <v>0</v>
      </c>
    </row>
    <row r="1270" spans="1:18" ht="15">
      <c r="A1270" s="297" t="s">
        <v>1522</v>
      </c>
      <c r="B1270" s="298" t="s">
        <v>1346</v>
      </c>
      <c r="C1270" s="286">
        <v>0</v>
      </c>
      <c r="D1270" s="286">
        <v>0</v>
      </c>
      <c r="E1270" s="286">
        <v>0</v>
      </c>
      <c r="F1270" s="286">
        <v>0</v>
      </c>
      <c r="G1270" s="286">
        <v>0</v>
      </c>
      <c r="H1270" s="286">
        <v>0</v>
      </c>
      <c r="I1270" s="286">
        <v>0</v>
      </c>
      <c r="J1270" s="286">
        <v>0</v>
      </c>
      <c r="K1270" s="286">
        <v>0</v>
      </c>
      <c r="L1270" s="286">
        <v>0</v>
      </c>
      <c r="M1270" s="286">
        <v>0</v>
      </c>
      <c r="N1270" s="286">
        <v>0</v>
      </c>
      <c r="O1270" s="286">
        <v>0</v>
      </c>
      <c r="P1270" s="286">
        <v>0</v>
      </c>
      <c r="Q1270" s="166" t="s">
        <v>9</v>
      </c>
      <c r="R1270" s="204">
        <f t="shared" si="19"/>
        <v>0</v>
      </c>
    </row>
    <row r="1271" spans="1:18" ht="15">
      <c r="A1271" s="297" t="s">
        <v>1523</v>
      </c>
      <c r="B1271" s="298" t="s">
        <v>1346</v>
      </c>
      <c r="C1271" s="286">
        <v>10000</v>
      </c>
      <c r="D1271" s="286">
        <v>10000</v>
      </c>
      <c r="E1271" s="286">
        <v>10000</v>
      </c>
      <c r="F1271" s="286">
        <v>12000</v>
      </c>
      <c r="G1271" s="286">
        <v>12000</v>
      </c>
      <c r="H1271" s="286">
        <v>13000</v>
      </c>
      <c r="I1271" s="286">
        <v>13000</v>
      </c>
      <c r="J1271" s="286">
        <v>14000</v>
      </c>
      <c r="K1271" s="286">
        <v>15000</v>
      </c>
      <c r="L1271" s="286">
        <v>15000</v>
      </c>
      <c r="M1271" s="286">
        <v>16000</v>
      </c>
      <c r="N1271" s="286">
        <v>16000</v>
      </c>
      <c r="O1271" s="286">
        <v>17000</v>
      </c>
      <c r="P1271" s="286">
        <v>13304</v>
      </c>
      <c r="Q1271" s="166" t="s">
        <v>9</v>
      </c>
      <c r="R1271" s="204">
        <f t="shared" si="19"/>
        <v>0</v>
      </c>
    </row>
    <row r="1272" spans="1:18" ht="15">
      <c r="A1272" s="297" t="s">
        <v>1524</v>
      </c>
      <c r="B1272" s="298" t="s">
        <v>1346</v>
      </c>
      <c r="C1272" s="286">
        <v>0</v>
      </c>
      <c r="D1272" s="286">
        <v>0</v>
      </c>
      <c r="E1272" s="286">
        <v>0</v>
      </c>
      <c r="F1272" s="286">
        <v>0</v>
      </c>
      <c r="G1272" s="286">
        <v>0</v>
      </c>
      <c r="H1272" s="286">
        <v>0</v>
      </c>
      <c r="I1272" s="286">
        <v>0</v>
      </c>
      <c r="J1272" s="286">
        <v>0</v>
      </c>
      <c r="K1272" s="286">
        <v>0</v>
      </c>
      <c r="L1272" s="286">
        <v>0</v>
      </c>
      <c r="M1272" s="286">
        <v>0</v>
      </c>
      <c r="N1272" s="286">
        <v>0</v>
      </c>
      <c r="O1272" s="286">
        <v>0</v>
      </c>
      <c r="P1272" s="286">
        <v>0</v>
      </c>
      <c r="Q1272" s="166" t="s">
        <v>9</v>
      </c>
      <c r="R1272" s="204">
        <f t="shared" si="19"/>
        <v>0</v>
      </c>
    </row>
    <row r="1273" spans="1:18" ht="15">
      <c r="A1273" s="297" t="s">
        <v>1525</v>
      </c>
      <c r="B1273" s="298" t="s">
        <v>1346</v>
      </c>
      <c r="C1273" s="286">
        <v>611000</v>
      </c>
      <c r="D1273" s="286">
        <v>623000</v>
      </c>
      <c r="E1273" s="286">
        <v>635000</v>
      </c>
      <c r="F1273" s="286">
        <v>647000</v>
      </c>
      <c r="G1273" s="286">
        <v>659000</v>
      </c>
      <c r="H1273" s="286">
        <v>671000</v>
      </c>
      <c r="I1273" s="286">
        <v>195000</v>
      </c>
      <c r="J1273" s="286">
        <v>199000</v>
      </c>
      <c r="K1273" s="286">
        <v>203000</v>
      </c>
      <c r="L1273" s="286">
        <v>207000</v>
      </c>
      <c r="M1273" s="286">
        <v>211000</v>
      </c>
      <c r="N1273" s="286">
        <v>214000</v>
      </c>
      <c r="O1273" s="286">
        <v>174000</v>
      </c>
      <c r="P1273" s="286">
        <v>404813</v>
      </c>
      <c r="Q1273" s="166" t="s">
        <v>9</v>
      </c>
      <c r="R1273" s="204">
        <f t="shared" si="19"/>
        <v>0</v>
      </c>
    </row>
    <row r="1274" spans="1:18" ht="15">
      <c r="A1274" s="297" t="s">
        <v>1526</v>
      </c>
      <c r="B1274" s="298" t="s">
        <v>1346</v>
      </c>
      <c r="C1274" s="286">
        <v>0</v>
      </c>
      <c r="D1274" s="286">
        <v>0</v>
      </c>
      <c r="E1274" s="286">
        <v>0</v>
      </c>
      <c r="F1274" s="286">
        <v>0</v>
      </c>
      <c r="G1274" s="286">
        <v>0</v>
      </c>
      <c r="H1274" s="286">
        <v>0</v>
      </c>
      <c r="I1274" s="286">
        <v>0</v>
      </c>
      <c r="J1274" s="286">
        <v>0</v>
      </c>
      <c r="K1274" s="286">
        <v>0</v>
      </c>
      <c r="L1274" s="286">
        <v>0</v>
      </c>
      <c r="M1274" s="286">
        <v>0</v>
      </c>
      <c r="N1274" s="286">
        <v>0</v>
      </c>
      <c r="O1274" s="286">
        <v>0</v>
      </c>
      <c r="P1274" s="286">
        <v>0</v>
      </c>
      <c r="Q1274" s="166" t="s">
        <v>9</v>
      </c>
      <c r="R1274" s="204">
        <f t="shared" si="19"/>
        <v>0</v>
      </c>
    </row>
    <row r="1275" spans="1:18" ht="15">
      <c r="A1275" s="297" t="s">
        <v>1527</v>
      </c>
      <c r="B1275" s="298" t="s">
        <v>1346</v>
      </c>
      <c r="C1275" s="286">
        <v>1443000</v>
      </c>
      <c r="D1275" s="286">
        <v>1471000</v>
      </c>
      <c r="E1275" s="286">
        <v>1498000</v>
      </c>
      <c r="F1275" s="286">
        <v>1526000</v>
      </c>
      <c r="G1275" s="286">
        <v>1554000</v>
      </c>
      <c r="H1275" s="286">
        <v>1581000</v>
      </c>
      <c r="I1275" s="286">
        <v>1609000</v>
      </c>
      <c r="J1275" s="286">
        <v>-30000</v>
      </c>
      <c r="K1275" s="286">
        <v>-30000</v>
      </c>
      <c r="L1275" s="286">
        <v>-30000</v>
      </c>
      <c r="M1275" s="286">
        <v>-30000</v>
      </c>
      <c r="N1275" s="286">
        <v>-30000</v>
      </c>
      <c r="O1275" s="286">
        <v>-30000</v>
      </c>
      <c r="P1275" s="286">
        <v>816239</v>
      </c>
      <c r="Q1275" s="166" t="s">
        <v>9</v>
      </c>
      <c r="R1275" s="204">
        <f t="shared" si="19"/>
        <v>0</v>
      </c>
    </row>
    <row r="1276" spans="1:18" ht="15">
      <c r="A1276" s="297" t="s">
        <v>1528</v>
      </c>
      <c r="B1276" s="298" t="s">
        <v>1346</v>
      </c>
      <c r="C1276" s="286">
        <v>0</v>
      </c>
      <c r="D1276" s="286">
        <v>0</v>
      </c>
      <c r="E1276" s="286">
        <v>0</v>
      </c>
      <c r="F1276" s="286">
        <v>0</v>
      </c>
      <c r="G1276" s="286">
        <v>0</v>
      </c>
      <c r="H1276" s="286">
        <v>0</v>
      </c>
      <c r="I1276" s="286">
        <v>0</v>
      </c>
      <c r="J1276" s="286">
        <v>0</v>
      </c>
      <c r="K1276" s="286">
        <v>0</v>
      </c>
      <c r="L1276" s="286">
        <v>0</v>
      </c>
      <c r="M1276" s="286">
        <v>0</v>
      </c>
      <c r="N1276" s="286">
        <v>0</v>
      </c>
      <c r="O1276" s="286">
        <v>0</v>
      </c>
      <c r="P1276" s="286">
        <v>0</v>
      </c>
      <c r="Q1276" s="166" t="s">
        <v>9</v>
      </c>
      <c r="R1276" s="204">
        <f t="shared" si="19"/>
        <v>0</v>
      </c>
    </row>
    <row r="1277" spans="1:18" ht="15">
      <c r="A1277" s="297" t="s">
        <v>1529</v>
      </c>
      <c r="B1277" s="298" t="s">
        <v>1346</v>
      </c>
      <c r="C1277" s="286">
        <v>44000</v>
      </c>
      <c r="D1277" s="286">
        <v>45000</v>
      </c>
      <c r="E1277" s="286">
        <v>46000</v>
      </c>
      <c r="F1277" s="286">
        <v>48000</v>
      </c>
      <c r="G1277" s="286">
        <v>49000</v>
      </c>
      <c r="H1277" s="286">
        <v>51000</v>
      </c>
      <c r="I1277" s="286">
        <v>52000</v>
      </c>
      <c r="J1277" s="286">
        <v>53000</v>
      </c>
      <c r="K1277" s="286">
        <v>55000</v>
      </c>
      <c r="L1277" s="286">
        <v>56000</v>
      </c>
      <c r="M1277" s="286">
        <v>58000</v>
      </c>
      <c r="N1277" s="286">
        <v>59000</v>
      </c>
      <c r="O1277" s="286">
        <v>60000</v>
      </c>
      <c r="P1277" s="286">
        <v>52055</v>
      </c>
      <c r="Q1277" s="166" t="s">
        <v>9</v>
      </c>
      <c r="R1277" s="204">
        <f t="shared" si="19"/>
        <v>0</v>
      </c>
    </row>
    <row r="1278" spans="1:18" ht="15">
      <c r="A1278" s="297" t="s">
        <v>1530</v>
      </c>
      <c r="B1278" s="298" t="s">
        <v>1346</v>
      </c>
      <c r="C1278" s="286">
        <v>0</v>
      </c>
      <c r="D1278" s="286">
        <v>0</v>
      </c>
      <c r="E1278" s="286">
        <v>0</v>
      </c>
      <c r="F1278" s="286">
        <v>0</v>
      </c>
      <c r="G1278" s="286">
        <v>0</v>
      </c>
      <c r="H1278" s="286">
        <v>0</v>
      </c>
      <c r="I1278" s="286">
        <v>0</v>
      </c>
      <c r="J1278" s="286">
        <v>0</v>
      </c>
      <c r="K1278" s="286">
        <v>0</v>
      </c>
      <c r="L1278" s="286">
        <v>0</v>
      </c>
      <c r="M1278" s="286">
        <v>0</v>
      </c>
      <c r="N1278" s="286">
        <v>0</v>
      </c>
      <c r="O1278" s="286">
        <v>0</v>
      </c>
      <c r="P1278" s="286">
        <v>0</v>
      </c>
      <c r="Q1278" s="166" t="s">
        <v>9</v>
      </c>
      <c r="R1278" s="204">
        <f t="shared" si="19"/>
        <v>0</v>
      </c>
    </row>
    <row r="1279" spans="1:18" ht="15">
      <c r="A1279" s="297" t="s">
        <v>1531</v>
      </c>
      <c r="B1279" s="298" t="s">
        <v>1346</v>
      </c>
      <c r="C1279" s="286">
        <v>0</v>
      </c>
      <c r="D1279" s="286">
        <v>0</v>
      </c>
      <c r="E1279" s="286">
        <v>0</v>
      </c>
      <c r="F1279" s="286">
        <v>0</v>
      </c>
      <c r="G1279" s="286">
        <v>0</v>
      </c>
      <c r="H1279" s="286">
        <v>0</v>
      </c>
      <c r="I1279" s="286">
        <v>0</v>
      </c>
      <c r="J1279" s="286">
        <v>0</v>
      </c>
      <c r="K1279" s="286">
        <v>0</v>
      </c>
      <c r="L1279" s="286">
        <v>0</v>
      </c>
      <c r="M1279" s="286">
        <v>0</v>
      </c>
      <c r="N1279" s="286">
        <v>0</v>
      </c>
      <c r="O1279" s="286">
        <v>0</v>
      </c>
      <c r="P1279" s="286">
        <v>0</v>
      </c>
      <c r="Q1279" s="166" t="s">
        <v>9</v>
      </c>
      <c r="R1279" s="204">
        <f t="shared" si="19"/>
        <v>0</v>
      </c>
    </row>
    <row r="1280" spans="1:18" ht="15">
      <c r="A1280" s="297" t="s">
        <v>1532</v>
      </c>
      <c r="B1280" s="298" t="s">
        <v>1346</v>
      </c>
      <c r="C1280" s="286">
        <v>1620000</v>
      </c>
      <c r="D1280" s="286">
        <v>1651000</v>
      </c>
      <c r="E1280" s="286">
        <v>1682000</v>
      </c>
      <c r="F1280" s="286">
        <v>1713000</v>
      </c>
      <c r="G1280" s="286">
        <v>1744000</v>
      </c>
      <c r="H1280" s="286">
        <v>1775000</v>
      </c>
      <c r="I1280" s="286">
        <v>1806000</v>
      </c>
      <c r="J1280" s="286">
        <v>1837000</v>
      </c>
      <c r="K1280" s="286">
        <v>1868000</v>
      </c>
      <c r="L1280" s="286">
        <v>1899000</v>
      </c>
      <c r="M1280" s="286">
        <v>1930000</v>
      </c>
      <c r="N1280" s="286">
        <v>1960000</v>
      </c>
      <c r="O1280" s="286">
        <v>121000</v>
      </c>
      <c r="P1280" s="286">
        <v>1727918</v>
      </c>
      <c r="Q1280" s="166" t="s">
        <v>9</v>
      </c>
      <c r="R1280" s="204">
        <f t="shared" si="19"/>
        <v>0</v>
      </c>
    </row>
    <row r="1281" spans="1:18" ht="15">
      <c r="A1281" s="297" t="s">
        <v>1533</v>
      </c>
      <c r="B1281" s="298" t="s">
        <v>1346</v>
      </c>
      <c r="C1281" s="286">
        <v>0</v>
      </c>
      <c r="D1281" s="286">
        <v>0</v>
      </c>
      <c r="E1281" s="286">
        <v>0</v>
      </c>
      <c r="F1281" s="286">
        <v>0</v>
      </c>
      <c r="G1281" s="286">
        <v>0</v>
      </c>
      <c r="H1281" s="286">
        <v>0</v>
      </c>
      <c r="I1281" s="286">
        <v>0</v>
      </c>
      <c r="J1281" s="286">
        <v>0</v>
      </c>
      <c r="K1281" s="286">
        <v>0</v>
      </c>
      <c r="L1281" s="286">
        <v>0</v>
      </c>
      <c r="M1281" s="286">
        <v>0</v>
      </c>
      <c r="N1281" s="286">
        <v>0</v>
      </c>
      <c r="O1281" s="286">
        <v>0</v>
      </c>
      <c r="P1281" s="286">
        <v>0</v>
      </c>
      <c r="Q1281" s="166" t="s">
        <v>9</v>
      </c>
      <c r="R1281" s="204">
        <f t="shared" si="19"/>
        <v>0</v>
      </c>
    </row>
    <row r="1282" spans="1:18" ht="15">
      <c r="A1282" s="297" t="s">
        <v>1534</v>
      </c>
      <c r="B1282" s="298" t="s">
        <v>1346</v>
      </c>
      <c r="C1282" s="286">
        <v>0</v>
      </c>
      <c r="D1282" s="286">
        <v>0</v>
      </c>
      <c r="E1282" s="286">
        <v>0</v>
      </c>
      <c r="F1282" s="286">
        <v>0</v>
      </c>
      <c r="G1282" s="286">
        <v>0</v>
      </c>
      <c r="H1282" s="286">
        <v>0</v>
      </c>
      <c r="I1282" s="286">
        <v>0</v>
      </c>
      <c r="J1282" s="286">
        <v>0</v>
      </c>
      <c r="K1282" s="286">
        <v>0</v>
      </c>
      <c r="L1282" s="286">
        <v>0</v>
      </c>
      <c r="M1282" s="286">
        <v>0</v>
      </c>
      <c r="N1282" s="286">
        <v>0</v>
      </c>
      <c r="O1282" s="286">
        <v>0</v>
      </c>
      <c r="P1282" s="286">
        <v>0</v>
      </c>
      <c r="Q1282" s="166" t="s">
        <v>9</v>
      </c>
      <c r="R1282" s="204">
        <f t="shared" si="19"/>
        <v>0</v>
      </c>
    </row>
    <row r="1283" spans="1:18" ht="15">
      <c r="A1283" s="297" t="s">
        <v>1535</v>
      </c>
      <c r="B1283" s="298" t="s">
        <v>1346</v>
      </c>
      <c r="C1283" s="286">
        <v>5000</v>
      </c>
      <c r="D1283" s="286">
        <v>5000</v>
      </c>
      <c r="E1283" s="286">
        <v>6000</v>
      </c>
      <c r="F1283" s="286">
        <v>6000</v>
      </c>
      <c r="G1283" s="286">
        <v>6000</v>
      </c>
      <c r="H1283" s="286">
        <v>6000</v>
      </c>
      <c r="I1283" s="286">
        <v>6000</v>
      </c>
      <c r="J1283" s="286">
        <v>6000</v>
      </c>
      <c r="K1283" s="286">
        <v>6000</v>
      </c>
      <c r="L1283" s="286">
        <v>6000</v>
      </c>
      <c r="M1283" s="286">
        <v>6000</v>
      </c>
      <c r="N1283" s="286">
        <v>6000</v>
      </c>
      <c r="O1283" s="286">
        <v>7000</v>
      </c>
      <c r="P1283" s="286">
        <v>5908</v>
      </c>
      <c r="Q1283" s="166" t="s">
        <v>9</v>
      </c>
      <c r="R1283" s="204">
        <f t="shared" si="19"/>
        <v>0</v>
      </c>
    </row>
    <row r="1284" spans="1:18" ht="15">
      <c r="A1284" s="297" t="s">
        <v>1536</v>
      </c>
      <c r="B1284" s="298" t="s">
        <v>1346</v>
      </c>
      <c r="C1284" s="286">
        <v>0</v>
      </c>
      <c r="D1284" s="286">
        <v>0</v>
      </c>
      <c r="E1284" s="286">
        <v>0</v>
      </c>
      <c r="F1284" s="286">
        <v>0</v>
      </c>
      <c r="G1284" s="286">
        <v>0</v>
      </c>
      <c r="H1284" s="286">
        <v>0</v>
      </c>
      <c r="I1284" s="286">
        <v>0</v>
      </c>
      <c r="J1284" s="286">
        <v>0</v>
      </c>
      <c r="K1284" s="286">
        <v>0</v>
      </c>
      <c r="L1284" s="286">
        <v>0</v>
      </c>
      <c r="M1284" s="286">
        <v>0</v>
      </c>
      <c r="N1284" s="286">
        <v>0</v>
      </c>
      <c r="O1284" s="286">
        <v>0</v>
      </c>
      <c r="P1284" s="286">
        <v>0</v>
      </c>
      <c r="Q1284" s="166" t="s">
        <v>9</v>
      </c>
      <c r="R1284" s="204">
        <f t="shared" ref="R1284:R1346" si="20">(ROUND((C1284+O1284+SUM(D1284:N1284)*2)/24,-3)-(ROUND(P1284,-3)))</f>
        <v>0</v>
      </c>
    </row>
    <row r="1285" spans="1:18" ht="15">
      <c r="A1285" s="297" t="s">
        <v>1537</v>
      </c>
      <c r="B1285" s="298" t="s">
        <v>1346</v>
      </c>
      <c r="C1285" s="286">
        <v>-283000</v>
      </c>
      <c r="D1285" s="286">
        <v>-236000</v>
      </c>
      <c r="E1285" s="286">
        <v>-188000</v>
      </c>
      <c r="F1285" s="286">
        <v>-141000</v>
      </c>
      <c r="G1285" s="286">
        <v>-94000</v>
      </c>
      <c r="H1285" s="286">
        <v>-46000</v>
      </c>
      <c r="I1285" s="286">
        <v>1000</v>
      </c>
      <c r="J1285" s="286">
        <v>0</v>
      </c>
      <c r="K1285" s="286">
        <v>0</v>
      </c>
      <c r="L1285" s="286">
        <v>0</v>
      </c>
      <c r="M1285" s="286">
        <v>0</v>
      </c>
      <c r="N1285" s="286">
        <v>0</v>
      </c>
      <c r="O1285" s="286">
        <v>0</v>
      </c>
      <c r="P1285" s="286">
        <v>-70433</v>
      </c>
      <c r="Q1285" s="166" t="s">
        <v>9</v>
      </c>
      <c r="R1285" s="204">
        <f t="shared" si="20"/>
        <v>0</v>
      </c>
    </row>
    <row r="1286" spans="1:18" ht="15">
      <c r="A1286" s="297" t="s">
        <v>1538</v>
      </c>
      <c r="B1286" s="298" t="s">
        <v>1346</v>
      </c>
      <c r="C1286" s="286">
        <v>101000</v>
      </c>
      <c r="D1286" s="286">
        <v>105000</v>
      </c>
      <c r="E1286" s="286">
        <v>109000</v>
      </c>
      <c r="F1286" s="286">
        <v>113000</v>
      </c>
      <c r="G1286" s="286">
        <v>117000</v>
      </c>
      <c r="H1286" s="286">
        <v>121000</v>
      </c>
      <c r="I1286" s="286">
        <v>125000</v>
      </c>
      <c r="J1286" s="286">
        <v>-103000</v>
      </c>
      <c r="K1286" s="286">
        <v>-79000</v>
      </c>
      <c r="L1286" s="286">
        <v>-363000</v>
      </c>
      <c r="M1286" s="286">
        <v>-346000</v>
      </c>
      <c r="N1286" s="286">
        <v>-328000</v>
      </c>
      <c r="O1286" s="286">
        <v>-310000</v>
      </c>
      <c r="P1286" s="286">
        <v>-52637</v>
      </c>
      <c r="Q1286" s="166" t="s">
        <v>9</v>
      </c>
      <c r="R1286" s="204">
        <f t="shared" si="20"/>
        <v>0</v>
      </c>
    </row>
    <row r="1287" spans="1:18" ht="15">
      <c r="A1287" s="297" t="s">
        <v>1539</v>
      </c>
      <c r="B1287" s="298" t="s">
        <v>1346</v>
      </c>
      <c r="C1287" s="286">
        <v>0</v>
      </c>
      <c r="D1287" s="286">
        <v>0</v>
      </c>
      <c r="E1287" s="286">
        <v>0</v>
      </c>
      <c r="F1287" s="286">
        <v>0</v>
      </c>
      <c r="G1287" s="286">
        <v>0</v>
      </c>
      <c r="H1287" s="286">
        <v>0</v>
      </c>
      <c r="I1287" s="286">
        <v>0</v>
      </c>
      <c r="J1287" s="286">
        <v>0</v>
      </c>
      <c r="K1287" s="286">
        <v>0</v>
      </c>
      <c r="L1287" s="286">
        <v>0</v>
      </c>
      <c r="M1287" s="286">
        <v>0</v>
      </c>
      <c r="N1287" s="286">
        <v>0</v>
      </c>
      <c r="O1287" s="286">
        <v>0</v>
      </c>
      <c r="P1287" s="286">
        <v>0</v>
      </c>
      <c r="Q1287" s="166" t="s">
        <v>9</v>
      </c>
      <c r="R1287" s="204">
        <f t="shared" si="20"/>
        <v>0</v>
      </c>
    </row>
    <row r="1288" spans="1:18" ht="15">
      <c r="A1288" s="297" t="s">
        <v>1540</v>
      </c>
      <c r="B1288" s="298" t="s">
        <v>1346</v>
      </c>
      <c r="C1288" s="286">
        <v>6000</v>
      </c>
      <c r="D1288" s="286">
        <v>6000</v>
      </c>
      <c r="E1288" s="286">
        <v>6000</v>
      </c>
      <c r="F1288" s="286">
        <v>6000</v>
      </c>
      <c r="G1288" s="286">
        <v>6000</v>
      </c>
      <c r="H1288" s="286">
        <v>6000</v>
      </c>
      <c r="I1288" s="286">
        <v>6000</v>
      </c>
      <c r="J1288" s="286">
        <v>19000</v>
      </c>
      <c r="K1288" s="286">
        <v>19000</v>
      </c>
      <c r="L1288" s="286">
        <v>20000</v>
      </c>
      <c r="M1288" s="286">
        <v>20000</v>
      </c>
      <c r="N1288" s="286">
        <v>20000</v>
      </c>
      <c r="O1288" s="286">
        <v>20000</v>
      </c>
      <c r="P1288" s="286">
        <v>12128</v>
      </c>
      <c r="Q1288" s="166" t="s">
        <v>9</v>
      </c>
      <c r="R1288" s="204">
        <f t="shared" si="20"/>
        <v>0</v>
      </c>
    </row>
    <row r="1289" spans="1:18" ht="15">
      <c r="A1289" s="297" t="s">
        <v>1541</v>
      </c>
      <c r="B1289" s="298" t="s">
        <v>1346</v>
      </c>
      <c r="C1289" s="286">
        <v>5000</v>
      </c>
      <c r="D1289" s="286">
        <v>5000</v>
      </c>
      <c r="E1289" s="286">
        <v>5000</v>
      </c>
      <c r="F1289" s="286">
        <v>5000</v>
      </c>
      <c r="G1289" s="286">
        <v>5000</v>
      </c>
      <c r="H1289" s="286">
        <v>5000</v>
      </c>
      <c r="I1289" s="286">
        <v>5000</v>
      </c>
      <c r="J1289" s="286">
        <v>6000</v>
      </c>
      <c r="K1289" s="286">
        <v>7000</v>
      </c>
      <c r="L1289" s="286">
        <v>8000</v>
      </c>
      <c r="M1289" s="286">
        <v>9000</v>
      </c>
      <c r="N1289" s="286">
        <v>10000</v>
      </c>
      <c r="O1289" s="286">
        <v>11000</v>
      </c>
      <c r="P1289" s="286">
        <v>6703</v>
      </c>
      <c r="Q1289" s="166" t="s">
        <v>9</v>
      </c>
      <c r="R1289" s="204">
        <f t="shared" si="20"/>
        <v>0</v>
      </c>
    </row>
    <row r="1290" spans="1:18" ht="15">
      <c r="A1290" s="297" t="s">
        <v>1542</v>
      </c>
      <c r="B1290" s="298" t="s">
        <v>1346</v>
      </c>
      <c r="C1290" s="286">
        <v>0</v>
      </c>
      <c r="D1290" s="286">
        <v>0</v>
      </c>
      <c r="E1290" s="286">
        <v>0</v>
      </c>
      <c r="F1290" s="286">
        <v>0</v>
      </c>
      <c r="G1290" s="286">
        <v>0</v>
      </c>
      <c r="H1290" s="286">
        <v>0</v>
      </c>
      <c r="I1290" s="286">
        <v>0</v>
      </c>
      <c r="J1290" s="286">
        <v>0</v>
      </c>
      <c r="K1290" s="286">
        <v>0</v>
      </c>
      <c r="L1290" s="286">
        <v>0</v>
      </c>
      <c r="M1290" s="286">
        <v>0</v>
      </c>
      <c r="N1290" s="286">
        <v>0</v>
      </c>
      <c r="O1290" s="286">
        <v>0</v>
      </c>
      <c r="P1290" s="286">
        <v>0</v>
      </c>
      <c r="Q1290" s="166" t="s">
        <v>9</v>
      </c>
      <c r="R1290" s="204">
        <f t="shared" si="20"/>
        <v>0</v>
      </c>
    </row>
    <row r="1291" spans="1:18" ht="15">
      <c r="A1291" s="297" t="s">
        <v>1543</v>
      </c>
      <c r="B1291" s="298" t="s">
        <v>1346</v>
      </c>
      <c r="C1291" s="286">
        <v>0</v>
      </c>
      <c r="D1291" s="286">
        <v>0</v>
      </c>
      <c r="E1291" s="286">
        <v>0</v>
      </c>
      <c r="F1291" s="286">
        <v>0</v>
      </c>
      <c r="G1291" s="286">
        <v>0</v>
      </c>
      <c r="H1291" s="286">
        <v>0</v>
      </c>
      <c r="I1291" s="286">
        <v>0</v>
      </c>
      <c r="J1291" s="286">
        <v>0</v>
      </c>
      <c r="K1291" s="286">
        <v>0</v>
      </c>
      <c r="L1291" s="286">
        <v>0</v>
      </c>
      <c r="M1291" s="286">
        <v>0</v>
      </c>
      <c r="N1291" s="286">
        <v>0</v>
      </c>
      <c r="O1291" s="286">
        <v>0</v>
      </c>
      <c r="P1291" s="286">
        <v>0</v>
      </c>
      <c r="Q1291" s="166" t="s">
        <v>9</v>
      </c>
      <c r="R1291" s="204">
        <f t="shared" si="20"/>
        <v>0</v>
      </c>
    </row>
    <row r="1292" spans="1:18" ht="15">
      <c r="A1292" s="297" t="s">
        <v>1544</v>
      </c>
      <c r="B1292" s="298" t="s">
        <v>1346</v>
      </c>
      <c r="C1292" s="286">
        <v>0</v>
      </c>
      <c r="D1292" s="286">
        <v>0</v>
      </c>
      <c r="E1292" s="286">
        <v>0</v>
      </c>
      <c r="F1292" s="286">
        <v>0</v>
      </c>
      <c r="G1292" s="286">
        <v>0</v>
      </c>
      <c r="H1292" s="286">
        <v>0</v>
      </c>
      <c r="I1292" s="286">
        <v>0</v>
      </c>
      <c r="J1292" s="286">
        <v>0</v>
      </c>
      <c r="K1292" s="286">
        <v>0</v>
      </c>
      <c r="L1292" s="286">
        <v>0</v>
      </c>
      <c r="M1292" s="286">
        <v>0</v>
      </c>
      <c r="N1292" s="286">
        <v>0</v>
      </c>
      <c r="O1292" s="286">
        <v>0</v>
      </c>
      <c r="P1292" s="286">
        <v>0</v>
      </c>
      <c r="Q1292" s="166" t="s">
        <v>9</v>
      </c>
      <c r="R1292" s="204">
        <f t="shared" si="20"/>
        <v>0</v>
      </c>
    </row>
    <row r="1293" spans="1:18" ht="15">
      <c r="A1293" s="297" t="s">
        <v>1545</v>
      </c>
      <c r="B1293" s="298" t="s">
        <v>1346</v>
      </c>
      <c r="C1293" s="286">
        <v>0</v>
      </c>
      <c r="D1293" s="286">
        <v>0</v>
      </c>
      <c r="E1293" s="286">
        <v>0</v>
      </c>
      <c r="F1293" s="286">
        <v>0</v>
      </c>
      <c r="G1293" s="286">
        <v>0</v>
      </c>
      <c r="H1293" s="286">
        <v>0</v>
      </c>
      <c r="I1293" s="286">
        <v>0</v>
      </c>
      <c r="J1293" s="286">
        <v>0</v>
      </c>
      <c r="K1293" s="286">
        <v>0</v>
      </c>
      <c r="L1293" s="286">
        <v>0</v>
      </c>
      <c r="M1293" s="286">
        <v>0</v>
      </c>
      <c r="N1293" s="286">
        <v>0</v>
      </c>
      <c r="O1293" s="286">
        <v>0</v>
      </c>
      <c r="P1293" s="286">
        <v>0</v>
      </c>
      <c r="Q1293" s="166" t="s">
        <v>9</v>
      </c>
      <c r="R1293" s="204">
        <f t="shared" si="20"/>
        <v>0</v>
      </c>
    </row>
    <row r="1294" spans="1:18" ht="15">
      <c r="A1294" s="297" t="s">
        <v>1546</v>
      </c>
      <c r="B1294" s="298" t="s">
        <v>1346</v>
      </c>
      <c r="C1294" s="286">
        <v>0</v>
      </c>
      <c r="D1294" s="286">
        <v>0</v>
      </c>
      <c r="E1294" s="286">
        <v>0</v>
      </c>
      <c r="F1294" s="286">
        <v>0</v>
      </c>
      <c r="G1294" s="286">
        <v>0</v>
      </c>
      <c r="H1294" s="286">
        <v>0</v>
      </c>
      <c r="I1294" s="286">
        <v>0</v>
      </c>
      <c r="J1294" s="286">
        <v>0</v>
      </c>
      <c r="K1294" s="286">
        <v>0</v>
      </c>
      <c r="L1294" s="286">
        <v>0</v>
      </c>
      <c r="M1294" s="286">
        <v>0</v>
      </c>
      <c r="N1294" s="286">
        <v>0</v>
      </c>
      <c r="O1294" s="286">
        <v>0</v>
      </c>
      <c r="P1294" s="286">
        <v>0</v>
      </c>
      <c r="Q1294" s="166" t="s">
        <v>9</v>
      </c>
      <c r="R1294" s="204">
        <f t="shared" si="20"/>
        <v>0</v>
      </c>
    </row>
    <row r="1295" spans="1:18" ht="15">
      <c r="A1295" s="297" t="s">
        <v>1547</v>
      </c>
      <c r="B1295" s="298" t="s">
        <v>1346</v>
      </c>
      <c r="C1295" s="286">
        <v>12000</v>
      </c>
      <c r="D1295" s="286">
        <v>12000</v>
      </c>
      <c r="E1295" s="286">
        <v>12000</v>
      </c>
      <c r="F1295" s="286">
        <v>13000</v>
      </c>
      <c r="G1295" s="286">
        <v>13000</v>
      </c>
      <c r="H1295" s="286">
        <v>13000</v>
      </c>
      <c r="I1295" s="286">
        <v>13000</v>
      </c>
      <c r="J1295" s="286">
        <v>13000</v>
      </c>
      <c r="K1295" s="286">
        <v>13000</v>
      </c>
      <c r="L1295" s="286">
        <v>14000</v>
      </c>
      <c r="M1295" s="286">
        <v>14000</v>
      </c>
      <c r="N1295" s="286">
        <v>14000</v>
      </c>
      <c r="O1295" s="286">
        <v>14000</v>
      </c>
      <c r="P1295" s="286">
        <v>13082</v>
      </c>
      <c r="Q1295" s="166" t="s">
        <v>9</v>
      </c>
      <c r="R1295" s="204">
        <f t="shared" si="20"/>
        <v>0</v>
      </c>
    </row>
    <row r="1296" spans="1:18" ht="15">
      <c r="A1296" s="297" t="s">
        <v>1548</v>
      </c>
      <c r="B1296" s="298" t="s">
        <v>1346</v>
      </c>
      <c r="C1296" s="286">
        <v>0</v>
      </c>
      <c r="D1296" s="286">
        <v>0</v>
      </c>
      <c r="E1296" s="286">
        <v>0</v>
      </c>
      <c r="F1296" s="286">
        <v>0</v>
      </c>
      <c r="G1296" s="286">
        <v>0</v>
      </c>
      <c r="H1296" s="286">
        <v>0</v>
      </c>
      <c r="I1296" s="286">
        <v>0</v>
      </c>
      <c r="J1296" s="286">
        <v>0</v>
      </c>
      <c r="K1296" s="286">
        <v>0</v>
      </c>
      <c r="L1296" s="286">
        <v>0</v>
      </c>
      <c r="M1296" s="286">
        <v>0</v>
      </c>
      <c r="N1296" s="286">
        <v>0</v>
      </c>
      <c r="O1296" s="286">
        <v>0</v>
      </c>
      <c r="P1296" s="286">
        <v>0</v>
      </c>
      <c r="Q1296" s="166" t="s">
        <v>9</v>
      </c>
      <c r="R1296" s="204">
        <f t="shared" si="20"/>
        <v>0</v>
      </c>
    </row>
    <row r="1297" spans="1:18" ht="15">
      <c r="A1297" s="297" t="s">
        <v>1549</v>
      </c>
      <c r="B1297" s="298" t="s">
        <v>1346</v>
      </c>
      <c r="C1297" s="286">
        <v>11000</v>
      </c>
      <c r="D1297" s="286">
        <v>12000</v>
      </c>
      <c r="E1297" s="286">
        <v>12000</v>
      </c>
      <c r="F1297" s="286">
        <v>12000</v>
      </c>
      <c r="G1297" s="286">
        <v>12000</v>
      </c>
      <c r="H1297" s="286">
        <v>13000</v>
      </c>
      <c r="I1297" s="286">
        <v>13000</v>
      </c>
      <c r="J1297" s="286">
        <v>0</v>
      </c>
      <c r="K1297" s="286">
        <v>0</v>
      </c>
      <c r="L1297" s="286">
        <v>0</v>
      </c>
      <c r="M1297" s="286">
        <v>0</v>
      </c>
      <c r="N1297" s="286">
        <v>0</v>
      </c>
      <c r="O1297" s="286">
        <v>0</v>
      </c>
      <c r="P1297" s="286">
        <v>6624</v>
      </c>
      <c r="Q1297" s="166" t="s">
        <v>9</v>
      </c>
      <c r="R1297" s="204">
        <f t="shared" si="20"/>
        <v>0</v>
      </c>
    </row>
    <row r="1298" spans="1:18" ht="15">
      <c r="A1298" s="297" t="s">
        <v>1550</v>
      </c>
      <c r="B1298" s="298" t="s">
        <v>1346</v>
      </c>
      <c r="C1298" s="286">
        <v>0</v>
      </c>
      <c r="D1298" s="286">
        <v>0</v>
      </c>
      <c r="E1298" s="286">
        <v>0</v>
      </c>
      <c r="F1298" s="286">
        <v>0</v>
      </c>
      <c r="G1298" s="286">
        <v>0</v>
      </c>
      <c r="H1298" s="286">
        <v>0</v>
      </c>
      <c r="I1298" s="286">
        <v>0</v>
      </c>
      <c r="J1298" s="286">
        <v>0</v>
      </c>
      <c r="K1298" s="286">
        <v>0</v>
      </c>
      <c r="L1298" s="286">
        <v>0</v>
      </c>
      <c r="M1298" s="286">
        <v>0</v>
      </c>
      <c r="N1298" s="286">
        <v>0</v>
      </c>
      <c r="O1298" s="286">
        <v>0</v>
      </c>
      <c r="P1298" s="286">
        <v>0</v>
      </c>
      <c r="Q1298" s="166" t="s">
        <v>9</v>
      </c>
      <c r="R1298" s="204">
        <f t="shared" si="20"/>
        <v>0</v>
      </c>
    </row>
    <row r="1299" spans="1:18" ht="15">
      <c r="A1299" s="297" t="s">
        <v>1551</v>
      </c>
      <c r="B1299" s="298" t="s">
        <v>1346</v>
      </c>
      <c r="C1299" s="286">
        <v>0</v>
      </c>
      <c r="D1299" s="286">
        <v>0</v>
      </c>
      <c r="E1299" s="286">
        <v>0</v>
      </c>
      <c r="F1299" s="286">
        <v>0</v>
      </c>
      <c r="G1299" s="286">
        <v>0</v>
      </c>
      <c r="H1299" s="286">
        <v>0</v>
      </c>
      <c r="I1299" s="286">
        <v>0</v>
      </c>
      <c r="J1299" s="286">
        <v>93000</v>
      </c>
      <c r="K1299" s="286">
        <v>93000</v>
      </c>
      <c r="L1299" s="286">
        <v>93000</v>
      </c>
      <c r="M1299" s="286">
        <v>94000</v>
      </c>
      <c r="N1299" s="286">
        <v>94000</v>
      </c>
      <c r="O1299" s="286">
        <v>95000</v>
      </c>
      <c r="P1299" s="286">
        <v>42867</v>
      </c>
      <c r="Q1299" s="166" t="s">
        <v>9</v>
      </c>
      <c r="R1299" s="204">
        <f t="shared" si="20"/>
        <v>0</v>
      </c>
    </row>
    <row r="1300" spans="1:18" ht="15">
      <c r="A1300" s="297" t="s">
        <v>1552</v>
      </c>
      <c r="B1300" s="298" t="s">
        <v>1346</v>
      </c>
      <c r="C1300" s="286">
        <v>2000</v>
      </c>
      <c r="D1300" s="286">
        <v>2000</v>
      </c>
      <c r="E1300" s="286">
        <v>2000</v>
      </c>
      <c r="F1300" s="286">
        <v>2000</v>
      </c>
      <c r="G1300" s="286">
        <v>2000</v>
      </c>
      <c r="H1300" s="286">
        <v>2000</v>
      </c>
      <c r="I1300" s="286">
        <v>2000</v>
      </c>
      <c r="J1300" s="286">
        <v>2000</v>
      </c>
      <c r="K1300" s="286">
        <v>2000</v>
      </c>
      <c r="L1300" s="286">
        <v>2000</v>
      </c>
      <c r="M1300" s="286">
        <v>2000</v>
      </c>
      <c r="N1300" s="286">
        <v>2000</v>
      </c>
      <c r="O1300" s="286">
        <v>2000</v>
      </c>
      <c r="P1300" s="286">
        <v>2008</v>
      </c>
      <c r="Q1300" s="166" t="s">
        <v>9</v>
      </c>
      <c r="R1300" s="204">
        <f t="shared" si="20"/>
        <v>0</v>
      </c>
    </row>
    <row r="1301" spans="1:18" ht="15">
      <c r="A1301" s="297" t="s">
        <v>1553</v>
      </c>
      <c r="B1301" s="298" t="s">
        <v>1346</v>
      </c>
      <c r="C1301" s="286">
        <v>0</v>
      </c>
      <c r="D1301" s="286">
        <v>0</v>
      </c>
      <c r="E1301" s="286">
        <v>0</v>
      </c>
      <c r="F1301" s="286">
        <v>0</v>
      </c>
      <c r="G1301" s="286">
        <v>0</v>
      </c>
      <c r="H1301" s="286">
        <v>0</v>
      </c>
      <c r="I1301" s="286">
        <v>0</v>
      </c>
      <c r="J1301" s="286">
        <v>0</v>
      </c>
      <c r="K1301" s="286">
        <v>0</v>
      </c>
      <c r="L1301" s="286">
        <v>0</v>
      </c>
      <c r="M1301" s="286">
        <v>0</v>
      </c>
      <c r="N1301" s="286">
        <v>0</v>
      </c>
      <c r="O1301" s="286">
        <v>0</v>
      </c>
      <c r="P1301" s="286">
        <v>0</v>
      </c>
      <c r="Q1301" s="166" t="s">
        <v>9</v>
      </c>
      <c r="R1301" s="204">
        <f t="shared" si="20"/>
        <v>0</v>
      </c>
    </row>
    <row r="1302" spans="1:18" ht="15">
      <c r="A1302" s="297" t="s">
        <v>1554</v>
      </c>
      <c r="B1302" s="298" t="s">
        <v>1346</v>
      </c>
      <c r="C1302" s="286">
        <v>0</v>
      </c>
      <c r="D1302" s="286">
        <v>0</v>
      </c>
      <c r="E1302" s="286">
        <v>0</v>
      </c>
      <c r="F1302" s="286">
        <v>0</v>
      </c>
      <c r="G1302" s="286">
        <v>0</v>
      </c>
      <c r="H1302" s="286">
        <v>0</v>
      </c>
      <c r="I1302" s="286">
        <v>0</v>
      </c>
      <c r="J1302" s="286">
        <v>0</v>
      </c>
      <c r="K1302" s="286">
        <v>0</v>
      </c>
      <c r="L1302" s="286">
        <v>0</v>
      </c>
      <c r="M1302" s="286">
        <v>0</v>
      </c>
      <c r="N1302" s="286">
        <v>0</v>
      </c>
      <c r="O1302" s="286">
        <v>0</v>
      </c>
      <c r="P1302" s="286">
        <v>0</v>
      </c>
      <c r="Q1302" s="166" t="s">
        <v>9</v>
      </c>
      <c r="R1302" s="204">
        <f t="shared" si="20"/>
        <v>0</v>
      </c>
    </row>
    <row r="1303" spans="1:18" ht="15">
      <c r="A1303" s="297" t="s">
        <v>1555</v>
      </c>
      <c r="B1303" s="298" t="s">
        <v>1346</v>
      </c>
      <c r="C1303" s="286">
        <v>1000</v>
      </c>
      <c r="D1303" s="286">
        <v>1000</v>
      </c>
      <c r="E1303" s="286">
        <v>1000</v>
      </c>
      <c r="F1303" s="286">
        <v>1000</v>
      </c>
      <c r="G1303" s="286">
        <v>1000</v>
      </c>
      <c r="H1303" s="286">
        <v>1000</v>
      </c>
      <c r="I1303" s="286">
        <v>1000</v>
      </c>
      <c r="J1303" s="286">
        <v>1000</v>
      </c>
      <c r="K1303" s="286">
        <v>1000</v>
      </c>
      <c r="L1303" s="286">
        <v>1000</v>
      </c>
      <c r="M1303" s="286">
        <v>1000</v>
      </c>
      <c r="N1303" s="286">
        <v>1000</v>
      </c>
      <c r="O1303" s="286">
        <v>1000</v>
      </c>
      <c r="P1303" s="286">
        <v>1241</v>
      </c>
      <c r="Q1303" s="166" t="s">
        <v>9</v>
      </c>
      <c r="R1303" s="204">
        <f t="shared" si="20"/>
        <v>0</v>
      </c>
    </row>
    <row r="1304" spans="1:18" ht="15">
      <c r="A1304" s="297" t="s">
        <v>1556</v>
      </c>
      <c r="B1304" s="298" t="s">
        <v>1346</v>
      </c>
      <c r="C1304" s="286">
        <v>0</v>
      </c>
      <c r="D1304" s="286">
        <v>0</v>
      </c>
      <c r="E1304" s="286">
        <v>0</v>
      </c>
      <c r="F1304" s="286">
        <v>0</v>
      </c>
      <c r="G1304" s="286">
        <v>0</v>
      </c>
      <c r="H1304" s="286">
        <v>0</v>
      </c>
      <c r="I1304" s="286">
        <v>0</v>
      </c>
      <c r="J1304" s="286">
        <v>0</v>
      </c>
      <c r="K1304" s="286">
        <v>0</v>
      </c>
      <c r="L1304" s="286">
        <v>0</v>
      </c>
      <c r="M1304" s="286">
        <v>0</v>
      </c>
      <c r="N1304" s="286">
        <v>0</v>
      </c>
      <c r="O1304" s="286">
        <v>0</v>
      </c>
      <c r="P1304" s="286">
        <v>0</v>
      </c>
      <c r="Q1304" s="166" t="s">
        <v>9</v>
      </c>
      <c r="R1304" s="204">
        <f t="shared" si="20"/>
        <v>0</v>
      </c>
    </row>
    <row r="1305" spans="1:18" ht="15">
      <c r="A1305" s="297" t="s">
        <v>1557</v>
      </c>
      <c r="B1305" s="298" t="s">
        <v>1346</v>
      </c>
      <c r="C1305" s="286">
        <v>0</v>
      </c>
      <c r="D1305" s="286">
        <v>0</v>
      </c>
      <c r="E1305" s="286">
        <v>0</v>
      </c>
      <c r="F1305" s="286">
        <v>0</v>
      </c>
      <c r="G1305" s="286">
        <v>0</v>
      </c>
      <c r="H1305" s="286">
        <v>0</v>
      </c>
      <c r="I1305" s="286">
        <v>0</v>
      </c>
      <c r="J1305" s="286">
        <v>0</v>
      </c>
      <c r="K1305" s="286">
        <v>0</v>
      </c>
      <c r="L1305" s="286">
        <v>0</v>
      </c>
      <c r="M1305" s="286">
        <v>0</v>
      </c>
      <c r="N1305" s="286">
        <v>0</v>
      </c>
      <c r="O1305" s="286">
        <v>0</v>
      </c>
      <c r="P1305" s="286">
        <v>0</v>
      </c>
      <c r="Q1305" s="166" t="s">
        <v>9</v>
      </c>
      <c r="R1305" s="204">
        <f t="shared" si="20"/>
        <v>0</v>
      </c>
    </row>
    <row r="1306" spans="1:18" ht="15">
      <c r="A1306" s="297" t="s">
        <v>1558</v>
      </c>
      <c r="B1306" s="298" t="s">
        <v>1346</v>
      </c>
      <c r="C1306" s="286">
        <v>0</v>
      </c>
      <c r="D1306" s="286">
        <v>0</v>
      </c>
      <c r="E1306" s="286">
        <v>0</v>
      </c>
      <c r="F1306" s="286">
        <v>0</v>
      </c>
      <c r="G1306" s="286">
        <v>0</v>
      </c>
      <c r="H1306" s="286">
        <v>0</v>
      </c>
      <c r="I1306" s="286">
        <v>0</v>
      </c>
      <c r="J1306" s="286">
        <v>0</v>
      </c>
      <c r="K1306" s="286">
        <v>0</v>
      </c>
      <c r="L1306" s="286">
        <v>0</v>
      </c>
      <c r="M1306" s="286">
        <v>0</v>
      </c>
      <c r="N1306" s="286">
        <v>0</v>
      </c>
      <c r="O1306" s="286">
        <v>0</v>
      </c>
      <c r="P1306" s="286">
        <v>0</v>
      </c>
      <c r="Q1306" s="166" t="s">
        <v>9</v>
      </c>
      <c r="R1306" s="204">
        <f t="shared" si="20"/>
        <v>0</v>
      </c>
    </row>
    <row r="1307" spans="1:18" ht="15">
      <c r="A1307" s="297" t="s">
        <v>1559</v>
      </c>
      <c r="B1307" s="298" t="s">
        <v>1346</v>
      </c>
      <c r="C1307" s="286">
        <v>144000</v>
      </c>
      <c r="D1307" s="286">
        <v>146000</v>
      </c>
      <c r="E1307" s="286">
        <v>148000</v>
      </c>
      <c r="F1307" s="286">
        <v>150000</v>
      </c>
      <c r="G1307" s="286">
        <v>152000</v>
      </c>
      <c r="H1307" s="286">
        <v>154000</v>
      </c>
      <c r="I1307" s="286">
        <v>155000</v>
      </c>
      <c r="J1307" s="286">
        <v>157000</v>
      </c>
      <c r="K1307" s="286">
        <v>159000</v>
      </c>
      <c r="L1307" s="286">
        <v>161000</v>
      </c>
      <c r="M1307" s="286">
        <v>163000</v>
      </c>
      <c r="N1307" s="286">
        <v>165000</v>
      </c>
      <c r="O1307" s="286">
        <v>167000</v>
      </c>
      <c r="P1307" s="286">
        <v>155476</v>
      </c>
      <c r="Q1307" s="166" t="s">
        <v>9</v>
      </c>
      <c r="R1307" s="204">
        <f t="shared" si="20"/>
        <v>0</v>
      </c>
    </row>
    <row r="1308" spans="1:18" ht="15">
      <c r="A1308" s="297" t="s">
        <v>1560</v>
      </c>
      <c r="B1308" s="298" t="s">
        <v>1346</v>
      </c>
      <c r="C1308" s="286">
        <v>0</v>
      </c>
      <c r="D1308" s="286">
        <v>0</v>
      </c>
      <c r="E1308" s="286">
        <v>0</v>
      </c>
      <c r="F1308" s="286">
        <v>0</v>
      </c>
      <c r="G1308" s="286">
        <v>0</v>
      </c>
      <c r="H1308" s="286">
        <v>0</v>
      </c>
      <c r="I1308" s="286">
        <v>0</v>
      </c>
      <c r="J1308" s="286">
        <v>0</v>
      </c>
      <c r="K1308" s="286">
        <v>0</v>
      </c>
      <c r="L1308" s="286">
        <v>0</v>
      </c>
      <c r="M1308" s="286">
        <v>0</v>
      </c>
      <c r="N1308" s="286">
        <v>0</v>
      </c>
      <c r="O1308" s="286">
        <v>0</v>
      </c>
      <c r="P1308" s="286">
        <v>0</v>
      </c>
      <c r="Q1308" s="166" t="s">
        <v>9</v>
      </c>
      <c r="R1308" s="204">
        <f t="shared" si="20"/>
        <v>0</v>
      </c>
    </row>
    <row r="1309" spans="1:18" ht="15">
      <c r="A1309" s="297" t="s">
        <v>1561</v>
      </c>
      <c r="B1309" s="298" t="s">
        <v>1346</v>
      </c>
      <c r="C1309" s="286">
        <v>91000</v>
      </c>
      <c r="D1309" s="286">
        <v>91000</v>
      </c>
      <c r="E1309" s="286">
        <v>91000</v>
      </c>
      <c r="F1309" s="286">
        <v>91000</v>
      </c>
      <c r="G1309" s="286">
        <v>92000</v>
      </c>
      <c r="H1309" s="286">
        <v>92000</v>
      </c>
      <c r="I1309" s="286">
        <v>92000</v>
      </c>
      <c r="J1309" s="286">
        <v>0</v>
      </c>
      <c r="K1309" s="286">
        <v>0</v>
      </c>
      <c r="L1309" s="286">
        <v>0</v>
      </c>
      <c r="M1309" s="286">
        <v>0</v>
      </c>
      <c r="N1309" s="286">
        <v>0</v>
      </c>
      <c r="O1309" s="286">
        <v>0</v>
      </c>
      <c r="P1309" s="286">
        <v>49527</v>
      </c>
      <c r="Q1309" s="166" t="s">
        <v>9</v>
      </c>
      <c r="R1309" s="204">
        <f t="shared" si="20"/>
        <v>0</v>
      </c>
    </row>
    <row r="1310" spans="1:18" ht="15">
      <c r="A1310" s="297" t="s">
        <v>1562</v>
      </c>
      <c r="B1310" s="298" t="s">
        <v>1346</v>
      </c>
      <c r="C1310" s="286">
        <v>0</v>
      </c>
      <c r="D1310" s="286">
        <v>0</v>
      </c>
      <c r="E1310" s="286">
        <v>0</v>
      </c>
      <c r="F1310" s="286">
        <v>0</v>
      </c>
      <c r="G1310" s="286">
        <v>0</v>
      </c>
      <c r="H1310" s="286">
        <v>0</v>
      </c>
      <c r="I1310" s="286">
        <v>0</v>
      </c>
      <c r="J1310" s="286">
        <v>0</v>
      </c>
      <c r="K1310" s="286">
        <v>0</v>
      </c>
      <c r="L1310" s="286">
        <v>0</v>
      </c>
      <c r="M1310" s="286">
        <v>0</v>
      </c>
      <c r="N1310" s="286">
        <v>0</v>
      </c>
      <c r="O1310" s="286">
        <v>0</v>
      </c>
      <c r="P1310" s="286">
        <v>0</v>
      </c>
      <c r="Q1310" s="166" t="s">
        <v>9</v>
      </c>
      <c r="R1310" s="204">
        <f t="shared" si="20"/>
        <v>0</v>
      </c>
    </row>
    <row r="1311" spans="1:18" ht="15">
      <c r="A1311" s="297" t="s">
        <v>1563</v>
      </c>
      <c r="B1311" s="298" t="s">
        <v>1346</v>
      </c>
      <c r="C1311" s="286">
        <v>0</v>
      </c>
      <c r="D1311" s="286">
        <v>0</v>
      </c>
      <c r="E1311" s="286">
        <v>0</v>
      </c>
      <c r="F1311" s="286">
        <v>0</v>
      </c>
      <c r="G1311" s="286">
        <v>0</v>
      </c>
      <c r="H1311" s="286">
        <v>0</v>
      </c>
      <c r="I1311" s="286">
        <v>0</v>
      </c>
      <c r="J1311" s="286">
        <v>0</v>
      </c>
      <c r="K1311" s="286">
        <v>0</v>
      </c>
      <c r="L1311" s="286">
        <v>0</v>
      </c>
      <c r="M1311" s="286">
        <v>0</v>
      </c>
      <c r="N1311" s="286">
        <v>0</v>
      </c>
      <c r="O1311" s="286">
        <v>0</v>
      </c>
      <c r="P1311" s="286">
        <v>0</v>
      </c>
      <c r="Q1311" s="166" t="s">
        <v>9</v>
      </c>
      <c r="R1311" s="204">
        <f t="shared" si="20"/>
        <v>0</v>
      </c>
    </row>
    <row r="1312" spans="1:18" ht="15">
      <c r="A1312" s="297" t="s">
        <v>1564</v>
      </c>
      <c r="B1312" s="298" t="s">
        <v>1346</v>
      </c>
      <c r="C1312" s="286">
        <v>0</v>
      </c>
      <c r="D1312" s="286">
        <v>0</v>
      </c>
      <c r="E1312" s="286">
        <v>0</v>
      </c>
      <c r="F1312" s="286">
        <v>0</v>
      </c>
      <c r="G1312" s="286">
        <v>0</v>
      </c>
      <c r="H1312" s="286">
        <v>0</v>
      </c>
      <c r="I1312" s="286">
        <v>0</v>
      </c>
      <c r="J1312" s="286">
        <v>0</v>
      </c>
      <c r="K1312" s="286">
        <v>0</v>
      </c>
      <c r="L1312" s="286">
        <v>0</v>
      </c>
      <c r="M1312" s="286">
        <v>0</v>
      </c>
      <c r="N1312" s="286">
        <v>0</v>
      </c>
      <c r="O1312" s="286">
        <v>0</v>
      </c>
      <c r="P1312" s="286">
        <v>0</v>
      </c>
      <c r="Q1312" s="166" t="s">
        <v>9</v>
      </c>
      <c r="R1312" s="204">
        <f t="shared" si="20"/>
        <v>0</v>
      </c>
    </row>
    <row r="1313" spans="1:18" ht="15">
      <c r="A1313" s="297" t="s">
        <v>1565</v>
      </c>
      <c r="B1313" s="298" t="s">
        <v>1346</v>
      </c>
      <c r="C1313" s="286">
        <v>0</v>
      </c>
      <c r="D1313" s="286">
        <v>0</v>
      </c>
      <c r="E1313" s="286">
        <v>0</v>
      </c>
      <c r="F1313" s="286">
        <v>0</v>
      </c>
      <c r="G1313" s="286">
        <v>0</v>
      </c>
      <c r="H1313" s="286">
        <v>0</v>
      </c>
      <c r="I1313" s="286">
        <v>0</v>
      </c>
      <c r="J1313" s="286">
        <v>0</v>
      </c>
      <c r="K1313" s="286">
        <v>0</v>
      </c>
      <c r="L1313" s="286">
        <v>0</v>
      </c>
      <c r="M1313" s="286">
        <v>0</v>
      </c>
      <c r="N1313" s="286">
        <v>0</v>
      </c>
      <c r="O1313" s="286">
        <v>0</v>
      </c>
      <c r="P1313" s="286">
        <v>0</v>
      </c>
      <c r="Q1313" s="166" t="s">
        <v>9</v>
      </c>
      <c r="R1313" s="204">
        <f t="shared" si="20"/>
        <v>0</v>
      </c>
    </row>
    <row r="1314" spans="1:18" ht="15">
      <c r="A1314" s="297" t="s">
        <v>1566</v>
      </c>
      <c r="B1314" s="298" t="s">
        <v>1346</v>
      </c>
      <c r="C1314" s="286">
        <v>0</v>
      </c>
      <c r="D1314" s="286">
        <v>0</v>
      </c>
      <c r="E1314" s="286">
        <v>0</v>
      </c>
      <c r="F1314" s="286">
        <v>0</v>
      </c>
      <c r="G1314" s="286">
        <v>0</v>
      </c>
      <c r="H1314" s="286">
        <v>0</v>
      </c>
      <c r="I1314" s="286">
        <v>0</v>
      </c>
      <c r="J1314" s="286">
        <v>0</v>
      </c>
      <c r="K1314" s="286">
        <v>0</v>
      </c>
      <c r="L1314" s="286">
        <v>0</v>
      </c>
      <c r="M1314" s="286">
        <v>0</v>
      </c>
      <c r="N1314" s="286">
        <v>0</v>
      </c>
      <c r="O1314" s="286">
        <v>0</v>
      </c>
      <c r="P1314" s="286">
        <v>0</v>
      </c>
      <c r="Q1314" s="166" t="s">
        <v>9</v>
      </c>
      <c r="R1314" s="204">
        <f t="shared" si="20"/>
        <v>0</v>
      </c>
    </row>
    <row r="1315" spans="1:18" ht="15">
      <c r="A1315" s="297" t="s">
        <v>1567</v>
      </c>
      <c r="B1315" s="298" t="s">
        <v>1346</v>
      </c>
      <c r="C1315" s="286">
        <v>0</v>
      </c>
      <c r="D1315" s="286">
        <v>0</v>
      </c>
      <c r="E1315" s="286">
        <v>0</v>
      </c>
      <c r="F1315" s="286">
        <v>0</v>
      </c>
      <c r="G1315" s="286">
        <v>0</v>
      </c>
      <c r="H1315" s="286">
        <v>0</v>
      </c>
      <c r="I1315" s="286">
        <v>0</v>
      </c>
      <c r="J1315" s="286">
        <v>0</v>
      </c>
      <c r="K1315" s="286">
        <v>0</v>
      </c>
      <c r="L1315" s="286">
        <v>0</v>
      </c>
      <c r="M1315" s="286">
        <v>0</v>
      </c>
      <c r="N1315" s="286">
        <v>0</v>
      </c>
      <c r="O1315" s="286">
        <v>0</v>
      </c>
      <c r="P1315" s="286">
        <v>0</v>
      </c>
      <c r="Q1315" s="166" t="s">
        <v>9</v>
      </c>
      <c r="R1315" s="204">
        <f t="shared" si="20"/>
        <v>0</v>
      </c>
    </row>
    <row r="1316" spans="1:18" ht="15">
      <c r="A1316" s="297" t="s">
        <v>1568</v>
      </c>
      <c r="B1316" s="298" t="s">
        <v>1346</v>
      </c>
      <c r="C1316" s="286">
        <v>0</v>
      </c>
      <c r="D1316" s="286">
        <v>0</v>
      </c>
      <c r="E1316" s="286">
        <v>0</v>
      </c>
      <c r="F1316" s="286">
        <v>0</v>
      </c>
      <c r="G1316" s="286">
        <v>0</v>
      </c>
      <c r="H1316" s="286">
        <v>0</v>
      </c>
      <c r="I1316" s="286">
        <v>0</v>
      </c>
      <c r="J1316" s="286">
        <v>0</v>
      </c>
      <c r="K1316" s="286">
        <v>0</v>
      </c>
      <c r="L1316" s="286">
        <v>0</v>
      </c>
      <c r="M1316" s="286">
        <v>0</v>
      </c>
      <c r="N1316" s="286">
        <v>0</v>
      </c>
      <c r="O1316" s="286">
        <v>0</v>
      </c>
      <c r="P1316" s="286">
        <v>0</v>
      </c>
      <c r="Q1316" s="166" t="s">
        <v>9</v>
      </c>
      <c r="R1316" s="204">
        <f t="shared" si="20"/>
        <v>0</v>
      </c>
    </row>
    <row r="1317" spans="1:18" ht="15">
      <c r="A1317" s="297" t="s">
        <v>1569</v>
      </c>
      <c r="B1317" s="298" t="s">
        <v>1346</v>
      </c>
      <c r="C1317" s="286">
        <v>0</v>
      </c>
      <c r="D1317" s="286">
        <v>0</v>
      </c>
      <c r="E1317" s="286">
        <v>0</v>
      </c>
      <c r="F1317" s="286">
        <v>0</v>
      </c>
      <c r="G1317" s="286">
        <v>0</v>
      </c>
      <c r="H1317" s="286">
        <v>0</v>
      </c>
      <c r="I1317" s="286">
        <v>0</v>
      </c>
      <c r="J1317" s="286">
        <v>0</v>
      </c>
      <c r="K1317" s="286">
        <v>0</v>
      </c>
      <c r="L1317" s="286">
        <v>0</v>
      </c>
      <c r="M1317" s="286">
        <v>0</v>
      </c>
      <c r="N1317" s="286">
        <v>0</v>
      </c>
      <c r="O1317" s="286">
        <v>0</v>
      </c>
      <c r="P1317" s="286">
        <v>0</v>
      </c>
      <c r="Q1317" s="166" t="s">
        <v>9</v>
      </c>
      <c r="R1317" s="204">
        <f t="shared" si="20"/>
        <v>0</v>
      </c>
    </row>
    <row r="1318" spans="1:18" ht="15">
      <c r="A1318" s="297" t="s">
        <v>1570</v>
      </c>
      <c r="B1318" s="298" t="s">
        <v>1346</v>
      </c>
      <c r="C1318" s="286">
        <v>14000</v>
      </c>
      <c r="D1318" s="286">
        <v>14000</v>
      </c>
      <c r="E1318" s="286">
        <v>14000</v>
      </c>
      <c r="F1318" s="286">
        <v>14000</v>
      </c>
      <c r="G1318" s="286">
        <v>14000</v>
      </c>
      <c r="H1318" s="286">
        <v>14000</v>
      </c>
      <c r="I1318" s="286">
        <v>14000</v>
      </c>
      <c r="J1318" s="286">
        <v>14000</v>
      </c>
      <c r="K1318" s="286">
        <v>14000</v>
      </c>
      <c r="L1318" s="286">
        <v>14000</v>
      </c>
      <c r="M1318" s="286">
        <v>14000</v>
      </c>
      <c r="N1318" s="286">
        <v>14000</v>
      </c>
      <c r="O1318" s="286">
        <v>14000</v>
      </c>
      <c r="P1318" s="286">
        <v>14226</v>
      </c>
      <c r="Q1318" s="166" t="s">
        <v>9</v>
      </c>
      <c r="R1318" s="204">
        <f t="shared" si="20"/>
        <v>0</v>
      </c>
    </row>
    <row r="1319" spans="1:18" ht="15">
      <c r="A1319" s="297" t="s">
        <v>1571</v>
      </c>
      <c r="B1319" s="298" t="s">
        <v>1346</v>
      </c>
      <c r="C1319" s="286">
        <v>0</v>
      </c>
      <c r="D1319" s="286">
        <v>0</v>
      </c>
      <c r="E1319" s="286">
        <v>0</v>
      </c>
      <c r="F1319" s="286">
        <v>0</v>
      </c>
      <c r="G1319" s="286">
        <v>0</v>
      </c>
      <c r="H1319" s="286">
        <v>0</v>
      </c>
      <c r="I1319" s="286">
        <v>0</v>
      </c>
      <c r="J1319" s="286">
        <v>0</v>
      </c>
      <c r="K1319" s="286">
        <v>0</v>
      </c>
      <c r="L1319" s="286">
        <v>0</v>
      </c>
      <c r="M1319" s="286">
        <v>0</v>
      </c>
      <c r="N1319" s="286">
        <v>0</v>
      </c>
      <c r="O1319" s="286">
        <v>0</v>
      </c>
      <c r="P1319" s="286">
        <v>0</v>
      </c>
      <c r="Q1319" s="166" t="s">
        <v>9</v>
      </c>
      <c r="R1319" s="204">
        <f t="shared" si="20"/>
        <v>0</v>
      </c>
    </row>
    <row r="1320" spans="1:18" ht="15">
      <c r="A1320" s="297" t="s">
        <v>1572</v>
      </c>
      <c r="B1320" s="298" t="s">
        <v>1346</v>
      </c>
      <c r="C1320" s="286">
        <v>165000</v>
      </c>
      <c r="D1320" s="286">
        <v>166000</v>
      </c>
      <c r="E1320" s="286">
        <v>166000</v>
      </c>
      <c r="F1320" s="286">
        <v>167000</v>
      </c>
      <c r="G1320" s="286">
        <v>167000</v>
      </c>
      <c r="H1320" s="286">
        <v>167000</v>
      </c>
      <c r="I1320" s="286">
        <v>168000</v>
      </c>
      <c r="J1320" s="286">
        <v>168000</v>
      </c>
      <c r="K1320" s="286">
        <v>169000</v>
      </c>
      <c r="L1320" s="286">
        <v>169000</v>
      </c>
      <c r="M1320" s="286">
        <v>170000</v>
      </c>
      <c r="N1320" s="286">
        <v>170000</v>
      </c>
      <c r="O1320" s="286">
        <v>170000</v>
      </c>
      <c r="P1320" s="286">
        <v>167966</v>
      </c>
      <c r="Q1320" s="166" t="s">
        <v>9</v>
      </c>
      <c r="R1320" s="204">
        <f t="shared" si="20"/>
        <v>0</v>
      </c>
    </row>
    <row r="1321" spans="1:18" ht="15">
      <c r="A1321" s="297" t="s">
        <v>1573</v>
      </c>
      <c r="B1321" s="298" t="s">
        <v>1346</v>
      </c>
      <c r="C1321" s="286">
        <v>0</v>
      </c>
      <c r="D1321" s="286">
        <v>0</v>
      </c>
      <c r="E1321" s="286">
        <v>0</v>
      </c>
      <c r="F1321" s="286">
        <v>0</v>
      </c>
      <c r="G1321" s="286">
        <v>0</v>
      </c>
      <c r="H1321" s="286">
        <v>0</v>
      </c>
      <c r="I1321" s="286">
        <v>0</v>
      </c>
      <c r="J1321" s="286">
        <v>0</v>
      </c>
      <c r="K1321" s="286">
        <v>0</v>
      </c>
      <c r="L1321" s="286">
        <v>0</v>
      </c>
      <c r="M1321" s="286">
        <v>0</v>
      </c>
      <c r="N1321" s="286">
        <v>0</v>
      </c>
      <c r="O1321" s="286">
        <v>0</v>
      </c>
      <c r="P1321" s="286">
        <v>0</v>
      </c>
      <c r="Q1321" s="166" t="s">
        <v>9</v>
      </c>
      <c r="R1321" s="204">
        <f t="shared" si="20"/>
        <v>0</v>
      </c>
    </row>
    <row r="1322" spans="1:18" ht="15">
      <c r="A1322" s="297" t="s">
        <v>1574</v>
      </c>
      <c r="B1322" s="298" t="s">
        <v>1346</v>
      </c>
      <c r="C1322" s="286">
        <v>20604000</v>
      </c>
      <c r="D1322" s="286">
        <v>20639000</v>
      </c>
      <c r="E1322" s="286">
        <v>20674000</v>
      </c>
      <c r="F1322" s="286">
        <v>20709000</v>
      </c>
      <c r="G1322" s="286">
        <v>20744000</v>
      </c>
      <c r="H1322" s="286">
        <v>20780000</v>
      </c>
      <c r="I1322" s="286">
        <v>20817000</v>
      </c>
      <c r="J1322" s="286">
        <v>20855000</v>
      </c>
      <c r="K1322" s="286">
        <v>20892000</v>
      </c>
      <c r="L1322" s="286">
        <v>20930000</v>
      </c>
      <c r="M1322" s="286">
        <v>20967000</v>
      </c>
      <c r="N1322" s="286">
        <v>21005000</v>
      </c>
      <c r="O1322" s="286">
        <v>21043000</v>
      </c>
      <c r="P1322" s="286">
        <v>20819558</v>
      </c>
      <c r="Q1322" s="166" t="s">
        <v>9</v>
      </c>
      <c r="R1322" s="204">
        <f t="shared" si="20"/>
        <v>0</v>
      </c>
    </row>
    <row r="1323" spans="1:18" ht="15">
      <c r="A1323" s="297" t="s">
        <v>1575</v>
      </c>
      <c r="B1323" s="298" t="s">
        <v>1346</v>
      </c>
      <c r="C1323" s="286">
        <v>0</v>
      </c>
      <c r="D1323" s="286">
        <v>0</v>
      </c>
      <c r="E1323" s="286">
        <v>0</v>
      </c>
      <c r="F1323" s="286">
        <v>0</v>
      </c>
      <c r="G1323" s="286">
        <v>0</v>
      </c>
      <c r="H1323" s="286">
        <v>0</v>
      </c>
      <c r="I1323" s="286">
        <v>0</v>
      </c>
      <c r="J1323" s="286">
        <v>0</v>
      </c>
      <c r="K1323" s="286">
        <v>0</v>
      </c>
      <c r="L1323" s="286">
        <v>0</v>
      </c>
      <c r="M1323" s="286">
        <v>0</v>
      </c>
      <c r="N1323" s="286">
        <v>0</v>
      </c>
      <c r="O1323" s="286">
        <v>0</v>
      </c>
      <c r="P1323" s="286">
        <v>0</v>
      </c>
      <c r="Q1323" s="166" t="s">
        <v>9</v>
      </c>
      <c r="R1323" s="204">
        <f t="shared" si="20"/>
        <v>0</v>
      </c>
    </row>
    <row r="1324" spans="1:18" ht="15">
      <c r="A1324" s="297" t="s">
        <v>1576</v>
      </c>
      <c r="B1324" s="298" t="s">
        <v>1346</v>
      </c>
      <c r="C1324" s="286">
        <v>487000</v>
      </c>
      <c r="D1324" s="286">
        <v>488000</v>
      </c>
      <c r="E1324" s="286">
        <v>488000</v>
      </c>
      <c r="F1324" s="286">
        <v>489000</v>
      </c>
      <c r="G1324" s="286">
        <v>490000</v>
      </c>
      <c r="H1324" s="286">
        <v>490000</v>
      </c>
      <c r="I1324" s="286">
        <v>491000</v>
      </c>
      <c r="J1324" s="286">
        <v>491000</v>
      </c>
      <c r="K1324" s="286">
        <v>492000</v>
      </c>
      <c r="L1324" s="286">
        <v>493000</v>
      </c>
      <c r="M1324" s="286">
        <v>493000</v>
      </c>
      <c r="N1324" s="286">
        <v>494000</v>
      </c>
      <c r="O1324" s="286">
        <v>494000</v>
      </c>
      <c r="P1324" s="286">
        <v>490813</v>
      </c>
      <c r="Q1324" s="166" t="s">
        <v>9</v>
      </c>
      <c r="R1324" s="204">
        <f t="shared" si="20"/>
        <v>0</v>
      </c>
    </row>
    <row r="1325" spans="1:18" ht="15">
      <c r="A1325" s="297" t="s">
        <v>1577</v>
      </c>
      <c r="B1325" s="298" t="s">
        <v>1346</v>
      </c>
      <c r="C1325" s="286">
        <v>0</v>
      </c>
      <c r="D1325" s="286">
        <v>0</v>
      </c>
      <c r="E1325" s="286">
        <v>0</v>
      </c>
      <c r="F1325" s="286">
        <v>0</v>
      </c>
      <c r="G1325" s="286">
        <v>0</v>
      </c>
      <c r="H1325" s="286">
        <v>0</v>
      </c>
      <c r="I1325" s="286">
        <v>0</v>
      </c>
      <c r="J1325" s="286">
        <v>0</v>
      </c>
      <c r="K1325" s="286">
        <v>0</v>
      </c>
      <c r="L1325" s="286">
        <v>0</v>
      </c>
      <c r="M1325" s="286">
        <v>0</v>
      </c>
      <c r="N1325" s="286">
        <v>0</v>
      </c>
      <c r="O1325" s="286">
        <v>0</v>
      </c>
      <c r="P1325" s="286">
        <v>0</v>
      </c>
      <c r="Q1325" s="166" t="s">
        <v>9</v>
      </c>
      <c r="R1325" s="204">
        <f t="shared" si="20"/>
        <v>0</v>
      </c>
    </row>
    <row r="1326" spans="1:18" ht="15">
      <c r="A1326" s="297" t="s">
        <v>1578</v>
      </c>
      <c r="B1326" s="298" t="s">
        <v>1346</v>
      </c>
      <c r="C1326" s="286">
        <v>585000</v>
      </c>
      <c r="D1326" s="286">
        <v>585000</v>
      </c>
      <c r="E1326" s="286">
        <v>586000</v>
      </c>
      <c r="F1326" s="286">
        <v>586000</v>
      </c>
      <c r="G1326" s="286">
        <v>587000</v>
      </c>
      <c r="H1326" s="286">
        <v>587000</v>
      </c>
      <c r="I1326" s="286">
        <v>588000</v>
      </c>
      <c r="J1326" s="286">
        <v>588000</v>
      </c>
      <c r="K1326" s="286">
        <v>588000</v>
      </c>
      <c r="L1326" s="286">
        <v>589000</v>
      </c>
      <c r="M1326" s="286">
        <v>589000</v>
      </c>
      <c r="N1326" s="286">
        <v>590000</v>
      </c>
      <c r="O1326" s="286">
        <v>590000</v>
      </c>
      <c r="P1326" s="286">
        <v>587601</v>
      </c>
      <c r="Q1326" s="166" t="s">
        <v>9</v>
      </c>
      <c r="R1326" s="204">
        <f t="shared" si="20"/>
        <v>0</v>
      </c>
    </row>
    <row r="1327" spans="1:18" ht="15">
      <c r="A1327" s="297" t="s">
        <v>1579</v>
      </c>
      <c r="B1327" s="298" t="s">
        <v>1346</v>
      </c>
      <c r="C1327" s="286">
        <v>9761000</v>
      </c>
      <c r="D1327" s="286">
        <v>9792000</v>
      </c>
      <c r="E1327" s="286">
        <v>9824000</v>
      </c>
      <c r="F1327" s="286">
        <v>9855000</v>
      </c>
      <c r="G1327" s="286">
        <v>9886000</v>
      </c>
      <c r="H1327" s="286">
        <v>9917000</v>
      </c>
      <c r="I1327" s="286">
        <v>9948000</v>
      </c>
      <c r="J1327" s="286">
        <v>9980000</v>
      </c>
      <c r="K1327" s="286">
        <v>10011000</v>
      </c>
      <c r="L1327" s="286">
        <v>10042000</v>
      </c>
      <c r="M1327" s="286">
        <v>10073000</v>
      </c>
      <c r="N1327" s="286">
        <v>10104000</v>
      </c>
      <c r="O1327" s="286">
        <v>10136000</v>
      </c>
      <c r="P1327" s="286">
        <v>9948364</v>
      </c>
      <c r="Q1327" s="166" t="s">
        <v>9</v>
      </c>
      <c r="R1327" s="204">
        <f t="shared" si="20"/>
        <v>0</v>
      </c>
    </row>
    <row r="1328" spans="1:18" ht="15">
      <c r="A1328" s="209" t="s">
        <v>1596</v>
      </c>
      <c r="C1328" s="286">
        <v>-352000</v>
      </c>
      <c r="D1328" s="286">
        <v>-352000</v>
      </c>
      <c r="E1328" s="286">
        <v>-352000</v>
      </c>
      <c r="F1328" s="286">
        <v>-352000</v>
      </c>
      <c r="G1328" s="286">
        <v>-352000</v>
      </c>
      <c r="H1328" s="286">
        <v>-352000</v>
      </c>
      <c r="I1328" s="286">
        <v>-352000</v>
      </c>
      <c r="J1328" s="286">
        <v>-352000</v>
      </c>
      <c r="K1328" s="286">
        <v>-352000</v>
      </c>
      <c r="L1328" s="286">
        <v>-352000</v>
      </c>
      <c r="M1328" s="286">
        <v>-352000</v>
      </c>
      <c r="N1328" s="286">
        <v>-352000</v>
      </c>
      <c r="O1328" s="286">
        <v>-352000</v>
      </c>
      <c r="P1328" s="286">
        <v>-353923</v>
      </c>
      <c r="Q1328" s="166" t="s">
        <v>9</v>
      </c>
      <c r="R1328" s="204">
        <f t="shared" si="20"/>
        <v>2000</v>
      </c>
    </row>
    <row r="1330" spans="1:18">
      <c r="A1330" s="299">
        <v>10800541</v>
      </c>
      <c r="B1330" s="300" t="s">
        <v>6</v>
      </c>
      <c r="C1330" s="301">
        <f t="shared" ref="C1330:O1330" si="21">$P$1330/$P$1351*C1351</f>
        <v>-5524133.1651163613</v>
      </c>
      <c r="D1330" s="301">
        <f t="shared" si="21"/>
        <v>-6362301.154179953</v>
      </c>
      <c r="E1330" s="301">
        <f t="shared" si="21"/>
        <v>-7468649.1536775073</v>
      </c>
      <c r="F1330" s="301">
        <f t="shared" si="21"/>
        <v>-5177775.3712565238</v>
      </c>
      <c r="G1330" s="301">
        <f t="shared" si="21"/>
        <v>-5368756.0961915767</v>
      </c>
      <c r="H1330" s="301">
        <f t="shared" si="21"/>
        <v>-4821209.9202836975</v>
      </c>
      <c r="I1330" s="301">
        <f t="shared" si="21"/>
        <v>-5409445.9841189273</v>
      </c>
      <c r="J1330" s="301">
        <f t="shared" si="21"/>
        <v>-5540989.199942125</v>
      </c>
      <c r="K1330" s="301">
        <f t="shared" si="21"/>
        <v>-5913306.988387798</v>
      </c>
      <c r="L1330" s="301">
        <f t="shared" si="21"/>
        <v>-6786340.6640663017</v>
      </c>
      <c r="M1330" s="301">
        <f t="shared" si="21"/>
        <v>-6369349.5173110077</v>
      </c>
      <c r="N1330" s="301">
        <f t="shared" si="21"/>
        <v>-6593343.9588019401</v>
      </c>
      <c r="O1330" s="301">
        <f t="shared" si="21"/>
        <v>-6855818.1372740036</v>
      </c>
      <c r="P1330" s="302">
        <v>-6000120.3049510298</v>
      </c>
      <c r="Q1330" s="184" t="s">
        <v>162</v>
      </c>
      <c r="R1330" s="204">
        <f t="shared" si="20"/>
        <v>0</v>
      </c>
    </row>
    <row r="1331" spans="1:18">
      <c r="A1331" s="208">
        <v>10800541</v>
      </c>
      <c r="B1331" s="303" t="s">
        <v>7</v>
      </c>
      <c r="C1331" s="304">
        <f t="shared" ref="C1331:O1331" si="22">$P$1331/$P$1351*C1351</f>
        <v>-1511539.1527348808</v>
      </c>
      <c r="D1331" s="304">
        <f t="shared" si="22"/>
        <v>-1740882.5979724093</v>
      </c>
      <c r="E1331" s="304">
        <f t="shared" si="22"/>
        <v>-2043606.7119294337</v>
      </c>
      <c r="F1331" s="304">
        <f t="shared" si="22"/>
        <v>-1416767.1132807967</v>
      </c>
      <c r="G1331" s="304">
        <f t="shared" si="22"/>
        <v>-1469024.1524448665</v>
      </c>
      <c r="H1331" s="304">
        <f t="shared" si="22"/>
        <v>-1319202.0069467528</v>
      </c>
      <c r="I1331" s="304">
        <f t="shared" si="22"/>
        <v>-1480157.909884128</v>
      </c>
      <c r="J1331" s="304">
        <f t="shared" si="22"/>
        <v>-1516151.3798187417</v>
      </c>
      <c r="K1331" s="304">
        <f t="shared" si="22"/>
        <v>-1618026.7144050039</v>
      </c>
      <c r="L1331" s="304">
        <f t="shared" si="22"/>
        <v>-1856910.2718791848</v>
      </c>
      <c r="M1331" s="304">
        <f t="shared" si="22"/>
        <v>-1742811.2040571717</v>
      </c>
      <c r="N1331" s="304">
        <f t="shared" si="22"/>
        <v>-1804101.6107487699</v>
      </c>
      <c r="O1331" s="304">
        <f t="shared" si="22"/>
        <v>-1875921.0230409589</v>
      </c>
      <c r="P1331" s="305">
        <v>-1641780.9801045943</v>
      </c>
      <c r="Q1331" s="184" t="s">
        <v>163</v>
      </c>
      <c r="R1331" s="204">
        <f t="shared" si="20"/>
        <v>0</v>
      </c>
    </row>
    <row r="1332" spans="1:18">
      <c r="A1332" s="208">
        <v>10800541</v>
      </c>
      <c r="B1332" s="303" t="s">
        <v>8</v>
      </c>
      <c r="C1332" s="304">
        <f t="shared" ref="C1332:O1332" si="23">$P$1332/$P$1351*C1351</f>
        <v>-4394637.8166415533</v>
      </c>
      <c r="D1332" s="304">
        <f t="shared" si="23"/>
        <v>-5061429.2627090327</v>
      </c>
      <c r="E1332" s="304">
        <f t="shared" si="23"/>
        <v>-5941567.1253623245</v>
      </c>
      <c r="F1332" s="304">
        <f t="shared" si="23"/>
        <v>-4119098.2860964159</v>
      </c>
      <c r="G1332" s="304">
        <f t="shared" si="23"/>
        <v>-4271030.0174582032</v>
      </c>
      <c r="H1332" s="304">
        <f t="shared" si="23"/>
        <v>-3835438.2134449948</v>
      </c>
      <c r="I1332" s="304">
        <f t="shared" si="23"/>
        <v>-4303400.221958275</v>
      </c>
      <c r="J1332" s="304">
        <f t="shared" si="23"/>
        <v>-4408047.3717463613</v>
      </c>
      <c r="K1332" s="304">
        <f t="shared" si="23"/>
        <v>-4704238.9703204045</v>
      </c>
      <c r="L1332" s="304">
        <f t="shared" si="23"/>
        <v>-5398767.2685457263</v>
      </c>
      <c r="M1332" s="304">
        <f t="shared" si="23"/>
        <v>-5067036.4778566966</v>
      </c>
      <c r="N1332" s="304">
        <f t="shared" si="23"/>
        <v>-5245231.7555356734</v>
      </c>
      <c r="O1332" s="304">
        <f t="shared" si="23"/>
        <v>-5454038.9866663804</v>
      </c>
      <c r="P1332" s="305">
        <v>-4773301.947723994</v>
      </c>
      <c r="Q1332" s="184" t="s">
        <v>164</v>
      </c>
      <c r="R1332" s="204">
        <f t="shared" si="20"/>
        <v>0</v>
      </c>
    </row>
    <row r="1333" spans="1:18">
      <c r="A1333" s="208">
        <v>10800541</v>
      </c>
      <c r="B1333" s="303" t="s">
        <v>1650</v>
      </c>
      <c r="C1333" s="304">
        <f t="shared" ref="C1333:O1333" si="24">$P$1333/$P$1351*C1351</f>
        <v>-174630.09933353245</v>
      </c>
      <c r="D1333" s="304">
        <f t="shared" si="24"/>
        <v>-201126.44813856328</v>
      </c>
      <c r="E1333" s="304">
        <f t="shared" si="24"/>
        <v>-236100.56177321228</v>
      </c>
      <c r="F1333" s="304">
        <f t="shared" si="24"/>
        <v>-163680.96140748961</v>
      </c>
      <c r="G1333" s="304">
        <f t="shared" si="24"/>
        <v>-169718.28563001237</v>
      </c>
      <c r="H1333" s="304">
        <f t="shared" si="24"/>
        <v>-152409.13680422105</v>
      </c>
      <c r="I1333" s="304">
        <f t="shared" si="24"/>
        <v>-171004.58321883486</v>
      </c>
      <c r="J1333" s="304">
        <f t="shared" si="24"/>
        <v>-175162.95597330004</v>
      </c>
      <c r="K1333" s="304">
        <f t="shared" si="24"/>
        <v>-186932.74689551786</v>
      </c>
      <c r="L1333" s="304">
        <f t="shared" si="24"/>
        <v>-214531.27737048778</v>
      </c>
      <c r="M1333" s="304">
        <f t="shared" si="24"/>
        <v>-201349.26252716046</v>
      </c>
      <c r="N1333" s="304">
        <f t="shared" si="24"/>
        <v>-208430.22353923932</v>
      </c>
      <c r="O1333" s="304">
        <f t="shared" si="24"/>
        <v>-216727.61436763336</v>
      </c>
      <c r="P1333" s="305">
        <v>-189677.10834405135</v>
      </c>
      <c r="Q1333" s="184" t="s">
        <v>165</v>
      </c>
      <c r="R1333" s="204">
        <f t="shared" si="20"/>
        <v>0</v>
      </c>
    </row>
    <row r="1334" spans="1:18">
      <c r="A1334" s="306">
        <v>10800541</v>
      </c>
      <c r="B1334" s="307" t="s">
        <v>1627</v>
      </c>
      <c r="C1334" s="308">
        <f t="shared" ref="C1334:O1334" si="25">$P$1334/$P$1351*C1351</f>
        <v>-260087.23278077709</v>
      </c>
      <c r="D1334" s="308">
        <f t="shared" si="25"/>
        <v>-299549.85729851644</v>
      </c>
      <c r="E1334" s="308">
        <f t="shared" si="25"/>
        <v>-351638.93282966479</v>
      </c>
      <c r="F1334" s="308">
        <f t="shared" si="25"/>
        <v>-243780.01543744525</v>
      </c>
      <c r="G1334" s="308">
        <f t="shared" si="25"/>
        <v>-252771.76975946085</v>
      </c>
      <c r="H1334" s="308">
        <f t="shared" si="25"/>
        <v>-226992.20119097267</v>
      </c>
      <c r="I1334" s="308">
        <f t="shared" si="25"/>
        <v>-254687.53102676943</v>
      </c>
      <c r="J1334" s="308">
        <f t="shared" si="25"/>
        <v>-260880.84859749445</v>
      </c>
      <c r="K1334" s="308">
        <f t="shared" si="25"/>
        <v>-278410.31438289321</v>
      </c>
      <c r="L1334" s="308">
        <f t="shared" si="25"/>
        <v>-319514.48512691428</v>
      </c>
      <c r="M1334" s="308">
        <f t="shared" si="25"/>
        <v>-299881.70832520176</v>
      </c>
      <c r="N1334" s="308">
        <f t="shared" si="25"/>
        <v>-310427.81442082208</v>
      </c>
      <c r="O1334" s="308">
        <f t="shared" si="25"/>
        <v>-322785.62345886126</v>
      </c>
      <c r="P1334" s="309">
        <v>-282497.65887633048</v>
      </c>
      <c r="Q1334" s="184" t="s">
        <v>9</v>
      </c>
      <c r="R1334" s="204">
        <f t="shared" si="20"/>
        <v>0</v>
      </c>
    </row>
    <row r="1335" spans="1:18" s="192" customFormat="1" ht="11.25">
      <c r="A1335" s="310"/>
      <c r="B1335" s="311" t="s">
        <v>10</v>
      </c>
      <c r="C1335" s="312">
        <f t="shared" ref="C1335:O1335" si="26">SUM(C1330:C1334)-C1351</f>
        <v>0.1733928956091404</v>
      </c>
      <c r="D1335" s="312">
        <f t="shared" si="26"/>
        <v>0.19970152527093887</v>
      </c>
      <c r="E1335" s="312">
        <f t="shared" si="26"/>
        <v>0.23442785628139973</v>
      </c>
      <c r="F1335" s="312">
        <f t="shared" si="26"/>
        <v>0.16252132877707481</v>
      </c>
      <c r="G1335" s="312">
        <f t="shared" si="26"/>
        <v>0.1685158796608448</v>
      </c>
      <c r="H1335" s="312">
        <f t="shared" si="26"/>
        <v>0.15132936276495457</v>
      </c>
      <c r="I1335" s="312">
        <f t="shared" si="26"/>
        <v>0.16979306563735008</v>
      </c>
      <c r="J1335" s="312">
        <f t="shared" si="26"/>
        <v>0.1739219781011343</v>
      </c>
      <c r="K1335" s="312">
        <f t="shared" si="26"/>
        <v>0.18560838140547276</v>
      </c>
      <c r="L1335" s="312">
        <f t="shared" si="26"/>
        <v>0.21301138401031494</v>
      </c>
      <c r="M1335" s="312">
        <f t="shared" si="26"/>
        <v>0.19992276094853878</v>
      </c>
      <c r="N1335" s="312">
        <f t="shared" si="26"/>
        <v>0.20695355534553528</v>
      </c>
      <c r="O1335" s="312">
        <f t="shared" si="26"/>
        <v>0.21519216150045395</v>
      </c>
      <c r="P1335" s="312">
        <v>0.1883333008736372</v>
      </c>
      <c r="Q1335" s="312"/>
      <c r="R1335" s="313"/>
    </row>
    <row r="1336" spans="1:18">
      <c r="A1336" s="314">
        <v>11500001</v>
      </c>
      <c r="B1336" s="315" t="s">
        <v>1651</v>
      </c>
      <c r="C1336" s="210">
        <v>925389</v>
      </c>
      <c r="D1336" s="210">
        <v>927539</v>
      </c>
      <c r="E1336" s="210">
        <v>929689</v>
      </c>
      <c r="F1336" s="210">
        <v>931839</v>
      </c>
      <c r="G1336" s="210">
        <v>933989</v>
      </c>
      <c r="H1336" s="210">
        <v>936139</v>
      </c>
      <c r="I1336" s="210">
        <v>938289</v>
      </c>
      <c r="J1336" s="210">
        <v>940439</v>
      </c>
      <c r="K1336" s="210">
        <v>942589</v>
      </c>
      <c r="L1336" s="210">
        <v>944739</v>
      </c>
      <c r="M1336" s="210">
        <v>946889</v>
      </c>
      <c r="N1336" s="210">
        <v>949039</v>
      </c>
      <c r="O1336" s="210">
        <v>951189</v>
      </c>
      <c r="P1336" s="210">
        <v>938289</v>
      </c>
      <c r="Q1336" s="184" t="s">
        <v>163</v>
      </c>
      <c r="R1336" s="204">
        <f t="shared" si="20"/>
        <v>0</v>
      </c>
    </row>
    <row r="1337" spans="1:18">
      <c r="A1337" s="314">
        <v>11500011</v>
      </c>
      <c r="B1337" s="315" t="s">
        <v>1652</v>
      </c>
      <c r="C1337" s="210">
        <v>302358.01</v>
      </c>
      <c r="D1337" s="210">
        <v>302358.01</v>
      </c>
      <c r="E1337" s="210">
        <v>302358.01</v>
      </c>
      <c r="F1337" s="210">
        <v>302358.01</v>
      </c>
      <c r="G1337" s="210">
        <v>302358.01</v>
      </c>
      <c r="H1337" s="210">
        <v>302358.01</v>
      </c>
      <c r="I1337" s="210">
        <v>302358.01</v>
      </c>
      <c r="J1337" s="210">
        <v>302358.01</v>
      </c>
      <c r="K1337" s="210">
        <v>302358.01</v>
      </c>
      <c r="L1337" s="210">
        <v>302358.01</v>
      </c>
      <c r="M1337" s="210">
        <v>302358.01</v>
      </c>
      <c r="N1337" s="210">
        <v>302358.01</v>
      </c>
      <c r="O1337" s="210">
        <v>302358.01</v>
      </c>
      <c r="P1337" s="210">
        <v>302358.01</v>
      </c>
      <c r="Q1337" s="184" t="s">
        <v>163</v>
      </c>
      <c r="R1337" s="204">
        <f t="shared" si="20"/>
        <v>0</v>
      </c>
    </row>
    <row r="1338" spans="1:18">
      <c r="A1338" s="314">
        <v>11500031</v>
      </c>
      <c r="B1338" s="315" t="s">
        <v>1653</v>
      </c>
      <c r="C1338" s="210">
        <v>63800238.659999996</v>
      </c>
      <c r="D1338" s="210">
        <v>64021313.659999996</v>
      </c>
      <c r="E1338" s="210">
        <v>64242388.659999996</v>
      </c>
      <c r="F1338" s="210">
        <v>64463463.659999996</v>
      </c>
      <c r="G1338" s="210">
        <v>64684538.659999996</v>
      </c>
      <c r="H1338" s="210">
        <v>64905613.659999996</v>
      </c>
      <c r="I1338" s="210">
        <v>65126688.659999996</v>
      </c>
      <c r="J1338" s="210">
        <v>65347763.659999996</v>
      </c>
      <c r="K1338" s="210">
        <v>65568838.659999996</v>
      </c>
      <c r="L1338" s="210">
        <v>65789913.659999996</v>
      </c>
      <c r="M1338" s="210">
        <v>66010988.659999996</v>
      </c>
      <c r="N1338" s="210">
        <v>66232063.659999996</v>
      </c>
      <c r="O1338" s="210">
        <v>66453138.659999996</v>
      </c>
      <c r="P1338" s="210">
        <v>65126688.659999996</v>
      </c>
      <c r="Q1338" s="184" t="s">
        <v>162</v>
      </c>
      <c r="R1338" s="204">
        <f t="shared" si="20"/>
        <v>0</v>
      </c>
    </row>
    <row r="1339" spans="1:18">
      <c r="A1339" s="314" t="s">
        <v>1654</v>
      </c>
      <c r="B1339" s="315" t="s">
        <v>1655</v>
      </c>
      <c r="C1339" s="210">
        <v>41800138.520000003</v>
      </c>
      <c r="D1339" s="210">
        <v>42184846.799999997</v>
      </c>
      <c r="E1339" s="210">
        <v>42569555.079999998</v>
      </c>
      <c r="F1339" s="210">
        <v>42954263.359999999</v>
      </c>
      <c r="G1339" s="210">
        <v>43338971.640000001</v>
      </c>
      <c r="H1339" s="210">
        <v>43723679.920000002</v>
      </c>
      <c r="I1339" s="210">
        <v>44108388.200000003</v>
      </c>
      <c r="J1339" s="210">
        <v>44493096.479999997</v>
      </c>
      <c r="K1339" s="210">
        <v>44877804.759999998</v>
      </c>
      <c r="L1339" s="210">
        <v>45262513.039999999</v>
      </c>
      <c r="M1339" s="210">
        <v>45647221.32</v>
      </c>
      <c r="N1339" s="210">
        <v>46031929.600000001</v>
      </c>
      <c r="O1339" s="210">
        <v>46416637.880000003</v>
      </c>
      <c r="P1339" s="210">
        <v>44108388.200000003</v>
      </c>
      <c r="Q1339" s="184" t="s">
        <v>162</v>
      </c>
      <c r="R1339" s="204">
        <f t="shared" si="20"/>
        <v>0</v>
      </c>
    </row>
    <row r="1340" spans="1:18">
      <c r="A1340" s="314">
        <v>11500051</v>
      </c>
      <c r="B1340" s="315" t="s">
        <v>1656</v>
      </c>
      <c r="C1340" s="210">
        <v>16950332.899999999</v>
      </c>
      <c r="D1340" s="210">
        <v>16950332.899999999</v>
      </c>
      <c r="E1340" s="210">
        <v>16950332.899999999</v>
      </c>
      <c r="F1340" s="210">
        <v>16950332.899999999</v>
      </c>
      <c r="G1340" s="210">
        <v>16950332.899999999</v>
      </c>
      <c r="H1340" s="210">
        <v>16950332.899999999</v>
      </c>
      <c r="I1340" s="210">
        <v>16950332.899999999</v>
      </c>
      <c r="J1340" s="210">
        <v>16950332.899999999</v>
      </c>
      <c r="K1340" s="210">
        <v>16950332.899999999</v>
      </c>
      <c r="L1340" s="210">
        <v>16950332.899999999</v>
      </c>
      <c r="M1340" s="210">
        <v>16950332.899999999</v>
      </c>
      <c r="N1340" s="210">
        <v>16950332.899999999</v>
      </c>
      <c r="O1340" s="210">
        <v>16950332.899999999</v>
      </c>
      <c r="P1340" s="210">
        <v>16950332.899999999</v>
      </c>
      <c r="Q1340" s="184" t="s">
        <v>162</v>
      </c>
      <c r="R1340" s="204">
        <f t="shared" si="20"/>
        <v>0</v>
      </c>
    </row>
    <row r="1341" spans="1:18">
      <c r="A1341" s="314">
        <v>11500061</v>
      </c>
      <c r="B1341" s="315" t="s">
        <v>1657</v>
      </c>
      <c r="C1341" s="210">
        <v>5867268.1699999999</v>
      </c>
      <c r="D1341" s="210">
        <v>5962684.3200000003</v>
      </c>
      <c r="E1341" s="210">
        <v>6058100.4699999997</v>
      </c>
      <c r="F1341" s="210">
        <v>6153516.6200000001</v>
      </c>
      <c r="G1341" s="210">
        <v>6248932.7699999996</v>
      </c>
      <c r="H1341" s="210">
        <v>6344348.9199999999</v>
      </c>
      <c r="I1341" s="210">
        <v>6439765.0700000003</v>
      </c>
      <c r="J1341" s="210">
        <v>6535181.2199999997</v>
      </c>
      <c r="K1341" s="210">
        <v>6630597.3700000001</v>
      </c>
      <c r="L1341" s="210">
        <v>6726013.5199999996</v>
      </c>
      <c r="M1341" s="210">
        <v>6821429.6699999999</v>
      </c>
      <c r="N1341" s="210">
        <v>6916845.8200000003</v>
      </c>
      <c r="O1341" s="210">
        <v>7012261.9699999997</v>
      </c>
      <c r="P1341" s="210">
        <v>6439765.0700000003</v>
      </c>
      <c r="Q1341" s="184" t="s">
        <v>162</v>
      </c>
      <c r="R1341" s="204">
        <f t="shared" si="20"/>
        <v>0</v>
      </c>
    </row>
    <row r="1342" spans="1:18">
      <c r="C1342" s="174"/>
      <c r="D1342" s="174"/>
      <c r="E1342" s="174"/>
      <c r="F1342" s="174"/>
      <c r="G1342" s="174"/>
      <c r="H1342" s="174"/>
      <c r="I1342" s="174"/>
      <c r="J1342" s="174"/>
      <c r="K1342" s="174"/>
      <c r="L1342" s="174"/>
      <c r="M1342" s="174"/>
      <c r="N1342" s="174"/>
      <c r="O1342" s="174"/>
      <c r="Q1342" s="174"/>
      <c r="R1342" s="196"/>
    </row>
    <row r="1343" spans="1:18">
      <c r="A1343" s="314">
        <v>10800543</v>
      </c>
      <c r="B1343" s="316" t="s">
        <v>1658</v>
      </c>
      <c r="C1343" s="317">
        <f t="shared" ref="C1343:O1343" si="27">-C1353*$P$1</f>
        <v>-51124.275673000004</v>
      </c>
      <c r="D1343" s="317">
        <f t="shared" si="27"/>
        <v>-55453.300243000005</v>
      </c>
      <c r="E1343" s="317">
        <f t="shared" si="27"/>
        <v>-69836.142340000006</v>
      </c>
      <c r="F1343" s="317">
        <f t="shared" si="27"/>
        <v>-19586.931562000002</v>
      </c>
      <c r="G1343" s="317">
        <f t="shared" si="27"/>
        <v>-22101.416853000002</v>
      </c>
      <c r="H1343" s="317">
        <f t="shared" si="27"/>
        <v>-26419.970165000002</v>
      </c>
      <c r="I1343" s="317">
        <f t="shared" si="27"/>
        <v>-29040.988261000002</v>
      </c>
      <c r="J1343" s="317">
        <f t="shared" si="27"/>
        <v>-34002.570804000003</v>
      </c>
      <c r="K1343" s="317">
        <f t="shared" si="27"/>
        <v>-9562.5619660000011</v>
      </c>
      <c r="L1343" s="317">
        <f t="shared" si="27"/>
        <v>-105486.59924100002</v>
      </c>
      <c r="M1343" s="317">
        <f t="shared" si="27"/>
        <v>-35556.281769000001</v>
      </c>
      <c r="N1343" s="317">
        <f t="shared" si="27"/>
        <v>17532.877149</v>
      </c>
      <c r="O1343" s="317">
        <f t="shared" si="27"/>
        <v>-133326.49052399999</v>
      </c>
      <c r="P1343" s="317">
        <v>-40144.93909612501</v>
      </c>
      <c r="Q1343" s="184" t="s">
        <v>163</v>
      </c>
      <c r="R1343" s="204">
        <f t="shared" si="20"/>
        <v>0</v>
      </c>
    </row>
    <row r="1344" spans="1:18">
      <c r="A1344" s="318"/>
      <c r="B1344" s="316"/>
      <c r="C1344" s="317"/>
      <c r="D1344" s="317"/>
      <c r="E1344" s="317"/>
      <c r="F1344" s="317"/>
      <c r="G1344" s="317"/>
      <c r="H1344" s="317"/>
      <c r="I1344" s="317"/>
      <c r="J1344" s="317"/>
      <c r="K1344" s="317"/>
      <c r="L1344" s="317"/>
      <c r="M1344" s="317"/>
      <c r="N1344" s="317"/>
      <c r="O1344" s="317"/>
      <c r="P1344" s="317"/>
      <c r="Q1344" s="184"/>
      <c r="R1344" s="196"/>
    </row>
    <row r="1345" spans="1:19">
      <c r="A1345" s="319" t="s">
        <v>1628</v>
      </c>
      <c r="B1345" s="300" t="s">
        <v>1650</v>
      </c>
      <c r="C1345" s="301">
        <f>$P$1345/$P$1358*C1358</f>
        <v>64497635.384998292</v>
      </c>
      <c r="D1345" s="301">
        <f t="shared" ref="D1345:O1345" si="28">$P$1345/$P$1358*D1358</f>
        <v>64969156.227517694</v>
      </c>
      <c r="E1345" s="301">
        <f t="shared" si="28"/>
        <v>66284104.914974622</v>
      </c>
      <c r="F1345" s="301">
        <f>$P$1345/$P$1358*F1358</f>
        <v>68230481.363393471</v>
      </c>
      <c r="G1345" s="301">
        <f t="shared" si="28"/>
        <v>70184648.925099552</v>
      </c>
      <c r="H1345" s="301">
        <f t="shared" si="28"/>
        <v>68856738.727992907</v>
      </c>
      <c r="I1345" s="301">
        <f t="shared" si="28"/>
        <v>70555839.611340493</v>
      </c>
      <c r="J1345" s="301">
        <f t="shared" si="28"/>
        <v>69256255.718832448</v>
      </c>
      <c r="K1345" s="301">
        <f t="shared" si="28"/>
        <v>71387281.202191561</v>
      </c>
      <c r="L1345" s="301">
        <f t="shared" si="28"/>
        <v>73689443.636639044</v>
      </c>
      <c r="M1345" s="301">
        <f t="shared" si="28"/>
        <v>74491571.512486398</v>
      </c>
      <c r="N1345" s="301">
        <f t="shared" si="28"/>
        <v>77205720.607123032</v>
      </c>
      <c r="O1345" s="301">
        <f t="shared" si="28"/>
        <v>79848587.00461933</v>
      </c>
      <c r="P1345" s="320">
        <v>70607029.470200002</v>
      </c>
      <c r="Q1345" s="184" t="s">
        <v>165</v>
      </c>
      <c r="R1345" s="204">
        <f t="shared" si="20"/>
        <v>0</v>
      </c>
    </row>
    <row r="1346" spans="1:19">
      <c r="A1346" s="321" t="s">
        <v>1628</v>
      </c>
      <c r="B1346" s="307" t="s">
        <v>1627</v>
      </c>
      <c r="C1346" s="322">
        <f>$P$1346/$P$1358*C1358</f>
        <v>87618417.432474256</v>
      </c>
      <c r="D1346" s="322">
        <f t="shared" ref="D1346:O1346" si="29">$P$1346/$P$1358*D1358</f>
        <v>88258966.652013332</v>
      </c>
      <c r="E1346" s="322">
        <f t="shared" si="29"/>
        <v>90045291.411241382</v>
      </c>
      <c r="F1346" s="322">
        <f>$P$1346/$P$1358*F1358</f>
        <v>92689394.921708465</v>
      </c>
      <c r="G1346" s="322">
        <f t="shared" si="29"/>
        <v>95344082.463856533</v>
      </c>
      <c r="H1346" s="322">
        <f t="shared" si="29"/>
        <v>93540149.81937401</v>
      </c>
      <c r="I1346" s="322">
        <f t="shared" si="29"/>
        <v>95848335.686474219</v>
      </c>
      <c r="J1346" s="322">
        <f t="shared" si="29"/>
        <v>94082883.615206882</v>
      </c>
      <c r="K1346" s="322">
        <f t="shared" si="29"/>
        <v>96977828.201092094</v>
      </c>
      <c r="L1346" s="322">
        <f t="shared" si="29"/>
        <v>100105258.03591822</v>
      </c>
      <c r="M1346" s="322">
        <f t="shared" si="29"/>
        <v>101194928.6050902</v>
      </c>
      <c r="N1346" s="322">
        <f t="shared" si="29"/>
        <v>104882031.96831143</v>
      </c>
      <c r="O1346" s="322">
        <f t="shared" si="29"/>
        <v>108472299.57815237</v>
      </c>
      <c r="P1346" s="323">
        <v>95917875.823800012</v>
      </c>
      <c r="Q1346" s="184" t="s">
        <v>9</v>
      </c>
      <c r="R1346" s="204">
        <f t="shared" si="20"/>
        <v>0</v>
      </c>
    </row>
    <row r="1347" spans="1:19">
      <c r="A1347" s="318"/>
      <c r="B1347" s="303"/>
      <c r="C1347" s="324"/>
      <c r="D1347" s="324"/>
      <c r="E1347" s="324"/>
      <c r="F1347" s="324"/>
      <c r="G1347" s="324"/>
      <c r="H1347" s="324"/>
      <c r="I1347" s="324"/>
      <c r="J1347" s="324"/>
      <c r="K1347" s="324"/>
      <c r="L1347" s="324"/>
      <c r="M1347" s="324"/>
      <c r="N1347" s="324"/>
      <c r="O1347" s="324"/>
      <c r="P1347" s="304"/>
      <c r="Q1347" s="184"/>
    </row>
    <row r="1348" spans="1:19">
      <c r="B1348" s="198" t="s">
        <v>1631</v>
      </c>
      <c r="C1348" s="177">
        <f>SUM(C3:C1346)</f>
        <v>4105134896.4585853</v>
      </c>
      <c r="D1348" s="177">
        <f t="shared" ref="D1348:P1348" si="30">SUM(D3:D1346)</f>
        <v>4122528678.558691</v>
      </c>
      <c r="E1348" s="177">
        <f t="shared" si="30"/>
        <v>4149096496.2427316</v>
      </c>
      <c r="F1348" s="177">
        <f t="shared" si="30"/>
        <v>4177946462.4285827</v>
      </c>
      <c r="G1348" s="177">
        <f t="shared" si="30"/>
        <v>4205832956.329134</v>
      </c>
      <c r="H1348" s="177">
        <f t="shared" si="30"/>
        <v>4219237769.6598616</v>
      </c>
      <c r="I1348" s="177">
        <f t="shared" si="30"/>
        <v>4246079489.79914</v>
      </c>
      <c r="J1348" s="177">
        <f t="shared" si="30"/>
        <v>4260866031.1110787</v>
      </c>
      <c r="K1348" s="177">
        <f t="shared" si="30"/>
        <v>4287948402.1425352</v>
      </c>
      <c r="L1348" s="177">
        <f t="shared" si="30"/>
        <v>4317016137.079339</v>
      </c>
      <c r="M1348" s="177">
        <f t="shared" si="30"/>
        <v>4339078298.325654</v>
      </c>
      <c r="N1348" s="177">
        <f t="shared" si="30"/>
        <v>4366587938.5864916</v>
      </c>
      <c r="O1348" s="177">
        <f t="shared" si="30"/>
        <v>4388667535.4326334</v>
      </c>
      <c r="P1348" s="177">
        <f t="shared" si="30"/>
        <v>4244925258.3832378</v>
      </c>
    </row>
    <row r="1350" spans="1:19">
      <c r="A1350" s="325"/>
      <c r="B1350" s="325"/>
      <c r="C1350" s="288"/>
    </row>
    <row r="1351" spans="1:19" outlineLevel="1">
      <c r="A1351" s="326">
        <v>10800541</v>
      </c>
      <c r="B1351" s="327" t="s">
        <v>1659</v>
      </c>
      <c r="C1351" s="328">
        <v>-11865027.640000001</v>
      </c>
      <c r="D1351" s="328">
        <v>-13665289.52</v>
      </c>
      <c r="E1351" s="328">
        <v>-16041562.720000001</v>
      </c>
      <c r="F1351" s="328">
        <v>-11121101.91</v>
      </c>
      <c r="G1351" s="328">
        <v>-11531300.49</v>
      </c>
      <c r="H1351" s="328">
        <v>-10355251.630000001</v>
      </c>
      <c r="I1351" s="328">
        <v>-11618696.4</v>
      </c>
      <c r="J1351" s="328">
        <v>-11901231.93</v>
      </c>
      <c r="K1351" s="328">
        <v>-12700915.92</v>
      </c>
      <c r="L1351" s="328">
        <v>-14576064.18</v>
      </c>
      <c r="M1351" s="328">
        <v>-13680428.369999999</v>
      </c>
      <c r="N1351" s="328">
        <v>-14161535.57</v>
      </c>
      <c r="O1351" s="328">
        <v>-14725291.6</v>
      </c>
      <c r="P1351" s="329">
        <v>-12887378.188333301</v>
      </c>
      <c r="Q1351" s="330" t="s">
        <v>1660</v>
      </c>
      <c r="R1351" s="196"/>
      <c r="S1351" s="174"/>
    </row>
    <row r="1352" spans="1:19" outlineLevel="1">
      <c r="P1352" s="166"/>
    </row>
    <row r="1353" spans="1:19" outlineLevel="1">
      <c r="A1353" s="326">
        <v>10800543</v>
      </c>
      <c r="B1353" s="331" t="s">
        <v>1658</v>
      </c>
      <c r="C1353" s="328">
        <v>77238.67</v>
      </c>
      <c r="D1353" s="328">
        <v>83778.97</v>
      </c>
      <c r="E1353" s="328">
        <v>105508.6</v>
      </c>
      <c r="F1353" s="328">
        <v>29591.98</v>
      </c>
      <c r="G1353" s="328">
        <v>33390.870000000003</v>
      </c>
      <c r="H1353" s="328">
        <v>39915.35</v>
      </c>
      <c r="I1353" s="328">
        <v>43875.19</v>
      </c>
      <c r="J1353" s="328">
        <v>51371.16</v>
      </c>
      <c r="K1353" s="328">
        <v>14447.14</v>
      </c>
      <c r="L1353" s="328">
        <v>159369.39000000001</v>
      </c>
      <c r="M1353" s="328">
        <v>53718.51</v>
      </c>
      <c r="N1353" s="328">
        <v>-26488.71</v>
      </c>
      <c r="O1353" s="328">
        <v>201429.96</v>
      </c>
      <c r="P1353" s="329">
        <v>60651.063750000008</v>
      </c>
      <c r="Q1353" s="332"/>
      <c r="R1353" s="332"/>
    </row>
    <row r="1354" spans="1:19" outlineLevel="1">
      <c r="P1354" s="166"/>
    </row>
    <row r="1355" spans="1:19" outlineLevel="1">
      <c r="A1355" s="333">
        <v>10800503</v>
      </c>
      <c r="B1355" s="334" t="s">
        <v>1661</v>
      </c>
      <c r="C1355" s="335">
        <v>-101835021.88</v>
      </c>
      <c r="D1355" s="336">
        <v>-103635470.56999999</v>
      </c>
      <c r="E1355" s="336">
        <v>-106122851.36</v>
      </c>
      <c r="F1355" s="336">
        <v>-108650844.66</v>
      </c>
      <c r="G1355" s="336">
        <v>-111179310.62</v>
      </c>
      <c r="H1355" s="336">
        <v>-107641820</v>
      </c>
      <c r="I1355" s="336">
        <v>-108748412.91</v>
      </c>
      <c r="J1355" s="336">
        <v>-108557794.97</v>
      </c>
      <c r="K1355" s="336">
        <v>-110506095.05</v>
      </c>
      <c r="L1355" s="336">
        <v>-112840928.37</v>
      </c>
      <c r="M1355" s="336">
        <v>-114992035.51000001</v>
      </c>
      <c r="N1355" s="336">
        <v>-117077454.26000001</v>
      </c>
      <c r="O1355" s="336">
        <v>-118981538.26000001</v>
      </c>
      <c r="P1355" s="337">
        <v>-110030108.19583333</v>
      </c>
      <c r="Q1355" s="330" t="s">
        <v>1660</v>
      </c>
    </row>
    <row r="1356" spans="1:19" outlineLevel="1">
      <c r="A1356" s="338">
        <v>10800603</v>
      </c>
      <c r="B1356" s="339" t="s">
        <v>1662</v>
      </c>
      <c r="C1356" s="340"/>
      <c r="D1356" s="341"/>
      <c r="E1356" s="341"/>
      <c r="F1356" s="341"/>
      <c r="G1356" s="341"/>
      <c r="H1356" s="341"/>
      <c r="I1356" s="341"/>
      <c r="J1356" s="341">
        <v>132692.68</v>
      </c>
      <c r="K1356" s="341">
        <v>0</v>
      </c>
      <c r="L1356" s="341">
        <v>0</v>
      </c>
      <c r="M1356" s="341">
        <v>0</v>
      </c>
      <c r="N1356" s="341">
        <v>0</v>
      </c>
      <c r="O1356" s="341">
        <v>0</v>
      </c>
      <c r="P1356" s="342">
        <v>11057.723333333333</v>
      </c>
      <c r="Q1356" s="173"/>
    </row>
    <row r="1357" spans="1:19" outlineLevel="1">
      <c r="A1357" s="343">
        <v>11100503</v>
      </c>
      <c r="B1357" s="344" t="s">
        <v>1663</v>
      </c>
      <c r="C1357" s="345">
        <v>-127982249.98</v>
      </c>
      <c r="D1357" s="346">
        <v>-127861919.22</v>
      </c>
      <c r="E1357" s="346">
        <v>-130059949.27</v>
      </c>
      <c r="F1357" s="346">
        <v>-134467263.33000001</v>
      </c>
      <c r="G1357" s="346">
        <v>-138901865.94</v>
      </c>
      <c r="H1357" s="346">
        <v>-137707761.41</v>
      </c>
      <c r="I1357" s="346">
        <v>-142655386.25999999</v>
      </c>
      <c r="J1357" s="346">
        <v>-138348033.71000001</v>
      </c>
      <c r="K1357" s="346">
        <v>-143860287.74000001</v>
      </c>
      <c r="L1357" s="346">
        <v>-149728494.53</v>
      </c>
      <c r="M1357" s="346">
        <v>-150435520.69999999</v>
      </c>
      <c r="N1357" s="346">
        <v>-158021128.44</v>
      </c>
      <c r="O1357" s="346">
        <v>-165534077.19999999</v>
      </c>
      <c r="P1357" s="347">
        <v>-141567147.845</v>
      </c>
      <c r="Q1357" s="173"/>
    </row>
    <row r="1358" spans="1:19" outlineLevel="1">
      <c r="A1358" s="348"/>
      <c r="B1358" s="349" t="s">
        <v>1</v>
      </c>
      <c r="C1358" s="350">
        <f>SUM(C1355:C1357)*$P$1</f>
        <v>-152116052.24413401</v>
      </c>
      <c r="D1358" s="350">
        <f t="shared" ref="D1358:O1358" si="31">SUM(D1355:D1357)*$P$1</f>
        <v>-153228122.302001</v>
      </c>
      <c r="E1358" s="350">
        <f t="shared" si="31"/>
        <v>-156329395.73699701</v>
      </c>
      <c r="F1358" s="350">
        <f t="shared" si="31"/>
        <v>-160919875.67858103</v>
      </c>
      <c r="G1358" s="350">
        <f t="shared" si="31"/>
        <v>-165528730.765064</v>
      </c>
      <c r="H1358" s="350">
        <f t="shared" si="31"/>
        <v>-162396887.93527901</v>
      </c>
      <c r="I1358" s="350">
        <f t="shared" si="31"/>
        <v>-166404174.670623</v>
      </c>
      <c r="J1358" s="350">
        <f t="shared" si="31"/>
        <v>-163339138.7184</v>
      </c>
      <c r="K1358" s="350">
        <f t="shared" si="31"/>
        <v>-168365108.76870102</v>
      </c>
      <c r="L1358" s="350">
        <f t="shared" si="31"/>
        <v>-173794701.01751003</v>
      </c>
      <c r="M1358" s="350">
        <f t="shared" si="31"/>
        <v>-175686499.45539901</v>
      </c>
      <c r="N1358" s="350">
        <f t="shared" si="31"/>
        <v>-182087751.88913</v>
      </c>
      <c r="O1358" s="350">
        <f t="shared" si="31"/>
        <v>-188320885.87297401</v>
      </c>
      <c r="P1358" s="351">
        <f>SUM(P1355:P1357)*$P$1</f>
        <v>-166524904.66635326</v>
      </c>
      <c r="Q1358" s="173" t="s">
        <v>1664</v>
      </c>
    </row>
    <row r="1359" spans="1:19">
      <c r="A1359" s="166"/>
      <c r="B1359" s="166"/>
    </row>
    <row r="1360" spans="1:19">
      <c r="A1360" s="166"/>
      <c r="B1360" s="166"/>
    </row>
    <row r="1361" spans="1:15">
      <c r="A1361" s="166"/>
      <c r="B1361" s="166"/>
    </row>
    <row r="1362" spans="1:15">
      <c r="A1362" s="166"/>
      <c r="B1362" s="166"/>
    </row>
    <row r="1363" spans="1:15">
      <c r="A1363" s="166"/>
      <c r="B1363" s="166"/>
    </row>
    <row r="1365" spans="1:15">
      <c r="C1365" s="288"/>
      <c r="D1365" s="288"/>
      <c r="E1365" s="288"/>
      <c r="F1365" s="288"/>
      <c r="G1365" s="288"/>
      <c r="H1365" s="288"/>
      <c r="I1365" s="288"/>
      <c r="J1365" s="288"/>
      <c r="K1365" s="288"/>
      <c r="L1365" s="288"/>
      <c r="M1365" s="288"/>
      <c r="N1365" s="288"/>
      <c r="O1365" s="288"/>
    </row>
    <row r="1366" spans="1:15">
      <c r="C1366" s="288"/>
      <c r="D1366" s="288"/>
      <c r="E1366" s="288"/>
      <c r="F1366" s="288"/>
      <c r="G1366" s="288"/>
      <c r="H1366" s="288"/>
      <c r="I1366" s="288"/>
      <c r="J1366" s="288"/>
      <c r="K1366" s="288"/>
      <c r="L1366" s="288"/>
      <c r="M1366" s="288"/>
      <c r="N1366" s="288"/>
      <c r="O1366" s="288"/>
    </row>
    <row r="1367" spans="1:15">
      <c r="C1367" s="288"/>
      <c r="D1367" s="288"/>
      <c r="E1367" s="288"/>
      <c r="F1367" s="288"/>
      <c r="G1367" s="288"/>
      <c r="H1367" s="288"/>
      <c r="I1367" s="288"/>
      <c r="J1367" s="288"/>
      <c r="K1367" s="288"/>
      <c r="L1367" s="288"/>
      <c r="M1367" s="288"/>
      <c r="N1367" s="288"/>
      <c r="O1367" s="288"/>
    </row>
    <row r="1368" spans="1:15">
      <c r="C1368" s="288"/>
      <c r="D1368" s="288"/>
      <c r="E1368" s="288"/>
      <c r="F1368" s="288"/>
      <c r="G1368" s="288"/>
      <c r="H1368" s="288"/>
      <c r="I1368" s="288"/>
      <c r="J1368" s="288"/>
      <c r="K1368" s="288"/>
      <c r="L1368" s="288"/>
      <c r="M1368" s="288"/>
      <c r="N1368" s="288"/>
      <c r="O1368" s="288"/>
    </row>
    <row r="1369" spans="1:15">
      <c r="C1369" s="288"/>
      <c r="D1369" s="288"/>
      <c r="E1369" s="288"/>
      <c r="F1369" s="288"/>
      <c r="G1369" s="288"/>
      <c r="H1369" s="288"/>
      <c r="I1369" s="288"/>
      <c r="J1369" s="288"/>
      <c r="K1369" s="288"/>
      <c r="L1369" s="288"/>
      <c r="M1369" s="288"/>
      <c r="N1369" s="288"/>
      <c r="O1369" s="288"/>
    </row>
    <row r="1370" spans="1:15">
      <c r="C1370" s="288"/>
      <c r="D1370" s="288"/>
      <c r="E1370" s="288"/>
      <c r="F1370" s="288"/>
      <c r="G1370" s="288"/>
      <c r="H1370" s="288"/>
      <c r="I1370" s="288"/>
      <c r="J1370" s="288"/>
      <c r="K1370" s="288"/>
      <c r="L1370" s="288"/>
      <c r="M1370" s="288"/>
      <c r="N1370" s="288"/>
      <c r="O1370" s="288"/>
    </row>
  </sheetData>
  <autoFilter ref="A2:S1328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5"/>
  <sheetViews>
    <sheetView workbookViewId="0">
      <selection activeCell="D7" sqref="D7"/>
    </sheetView>
  </sheetViews>
  <sheetFormatPr defaultColWidth="8.85546875" defaultRowHeight="12.75"/>
  <cols>
    <col min="1" max="1" width="18.28515625" style="354" bestFit="1" customWidth="1"/>
    <col min="2" max="2" width="2.28515625" style="354" bestFit="1" customWidth="1"/>
    <col min="3" max="3" width="16.140625" style="354" bestFit="1" customWidth="1"/>
    <col min="4" max="16" width="15.7109375" style="354" bestFit="1" customWidth="1"/>
    <col min="17" max="17" width="15" style="354" bestFit="1" customWidth="1"/>
    <col min="18" max="16384" width="8.85546875" style="354"/>
  </cols>
  <sheetData>
    <row r="1" spans="1:4" ht="15">
      <c r="A1" s="352"/>
      <c r="B1" s="353"/>
      <c r="C1" s="353"/>
      <c r="D1" s="353"/>
    </row>
    <row r="2" spans="1:4" ht="15">
      <c r="A2" s="353"/>
      <c r="B2" s="353"/>
      <c r="C2" s="353"/>
      <c r="D2" s="353"/>
    </row>
    <row r="3" spans="1:4" ht="15">
      <c r="A3" s="353"/>
      <c r="B3" s="353"/>
      <c r="C3" s="353"/>
      <c r="D3" s="353"/>
    </row>
    <row r="4" spans="1:4" ht="15">
      <c r="A4" s="353"/>
      <c r="B4" s="353"/>
      <c r="C4" s="353"/>
      <c r="D4" s="353"/>
    </row>
    <row r="5" spans="1:4" ht="15">
      <c r="A5" s="353"/>
      <c r="B5" s="353"/>
      <c r="C5" s="353"/>
      <c r="D5" s="353"/>
    </row>
    <row r="6" spans="1:4" ht="15">
      <c r="A6" s="353"/>
      <c r="B6" s="353"/>
      <c r="C6" s="353"/>
      <c r="D6" s="353"/>
    </row>
    <row r="7" spans="1:4" ht="15">
      <c r="A7" s="353"/>
      <c r="B7" s="353"/>
      <c r="C7" s="353"/>
      <c r="D7" s="353"/>
    </row>
    <row r="8" spans="1:4" ht="15">
      <c r="A8" s="353"/>
      <c r="B8" s="353"/>
      <c r="C8" s="353"/>
      <c r="D8" s="353"/>
    </row>
    <row r="9" spans="1:4" ht="15">
      <c r="A9" s="353"/>
      <c r="B9" s="353"/>
      <c r="C9" s="353"/>
      <c r="D9" s="353"/>
    </row>
    <row r="10" spans="1:4" ht="15">
      <c r="A10" s="353"/>
      <c r="B10" s="353"/>
      <c r="C10" s="353"/>
      <c r="D10" s="353"/>
    </row>
    <row r="11" spans="1:4" ht="15">
      <c r="A11" s="353"/>
      <c r="B11" s="353"/>
      <c r="C11" s="353"/>
      <c r="D11" s="353"/>
    </row>
    <row r="12" spans="1:4" ht="15">
      <c r="A12" s="353"/>
      <c r="B12" s="353"/>
      <c r="C12" s="353"/>
      <c r="D12" s="353"/>
    </row>
    <row r="13" spans="1:4" ht="15">
      <c r="A13" s="353"/>
      <c r="B13" s="353"/>
      <c r="C13" s="353"/>
      <c r="D13" s="353"/>
    </row>
    <row r="14" spans="1:4" ht="15">
      <c r="A14" s="353"/>
      <c r="B14" s="353"/>
      <c r="C14" s="353"/>
      <c r="D14" s="353"/>
    </row>
    <row r="15" spans="1:4" ht="15">
      <c r="A15" s="353"/>
      <c r="B15" s="353"/>
      <c r="C15" s="353"/>
      <c r="D15" s="353"/>
    </row>
    <row r="16" spans="1:4" ht="15">
      <c r="A16" s="352"/>
      <c r="B16" s="353"/>
      <c r="C16" s="353"/>
      <c r="D16" s="353"/>
    </row>
    <row r="17" spans="1:17" ht="15">
      <c r="A17" s="353"/>
      <c r="B17" s="353"/>
      <c r="C17" s="353"/>
      <c r="D17" s="353"/>
    </row>
    <row r="18" spans="1:17" ht="15">
      <c r="A18" s="353"/>
      <c r="B18" s="353"/>
      <c r="C18" s="353"/>
      <c r="D18" s="353"/>
    </row>
    <row r="19" spans="1:17" ht="15">
      <c r="A19" s="353"/>
      <c r="B19" s="353"/>
      <c r="C19" s="353"/>
      <c r="D19" s="353"/>
    </row>
    <row r="20" spans="1:17" ht="15">
      <c r="A20" s="353"/>
      <c r="B20" s="353"/>
      <c r="C20" s="353"/>
      <c r="D20" s="353"/>
    </row>
    <row r="22" spans="1:17">
      <c r="A22" s="355" t="s">
        <v>158</v>
      </c>
      <c r="C22" s="356" t="s">
        <v>159</v>
      </c>
      <c r="D22" s="357">
        <v>43100</v>
      </c>
      <c r="E22" s="357">
        <v>43131</v>
      </c>
      <c r="F22" s="357">
        <v>43159</v>
      </c>
      <c r="G22" s="357">
        <v>43190</v>
      </c>
      <c r="H22" s="357">
        <v>43220</v>
      </c>
      <c r="I22" s="357">
        <v>43251</v>
      </c>
      <c r="J22" s="357">
        <v>43281</v>
      </c>
      <c r="K22" s="357">
        <v>43312</v>
      </c>
      <c r="L22" s="357">
        <v>43343</v>
      </c>
      <c r="M22" s="357">
        <v>43373</v>
      </c>
      <c r="N22" s="357">
        <v>43404</v>
      </c>
      <c r="O22" s="357">
        <v>43434</v>
      </c>
      <c r="P22" s="357">
        <v>43465</v>
      </c>
    </row>
    <row r="24" spans="1:17">
      <c r="A24" s="358" t="s">
        <v>160</v>
      </c>
    </row>
    <row r="25" spans="1:17">
      <c r="A25" s="354" t="s">
        <v>161</v>
      </c>
      <c r="B25" s="359" t="s">
        <v>162</v>
      </c>
      <c r="C25" s="360">
        <f>SUMIF('TY Functl GP Detail (G)'!$Q$4:$Q$208,$B25,'TY Functl GP Detail (G)'!$P$4:$P$208)</f>
        <v>67819845.46208334</v>
      </c>
      <c r="D25" s="360">
        <f>SUMIF('TY Functl GP Detail (G)'!$Q$4:$Q$208,$B25,'TY Functl GP Detail (G)'!$C$4:$C$208)</f>
        <v>66508287.210000001</v>
      </c>
      <c r="E25" s="360">
        <f>SUMIF('TY Functl GP Detail (G)'!$Q$4:$Q$208,$B25,'TY Functl GP Detail (G)'!$D$4:$D$208)</f>
        <v>67267256.650000006</v>
      </c>
      <c r="F25" s="360">
        <f>SUMIF('TY Functl GP Detail (G)'!$Q$4:$Q$208,$B25,'TY Functl GP Detail (G)'!$E$4:$E$208)</f>
        <v>67261195.680000007</v>
      </c>
      <c r="G25" s="360">
        <f>SUMIF('TY Functl GP Detail (G)'!$Q$4:$Q$208,$B25,'TY Functl GP Detail (G)'!$F$4:$F$208)</f>
        <v>67275791.840000004</v>
      </c>
      <c r="H25" s="360">
        <f>SUMIF('TY Functl GP Detail (G)'!$Q$4:$Q$208,$B25,'TY Functl GP Detail (G)'!$G$4:$G$208)</f>
        <v>67273479.840000004</v>
      </c>
      <c r="I25" s="360">
        <f>SUMIF('TY Functl GP Detail (G)'!$Q$4:$Q$208,$B25,'TY Functl GP Detail (G)'!$H$4:$H$208)</f>
        <v>67249133.120000005</v>
      </c>
      <c r="J25" s="360">
        <f>SUMIF('TY Functl GP Detail (G)'!$Q$4:$Q$208,$B25,'TY Functl GP Detail (G)'!$I$4:$I$208)</f>
        <v>67248871.420000002</v>
      </c>
      <c r="K25" s="360">
        <f>SUMIF('TY Functl GP Detail (G)'!$Q$4:$Q$208,$B25,'TY Functl GP Detail (G)'!$J$4:$J$208)</f>
        <v>67237991.879999995</v>
      </c>
      <c r="L25" s="360">
        <f>SUMIF('TY Functl GP Detail (G)'!$Q$4:$Q$208,$B25,'TY Functl GP Detail (G)'!$K$4:$K$208)</f>
        <v>67227075.719999999</v>
      </c>
      <c r="M25" s="360">
        <f>SUMIF('TY Functl GP Detail (G)'!$Q$4:$Q$208,$B25,'TY Functl GP Detail (G)'!$L$4:$L$208)</f>
        <v>67188328.209999993</v>
      </c>
      <c r="N25" s="360">
        <f>SUMIF('TY Functl GP Detail (G)'!$Q$4:$Q$208,$B25,'TY Functl GP Detail (G)'!$M$4:$M$208)</f>
        <v>68909157.769999996</v>
      </c>
      <c r="O25" s="360">
        <f>SUMIF('TY Functl GP Detail (G)'!$Q$4:$Q$208,$B25,'TY Functl GP Detail (G)'!$N$4:$N$208)</f>
        <v>71915949.739999995</v>
      </c>
      <c r="P25" s="360">
        <f>SUMIF('TY Functl GP Detail (G)'!$Q$4:$Q$208,$B25,'TY Functl GP Detail (G)'!$O$4:$O$208)</f>
        <v>69070916.140000001</v>
      </c>
    </row>
    <row r="26" spans="1:17">
      <c r="A26" s="354" t="s">
        <v>7</v>
      </c>
      <c r="B26" s="359" t="s">
        <v>163</v>
      </c>
      <c r="C26" s="361">
        <f>SUMIF('TY Functl GP Detail (G)'!$Q$4:$Q$208,$B26,'TY Functl GP Detail (G)'!$P$4:$P$208)</f>
        <v>0</v>
      </c>
      <c r="D26" s="361">
        <f>SUMIF('TY Functl GP Detail (G)'!$Q$4:$Q$208,$B26,'TY Functl GP Detail (G)'!$C$4:$C$208)</f>
        <v>0</v>
      </c>
      <c r="E26" s="361">
        <f>SUMIF('TY Functl GP Detail (G)'!$Q$4:$Q$208,$B26,'TY Functl GP Detail (G)'!$D$4:$D$208)</f>
        <v>0</v>
      </c>
      <c r="F26" s="361">
        <f>SUMIF('TY Functl GP Detail (G)'!$Q$4:$Q$208,$B26,'TY Functl GP Detail (G)'!$E$4:$E$208)</f>
        <v>0</v>
      </c>
      <c r="G26" s="361">
        <f>SUMIF('TY Functl GP Detail (G)'!$Q$4:$Q$208,$B26,'TY Functl GP Detail (G)'!$F$4:$F$208)</f>
        <v>0</v>
      </c>
      <c r="H26" s="361">
        <f>SUMIF('TY Functl GP Detail (G)'!$Q$4:$Q$208,$B26,'TY Functl GP Detail (G)'!$G$4:$G$208)</f>
        <v>0</v>
      </c>
      <c r="I26" s="361">
        <f>SUMIF('TY Functl GP Detail (G)'!$Q$4:$Q$208,$B26,'TY Functl GP Detail (G)'!$H$4:$H$208)</f>
        <v>0</v>
      </c>
      <c r="J26" s="361">
        <f>SUMIF('TY Functl GP Detail (G)'!$Q$4:$Q$208,$B26,'TY Functl GP Detail (G)'!$I$4:$I$208)</f>
        <v>0</v>
      </c>
      <c r="K26" s="361">
        <f>SUMIF('TY Functl GP Detail (G)'!$Q$4:$Q$208,$B26,'TY Functl GP Detail (G)'!$J$4:$J$208)</f>
        <v>0</v>
      </c>
      <c r="L26" s="361">
        <f>SUMIF('TY Functl GP Detail (G)'!$Q$4:$Q$208,$B26,'TY Functl GP Detail (G)'!$K$4:$K$208)</f>
        <v>0</v>
      </c>
      <c r="M26" s="361">
        <f>SUMIF('TY Functl GP Detail (G)'!$Q$4:$Q$208,$B26,'TY Functl GP Detail (G)'!$L$4:$L$208)</f>
        <v>0</v>
      </c>
      <c r="N26" s="361">
        <f>SUMIF('TY Functl GP Detail (G)'!$Q$4:$Q$208,$B26,'TY Functl GP Detail (G)'!$M$4:$M$208)</f>
        <v>0</v>
      </c>
      <c r="O26" s="361">
        <f>SUMIF('TY Functl GP Detail (G)'!$Q$4:$Q$208,$B26,'TY Functl GP Detail (G)'!$N$4:$N$208)</f>
        <v>0</v>
      </c>
      <c r="P26" s="361">
        <f>SUMIF('TY Functl GP Detail (G)'!$Q$4:$Q$208,$B26,'TY Functl GP Detail (G)'!$O$4:$O$208)</f>
        <v>0</v>
      </c>
    </row>
    <row r="27" spans="1:17">
      <c r="A27" s="354" t="s">
        <v>8</v>
      </c>
      <c r="B27" s="359" t="s">
        <v>164</v>
      </c>
      <c r="C27" s="361">
        <f>SUMIF('TY Functl GP Detail (G)'!$Q$4:$Q$208,$B27,'TY Functl GP Detail (G)'!$P$4:$P$208)</f>
        <v>3710993360.6866665</v>
      </c>
      <c r="D27" s="361">
        <f>SUMIF('TY Functl GP Detail (G)'!$Q$4:$Q$208,$B27,'TY Functl GP Detail (G)'!$C$4:$C$208)</f>
        <v>3605786943.517817</v>
      </c>
      <c r="E27" s="361">
        <f>SUMIF('TY Functl GP Detail (G)'!$Q$4:$Q$208,$B27,'TY Functl GP Detail (G)'!$D$4:$D$208)</f>
        <v>3629673295.5999999</v>
      </c>
      <c r="F27" s="361">
        <f>SUMIF('TY Functl GP Detail (G)'!$Q$4:$Q$208,$B27,'TY Functl GP Detail (G)'!$E$4:$E$208)</f>
        <v>3636414505.9200001</v>
      </c>
      <c r="G27" s="361">
        <f>SUMIF('TY Functl GP Detail (G)'!$Q$4:$Q$208,$B27,'TY Functl GP Detail (G)'!$F$4:$F$208)</f>
        <v>3653521715.4499998</v>
      </c>
      <c r="H27" s="361">
        <f>SUMIF('TY Functl GP Detail (G)'!$Q$4:$Q$208,$B27,'TY Functl GP Detail (G)'!$G$4:$G$208)</f>
        <v>3669502924.0900002</v>
      </c>
      <c r="I27" s="361">
        <f>SUMIF('TY Functl GP Detail (G)'!$Q$4:$Q$208,$B27,'TY Functl GP Detail (G)'!$H$4:$H$208)</f>
        <v>3683149131.8600001</v>
      </c>
      <c r="J27" s="361">
        <f>SUMIF('TY Functl GP Detail (G)'!$Q$4:$Q$208,$B27,'TY Functl GP Detail (G)'!$I$4:$I$208)</f>
        <v>3704354338.8099999</v>
      </c>
      <c r="K27" s="361">
        <f>SUMIF('TY Functl GP Detail (G)'!$Q$4:$Q$208,$B27,'TY Functl GP Detail (G)'!$J$4:$J$208)</f>
        <v>3723105544.77</v>
      </c>
      <c r="L27" s="361">
        <f>SUMIF('TY Functl GP Detail (G)'!$Q$4:$Q$208,$B27,'TY Functl GP Detail (G)'!$K$4:$K$208)</f>
        <v>3741487749.9000001</v>
      </c>
      <c r="M27" s="361">
        <f>SUMIF('TY Functl GP Detail (G)'!$Q$4:$Q$208,$B27,'TY Functl GP Detail (G)'!$L$4:$L$208)</f>
        <v>3763923954.1900001</v>
      </c>
      <c r="N27" s="361">
        <f>SUMIF('TY Functl GP Detail (G)'!$Q$4:$Q$208,$B27,'TY Functl GP Detail (G)'!$M$4:$M$208)</f>
        <v>3791911157.71</v>
      </c>
      <c r="O27" s="361">
        <f>SUMIF('TY Functl GP Detail (G)'!$Q$4:$Q$208,$B27,'TY Functl GP Detail (G)'!$N$4:$N$208)</f>
        <v>3807155360.29</v>
      </c>
      <c r="P27" s="361">
        <f>SUMIF('TY Functl GP Detail (G)'!$Q$4:$Q$208,$B27,'TY Functl GP Detail (G)'!$O$4:$O$208)</f>
        <v>3849635035.7821827</v>
      </c>
    </row>
    <row r="28" spans="1:17">
      <c r="A28" s="362" t="s">
        <v>16</v>
      </c>
      <c r="B28" s="363" t="s">
        <v>165</v>
      </c>
      <c r="C28" s="361">
        <f>SUMIF('TY Functl GP Detail (G)'!$Q$4:$Q$208,$B28,'TY Functl GP Detail (G)'!$P$4:$P$208)</f>
        <v>139531979.72830001</v>
      </c>
      <c r="D28" s="361">
        <f>SUMIF('TY Functl GP Detail (G)'!$Q$4:$Q$208,$B28,'TY Functl GP Detail (G)'!$C$4:$C$208)</f>
        <v>129168886.76995371</v>
      </c>
      <c r="E28" s="361">
        <f>SUMIF('TY Functl GP Detail (G)'!$Q$4:$Q$208,$B28,'TY Functl GP Detail (G)'!$D$4:$D$208)</f>
        <v>129468817.16974954</v>
      </c>
      <c r="F28" s="361">
        <f>SUMIF('TY Functl GP Detail (G)'!$Q$4:$Q$208,$B28,'TY Functl GP Detail (G)'!$E$4:$E$208)</f>
        <v>129873079.84903622</v>
      </c>
      <c r="G28" s="361">
        <f>SUMIF('TY Functl GP Detail (G)'!$Q$4:$Q$208,$B28,'TY Functl GP Detail (G)'!$F$4:$F$208)</f>
        <v>130702758.62167302</v>
      </c>
      <c r="H28" s="361">
        <f>SUMIF('TY Functl GP Detail (G)'!$Q$4:$Q$208,$B28,'TY Functl GP Detail (G)'!$G$4:$G$208)</f>
        <v>130696475.18805182</v>
      </c>
      <c r="I28" s="361">
        <f>SUMIF('TY Functl GP Detail (G)'!$Q$4:$Q$208,$B28,'TY Functl GP Detail (G)'!$H$4:$H$208)</f>
        <v>133564470.37403964</v>
      </c>
      <c r="J28" s="361">
        <f>SUMIF('TY Functl GP Detail (G)'!$Q$4:$Q$208,$B28,'TY Functl GP Detail (G)'!$I$4:$I$208)</f>
        <v>137066748.76316243</v>
      </c>
      <c r="K28" s="361">
        <f>SUMIF('TY Functl GP Detail (G)'!$Q$4:$Q$208,$B28,'TY Functl GP Detail (G)'!$J$4:$J$208)</f>
        <v>136546633.26439846</v>
      </c>
      <c r="L28" s="361">
        <f>SUMIF('TY Functl GP Detail (G)'!$Q$4:$Q$208,$B28,'TY Functl GP Detail (G)'!$K$4:$K$208)</f>
        <v>137163762.06551895</v>
      </c>
      <c r="M28" s="361">
        <f>SUMIF('TY Functl GP Detail (G)'!$Q$4:$Q$208,$B28,'TY Functl GP Detail (G)'!$L$4:$L$208)</f>
        <v>147926721.81230426</v>
      </c>
      <c r="N28" s="361">
        <f>SUMIF('TY Functl GP Detail (G)'!$Q$4:$Q$208,$B28,'TY Functl GP Detail (G)'!$M$4:$M$208)</f>
        <v>155422009.74432018</v>
      </c>
      <c r="O28" s="361">
        <f>SUMIF('TY Functl GP Detail (G)'!$Q$4:$Q$208,$B28,'TY Functl GP Detail (G)'!$N$4:$N$208)</f>
        <v>157036716.94103098</v>
      </c>
      <c r="P28" s="361">
        <f>SUMIF('TY Functl GP Detail (G)'!$Q$4:$Q$208,$B28,'TY Functl GP Detail (G)'!$O$4:$O$208)</f>
        <v>168680031.12267539</v>
      </c>
    </row>
    <row r="29" spans="1:17">
      <c r="A29" s="362" t="s">
        <v>17</v>
      </c>
      <c r="B29" s="363" t="s">
        <v>9</v>
      </c>
      <c r="C29" s="364">
        <f>SUMIF('TY Functl GP Detail (G)'!$Q$4:$Q$208,$B29,'TY Functl GP Detail (G)'!$P$4:$P$208)</f>
        <v>173600529.37760013</v>
      </c>
      <c r="D29" s="364">
        <f>SUMIF('TY Functl GP Detail (G)'!$Q$4:$Q$208,$B29,'TY Functl GP Detail (G)'!$C$4:$C$208)</f>
        <v>158241918.11513078</v>
      </c>
      <c r="E29" s="364">
        <f>SUMIF('TY Functl GP Detail (G)'!$Q$4:$Q$208,$B29,'TY Functl GP Detail (G)'!$D$4:$D$208)</f>
        <v>158128719.46777058</v>
      </c>
      <c r="F29" s="364">
        <f>SUMIF('TY Functl GP Detail (G)'!$Q$4:$Q$208,$B29,'TY Functl GP Detail (G)'!$E$4:$E$208)</f>
        <v>158757832.83535618</v>
      </c>
      <c r="G29" s="364">
        <f>SUMIF('TY Functl GP Detail (G)'!$Q$4:$Q$208,$B29,'TY Functl GP Detail (G)'!$F$4:$F$208)</f>
        <v>159940808.35177216</v>
      </c>
      <c r="H29" s="364">
        <f>SUMIF('TY Functl GP Detail (G)'!$Q$4:$Q$208,$B29,'TY Functl GP Detail (G)'!$G$4:$G$208)</f>
        <v>159995908.60581061</v>
      </c>
      <c r="I29" s="364">
        <f>SUMIF('TY Functl GP Detail (G)'!$Q$4:$Q$208,$B29,'TY Functl GP Detail (G)'!$H$4:$H$208)</f>
        <v>165752030.29595572</v>
      </c>
      <c r="J29" s="364">
        <f>SUMIF('TY Functl GP Detail (G)'!$Q$4:$Q$208,$B29,'TY Functl GP Detail (G)'!$I$4:$I$208)</f>
        <v>169803217.19020864</v>
      </c>
      <c r="K29" s="364">
        <f>SUMIF('TY Functl GP Detail (G)'!$Q$4:$Q$208,$B29,'TY Functl GP Detail (G)'!$J$4:$J$208)</f>
        <v>170834154.23741543</v>
      </c>
      <c r="L29" s="364">
        <f>SUMIF('TY Functl GP Detail (G)'!$Q$4:$Q$208,$B29,'TY Functl GP Detail (G)'!$K$4:$K$208)</f>
        <v>171693962.83654606</v>
      </c>
      <c r="M29" s="364">
        <f>SUMIF('TY Functl GP Detail (G)'!$Q$4:$Q$208,$B29,'TY Functl GP Detail (G)'!$L$4:$L$208)</f>
        <v>186634825.99457887</v>
      </c>
      <c r="N29" s="364">
        <f>SUMIF('TY Functl GP Detail (G)'!$Q$4:$Q$208,$B29,'TY Functl GP Detail (G)'!$M$4:$M$208)</f>
        <v>196768872.17527306</v>
      </c>
      <c r="O29" s="364">
        <f>SUMIF('TY Functl GP Detail (G)'!$Q$4:$Q$208,$B29,'TY Functl GP Detail (G)'!$N$4:$N$208)</f>
        <v>198997867.00537798</v>
      </c>
      <c r="P29" s="364">
        <f>SUMIF('TY Functl GP Detail (G)'!$Q$4:$Q$208,$B29,'TY Functl GP Detail (G)'!$O$4:$O$208)</f>
        <v>213554388.95514211</v>
      </c>
    </row>
    <row r="30" spans="1:17">
      <c r="C30" s="365"/>
    </row>
    <row r="31" spans="1:17" ht="13.5" thickBot="1">
      <c r="A31" s="358" t="s">
        <v>166</v>
      </c>
      <c r="B31" s="358"/>
      <c r="C31" s="504">
        <f>SUM(C25:C30)</f>
        <v>4091945715.2546501</v>
      </c>
      <c r="D31" s="504">
        <f t="shared" ref="D31:P31" si="0">SUM(D25:D30)</f>
        <v>3959706035.6129017</v>
      </c>
      <c r="E31" s="504">
        <f t="shared" si="0"/>
        <v>3984538088.8875203</v>
      </c>
      <c r="F31" s="504">
        <f t="shared" si="0"/>
        <v>3992306614.2843924</v>
      </c>
      <c r="G31" s="504">
        <f t="shared" si="0"/>
        <v>4011441074.2634454</v>
      </c>
      <c r="H31" s="504">
        <f t="shared" si="0"/>
        <v>4027468787.7238626</v>
      </c>
      <c r="I31" s="504">
        <f t="shared" si="0"/>
        <v>4049714765.6499953</v>
      </c>
      <c r="J31" s="504">
        <f t="shared" si="0"/>
        <v>4078473176.1833711</v>
      </c>
      <c r="K31" s="504">
        <f t="shared" si="0"/>
        <v>4097724324.151814</v>
      </c>
      <c r="L31" s="504">
        <f t="shared" si="0"/>
        <v>4117572550.5220647</v>
      </c>
      <c r="M31" s="504">
        <f t="shared" si="0"/>
        <v>4165673830.206883</v>
      </c>
      <c r="N31" s="504">
        <f t="shared" si="0"/>
        <v>4213011197.3995934</v>
      </c>
      <c r="O31" s="504">
        <f t="shared" si="0"/>
        <v>4235105893.9764085</v>
      </c>
      <c r="P31" s="504">
        <f t="shared" si="0"/>
        <v>4300940372</v>
      </c>
      <c r="Q31" s="360"/>
    </row>
    <row r="32" spans="1:17" s="366" customFormat="1" ht="12" thickTop="1">
      <c r="A32" s="366" t="s">
        <v>1640</v>
      </c>
      <c r="C32" s="367">
        <f>C31-'TY Functl GP Detail (G)'!P210</f>
        <v>0</v>
      </c>
      <c r="D32" s="367">
        <f>D31-'TY Functl GP Detail (G)'!C210</f>
        <v>0</v>
      </c>
      <c r="E32" s="367">
        <f>E31-'TY Functl GP Detail (G)'!D210</f>
        <v>0</v>
      </c>
      <c r="F32" s="367">
        <f>F31-'TY Functl GP Detail (G)'!E210</f>
        <v>0</v>
      </c>
      <c r="G32" s="367">
        <f>G31-'TY Functl GP Detail (G)'!F210</f>
        <v>0</v>
      </c>
      <c r="H32" s="367">
        <f>H31-'TY Functl GP Detail (G)'!G210</f>
        <v>0</v>
      </c>
      <c r="I32" s="367">
        <f>I31-'TY Functl GP Detail (G)'!H210</f>
        <v>0</v>
      </c>
      <c r="J32" s="367">
        <f>J31-'TY Functl GP Detail (G)'!I210</f>
        <v>0</v>
      </c>
      <c r="K32" s="367">
        <f>K31-'TY Functl GP Detail (G)'!J210</f>
        <v>0</v>
      </c>
      <c r="L32" s="367">
        <f>L31-'TY Functl GP Detail (G)'!K210</f>
        <v>0</v>
      </c>
      <c r="M32" s="367">
        <f>M31-'TY Functl GP Detail (G)'!L210</f>
        <v>0</v>
      </c>
      <c r="N32" s="367">
        <f>N31-'TY Functl GP Detail (G)'!M210</f>
        <v>0</v>
      </c>
      <c r="O32" s="367">
        <f>O31-'TY Functl GP Detail (G)'!N210</f>
        <v>0</v>
      </c>
      <c r="P32" s="367">
        <f>P31-'TY Functl GP Detail (G)'!O210</f>
        <v>0</v>
      </c>
    </row>
    <row r="34" spans="1:16" ht="15">
      <c r="C34" s="368" t="s">
        <v>19</v>
      </c>
      <c r="D34" s="2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</row>
    <row r="35" spans="1:16">
      <c r="A35" s="355" t="s">
        <v>158</v>
      </c>
      <c r="C35" s="356" t="s">
        <v>167</v>
      </c>
      <c r="D35" s="357">
        <v>43100</v>
      </c>
      <c r="E35" s="357">
        <v>43131</v>
      </c>
      <c r="F35" s="357">
        <v>43159</v>
      </c>
      <c r="G35" s="357">
        <v>43190</v>
      </c>
      <c r="H35" s="357">
        <v>43220</v>
      </c>
      <c r="I35" s="357">
        <v>43251</v>
      </c>
      <c r="J35" s="357">
        <v>43281</v>
      </c>
      <c r="K35" s="357">
        <v>43312</v>
      </c>
      <c r="L35" s="357">
        <v>43343</v>
      </c>
      <c r="M35" s="357">
        <v>43373</v>
      </c>
      <c r="N35" s="357">
        <v>43404</v>
      </c>
      <c r="O35" s="357">
        <v>43434</v>
      </c>
      <c r="P35" s="357">
        <v>43465</v>
      </c>
    </row>
    <row r="37" spans="1:16">
      <c r="A37" s="358" t="s">
        <v>160</v>
      </c>
      <c r="C37" s="362"/>
    </row>
    <row r="38" spans="1:16">
      <c r="A38" s="354" t="s">
        <v>161</v>
      </c>
      <c r="B38" s="359" t="s">
        <v>162</v>
      </c>
      <c r="C38" s="215">
        <f>-SUMIF('TY Functl AD Detail (G)'!$Q$3:$Q$312,$B25,'TY Functl AD Detail (G)'!$P$3:$P$312)</f>
        <v>-33125037.959271803</v>
      </c>
      <c r="D38" s="215">
        <f>-SUMIF('TY Functl AD Detail (G)'!$Q$3:$Q$312,$B25,'TY Functl AD Detail (G)'!C3:C312)</f>
        <v>-32366954.958329931</v>
      </c>
      <c r="E38" s="215">
        <f>-SUMIF('TY Functl AD Detail (G)'!$Q$3:$Q$312,$B25,'TY Functl AD Detail (G)'!$D$3:$D$312)</f>
        <v>-32482873.105785139</v>
      </c>
      <c r="F38" s="215">
        <f>-SUMIF('TY Functl AD Detail (G)'!$Q$3:$Q$312,$B25,'TY Functl AD Detail (G)'!$E$3:$E$312)</f>
        <v>-32596498.550093204</v>
      </c>
      <c r="G38" s="215">
        <f>-SUMIF('TY Functl AD Detail (G)'!$Q$3:$Q$312,$B25,'TY Functl AD Detail (G)'!$F$3:$F$312)</f>
        <v>-32770164.108565561</v>
      </c>
      <c r="H38" s="215">
        <f>-SUMIF('TY Functl AD Detail (G)'!$Q$3:$Q$312,$B25,'TY Functl AD Detail (G)'!$G$3:$G$312)</f>
        <v>-32892763.845535126</v>
      </c>
      <c r="I38" s="215">
        <f>-SUMIF('TY Functl AD Detail (G)'!$Q$3:$Q$312,$B25,'TY Functl AD Detail (G)'!$H$3:$H$312)</f>
        <v>-33012454.799375709</v>
      </c>
      <c r="J38" s="215">
        <f>-SUMIF('TY Functl AD Detail (G)'!$Q$3:$Q$312,$B25,'TY Functl AD Detail (G)'!$I$3:$I$312)</f>
        <v>-33133730.701466881</v>
      </c>
      <c r="K38" s="215">
        <f>-SUMIF('TY Functl AD Detail (G)'!$Q$3:$Q$312,$B25,'TY Functl AD Detail (G)'!$J$3:$J$312)</f>
        <v>-33256968.968013126</v>
      </c>
      <c r="L38" s="215">
        <f>-SUMIF('TY Functl AD Detail (G)'!$Q$3:$Q$312,$B25,'TY Functl AD Detail (G)'!$K$3:$K$312)</f>
        <v>-33387524.660237461</v>
      </c>
      <c r="M38" s="215">
        <f>-SUMIF('TY Functl AD Detail (G)'!$Q$3:$Q$312,$B25,'TY Functl AD Detail (G)'!$L$3:$L$312)</f>
        <v>-33469797.701004609</v>
      </c>
      <c r="N38" s="215">
        <f>-SUMIF('TY Functl AD Detail (G)'!$Q$3:$Q$312,$B25,'TY Functl AD Detail (G)'!$M$3:$M$312)</f>
        <v>-33627940.567591563</v>
      </c>
      <c r="O38" s="215">
        <f>-SUMIF('TY Functl AD Detail (G)'!$Q$3:$Q$312,$B25,'TY Functl AD Detail (G)'!$N$3:$N$312)</f>
        <v>-33757198.883526586</v>
      </c>
      <c r="P38" s="215">
        <f>-SUMIF('TY Functl AD Detail (G)'!$Q$3:$Q$312,$B25,'TY Functl AD Detail (G)'!$O$3:$O$312)</f>
        <v>-33877132.27322977</v>
      </c>
    </row>
    <row r="39" spans="1:16">
      <c r="A39" s="354" t="s">
        <v>7</v>
      </c>
      <c r="B39" s="359" t="s">
        <v>163</v>
      </c>
      <c r="C39" s="369">
        <f>-SUMIF('TY Functl AD Detail (G)'!$Q$3:$Q$312,$B26,'TY Functl AD Detail (G)'!$P$3:$P$312)</f>
        <v>0</v>
      </c>
      <c r="D39" s="369">
        <f>-SUMIF('TY Functl AD Detail (G)'!$Q$3:$Q$312,$B26,'TY Functl AD Detail (G)'!$C$3:$C$312)</f>
        <v>0</v>
      </c>
      <c r="E39" s="369">
        <f>-SUMIF('TY Functl AD Detail (G)'!$Q$3:$Q$312,$B26,'TY Functl AD Detail (G)'!$D$3:$D$312)</f>
        <v>0</v>
      </c>
      <c r="F39" s="369">
        <f>-SUMIF('TY Functl AD Detail (G)'!$Q$3:$Q$312,$B26,'TY Functl AD Detail (G)'!$E$3:$E$312)</f>
        <v>0</v>
      </c>
      <c r="G39" s="369">
        <f>-SUMIF('TY Functl AD Detail (G)'!$Q$3:$Q$312,$B26,'TY Functl AD Detail (G)'!$F$3:$F$312)</f>
        <v>0</v>
      </c>
      <c r="H39" s="369">
        <f>-SUMIF('TY Functl AD Detail (G)'!$Q$3:$Q$312,$B26,'TY Functl AD Detail (G)'!$G$3:$G$312)</f>
        <v>0</v>
      </c>
      <c r="I39" s="369">
        <f>-SUMIF('TY Functl AD Detail (G)'!$Q$3:$Q$312,$B26,'TY Functl AD Detail (G)'!$H$3:$H$312)</f>
        <v>0</v>
      </c>
      <c r="J39" s="369">
        <f>-SUMIF('TY Functl AD Detail (G)'!$Q$3:$Q$312,$B26,'TY Functl AD Detail (G)'!$I$3:$I$312)</f>
        <v>0</v>
      </c>
      <c r="K39" s="369">
        <f>-SUMIF('TY Functl AD Detail (G)'!$Q$3:$Q$312,$B26,'TY Functl AD Detail (G)'!$J$3:$J$312)</f>
        <v>0</v>
      </c>
      <c r="L39" s="369">
        <f>-SUMIF('TY Functl AD Detail (G)'!$Q$3:$Q$312,$B26,'TY Functl AD Detail (G)'!$K$3:$K$312)</f>
        <v>0</v>
      </c>
      <c r="M39" s="369">
        <f>-SUMIF('TY Functl AD Detail (G)'!$Q$3:$Q$312,$B26,'TY Functl AD Detail (G)'!$L$3:$L$312)</f>
        <v>0</v>
      </c>
      <c r="N39" s="369">
        <f>-SUMIF('TY Functl AD Detail (G)'!$Q$3:$Q$312,$B26,'TY Functl AD Detail (G)'!$M$3:$M$312)</f>
        <v>0</v>
      </c>
      <c r="O39" s="369">
        <f>-SUMIF('TY Functl AD Detail (G)'!$Q$3:$Q$312,$B26,'TY Functl AD Detail (G)'!$N$3:$N$312)</f>
        <v>0</v>
      </c>
      <c r="P39" s="369">
        <f>-SUMIF('TY Functl AD Detail (G)'!$Q$3:$Q$312,$B26,'TY Functl AD Detail (G)'!$O$3:$O$312)</f>
        <v>0</v>
      </c>
    </row>
    <row r="40" spans="1:16">
      <c r="A40" s="354" t="s">
        <v>8</v>
      </c>
      <c r="B40" s="359" t="s">
        <v>164</v>
      </c>
      <c r="C40" s="369">
        <f>-SUMIF('TY Functl AD Detail (G)'!$Q$3:$Q$312,$B27,'TY Functl AD Detail (G)'!$P$3:$P$312)</f>
        <v>-1433137826.69191</v>
      </c>
      <c r="D40" s="369">
        <f>-SUMIF('TY Functl AD Detail (G)'!$Q$3:$Q$312,$B27,'TY Functl AD Detail (G)'!$C$3:$C$312)</f>
        <v>-1394291308.4457569</v>
      </c>
      <c r="E40" s="369">
        <f>-SUMIF('TY Functl AD Detail (G)'!$Q$3:$Q$312,$B27,'TY Functl AD Detail (G)'!$D$3:$D$312)</f>
        <v>-1400529335.4109099</v>
      </c>
      <c r="F40" s="369">
        <f>-SUMIF('TY Functl AD Detail (G)'!$Q$3:$Q$312,$B27,'TY Functl AD Detail (G)'!$E$3:$E$312)</f>
        <v>-1407452937.9303923</v>
      </c>
      <c r="G40" s="369">
        <f>-SUMIF('TY Functl AD Detail (G)'!$Q$3:$Q$312,$B27,'TY Functl AD Detail (G)'!$F$3:$F$312)</f>
        <v>-1414225120.9930232</v>
      </c>
      <c r="H40" s="369">
        <f>-SUMIF('TY Functl AD Detail (G)'!$Q$3:$Q$312,$B27,'TY Functl AD Detail (G)'!$G$3:$G$312)</f>
        <v>-1421271064.0427072</v>
      </c>
      <c r="I40" s="369">
        <f>-SUMIF('TY Functl AD Detail (G)'!$Q$3:$Q$312,$B27,'TY Functl AD Detail (G)'!$H$3:$H$312)</f>
        <v>-1424259561.5349114</v>
      </c>
      <c r="J40" s="369">
        <f>-SUMIF('TY Functl AD Detail (G)'!$Q$3:$Q$312,$B27,'TY Functl AD Detail (G)'!$I$3:$I$312)</f>
        <v>-1431311348.0597496</v>
      </c>
      <c r="K40" s="369">
        <f>-SUMIF('TY Functl AD Detail (G)'!$Q$3:$Q$312,$B27,'TY Functl AD Detail (G)'!$J$3:$J$312)</f>
        <v>-1437815230.4257927</v>
      </c>
      <c r="L40" s="369">
        <f>-SUMIF('TY Functl AD Detail (G)'!$Q$3:$Q$312,$B27,'TY Functl AD Detail (G)'!$K$3:$K$312)</f>
        <v>-1446457073.8134804</v>
      </c>
      <c r="M40" s="369">
        <f>-SUMIF('TY Functl AD Detail (G)'!$Q$3:$Q$312,$B27,'TY Functl AD Detail (G)'!$L$3:$L$312)</f>
        <v>-1453437801.3786523</v>
      </c>
      <c r="N40" s="369">
        <f>-SUMIF('TY Functl AD Detail (G)'!$Q$3:$Q$312,$B27,'TY Functl AD Detail (G)'!$M$3:$M$312)</f>
        <v>-1459738521.202204</v>
      </c>
      <c r="O40" s="369">
        <f>-SUMIF('TY Functl AD Detail (G)'!$Q$3:$Q$312,$B27,'TY Functl AD Detail (G)'!$N$3:$N$312)</f>
        <v>-1466914937.4373622</v>
      </c>
      <c r="P40" s="369">
        <f>-SUMIF('TY Functl AD Detail (G)'!$Q$3:$Q$312,$B27,'TY Functl AD Detail (G)'!$O$3:$O$312)</f>
        <v>-1474178235.2325799</v>
      </c>
    </row>
    <row r="41" spans="1:16">
      <c r="A41" s="362" t="s">
        <v>16</v>
      </c>
      <c r="B41" s="363" t="s">
        <v>165</v>
      </c>
      <c r="C41" s="369">
        <f>-SUMIF('TY Functl AD Detail (G)'!$Q$3:$Q$312,$B28,'TY Functl AD Detail (G)'!$P$3:$P$312)</f>
        <v>-47274087.95805271</v>
      </c>
      <c r="D41" s="369">
        <f>-SUMIF('TY Functl AD Detail (G)'!$Q$3:$Q$312,$B28,'TY Functl AD Detail (G)'!$C$3:$C$312)</f>
        <v>-42497437.162294544</v>
      </c>
      <c r="E41" s="369">
        <f>-SUMIF('TY Functl AD Detail (G)'!$Q$3:$Q$312,$B28,'TY Functl AD Detail (G)'!$D$3:$D$312)</f>
        <v>-42994638.559912838</v>
      </c>
      <c r="F41" s="369">
        <f>-SUMIF('TY Functl AD Detail (G)'!$Q$3:$Q$312,$B28,'TY Functl AD Detail (G)'!$E$3:$E$312)</f>
        <v>-43915845.746495999</v>
      </c>
      <c r="G41" s="369">
        <f>-SUMIF('TY Functl AD Detail (G)'!$Q$3:$Q$312,$B28,'TY Functl AD Detail (G)'!$F$3:$F$312)</f>
        <v>-45282022.845754862</v>
      </c>
      <c r="H41" s="369">
        <f>-SUMIF('TY Functl AD Detail (G)'!$Q$3:$Q$312,$B28,'TY Functl AD Detail (G)'!$G$3:$G$312)</f>
        <v>-46546116.858112901</v>
      </c>
      <c r="I41" s="369">
        <f>-SUMIF('TY Functl AD Detail (G)'!$Q$3:$Q$312,$B28,'TY Functl AD Detail (G)'!$H$3:$H$312)</f>
        <v>-46129964.887359753</v>
      </c>
      <c r="J41" s="369">
        <f>-SUMIF('TY Functl AD Detail (G)'!$Q$3:$Q$312,$B28,'TY Functl AD Detail (G)'!$I$3:$I$312)</f>
        <v>-47259002.737741917</v>
      </c>
      <c r="K41" s="369">
        <f>-SUMIF('TY Functl AD Detail (G)'!$Q$3:$Q$312,$B28,'TY Functl AD Detail (G)'!$J$3:$J$312)</f>
        <v>-46862559.226584964</v>
      </c>
      <c r="L41" s="369">
        <f>-SUMIF('TY Functl AD Detail (G)'!$Q$3:$Q$312,$B28,'TY Functl AD Detail (G)'!$K$3:$K$312)</f>
        <v>-48230237.028317735</v>
      </c>
      <c r="M41" s="369">
        <f>-SUMIF('TY Functl AD Detail (G)'!$Q$3:$Q$312,$B28,'TY Functl AD Detail (G)'!$L$3:$L$312)</f>
        <v>-49644650.940238655</v>
      </c>
      <c r="N41" s="369">
        <f>-SUMIF('TY Functl AD Detail (G)'!$Q$3:$Q$312,$B28,'TY Functl AD Detail (G)'!$M$3:$M$312)</f>
        <v>-50350262.41949755</v>
      </c>
      <c r="O41" s="369">
        <f>-SUMIF('TY Functl AD Detail (G)'!$Q$3:$Q$312,$B28,'TY Functl AD Detail (G)'!$N$3:$N$312)</f>
        <v>-52008986.1944796</v>
      </c>
      <c r="P41" s="369">
        <f>-SUMIF('TY Functl AD Detail (G)'!$Q$3:$Q$312,$B28,'TY Functl AD Detail (G)'!$O$3:$O$312)</f>
        <v>-53633346.924337715</v>
      </c>
    </row>
    <row r="42" spans="1:16">
      <c r="A42" s="362" t="s">
        <v>17</v>
      </c>
      <c r="B42" s="363" t="s">
        <v>9</v>
      </c>
      <c r="C42" s="370">
        <f>-SUMIF('TY Functl AD Detail (G)'!$Q$3:$Q$312,$B29,'TY Functl AD Detail (G)'!$P$3:$P$312)</f>
        <v>-56258222.169565432</v>
      </c>
      <c r="D42" s="370">
        <f>-SUMIF('TY Functl AD Detail (G)'!$Q$3:$Q$312,$B29,'TY Functl AD Detail (G)'!$C$3:$C$312)</f>
        <v>-51515204.928423628</v>
      </c>
      <c r="E42" s="370">
        <f>-SUMIF('TY Functl AD Detail (G)'!$Q$3:$Q$312,$B29,'TY Functl AD Detail (G)'!$D$3:$D$312)</f>
        <v>-51358736.503976531</v>
      </c>
      <c r="F42" s="370">
        <f>-SUMIF('TY Functl AD Detail (G)'!$Q$3:$Q$312,$B29,'TY Functl AD Detail (G)'!$E$3:$E$312)</f>
        <v>-52447149.013515033</v>
      </c>
      <c r="G42" s="370">
        <f>-SUMIF('TY Functl AD Detail (G)'!$Q$3:$Q$312,$B29,'TY Functl AD Detail (G)'!$F$3:$F$312)</f>
        <v>-54108877.045468651</v>
      </c>
      <c r="H42" s="370">
        <f>-SUMIF('TY Functl AD Detail (G)'!$Q$3:$Q$312,$B29,'TY Functl AD Detail (G)'!$G$3:$G$312)</f>
        <v>-55628297.093216173</v>
      </c>
      <c r="I42" s="370">
        <f>-SUMIF('TY Functl AD Detail (G)'!$Q$3:$Q$312,$B29,'TY Functl AD Detail (G)'!$H$3:$H$312)</f>
        <v>-54884184.224727392</v>
      </c>
      <c r="J42" s="370">
        <f>-SUMIF('TY Functl AD Detail (G)'!$Q$3:$Q$312,$B29,'TY Functl AD Detail (G)'!$I$3:$I$312)</f>
        <v>-56245648.545235954</v>
      </c>
      <c r="K42" s="370">
        <f>-SUMIF('TY Functl AD Detail (G)'!$Q$3:$Q$312,$B29,'TY Functl AD Detail (G)'!$J$3:$J$312)</f>
        <v>-55457713.573631011</v>
      </c>
      <c r="L42" s="370">
        <f>-SUMIF('TY Functl AD Detail (G)'!$Q$3:$Q$312,$B29,'TY Functl AD Detail (G)'!$K$3:$K$312)</f>
        <v>-57056112.461772569</v>
      </c>
      <c r="M42" s="370">
        <f>-SUMIF('TY Functl AD Detail (G)'!$Q$3:$Q$312,$B29,'TY Functl AD Detail (G)'!$L$3:$L$312)</f>
        <v>-58967916.004372492</v>
      </c>
      <c r="N42" s="370">
        <f>-SUMIF('TY Functl AD Detail (G)'!$Q$3:$Q$312,$B29,'TY Functl AD Detail (G)'!$M$3:$M$312)</f>
        <v>-59682087.37612427</v>
      </c>
      <c r="O42" s="370">
        <f>-SUMIF('TY Functl AD Detail (G)'!$Q$3:$Q$312,$B29,'TY Functl AD Detail (G)'!$N$3:$N$312)</f>
        <v>-61693713.220347047</v>
      </c>
      <c r="P42" s="370">
        <f>-SUMIF('TY Functl AD Detail (G)'!$Q$3:$Q$312,$B29,'TY Functl AD Detail (G)'!$O$3:$O$312)</f>
        <v>-63622240.99442634</v>
      </c>
    </row>
    <row r="43" spans="1:16">
      <c r="C43" s="362"/>
    </row>
    <row r="44" spans="1:16" ht="13.5" thickBot="1">
      <c r="A44" s="358" t="s">
        <v>166</v>
      </c>
      <c r="B44" s="358"/>
      <c r="C44" s="371">
        <f>SUM(C38:C43)</f>
        <v>-1569795174.7788</v>
      </c>
      <c r="D44" s="371">
        <f t="shared" ref="D44:P44" si="1">SUM(D38:D43)</f>
        <v>-1520670905.4948051</v>
      </c>
      <c r="E44" s="371">
        <f t="shared" si="1"/>
        <v>-1527365583.5805845</v>
      </c>
      <c r="F44" s="371">
        <f t="shared" si="1"/>
        <v>-1536412431.2404964</v>
      </c>
      <c r="G44" s="371">
        <f t="shared" si="1"/>
        <v>-1546386184.9928122</v>
      </c>
      <c r="H44" s="371">
        <f t="shared" si="1"/>
        <v>-1556338241.8395712</v>
      </c>
      <c r="I44" s="371">
        <f t="shared" si="1"/>
        <v>-1558286165.4463744</v>
      </c>
      <c r="J44" s="371">
        <f t="shared" si="1"/>
        <v>-1567949730.0441942</v>
      </c>
      <c r="K44" s="371">
        <f t="shared" si="1"/>
        <v>-1573392472.1940217</v>
      </c>
      <c r="L44" s="371">
        <f t="shared" si="1"/>
        <v>-1585130947.9638083</v>
      </c>
      <c r="M44" s="371">
        <f t="shared" si="1"/>
        <v>-1595520166.0242682</v>
      </c>
      <c r="N44" s="371">
        <f t="shared" si="1"/>
        <v>-1603398811.5654175</v>
      </c>
      <c r="O44" s="371">
        <f t="shared" si="1"/>
        <v>-1614374835.7357154</v>
      </c>
      <c r="P44" s="371">
        <f t="shared" si="1"/>
        <v>-1625310955.4245737</v>
      </c>
    </row>
    <row r="45" spans="1:16" ht="13.5" thickTop="1">
      <c r="A45" s="366" t="s">
        <v>1640</v>
      </c>
      <c r="B45" s="366"/>
      <c r="C45" s="367">
        <f>C44+'TY Functl AD Detail (G)'!P186</f>
        <v>0</v>
      </c>
      <c r="D45" s="367">
        <f>D44+'TY Functl AD Detail (G)'!C186</f>
        <v>0</v>
      </c>
      <c r="E45" s="367">
        <f>E44+'TY Functl AD Detail (G)'!D186</f>
        <v>0</v>
      </c>
      <c r="F45" s="367">
        <f>F44+'TY Functl AD Detail (G)'!E186</f>
        <v>0</v>
      </c>
      <c r="G45" s="367">
        <f>G44+'TY Functl AD Detail (G)'!F186</f>
        <v>0</v>
      </c>
      <c r="H45" s="367">
        <f>H44+'TY Functl AD Detail (G)'!G186</f>
        <v>0</v>
      </c>
      <c r="I45" s="367">
        <f>I44+'TY Functl AD Detail (G)'!H186</f>
        <v>0</v>
      </c>
      <c r="J45" s="367">
        <f>J44+'TY Functl AD Detail (G)'!I186</f>
        <v>0</v>
      </c>
      <c r="K45" s="367">
        <f>K44+'TY Functl AD Detail (G)'!J186</f>
        <v>0</v>
      </c>
      <c r="L45" s="367">
        <f>L44+'TY Functl AD Detail (G)'!K186</f>
        <v>0</v>
      </c>
      <c r="M45" s="367">
        <f>M44+'TY Functl AD Detail (G)'!L186</f>
        <v>0</v>
      </c>
      <c r="N45" s="367">
        <f>N44+'TY Functl AD Detail (G)'!M186</f>
        <v>0</v>
      </c>
      <c r="O45" s="367">
        <f>O44+'TY Functl AD Detail (G)'!N186</f>
        <v>0</v>
      </c>
      <c r="P45" s="367">
        <f>P44+'TY Functl AD Detail (G)'!O186</f>
        <v>0</v>
      </c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0"/>
  <sheetViews>
    <sheetView workbookViewId="0">
      <selection activeCell="D7" sqref="D7"/>
    </sheetView>
  </sheetViews>
  <sheetFormatPr defaultColWidth="9.140625" defaultRowHeight="15"/>
  <cols>
    <col min="1" max="1" width="12.5703125" style="17" customWidth="1"/>
    <col min="2" max="2" width="27.7109375" style="17" customWidth="1"/>
    <col min="3" max="3" width="15.28515625" style="17" bestFit="1" customWidth="1"/>
    <col min="4" max="4" width="13.28515625" style="17" bestFit="1" customWidth="1"/>
    <col min="5" max="6" width="14.28515625" style="17" bestFit="1" customWidth="1"/>
    <col min="7" max="15" width="13.28515625" style="17" bestFit="1" customWidth="1"/>
    <col min="16" max="16" width="16.7109375" style="4" bestFit="1" customWidth="1"/>
    <col min="17" max="17" width="13.28515625" style="17" bestFit="1" customWidth="1"/>
    <col min="18" max="18" width="7.5703125" style="374" bestFit="1" customWidth="1"/>
    <col min="19" max="16384" width="9.140625" style="17"/>
  </cols>
  <sheetData>
    <row r="1" spans="1:18">
      <c r="O1" s="372" t="s">
        <v>1665</v>
      </c>
      <c r="P1" s="373">
        <v>0.33810000000000001</v>
      </c>
    </row>
    <row r="3" spans="1:18" ht="15.75" thickBot="1">
      <c r="A3" s="375" t="s">
        <v>169</v>
      </c>
      <c r="B3" s="376" t="s">
        <v>170</v>
      </c>
      <c r="C3" s="376" t="s">
        <v>171</v>
      </c>
      <c r="D3" s="376" t="s">
        <v>172</v>
      </c>
      <c r="E3" s="376" t="s">
        <v>173</v>
      </c>
      <c r="F3" s="376" t="s">
        <v>174</v>
      </c>
      <c r="G3" s="376" t="s">
        <v>175</v>
      </c>
      <c r="H3" s="376" t="s">
        <v>176</v>
      </c>
      <c r="I3" s="376" t="s">
        <v>177</v>
      </c>
      <c r="J3" s="376" t="s">
        <v>178</v>
      </c>
      <c r="K3" s="376" t="s">
        <v>179</v>
      </c>
      <c r="L3" s="376" t="s">
        <v>180</v>
      </c>
      <c r="M3" s="376" t="s">
        <v>181</v>
      </c>
      <c r="N3" s="376" t="s">
        <v>182</v>
      </c>
      <c r="O3" s="376" t="s">
        <v>183</v>
      </c>
      <c r="P3" s="377" t="s">
        <v>184</v>
      </c>
      <c r="R3" s="378" t="s">
        <v>10</v>
      </c>
    </row>
    <row r="4" spans="1:18" ht="15.75" thickTop="1">
      <c r="A4" s="379" t="s">
        <v>1666</v>
      </c>
      <c r="B4" s="380" t="s">
        <v>1667</v>
      </c>
      <c r="C4" s="380">
        <v>0</v>
      </c>
      <c r="D4" s="380">
        <v>0</v>
      </c>
      <c r="E4" s="380">
        <v>0</v>
      </c>
      <c r="F4" s="380">
        <v>0</v>
      </c>
      <c r="G4" s="380">
        <v>0</v>
      </c>
      <c r="H4" s="380">
        <v>0</v>
      </c>
      <c r="I4" s="380">
        <v>0</v>
      </c>
      <c r="J4" s="380">
        <v>0</v>
      </c>
      <c r="K4" s="380">
        <v>0</v>
      </c>
      <c r="L4" s="380">
        <v>0</v>
      </c>
      <c r="M4" s="380">
        <v>0</v>
      </c>
      <c r="N4" s="380">
        <v>0</v>
      </c>
      <c r="O4" s="380">
        <v>0</v>
      </c>
      <c r="P4" s="381">
        <v>0</v>
      </c>
      <c r="Q4" s="359" t="s">
        <v>162</v>
      </c>
      <c r="R4" s="382">
        <f>(ROUND((C4+O4+SUM(D4:N4)*2)/24,-3)-(ROUND(P4,-3)))</f>
        <v>0</v>
      </c>
    </row>
    <row r="5" spans="1:18">
      <c r="A5" s="379" t="s">
        <v>1668</v>
      </c>
      <c r="B5" s="380" t="s">
        <v>1667</v>
      </c>
      <c r="C5" s="380">
        <v>5000</v>
      </c>
      <c r="D5" s="380">
        <v>5000</v>
      </c>
      <c r="E5" s="380">
        <v>5000</v>
      </c>
      <c r="F5" s="380">
        <v>5000</v>
      </c>
      <c r="G5" s="380">
        <v>5000</v>
      </c>
      <c r="H5" s="380">
        <v>5000</v>
      </c>
      <c r="I5" s="380">
        <v>5000</v>
      </c>
      <c r="J5" s="380">
        <v>5000</v>
      </c>
      <c r="K5" s="380">
        <v>5000</v>
      </c>
      <c r="L5" s="380">
        <v>5000</v>
      </c>
      <c r="M5" s="380">
        <v>5000</v>
      </c>
      <c r="N5" s="380">
        <v>5000</v>
      </c>
      <c r="O5" s="380">
        <v>5000</v>
      </c>
      <c r="P5" s="381">
        <v>4853</v>
      </c>
      <c r="Q5" s="359" t="s">
        <v>162</v>
      </c>
      <c r="R5" s="382">
        <f t="shared" ref="R5:R68" si="0">(ROUND((C5+O5+SUM(D5:N5)*2)/24,-3)-(ROUND(P5,-3)))</f>
        <v>0</v>
      </c>
    </row>
    <row r="6" spans="1:18">
      <c r="A6" s="379" t="s">
        <v>1669</v>
      </c>
      <c r="B6" s="380" t="s">
        <v>1667</v>
      </c>
      <c r="C6" s="380">
        <v>0</v>
      </c>
      <c r="D6" s="380">
        <v>0</v>
      </c>
      <c r="E6" s="380">
        <v>0</v>
      </c>
      <c r="F6" s="380">
        <v>0</v>
      </c>
      <c r="G6" s="380">
        <v>0</v>
      </c>
      <c r="H6" s="380">
        <v>0</v>
      </c>
      <c r="I6" s="380">
        <v>0</v>
      </c>
      <c r="J6" s="380">
        <v>0</v>
      </c>
      <c r="K6" s="380">
        <v>0</v>
      </c>
      <c r="L6" s="380">
        <v>0</v>
      </c>
      <c r="M6" s="380">
        <v>0</v>
      </c>
      <c r="N6" s="380">
        <v>0</v>
      </c>
      <c r="O6" s="380">
        <v>0</v>
      </c>
      <c r="P6" s="381">
        <v>0</v>
      </c>
      <c r="Q6" s="359" t="s">
        <v>162</v>
      </c>
      <c r="R6" s="382">
        <f t="shared" si="0"/>
        <v>0</v>
      </c>
    </row>
    <row r="7" spans="1:18">
      <c r="A7" s="379" t="s">
        <v>1670</v>
      </c>
      <c r="B7" s="380" t="s">
        <v>1667</v>
      </c>
      <c r="C7" s="380">
        <v>0</v>
      </c>
      <c r="D7" s="380">
        <v>0</v>
      </c>
      <c r="E7" s="380">
        <v>0</v>
      </c>
      <c r="F7" s="380">
        <v>0</v>
      </c>
      <c r="G7" s="380">
        <v>0</v>
      </c>
      <c r="H7" s="380">
        <v>0</v>
      </c>
      <c r="I7" s="380">
        <v>0</v>
      </c>
      <c r="J7" s="380">
        <v>0</v>
      </c>
      <c r="K7" s="380">
        <v>0</v>
      </c>
      <c r="L7" s="380">
        <v>0</v>
      </c>
      <c r="M7" s="380">
        <v>0</v>
      </c>
      <c r="N7" s="380">
        <v>0</v>
      </c>
      <c r="O7" s="380">
        <v>0</v>
      </c>
      <c r="P7" s="381">
        <v>0</v>
      </c>
      <c r="Q7" s="359" t="s">
        <v>162</v>
      </c>
      <c r="R7" s="382">
        <f t="shared" si="0"/>
        <v>0</v>
      </c>
    </row>
    <row r="8" spans="1:18">
      <c r="A8" s="379" t="s">
        <v>1671</v>
      </c>
      <c r="B8" s="380" t="s">
        <v>1667</v>
      </c>
      <c r="C8" s="380">
        <v>5385000</v>
      </c>
      <c r="D8" s="380">
        <v>5385000</v>
      </c>
      <c r="E8" s="380">
        <v>5385000</v>
      </c>
      <c r="F8" s="380">
        <v>5385000</v>
      </c>
      <c r="G8" s="380">
        <v>5385000</v>
      </c>
      <c r="H8" s="380">
        <v>5385000</v>
      </c>
      <c r="I8" s="380">
        <v>5385000</v>
      </c>
      <c r="J8" s="380">
        <v>5385000</v>
      </c>
      <c r="K8" s="380">
        <v>5385000</v>
      </c>
      <c r="L8" s="380">
        <v>5385000</v>
      </c>
      <c r="M8" s="380">
        <v>5385000</v>
      </c>
      <c r="N8" s="380">
        <v>5385000</v>
      </c>
      <c r="O8" s="380">
        <v>5385000</v>
      </c>
      <c r="P8" s="381">
        <v>5385099</v>
      </c>
      <c r="Q8" s="359" t="s">
        <v>162</v>
      </c>
      <c r="R8" s="382">
        <f t="shared" si="0"/>
        <v>0</v>
      </c>
    </row>
    <row r="9" spans="1:18">
      <c r="A9" s="379" t="s">
        <v>1672</v>
      </c>
      <c r="B9" s="380" t="s">
        <v>1667</v>
      </c>
      <c r="C9" s="380">
        <v>0</v>
      </c>
      <c r="D9" s="380">
        <v>0</v>
      </c>
      <c r="E9" s="380">
        <v>0</v>
      </c>
      <c r="F9" s="380">
        <v>0</v>
      </c>
      <c r="G9" s="380">
        <v>0</v>
      </c>
      <c r="H9" s="380">
        <v>0</v>
      </c>
      <c r="I9" s="380">
        <v>0</v>
      </c>
      <c r="J9" s="380">
        <v>0</v>
      </c>
      <c r="K9" s="380">
        <v>0</v>
      </c>
      <c r="L9" s="380">
        <v>0</v>
      </c>
      <c r="M9" s="380">
        <v>0</v>
      </c>
      <c r="N9" s="380">
        <v>0</v>
      </c>
      <c r="O9" s="380">
        <v>0</v>
      </c>
      <c r="P9" s="381">
        <v>0</v>
      </c>
      <c r="Q9" s="359" t="s">
        <v>162</v>
      </c>
      <c r="R9" s="382">
        <f t="shared" si="0"/>
        <v>0</v>
      </c>
    </row>
    <row r="10" spans="1:18">
      <c r="A10" s="379" t="s">
        <v>1673</v>
      </c>
      <c r="B10" s="380" t="s">
        <v>1667</v>
      </c>
      <c r="C10" s="380">
        <v>685000</v>
      </c>
      <c r="D10" s="380">
        <v>685000</v>
      </c>
      <c r="E10" s="380">
        <v>685000</v>
      </c>
      <c r="F10" s="380">
        <v>685000</v>
      </c>
      <c r="G10" s="380">
        <v>685000</v>
      </c>
      <c r="H10" s="380">
        <v>685000</v>
      </c>
      <c r="I10" s="380">
        <v>685000</v>
      </c>
      <c r="J10" s="380">
        <v>685000</v>
      </c>
      <c r="K10" s="380">
        <v>685000</v>
      </c>
      <c r="L10" s="380">
        <v>685000</v>
      </c>
      <c r="M10" s="380">
        <v>685000</v>
      </c>
      <c r="N10" s="380">
        <v>685000</v>
      </c>
      <c r="O10" s="380">
        <v>685000</v>
      </c>
      <c r="P10" s="381">
        <v>685183</v>
      </c>
      <c r="Q10" s="359" t="s">
        <v>162</v>
      </c>
      <c r="R10" s="382">
        <f t="shared" si="0"/>
        <v>0</v>
      </c>
    </row>
    <row r="11" spans="1:18">
      <c r="A11" s="379" t="s">
        <v>1674</v>
      </c>
      <c r="B11" s="380" t="s">
        <v>1667</v>
      </c>
      <c r="C11" s="380">
        <v>0</v>
      </c>
      <c r="D11" s="380">
        <v>0</v>
      </c>
      <c r="E11" s="380">
        <v>0</v>
      </c>
      <c r="F11" s="380">
        <v>0</v>
      </c>
      <c r="G11" s="380">
        <v>0</v>
      </c>
      <c r="H11" s="380">
        <v>0</v>
      </c>
      <c r="I11" s="380">
        <v>0</v>
      </c>
      <c r="J11" s="380">
        <v>0</v>
      </c>
      <c r="K11" s="380">
        <v>0</v>
      </c>
      <c r="L11" s="380">
        <v>0</v>
      </c>
      <c r="M11" s="380">
        <v>0</v>
      </c>
      <c r="N11" s="380">
        <v>0</v>
      </c>
      <c r="O11" s="380">
        <v>0</v>
      </c>
      <c r="P11" s="381">
        <v>0</v>
      </c>
      <c r="Q11" s="359" t="s">
        <v>162</v>
      </c>
      <c r="R11" s="382">
        <f t="shared" si="0"/>
        <v>0</v>
      </c>
    </row>
    <row r="12" spans="1:18">
      <c r="A12" s="379" t="s">
        <v>1675</v>
      </c>
      <c r="B12" s="380" t="s">
        <v>1667</v>
      </c>
      <c r="C12" s="380">
        <v>0</v>
      </c>
      <c r="D12" s="380">
        <v>0</v>
      </c>
      <c r="E12" s="380">
        <v>0</v>
      </c>
      <c r="F12" s="380">
        <v>0</v>
      </c>
      <c r="G12" s="380">
        <v>0</v>
      </c>
      <c r="H12" s="380">
        <v>0</v>
      </c>
      <c r="I12" s="380">
        <v>0</v>
      </c>
      <c r="J12" s="380">
        <v>0</v>
      </c>
      <c r="K12" s="380">
        <v>0</v>
      </c>
      <c r="L12" s="380">
        <v>0</v>
      </c>
      <c r="M12" s="380">
        <v>0</v>
      </c>
      <c r="N12" s="380">
        <v>0</v>
      </c>
      <c r="O12" s="380">
        <v>0</v>
      </c>
      <c r="P12" s="381">
        <v>0</v>
      </c>
      <c r="Q12" s="359" t="s">
        <v>162</v>
      </c>
      <c r="R12" s="382">
        <f t="shared" si="0"/>
        <v>0</v>
      </c>
    </row>
    <row r="13" spans="1:18">
      <c r="A13" s="379" t="s">
        <v>1676</v>
      </c>
      <c r="B13" s="380" t="s">
        <v>1667</v>
      </c>
      <c r="C13" s="380">
        <v>465000</v>
      </c>
      <c r="D13" s="380">
        <v>465000</v>
      </c>
      <c r="E13" s="380">
        <v>465000</v>
      </c>
      <c r="F13" s="380">
        <v>465000</v>
      </c>
      <c r="G13" s="380">
        <v>465000</v>
      </c>
      <c r="H13" s="380">
        <v>465000</v>
      </c>
      <c r="I13" s="380">
        <v>465000</v>
      </c>
      <c r="J13" s="380">
        <v>465000</v>
      </c>
      <c r="K13" s="380">
        <v>465000</v>
      </c>
      <c r="L13" s="380">
        <v>465000</v>
      </c>
      <c r="M13" s="380">
        <v>465000</v>
      </c>
      <c r="N13" s="380">
        <v>465000</v>
      </c>
      <c r="O13" s="380">
        <v>465000</v>
      </c>
      <c r="P13" s="381">
        <v>465331</v>
      </c>
      <c r="Q13" s="359" t="s">
        <v>162</v>
      </c>
      <c r="R13" s="382">
        <f t="shared" si="0"/>
        <v>0</v>
      </c>
    </row>
    <row r="14" spans="1:18">
      <c r="A14" s="379" t="s">
        <v>1677</v>
      </c>
      <c r="B14" s="380" t="s">
        <v>1667</v>
      </c>
      <c r="C14" s="380">
        <v>0</v>
      </c>
      <c r="D14" s="380">
        <v>0</v>
      </c>
      <c r="E14" s="380">
        <v>0</v>
      </c>
      <c r="F14" s="380">
        <v>0</v>
      </c>
      <c r="G14" s="380">
        <v>0</v>
      </c>
      <c r="H14" s="380">
        <v>0</v>
      </c>
      <c r="I14" s="380">
        <v>0</v>
      </c>
      <c r="J14" s="380">
        <v>0</v>
      </c>
      <c r="K14" s="380">
        <v>0</v>
      </c>
      <c r="L14" s="380">
        <v>0</v>
      </c>
      <c r="M14" s="380">
        <v>0</v>
      </c>
      <c r="N14" s="380">
        <v>0</v>
      </c>
      <c r="O14" s="380">
        <v>0</v>
      </c>
      <c r="P14" s="381">
        <v>0</v>
      </c>
      <c r="Q14" s="359" t="s">
        <v>162</v>
      </c>
      <c r="R14" s="382">
        <f t="shared" si="0"/>
        <v>0</v>
      </c>
    </row>
    <row r="15" spans="1:18">
      <c r="A15" s="379" t="s">
        <v>1678</v>
      </c>
      <c r="B15" s="380" t="s">
        <v>1667</v>
      </c>
      <c r="C15" s="380">
        <v>43000</v>
      </c>
      <c r="D15" s="380">
        <v>43000</v>
      </c>
      <c r="E15" s="380">
        <v>43000</v>
      </c>
      <c r="F15" s="380">
        <v>43000</v>
      </c>
      <c r="G15" s="380">
        <v>43000</v>
      </c>
      <c r="H15" s="380">
        <v>43000</v>
      </c>
      <c r="I15" s="380">
        <v>43000</v>
      </c>
      <c r="J15" s="380">
        <v>43000</v>
      </c>
      <c r="K15" s="380">
        <v>43000</v>
      </c>
      <c r="L15" s="380">
        <v>43000</v>
      </c>
      <c r="M15" s="380">
        <v>43000</v>
      </c>
      <c r="N15" s="380">
        <v>43000</v>
      </c>
      <c r="O15" s="380">
        <v>43000</v>
      </c>
      <c r="P15" s="381">
        <v>43407</v>
      </c>
      <c r="Q15" s="359" t="s">
        <v>162</v>
      </c>
      <c r="R15" s="382">
        <f t="shared" si="0"/>
        <v>0</v>
      </c>
    </row>
    <row r="16" spans="1:18">
      <c r="A16" s="383" t="s">
        <v>1679</v>
      </c>
      <c r="B16" s="384" t="s">
        <v>1667</v>
      </c>
      <c r="C16" s="384">
        <v>153000</v>
      </c>
      <c r="D16" s="384">
        <v>153000</v>
      </c>
      <c r="E16" s="384">
        <v>153000</v>
      </c>
      <c r="F16" s="384">
        <v>153000</v>
      </c>
      <c r="G16" s="384">
        <v>153000</v>
      </c>
      <c r="H16" s="384">
        <v>153000</v>
      </c>
      <c r="I16" s="384">
        <v>153000</v>
      </c>
      <c r="J16" s="384">
        <v>153000</v>
      </c>
      <c r="K16" s="384">
        <v>153000</v>
      </c>
      <c r="L16" s="384">
        <v>153000</v>
      </c>
      <c r="M16" s="384">
        <v>153000</v>
      </c>
      <c r="N16" s="384">
        <v>153000</v>
      </c>
      <c r="O16" s="384">
        <v>153000</v>
      </c>
      <c r="P16" s="385">
        <v>153211</v>
      </c>
      <c r="Q16" s="359" t="s">
        <v>162</v>
      </c>
      <c r="R16" s="382">
        <f t="shared" si="0"/>
        <v>0</v>
      </c>
    </row>
    <row r="17" spans="1:18">
      <c r="A17" s="386" t="s">
        <v>1680</v>
      </c>
      <c r="B17" s="387" t="s">
        <v>1681</v>
      </c>
      <c r="C17" s="384">
        <v>2667000</v>
      </c>
      <c r="D17" s="384">
        <v>2667000</v>
      </c>
      <c r="E17" s="384">
        <v>2667000</v>
      </c>
      <c r="F17" s="384">
        <v>3021000</v>
      </c>
      <c r="G17" s="384">
        <v>3021000</v>
      </c>
      <c r="H17" s="384">
        <v>3021000</v>
      </c>
      <c r="I17" s="384">
        <v>3159000</v>
      </c>
      <c r="J17" s="384">
        <v>3159000</v>
      </c>
      <c r="K17" s="384">
        <v>3159000</v>
      </c>
      <c r="L17" s="384">
        <v>3213000</v>
      </c>
      <c r="M17" s="384">
        <v>3213000</v>
      </c>
      <c r="N17" s="384">
        <v>3213000</v>
      </c>
      <c r="O17" s="384">
        <v>1646000</v>
      </c>
      <c r="P17" s="385">
        <v>2972515</v>
      </c>
      <c r="Q17" s="359" t="s">
        <v>162</v>
      </c>
      <c r="R17" s="382">
        <f t="shared" si="0"/>
        <v>-1000</v>
      </c>
    </row>
    <row r="18" spans="1:18">
      <c r="A18" s="379" t="s">
        <v>1682</v>
      </c>
      <c r="B18" s="380" t="s">
        <v>1683</v>
      </c>
      <c r="C18" s="380">
        <v>0</v>
      </c>
      <c r="D18" s="380">
        <v>0</v>
      </c>
      <c r="E18" s="380">
        <v>0</v>
      </c>
      <c r="F18" s="380">
        <v>0</v>
      </c>
      <c r="G18" s="380">
        <v>0</v>
      </c>
      <c r="H18" s="380">
        <v>0</v>
      </c>
      <c r="I18" s="380">
        <v>0</v>
      </c>
      <c r="J18" s="380">
        <v>0</v>
      </c>
      <c r="K18" s="380">
        <v>0</v>
      </c>
      <c r="L18" s="380">
        <v>0</v>
      </c>
      <c r="M18" s="380">
        <v>0</v>
      </c>
      <c r="N18" s="380">
        <v>0</v>
      </c>
      <c r="O18" s="380">
        <v>0</v>
      </c>
      <c r="P18" s="381">
        <v>0</v>
      </c>
      <c r="Q18" s="359" t="s">
        <v>162</v>
      </c>
      <c r="R18" s="382">
        <f t="shared" si="0"/>
        <v>0</v>
      </c>
    </row>
    <row r="19" spans="1:18">
      <c r="A19" s="379" t="s">
        <v>1684</v>
      </c>
      <c r="B19" s="380" t="s">
        <v>1683</v>
      </c>
      <c r="C19" s="380">
        <v>406000</v>
      </c>
      <c r="D19" s="380">
        <v>406000</v>
      </c>
      <c r="E19" s="380">
        <v>406000</v>
      </c>
      <c r="F19" s="380">
        <v>406000</v>
      </c>
      <c r="G19" s="380">
        <v>406000</v>
      </c>
      <c r="H19" s="380">
        <v>406000</v>
      </c>
      <c r="I19" s="380">
        <v>416000</v>
      </c>
      <c r="J19" s="380">
        <v>416000</v>
      </c>
      <c r="K19" s="380">
        <v>416000</v>
      </c>
      <c r="L19" s="380">
        <v>388000</v>
      </c>
      <c r="M19" s="380">
        <v>422000</v>
      </c>
      <c r="N19" s="380">
        <v>422000</v>
      </c>
      <c r="O19" s="380">
        <v>422000</v>
      </c>
      <c r="P19" s="381">
        <v>410309</v>
      </c>
      <c r="Q19" s="359" t="s">
        <v>162</v>
      </c>
      <c r="R19" s="382">
        <f t="shared" si="0"/>
        <v>0</v>
      </c>
    </row>
    <row r="20" spans="1:18">
      <c r="A20" s="379" t="s">
        <v>1685</v>
      </c>
      <c r="B20" s="380" t="s">
        <v>1683</v>
      </c>
      <c r="C20" s="380">
        <v>0</v>
      </c>
      <c r="D20" s="380">
        <v>0</v>
      </c>
      <c r="E20" s="380">
        <v>0</v>
      </c>
      <c r="F20" s="380">
        <v>0</v>
      </c>
      <c r="G20" s="380">
        <v>0</v>
      </c>
      <c r="H20" s="380">
        <v>0</v>
      </c>
      <c r="I20" s="380">
        <v>0</v>
      </c>
      <c r="J20" s="380">
        <v>0</v>
      </c>
      <c r="K20" s="380">
        <v>0</v>
      </c>
      <c r="L20" s="380">
        <v>0</v>
      </c>
      <c r="M20" s="380">
        <v>0</v>
      </c>
      <c r="N20" s="380">
        <v>0</v>
      </c>
      <c r="O20" s="380">
        <v>0</v>
      </c>
      <c r="P20" s="381">
        <v>0</v>
      </c>
      <c r="Q20" s="359" t="s">
        <v>162</v>
      </c>
      <c r="R20" s="382">
        <f t="shared" si="0"/>
        <v>0</v>
      </c>
    </row>
    <row r="21" spans="1:18">
      <c r="A21" s="379" t="s">
        <v>1686</v>
      </c>
      <c r="B21" s="380" t="s">
        <v>1683</v>
      </c>
      <c r="C21" s="380">
        <v>2663000</v>
      </c>
      <c r="D21" s="380">
        <v>2680000</v>
      </c>
      <c r="E21" s="380">
        <v>2680000</v>
      </c>
      <c r="F21" s="380">
        <v>2680000</v>
      </c>
      <c r="G21" s="380">
        <v>2680000</v>
      </c>
      <c r="H21" s="380">
        <v>2680000</v>
      </c>
      <c r="I21" s="380">
        <v>2680000</v>
      </c>
      <c r="J21" s="380">
        <v>2680000</v>
      </c>
      <c r="K21" s="380">
        <v>2680000</v>
      </c>
      <c r="L21" s="380">
        <v>2680000</v>
      </c>
      <c r="M21" s="380">
        <v>2813000</v>
      </c>
      <c r="N21" s="380">
        <v>2816000</v>
      </c>
      <c r="O21" s="380">
        <v>2825000</v>
      </c>
      <c r="P21" s="381">
        <v>2707803</v>
      </c>
      <c r="Q21" s="359" t="s">
        <v>162</v>
      </c>
      <c r="R21" s="382">
        <f t="shared" si="0"/>
        <v>0</v>
      </c>
    </row>
    <row r="22" spans="1:18">
      <c r="A22" s="379" t="s">
        <v>1687</v>
      </c>
      <c r="B22" s="380" t="s">
        <v>1683</v>
      </c>
      <c r="C22" s="380">
        <v>0</v>
      </c>
      <c r="D22" s="380">
        <v>0</v>
      </c>
      <c r="E22" s="380">
        <v>0</v>
      </c>
      <c r="F22" s="380">
        <v>0</v>
      </c>
      <c r="G22" s="380">
        <v>0</v>
      </c>
      <c r="H22" s="380">
        <v>0</v>
      </c>
      <c r="I22" s="380">
        <v>0</v>
      </c>
      <c r="J22" s="380">
        <v>0</v>
      </c>
      <c r="K22" s="380">
        <v>0</v>
      </c>
      <c r="L22" s="380">
        <v>0</v>
      </c>
      <c r="M22" s="380">
        <v>0</v>
      </c>
      <c r="N22" s="380">
        <v>0</v>
      </c>
      <c r="O22" s="380">
        <v>0</v>
      </c>
      <c r="P22" s="381">
        <v>0</v>
      </c>
      <c r="Q22" s="359" t="s">
        <v>162</v>
      </c>
      <c r="R22" s="382">
        <f t="shared" si="0"/>
        <v>0</v>
      </c>
    </row>
    <row r="23" spans="1:18">
      <c r="A23" s="379" t="s">
        <v>1688</v>
      </c>
      <c r="B23" s="380" t="s">
        <v>1683</v>
      </c>
      <c r="C23" s="380">
        <v>571000</v>
      </c>
      <c r="D23" s="380">
        <v>571000</v>
      </c>
      <c r="E23" s="380">
        <v>571000</v>
      </c>
      <c r="F23" s="380">
        <v>571000</v>
      </c>
      <c r="G23" s="380">
        <v>571000</v>
      </c>
      <c r="H23" s="380">
        <v>571000</v>
      </c>
      <c r="I23" s="380">
        <v>571000</v>
      </c>
      <c r="J23" s="380">
        <v>571000</v>
      </c>
      <c r="K23" s="380">
        <v>571000</v>
      </c>
      <c r="L23" s="380">
        <v>571000</v>
      </c>
      <c r="M23" s="380">
        <v>571000</v>
      </c>
      <c r="N23" s="380">
        <v>571000</v>
      </c>
      <c r="O23" s="380">
        <v>571000</v>
      </c>
      <c r="P23" s="381">
        <v>570995</v>
      </c>
      <c r="Q23" s="359" t="s">
        <v>162</v>
      </c>
      <c r="R23" s="382">
        <f t="shared" si="0"/>
        <v>0</v>
      </c>
    </row>
    <row r="24" spans="1:18">
      <c r="A24" s="379" t="s">
        <v>1689</v>
      </c>
      <c r="B24" s="380" t="s">
        <v>1683</v>
      </c>
      <c r="C24" s="380">
        <v>0</v>
      </c>
      <c r="D24" s="380">
        <v>0</v>
      </c>
      <c r="E24" s="380">
        <v>0</v>
      </c>
      <c r="F24" s="380">
        <v>0</v>
      </c>
      <c r="G24" s="380">
        <v>0</v>
      </c>
      <c r="H24" s="380">
        <v>0</v>
      </c>
      <c r="I24" s="380">
        <v>0</v>
      </c>
      <c r="J24" s="380">
        <v>0</v>
      </c>
      <c r="K24" s="380">
        <v>0</v>
      </c>
      <c r="L24" s="380">
        <v>0</v>
      </c>
      <c r="M24" s="380">
        <v>0</v>
      </c>
      <c r="N24" s="380">
        <v>0</v>
      </c>
      <c r="O24" s="380">
        <v>0</v>
      </c>
      <c r="P24" s="381">
        <v>0</v>
      </c>
      <c r="Q24" s="359" t="s">
        <v>162</v>
      </c>
      <c r="R24" s="382">
        <f t="shared" si="0"/>
        <v>0</v>
      </c>
    </row>
    <row r="25" spans="1:18">
      <c r="A25" s="379" t="s">
        <v>1690</v>
      </c>
      <c r="B25" s="380" t="s">
        <v>1683</v>
      </c>
      <c r="C25" s="380">
        <v>18353000</v>
      </c>
      <c r="D25" s="380">
        <v>18799000</v>
      </c>
      <c r="E25" s="380">
        <v>18802000</v>
      </c>
      <c r="F25" s="380">
        <v>18826000</v>
      </c>
      <c r="G25" s="380">
        <v>18837000</v>
      </c>
      <c r="H25" s="380">
        <v>18823000</v>
      </c>
      <c r="I25" s="380">
        <v>18823000</v>
      </c>
      <c r="J25" s="380">
        <v>18823000</v>
      </c>
      <c r="K25" s="380">
        <v>18823000</v>
      </c>
      <c r="L25" s="380">
        <v>18823000</v>
      </c>
      <c r="M25" s="380">
        <v>18903000</v>
      </c>
      <c r="N25" s="380">
        <v>18903000</v>
      </c>
      <c r="O25" s="380">
        <v>19047000</v>
      </c>
      <c r="P25" s="381">
        <v>18823830</v>
      </c>
      <c r="Q25" s="359" t="s">
        <v>162</v>
      </c>
      <c r="R25" s="382">
        <f t="shared" si="0"/>
        <v>0</v>
      </c>
    </row>
    <row r="26" spans="1:18">
      <c r="A26" s="379" t="s">
        <v>1691</v>
      </c>
      <c r="B26" s="380" t="s">
        <v>1683</v>
      </c>
      <c r="C26" s="380">
        <v>0</v>
      </c>
      <c r="D26" s="380">
        <v>0</v>
      </c>
      <c r="E26" s="380">
        <v>0</v>
      </c>
      <c r="F26" s="380">
        <v>0</v>
      </c>
      <c r="G26" s="380">
        <v>0</v>
      </c>
      <c r="H26" s="380">
        <v>0</v>
      </c>
      <c r="I26" s="380">
        <v>0</v>
      </c>
      <c r="J26" s="380">
        <v>0</v>
      </c>
      <c r="K26" s="380">
        <v>0</v>
      </c>
      <c r="L26" s="380">
        <v>0</v>
      </c>
      <c r="M26" s="380">
        <v>0</v>
      </c>
      <c r="N26" s="380">
        <v>0</v>
      </c>
      <c r="O26" s="380">
        <v>0</v>
      </c>
      <c r="P26" s="381">
        <v>0</v>
      </c>
      <c r="Q26" s="359" t="s">
        <v>162</v>
      </c>
      <c r="R26" s="382">
        <f t="shared" si="0"/>
        <v>0</v>
      </c>
    </row>
    <row r="27" spans="1:18">
      <c r="A27" s="379" t="s">
        <v>1692</v>
      </c>
      <c r="B27" s="380" t="s">
        <v>1683</v>
      </c>
      <c r="C27" s="380">
        <v>3152000</v>
      </c>
      <c r="D27" s="380">
        <v>3154000</v>
      </c>
      <c r="E27" s="380">
        <v>3154000</v>
      </c>
      <c r="F27" s="380">
        <v>3154000</v>
      </c>
      <c r="G27" s="380">
        <v>3154000</v>
      </c>
      <c r="H27" s="380">
        <v>3154000</v>
      </c>
      <c r="I27" s="380">
        <v>3154000</v>
      </c>
      <c r="J27" s="380">
        <v>3154000</v>
      </c>
      <c r="K27" s="380">
        <v>3154000</v>
      </c>
      <c r="L27" s="380">
        <v>3154000</v>
      </c>
      <c r="M27" s="380">
        <v>3154000</v>
      </c>
      <c r="N27" s="380">
        <v>3154000</v>
      </c>
      <c r="O27" s="380">
        <v>3154000</v>
      </c>
      <c r="P27" s="381">
        <v>3153485</v>
      </c>
      <c r="Q27" s="359" t="s">
        <v>162</v>
      </c>
      <c r="R27" s="382">
        <f t="shared" si="0"/>
        <v>1000</v>
      </c>
    </row>
    <row r="28" spans="1:18">
      <c r="A28" s="379" t="s">
        <v>1693</v>
      </c>
      <c r="B28" s="380" t="s">
        <v>1683</v>
      </c>
      <c r="C28" s="380">
        <v>0</v>
      </c>
      <c r="D28" s="380">
        <v>0</v>
      </c>
      <c r="E28" s="380">
        <v>0</v>
      </c>
      <c r="F28" s="380">
        <v>0</v>
      </c>
      <c r="G28" s="380">
        <v>0</v>
      </c>
      <c r="H28" s="380">
        <v>0</v>
      </c>
      <c r="I28" s="380">
        <v>0</v>
      </c>
      <c r="J28" s="380">
        <v>0</v>
      </c>
      <c r="K28" s="380">
        <v>0</v>
      </c>
      <c r="L28" s="380">
        <v>0</v>
      </c>
      <c r="M28" s="380">
        <v>0</v>
      </c>
      <c r="N28" s="380">
        <v>0</v>
      </c>
      <c r="O28" s="380">
        <v>0</v>
      </c>
      <c r="P28" s="381">
        <v>0</v>
      </c>
      <c r="Q28" s="359" t="s">
        <v>162</v>
      </c>
      <c r="R28" s="382">
        <f t="shared" si="0"/>
        <v>0</v>
      </c>
    </row>
    <row r="29" spans="1:18">
      <c r="A29" s="379" t="s">
        <v>1694</v>
      </c>
      <c r="B29" s="380" t="s">
        <v>1683</v>
      </c>
      <c r="C29" s="380">
        <v>4185000</v>
      </c>
      <c r="D29" s="380">
        <v>4185000</v>
      </c>
      <c r="E29" s="380">
        <v>4185000</v>
      </c>
      <c r="F29" s="380">
        <v>4185000</v>
      </c>
      <c r="G29" s="380">
        <v>4185000</v>
      </c>
      <c r="H29" s="380">
        <v>4185000</v>
      </c>
      <c r="I29" s="380">
        <v>4185000</v>
      </c>
      <c r="J29" s="380">
        <v>4185000</v>
      </c>
      <c r="K29" s="380">
        <v>4185000</v>
      </c>
      <c r="L29" s="380">
        <v>4185000</v>
      </c>
      <c r="M29" s="380">
        <v>4185000</v>
      </c>
      <c r="N29" s="380">
        <v>4185000</v>
      </c>
      <c r="O29" s="380">
        <v>4185000</v>
      </c>
      <c r="P29" s="381">
        <v>4185431</v>
      </c>
      <c r="Q29" s="359" t="s">
        <v>162</v>
      </c>
      <c r="R29" s="382">
        <f t="shared" si="0"/>
        <v>0</v>
      </c>
    </row>
    <row r="30" spans="1:18">
      <c r="A30" s="379" t="s">
        <v>1695</v>
      </c>
      <c r="B30" s="380" t="s">
        <v>1683</v>
      </c>
      <c r="C30" s="380">
        <v>0</v>
      </c>
      <c r="D30" s="380">
        <v>0</v>
      </c>
      <c r="E30" s="380">
        <v>0</v>
      </c>
      <c r="F30" s="380">
        <v>0</v>
      </c>
      <c r="G30" s="380">
        <v>0</v>
      </c>
      <c r="H30" s="380">
        <v>0</v>
      </c>
      <c r="I30" s="380">
        <v>0</v>
      </c>
      <c r="J30" s="380">
        <v>0</v>
      </c>
      <c r="K30" s="380">
        <v>0</v>
      </c>
      <c r="L30" s="380">
        <v>0</v>
      </c>
      <c r="M30" s="380">
        <v>0</v>
      </c>
      <c r="N30" s="380">
        <v>0</v>
      </c>
      <c r="O30" s="380">
        <v>0</v>
      </c>
      <c r="P30" s="381">
        <v>0</v>
      </c>
      <c r="Q30" s="359" t="s">
        <v>162</v>
      </c>
      <c r="R30" s="382">
        <f t="shared" si="0"/>
        <v>0</v>
      </c>
    </row>
    <row r="31" spans="1:18">
      <c r="A31" s="379" t="s">
        <v>1696</v>
      </c>
      <c r="B31" s="380" t="s">
        <v>1683</v>
      </c>
      <c r="C31" s="380">
        <v>1758000</v>
      </c>
      <c r="D31" s="380">
        <v>1758000</v>
      </c>
      <c r="E31" s="380">
        <v>1758000</v>
      </c>
      <c r="F31" s="380">
        <v>1758000</v>
      </c>
      <c r="G31" s="380">
        <v>1758000</v>
      </c>
      <c r="H31" s="380">
        <v>1758000</v>
      </c>
      <c r="I31" s="380">
        <v>1758000</v>
      </c>
      <c r="J31" s="380">
        <v>1758000</v>
      </c>
      <c r="K31" s="380">
        <v>1758000</v>
      </c>
      <c r="L31" s="380">
        <v>1758000</v>
      </c>
      <c r="M31" s="380">
        <v>1758000</v>
      </c>
      <c r="N31" s="380">
        <v>1758000</v>
      </c>
      <c r="O31" s="380">
        <v>1758000</v>
      </c>
      <c r="P31" s="381">
        <v>1757701</v>
      </c>
      <c r="Q31" s="359" t="s">
        <v>162</v>
      </c>
      <c r="R31" s="382">
        <f t="shared" si="0"/>
        <v>0</v>
      </c>
    </row>
    <row r="32" spans="1:18">
      <c r="A32" s="379" t="s">
        <v>1697</v>
      </c>
      <c r="B32" s="380" t="s">
        <v>1683</v>
      </c>
      <c r="C32" s="380">
        <v>0</v>
      </c>
      <c r="D32" s="380">
        <v>0</v>
      </c>
      <c r="E32" s="380">
        <v>0</v>
      </c>
      <c r="F32" s="380">
        <v>0</v>
      </c>
      <c r="G32" s="380">
        <v>0</v>
      </c>
      <c r="H32" s="380">
        <v>0</v>
      </c>
      <c r="I32" s="380">
        <v>0</v>
      </c>
      <c r="J32" s="380">
        <v>0</v>
      </c>
      <c r="K32" s="380">
        <v>0</v>
      </c>
      <c r="L32" s="380">
        <v>0</v>
      </c>
      <c r="M32" s="380">
        <v>0</v>
      </c>
      <c r="N32" s="380">
        <v>0</v>
      </c>
      <c r="O32" s="380">
        <v>0</v>
      </c>
      <c r="P32" s="381">
        <v>0</v>
      </c>
      <c r="Q32" s="359" t="s">
        <v>162</v>
      </c>
      <c r="R32" s="382">
        <f t="shared" si="0"/>
        <v>0</v>
      </c>
    </row>
    <row r="33" spans="1:18">
      <c r="A33" s="379" t="s">
        <v>1698</v>
      </c>
      <c r="B33" s="380" t="s">
        <v>1683</v>
      </c>
      <c r="C33" s="380">
        <v>12049000</v>
      </c>
      <c r="D33" s="380">
        <v>12096000</v>
      </c>
      <c r="E33" s="380">
        <v>12096000</v>
      </c>
      <c r="F33" s="380">
        <v>12096000</v>
      </c>
      <c r="G33" s="380">
        <v>12096000</v>
      </c>
      <c r="H33" s="380">
        <v>12096000</v>
      </c>
      <c r="I33" s="380">
        <v>12096000</v>
      </c>
      <c r="J33" s="380">
        <v>12096000</v>
      </c>
      <c r="K33" s="380">
        <v>12096000</v>
      </c>
      <c r="L33" s="380">
        <v>12096000</v>
      </c>
      <c r="M33" s="380">
        <v>13510000</v>
      </c>
      <c r="N33" s="380">
        <v>13536000</v>
      </c>
      <c r="O33" s="380">
        <v>13538000</v>
      </c>
      <c r="P33" s="381">
        <v>12391737</v>
      </c>
      <c r="Q33" s="359" t="s">
        <v>162</v>
      </c>
      <c r="R33" s="382">
        <f t="shared" si="0"/>
        <v>0</v>
      </c>
    </row>
    <row r="34" spans="1:18">
      <c r="A34" s="379" t="s">
        <v>1699</v>
      </c>
      <c r="B34" s="380" t="s">
        <v>1683</v>
      </c>
      <c r="C34" s="380">
        <v>0</v>
      </c>
      <c r="D34" s="380">
        <v>0</v>
      </c>
      <c r="E34" s="380">
        <v>0</v>
      </c>
      <c r="F34" s="380">
        <v>0</v>
      </c>
      <c r="G34" s="380">
        <v>0</v>
      </c>
      <c r="H34" s="380">
        <v>0</v>
      </c>
      <c r="I34" s="380">
        <v>0</v>
      </c>
      <c r="J34" s="380">
        <v>0</v>
      </c>
      <c r="K34" s="380">
        <v>0</v>
      </c>
      <c r="L34" s="380">
        <v>0</v>
      </c>
      <c r="M34" s="380">
        <v>0</v>
      </c>
      <c r="N34" s="380">
        <v>0</v>
      </c>
      <c r="O34" s="380">
        <v>0</v>
      </c>
      <c r="P34" s="381">
        <v>0</v>
      </c>
      <c r="Q34" s="359" t="s">
        <v>162</v>
      </c>
      <c r="R34" s="382">
        <f t="shared" si="0"/>
        <v>0</v>
      </c>
    </row>
    <row r="35" spans="1:18">
      <c r="A35" s="379" t="s">
        <v>1700</v>
      </c>
      <c r="B35" s="380" t="s">
        <v>1683</v>
      </c>
      <c r="C35" s="380">
        <v>165000</v>
      </c>
      <c r="D35" s="380">
        <v>234000</v>
      </c>
      <c r="E35" s="380">
        <v>234000</v>
      </c>
      <c r="F35" s="380">
        <v>234000</v>
      </c>
      <c r="G35" s="380">
        <v>233000</v>
      </c>
      <c r="H35" s="380">
        <v>233000</v>
      </c>
      <c r="I35" s="380">
        <v>233000</v>
      </c>
      <c r="J35" s="380">
        <v>233000</v>
      </c>
      <c r="K35" s="380">
        <v>233000</v>
      </c>
      <c r="L35" s="380">
        <v>233000</v>
      </c>
      <c r="M35" s="380">
        <v>233000</v>
      </c>
      <c r="N35" s="380">
        <v>233000</v>
      </c>
      <c r="O35" s="380">
        <v>233000</v>
      </c>
      <c r="P35" s="381">
        <v>230066</v>
      </c>
      <c r="Q35" s="359" t="s">
        <v>162</v>
      </c>
      <c r="R35" s="382">
        <f t="shared" si="0"/>
        <v>0</v>
      </c>
    </row>
    <row r="36" spans="1:18">
      <c r="A36" s="379" t="s">
        <v>1701</v>
      </c>
      <c r="B36" s="380" t="s">
        <v>1683</v>
      </c>
      <c r="C36" s="380">
        <v>2000</v>
      </c>
      <c r="D36" s="380">
        <v>2000</v>
      </c>
      <c r="E36" s="380">
        <v>2000</v>
      </c>
      <c r="F36" s="380">
        <v>2000</v>
      </c>
      <c r="G36" s="380">
        <v>2000</v>
      </c>
      <c r="H36" s="380">
        <v>2000</v>
      </c>
      <c r="I36" s="380">
        <v>2000</v>
      </c>
      <c r="J36" s="380">
        <v>2000</v>
      </c>
      <c r="K36" s="380">
        <v>2000</v>
      </c>
      <c r="L36" s="380">
        <v>2000</v>
      </c>
      <c r="M36" s="380">
        <v>2000</v>
      </c>
      <c r="N36" s="380">
        <v>2000</v>
      </c>
      <c r="O36" s="380">
        <v>2000</v>
      </c>
      <c r="P36" s="381">
        <v>2245</v>
      </c>
      <c r="Q36" s="359" t="s">
        <v>162</v>
      </c>
      <c r="R36" s="382">
        <f t="shared" si="0"/>
        <v>0</v>
      </c>
    </row>
    <row r="37" spans="1:18">
      <c r="A37" s="379" t="s">
        <v>1702</v>
      </c>
      <c r="B37" s="380" t="s">
        <v>1683</v>
      </c>
      <c r="C37" s="380">
        <v>0</v>
      </c>
      <c r="D37" s="380">
        <v>0</v>
      </c>
      <c r="E37" s="380">
        <v>0</v>
      </c>
      <c r="F37" s="380">
        <v>0</v>
      </c>
      <c r="G37" s="380">
        <v>0</v>
      </c>
      <c r="H37" s="380">
        <v>0</v>
      </c>
      <c r="I37" s="380">
        <v>0</v>
      </c>
      <c r="J37" s="380">
        <v>0</v>
      </c>
      <c r="K37" s="380">
        <v>0</v>
      </c>
      <c r="L37" s="380">
        <v>0</v>
      </c>
      <c r="M37" s="380">
        <v>0</v>
      </c>
      <c r="N37" s="380">
        <v>0</v>
      </c>
      <c r="O37" s="380">
        <v>0</v>
      </c>
      <c r="P37" s="381">
        <v>0</v>
      </c>
      <c r="Q37" s="359" t="s">
        <v>162</v>
      </c>
      <c r="R37" s="382">
        <f t="shared" si="0"/>
        <v>0</v>
      </c>
    </row>
    <row r="38" spans="1:18">
      <c r="A38" s="379" t="s">
        <v>1703</v>
      </c>
      <c r="B38" s="380" t="s">
        <v>1683</v>
      </c>
      <c r="C38" s="380">
        <v>470000</v>
      </c>
      <c r="D38" s="380">
        <v>561000</v>
      </c>
      <c r="E38" s="380">
        <v>561000</v>
      </c>
      <c r="F38" s="380">
        <v>561000</v>
      </c>
      <c r="G38" s="380">
        <v>559000</v>
      </c>
      <c r="H38" s="380">
        <v>559000</v>
      </c>
      <c r="I38" s="380">
        <v>559000</v>
      </c>
      <c r="J38" s="380">
        <v>559000</v>
      </c>
      <c r="K38" s="380">
        <v>559000</v>
      </c>
      <c r="L38" s="380">
        <v>559000</v>
      </c>
      <c r="M38" s="380">
        <v>559000</v>
      </c>
      <c r="N38" s="380">
        <v>559000</v>
      </c>
      <c r="O38" s="380">
        <v>559000</v>
      </c>
      <c r="P38" s="381">
        <v>555544</v>
      </c>
      <c r="Q38" s="359" t="s">
        <v>162</v>
      </c>
      <c r="R38" s="382">
        <f t="shared" si="0"/>
        <v>0</v>
      </c>
    </row>
    <row r="39" spans="1:18">
      <c r="A39" s="379" t="s">
        <v>1704</v>
      </c>
      <c r="B39" s="380" t="s">
        <v>1683</v>
      </c>
      <c r="C39" s="380">
        <v>0</v>
      </c>
      <c r="D39" s="380">
        <v>0</v>
      </c>
      <c r="E39" s="380">
        <v>0</v>
      </c>
      <c r="F39" s="380">
        <v>0</v>
      </c>
      <c r="G39" s="380">
        <v>0</v>
      </c>
      <c r="H39" s="380">
        <v>0</v>
      </c>
      <c r="I39" s="380">
        <v>0</v>
      </c>
      <c r="J39" s="380">
        <v>0</v>
      </c>
      <c r="K39" s="380">
        <v>0</v>
      </c>
      <c r="L39" s="380">
        <v>0</v>
      </c>
      <c r="M39" s="380">
        <v>0</v>
      </c>
      <c r="N39" s="380">
        <v>0</v>
      </c>
      <c r="O39" s="380">
        <v>0</v>
      </c>
      <c r="P39" s="381">
        <v>0</v>
      </c>
      <c r="Q39" s="359" t="s">
        <v>162</v>
      </c>
      <c r="R39" s="382">
        <f t="shared" si="0"/>
        <v>0</v>
      </c>
    </row>
    <row r="40" spans="1:18">
      <c r="A40" s="379" t="s">
        <v>1705</v>
      </c>
      <c r="B40" s="380" t="s">
        <v>1683</v>
      </c>
      <c r="C40" s="380">
        <v>0</v>
      </c>
      <c r="D40" s="380">
        <v>0</v>
      </c>
      <c r="E40" s="380">
        <v>0</v>
      </c>
      <c r="F40" s="380">
        <v>0</v>
      </c>
      <c r="G40" s="380">
        <v>0</v>
      </c>
      <c r="H40" s="380">
        <v>0</v>
      </c>
      <c r="I40" s="380">
        <v>0</v>
      </c>
      <c r="J40" s="380">
        <v>0</v>
      </c>
      <c r="K40" s="380">
        <v>0</v>
      </c>
      <c r="L40" s="380">
        <v>0</v>
      </c>
      <c r="M40" s="380">
        <v>0</v>
      </c>
      <c r="N40" s="380">
        <v>0</v>
      </c>
      <c r="O40" s="380">
        <v>0</v>
      </c>
      <c r="P40" s="381">
        <v>0</v>
      </c>
      <c r="Q40" s="359" t="s">
        <v>162</v>
      </c>
      <c r="R40" s="382">
        <f t="shared" si="0"/>
        <v>0</v>
      </c>
    </row>
    <row r="41" spans="1:18">
      <c r="A41" s="379" t="s">
        <v>1706</v>
      </c>
      <c r="B41" s="380" t="s">
        <v>1683</v>
      </c>
      <c r="C41" s="380">
        <v>230000</v>
      </c>
      <c r="D41" s="380">
        <v>230000</v>
      </c>
      <c r="E41" s="380">
        <v>230000</v>
      </c>
      <c r="F41" s="380">
        <v>230000</v>
      </c>
      <c r="G41" s="380">
        <v>230000</v>
      </c>
      <c r="H41" s="380">
        <v>230000</v>
      </c>
      <c r="I41" s="380">
        <v>230000</v>
      </c>
      <c r="J41" s="380">
        <v>230000</v>
      </c>
      <c r="K41" s="380">
        <v>230000</v>
      </c>
      <c r="L41" s="380">
        <v>230000</v>
      </c>
      <c r="M41" s="380">
        <v>301000</v>
      </c>
      <c r="N41" s="380">
        <v>301000</v>
      </c>
      <c r="O41" s="380">
        <v>301000</v>
      </c>
      <c r="P41" s="381">
        <v>244928</v>
      </c>
      <c r="Q41" s="359" t="s">
        <v>162</v>
      </c>
      <c r="R41" s="382">
        <f t="shared" si="0"/>
        <v>0</v>
      </c>
    </row>
    <row r="42" spans="1:18">
      <c r="A42" s="379" t="s">
        <v>1707</v>
      </c>
      <c r="B42" s="380" t="s">
        <v>1683</v>
      </c>
      <c r="C42" s="380">
        <v>34000</v>
      </c>
      <c r="D42" s="380">
        <v>34000</v>
      </c>
      <c r="E42" s="380">
        <v>34000</v>
      </c>
      <c r="F42" s="380">
        <v>34000</v>
      </c>
      <c r="G42" s="380">
        <v>34000</v>
      </c>
      <c r="H42" s="380">
        <v>34000</v>
      </c>
      <c r="I42" s="380">
        <v>34000</v>
      </c>
      <c r="J42" s="380">
        <v>34000</v>
      </c>
      <c r="K42" s="380">
        <v>34000</v>
      </c>
      <c r="L42" s="380">
        <v>34000</v>
      </c>
      <c r="M42" s="380">
        <v>34000</v>
      </c>
      <c r="N42" s="380">
        <v>34000</v>
      </c>
      <c r="O42" s="380">
        <v>34000</v>
      </c>
      <c r="P42" s="381">
        <v>33641</v>
      </c>
      <c r="Q42" s="359" t="s">
        <v>162</v>
      </c>
      <c r="R42" s="382">
        <f t="shared" si="0"/>
        <v>0</v>
      </c>
    </row>
    <row r="43" spans="1:18">
      <c r="A43" s="379" t="s">
        <v>1708</v>
      </c>
      <c r="B43" s="380" t="s">
        <v>1683</v>
      </c>
      <c r="C43" s="380">
        <v>0</v>
      </c>
      <c r="D43" s="380">
        <v>0</v>
      </c>
      <c r="E43" s="380">
        <v>0</v>
      </c>
      <c r="F43" s="380">
        <v>0</v>
      </c>
      <c r="G43" s="380">
        <v>0</v>
      </c>
      <c r="H43" s="380">
        <v>0</v>
      </c>
      <c r="I43" s="380">
        <v>0</v>
      </c>
      <c r="J43" s="380">
        <v>0</v>
      </c>
      <c r="K43" s="380">
        <v>0</v>
      </c>
      <c r="L43" s="380">
        <v>0</v>
      </c>
      <c r="M43" s="380">
        <v>0</v>
      </c>
      <c r="N43" s="380">
        <v>0</v>
      </c>
      <c r="O43" s="380">
        <v>0</v>
      </c>
      <c r="P43" s="381">
        <v>0</v>
      </c>
      <c r="Q43" s="359" t="s">
        <v>162</v>
      </c>
      <c r="R43" s="382">
        <f t="shared" si="0"/>
        <v>0</v>
      </c>
    </row>
    <row r="44" spans="1:18">
      <c r="A44" s="379" t="s">
        <v>1709</v>
      </c>
      <c r="B44" s="380" t="s">
        <v>1683</v>
      </c>
      <c r="C44" s="380">
        <v>3000</v>
      </c>
      <c r="D44" s="380">
        <v>3000</v>
      </c>
      <c r="E44" s="380">
        <v>3000</v>
      </c>
      <c r="F44" s="380">
        <v>3000</v>
      </c>
      <c r="G44" s="380">
        <v>3000</v>
      </c>
      <c r="H44" s="380">
        <v>3000</v>
      </c>
      <c r="I44" s="380">
        <v>3000</v>
      </c>
      <c r="J44" s="380">
        <v>3000</v>
      </c>
      <c r="K44" s="380">
        <v>3000</v>
      </c>
      <c r="L44" s="380">
        <v>3000</v>
      </c>
      <c r="M44" s="380">
        <v>3000</v>
      </c>
      <c r="N44" s="380">
        <v>3000</v>
      </c>
      <c r="O44" s="380">
        <v>3000</v>
      </c>
      <c r="P44" s="381">
        <v>3437</v>
      </c>
      <c r="Q44" s="359" t="s">
        <v>162</v>
      </c>
      <c r="R44" s="382">
        <f t="shared" si="0"/>
        <v>0</v>
      </c>
    </row>
    <row r="45" spans="1:18">
      <c r="A45" s="383" t="s">
        <v>1710</v>
      </c>
      <c r="B45" s="384" t="s">
        <v>1683</v>
      </c>
      <c r="C45" s="384">
        <v>1247000</v>
      </c>
      <c r="D45" s="384">
        <v>1343000</v>
      </c>
      <c r="E45" s="384">
        <v>1343000</v>
      </c>
      <c r="F45" s="384">
        <v>1343000</v>
      </c>
      <c r="G45" s="384">
        <v>1343000</v>
      </c>
      <c r="H45" s="384">
        <v>1343000</v>
      </c>
      <c r="I45" s="384">
        <v>1343000</v>
      </c>
      <c r="J45" s="384">
        <v>1343000</v>
      </c>
      <c r="K45" s="384">
        <v>1343000</v>
      </c>
      <c r="L45" s="384">
        <v>1343000</v>
      </c>
      <c r="M45" s="384">
        <v>1343000</v>
      </c>
      <c r="N45" s="384">
        <v>1343000</v>
      </c>
      <c r="O45" s="384">
        <v>1343000</v>
      </c>
      <c r="P45" s="385">
        <v>1338910</v>
      </c>
      <c r="Q45" s="359" t="s">
        <v>162</v>
      </c>
      <c r="R45" s="382">
        <f t="shared" si="0"/>
        <v>0</v>
      </c>
    </row>
    <row r="46" spans="1:18">
      <c r="A46" s="388" t="s">
        <v>1711</v>
      </c>
      <c r="B46" s="389" t="s">
        <v>1712</v>
      </c>
      <c r="C46" s="380">
        <v>0</v>
      </c>
      <c r="D46" s="380">
        <v>0</v>
      </c>
      <c r="E46" s="380">
        <v>0</v>
      </c>
      <c r="F46" s="380">
        <v>0</v>
      </c>
      <c r="G46" s="380">
        <v>0</v>
      </c>
      <c r="H46" s="380">
        <v>0</v>
      </c>
      <c r="I46" s="380">
        <v>0</v>
      </c>
      <c r="J46" s="380">
        <v>0</v>
      </c>
      <c r="K46" s="380">
        <v>0</v>
      </c>
      <c r="L46" s="380">
        <v>0</v>
      </c>
      <c r="M46" s="380">
        <v>0</v>
      </c>
      <c r="N46" s="380">
        <v>0</v>
      </c>
      <c r="O46" s="380">
        <v>0</v>
      </c>
      <c r="P46" s="381">
        <v>0</v>
      </c>
      <c r="Q46" s="359" t="s">
        <v>162</v>
      </c>
      <c r="R46" s="382">
        <f t="shared" si="0"/>
        <v>0</v>
      </c>
    </row>
    <row r="47" spans="1:18">
      <c r="A47" s="388" t="s">
        <v>1713</v>
      </c>
      <c r="B47" s="389" t="s">
        <v>1712</v>
      </c>
      <c r="C47" s="380">
        <v>3984000</v>
      </c>
      <c r="D47" s="380">
        <v>3984000</v>
      </c>
      <c r="E47" s="380">
        <v>3984000</v>
      </c>
      <c r="F47" s="380">
        <v>3984000</v>
      </c>
      <c r="G47" s="380">
        <v>3984000</v>
      </c>
      <c r="H47" s="380">
        <v>3984000</v>
      </c>
      <c r="I47" s="380">
        <v>3984000</v>
      </c>
      <c r="J47" s="380">
        <v>3984000</v>
      </c>
      <c r="K47" s="380">
        <v>3984000</v>
      </c>
      <c r="L47" s="380">
        <v>3984000</v>
      </c>
      <c r="M47" s="380">
        <v>3984000</v>
      </c>
      <c r="N47" s="380">
        <v>3984000</v>
      </c>
      <c r="O47" s="380">
        <v>3984000</v>
      </c>
      <c r="P47" s="381">
        <v>3984039</v>
      </c>
      <c r="Q47" s="359" t="s">
        <v>162</v>
      </c>
      <c r="R47" s="382">
        <f t="shared" si="0"/>
        <v>0</v>
      </c>
    </row>
    <row r="48" spans="1:18">
      <c r="A48" s="388" t="s">
        <v>1714</v>
      </c>
      <c r="B48" s="389" t="s">
        <v>1712</v>
      </c>
      <c r="C48" s="380">
        <v>0</v>
      </c>
      <c r="D48" s="380">
        <v>0</v>
      </c>
      <c r="E48" s="380">
        <v>0</v>
      </c>
      <c r="F48" s="380">
        <v>0</v>
      </c>
      <c r="G48" s="380">
        <v>0</v>
      </c>
      <c r="H48" s="380">
        <v>0</v>
      </c>
      <c r="I48" s="380">
        <v>0</v>
      </c>
      <c r="J48" s="380">
        <v>0</v>
      </c>
      <c r="K48" s="380">
        <v>0</v>
      </c>
      <c r="L48" s="380">
        <v>0</v>
      </c>
      <c r="M48" s="380">
        <v>0</v>
      </c>
      <c r="N48" s="380">
        <v>0</v>
      </c>
      <c r="O48" s="380">
        <v>0</v>
      </c>
      <c r="P48" s="381">
        <v>0</v>
      </c>
      <c r="Q48" s="359" t="s">
        <v>162</v>
      </c>
      <c r="R48" s="382">
        <f t="shared" si="0"/>
        <v>0</v>
      </c>
    </row>
    <row r="49" spans="1:18">
      <c r="A49" s="388" t="s">
        <v>1715</v>
      </c>
      <c r="B49" s="389" t="s">
        <v>1712</v>
      </c>
      <c r="C49" s="380">
        <v>3683000</v>
      </c>
      <c r="D49" s="380">
        <v>3683000</v>
      </c>
      <c r="E49" s="380">
        <v>3683000</v>
      </c>
      <c r="F49" s="380">
        <v>3683000</v>
      </c>
      <c r="G49" s="380">
        <v>3683000</v>
      </c>
      <c r="H49" s="380">
        <v>3683000</v>
      </c>
      <c r="I49" s="380">
        <v>3683000</v>
      </c>
      <c r="J49" s="380">
        <v>3683000</v>
      </c>
      <c r="K49" s="380">
        <v>3683000</v>
      </c>
      <c r="L49" s="380">
        <v>3683000</v>
      </c>
      <c r="M49" s="380">
        <v>3683000</v>
      </c>
      <c r="N49" s="380">
        <v>3683000</v>
      </c>
      <c r="O49" s="380">
        <v>3683000</v>
      </c>
      <c r="P49" s="381">
        <v>3683221</v>
      </c>
      <c r="Q49" s="359" t="s">
        <v>162</v>
      </c>
      <c r="R49" s="382">
        <f t="shared" si="0"/>
        <v>0</v>
      </c>
    </row>
    <row r="50" spans="1:18">
      <c r="A50" s="388" t="s">
        <v>1716</v>
      </c>
      <c r="B50" s="389" t="s">
        <v>1712</v>
      </c>
      <c r="C50" s="380">
        <v>4156000</v>
      </c>
      <c r="D50" s="380">
        <v>4156000</v>
      </c>
      <c r="E50" s="380">
        <v>4156000</v>
      </c>
      <c r="F50" s="380">
        <v>4156000</v>
      </c>
      <c r="G50" s="380">
        <v>4156000</v>
      </c>
      <c r="H50" s="380">
        <v>4156000</v>
      </c>
      <c r="I50" s="380">
        <v>4156000</v>
      </c>
      <c r="J50" s="380">
        <v>4156000</v>
      </c>
      <c r="K50" s="380">
        <v>4156000</v>
      </c>
      <c r="L50" s="380">
        <v>4156000</v>
      </c>
      <c r="M50" s="380">
        <v>4156000</v>
      </c>
      <c r="N50" s="380">
        <v>4156000</v>
      </c>
      <c r="O50" s="380">
        <v>4156000</v>
      </c>
      <c r="P50" s="381">
        <v>4155602</v>
      </c>
      <c r="Q50" s="359" t="s">
        <v>162</v>
      </c>
      <c r="R50" s="382">
        <f t="shared" si="0"/>
        <v>0</v>
      </c>
    </row>
    <row r="51" spans="1:18">
      <c r="A51" s="388" t="s">
        <v>1717</v>
      </c>
      <c r="B51" s="389" t="s">
        <v>1712</v>
      </c>
      <c r="C51" s="380">
        <v>0</v>
      </c>
      <c r="D51" s="380">
        <v>0</v>
      </c>
      <c r="E51" s="380">
        <v>0</v>
      </c>
      <c r="F51" s="380">
        <v>0</v>
      </c>
      <c r="G51" s="380">
        <v>0</v>
      </c>
      <c r="H51" s="380">
        <v>0</v>
      </c>
      <c r="I51" s="380">
        <v>0</v>
      </c>
      <c r="J51" s="380">
        <v>0</v>
      </c>
      <c r="K51" s="380">
        <v>0</v>
      </c>
      <c r="L51" s="380">
        <v>0</v>
      </c>
      <c r="M51" s="380">
        <v>0</v>
      </c>
      <c r="N51" s="380">
        <v>0</v>
      </c>
      <c r="O51" s="380">
        <v>0</v>
      </c>
      <c r="P51" s="381">
        <v>0</v>
      </c>
      <c r="Q51" s="359" t="s">
        <v>162</v>
      </c>
      <c r="R51" s="382">
        <f t="shared" si="0"/>
        <v>0</v>
      </c>
    </row>
    <row r="52" spans="1:18">
      <c r="A52" s="386" t="s">
        <v>1718</v>
      </c>
      <c r="B52" s="387" t="s">
        <v>1712</v>
      </c>
      <c r="C52" s="384">
        <v>1705000</v>
      </c>
      <c r="D52" s="384">
        <v>1705000</v>
      </c>
      <c r="E52" s="384">
        <v>1705000</v>
      </c>
      <c r="F52" s="384">
        <v>1705000</v>
      </c>
      <c r="G52" s="384">
        <v>1705000</v>
      </c>
      <c r="H52" s="384">
        <v>1705000</v>
      </c>
      <c r="I52" s="384">
        <v>1705000</v>
      </c>
      <c r="J52" s="384">
        <v>1705000</v>
      </c>
      <c r="K52" s="384">
        <v>1705000</v>
      </c>
      <c r="L52" s="384">
        <v>1705000</v>
      </c>
      <c r="M52" s="384">
        <v>1705000</v>
      </c>
      <c r="N52" s="384">
        <v>1705000</v>
      </c>
      <c r="O52" s="384">
        <v>1705000</v>
      </c>
      <c r="P52" s="385">
        <v>1704569</v>
      </c>
      <c r="Q52" s="359" t="s">
        <v>162</v>
      </c>
      <c r="R52" s="382">
        <f t="shared" si="0"/>
        <v>0</v>
      </c>
    </row>
    <row r="53" spans="1:18">
      <c r="A53" s="379" t="s">
        <v>1719</v>
      </c>
      <c r="B53" s="380" t="s">
        <v>1720</v>
      </c>
      <c r="C53" s="380">
        <v>0</v>
      </c>
      <c r="D53" s="380">
        <v>0</v>
      </c>
      <c r="E53" s="380">
        <v>0</v>
      </c>
      <c r="F53" s="380">
        <v>0</v>
      </c>
      <c r="G53" s="380">
        <v>0</v>
      </c>
      <c r="H53" s="380">
        <v>0</v>
      </c>
      <c r="I53" s="380">
        <v>0</v>
      </c>
      <c r="J53" s="380">
        <v>0</v>
      </c>
      <c r="K53" s="380">
        <v>0</v>
      </c>
      <c r="L53" s="380">
        <v>0</v>
      </c>
      <c r="M53" s="380">
        <v>0</v>
      </c>
      <c r="N53" s="380">
        <v>0</v>
      </c>
      <c r="O53" s="380">
        <v>0</v>
      </c>
      <c r="P53" s="381">
        <v>0</v>
      </c>
      <c r="Q53" s="359" t="s">
        <v>162</v>
      </c>
      <c r="R53" s="382">
        <f t="shared" si="0"/>
        <v>0</v>
      </c>
    </row>
    <row r="54" spans="1:18">
      <c r="A54" s="379" t="s">
        <v>1721</v>
      </c>
      <c r="B54" s="380" t="s">
        <v>1720</v>
      </c>
      <c r="C54" s="380">
        <v>971000</v>
      </c>
      <c r="D54" s="380">
        <v>971000</v>
      </c>
      <c r="E54" s="380">
        <v>971000</v>
      </c>
      <c r="F54" s="380">
        <v>971000</v>
      </c>
      <c r="G54" s="380">
        <v>971000</v>
      </c>
      <c r="H54" s="380">
        <v>971000</v>
      </c>
      <c r="I54" s="380">
        <v>971000</v>
      </c>
      <c r="J54" s="380">
        <v>971000</v>
      </c>
      <c r="K54" s="380">
        <v>971000</v>
      </c>
      <c r="L54" s="380">
        <v>971000</v>
      </c>
      <c r="M54" s="380">
        <v>971000</v>
      </c>
      <c r="N54" s="380">
        <v>971000</v>
      </c>
      <c r="O54" s="380">
        <v>971000</v>
      </c>
      <c r="P54" s="381">
        <v>970581</v>
      </c>
      <c r="Q54" s="359" t="s">
        <v>162</v>
      </c>
      <c r="R54" s="382">
        <f t="shared" si="0"/>
        <v>0</v>
      </c>
    </row>
    <row r="55" spans="1:18">
      <c r="A55" s="379" t="s">
        <v>1722</v>
      </c>
      <c r="B55" s="380" t="s">
        <v>1720</v>
      </c>
      <c r="C55" s="380">
        <v>0</v>
      </c>
      <c r="D55" s="380">
        <v>0</v>
      </c>
      <c r="E55" s="380">
        <v>0</v>
      </c>
      <c r="F55" s="380">
        <v>0</v>
      </c>
      <c r="G55" s="380">
        <v>0</v>
      </c>
      <c r="H55" s="380">
        <v>0</v>
      </c>
      <c r="I55" s="380">
        <v>0</v>
      </c>
      <c r="J55" s="380">
        <v>0</v>
      </c>
      <c r="K55" s="380">
        <v>0</v>
      </c>
      <c r="L55" s="380">
        <v>0</v>
      </c>
      <c r="M55" s="380">
        <v>0</v>
      </c>
      <c r="N55" s="380">
        <v>0</v>
      </c>
      <c r="O55" s="380">
        <v>0</v>
      </c>
      <c r="P55" s="381">
        <v>0</v>
      </c>
      <c r="Q55" s="359" t="s">
        <v>162</v>
      </c>
      <c r="R55" s="382">
        <f t="shared" si="0"/>
        <v>0</v>
      </c>
    </row>
    <row r="56" spans="1:18">
      <c r="A56" s="383" t="s">
        <v>1723</v>
      </c>
      <c r="B56" s="384" t="s">
        <v>1720</v>
      </c>
      <c r="C56" s="384">
        <v>0</v>
      </c>
      <c r="D56" s="384">
        <v>0</v>
      </c>
      <c r="E56" s="384">
        <v>0</v>
      </c>
      <c r="F56" s="384">
        <v>0</v>
      </c>
      <c r="G56" s="384">
        <v>0</v>
      </c>
      <c r="H56" s="384">
        <v>0</v>
      </c>
      <c r="I56" s="384">
        <v>0</v>
      </c>
      <c r="J56" s="384">
        <v>0</v>
      </c>
      <c r="K56" s="384">
        <v>0</v>
      </c>
      <c r="L56" s="384">
        <v>0</v>
      </c>
      <c r="M56" s="384">
        <v>0</v>
      </c>
      <c r="N56" s="384">
        <v>2989000</v>
      </c>
      <c r="O56" s="384">
        <v>0</v>
      </c>
      <c r="P56" s="385">
        <v>249103</v>
      </c>
      <c r="Q56" s="359" t="s">
        <v>162</v>
      </c>
      <c r="R56" s="382">
        <f t="shared" si="0"/>
        <v>0</v>
      </c>
    </row>
    <row r="57" spans="1:18">
      <c r="A57" s="388" t="s">
        <v>1724</v>
      </c>
      <c r="B57" s="389" t="s">
        <v>1725</v>
      </c>
      <c r="C57" s="380">
        <v>12225000</v>
      </c>
      <c r="D57" s="380">
        <v>12225000</v>
      </c>
      <c r="E57" s="380">
        <v>9393000</v>
      </c>
      <c r="F57" s="380">
        <v>9393000</v>
      </c>
      <c r="G57" s="380">
        <v>9393000</v>
      </c>
      <c r="H57" s="380">
        <v>9393000</v>
      </c>
      <c r="I57" s="380">
        <v>9393000</v>
      </c>
      <c r="J57" s="380">
        <v>9393000</v>
      </c>
      <c r="K57" s="380">
        <v>9393000</v>
      </c>
      <c r="L57" s="380">
        <v>9393000</v>
      </c>
      <c r="M57" s="380">
        <v>9393000</v>
      </c>
      <c r="N57" s="380">
        <v>9393000</v>
      </c>
      <c r="O57" s="380">
        <v>10127000</v>
      </c>
      <c r="P57" s="381">
        <v>9777523</v>
      </c>
      <c r="Q57" s="359" t="s">
        <v>164</v>
      </c>
      <c r="R57" s="382">
        <f t="shared" si="0"/>
        <v>0</v>
      </c>
    </row>
    <row r="58" spans="1:18">
      <c r="A58" s="388" t="s">
        <v>1726</v>
      </c>
      <c r="B58" s="389" t="s">
        <v>1725</v>
      </c>
      <c r="C58" s="380">
        <v>0</v>
      </c>
      <c r="D58" s="380">
        <v>0</v>
      </c>
      <c r="E58" s="380">
        <v>0</v>
      </c>
      <c r="F58" s="380">
        <v>0</v>
      </c>
      <c r="G58" s="380">
        <v>0</v>
      </c>
      <c r="H58" s="380">
        <v>0</v>
      </c>
      <c r="I58" s="380">
        <v>0</v>
      </c>
      <c r="J58" s="380">
        <v>0</v>
      </c>
      <c r="K58" s="380">
        <v>0</v>
      </c>
      <c r="L58" s="380">
        <v>0</v>
      </c>
      <c r="M58" s="380">
        <v>0</v>
      </c>
      <c r="N58" s="380">
        <v>0</v>
      </c>
      <c r="O58" s="380">
        <v>0</v>
      </c>
      <c r="P58" s="381">
        <v>0</v>
      </c>
      <c r="Q58" s="359" t="s">
        <v>164</v>
      </c>
      <c r="R58" s="382">
        <f t="shared" si="0"/>
        <v>0</v>
      </c>
    </row>
    <row r="59" spans="1:18">
      <c r="A59" s="388" t="s">
        <v>1727</v>
      </c>
      <c r="B59" s="389" t="s">
        <v>1725</v>
      </c>
      <c r="C59" s="380">
        <v>5373000</v>
      </c>
      <c r="D59" s="380">
        <v>5018000</v>
      </c>
      <c r="E59" s="380">
        <v>5018000</v>
      </c>
      <c r="F59" s="380">
        <v>5012000</v>
      </c>
      <c r="G59" s="380">
        <v>5012000</v>
      </c>
      <c r="H59" s="380">
        <v>5012000</v>
      </c>
      <c r="I59" s="380">
        <v>5012000</v>
      </c>
      <c r="J59" s="380">
        <v>5012000</v>
      </c>
      <c r="K59" s="380">
        <v>5012000</v>
      </c>
      <c r="L59" s="380">
        <v>5000000</v>
      </c>
      <c r="M59" s="380">
        <v>5000000</v>
      </c>
      <c r="N59" s="380">
        <v>5000000</v>
      </c>
      <c r="O59" s="380">
        <v>5000000</v>
      </c>
      <c r="P59" s="381">
        <v>5024638</v>
      </c>
      <c r="Q59" s="359" t="s">
        <v>164</v>
      </c>
      <c r="R59" s="382">
        <f t="shared" si="0"/>
        <v>0</v>
      </c>
    </row>
    <row r="60" spans="1:18">
      <c r="A60" s="388" t="s">
        <v>1885</v>
      </c>
      <c r="B60" s="389" t="s">
        <v>1725</v>
      </c>
      <c r="C60" s="380">
        <v>-11157155.472182751</v>
      </c>
      <c r="D60" s="380"/>
      <c r="E60" s="380"/>
      <c r="F60" s="380"/>
      <c r="G60" s="380"/>
      <c r="H60" s="380"/>
      <c r="I60" s="380"/>
      <c r="J60" s="380"/>
      <c r="K60" s="380"/>
      <c r="L60" s="380"/>
      <c r="M60" s="380"/>
      <c r="N60" s="380"/>
      <c r="O60" s="380">
        <v>11157155.472182751</v>
      </c>
      <c r="P60" s="381">
        <v>0</v>
      </c>
      <c r="Q60" s="359" t="s">
        <v>164</v>
      </c>
      <c r="R60" s="382">
        <f t="shared" si="0"/>
        <v>0</v>
      </c>
    </row>
    <row r="61" spans="1:18">
      <c r="A61" s="388" t="s">
        <v>1729</v>
      </c>
      <c r="B61" s="389" t="s">
        <v>1725</v>
      </c>
      <c r="C61" s="380">
        <v>0</v>
      </c>
      <c r="D61" s="380">
        <v>0</v>
      </c>
      <c r="E61" s="380">
        <v>0</v>
      </c>
      <c r="F61" s="380">
        <v>0</v>
      </c>
      <c r="G61" s="380">
        <v>0</v>
      </c>
      <c r="H61" s="380">
        <v>0</v>
      </c>
      <c r="I61" s="380">
        <v>0</v>
      </c>
      <c r="J61" s="380">
        <v>0</v>
      </c>
      <c r="K61" s="380">
        <v>0</v>
      </c>
      <c r="L61" s="380">
        <v>0</v>
      </c>
      <c r="M61" s="380">
        <v>0</v>
      </c>
      <c r="N61" s="380">
        <v>0</v>
      </c>
      <c r="O61" s="380">
        <v>0</v>
      </c>
      <c r="P61" s="381">
        <v>0</v>
      </c>
      <c r="Q61" s="359" t="s">
        <v>164</v>
      </c>
      <c r="R61" s="382">
        <f t="shared" si="0"/>
        <v>0</v>
      </c>
    </row>
    <row r="62" spans="1:18">
      <c r="A62" s="388" t="s">
        <v>1730</v>
      </c>
      <c r="B62" s="389" t="s">
        <v>1725</v>
      </c>
      <c r="C62" s="380">
        <v>0</v>
      </c>
      <c r="D62" s="380">
        <v>0</v>
      </c>
      <c r="E62" s="380">
        <v>0</v>
      </c>
      <c r="F62" s="380">
        <v>0</v>
      </c>
      <c r="G62" s="380">
        <v>0</v>
      </c>
      <c r="H62" s="380">
        <v>0</v>
      </c>
      <c r="I62" s="380">
        <v>0</v>
      </c>
      <c r="J62" s="380">
        <v>0</v>
      </c>
      <c r="K62" s="380">
        <v>0</v>
      </c>
      <c r="L62" s="380">
        <v>0</v>
      </c>
      <c r="M62" s="380">
        <v>0</v>
      </c>
      <c r="N62" s="380">
        <v>0</v>
      </c>
      <c r="O62" s="380">
        <v>0</v>
      </c>
      <c r="P62" s="381">
        <v>0</v>
      </c>
      <c r="Q62" s="359" t="s">
        <v>164</v>
      </c>
      <c r="R62" s="382">
        <f t="shared" si="0"/>
        <v>0</v>
      </c>
    </row>
    <row r="63" spans="1:18">
      <c r="A63" s="388" t="s">
        <v>1731</v>
      </c>
      <c r="B63" s="389" t="s">
        <v>1725</v>
      </c>
      <c r="C63" s="380">
        <v>0</v>
      </c>
      <c r="D63" s="380">
        <v>0</v>
      </c>
      <c r="E63" s="380">
        <v>0</v>
      </c>
      <c r="F63" s="380">
        <v>0</v>
      </c>
      <c r="G63" s="380">
        <v>0</v>
      </c>
      <c r="H63" s="380">
        <v>0</v>
      </c>
      <c r="I63" s="380">
        <v>0</v>
      </c>
      <c r="J63" s="380">
        <v>0</v>
      </c>
      <c r="K63" s="380">
        <v>0</v>
      </c>
      <c r="L63" s="380">
        <v>0</v>
      </c>
      <c r="M63" s="380">
        <v>0</v>
      </c>
      <c r="N63" s="380">
        <v>0</v>
      </c>
      <c r="O63" s="380">
        <v>0</v>
      </c>
      <c r="P63" s="381">
        <v>0</v>
      </c>
      <c r="Q63" s="359" t="s">
        <v>164</v>
      </c>
      <c r="R63" s="382">
        <f t="shared" si="0"/>
        <v>0</v>
      </c>
    </row>
    <row r="64" spans="1:18">
      <c r="A64" s="388" t="s">
        <v>1732</v>
      </c>
      <c r="B64" s="389" t="s">
        <v>1725</v>
      </c>
      <c r="C64" s="380">
        <v>0</v>
      </c>
      <c r="D64" s="380">
        <v>0</v>
      </c>
      <c r="E64" s="380">
        <v>0</v>
      </c>
      <c r="F64" s="380">
        <v>0</v>
      </c>
      <c r="G64" s="380">
        <v>0</v>
      </c>
      <c r="H64" s="380">
        <v>0</v>
      </c>
      <c r="I64" s="380">
        <v>0</v>
      </c>
      <c r="J64" s="380">
        <v>0</v>
      </c>
      <c r="K64" s="380">
        <v>0</v>
      </c>
      <c r="L64" s="380">
        <v>0</v>
      </c>
      <c r="M64" s="380">
        <v>0</v>
      </c>
      <c r="N64" s="380">
        <v>0</v>
      </c>
      <c r="O64" s="380">
        <v>0</v>
      </c>
      <c r="P64" s="381">
        <v>0</v>
      </c>
      <c r="Q64" s="359" t="s">
        <v>164</v>
      </c>
      <c r="R64" s="382">
        <f t="shared" si="0"/>
        <v>0</v>
      </c>
    </row>
    <row r="65" spans="1:18">
      <c r="A65" s="388" t="s">
        <v>1733</v>
      </c>
      <c r="B65" s="389" t="s">
        <v>1725</v>
      </c>
      <c r="C65" s="380">
        <v>0</v>
      </c>
      <c r="D65" s="380">
        <v>0</v>
      </c>
      <c r="E65" s="380">
        <v>0</v>
      </c>
      <c r="F65" s="380">
        <v>0</v>
      </c>
      <c r="G65" s="380">
        <v>0</v>
      </c>
      <c r="H65" s="380">
        <v>0</v>
      </c>
      <c r="I65" s="380">
        <v>0</v>
      </c>
      <c r="J65" s="380">
        <v>0</v>
      </c>
      <c r="K65" s="380">
        <v>0</v>
      </c>
      <c r="L65" s="380">
        <v>0</v>
      </c>
      <c r="M65" s="380">
        <v>0</v>
      </c>
      <c r="N65" s="380">
        <v>0</v>
      </c>
      <c r="O65" s="380">
        <v>0</v>
      </c>
      <c r="P65" s="381">
        <v>0</v>
      </c>
      <c r="Q65" s="359" t="s">
        <v>164</v>
      </c>
      <c r="R65" s="382">
        <f t="shared" si="0"/>
        <v>0</v>
      </c>
    </row>
    <row r="66" spans="1:18">
      <c r="A66" s="388" t="s">
        <v>1734</v>
      </c>
      <c r="B66" s="389" t="s">
        <v>1725</v>
      </c>
      <c r="C66" s="380">
        <v>6000</v>
      </c>
      <c r="D66" s="380">
        <v>0</v>
      </c>
      <c r="E66" s="380">
        <v>0</v>
      </c>
      <c r="F66" s="380">
        <v>0</v>
      </c>
      <c r="G66" s="380">
        <v>0</v>
      </c>
      <c r="H66" s="380">
        <v>0</v>
      </c>
      <c r="I66" s="380">
        <v>0</v>
      </c>
      <c r="J66" s="380">
        <v>0</v>
      </c>
      <c r="K66" s="380">
        <v>0</v>
      </c>
      <c r="L66" s="380">
        <v>0</v>
      </c>
      <c r="M66" s="380">
        <v>0</v>
      </c>
      <c r="N66" s="380">
        <v>0</v>
      </c>
      <c r="O66" s="380">
        <v>0</v>
      </c>
      <c r="P66" s="381">
        <v>249</v>
      </c>
      <c r="Q66" s="359" t="s">
        <v>164</v>
      </c>
      <c r="R66" s="382">
        <f t="shared" si="0"/>
        <v>0</v>
      </c>
    </row>
    <row r="67" spans="1:18">
      <c r="A67" s="388" t="s">
        <v>1735</v>
      </c>
      <c r="B67" s="389" t="s">
        <v>1725</v>
      </c>
      <c r="C67" s="380">
        <v>0</v>
      </c>
      <c r="D67" s="380">
        <v>0</v>
      </c>
      <c r="E67" s="380">
        <v>0</v>
      </c>
      <c r="F67" s="380">
        <v>0</v>
      </c>
      <c r="G67" s="380">
        <v>0</v>
      </c>
      <c r="H67" s="380">
        <v>0</v>
      </c>
      <c r="I67" s="380">
        <v>0</v>
      </c>
      <c r="J67" s="380">
        <v>0</v>
      </c>
      <c r="K67" s="380">
        <v>0</v>
      </c>
      <c r="L67" s="380">
        <v>0</v>
      </c>
      <c r="M67" s="380">
        <v>0</v>
      </c>
      <c r="N67" s="380">
        <v>0</v>
      </c>
      <c r="O67" s="380">
        <v>0</v>
      </c>
      <c r="P67" s="381">
        <v>0</v>
      </c>
      <c r="Q67" s="359" t="s">
        <v>164</v>
      </c>
      <c r="R67" s="382">
        <f t="shared" si="0"/>
        <v>0</v>
      </c>
    </row>
    <row r="68" spans="1:18">
      <c r="A68" s="388" t="s">
        <v>1736</v>
      </c>
      <c r="B68" s="389" t="s">
        <v>1725</v>
      </c>
      <c r="C68" s="380">
        <v>0</v>
      </c>
      <c r="D68" s="380">
        <v>0</v>
      </c>
      <c r="E68" s="380">
        <v>0</v>
      </c>
      <c r="F68" s="380">
        <v>0</v>
      </c>
      <c r="G68" s="380">
        <v>0</v>
      </c>
      <c r="H68" s="380">
        <v>0</v>
      </c>
      <c r="I68" s="380">
        <v>0</v>
      </c>
      <c r="J68" s="380">
        <v>0</v>
      </c>
      <c r="K68" s="380">
        <v>0</v>
      </c>
      <c r="L68" s="380">
        <v>0</v>
      </c>
      <c r="M68" s="380">
        <v>0</v>
      </c>
      <c r="N68" s="380">
        <v>0</v>
      </c>
      <c r="O68" s="380">
        <v>0</v>
      </c>
      <c r="P68" s="381">
        <v>0</v>
      </c>
      <c r="Q68" s="359" t="s">
        <v>164</v>
      </c>
      <c r="R68" s="382">
        <f t="shared" si="0"/>
        <v>0</v>
      </c>
    </row>
    <row r="69" spans="1:18">
      <c r="A69" s="388" t="s">
        <v>1737</v>
      </c>
      <c r="B69" s="389" t="s">
        <v>1725</v>
      </c>
      <c r="C69" s="380">
        <v>86000</v>
      </c>
      <c r="D69" s="380">
        <v>86000</v>
      </c>
      <c r="E69" s="380">
        <v>86000</v>
      </c>
      <c r="F69" s="380">
        <v>86000</v>
      </c>
      <c r="G69" s="380">
        <v>86000</v>
      </c>
      <c r="H69" s="380">
        <v>86000</v>
      </c>
      <c r="I69" s="380">
        <v>52000</v>
      </c>
      <c r="J69" s="380">
        <v>52000</v>
      </c>
      <c r="K69" s="380">
        <v>52000</v>
      </c>
      <c r="L69" s="380">
        <v>52000</v>
      </c>
      <c r="M69" s="380">
        <v>52000</v>
      </c>
      <c r="N69" s="380">
        <v>52000</v>
      </c>
      <c r="O69" s="380">
        <v>52000</v>
      </c>
      <c r="P69" s="381">
        <v>67541</v>
      </c>
      <c r="Q69" s="359" t="s">
        <v>164</v>
      </c>
      <c r="R69" s="382">
        <f t="shared" ref="R69:R132" si="1">(ROUND((C69+O69+SUM(D69:N69)*2)/24,-3)-(ROUND(P69,-3)))</f>
        <v>0</v>
      </c>
    </row>
    <row r="70" spans="1:18">
      <c r="A70" s="388" t="s">
        <v>1738</v>
      </c>
      <c r="B70" s="389" t="s">
        <v>1725</v>
      </c>
      <c r="C70" s="380">
        <v>0</v>
      </c>
      <c r="D70" s="380">
        <v>0</v>
      </c>
      <c r="E70" s="380">
        <v>0</v>
      </c>
      <c r="F70" s="380">
        <v>3000</v>
      </c>
      <c r="G70" s="380">
        <v>6000</v>
      </c>
      <c r="H70" s="380">
        <v>0</v>
      </c>
      <c r="I70" s="380">
        <v>0</v>
      </c>
      <c r="J70" s="380">
        <v>0</v>
      </c>
      <c r="K70" s="380">
        <v>83000</v>
      </c>
      <c r="L70" s="380">
        <v>83000</v>
      </c>
      <c r="M70" s="380">
        <v>0</v>
      </c>
      <c r="N70" s="380">
        <v>0</v>
      </c>
      <c r="O70" s="380">
        <v>0</v>
      </c>
      <c r="P70" s="381">
        <v>14519</v>
      </c>
      <c r="Q70" s="359" t="s">
        <v>164</v>
      </c>
      <c r="R70" s="382">
        <f t="shared" si="1"/>
        <v>0</v>
      </c>
    </row>
    <row r="71" spans="1:18">
      <c r="A71" s="388" t="s">
        <v>1739</v>
      </c>
      <c r="B71" s="389" t="s">
        <v>1725</v>
      </c>
      <c r="C71" s="380">
        <v>0</v>
      </c>
      <c r="D71" s="380">
        <v>0</v>
      </c>
      <c r="E71" s="380">
        <v>0</v>
      </c>
      <c r="F71" s="380">
        <v>0</v>
      </c>
      <c r="G71" s="380">
        <v>0</v>
      </c>
      <c r="H71" s="380">
        <v>0</v>
      </c>
      <c r="I71" s="380">
        <v>0</v>
      </c>
      <c r="J71" s="380">
        <v>0</v>
      </c>
      <c r="K71" s="380">
        <v>0</v>
      </c>
      <c r="L71" s="380">
        <v>0</v>
      </c>
      <c r="M71" s="380">
        <v>0</v>
      </c>
      <c r="N71" s="380">
        <v>0</v>
      </c>
      <c r="O71" s="380">
        <v>0</v>
      </c>
      <c r="P71" s="381">
        <v>0</v>
      </c>
      <c r="Q71" s="359" t="s">
        <v>164</v>
      </c>
      <c r="R71" s="382">
        <f t="shared" si="1"/>
        <v>0</v>
      </c>
    </row>
    <row r="72" spans="1:18">
      <c r="A72" s="388" t="s">
        <v>1740</v>
      </c>
      <c r="B72" s="389" t="s">
        <v>1725</v>
      </c>
      <c r="C72" s="380">
        <v>14121000</v>
      </c>
      <c r="D72" s="380">
        <v>14297000</v>
      </c>
      <c r="E72" s="380">
        <v>14451000</v>
      </c>
      <c r="F72" s="380">
        <v>14615000</v>
      </c>
      <c r="G72" s="380">
        <v>14830000</v>
      </c>
      <c r="H72" s="380">
        <v>11327000</v>
      </c>
      <c r="I72" s="380">
        <v>11448000</v>
      </c>
      <c r="J72" s="380">
        <v>11746000</v>
      </c>
      <c r="K72" s="380">
        <v>13097000</v>
      </c>
      <c r="L72" s="380">
        <v>13313000</v>
      </c>
      <c r="M72" s="380">
        <v>14581000</v>
      </c>
      <c r="N72" s="380">
        <v>14694000</v>
      </c>
      <c r="O72" s="380">
        <v>14854000</v>
      </c>
      <c r="P72" s="381">
        <v>13573928</v>
      </c>
      <c r="Q72" s="359" t="s">
        <v>164</v>
      </c>
      <c r="R72" s="382">
        <f t="shared" si="1"/>
        <v>0</v>
      </c>
    </row>
    <row r="73" spans="1:18">
      <c r="A73" s="388" t="s">
        <v>1741</v>
      </c>
      <c r="B73" s="389" t="s">
        <v>1725</v>
      </c>
      <c r="C73" s="380">
        <v>0</v>
      </c>
      <c r="D73" s="380">
        <v>0</v>
      </c>
      <c r="E73" s="380">
        <v>0</v>
      </c>
      <c r="F73" s="380">
        <v>1000</v>
      </c>
      <c r="G73" s="380">
        <v>3000</v>
      </c>
      <c r="H73" s="380">
        <v>0</v>
      </c>
      <c r="I73" s="380">
        <v>0</v>
      </c>
      <c r="J73" s="380">
        <v>0</v>
      </c>
      <c r="K73" s="380">
        <v>193000</v>
      </c>
      <c r="L73" s="380">
        <v>193000</v>
      </c>
      <c r="M73" s="380">
        <v>0</v>
      </c>
      <c r="N73" s="380">
        <v>0</v>
      </c>
      <c r="O73" s="380">
        <v>0</v>
      </c>
      <c r="P73" s="381">
        <v>32576</v>
      </c>
      <c r="Q73" s="359" t="s">
        <v>164</v>
      </c>
      <c r="R73" s="382">
        <f t="shared" si="1"/>
        <v>0</v>
      </c>
    </row>
    <row r="74" spans="1:18">
      <c r="A74" s="388" t="s">
        <v>1742</v>
      </c>
      <c r="B74" s="389" t="s">
        <v>1725</v>
      </c>
      <c r="C74" s="380">
        <v>2605000</v>
      </c>
      <c r="D74" s="380">
        <v>2687000</v>
      </c>
      <c r="E74" s="380">
        <v>2744000</v>
      </c>
      <c r="F74" s="380">
        <v>2868000</v>
      </c>
      <c r="G74" s="380">
        <v>2978000</v>
      </c>
      <c r="H74" s="380">
        <v>2888000</v>
      </c>
      <c r="I74" s="380">
        <v>3022000</v>
      </c>
      <c r="J74" s="380">
        <v>3115000</v>
      </c>
      <c r="K74" s="380">
        <v>3597000</v>
      </c>
      <c r="L74" s="380">
        <v>3686000</v>
      </c>
      <c r="M74" s="380">
        <v>3654000</v>
      </c>
      <c r="N74" s="380">
        <v>3688000</v>
      </c>
      <c r="O74" s="380">
        <v>3825000</v>
      </c>
      <c r="P74" s="381">
        <v>3178554</v>
      </c>
      <c r="Q74" s="359" t="s">
        <v>164</v>
      </c>
      <c r="R74" s="382">
        <f t="shared" si="1"/>
        <v>0</v>
      </c>
    </row>
    <row r="75" spans="1:18">
      <c r="A75" s="388" t="s">
        <v>1743</v>
      </c>
      <c r="B75" s="389" t="s">
        <v>1725</v>
      </c>
      <c r="C75" s="380">
        <v>0</v>
      </c>
      <c r="D75" s="380">
        <v>0</v>
      </c>
      <c r="E75" s="380">
        <v>0</v>
      </c>
      <c r="F75" s="380">
        <v>0</v>
      </c>
      <c r="G75" s="380">
        <v>0</v>
      </c>
      <c r="H75" s="380">
        <v>0</v>
      </c>
      <c r="I75" s="380">
        <v>0</v>
      </c>
      <c r="J75" s="380">
        <v>0</v>
      </c>
      <c r="K75" s="380">
        <v>0</v>
      </c>
      <c r="L75" s="380">
        <v>0</v>
      </c>
      <c r="M75" s="380">
        <v>0</v>
      </c>
      <c r="N75" s="380">
        <v>0</v>
      </c>
      <c r="O75" s="380">
        <v>0</v>
      </c>
      <c r="P75" s="381">
        <v>0</v>
      </c>
      <c r="Q75" s="359" t="s">
        <v>164</v>
      </c>
      <c r="R75" s="382">
        <f t="shared" si="1"/>
        <v>0</v>
      </c>
    </row>
    <row r="76" spans="1:18">
      <c r="A76" s="388" t="s">
        <v>1744</v>
      </c>
      <c r="B76" s="389" t="s">
        <v>1725</v>
      </c>
      <c r="C76" s="380">
        <v>1413000</v>
      </c>
      <c r="D76" s="380">
        <v>1413000</v>
      </c>
      <c r="E76" s="380">
        <v>1413000</v>
      </c>
      <c r="F76" s="380">
        <v>1413000</v>
      </c>
      <c r="G76" s="380">
        <v>1413000</v>
      </c>
      <c r="H76" s="380">
        <v>1413000</v>
      </c>
      <c r="I76" s="380">
        <v>1413000</v>
      </c>
      <c r="J76" s="380">
        <v>1413000</v>
      </c>
      <c r="K76" s="380">
        <v>1413000</v>
      </c>
      <c r="L76" s="380">
        <v>1413000</v>
      </c>
      <c r="M76" s="380">
        <v>1413000</v>
      </c>
      <c r="N76" s="380">
        <v>1413000</v>
      </c>
      <c r="O76" s="380">
        <v>1413000</v>
      </c>
      <c r="P76" s="381">
        <v>1413480</v>
      </c>
      <c r="Q76" s="359" t="s">
        <v>164</v>
      </c>
      <c r="R76" s="382">
        <f t="shared" si="1"/>
        <v>0</v>
      </c>
    </row>
    <row r="77" spans="1:18">
      <c r="A77" s="388" t="s">
        <v>1745</v>
      </c>
      <c r="B77" s="389" t="s">
        <v>1725</v>
      </c>
      <c r="C77" s="380">
        <v>0</v>
      </c>
      <c r="D77" s="380">
        <v>0</v>
      </c>
      <c r="E77" s="380">
        <v>0</v>
      </c>
      <c r="F77" s="380">
        <v>0</v>
      </c>
      <c r="G77" s="380">
        <v>0</v>
      </c>
      <c r="H77" s="380">
        <v>0</v>
      </c>
      <c r="I77" s="380">
        <v>0</v>
      </c>
      <c r="J77" s="380">
        <v>0</v>
      </c>
      <c r="K77" s="380">
        <v>0</v>
      </c>
      <c r="L77" s="380">
        <v>0</v>
      </c>
      <c r="M77" s="380">
        <v>0</v>
      </c>
      <c r="N77" s="380">
        <v>0</v>
      </c>
      <c r="O77" s="380">
        <v>0</v>
      </c>
      <c r="P77" s="381">
        <v>0</v>
      </c>
      <c r="Q77" s="359" t="s">
        <v>164</v>
      </c>
      <c r="R77" s="382">
        <f t="shared" si="1"/>
        <v>0</v>
      </c>
    </row>
    <row r="78" spans="1:18">
      <c r="A78" s="388" t="s">
        <v>1746</v>
      </c>
      <c r="B78" s="389" t="s">
        <v>1725</v>
      </c>
      <c r="C78" s="380">
        <v>40574000</v>
      </c>
      <c r="D78" s="380">
        <v>40101000</v>
      </c>
      <c r="E78" s="380">
        <v>40179000</v>
      </c>
      <c r="F78" s="380">
        <v>40313000</v>
      </c>
      <c r="G78" s="380">
        <v>40516000</v>
      </c>
      <c r="H78" s="380">
        <v>40854000</v>
      </c>
      <c r="I78" s="380">
        <v>41171000</v>
      </c>
      <c r="J78" s="380">
        <v>41475000</v>
      </c>
      <c r="K78" s="380">
        <v>41866000</v>
      </c>
      <c r="L78" s="380">
        <v>42187000</v>
      </c>
      <c r="M78" s="380">
        <v>42452000</v>
      </c>
      <c r="N78" s="380">
        <v>42927000</v>
      </c>
      <c r="O78" s="380">
        <v>43475000</v>
      </c>
      <c r="P78" s="381">
        <v>41338703</v>
      </c>
      <c r="Q78" s="359" t="s">
        <v>164</v>
      </c>
      <c r="R78" s="382">
        <f t="shared" si="1"/>
        <v>0</v>
      </c>
    </row>
    <row r="79" spans="1:18">
      <c r="A79" s="388" t="s">
        <v>1747</v>
      </c>
      <c r="B79" s="389" t="s">
        <v>1725</v>
      </c>
      <c r="C79" s="380">
        <v>0</v>
      </c>
      <c r="D79" s="380">
        <v>0</v>
      </c>
      <c r="E79" s="380">
        <v>0</v>
      </c>
      <c r="F79" s="380">
        <v>0</v>
      </c>
      <c r="G79" s="380">
        <v>0</v>
      </c>
      <c r="H79" s="380">
        <v>0</v>
      </c>
      <c r="I79" s="380">
        <v>0</v>
      </c>
      <c r="J79" s="380">
        <v>0</v>
      </c>
      <c r="K79" s="380">
        <v>0</v>
      </c>
      <c r="L79" s="380">
        <v>0</v>
      </c>
      <c r="M79" s="380">
        <v>0</v>
      </c>
      <c r="N79" s="380">
        <v>0</v>
      </c>
      <c r="O79" s="380">
        <v>0</v>
      </c>
      <c r="P79" s="381">
        <v>0</v>
      </c>
      <c r="Q79" s="359" t="s">
        <v>164</v>
      </c>
      <c r="R79" s="382">
        <f t="shared" si="1"/>
        <v>0</v>
      </c>
    </row>
    <row r="80" spans="1:18">
      <c r="A80" s="388" t="s">
        <v>1748</v>
      </c>
      <c r="B80" s="389" t="s">
        <v>1725</v>
      </c>
      <c r="C80" s="380">
        <v>83131000</v>
      </c>
      <c r="D80" s="380">
        <v>83130000</v>
      </c>
      <c r="E80" s="380">
        <v>83127000</v>
      </c>
      <c r="F80" s="380">
        <v>83122000</v>
      </c>
      <c r="G80" s="380">
        <v>83118000</v>
      </c>
      <c r="H80" s="380">
        <v>83111000</v>
      </c>
      <c r="I80" s="380">
        <v>83109000</v>
      </c>
      <c r="J80" s="380">
        <v>83106000</v>
      </c>
      <c r="K80" s="380">
        <v>83099000</v>
      </c>
      <c r="L80" s="380">
        <v>83098000</v>
      </c>
      <c r="M80" s="380">
        <v>83094000</v>
      </c>
      <c r="N80" s="380">
        <v>83091000</v>
      </c>
      <c r="O80" s="380">
        <v>83089000</v>
      </c>
      <c r="P80" s="381">
        <v>83109687</v>
      </c>
      <c r="Q80" s="359" t="s">
        <v>164</v>
      </c>
      <c r="R80" s="382">
        <f t="shared" si="1"/>
        <v>0</v>
      </c>
    </row>
    <row r="81" spans="1:18">
      <c r="A81" s="388" t="s">
        <v>1749</v>
      </c>
      <c r="B81" s="389" t="s">
        <v>1725</v>
      </c>
      <c r="C81" s="380">
        <v>0</v>
      </c>
      <c r="D81" s="380">
        <v>0</v>
      </c>
      <c r="E81" s="380">
        <v>0</v>
      </c>
      <c r="F81" s="380">
        <v>0</v>
      </c>
      <c r="G81" s="380">
        <v>0</v>
      </c>
      <c r="H81" s="380">
        <v>0</v>
      </c>
      <c r="I81" s="380">
        <v>0</v>
      </c>
      <c r="J81" s="380">
        <v>0</v>
      </c>
      <c r="K81" s="380">
        <v>0</v>
      </c>
      <c r="L81" s="380">
        <v>0</v>
      </c>
      <c r="M81" s="380">
        <v>0</v>
      </c>
      <c r="N81" s="380">
        <v>0</v>
      </c>
      <c r="O81" s="380">
        <v>0</v>
      </c>
      <c r="P81" s="381">
        <v>0</v>
      </c>
      <c r="Q81" s="359" t="s">
        <v>164</v>
      </c>
      <c r="R81" s="382">
        <f t="shared" si="1"/>
        <v>0</v>
      </c>
    </row>
    <row r="82" spans="1:18">
      <c r="A82" s="388" t="s">
        <v>1750</v>
      </c>
      <c r="B82" s="389" t="s">
        <v>1725</v>
      </c>
      <c r="C82" s="380">
        <v>17293000</v>
      </c>
      <c r="D82" s="380">
        <v>17390000</v>
      </c>
      <c r="E82" s="380">
        <v>17458000</v>
      </c>
      <c r="F82" s="380">
        <v>17501000</v>
      </c>
      <c r="G82" s="380">
        <v>17491000</v>
      </c>
      <c r="H82" s="380">
        <v>17461000</v>
      </c>
      <c r="I82" s="380">
        <v>17442000</v>
      </c>
      <c r="J82" s="380">
        <v>17624000</v>
      </c>
      <c r="K82" s="380">
        <v>17576000</v>
      </c>
      <c r="L82" s="380">
        <v>17604000</v>
      </c>
      <c r="M82" s="380">
        <v>17616000</v>
      </c>
      <c r="N82" s="380">
        <v>17670000</v>
      </c>
      <c r="O82" s="380">
        <v>17726000</v>
      </c>
      <c r="P82" s="381">
        <v>17528638</v>
      </c>
      <c r="Q82" s="359" t="s">
        <v>164</v>
      </c>
      <c r="R82" s="382">
        <f t="shared" si="1"/>
        <v>0</v>
      </c>
    </row>
    <row r="83" spans="1:18">
      <c r="A83" s="388" t="s">
        <v>1751</v>
      </c>
      <c r="B83" s="389" t="s">
        <v>1725</v>
      </c>
      <c r="C83" s="380">
        <v>0</v>
      </c>
      <c r="D83" s="380">
        <v>0</v>
      </c>
      <c r="E83" s="380">
        <v>0</v>
      </c>
      <c r="F83" s="380">
        <v>0</v>
      </c>
      <c r="G83" s="380">
        <v>0</v>
      </c>
      <c r="H83" s="380">
        <v>0</v>
      </c>
      <c r="I83" s="380">
        <v>0</v>
      </c>
      <c r="J83" s="380">
        <v>0</v>
      </c>
      <c r="K83" s="380">
        <v>0</v>
      </c>
      <c r="L83" s="380">
        <v>0</v>
      </c>
      <c r="M83" s="380">
        <v>0</v>
      </c>
      <c r="N83" s="380">
        <v>0</v>
      </c>
      <c r="O83" s="380">
        <v>0</v>
      </c>
      <c r="P83" s="381">
        <v>0</v>
      </c>
      <c r="Q83" s="359" t="s">
        <v>164</v>
      </c>
      <c r="R83" s="382">
        <f t="shared" si="1"/>
        <v>0</v>
      </c>
    </row>
    <row r="84" spans="1:18">
      <c r="A84" s="388" t="s">
        <v>1752</v>
      </c>
      <c r="B84" s="389" t="s">
        <v>1725</v>
      </c>
      <c r="C84" s="380">
        <v>0</v>
      </c>
      <c r="D84" s="380">
        <v>0</v>
      </c>
      <c r="E84" s="380">
        <v>0</v>
      </c>
      <c r="F84" s="380">
        <v>0</v>
      </c>
      <c r="G84" s="380">
        <v>0</v>
      </c>
      <c r="H84" s="380">
        <v>0</v>
      </c>
      <c r="I84" s="380">
        <v>0</v>
      </c>
      <c r="J84" s="380">
        <v>0</v>
      </c>
      <c r="K84" s="380">
        <v>0</v>
      </c>
      <c r="L84" s="380">
        <v>0</v>
      </c>
      <c r="M84" s="380">
        <v>0</v>
      </c>
      <c r="N84" s="380">
        <v>0</v>
      </c>
      <c r="O84" s="380">
        <v>0</v>
      </c>
      <c r="P84" s="381">
        <v>0</v>
      </c>
      <c r="Q84" s="359" t="s">
        <v>164</v>
      </c>
      <c r="R84" s="382">
        <f t="shared" si="1"/>
        <v>0</v>
      </c>
    </row>
    <row r="85" spans="1:18">
      <c r="A85" s="388" t="s">
        <v>1753</v>
      </c>
      <c r="B85" s="389" t="s">
        <v>1725</v>
      </c>
      <c r="C85" s="380">
        <v>0</v>
      </c>
      <c r="D85" s="380">
        <v>0</v>
      </c>
      <c r="E85" s="380">
        <v>0</v>
      </c>
      <c r="F85" s="380">
        <v>0</v>
      </c>
      <c r="G85" s="380">
        <v>0</v>
      </c>
      <c r="H85" s="380">
        <v>0</v>
      </c>
      <c r="I85" s="380">
        <v>0</v>
      </c>
      <c r="J85" s="380">
        <v>0</v>
      </c>
      <c r="K85" s="380">
        <v>0</v>
      </c>
      <c r="L85" s="380">
        <v>0</v>
      </c>
      <c r="M85" s="380">
        <v>0</v>
      </c>
      <c r="N85" s="380">
        <v>0</v>
      </c>
      <c r="O85" s="380">
        <v>0</v>
      </c>
      <c r="P85" s="381">
        <v>0</v>
      </c>
      <c r="Q85" s="359" t="s">
        <v>164</v>
      </c>
      <c r="R85" s="382">
        <f t="shared" si="1"/>
        <v>0</v>
      </c>
    </row>
    <row r="86" spans="1:18">
      <c r="A86" s="388" t="s">
        <v>1754</v>
      </c>
      <c r="B86" s="389" t="s">
        <v>1725</v>
      </c>
      <c r="C86" s="380">
        <v>0</v>
      </c>
      <c r="D86" s="380">
        <v>0</v>
      </c>
      <c r="E86" s="380">
        <v>0</v>
      </c>
      <c r="F86" s="380">
        <v>0</v>
      </c>
      <c r="G86" s="380">
        <v>0</v>
      </c>
      <c r="H86" s="380">
        <v>0</v>
      </c>
      <c r="I86" s="380">
        <v>0</v>
      </c>
      <c r="J86" s="380">
        <v>0</v>
      </c>
      <c r="K86" s="380">
        <v>0</v>
      </c>
      <c r="L86" s="380">
        <v>0</v>
      </c>
      <c r="M86" s="380">
        <v>0</v>
      </c>
      <c r="N86" s="380">
        <v>0</v>
      </c>
      <c r="O86" s="380">
        <v>1785000</v>
      </c>
      <c r="P86" s="381">
        <v>74385</v>
      </c>
      <c r="Q86" s="359" t="s">
        <v>164</v>
      </c>
      <c r="R86" s="382">
        <f t="shared" si="1"/>
        <v>0</v>
      </c>
    </row>
    <row r="87" spans="1:18">
      <c r="A87" s="388" t="s">
        <v>1755</v>
      </c>
      <c r="B87" s="389" t="s">
        <v>1725</v>
      </c>
      <c r="C87" s="380">
        <v>0</v>
      </c>
      <c r="D87" s="380">
        <v>0</v>
      </c>
      <c r="E87" s="380">
        <v>0</v>
      </c>
      <c r="F87" s="380">
        <v>0</v>
      </c>
      <c r="G87" s="380">
        <v>0</v>
      </c>
      <c r="H87" s="380">
        <v>0</v>
      </c>
      <c r="I87" s="380">
        <v>0</v>
      </c>
      <c r="J87" s="380">
        <v>0</v>
      </c>
      <c r="K87" s="380">
        <v>0</v>
      </c>
      <c r="L87" s="380">
        <v>0</v>
      </c>
      <c r="M87" s="380">
        <v>0</v>
      </c>
      <c r="N87" s="380">
        <v>0</v>
      </c>
      <c r="O87" s="380">
        <v>0</v>
      </c>
      <c r="P87" s="381">
        <v>0</v>
      </c>
      <c r="Q87" s="359" t="s">
        <v>164</v>
      </c>
      <c r="R87" s="382">
        <f t="shared" si="1"/>
        <v>0</v>
      </c>
    </row>
    <row r="88" spans="1:18">
      <c r="A88" s="388" t="s">
        <v>1756</v>
      </c>
      <c r="B88" s="389" t="s">
        <v>1725</v>
      </c>
      <c r="C88" s="380">
        <v>0</v>
      </c>
      <c r="D88" s="380">
        <v>0</v>
      </c>
      <c r="E88" s="380">
        <v>0</v>
      </c>
      <c r="F88" s="380">
        <v>0</v>
      </c>
      <c r="G88" s="380">
        <v>0</v>
      </c>
      <c r="H88" s="380">
        <v>0</v>
      </c>
      <c r="I88" s="380">
        <v>0</v>
      </c>
      <c r="J88" s="380">
        <v>0</v>
      </c>
      <c r="K88" s="380">
        <v>0</v>
      </c>
      <c r="L88" s="380">
        <v>0</v>
      </c>
      <c r="M88" s="380">
        <v>0</v>
      </c>
      <c r="N88" s="380">
        <v>0</v>
      </c>
      <c r="O88" s="380">
        <v>0</v>
      </c>
      <c r="P88" s="381">
        <v>0</v>
      </c>
      <c r="Q88" s="359" t="s">
        <v>164</v>
      </c>
      <c r="R88" s="382">
        <f t="shared" si="1"/>
        <v>0</v>
      </c>
    </row>
    <row r="89" spans="1:18">
      <c r="A89" s="388" t="s">
        <v>1757</v>
      </c>
      <c r="B89" s="389" t="s">
        <v>1725</v>
      </c>
      <c r="C89" s="380">
        <v>183881000</v>
      </c>
      <c r="D89" s="380">
        <v>185313000</v>
      </c>
      <c r="E89" s="380">
        <v>186006000</v>
      </c>
      <c r="F89" s="380">
        <v>188242000</v>
      </c>
      <c r="G89" s="380">
        <v>189161000</v>
      </c>
      <c r="H89" s="380">
        <v>190518000</v>
      </c>
      <c r="I89" s="380">
        <v>192469000</v>
      </c>
      <c r="J89" s="380">
        <v>193994000</v>
      </c>
      <c r="K89" s="380">
        <v>194981000</v>
      </c>
      <c r="L89" s="380">
        <v>195558000</v>
      </c>
      <c r="M89" s="380">
        <v>181428000</v>
      </c>
      <c r="N89" s="380">
        <v>181268000</v>
      </c>
      <c r="O89" s="380">
        <v>181051000</v>
      </c>
      <c r="P89" s="381">
        <v>188450224</v>
      </c>
      <c r="Q89" s="359" t="s">
        <v>164</v>
      </c>
      <c r="R89" s="382">
        <f t="shared" si="1"/>
        <v>0</v>
      </c>
    </row>
    <row r="90" spans="1:18">
      <c r="A90" s="388" t="s">
        <v>1758</v>
      </c>
      <c r="B90" s="389" t="s">
        <v>1725</v>
      </c>
      <c r="C90" s="380">
        <v>0</v>
      </c>
      <c r="D90" s="380">
        <v>0</v>
      </c>
      <c r="E90" s="380">
        <v>0</v>
      </c>
      <c r="F90" s="380">
        <v>0</v>
      </c>
      <c r="G90" s="380">
        <v>0</v>
      </c>
      <c r="H90" s="380">
        <v>0</v>
      </c>
      <c r="I90" s="380">
        <v>0</v>
      </c>
      <c r="J90" s="380">
        <v>0</v>
      </c>
      <c r="K90" s="380">
        <v>0</v>
      </c>
      <c r="L90" s="380">
        <v>0</v>
      </c>
      <c r="M90" s="380">
        <v>0</v>
      </c>
      <c r="N90" s="380">
        <v>0</v>
      </c>
      <c r="O90" s="380">
        <v>0</v>
      </c>
      <c r="P90" s="381">
        <v>0</v>
      </c>
      <c r="Q90" s="359" t="s">
        <v>164</v>
      </c>
      <c r="R90" s="382">
        <f t="shared" si="1"/>
        <v>0</v>
      </c>
    </row>
    <row r="91" spans="1:18">
      <c r="A91" s="388" t="s">
        <v>1759</v>
      </c>
      <c r="B91" s="389" t="s">
        <v>1725</v>
      </c>
      <c r="C91" s="380">
        <v>0</v>
      </c>
      <c r="D91" s="380">
        <v>0</v>
      </c>
      <c r="E91" s="380">
        <v>0</v>
      </c>
      <c r="F91" s="380">
        <v>0</v>
      </c>
      <c r="G91" s="380">
        <v>0</v>
      </c>
      <c r="H91" s="380">
        <v>0</v>
      </c>
      <c r="I91" s="380">
        <v>0</v>
      </c>
      <c r="J91" s="380">
        <v>633000</v>
      </c>
      <c r="K91" s="380">
        <v>17985000</v>
      </c>
      <c r="L91" s="380">
        <v>17946000</v>
      </c>
      <c r="M91" s="380">
        <v>18680000</v>
      </c>
      <c r="N91" s="380">
        <v>18690000</v>
      </c>
      <c r="O91" s="380">
        <v>18878000</v>
      </c>
      <c r="P91" s="381">
        <v>6947639</v>
      </c>
      <c r="Q91" s="359" t="s">
        <v>164</v>
      </c>
      <c r="R91" s="382">
        <f t="shared" si="1"/>
        <v>0</v>
      </c>
    </row>
    <row r="92" spans="1:18">
      <c r="A92" s="388" t="s">
        <v>1760</v>
      </c>
      <c r="B92" s="389" t="s">
        <v>1725</v>
      </c>
      <c r="C92" s="380">
        <v>0</v>
      </c>
      <c r="D92" s="380">
        <v>0</v>
      </c>
      <c r="E92" s="380">
        <v>0</v>
      </c>
      <c r="F92" s="380">
        <v>0</v>
      </c>
      <c r="G92" s="380">
        <v>0</v>
      </c>
      <c r="H92" s="380">
        <v>0</v>
      </c>
      <c r="I92" s="380">
        <v>0</v>
      </c>
      <c r="J92" s="380">
        <v>0</v>
      </c>
      <c r="K92" s="380">
        <v>0</v>
      </c>
      <c r="L92" s="380">
        <v>0</v>
      </c>
      <c r="M92" s="380">
        <v>0</v>
      </c>
      <c r="N92" s="380">
        <v>0</v>
      </c>
      <c r="O92" s="380">
        <v>0</v>
      </c>
      <c r="P92" s="381">
        <v>0</v>
      </c>
      <c r="Q92" s="359" t="s">
        <v>164</v>
      </c>
      <c r="R92" s="382">
        <f t="shared" si="1"/>
        <v>0</v>
      </c>
    </row>
    <row r="93" spans="1:18">
      <c r="A93" s="388" t="s">
        <v>1761</v>
      </c>
      <c r="B93" s="389" t="s">
        <v>1725</v>
      </c>
      <c r="C93" s="380">
        <v>0</v>
      </c>
      <c r="D93" s="380">
        <v>0</v>
      </c>
      <c r="E93" s="380">
        <v>0</v>
      </c>
      <c r="F93" s="380">
        <v>0</v>
      </c>
      <c r="G93" s="380">
        <v>0</v>
      </c>
      <c r="H93" s="380">
        <v>0</v>
      </c>
      <c r="I93" s="380">
        <v>0</v>
      </c>
      <c r="J93" s="380">
        <v>4296000</v>
      </c>
      <c r="K93" s="380">
        <v>4626000</v>
      </c>
      <c r="L93" s="380">
        <v>4969000</v>
      </c>
      <c r="M93" s="380">
        <v>5564000</v>
      </c>
      <c r="N93" s="380">
        <v>5611000</v>
      </c>
      <c r="O93" s="380">
        <v>5611000</v>
      </c>
      <c r="P93" s="381">
        <v>2322526</v>
      </c>
      <c r="Q93" s="359" t="s">
        <v>164</v>
      </c>
      <c r="R93" s="382">
        <f t="shared" si="1"/>
        <v>0</v>
      </c>
    </row>
    <row r="94" spans="1:18">
      <c r="A94" s="388" t="s">
        <v>1762</v>
      </c>
      <c r="B94" s="389" t="s">
        <v>1725</v>
      </c>
      <c r="C94" s="380">
        <v>0</v>
      </c>
      <c r="D94" s="380">
        <v>0</v>
      </c>
      <c r="E94" s="380">
        <v>0</v>
      </c>
      <c r="F94" s="380">
        <v>0</v>
      </c>
      <c r="G94" s="380">
        <v>0</v>
      </c>
      <c r="H94" s="380">
        <v>0</v>
      </c>
      <c r="I94" s="380">
        <v>0</v>
      </c>
      <c r="J94" s="380">
        <v>0</v>
      </c>
      <c r="K94" s="380">
        <v>0</v>
      </c>
      <c r="L94" s="380">
        <v>0</v>
      </c>
      <c r="M94" s="380">
        <v>0</v>
      </c>
      <c r="N94" s="380">
        <v>0</v>
      </c>
      <c r="O94" s="380">
        <v>0</v>
      </c>
      <c r="P94" s="381">
        <v>0</v>
      </c>
      <c r="Q94" s="359" t="s">
        <v>164</v>
      </c>
      <c r="R94" s="382">
        <f t="shared" si="1"/>
        <v>0</v>
      </c>
    </row>
    <row r="95" spans="1:18">
      <c r="A95" s="388" t="s">
        <v>1763</v>
      </c>
      <c r="B95" s="389" t="s">
        <v>1725</v>
      </c>
      <c r="C95" s="380">
        <v>0</v>
      </c>
      <c r="D95" s="380">
        <v>0</v>
      </c>
      <c r="E95" s="380">
        <v>0</v>
      </c>
      <c r="F95" s="380">
        <v>0</v>
      </c>
      <c r="G95" s="380">
        <v>0</v>
      </c>
      <c r="H95" s="380">
        <v>0</v>
      </c>
      <c r="I95" s="380">
        <v>0</v>
      </c>
      <c r="J95" s="380">
        <v>0</v>
      </c>
      <c r="K95" s="380">
        <v>0</v>
      </c>
      <c r="L95" s="380">
        <v>0</v>
      </c>
      <c r="M95" s="380">
        <v>0</v>
      </c>
      <c r="N95" s="380">
        <v>0</v>
      </c>
      <c r="O95" s="380">
        <v>0</v>
      </c>
      <c r="P95" s="381">
        <v>0</v>
      </c>
      <c r="Q95" s="359" t="s">
        <v>164</v>
      </c>
      <c r="R95" s="382">
        <f t="shared" si="1"/>
        <v>0</v>
      </c>
    </row>
    <row r="96" spans="1:18">
      <c r="A96" s="388" t="s">
        <v>1764</v>
      </c>
      <c r="B96" s="389" t="s">
        <v>1725</v>
      </c>
      <c r="C96" s="380">
        <v>0</v>
      </c>
      <c r="D96" s="380">
        <v>0</v>
      </c>
      <c r="E96" s="380">
        <v>0</v>
      </c>
      <c r="F96" s="380">
        <v>0</v>
      </c>
      <c r="G96" s="380">
        <v>0</v>
      </c>
      <c r="H96" s="380">
        <v>0</v>
      </c>
      <c r="I96" s="380">
        <v>0</v>
      </c>
      <c r="J96" s="380">
        <v>0</v>
      </c>
      <c r="K96" s="380">
        <v>0</v>
      </c>
      <c r="L96" s="380">
        <v>0</v>
      </c>
      <c r="M96" s="380">
        <v>0</v>
      </c>
      <c r="N96" s="380">
        <v>0</v>
      </c>
      <c r="O96" s="380">
        <v>0</v>
      </c>
      <c r="P96" s="381">
        <v>0</v>
      </c>
      <c r="Q96" s="359" t="s">
        <v>164</v>
      </c>
      <c r="R96" s="382">
        <f t="shared" si="1"/>
        <v>0</v>
      </c>
    </row>
    <row r="97" spans="1:18">
      <c r="A97" s="388" t="s">
        <v>1765</v>
      </c>
      <c r="B97" s="389" t="s">
        <v>1725</v>
      </c>
      <c r="C97" s="380">
        <v>88512000</v>
      </c>
      <c r="D97" s="380">
        <v>89621000</v>
      </c>
      <c r="E97" s="380">
        <v>90314000</v>
      </c>
      <c r="F97" s="380">
        <v>91526000</v>
      </c>
      <c r="G97" s="380">
        <v>92523000</v>
      </c>
      <c r="H97" s="380">
        <v>92520000</v>
      </c>
      <c r="I97" s="380">
        <v>92421000</v>
      </c>
      <c r="J97" s="380">
        <v>92901000</v>
      </c>
      <c r="K97" s="380">
        <v>76144000</v>
      </c>
      <c r="L97" s="380">
        <v>76784000</v>
      </c>
      <c r="M97" s="380">
        <v>77292000</v>
      </c>
      <c r="N97" s="380">
        <v>77655000</v>
      </c>
      <c r="O97" s="380">
        <v>78037000</v>
      </c>
      <c r="P97" s="381">
        <v>86081203</v>
      </c>
      <c r="Q97" s="359" t="s">
        <v>164</v>
      </c>
      <c r="R97" s="382">
        <f t="shared" si="1"/>
        <v>0</v>
      </c>
    </row>
    <row r="98" spans="1:18">
      <c r="A98" s="388" t="s">
        <v>1766</v>
      </c>
      <c r="B98" s="389" t="s">
        <v>1725</v>
      </c>
      <c r="C98" s="380">
        <v>0</v>
      </c>
      <c r="D98" s="380">
        <v>0</v>
      </c>
      <c r="E98" s="380">
        <v>0</v>
      </c>
      <c r="F98" s="380">
        <v>0</v>
      </c>
      <c r="G98" s="380">
        <v>0</v>
      </c>
      <c r="H98" s="380">
        <v>0</v>
      </c>
      <c r="I98" s="380">
        <v>0</v>
      </c>
      <c r="J98" s="380">
        <v>0</v>
      </c>
      <c r="K98" s="380">
        <v>0</v>
      </c>
      <c r="L98" s="380">
        <v>0</v>
      </c>
      <c r="M98" s="380">
        <v>0</v>
      </c>
      <c r="N98" s="380">
        <v>0</v>
      </c>
      <c r="O98" s="380">
        <v>0</v>
      </c>
      <c r="P98" s="381">
        <v>0</v>
      </c>
      <c r="Q98" s="359" t="s">
        <v>164</v>
      </c>
      <c r="R98" s="382">
        <f t="shared" si="1"/>
        <v>0</v>
      </c>
    </row>
    <row r="99" spans="1:18">
      <c r="A99" s="388" t="s">
        <v>1767</v>
      </c>
      <c r="B99" s="389" t="s">
        <v>1725</v>
      </c>
      <c r="C99" s="380">
        <v>0</v>
      </c>
      <c r="D99" s="380">
        <v>0</v>
      </c>
      <c r="E99" s="380">
        <v>0</v>
      </c>
      <c r="F99" s="380">
        <v>0</v>
      </c>
      <c r="G99" s="380">
        <v>0</v>
      </c>
      <c r="H99" s="380">
        <v>0</v>
      </c>
      <c r="I99" s="380">
        <v>0</v>
      </c>
      <c r="J99" s="380">
        <v>0</v>
      </c>
      <c r="K99" s="380">
        <v>0</v>
      </c>
      <c r="L99" s="380">
        <v>0</v>
      </c>
      <c r="M99" s="380">
        <v>0</v>
      </c>
      <c r="N99" s="380">
        <v>0</v>
      </c>
      <c r="O99" s="380">
        <v>0</v>
      </c>
      <c r="P99" s="381">
        <v>21</v>
      </c>
      <c r="Q99" s="359" t="s">
        <v>164</v>
      </c>
      <c r="R99" s="382">
        <f t="shared" si="1"/>
        <v>0</v>
      </c>
    </row>
    <row r="100" spans="1:18">
      <c r="A100" s="388" t="s">
        <v>1768</v>
      </c>
      <c r="B100" s="389" t="s">
        <v>1725</v>
      </c>
      <c r="C100" s="380">
        <v>0</v>
      </c>
      <c r="D100" s="380">
        <v>0</v>
      </c>
      <c r="E100" s="380">
        <v>0</v>
      </c>
      <c r="F100" s="380">
        <v>0</v>
      </c>
      <c r="G100" s="380">
        <v>0</v>
      </c>
      <c r="H100" s="380">
        <v>0</v>
      </c>
      <c r="I100" s="380">
        <v>0</v>
      </c>
      <c r="J100" s="380">
        <v>0</v>
      </c>
      <c r="K100" s="380">
        <v>0</v>
      </c>
      <c r="L100" s="380">
        <v>0</v>
      </c>
      <c r="M100" s="380">
        <v>0</v>
      </c>
      <c r="N100" s="380">
        <v>0</v>
      </c>
      <c r="O100" s="380">
        <v>0</v>
      </c>
      <c r="P100" s="381">
        <v>0</v>
      </c>
      <c r="Q100" s="359" t="s">
        <v>164</v>
      </c>
      <c r="R100" s="382">
        <f t="shared" si="1"/>
        <v>0</v>
      </c>
    </row>
    <row r="101" spans="1:18">
      <c r="A101" s="388" t="s">
        <v>1769</v>
      </c>
      <c r="B101" s="389" t="s">
        <v>1725</v>
      </c>
      <c r="C101" s="380">
        <v>38629000</v>
      </c>
      <c r="D101" s="380">
        <v>38582000</v>
      </c>
      <c r="E101" s="380">
        <v>38606000</v>
      </c>
      <c r="F101" s="380">
        <v>38585000</v>
      </c>
      <c r="G101" s="380">
        <v>38484000</v>
      </c>
      <c r="H101" s="380">
        <v>38495000</v>
      </c>
      <c r="I101" s="380">
        <v>38376000</v>
      </c>
      <c r="J101" s="380">
        <v>38465000</v>
      </c>
      <c r="K101" s="380">
        <v>38543000</v>
      </c>
      <c r="L101" s="380">
        <v>38538000</v>
      </c>
      <c r="M101" s="380">
        <v>38675000</v>
      </c>
      <c r="N101" s="380">
        <v>38644000</v>
      </c>
      <c r="O101" s="380">
        <v>38608000</v>
      </c>
      <c r="P101" s="381">
        <v>38550993</v>
      </c>
      <c r="Q101" s="359" t="s">
        <v>164</v>
      </c>
      <c r="R101" s="382">
        <f t="shared" si="1"/>
        <v>0</v>
      </c>
    </row>
    <row r="102" spans="1:18">
      <c r="A102" s="388" t="s">
        <v>1770</v>
      </c>
      <c r="B102" s="389" t="s">
        <v>1725</v>
      </c>
      <c r="C102" s="380">
        <v>0</v>
      </c>
      <c r="D102" s="380">
        <v>0</v>
      </c>
      <c r="E102" s="380">
        <v>0</v>
      </c>
      <c r="F102" s="380">
        <v>0</v>
      </c>
      <c r="G102" s="380">
        <v>0</v>
      </c>
      <c r="H102" s="380">
        <v>0</v>
      </c>
      <c r="I102" s="380">
        <v>0</v>
      </c>
      <c r="J102" s="380">
        <v>0</v>
      </c>
      <c r="K102" s="380">
        <v>0</v>
      </c>
      <c r="L102" s="380">
        <v>0</v>
      </c>
      <c r="M102" s="380">
        <v>0</v>
      </c>
      <c r="N102" s="380">
        <v>0</v>
      </c>
      <c r="O102" s="380">
        <v>0</v>
      </c>
      <c r="P102" s="381">
        <v>0</v>
      </c>
      <c r="Q102" s="359" t="s">
        <v>164</v>
      </c>
      <c r="R102" s="382">
        <f t="shared" si="1"/>
        <v>0</v>
      </c>
    </row>
    <row r="103" spans="1:18">
      <c r="A103" s="388" t="s">
        <v>1771</v>
      </c>
      <c r="B103" s="389" t="s">
        <v>1725</v>
      </c>
      <c r="C103" s="380">
        <v>1033895000</v>
      </c>
      <c r="D103" s="380">
        <v>1039375000</v>
      </c>
      <c r="E103" s="380">
        <v>1043933000</v>
      </c>
      <c r="F103" s="380">
        <v>1050538000</v>
      </c>
      <c r="G103" s="380">
        <v>1055675000</v>
      </c>
      <c r="H103" s="380">
        <v>1060171000</v>
      </c>
      <c r="I103" s="380">
        <v>1067662000</v>
      </c>
      <c r="J103" s="380">
        <v>1072331000</v>
      </c>
      <c r="K103" s="380">
        <v>1077832000</v>
      </c>
      <c r="L103" s="380">
        <v>1084021000</v>
      </c>
      <c r="M103" s="380">
        <v>1105439000</v>
      </c>
      <c r="N103" s="380">
        <v>1110582000</v>
      </c>
      <c r="O103" s="380">
        <v>1116496000</v>
      </c>
      <c r="P103" s="381">
        <v>1070229423</v>
      </c>
      <c r="Q103" s="359" t="s">
        <v>164</v>
      </c>
      <c r="R103" s="382">
        <f t="shared" si="1"/>
        <v>1000</v>
      </c>
    </row>
    <row r="104" spans="1:18">
      <c r="A104" s="388" t="s">
        <v>1772</v>
      </c>
      <c r="B104" s="389" t="s">
        <v>1725</v>
      </c>
      <c r="C104" s="380">
        <v>21192000</v>
      </c>
      <c r="D104" s="380">
        <v>21198000</v>
      </c>
      <c r="E104" s="380">
        <v>21211000</v>
      </c>
      <c r="F104" s="380">
        <v>21221000</v>
      </c>
      <c r="G104" s="380">
        <v>21251000</v>
      </c>
      <c r="H104" s="380">
        <v>21318000</v>
      </c>
      <c r="I104" s="380">
        <v>21412000</v>
      </c>
      <c r="J104" s="380">
        <v>21492000</v>
      </c>
      <c r="K104" s="380">
        <v>21513000</v>
      </c>
      <c r="L104" s="380">
        <v>21538000</v>
      </c>
      <c r="M104" s="380">
        <v>21368000</v>
      </c>
      <c r="N104" s="380">
        <v>21339000</v>
      </c>
      <c r="O104" s="380">
        <v>21316000</v>
      </c>
      <c r="P104" s="381">
        <v>21342859</v>
      </c>
      <c r="Q104" s="359" t="s">
        <v>164</v>
      </c>
      <c r="R104" s="382">
        <f t="shared" si="1"/>
        <v>0</v>
      </c>
    </row>
    <row r="105" spans="1:18">
      <c r="A105" s="388" t="s">
        <v>1773</v>
      </c>
      <c r="B105" s="389" t="s">
        <v>1725</v>
      </c>
      <c r="C105" s="380">
        <v>0</v>
      </c>
      <c r="D105" s="380">
        <v>0</v>
      </c>
      <c r="E105" s="380">
        <v>0</v>
      </c>
      <c r="F105" s="380">
        <v>0</v>
      </c>
      <c r="G105" s="380">
        <v>0</v>
      </c>
      <c r="H105" s="380">
        <v>0</v>
      </c>
      <c r="I105" s="380">
        <v>0</v>
      </c>
      <c r="J105" s="380">
        <v>0</v>
      </c>
      <c r="K105" s="380">
        <v>0</v>
      </c>
      <c r="L105" s="380">
        <v>0</v>
      </c>
      <c r="M105" s="380">
        <v>0</v>
      </c>
      <c r="N105" s="380">
        <v>0</v>
      </c>
      <c r="O105" s="380">
        <v>0</v>
      </c>
      <c r="P105" s="381">
        <v>0</v>
      </c>
      <c r="Q105" s="359" t="s">
        <v>164</v>
      </c>
      <c r="R105" s="382">
        <f t="shared" si="1"/>
        <v>0</v>
      </c>
    </row>
    <row r="106" spans="1:18">
      <c r="A106" s="388" t="s">
        <v>1774</v>
      </c>
      <c r="B106" s="389" t="s">
        <v>1725</v>
      </c>
      <c r="C106" s="380">
        <v>0</v>
      </c>
      <c r="D106" s="380">
        <v>0</v>
      </c>
      <c r="E106" s="380">
        <v>0</v>
      </c>
      <c r="F106" s="380">
        <v>0</v>
      </c>
      <c r="G106" s="380">
        <v>0</v>
      </c>
      <c r="H106" s="380">
        <v>0</v>
      </c>
      <c r="I106" s="380">
        <v>0</v>
      </c>
      <c r="J106" s="380">
        <v>0</v>
      </c>
      <c r="K106" s="380">
        <v>0</v>
      </c>
      <c r="L106" s="380">
        <v>0</v>
      </c>
      <c r="M106" s="380">
        <v>0</v>
      </c>
      <c r="N106" s="380">
        <v>0</v>
      </c>
      <c r="O106" s="380">
        <v>0</v>
      </c>
      <c r="P106" s="381">
        <v>0</v>
      </c>
      <c r="Q106" s="359" t="s">
        <v>164</v>
      </c>
      <c r="R106" s="382">
        <f t="shared" si="1"/>
        <v>0</v>
      </c>
    </row>
    <row r="107" spans="1:18">
      <c r="A107" s="388" t="s">
        <v>1775</v>
      </c>
      <c r="B107" s="389" t="s">
        <v>1725</v>
      </c>
      <c r="C107" s="380">
        <v>24807000</v>
      </c>
      <c r="D107" s="380">
        <v>24807000</v>
      </c>
      <c r="E107" s="380">
        <v>24807000</v>
      </c>
      <c r="F107" s="380">
        <v>24807000</v>
      </c>
      <c r="G107" s="380">
        <v>24807000</v>
      </c>
      <c r="H107" s="380">
        <v>24807000</v>
      </c>
      <c r="I107" s="380">
        <v>24807000</v>
      </c>
      <c r="J107" s="380">
        <v>24807000</v>
      </c>
      <c r="K107" s="380">
        <v>24807000</v>
      </c>
      <c r="L107" s="380">
        <v>24798000</v>
      </c>
      <c r="M107" s="380">
        <v>24798000</v>
      </c>
      <c r="N107" s="380">
        <v>24798000</v>
      </c>
      <c r="O107" s="380">
        <v>24798000</v>
      </c>
      <c r="P107" s="381">
        <v>24804406</v>
      </c>
      <c r="Q107" s="359" t="s">
        <v>164</v>
      </c>
      <c r="R107" s="382">
        <f t="shared" si="1"/>
        <v>0</v>
      </c>
    </row>
    <row r="108" spans="1:18">
      <c r="A108" s="388" t="s">
        <v>1776</v>
      </c>
      <c r="B108" s="389" t="s">
        <v>1725</v>
      </c>
      <c r="C108" s="380">
        <v>0</v>
      </c>
      <c r="D108" s="380">
        <v>0</v>
      </c>
      <c r="E108" s="380">
        <v>0</v>
      </c>
      <c r="F108" s="380">
        <v>0</v>
      </c>
      <c r="G108" s="380">
        <v>0</v>
      </c>
      <c r="H108" s="380">
        <v>0</v>
      </c>
      <c r="I108" s="380">
        <v>0</v>
      </c>
      <c r="J108" s="380">
        <v>0</v>
      </c>
      <c r="K108" s="380">
        <v>0</v>
      </c>
      <c r="L108" s="380">
        <v>0</v>
      </c>
      <c r="M108" s="380">
        <v>0</v>
      </c>
      <c r="N108" s="380">
        <v>0</v>
      </c>
      <c r="O108" s="380">
        <v>0</v>
      </c>
      <c r="P108" s="381">
        <v>0</v>
      </c>
      <c r="Q108" s="359" t="s">
        <v>164</v>
      </c>
      <c r="R108" s="382">
        <f t="shared" si="1"/>
        <v>0</v>
      </c>
    </row>
    <row r="109" spans="1:18">
      <c r="A109" s="388" t="s">
        <v>1777</v>
      </c>
      <c r="B109" s="389" t="s">
        <v>1725</v>
      </c>
      <c r="C109" s="380">
        <v>96003000</v>
      </c>
      <c r="D109" s="380">
        <v>96640000</v>
      </c>
      <c r="E109" s="380">
        <v>96666000</v>
      </c>
      <c r="F109" s="380">
        <v>96786000</v>
      </c>
      <c r="G109" s="380">
        <v>97124000</v>
      </c>
      <c r="H109" s="380">
        <v>97223000</v>
      </c>
      <c r="I109" s="380">
        <v>97520000</v>
      </c>
      <c r="J109" s="380">
        <v>97877000</v>
      </c>
      <c r="K109" s="380">
        <v>99014000</v>
      </c>
      <c r="L109" s="380">
        <v>99573000</v>
      </c>
      <c r="M109" s="380">
        <v>100758000</v>
      </c>
      <c r="N109" s="380">
        <v>101240000</v>
      </c>
      <c r="O109" s="380">
        <v>102330000</v>
      </c>
      <c r="P109" s="381">
        <v>98298924</v>
      </c>
      <c r="Q109" s="359" t="s">
        <v>164</v>
      </c>
      <c r="R109" s="382">
        <f t="shared" si="1"/>
        <v>0</v>
      </c>
    </row>
    <row r="110" spans="1:18">
      <c r="A110" s="388" t="s">
        <v>1778</v>
      </c>
      <c r="B110" s="389" t="s">
        <v>1725</v>
      </c>
      <c r="C110" s="380">
        <v>0</v>
      </c>
      <c r="D110" s="380">
        <v>0</v>
      </c>
      <c r="E110" s="380">
        <v>0</v>
      </c>
      <c r="F110" s="380">
        <v>0</v>
      </c>
      <c r="G110" s="380">
        <v>0</v>
      </c>
      <c r="H110" s="380">
        <v>0</v>
      </c>
      <c r="I110" s="380">
        <v>0</v>
      </c>
      <c r="J110" s="380">
        <v>0</v>
      </c>
      <c r="K110" s="380">
        <v>0</v>
      </c>
      <c r="L110" s="380">
        <v>0</v>
      </c>
      <c r="M110" s="380">
        <v>0</v>
      </c>
      <c r="N110" s="380">
        <v>0</v>
      </c>
      <c r="O110" s="380">
        <v>0</v>
      </c>
      <c r="P110" s="381">
        <v>0</v>
      </c>
      <c r="Q110" s="359" t="s">
        <v>164</v>
      </c>
      <c r="R110" s="382">
        <f t="shared" si="1"/>
        <v>0</v>
      </c>
    </row>
    <row r="111" spans="1:18">
      <c r="A111" s="388" t="s">
        <v>1779</v>
      </c>
      <c r="B111" s="389" t="s">
        <v>1725</v>
      </c>
      <c r="C111" s="380">
        <v>0</v>
      </c>
      <c r="D111" s="380">
        <v>0</v>
      </c>
      <c r="E111" s="380">
        <v>0</v>
      </c>
      <c r="F111" s="380">
        <v>0</v>
      </c>
      <c r="G111" s="380">
        <v>0</v>
      </c>
      <c r="H111" s="380">
        <v>0</v>
      </c>
      <c r="I111" s="380">
        <v>0</v>
      </c>
      <c r="J111" s="380">
        <v>0</v>
      </c>
      <c r="K111" s="380">
        <v>0</v>
      </c>
      <c r="L111" s="380">
        <v>0</v>
      </c>
      <c r="M111" s="380">
        <v>0</v>
      </c>
      <c r="N111" s="380">
        <v>0</v>
      </c>
      <c r="O111" s="380">
        <v>0</v>
      </c>
      <c r="P111" s="381">
        <v>0</v>
      </c>
      <c r="Q111" s="359" t="s">
        <v>164</v>
      </c>
      <c r="R111" s="382">
        <f t="shared" si="1"/>
        <v>0</v>
      </c>
    </row>
    <row r="112" spans="1:18">
      <c r="A112" s="388" t="s">
        <v>1780</v>
      </c>
      <c r="B112" s="389" t="s">
        <v>1725</v>
      </c>
      <c r="C112" s="380">
        <v>0</v>
      </c>
      <c r="D112" s="380">
        <v>0</v>
      </c>
      <c r="E112" s="380">
        <v>0</v>
      </c>
      <c r="F112" s="380">
        <v>0</v>
      </c>
      <c r="G112" s="380">
        <v>0</v>
      </c>
      <c r="H112" s="380">
        <v>0</v>
      </c>
      <c r="I112" s="380">
        <v>0</v>
      </c>
      <c r="J112" s="380">
        <v>0</v>
      </c>
      <c r="K112" s="380">
        <v>0</v>
      </c>
      <c r="L112" s="380">
        <v>0</v>
      </c>
      <c r="M112" s="380">
        <v>0</v>
      </c>
      <c r="N112" s="380">
        <v>0</v>
      </c>
      <c r="O112" s="380">
        <v>0</v>
      </c>
      <c r="P112" s="381">
        <v>0</v>
      </c>
      <c r="Q112" s="359" t="s">
        <v>164</v>
      </c>
      <c r="R112" s="382">
        <f t="shared" si="1"/>
        <v>0</v>
      </c>
    </row>
    <row r="113" spans="1:18">
      <c r="A113" s="388" t="s">
        <v>1781</v>
      </c>
      <c r="B113" s="389" t="s">
        <v>1725</v>
      </c>
      <c r="C113" s="380">
        <v>27164000</v>
      </c>
      <c r="D113" s="380">
        <v>27164000</v>
      </c>
      <c r="E113" s="380">
        <v>27164000</v>
      </c>
      <c r="F113" s="380">
        <v>27164000</v>
      </c>
      <c r="G113" s="380">
        <v>27164000</v>
      </c>
      <c r="H113" s="380">
        <v>27164000</v>
      </c>
      <c r="I113" s="380">
        <v>27164000</v>
      </c>
      <c r="J113" s="380">
        <v>27164000</v>
      </c>
      <c r="K113" s="380">
        <v>27164000</v>
      </c>
      <c r="L113" s="380">
        <v>27164000</v>
      </c>
      <c r="M113" s="380">
        <v>27164000</v>
      </c>
      <c r="N113" s="380">
        <v>27164000</v>
      </c>
      <c r="O113" s="380">
        <v>27164000</v>
      </c>
      <c r="P113" s="381">
        <v>27164308</v>
      </c>
      <c r="Q113" s="359" t="s">
        <v>164</v>
      </c>
      <c r="R113" s="382">
        <f t="shared" si="1"/>
        <v>0</v>
      </c>
    </row>
    <row r="114" spans="1:18">
      <c r="A114" s="388" t="s">
        <v>1782</v>
      </c>
      <c r="B114" s="389" t="s">
        <v>1725</v>
      </c>
      <c r="C114" s="380">
        <v>85658000</v>
      </c>
      <c r="D114" s="380">
        <v>85658000</v>
      </c>
      <c r="E114" s="380">
        <v>85658000</v>
      </c>
      <c r="F114" s="380">
        <v>85658000</v>
      </c>
      <c r="G114" s="380">
        <v>85658000</v>
      </c>
      <c r="H114" s="380">
        <v>85658000</v>
      </c>
      <c r="I114" s="380">
        <v>85658000</v>
      </c>
      <c r="J114" s="380">
        <v>85658000</v>
      </c>
      <c r="K114" s="380">
        <v>85658000</v>
      </c>
      <c r="L114" s="380">
        <v>85658000</v>
      </c>
      <c r="M114" s="380">
        <v>85658000</v>
      </c>
      <c r="N114" s="380">
        <v>85658000</v>
      </c>
      <c r="O114" s="380">
        <v>85658000</v>
      </c>
      <c r="P114" s="381">
        <v>85658213</v>
      </c>
      <c r="Q114" s="359" t="s">
        <v>164</v>
      </c>
      <c r="R114" s="382">
        <f t="shared" si="1"/>
        <v>0</v>
      </c>
    </row>
    <row r="115" spans="1:18">
      <c r="A115" s="388" t="s">
        <v>1783</v>
      </c>
      <c r="B115" s="389" t="s">
        <v>1725</v>
      </c>
      <c r="C115" s="380">
        <v>0</v>
      </c>
      <c r="D115" s="380">
        <v>0</v>
      </c>
      <c r="E115" s="380">
        <v>0</v>
      </c>
      <c r="F115" s="380">
        <v>0</v>
      </c>
      <c r="G115" s="380">
        <v>0</v>
      </c>
      <c r="H115" s="380">
        <v>0</v>
      </c>
      <c r="I115" s="380">
        <v>0</v>
      </c>
      <c r="J115" s="380">
        <v>0</v>
      </c>
      <c r="K115" s="380">
        <v>0</v>
      </c>
      <c r="L115" s="380">
        <v>0</v>
      </c>
      <c r="M115" s="380">
        <v>0</v>
      </c>
      <c r="N115" s="380">
        <v>0</v>
      </c>
      <c r="O115" s="380">
        <v>0</v>
      </c>
      <c r="P115" s="381">
        <v>0</v>
      </c>
      <c r="Q115" s="359" t="s">
        <v>164</v>
      </c>
      <c r="R115" s="382">
        <f t="shared" si="1"/>
        <v>0</v>
      </c>
    </row>
    <row r="116" spans="1:18">
      <c r="A116" s="388" t="s">
        <v>1784</v>
      </c>
      <c r="B116" s="389" t="s">
        <v>1725</v>
      </c>
      <c r="C116" s="380">
        <v>36631000</v>
      </c>
      <c r="D116" s="380">
        <v>36812000</v>
      </c>
      <c r="E116" s="380">
        <v>36827000</v>
      </c>
      <c r="F116" s="380">
        <v>36940000</v>
      </c>
      <c r="G116" s="380">
        <v>36968000</v>
      </c>
      <c r="H116" s="380">
        <v>36979000</v>
      </c>
      <c r="I116" s="380">
        <v>37025000</v>
      </c>
      <c r="J116" s="380">
        <v>36991000</v>
      </c>
      <c r="K116" s="380">
        <v>36995000</v>
      </c>
      <c r="L116" s="380">
        <v>36904000</v>
      </c>
      <c r="M116" s="380">
        <v>36923000</v>
      </c>
      <c r="N116" s="380">
        <v>37132000</v>
      </c>
      <c r="O116" s="380">
        <v>37194000</v>
      </c>
      <c r="P116" s="381">
        <v>36950745</v>
      </c>
      <c r="Q116" s="359" t="s">
        <v>164</v>
      </c>
      <c r="R116" s="382">
        <f t="shared" si="1"/>
        <v>0</v>
      </c>
    </row>
    <row r="117" spans="1:18">
      <c r="A117" s="388" t="s">
        <v>1785</v>
      </c>
      <c r="B117" s="389" t="s">
        <v>1725</v>
      </c>
      <c r="C117" s="380">
        <v>0</v>
      </c>
      <c r="D117" s="380">
        <v>0</v>
      </c>
      <c r="E117" s="380">
        <v>0</v>
      </c>
      <c r="F117" s="380">
        <v>0</v>
      </c>
      <c r="G117" s="380">
        <v>0</v>
      </c>
      <c r="H117" s="380">
        <v>0</v>
      </c>
      <c r="I117" s="380">
        <v>0</v>
      </c>
      <c r="J117" s="380">
        <v>0</v>
      </c>
      <c r="K117" s="380">
        <v>0</v>
      </c>
      <c r="L117" s="380">
        <v>0</v>
      </c>
      <c r="M117" s="380">
        <v>0</v>
      </c>
      <c r="N117" s="380">
        <v>0</v>
      </c>
      <c r="O117" s="380">
        <v>0</v>
      </c>
      <c r="P117" s="381">
        <v>0</v>
      </c>
      <c r="Q117" s="359" t="s">
        <v>164</v>
      </c>
      <c r="R117" s="382">
        <f t="shared" si="1"/>
        <v>0</v>
      </c>
    </row>
    <row r="118" spans="1:18">
      <c r="A118" s="388" t="s">
        <v>1786</v>
      </c>
      <c r="B118" s="389" t="s">
        <v>1725</v>
      </c>
      <c r="C118" s="380">
        <v>434315000</v>
      </c>
      <c r="D118" s="380">
        <v>432943000</v>
      </c>
      <c r="E118" s="380">
        <v>432999000</v>
      </c>
      <c r="F118" s="380">
        <v>433439000</v>
      </c>
      <c r="G118" s="380">
        <v>435221000</v>
      </c>
      <c r="H118" s="380">
        <v>438281000</v>
      </c>
      <c r="I118" s="380">
        <v>439433000</v>
      </c>
      <c r="J118" s="380">
        <v>440028000</v>
      </c>
      <c r="K118" s="380">
        <v>439786000</v>
      </c>
      <c r="L118" s="380">
        <v>444815000</v>
      </c>
      <c r="M118" s="380">
        <v>446875000</v>
      </c>
      <c r="N118" s="380">
        <v>446559000</v>
      </c>
      <c r="O118" s="380">
        <v>456233000</v>
      </c>
      <c r="P118" s="381">
        <v>439637701</v>
      </c>
      <c r="Q118" s="359" t="s">
        <v>164</v>
      </c>
      <c r="R118" s="382">
        <f t="shared" si="1"/>
        <v>0</v>
      </c>
    </row>
    <row r="119" spans="1:18">
      <c r="A119" s="388" t="s">
        <v>1787</v>
      </c>
      <c r="B119" s="389" t="s">
        <v>1725</v>
      </c>
      <c r="C119" s="380">
        <v>0</v>
      </c>
      <c r="D119" s="380">
        <v>0</v>
      </c>
      <c r="E119" s="380">
        <v>0</v>
      </c>
      <c r="F119" s="380">
        <v>0</v>
      </c>
      <c r="G119" s="380">
        <v>0</v>
      </c>
      <c r="H119" s="380">
        <v>0</v>
      </c>
      <c r="I119" s="380">
        <v>0</v>
      </c>
      <c r="J119" s="380">
        <v>0</v>
      </c>
      <c r="K119" s="380">
        <v>0</v>
      </c>
      <c r="L119" s="380">
        <v>0</v>
      </c>
      <c r="M119" s="380">
        <v>0</v>
      </c>
      <c r="N119" s="380">
        <v>0</v>
      </c>
      <c r="O119" s="380">
        <v>0</v>
      </c>
      <c r="P119" s="381">
        <v>0</v>
      </c>
      <c r="Q119" s="359" t="s">
        <v>164</v>
      </c>
      <c r="R119" s="382">
        <f t="shared" si="1"/>
        <v>0</v>
      </c>
    </row>
    <row r="120" spans="1:18">
      <c r="A120" s="388" t="s">
        <v>1788</v>
      </c>
      <c r="B120" s="389" t="s">
        <v>1725</v>
      </c>
      <c r="C120" s="380">
        <v>33308000</v>
      </c>
      <c r="D120" s="380">
        <v>33308000</v>
      </c>
      <c r="E120" s="380">
        <v>33308000</v>
      </c>
      <c r="F120" s="380">
        <v>33308000</v>
      </c>
      <c r="G120" s="380">
        <v>33308000</v>
      </c>
      <c r="H120" s="380">
        <v>33308000</v>
      </c>
      <c r="I120" s="380">
        <v>33308000</v>
      </c>
      <c r="J120" s="380">
        <v>33308000</v>
      </c>
      <c r="K120" s="380">
        <v>33308000</v>
      </c>
      <c r="L120" s="380">
        <v>33308000</v>
      </c>
      <c r="M120" s="380">
        <v>33308000</v>
      </c>
      <c r="N120" s="380">
        <v>33308000</v>
      </c>
      <c r="O120" s="380">
        <v>33308000</v>
      </c>
      <c r="P120" s="381">
        <v>33307946</v>
      </c>
      <c r="Q120" s="359" t="s">
        <v>164</v>
      </c>
      <c r="R120" s="382">
        <f t="shared" si="1"/>
        <v>0</v>
      </c>
    </row>
    <row r="121" spans="1:18">
      <c r="A121" s="388" t="s">
        <v>1789</v>
      </c>
      <c r="B121" s="389" t="s">
        <v>1725</v>
      </c>
      <c r="C121" s="380">
        <v>0</v>
      </c>
      <c r="D121" s="380">
        <v>0</v>
      </c>
      <c r="E121" s="380">
        <v>0</v>
      </c>
      <c r="F121" s="380">
        <v>0</v>
      </c>
      <c r="G121" s="380">
        <v>0</v>
      </c>
      <c r="H121" s="380">
        <v>0</v>
      </c>
      <c r="I121" s="380">
        <v>0</v>
      </c>
      <c r="J121" s="380">
        <v>0</v>
      </c>
      <c r="K121" s="380">
        <v>0</v>
      </c>
      <c r="L121" s="380">
        <v>0</v>
      </c>
      <c r="M121" s="380">
        <v>0</v>
      </c>
      <c r="N121" s="380">
        <v>0</v>
      </c>
      <c r="O121" s="380">
        <v>0</v>
      </c>
      <c r="P121" s="381">
        <v>0</v>
      </c>
      <c r="Q121" s="359" t="s">
        <v>164</v>
      </c>
      <c r="R121" s="382">
        <f t="shared" si="1"/>
        <v>0</v>
      </c>
    </row>
    <row r="122" spans="1:18">
      <c r="A122" s="388" t="s">
        <v>1790</v>
      </c>
      <c r="B122" s="389" t="s">
        <v>1725</v>
      </c>
      <c r="C122" s="380">
        <v>0</v>
      </c>
      <c r="D122" s="380">
        <v>0</v>
      </c>
      <c r="E122" s="380">
        <v>0</v>
      </c>
      <c r="F122" s="380">
        <v>0</v>
      </c>
      <c r="G122" s="380">
        <v>0</v>
      </c>
      <c r="H122" s="380">
        <v>0</v>
      </c>
      <c r="I122" s="380">
        <v>0</v>
      </c>
      <c r="J122" s="380">
        <v>0</v>
      </c>
      <c r="K122" s="380">
        <v>0</v>
      </c>
      <c r="L122" s="380">
        <v>0</v>
      </c>
      <c r="M122" s="380">
        <v>0</v>
      </c>
      <c r="N122" s="380">
        <v>0</v>
      </c>
      <c r="O122" s="380">
        <v>0</v>
      </c>
      <c r="P122" s="381">
        <v>0</v>
      </c>
      <c r="Q122" s="359" t="s">
        <v>164</v>
      </c>
      <c r="R122" s="382">
        <f t="shared" si="1"/>
        <v>0</v>
      </c>
    </row>
    <row r="123" spans="1:18">
      <c r="A123" s="388" t="s">
        <v>1791</v>
      </c>
      <c r="B123" s="389" t="s">
        <v>1725</v>
      </c>
      <c r="C123" s="380">
        <v>1281223000</v>
      </c>
      <c r="D123" s="380">
        <v>1287010000</v>
      </c>
      <c r="E123" s="380">
        <v>1290154000</v>
      </c>
      <c r="F123" s="380">
        <v>1296091000</v>
      </c>
      <c r="G123" s="380">
        <v>1302426000</v>
      </c>
      <c r="H123" s="380">
        <v>1310278000</v>
      </c>
      <c r="I123" s="380">
        <v>1320156000</v>
      </c>
      <c r="J123" s="380">
        <v>1327417000</v>
      </c>
      <c r="K123" s="380">
        <v>1334946000</v>
      </c>
      <c r="L123" s="380">
        <v>1343882000</v>
      </c>
      <c r="M123" s="380">
        <v>1358283000</v>
      </c>
      <c r="N123" s="380">
        <v>1367139000</v>
      </c>
      <c r="O123" s="380">
        <v>1378748000</v>
      </c>
      <c r="P123" s="381">
        <v>1322313915</v>
      </c>
      <c r="Q123" s="359" t="s">
        <v>164</v>
      </c>
      <c r="R123" s="382">
        <f t="shared" si="1"/>
        <v>0</v>
      </c>
    </row>
    <row r="124" spans="1:18">
      <c r="A124" s="388" t="s">
        <v>1792</v>
      </c>
      <c r="B124" s="389" t="s">
        <v>1725</v>
      </c>
      <c r="C124" s="380">
        <v>0</v>
      </c>
      <c r="D124" s="380">
        <v>0</v>
      </c>
      <c r="E124" s="380">
        <v>0</v>
      </c>
      <c r="F124" s="380">
        <v>0</v>
      </c>
      <c r="G124" s="380">
        <v>0</v>
      </c>
      <c r="H124" s="380">
        <v>0</v>
      </c>
      <c r="I124" s="380">
        <v>0</v>
      </c>
      <c r="J124" s="380">
        <v>0</v>
      </c>
      <c r="K124" s="380">
        <v>0</v>
      </c>
      <c r="L124" s="380">
        <v>0</v>
      </c>
      <c r="M124" s="380">
        <v>0</v>
      </c>
      <c r="N124" s="380">
        <v>0</v>
      </c>
      <c r="O124" s="380">
        <v>0</v>
      </c>
      <c r="P124" s="381">
        <v>0</v>
      </c>
      <c r="Q124" s="359" t="s">
        <v>164</v>
      </c>
      <c r="R124" s="382">
        <f t="shared" si="1"/>
        <v>0</v>
      </c>
    </row>
    <row r="125" spans="1:18">
      <c r="A125" s="388" t="s">
        <v>1793</v>
      </c>
      <c r="B125" s="389" t="s">
        <v>1725</v>
      </c>
      <c r="C125" s="380">
        <v>0</v>
      </c>
      <c r="D125" s="380">
        <v>0</v>
      </c>
      <c r="E125" s="380">
        <v>0</v>
      </c>
      <c r="F125" s="380">
        <v>0</v>
      </c>
      <c r="G125" s="380">
        <v>0</v>
      </c>
      <c r="H125" s="380">
        <v>0</v>
      </c>
      <c r="I125" s="380">
        <v>0</v>
      </c>
      <c r="J125" s="380">
        <v>0</v>
      </c>
      <c r="K125" s="380">
        <v>0</v>
      </c>
      <c r="L125" s="380">
        <v>0</v>
      </c>
      <c r="M125" s="380">
        <v>0</v>
      </c>
      <c r="N125" s="380">
        <v>0</v>
      </c>
      <c r="O125" s="380">
        <v>0</v>
      </c>
      <c r="P125" s="381">
        <v>0</v>
      </c>
      <c r="Q125" s="359" t="s">
        <v>164</v>
      </c>
      <c r="R125" s="382">
        <f t="shared" si="1"/>
        <v>0</v>
      </c>
    </row>
    <row r="126" spans="1:18">
      <c r="A126" s="388" t="s">
        <v>1794</v>
      </c>
      <c r="B126" s="389" t="s">
        <v>1725</v>
      </c>
      <c r="C126" s="380">
        <v>411000</v>
      </c>
      <c r="D126" s="380">
        <v>411000</v>
      </c>
      <c r="E126" s="380">
        <v>411000</v>
      </c>
      <c r="F126" s="380">
        <v>411000</v>
      </c>
      <c r="G126" s="380">
        <v>411000</v>
      </c>
      <c r="H126" s="380">
        <v>411000</v>
      </c>
      <c r="I126" s="380">
        <v>411000</v>
      </c>
      <c r="J126" s="380">
        <v>411000</v>
      </c>
      <c r="K126" s="380">
        <v>411000</v>
      </c>
      <c r="L126" s="380">
        <v>411000</v>
      </c>
      <c r="M126" s="380">
        <v>411000</v>
      </c>
      <c r="N126" s="380">
        <v>411000</v>
      </c>
      <c r="O126" s="380">
        <v>411000</v>
      </c>
      <c r="P126" s="381">
        <v>410556</v>
      </c>
      <c r="Q126" s="359" t="s">
        <v>164</v>
      </c>
      <c r="R126" s="382">
        <f t="shared" si="1"/>
        <v>0</v>
      </c>
    </row>
    <row r="127" spans="1:18">
      <c r="A127" s="388" t="s">
        <v>1795</v>
      </c>
      <c r="B127" s="389" t="s">
        <v>1725</v>
      </c>
      <c r="C127" s="380">
        <v>0</v>
      </c>
      <c r="D127" s="380">
        <v>0</v>
      </c>
      <c r="E127" s="380">
        <v>0</v>
      </c>
      <c r="F127" s="380">
        <v>0</v>
      </c>
      <c r="G127" s="380">
        <v>0</v>
      </c>
      <c r="H127" s="380">
        <v>0</v>
      </c>
      <c r="I127" s="380">
        <v>0</v>
      </c>
      <c r="J127" s="380">
        <v>0</v>
      </c>
      <c r="K127" s="380">
        <v>0</v>
      </c>
      <c r="L127" s="380">
        <v>0</v>
      </c>
      <c r="M127" s="380">
        <v>0</v>
      </c>
      <c r="N127" s="380">
        <v>0</v>
      </c>
      <c r="O127" s="380">
        <v>0</v>
      </c>
      <c r="P127" s="381">
        <v>0</v>
      </c>
      <c r="Q127" s="359" t="s">
        <v>164</v>
      </c>
      <c r="R127" s="382">
        <f t="shared" si="1"/>
        <v>0</v>
      </c>
    </row>
    <row r="128" spans="1:18">
      <c r="A128" s="388" t="s">
        <v>1796</v>
      </c>
      <c r="B128" s="389" t="s">
        <v>1725</v>
      </c>
      <c r="C128" s="380">
        <v>0</v>
      </c>
      <c r="D128" s="380">
        <v>0</v>
      </c>
      <c r="E128" s="380">
        <v>0</v>
      </c>
      <c r="F128" s="380">
        <v>0</v>
      </c>
      <c r="G128" s="380">
        <v>0</v>
      </c>
      <c r="H128" s="380">
        <v>0</v>
      </c>
      <c r="I128" s="380">
        <v>0</v>
      </c>
      <c r="J128" s="380">
        <v>0</v>
      </c>
      <c r="K128" s="380">
        <v>0</v>
      </c>
      <c r="L128" s="380">
        <v>0</v>
      </c>
      <c r="M128" s="380">
        <v>0</v>
      </c>
      <c r="N128" s="380">
        <v>0</v>
      </c>
      <c r="O128" s="380">
        <v>0</v>
      </c>
      <c r="P128" s="381">
        <v>0</v>
      </c>
      <c r="Q128" s="359" t="s">
        <v>164</v>
      </c>
      <c r="R128" s="382">
        <f t="shared" si="1"/>
        <v>0</v>
      </c>
    </row>
    <row r="129" spans="1:18">
      <c r="A129" s="388" t="s">
        <v>1797</v>
      </c>
      <c r="B129" s="389" t="s">
        <v>1725</v>
      </c>
      <c r="C129" s="380">
        <v>38975000</v>
      </c>
      <c r="D129" s="380">
        <v>38975000</v>
      </c>
      <c r="E129" s="380">
        <v>38975000</v>
      </c>
      <c r="F129" s="380">
        <v>38975000</v>
      </c>
      <c r="G129" s="380">
        <v>38975000</v>
      </c>
      <c r="H129" s="380">
        <v>38975000</v>
      </c>
      <c r="I129" s="380">
        <v>38975000</v>
      </c>
      <c r="J129" s="380">
        <v>36904000</v>
      </c>
      <c r="K129" s="380">
        <v>36904000</v>
      </c>
      <c r="L129" s="380">
        <v>36904000</v>
      </c>
      <c r="M129" s="380">
        <v>36904000</v>
      </c>
      <c r="N129" s="380">
        <v>36904000</v>
      </c>
      <c r="O129" s="380">
        <v>36904000</v>
      </c>
      <c r="P129" s="381">
        <v>38025862</v>
      </c>
      <c r="Q129" s="359" t="s">
        <v>164</v>
      </c>
      <c r="R129" s="382">
        <f t="shared" si="1"/>
        <v>0</v>
      </c>
    </row>
    <row r="130" spans="1:18">
      <c r="A130" s="388" t="s">
        <v>1798</v>
      </c>
      <c r="B130" s="389" t="s">
        <v>1725</v>
      </c>
      <c r="C130" s="380">
        <v>0</v>
      </c>
      <c r="D130" s="380">
        <v>0</v>
      </c>
      <c r="E130" s="380">
        <v>0</v>
      </c>
      <c r="F130" s="380">
        <v>0</v>
      </c>
      <c r="G130" s="380">
        <v>0</v>
      </c>
      <c r="H130" s="380">
        <v>0</v>
      </c>
      <c r="I130" s="380">
        <v>0</v>
      </c>
      <c r="J130" s="380">
        <v>0</v>
      </c>
      <c r="K130" s="380">
        <v>0</v>
      </c>
      <c r="L130" s="380">
        <v>0</v>
      </c>
      <c r="M130" s="380">
        <v>0</v>
      </c>
      <c r="N130" s="380">
        <v>0</v>
      </c>
      <c r="O130" s="380">
        <v>0</v>
      </c>
      <c r="P130" s="381">
        <v>0</v>
      </c>
      <c r="Q130" s="359" t="s">
        <v>164</v>
      </c>
      <c r="R130" s="382">
        <f t="shared" si="1"/>
        <v>0</v>
      </c>
    </row>
    <row r="131" spans="1:18">
      <c r="A131" s="388" t="s">
        <v>1799</v>
      </c>
      <c r="B131" s="389" t="s">
        <v>1725</v>
      </c>
      <c r="C131" s="380">
        <v>0</v>
      </c>
      <c r="D131" s="380">
        <v>0</v>
      </c>
      <c r="E131" s="380">
        <v>0</v>
      </c>
      <c r="F131" s="380">
        <v>0</v>
      </c>
      <c r="G131" s="380">
        <v>0</v>
      </c>
      <c r="H131" s="380">
        <v>0</v>
      </c>
      <c r="I131" s="380">
        <v>0</v>
      </c>
      <c r="J131" s="380">
        <v>0</v>
      </c>
      <c r="K131" s="380">
        <v>0</v>
      </c>
      <c r="L131" s="380">
        <v>0</v>
      </c>
      <c r="M131" s="380">
        <v>0</v>
      </c>
      <c r="N131" s="380">
        <v>0</v>
      </c>
      <c r="O131" s="380">
        <v>0</v>
      </c>
      <c r="P131" s="381">
        <v>0</v>
      </c>
      <c r="Q131" s="359" t="s">
        <v>164</v>
      </c>
      <c r="R131" s="382">
        <f t="shared" si="1"/>
        <v>0</v>
      </c>
    </row>
    <row r="132" spans="1:18">
      <c r="A132" s="388" t="s">
        <v>1800</v>
      </c>
      <c r="B132" s="389" t="s">
        <v>1725</v>
      </c>
      <c r="C132" s="380">
        <v>0</v>
      </c>
      <c r="D132" s="380">
        <v>0</v>
      </c>
      <c r="E132" s="380">
        <v>0</v>
      </c>
      <c r="F132" s="380">
        <v>0</v>
      </c>
      <c r="G132" s="380">
        <v>0</v>
      </c>
      <c r="H132" s="380">
        <v>0</v>
      </c>
      <c r="I132" s="380">
        <v>0</v>
      </c>
      <c r="J132" s="380">
        <v>0</v>
      </c>
      <c r="K132" s="380">
        <v>0</v>
      </c>
      <c r="L132" s="380">
        <v>0</v>
      </c>
      <c r="M132" s="380">
        <v>0</v>
      </c>
      <c r="N132" s="380">
        <v>0</v>
      </c>
      <c r="O132" s="380">
        <v>0</v>
      </c>
      <c r="P132" s="381">
        <v>0</v>
      </c>
      <c r="Q132" s="359" t="s">
        <v>164</v>
      </c>
      <c r="R132" s="382">
        <f t="shared" si="1"/>
        <v>0</v>
      </c>
    </row>
    <row r="133" spans="1:18">
      <c r="A133" s="388" t="s">
        <v>1801</v>
      </c>
      <c r="B133" s="389" t="s">
        <v>1725</v>
      </c>
      <c r="C133" s="380">
        <v>0</v>
      </c>
      <c r="D133" s="380">
        <v>0</v>
      </c>
      <c r="E133" s="380">
        <v>0</v>
      </c>
      <c r="F133" s="380">
        <v>0</v>
      </c>
      <c r="G133" s="380">
        <v>0</v>
      </c>
      <c r="H133" s="380">
        <v>0</v>
      </c>
      <c r="I133" s="380">
        <v>0</v>
      </c>
      <c r="J133" s="380">
        <v>0</v>
      </c>
      <c r="K133" s="380">
        <v>0</v>
      </c>
      <c r="L133" s="380">
        <v>0</v>
      </c>
      <c r="M133" s="380">
        <v>0</v>
      </c>
      <c r="N133" s="380">
        <v>0</v>
      </c>
      <c r="O133" s="380">
        <v>0</v>
      </c>
      <c r="P133" s="381">
        <v>0</v>
      </c>
      <c r="Q133" s="359" t="s">
        <v>164</v>
      </c>
      <c r="R133" s="382">
        <f t="shared" ref="R133:R196" si="2">(ROUND((C133+O133+SUM(D133:N133)*2)/24,-3)-(ROUND(P133,-3)))</f>
        <v>0</v>
      </c>
    </row>
    <row r="134" spans="1:18">
      <c r="A134" s="388" t="s">
        <v>1802</v>
      </c>
      <c r="B134" s="389" t="s">
        <v>1725</v>
      </c>
      <c r="C134" s="380">
        <v>356000</v>
      </c>
      <c r="D134" s="380">
        <v>356000</v>
      </c>
      <c r="E134" s="380">
        <v>356000</v>
      </c>
      <c r="F134" s="380">
        <v>356000</v>
      </c>
      <c r="G134" s="380">
        <v>356000</v>
      </c>
      <c r="H134" s="380">
        <v>356000</v>
      </c>
      <c r="I134" s="380">
        <v>356000</v>
      </c>
      <c r="J134" s="380">
        <v>356000</v>
      </c>
      <c r="K134" s="380">
        <v>356000</v>
      </c>
      <c r="L134" s="380">
        <v>0</v>
      </c>
      <c r="M134" s="380">
        <v>0</v>
      </c>
      <c r="N134" s="380">
        <v>0</v>
      </c>
      <c r="O134" s="380">
        <v>0</v>
      </c>
      <c r="P134" s="381">
        <v>252015</v>
      </c>
      <c r="Q134" s="359" t="s">
        <v>164</v>
      </c>
      <c r="R134" s="382">
        <f t="shared" si="2"/>
        <v>0</v>
      </c>
    </row>
    <row r="135" spans="1:18">
      <c r="A135" s="388" t="s">
        <v>1803</v>
      </c>
      <c r="B135" s="389" t="s">
        <v>1725</v>
      </c>
      <c r="C135" s="380">
        <v>3445000</v>
      </c>
      <c r="D135" s="380">
        <v>3445000</v>
      </c>
      <c r="E135" s="380">
        <v>3445000</v>
      </c>
      <c r="F135" s="380">
        <v>3445000</v>
      </c>
      <c r="G135" s="380">
        <v>3445000</v>
      </c>
      <c r="H135" s="380">
        <v>3445000</v>
      </c>
      <c r="I135" s="380">
        <v>3445000</v>
      </c>
      <c r="J135" s="380">
        <v>3445000</v>
      </c>
      <c r="K135" s="380">
        <v>3445000</v>
      </c>
      <c r="L135" s="380">
        <v>3445000</v>
      </c>
      <c r="M135" s="380">
        <v>3445000</v>
      </c>
      <c r="N135" s="380">
        <v>3445000</v>
      </c>
      <c r="O135" s="380">
        <v>3445000</v>
      </c>
      <c r="P135" s="381">
        <v>3444976</v>
      </c>
      <c r="Q135" s="359" t="s">
        <v>164</v>
      </c>
      <c r="R135" s="382">
        <f t="shared" si="2"/>
        <v>0</v>
      </c>
    </row>
    <row r="136" spans="1:18">
      <c r="A136" s="388" t="s">
        <v>1804</v>
      </c>
      <c r="B136" s="389" t="s">
        <v>1725</v>
      </c>
      <c r="C136" s="380">
        <v>4554000</v>
      </c>
      <c r="D136" s="380">
        <v>4554000</v>
      </c>
      <c r="E136" s="380">
        <v>4554000</v>
      </c>
      <c r="F136" s="380">
        <v>4554000</v>
      </c>
      <c r="G136" s="380">
        <v>4554000</v>
      </c>
      <c r="H136" s="380">
        <v>4554000</v>
      </c>
      <c r="I136" s="380">
        <v>4554000</v>
      </c>
      <c r="J136" s="380">
        <v>4554000</v>
      </c>
      <c r="K136" s="380">
        <v>4554000</v>
      </c>
      <c r="L136" s="380">
        <v>4554000</v>
      </c>
      <c r="M136" s="380">
        <v>4554000</v>
      </c>
      <c r="N136" s="380">
        <v>4554000</v>
      </c>
      <c r="O136" s="380">
        <v>4554000</v>
      </c>
      <c r="P136" s="381">
        <v>4553839</v>
      </c>
      <c r="Q136" s="359" t="s">
        <v>164</v>
      </c>
      <c r="R136" s="382">
        <f t="shared" si="2"/>
        <v>0</v>
      </c>
    </row>
    <row r="137" spans="1:18">
      <c r="A137" s="388" t="s">
        <v>1805</v>
      </c>
      <c r="B137" s="389" t="s">
        <v>1725</v>
      </c>
      <c r="C137" s="380">
        <v>0</v>
      </c>
      <c r="D137" s="380">
        <v>0</v>
      </c>
      <c r="E137" s="380">
        <v>0</v>
      </c>
      <c r="F137" s="380">
        <v>0</v>
      </c>
      <c r="G137" s="380">
        <v>0</v>
      </c>
      <c r="H137" s="380">
        <v>0</v>
      </c>
      <c r="I137" s="380">
        <v>0</v>
      </c>
      <c r="J137" s="380">
        <v>0</v>
      </c>
      <c r="K137" s="380">
        <v>0</v>
      </c>
      <c r="L137" s="380">
        <v>0</v>
      </c>
      <c r="M137" s="380">
        <v>0</v>
      </c>
      <c r="N137" s="380">
        <v>0</v>
      </c>
      <c r="O137" s="380">
        <v>0</v>
      </c>
      <c r="P137" s="381">
        <v>0</v>
      </c>
      <c r="Q137" s="359" t="s">
        <v>164</v>
      </c>
      <c r="R137" s="382">
        <f t="shared" si="2"/>
        <v>0</v>
      </c>
    </row>
    <row r="138" spans="1:18">
      <c r="A138" s="388" t="s">
        <v>1806</v>
      </c>
      <c r="B138" s="389" t="s">
        <v>1725</v>
      </c>
      <c r="C138" s="380">
        <v>5873000</v>
      </c>
      <c r="D138" s="380">
        <v>5873000</v>
      </c>
      <c r="E138" s="380">
        <v>5873000</v>
      </c>
      <c r="F138" s="380">
        <v>5873000</v>
      </c>
      <c r="G138" s="380">
        <v>5873000</v>
      </c>
      <c r="H138" s="380">
        <v>5873000</v>
      </c>
      <c r="I138" s="380">
        <v>5873000</v>
      </c>
      <c r="J138" s="380">
        <v>5873000</v>
      </c>
      <c r="K138" s="380">
        <v>5873000</v>
      </c>
      <c r="L138" s="380">
        <v>5873000</v>
      </c>
      <c r="M138" s="380">
        <v>5873000</v>
      </c>
      <c r="N138" s="380">
        <v>5873000</v>
      </c>
      <c r="O138" s="380">
        <v>5873000</v>
      </c>
      <c r="P138" s="381">
        <v>5872614</v>
      </c>
      <c r="Q138" s="359" t="s">
        <v>164</v>
      </c>
      <c r="R138" s="382">
        <f t="shared" si="2"/>
        <v>0</v>
      </c>
    </row>
    <row r="139" spans="1:18">
      <c r="A139" s="388" t="s">
        <v>1807</v>
      </c>
      <c r="B139" s="389" t="s">
        <v>1725</v>
      </c>
      <c r="C139" s="380">
        <v>0</v>
      </c>
      <c r="D139" s="380">
        <v>0</v>
      </c>
      <c r="E139" s="380">
        <v>0</v>
      </c>
      <c r="F139" s="380">
        <v>0</v>
      </c>
      <c r="G139" s="380">
        <v>0</v>
      </c>
      <c r="H139" s="380">
        <v>0</v>
      </c>
      <c r="I139" s="380">
        <v>0</v>
      </c>
      <c r="J139" s="380">
        <v>0</v>
      </c>
      <c r="K139" s="380">
        <v>0</v>
      </c>
      <c r="L139" s="380">
        <v>0</v>
      </c>
      <c r="M139" s="380">
        <v>0</v>
      </c>
      <c r="N139" s="380">
        <v>0</v>
      </c>
      <c r="O139" s="380">
        <v>0</v>
      </c>
      <c r="P139" s="381">
        <v>0</v>
      </c>
      <c r="Q139" s="359" t="s">
        <v>164</v>
      </c>
      <c r="R139" s="382">
        <f t="shared" si="2"/>
        <v>0</v>
      </c>
    </row>
    <row r="140" spans="1:18">
      <c r="A140" s="388" t="s">
        <v>1808</v>
      </c>
      <c r="B140" s="389" t="s">
        <v>1725</v>
      </c>
      <c r="C140" s="380">
        <v>215000</v>
      </c>
      <c r="D140" s="380">
        <v>215000</v>
      </c>
      <c r="E140" s="380">
        <v>215000</v>
      </c>
      <c r="F140" s="380">
        <v>215000</v>
      </c>
      <c r="G140" s="380">
        <v>215000</v>
      </c>
      <c r="H140" s="380">
        <v>215000</v>
      </c>
      <c r="I140" s="380">
        <v>215000</v>
      </c>
      <c r="J140" s="380">
        <v>215000</v>
      </c>
      <c r="K140" s="380">
        <v>215000</v>
      </c>
      <c r="L140" s="380">
        <v>215000</v>
      </c>
      <c r="M140" s="380">
        <v>215000</v>
      </c>
      <c r="N140" s="380">
        <v>215000</v>
      </c>
      <c r="O140" s="380">
        <v>215000</v>
      </c>
      <c r="P140" s="381">
        <v>215357</v>
      </c>
      <c r="Q140" s="359" t="s">
        <v>164</v>
      </c>
      <c r="R140" s="382">
        <f t="shared" si="2"/>
        <v>0</v>
      </c>
    </row>
    <row r="141" spans="1:18">
      <c r="A141" s="388" t="s">
        <v>1809</v>
      </c>
      <c r="B141" s="389" t="s">
        <v>1725</v>
      </c>
      <c r="C141" s="380">
        <v>125000</v>
      </c>
      <c r="D141" s="380">
        <v>125000</v>
      </c>
      <c r="E141" s="380">
        <v>125000</v>
      </c>
      <c r="F141" s="380">
        <v>125000</v>
      </c>
      <c r="G141" s="380">
        <v>125000</v>
      </c>
      <c r="H141" s="380">
        <v>125000</v>
      </c>
      <c r="I141" s="380">
        <v>125000</v>
      </c>
      <c r="J141" s="380">
        <v>125000</v>
      </c>
      <c r="K141" s="380">
        <v>125000</v>
      </c>
      <c r="L141" s="380">
        <v>125000</v>
      </c>
      <c r="M141" s="380">
        <v>125000</v>
      </c>
      <c r="N141" s="380">
        <v>125000</v>
      </c>
      <c r="O141" s="380">
        <v>125000</v>
      </c>
      <c r="P141" s="381">
        <v>125304</v>
      </c>
      <c r="Q141" s="359" t="s">
        <v>164</v>
      </c>
      <c r="R141" s="382">
        <f t="shared" si="2"/>
        <v>0</v>
      </c>
    </row>
    <row r="142" spans="1:18">
      <c r="A142" s="388" t="s">
        <v>1810</v>
      </c>
      <c r="B142" s="389" t="s">
        <v>1725</v>
      </c>
      <c r="C142" s="380">
        <v>8476000</v>
      </c>
      <c r="D142" s="380">
        <v>9302000</v>
      </c>
      <c r="E142" s="380">
        <v>9302000</v>
      </c>
      <c r="F142" s="380">
        <v>9302000</v>
      </c>
      <c r="G142" s="380">
        <v>9302000</v>
      </c>
      <c r="H142" s="380">
        <v>9302000</v>
      </c>
      <c r="I142" s="380">
        <v>9302000</v>
      </c>
      <c r="J142" s="380">
        <v>9302000</v>
      </c>
      <c r="K142" s="380">
        <v>9302000</v>
      </c>
      <c r="L142" s="380">
        <v>9302000</v>
      </c>
      <c r="M142" s="380">
        <v>9302000</v>
      </c>
      <c r="N142" s="380">
        <v>9302000</v>
      </c>
      <c r="O142" s="380">
        <v>9300000</v>
      </c>
      <c r="P142" s="381">
        <v>9267173</v>
      </c>
      <c r="Q142" s="359" t="s">
        <v>164</v>
      </c>
      <c r="R142" s="382">
        <f t="shared" si="2"/>
        <v>1000</v>
      </c>
    </row>
    <row r="143" spans="1:18">
      <c r="A143" s="386" t="s">
        <v>1811</v>
      </c>
      <c r="B143" s="387" t="s">
        <v>1725</v>
      </c>
      <c r="C143" s="384">
        <v>1437000</v>
      </c>
      <c r="D143" s="384">
        <v>611000</v>
      </c>
      <c r="E143" s="384">
        <v>611000</v>
      </c>
      <c r="F143" s="384">
        <v>611000</v>
      </c>
      <c r="G143" s="384">
        <v>611000</v>
      </c>
      <c r="H143" s="384">
        <v>611000</v>
      </c>
      <c r="I143" s="384">
        <v>611000</v>
      </c>
      <c r="J143" s="384">
        <v>611000</v>
      </c>
      <c r="K143" s="384">
        <v>611000</v>
      </c>
      <c r="L143" s="384">
        <v>611000</v>
      </c>
      <c r="M143" s="384">
        <v>611000</v>
      </c>
      <c r="N143" s="384">
        <v>611000</v>
      </c>
      <c r="O143" s="384">
        <v>611000</v>
      </c>
      <c r="P143" s="385">
        <v>645714</v>
      </c>
      <c r="Q143" s="359" t="s">
        <v>164</v>
      </c>
      <c r="R143" s="382">
        <f t="shared" si="2"/>
        <v>-1000</v>
      </c>
    </row>
    <row r="144" spans="1:18">
      <c r="A144" s="386" t="s">
        <v>1812</v>
      </c>
      <c r="B144" s="387"/>
      <c r="C144" s="384">
        <v>205000</v>
      </c>
      <c r="D144" s="384">
        <v>205000</v>
      </c>
      <c r="E144" s="384">
        <v>205000</v>
      </c>
      <c r="F144" s="384">
        <v>205000</v>
      </c>
      <c r="G144" s="384">
        <v>205000</v>
      </c>
      <c r="H144" s="384">
        <v>205000</v>
      </c>
      <c r="I144" s="384">
        <v>205000</v>
      </c>
      <c r="J144" s="384">
        <v>205000</v>
      </c>
      <c r="K144" s="384">
        <v>205000</v>
      </c>
      <c r="L144" s="384">
        <v>205000</v>
      </c>
      <c r="M144" s="384">
        <v>205000</v>
      </c>
      <c r="N144" s="384">
        <v>205000</v>
      </c>
      <c r="O144" s="384">
        <v>205000</v>
      </c>
      <c r="P144" s="385">
        <v>205678</v>
      </c>
      <c r="Q144" s="359" t="s">
        <v>164</v>
      </c>
      <c r="R144" s="382">
        <f t="shared" si="2"/>
        <v>-1000</v>
      </c>
    </row>
    <row r="145" spans="1:18">
      <c r="A145" s="388" t="s">
        <v>1813</v>
      </c>
      <c r="B145" s="389" t="s">
        <v>1814</v>
      </c>
      <c r="C145" s="389">
        <v>26265000</v>
      </c>
      <c r="D145" s="389">
        <v>26295000</v>
      </c>
      <c r="E145" s="380">
        <v>26295000</v>
      </c>
      <c r="F145" s="380">
        <v>26295000</v>
      </c>
      <c r="G145" s="380">
        <v>26295000</v>
      </c>
      <c r="H145" s="380">
        <v>26295000</v>
      </c>
      <c r="I145" s="380">
        <v>26295000</v>
      </c>
      <c r="J145" s="380">
        <v>26295000</v>
      </c>
      <c r="K145" s="380">
        <v>26295000</v>
      </c>
      <c r="L145" s="380">
        <v>26295000</v>
      </c>
      <c r="M145" s="380">
        <v>26295000</v>
      </c>
      <c r="N145" s="380">
        <v>26353000</v>
      </c>
      <c r="O145" s="380">
        <v>27255000</v>
      </c>
      <c r="P145" s="381">
        <v>26338398</v>
      </c>
      <c r="Q145" s="363" t="s">
        <v>165</v>
      </c>
      <c r="R145" s="382">
        <f t="shared" si="2"/>
        <v>1000</v>
      </c>
    </row>
    <row r="146" spans="1:18">
      <c r="A146" s="388" t="s">
        <v>1815</v>
      </c>
      <c r="B146" s="389" t="s">
        <v>1814</v>
      </c>
      <c r="C146" s="389">
        <v>458000</v>
      </c>
      <c r="D146" s="389">
        <v>458000</v>
      </c>
      <c r="E146" s="380">
        <v>458000</v>
      </c>
      <c r="F146" s="380">
        <v>458000</v>
      </c>
      <c r="G146" s="380">
        <v>458000</v>
      </c>
      <c r="H146" s="380">
        <v>458000</v>
      </c>
      <c r="I146" s="380">
        <v>458000</v>
      </c>
      <c r="J146" s="380">
        <v>458000</v>
      </c>
      <c r="K146" s="380">
        <v>458000</v>
      </c>
      <c r="L146" s="380">
        <v>458000</v>
      </c>
      <c r="M146" s="380">
        <v>458000</v>
      </c>
      <c r="N146" s="380">
        <v>458000</v>
      </c>
      <c r="O146" s="380">
        <v>458000</v>
      </c>
      <c r="P146" s="381">
        <v>457752</v>
      </c>
      <c r="Q146" s="363" t="s">
        <v>165</v>
      </c>
      <c r="R146" s="382">
        <f t="shared" si="2"/>
        <v>0</v>
      </c>
    </row>
    <row r="147" spans="1:18">
      <c r="A147" s="388" t="s">
        <v>1816</v>
      </c>
      <c r="B147" s="389" t="s">
        <v>1814</v>
      </c>
      <c r="C147" s="389">
        <v>0</v>
      </c>
      <c r="D147" s="389">
        <v>0</v>
      </c>
      <c r="E147" s="380">
        <v>0</v>
      </c>
      <c r="F147" s="380">
        <v>0</v>
      </c>
      <c r="G147" s="380">
        <v>0</v>
      </c>
      <c r="H147" s="380">
        <v>0</v>
      </c>
      <c r="I147" s="380">
        <v>0</v>
      </c>
      <c r="J147" s="380">
        <v>0</v>
      </c>
      <c r="K147" s="380">
        <v>0</v>
      </c>
      <c r="L147" s="380">
        <v>0</v>
      </c>
      <c r="M147" s="380">
        <v>0</v>
      </c>
      <c r="N147" s="380">
        <v>0</v>
      </c>
      <c r="O147" s="380">
        <v>0</v>
      </c>
      <c r="P147" s="381">
        <v>0</v>
      </c>
      <c r="Q147" s="363" t="s">
        <v>165</v>
      </c>
      <c r="R147" s="382">
        <f t="shared" si="2"/>
        <v>0</v>
      </c>
    </row>
    <row r="148" spans="1:18">
      <c r="A148" s="386" t="s">
        <v>1817</v>
      </c>
      <c r="B148" s="387" t="s">
        <v>1814</v>
      </c>
      <c r="C148" s="387">
        <v>159000</v>
      </c>
      <c r="D148" s="387">
        <v>159000</v>
      </c>
      <c r="E148" s="384">
        <v>159000</v>
      </c>
      <c r="F148" s="384">
        <v>159000</v>
      </c>
      <c r="G148" s="384">
        <v>159000</v>
      </c>
      <c r="H148" s="384">
        <v>159000</v>
      </c>
      <c r="I148" s="384">
        <v>159000</v>
      </c>
      <c r="J148" s="384">
        <v>159000</v>
      </c>
      <c r="K148" s="384">
        <v>159000</v>
      </c>
      <c r="L148" s="384">
        <v>159000</v>
      </c>
      <c r="M148" s="384">
        <v>159000</v>
      </c>
      <c r="N148" s="384">
        <v>159000</v>
      </c>
      <c r="O148" s="384">
        <v>159000</v>
      </c>
      <c r="P148" s="385">
        <v>158692</v>
      </c>
      <c r="Q148" s="363" t="s">
        <v>165</v>
      </c>
      <c r="R148" s="382">
        <f t="shared" si="2"/>
        <v>0</v>
      </c>
    </row>
    <row r="149" spans="1:18">
      <c r="A149" s="388" t="s">
        <v>1818</v>
      </c>
      <c r="B149" s="389" t="s">
        <v>1819</v>
      </c>
      <c r="C149" s="389">
        <v>0</v>
      </c>
      <c r="D149" s="389">
        <v>0</v>
      </c>
      <c r="E149" s="380">
        <v>0</v>
      </c>
      <c r="F149" s="380">
        <v>0</v>
      </c>
      <c r="G149" s="380">
        <v>0</v>
      </c>
      <c r="H149" s="380">
        <v>0</v>
      </c>
      <c r="I149" s="380">
        <v>0</v>
      </c>
      <c r="J149" s="380">
        <v>0</v>
      </c>
      <c r="K149" s="380">
        <v>0</v>
      </c>
      <c r="L149" s="380">
        <v>0</v>
      </c>
      <c r="M149" s="380">
        <v>0</v>
      </c>
      <c r="N149" s="380">
        <v>0</v>
      </c>
      <c r="O149" s="380">
        <v>0</v>
      </c>
      <c r="P149" s="381">
        <v>0</v>
      </c>
      <c r="Q149" s="363" t="s">
        <v>9</v>
      </c>
      <c r="R149" s="382">
        <f t="shared" si="2"/>
        <v>0</v>
      </c>
    </row>
    <row r="150" spans="1:18">
      <c r="A150" s="388" t="s">
        <v>1820</v>
      </c>
      <c r="B150" s="389" t="s">
        <v>1819</v>
      </c>
      <c r="C150" s="389">
        <v>0</v>
      </c>
      <c r="D150" s="389">
        <v>0</v>
      </c>
      <c r="E150" s="380">
        <v>0</v>
      </c>
      <c r="F150" s="380">
        <v>0</v>
      </c>
      <c r="G150" s="380">
        <v>0</v>
      </c>
      <c r="H150" s="380">
        <v>0</v>
      </c>
      <c r="I150" s="380">
        <v>0</v>
      </c>
      <c r="J150" s="380">
        <v>0</v>
      </c>
      <c r="K150" s="380">
        <v>0</v>
      </c>
      <c r="L150" s="380">
        <v>0</v>
      </c>
      <c r="M150" s="380">
        <v>0</v>
      </c>
      <c r="N150" s="380">
        <v>0</v>
      </c>
      <c r="O150" s="380">
        <v>0</v>
      </c>
      <c r="P150" s="381">
        <v>0</v>
      </c>
      <c r="Q150" s="363" t="s">
        <v>9</v>
      </c>
      <c r="R150" s="382">
        <f t="shared" si="2"/>
        <v>0</v>
      </c>
    </row>
    <row r="151" spans="1:18">
      <c r="A151" s="388" t="s">
        <v>1821</v>
      </c>
      <c r="B151" s="389" t="s">
        <v>1819</v>
      </c>
      <c r="C151" s="389">
        <v>0</v>
      </c>
      <c r="D151" s="389">
        <v>0</v>
      </c>
      <c r="E151" s="380">
        <v>0</v>
      </c>
      <c r="F151" s="380">
        <v>0</v>
      </c>
      <c r="G151" s="380">
        <v>0</v>
      </c>
      <c r="H151" s="380">
        <v>0</v>
      </c>
      <c r="I151" s="380">
        <v>0</v>
      </c>
      <c r="J151" s="380">
        <v>0</v>
      </c>
      <c r="K151" s="380">
        <v>0</v>
      </c>
      <c r="L151" s="380">
        <v>0</v>
      </c>
      <c r="M151" s="380">
        <v>0</v>
      </c>
      <c r="N151" s="380">
        <v>0</v>
      </c>
      <c r="O151" s="380">
        <v>0</v>
      </c>
      <c r="P151" s="381">
        <v>0</v>
      </c>
      <c r="Q151" s="363" t="s">
        <v>9</v>
      </c>
      <c r="R151" s="382">
        <f t="shared" si="2"/>
        <v>0</v>
      </c>
    </row>
    <row r="152" spans="1:18">
      <c r="A152" s="388" t="s">
        <v>1822</v>
      </c>
      <c r="B152" s="389" t="s">
        <v>1819</v>
      </c>
      <c r="C152" s="389">
        <v>0</v>
      </c>
      <c r="D152" s="389">
        <v>0</v>
      </c>
      <c r="E152" s="380">
        <v>0</v>
      </c>
      <c r="F152" s="380">
        <v>0</v>
      </c>
      <c r="G152" s="380">
        <v>0</v>
      </c>
      <c r="H152" s="380">
        <v>0</v>
      </c>
      <c r="I152" s="380">
        <v>0</v>
      </c>
      <c r="J152" s="380">
        <v>0</v>
      </c>
      <c r="K152" s="380">
        <v>0</v>
      </c>
      <c r="L152" s="380">
        <v>0</v>
      </c>
      <c r="M152" s="380">
        <v>0</v>
      </c>
      <c r="N152" s="380">
        <v>0</v>
      </c>
      <c r="O152" s="380">
        <v>0</v>
      </c>
      <c r="P152" s="381">
        <v>0</v>
      </c>
      <c r="Q152" s="363" t="s">
        <v>9</v>
      </c>
      <c r="R152" s="382">
        <f t="shared" si="2"/>
        <v>0</v>
      </c>
    </row>
    <row r="153" spans="1:18">
      <c r="A153" s="388" t="s">
        <v>1823</v>
      </c>
      <c r="B153" s="389" t="s">
        <v>1819</v>
      </c>
      <c r="C153" s="389">
        <v>12000</v>
      </c>
      <c r="D153" s="389">
        <v>12000</v>
      </c>
      <c r="E153" s="380">
        <v>12000</v>
      </c>
      <c r="F153" s="380">
        <v>12000</v>
      </c>
      <c r="G153" s="380">
        <v>12000</v>
      </c>
      <c r="H153" s="380">
        <v>12000</v>
      </c>
      <c r="I153" s="380">
        <v>12000</v>
      </c>
      <c r="J153" s="380">
        <v>0</v>
      </c>
      <c r="K153" s="380">
        <v>0</v>
      </c>
      <c r="L153" s="380">
        <v>0</v>
      </c>
      <c r="M153" s="380">
        <v>0</v>
      </c>
      <c r="N153" s="380">
        <v>0</v>
      </c>
      <c r="O153" s="380">
        <v>0</v>
      </c>
      <c r="P153" s="381">
        <v>6658</v>
      </c>
      <c r="Q153" s="363" t="s">
        <v>9</v>
      </c>
      <c r="R153" s="382">
        <f t="shared" si="2"/>
        <v>0</v>
      </c>
    </row>
    <row r="154" spans="1:18">
      <c r="A154" s="388" t="s">
        <v>1824</v>
      </c>
      <c r="B154" s="389" t="s">
        <v>1819</v>
      </c>
      <c r="C154" s="389">
        <v>143000</v>
      </c>
      <c r="D154" s="389">
        <v>143000</v>
      </c>
      <c r="E154" s="380">
        <v>143000</v>
      </c>
      <c r="F154" s="380">
        <v>143000</v>
      </c>
      <c r="G154" s="380">
        <v>143000</v>
      </c>
      <c r="H154" s="380">
        <v>143000</v>
      </c>
      <c r="I154" s="380">
        <v>143000</v>
      </c>
      <c r="J154" s="380">
        <v>156000</v>
      </c>
      <c r="K154" s="380">
        <v>156000</v>
      </c>
      <c r="L154" s="380">
        <v>156000</v>
      </c>
      <c r="M154" s="380">
        <v>156000</v>
      </c>
      <c r="N154" s="380">
        <v>156000</v>
      </c>
      <c r="O154" s="380">
        <v>156000</v>
      </c>
      <c r="P154" s="381">
        <v>148967</v>
      </c>
      <c r="Q154" s="363" t="s">
        <v>9</v>
      </c>
      <c r="R154" s="382">
        <f t="shared" si="2"/>
        <v>0</v>
      </c>
    </row>
    <row r="155" spans="1:18">
      <c r="A155" s="388" t="s">
        <v>1825</v>
      </c>
      <c r="B155" s="389" t="s">
        <v>1819</v>
      </c>
      <c r="C155" s="389">
        <v>0</v>
      </c>
      <c r="D155" s="389">
        <v>0</v>
      </c>
      <c r="E155" s="380">
        <v>0</v>
      </c>
      <c r="F155" s="380">
        <v>0</v>
      </c>
      <c r="G155" s="380">
        <v>0</v>
      </c>
      <c r="H155" s="380">
        <v>0</v>
      </c>
      <c r="I155" s="380">
        <v>0</v>
      </c>
      <c r="J155" s="380">
        <v>0</v>
      </c>
      <c r="K155" s="380">
        <v>0</v>
      </c>
      <c r="L155" s="380">
        <v>0</v>
      </c>
      <c r="M155" s="380">
        <v>0</v>
      </c>
      <c r="N155" s="380">
        <v>0</v>
      </c>
      <c r="O155" s="380">
        <v>0</v>
      </c>
      <c r="P155" s="381">
        <v>0</v>
      </c>
      <c r="Q155" s="363" t="s">
        <v>9</v>
      </c>
      <c r="R155" s="382">
        <f t="shared" si="2"/>
        <v>0</v>
      </c>
    </row>
    <row r="156" spans="1:18">
      <c r="A156" s="388" t="s">
        <v>1826</v>
      </c>
      <c r="B156" s="389" t="s">
        <v>1819</v>
      </c>
      <c r="C156" s="389">
        <v>0</v>
      </c>
      <c r="D156" s="389">
        <v>0</v>
      </c>
      <c r="E156" s="380">
        <v>0</v>
      </c>
      <c r="F156" s="380">
        <v>0</v>
      </c>
      <c r="G156" s="380">
        <v>0</v>
      </c>
      <c r="H156" s="380">
        <v>0</v>
      </c>
      <c r="I156" s="380">
        <v>0</v>
      </c>
      <c r="J156" s="380">
        <v>0</v>
      </c>
      <c r="K156" s="380">
        <v>0</v>
      </c>
      <c r="L156" s="380">
        <v>0</v>
      </c>
      <c r="M156" s="380">
        <v>0</v>
      </c>
      <c r="N156" s="380">
        <v>0</v>
      </c>
      <c r="O156" s="380">
        <v>0</v>
      </c>
      <c r="P156" s="381">
        <v>0</v>
      </c>
      <c r="Q156" s="363" t="s">
        <v>9</v>
      </c>
      <c r="R156" s="382">
        <f t="shared" si="2"/>
        <v>0</v>
      </c>
    </row>
    <row r="157" spans="1:18">
      <c r="A157" s="388" t="s">
        <v>1827</v>
      </c>
      <c r="B157" s="389" t="s">
        <v>1819</v>
      </c>
      <c r="C157" s="389">
        <v>0</v>
      </c>
      <c r="D157" s="389">
        <v>0</v>
      </c>
      <c r="E157" s="380">
        <v>0</v>
      </c>
      <c r="F157" s="380">
        <v>0</v>
      </c>
      <c r="G157" s="380">
        <v>0</v>
      </c>
      <c r="H157" s="380">
        <v>0</v>
      </c>
      <c r="I157" s="380">
        <v>0</v>
      </c>
      <c r="J157" s="380">
        <v>0</v>
      </c>
      <c r="K157" s="380">
        <v>0</v>
      </c>
      <c r="L157" s="380">
        <v>0</v>
      </c>
      <c r="M157" s="380">
        <v>0</v>
      </c>
      <c r="N157" s="380">
        <v>0</v>
      </c>
      <c r="O157" s="380">
        <v>0</v>
      </c>
      <c r="P157" s="381">
        <v>0</v>
      </c>
      <c r="Q157" s="363" t="s">
        <v>9</v>
      </c>
      <c r="R157" s="382">
        <f t="shared" si="2"/>
        <v>0</v>
      </c>
    </row>
    <row r="158" spans="1:18">
      <c r="A158" s="388" t="s">
        <v>1828</v>
      </c>
      <c r="B158" s="389" t="s">
        <v>1819</v>
      </c>
      <c r="C158" s="389">
        <v>116000</v>
      </c>
      <c r="D158" s="389">
        <v>116000</v>
      </c>
      <c r="E158" s="380">
        <v>116000</v>
      </c>
      <c r="F158" s="380">
        <v>116000</v>
      </c>
      <c r="G158" s="380">
        <v>116000</v>
      </c>
      <c r="H158" s="380">
        <v>116000</v>
      </c>
      <c r="I158" s="380">
        <v>116000</v>
      </c>
      <c r="J158" s="380">
        <v>0</v>
      </c>
      <c r="K158" s="380">
        <v>0</v>
      </c>
      <c r="L158" s="380">
        <v>0</v>
      </c>
      <c r="M158" s="380">
        <v>0</v>
      </c>
      <c r="N158" s="380">
        <v>0</v>
      </c>
      <c r="O158" s="380">
        <v>0</v>
      </c>
      <c r="P158" s="381">
        <v>62720</v>
      </c>
      <c r="Q158" s="363" t="s">
        <v>9</v>
      </c>
      <c r="R158" s="382">
        <f t="shared" si="2"/>
        <v>0</v>
      </c>
    </row>
    <row r="159" spans="1:18">
      <c r="A159" s="388" t="s">
        <v>1829</v>
      </c>
      <c r="B159" s="389" t="s">
        <v>1819</v>
      </c>
      <c r="C159" s="389">
        <v>2289000</v>
      </c>
      <c r="D159" s="389">
        <v>2288000</v>
      </c>
      <c r="E159" s="380">
        <v>2225000</v>
      </c>
      <c r="F159" s="380">
        <v>2225000</v>
      </c>
      <c r="G159" s="380">
        <v>2225000</v>
      </c>
      <c r="H159" s="380">
        <v>4073000</v>
      </c>
      <c r="I159" s="380">
        <v>3382000</v>
      </c>
      <c r="J159" s="380">
        <v>3498000</v>
      </c>
      <c r="K159" s="380">
        <v>3498000</v>
      </c>
      <c r="L159" s="380">
        <v>3674000</v>
      </c>
      <c r="M159" s="380">
        <v>3710000</v>
      </c>
      <c r="N159" s="380">
        <v>3730000</v>
      </c>
      <c r="O159" s="380">
        <v>3628000</v>
      </c>
      <c r="P159" s="381">
        <v>3123900</v>
      </c>
      <c r="Q159" s="363" t="s">
        <v>9</v>
      </c>
      <c r="R159" s="382">
        <f t="shared" si="2"/>
        <v>0</v>
      </c>
    </row>
    <row r="160" spans="1:18">
      <c r="A160" s="388" t="s">
        <v>1830</v>
      </c>
      <c r="B160" s="389" t="s">
        <v>1819</v>
      </c>
      <c r="C160" s="389">
        <v>0</v>
      </c>
      <c r="D160" s="389">
        <v>0</v>
      </c>
      <c r="E160" s="380">
        <v>0</v>
      </c>
      <c r="F160" s="380">
        <v>0</v>
      </c>
      <c r="G160" s="380">
        <v>0</v>
      </c>
      <c r="H160" s="380">
        <v>0</v>
      </c>
      <c r="I160" s="380">
        <v>0</v>
      </c>
      <c r="J160" s="380">
        <v>0</v>
      </c>
      <c r="K160" s="380">
        <v>0</v>
      </c>
      <c r="L160" s="380">
        <v>0</v>
      </c>
      <c r="M160" s="380">
        <v>0</v>
      </c>
      <c r="N160" s="380">
        <v>0</v>
      </c>
      <c r="O160" s="380">
        <v>0</v>
      </c>
      <c r="P160" s="381">
        <v>0</v>
      </c>
      <c r="Q160" s="363" t="s">
        <v>9</v>
      </c>
      <c r="R160" s="382">
        <f t="shared" si="2"/>
        <v>0</v>
      </c>
    </row>
    <row r="161" spans="1:18">
      <c r="A161" s="388" t="s">
        <v>1831</v>
      </c>
      <c r="B161" s="389" t="s">
        <v>1819</v>
      </c>
      <c r="C161" s="389">
        <v>8000</v>
      </c>
      <c r="D161" s="389">
        <v>8000</v>
      </c>
      <c r="E161" s="380">
        <v>8000</v>
      </c>
      <c r="F161" s="380">
        <v>8000</v>
      </c>
      <c r="G161" s="380">
        <v>8000</v>
      </c>
      <c r="H161" s="380">
        <v>7000</v>
      </c>
      <c r="I161" s="380">
        <v>7000</v>
      </c>
      <c r="J161" s="380">
        <v>0</v>
      </c>
      <c r="K161" s="380">
        <v>0</v>
      </c>
      <c r="L161" s="380">
        <v>0</v>
      </c>
      <c r="M161" s="380">
        <v>0</v>
      </c>
      <c r="N161" s="380">
        <v>0</v>
      </c>
      <c r="O161" s="380">
        <v>0</v>
      </c>
      <c r="P161" s="381">
        <v>4049</v>
      </c>
      <c r="Q161" s="363" t="s">
        <v>9</v>
      </c>
      <c r="R161" s="382">
        <f t="shared" si="2"/>
        <v>0</v>
      </c>
    </row>
    <row r="162" spans="1:18">
      <c r="A162" s="388" t="s">
        <v>1832</v>
      </c>
      <c r="B162" s="389" t="s">
        <v>1819</v>
      </c>
      <c r="C162" s="389">
        <v>14000</v>
      </c>
      <c r="D162" s="389">
        <v>14000</v>
      </c>
      <c r="E162" s="380">
        <v>14000</v>
      </c>
      <c r="F162" s="380">
        <v>14000</v>
      </c>
      <c r="G162" s="380">
        <v>14000</v>
      </c>
      <c r="H162" s="380">
        <v>14000</v>
      </c>
      <c r="I162" s="380">
        <v>14000</v>
      </c>
      <c r="J162" s="380">
        <v>20000</v>
      </c>
      <c r="K162" s="380">
        <v>14000</v>
      </c>
      <c r="L162" s="380">
        <v>14000</v>
      </c>
      <c r="M162" s="380">
        <v>14000</v>
      </c>
      <c r="N162" s="380">
        <v>23000</v>
      </c>
      <c r="O162" s="380">
        <v>23000</v>
      </c>
      <c r="P162" s="381">
        <v>15383</v>
      </c>
      <c r="Q162" s="363" t="s">
        <v>9</v>
      </c>
      <c r="R162" s="382">
        <f t="shared" si="2"/>
        <v>1000</v>
      </c>
    </row>
    <row r="163" spans="1:18">
      <c r="A163" s="388" t="s">
        <v>1833</v>
      </c>
      <c r="B163" s="389" t="s">
        <v>1819</v>
      </c>
      <c r="C163" s="389">
        <v>0</v>
      </c>
      <c r="D163" s="389">
        <v>0</v>
      </c>
      <c r="E163" s="380">
        <v>0</v>
      </c>
      <c r="F163" s="380">
        <v>0</v>
      </c>
      <c r="G163" s="380">
        <v>0</v>
      </c>
      <c r="H163" s="380">
        <v>0</v>
      </c>
      <c r="I163" s="380">
        <v>0</v>
      </c>
      <c r="J163" s="380">
        <v>0</v>
      </c>
      <c r="K163" s="380">
        <v>0</v>
      </c>
      <c r="L163" s="380">
        <v>0</v>
      </c>
      <c r="M163" s="380">
        <v>0</v>
      </c>
      <c r="N163" s="380">
        <v>0</v>
      </c>
      <c r="O163" s="380">
        <v>0</v>
      </c>
      <c r="P163" s="381">
        <v>0</v>
      </c>
      <c r="Q163" s="363" t="s">
        <v>9</v>
      </c>
      <c r="R163" s="382">
        <f t="shared" si="2"/>
        <v>0</v>
      </c>
    </row>
    <row r="164" spans="1:18">
      <c r="A164" s="388" t="s">
        <v>1834</v>
      </c>
      <c r="B164" s="389" t="s">
        <v>1819</v>
      </c>
      <c r="C164" s="389">
        <v>0</v>
      </c>
      <c r="D164" s="389">
        <v>0</v>
      </c>
      <c r="E164" s="380">
        <v>0</v>
      </c>
      <c r="F164" s="380">
        <v>0</v>
      </c>
      <c r="G164" s="380">
        <v>0</v>
      </c>
      <c r="H164" s="380">
        <v>0</v>
      </c>
      <c r="I164" s="380">
        <v>0</v>
      </c>
      <c r="J164" s="380">
        <v>0</v>
      </c>
      <c r="K164" s="380">
        <v>0</v>
      </c>
      <c r="L164" s="380">
        <v>0</v>
      </c>
      <c r="M164" s="380">
        <v>0</v>
      </c>
      <c r="N164" s="380">
        <v>0</v>
      </c>
      <c r="O164" s="380">
        <v>0</v>
      </c>
      <c r="P164" s="381">
        <v>0</v>
      </c>
      <c r="Q164" s="363" t="s">
        <v>9</v>
      </c>
      <c r="R164" s="382">
        <f t="shared" si="2"/>
        <v>0</v>
      </c>
    </row>
    <row r="165" spans="1:18">
      <c r="A165" s="388" t="s">
        <v>1835</v>
      </c>
      <c r="B165" s="389" t="s">
        <v>1819</v>
      </c>
      <c r="C165" s="389">
        <v>2295000</v>
      </c>
      <c r="D165" s="389">
        <v>2295000</v>
      </c>
      <c r="E165" s="380">
        <v>2295000</v>
      </c>
      <c r="F165" s="380">
        <v>2295000</v>
      </c>
      <c r="G165" s="380">
        <v>2295000</v>
      </c>
      <c r="H165" s="380">
        <v>2295000</v>
      </c>
      <c r="I165" s="380">
        <v>2295000</v>
      </c>
      <c r="J165" s="380">
        <v>0</v>
      </c>
      <c r="K165" s="380">
        <v>0</v>
      </c>
      <c r="L165" s="380">
        <v>0</v>
      </c>
      <c r="M165" s="380">
        <v>0</v>
      </c>
      <c r="N165" s="380">
        <v>0</v>
      </c>
      <c r="O165" s="380">
        <v>0</v>
      </c>
      <c r="P165" s="381">
        <v>1243052</v>
      </c>
      <c r="Q165" s="363" t="s">
        <v>9</v>
      </c>
      <c r="R165" s="382">
        <f t="shared" si="2"/>
        <v>0</v>
      </c>
    </row>
    <row r="166" spans="1:18">
      <c r="A166" s="388" t="s">
        <v>1836</v>
      </c>
      <c r="B166" s="389" t="s">
        <v>1819</v>
      </c>
      <c r="C166" s="389">
        <v>478000</v>
      </c>
      <c r="D166" s="389">
        <v>478000</v>
      </c>
      <c r="E166" s="380">
        <v>478000</v>
      </c>
      <c r="F166" s="380">
        <v>478000</v>
      </c>
      <c r="G166" s="380">
        <v>478000</v>
      </c>
      <c r="H166" s="380">
        <v>478000</v>
      </c>
      <c r="I166" s="380">
        <v>478000</v>
      </c>
      <c r="J166" s="380">
        <v>2751000</v>
      </c>
      <c r="K166" s="380">
        <v>2751000</v>
      </c>
      <c r="L166" s="380">
        <v>2751000</v>
      </c>
      <c r="M166" s="380">
        <v>2751000</v>
      </c>
      <c r="N166" s="380">
        <v>2751000</v>
      </c>
      <c r="O166" s="380">
        <v>2751000</v>
      </c>
      <c r="P166" s="381">
        <v>1519748</v>
      </c>
      <c r="Q166" s="363" t="s">
        <v>9</v>
      </c>
      <c r="R166" s="382">
        <f t="shared" si="2"/>
        <v>0</v>
      </c>
    </row>
    <row r="167" spans="1:18">
      <c r="A167" s="388" t="s">
        <v>1837</v>
      </c>
      <c r="B167" s="389" t="s">
        <v>1819</v>
      </c>
      <c r="C167" s="389">
        <v>0</v>
      </c>
      <c r="D167" s="389">
        <v>0</v>
      </c>
      <c r="E167" s="380">
        <v>0</v>
      </c>
      <c r="F167" s="380">
        <v>0</v>
      </c>
      <c r="G167" s="380">
        <v>0</v>
      </c>
      <c r="H167" s="380">
        <v>0</v>
      </c>
      <c r="I167" s="380">
        <v>0</v>
      </c>
      <c r="J167" s="380">
        <v>0</v>
      </c>
      <c r="K167" s="380">
        <v>0</v>
      </c>
      <c r="L167" s="380">
        <v>0</v>
      </c>
      <c r="M167" s="380">
        <v>0</v>
      </c>
      <c r="N167" s="380">
        <v>0</v>
      </c>
      <c r="O167" s="380">
        <v>0</v>
      </c>
      <c r="P167" s="381">
        <v>0</v>
      </c>
      <c r="Q167" s="363" t="s">
        <v>9</v>
      </c>
      <c r="R167" s="382">
        <f t="shared" si="2"/>
        <v>0</v>
      </c>
    </row>
    <row r="168" spans="1:18">
      <c r="A168" s="388" t="s">
        <v>1838</v>
      </c>
      <c r="B168" s="389" t="s">
        <v>1819</v>
      </c>
      <c r="C168" s="389">
        <v>0</v>
      </c>
      <c r="D168" s="389">
        <v>0</v>
      </c>
      <c r="E168" s="380">
        <v>0</v>
      </c>
      <c r="F168" s="380">
        <v>0</v>
      </c>
      <c r="G168" s="380">
        <v>0</v>
      </c>
      <c r="H168" s="380">
        <v>0</v>
      </c>
      <c r="I168" s="380">
        <v>0</v>
      </c>
      <c r="J168" s="380">
        <v>0</v>
      </c>
      <c r="K168" s="380">
        <v>0</v>
      </c>
      <c r="L168" s="380">
        <v>0</v>
      </c>
      <c r="M168" s="380">
        <v>0</v>
      </c>
      <c r="N168" s="380">
        <v>0</v>
      </c>
      <c r="O168" s="380">
        <v>0</v>
      </c>
      <c r="P168" s="381">
        <v>0</v>
      </c>
      <c r="Q168" s="363" t="s">
        <v>9</v>
      </c>
      <c r="R168" s="382">
        <f t="shared" si="2"/>
        <v>0</v>
      </c>
    </row>
    <row r="169" spans="1:18">
      <c r="A169" s="388" t="s">
        <v>1839</v>
      </c>
      <c r="B169" s="389" t="s">
        <v>1819</v>
      </c>
      <c r="C169" s="389">
        <v>0</v>
      </c>
      <c r="D169" s="389">
        <v>0</v>
      </c>
      <c r="E169" s="380">
        <v>0</v>
      </c>
      <c r="F169" s="380">
        <v>0</v>
      </c>
      <c r="G169" s="380">
        <v>0</v>
      </c>
      <c r="H169" s="380">
        <v>0</v>
      </c>
      <c r="I169" s="380">
        <v>0</v>
      </c>
      <c r="J169" s="380">
        <v>0</v>
      </c>
      <c r="K169" s="380">
        <v>0</v>
      </c>
      <c r="L169" s="380">
        <v>0</v>
      </c>
      <c r="M169" s="380">
        <v>0</v>
      </c>
      <c r="N169" s="380">
        <v>0</v>
      </c>
      <c r="O169" s="380">
        <v>0</v>
      </c>
      <c r="P169" s="381">
        <v>0</v>
      </c>
      <c r="Q169" s="363" t="s">
        <v>9</v>
      </c>
      <c r="R169" s="382">
        <f t="shared" si="2"/>
        <v>0</v>
      </c>
    </row>
    <row r="170" spans="1:18">
      <c r="A170" s="388" t="s">
        <v>1840</v>
      </c>
      <c r="B170" s="389" t="s">
        <v>1819</v>
      </c>
      <c r="C170" s="389">
        <v>0</v>
      </c>
      <c r="D170" s="389">
        <v>0</v>
      </c>
      <c r="E170" s="380">
        <v>0</v>
      </c>
      <c r="F170" s="380">
        <v>0</v>
      </c>
      <c r="G170" s="380">
        <v>0</v>
      </c>
      <c r="H170" s="380">
        <v>0</v>
      </c>
      <c r="I170" s="380">
        <v>0</v>
      </c>
      <c r="J170" s="380">
        <v>0</v>
      </c>
      <c r="K170" s="380">
        <v>0</v>
      </c>
      <c r="L170" s="380">
        <v>0</v>
      </c>
      <c r="M170" s="380">
        <v>0</v>
      </c>
      <c r="N170" s="380">
        <v>0</v>
      </c>
      <c r="O170" s="380">
        <v>0</v>
      </c>
      <c r="P170" s="381">
        <v>0</v>
      </c>
      <c r="Q170" s="363" t="s">
        <v>9</v>
      </c>
      <c r="R170" s="382">
        <f t="shared" si="2"/>
        <v>0</v>
      </c>
    </row>
    <row r="171" spans="1:18">
      <c r="A171" s="388" t="s">
        <v>1841</v>
      </c>
      <c r="B171" s="389" t="s">
        <v>1819</v>
      </c>
      <c r="C171" s="389">
        <v>3974000</v>
      </c>
      <c r="D171" s="389">
        <v>3323000</v>
      </c>
      <c r="E171" s="380">
        <v>3323000</v>
      </c>
      <c r="F171" s="380">
        <v>3323000</v>
      </c>
      <c r="G171" s="380">
        <v>3323000</v>
      </c>
      <c r="H171" s="380">
        <v>3323000</v>
      </c>
      <c r="I171" s="380">
        <v>3323000</v>
      </c>
      <c r="J171" s="380">
        <v>0</v>
      </c>
      <c r="K171" s="380">
        <v>0</v>
      </c>
      <c r="L171" s="380">
        <v>0</v>
      </c>
      <c r="M171" s="380">
        <v>0</v>
      </c>
      <c r="N171" s="380">
        <v>0</v>
      </c>
      <c r="O171" s="380">
        <v>0</v>
      </c>
      <c r="P171" s="381">
        <v>1827020</v>
      </c>
      <c r="Q171" s="363" t="s">
        <v>9</v>
      </c>
      <c r="R171" s="382">
        <f t="shared" si="2"/>
        <v>0</v>
      </c>
    </row>
    <row r="172" spans="1:18">
      <c r="A172" s="388" t="s">
        <v>1842</v>
      </c>
      <c r="B172" s="389" t="s">
        <v>1819</v>
      </c>
      <c r="C172" s="389">
        <v>3609000</v>
      </c>
      <c r="D172" s="389">
        <v>3711000</v>
      </c>
      <c r="E172" s="380">
        <v>3799000</v>
      </c>
      <c r="F172" s="380">
        <v>3799000</v>
      </c>
      <c r="G172" s="380">
        <v>3799000</v>
      </c>
      <c r="H172" s="380">
        <v>3799000</v>
      </c>
      <c r="I172" s="380">
        <v>3799000</v>
      </c>
      <c r="J172" s="380">
        <v>7122000</v>
      </c>
      <c r="K172" s="380">
        <v>7122000</v>
      </c>
      <c r="L172" s="380">
        <v>7122000</v>
      </c>
      <c r="M172" s="380">
        <v>7122000</v>
      </c>
      <c r="N172" s="380">
        <v>7122000</v>
      </c>
      <c r="O172" s="380">
        <v>7567000</v>
      </c>
      <c r="P172" s="381">
        <v>5325679</v>
      </c>
      <c r="Q172" s="363" t="s">
        <v>9</v>
      </c>
      <c r="R172" s="382">
        <f t="shared" si="2"/>
        <v>-1000</v>
      </c>
    </row>
    <row r="173" spans="1:18">
      <c r="A173" s="388" t="s">
        <v>1843</v>
      </c>
      <c r="B173" s="389" t="s">
        <v>1819</v>
      </c>
      <c r="C173" s="389">
        <v>0</v>
      </c>
      <c r="D173" s="389">
        <v>0</v>
      </c>
      <c r="E173" s="380">
        <v>0</v>
      </c>
      <c r="F173" s="380">
        <v>0</v>
      </c>
      <c r="G173" s="380">
        <v>0</v>
      </c>
      <c r="H173" s="380">
        <v>0</v>
      </c>
      <c r="I173" s="380">
        <v>0</v>
      </c>
      <c r="J173" s="380">
        <v>0</v>
      </c>
      <c r="K173" s="380">
        <v>0</v>
      </c>
      <c r="L173" s="380">
        <v>0</v>
      </c>
      <c r="M173" s="380">
        <v>0</v>
      </c>
      <c r="N173" s="380">
        <v>0</v>
      </c>
      <c r="O173" s="380">
        <v>0</v>
      </c>
      <c r="P173" s="381">
        <v>0</v>
      </c>
      <c r="Q173" s="363" t="s">
        <v>9</v>
      </c>
      <c r="R173" s="382">
        <f t="shared" si="2"/>
        <v>0</v>
      </c>
    </row>
    <row r="174" spans="1:18">
      <c r="A174" s="388" t="s">
        <v>1844</v>
      </c>
      <c r="B174" s="389" t="s">
        <v>1819</v>
      </c>
      <c r="C174" s="389">
        <v>0</v>
      </c>
      <c r="D174" s="389">
        <v>0</v>
      </c>
      <c r="E174" s="380">
        <v>0</v>
      </c>
      <c r="F174" s="380">
        <v>0</v>
      </c>
      <c r="G174" s="380">
        <v>0</v>
      </c>
      <c r="H174" s="380">
        <v>0</v>
      </c>
      <c r="I174" s="380">
        <v>0</v>
      </c>
      <c r="J174" s="380">
        <v>0</v>
      </c>
      <c r="K174" s="380">
        <v>0</v>
      </c>
      <c r="L174" s="380">
        <v>0</v>
      </c>
      <c r="M174" s="380">
        <v>0</v>
      </c>
      <c r="N174" s="380">
        <v>0</v>
      </c>
      <c r="O174" s="380">
        <v>0</v>
      </c>
      <c r="P174" s="381">
        <v>0</v>
      </c>
      <c r="Q174" s="363" t="s">
        <v>9</v>
      </c>
      <c r="R174" s="382">
        <f t="shared" si="2"/>
        <v>0</v>
      </c>
    </row>
    <row r="175" spans="1:18">
      <c r="A175" s="388" t="s">
        <v>1845</v>
      </c>
      <c r="B175" s="389" t="s">
        <v>1819</v>
      </c>
      <c r="C175" s="389">
        <v>0</v>
      </c>
      <c r="D175" s="389">
        <v>0</v>
      </c>
      <c r="E175" s="380">
        <v>0</v>
      </c>
      <c r="F175" s="380">
        <v>0</v>
      </c>
      <c r="G175" s="380">
        <v>0</v>
      </c>
      <c r="H175" s="380">
        <v>0</v>
      </c>
      <c r="I175" s="380">
        <v>0</v>
      </c>
      <c r="J175" s="380">
        <v>0</v>
      </c>
      <c r="K175" s="380">
        <v>0</v>
      </c>
      <c r="L175" s="380">
        <v>0</v>
      </c>
      <c r="M175" s="380">
        <v>0</v>
      </c>
      <c r="N175" s="380">
        <v>0</v>
      </c>
      <c r="O175" s="380">
        <v>0</v>
      </c>
      <c r="P175" s="381">
        <v>0</v>
      </c>
      <c r="Q175" s="363" t="s">
        <v>9</v>
      </c>
      <c r="R175" s="382">
        <f t="shared" si="2"/>
        <v>0</v>
      </c>
    </row>
    <row r="176" spans="1:18">
      <c r="A176" s="388" t="s">
        <v>1846</v>
      </c>
      <c r="B176" s="389" t="s">
        <v>1819</v>
      </c>
      <c r="C176" s="389">
        <v>0</v>
      </c>
      <c r="D176" s="389">
        <v>0</v>
      </c>
      <c r="E176" s="380">
        <v>0</v>
      </c>
      <c r="F176" s="380">
        <v>0</v>
      </c>
      <c r="G176" s="380">
        <v>0</v>
      </c>
      <c r="H176" s="380">
        <v>0</v>
      </c>
      <c r="I176" s="380">
        <v>0</v>
      </c>
      <c r="J176" s="380">
        <v>0</v>
      </c>
      <c r="K176" s="380">
        <v>0</v>
      </c>
      <c r="L176" s="380">
        <v>0</v>
      </c>
      <c r="M176" s="380">
        <v>0</v>
      </c>
      <c r="N176" s="380">
        <v>0</v>
      </c>
      <c r="O176" s="380">
        <v>0</v>
      </c>
      <c r="P176" s="381">
        <v>0</v>
      </c>
      <c r="Q176" s="363" t="s">
        <v>9</v>
      </c>
      <c r="R176" s="382">
        <f t="shared" si="2"/>
        <v>0</v>
      </c>
    </row>
    <row r="177" spans="1:18">
      <c r="A177" s="388" t="s">
        <v>1847</v>
      </c>
      <c r="B177" s="389" t="s">
        <v>1819</v>
      </c>
      <c r="C177" s="389">
        <v>0</v>
      </c>
      <c r="D177" s="389">
        <v>0</v>
      </c>
      <c r="E177" s="380">
        <v>0</v>
      </c>
      <c r="F177" s="380">
        <v>0</v>
      </c>
      <c r="G177" s="380">
        <v>0</v>
      </c>
      <c r="H177" s="380">
        <v>0</v>
      </c>
      <c r="I177" s="380">
        <v>0</v>
      </c>
      <c r="J177" s="380">
        <v>0</v>
      </c>
      <c r="K177" s="380">
        <v>0</v>
      </c>
      <c r="L177" s="380">
        <v>0</v>
      </c>
      <c r="M177" s="380">
        <v>0</v>
      </c>
      <c r="N177" s="380">
        <v>0</v>
      </c>
      <c r="O177" s="380">
        <v>0</v>
      </c>
      <c r="P177" s="381">
        <v>0</v>
      </c>
      <c r="Q177" s="363" t="s">
        <v>9</v>
      </c>
      <c r="R177" s="382">
        <f t="shared" si="2"/>
        <v>0</v>
      </c>
    </row>
    <row r="178" spans="1:18">
      <c r="A178" s="388" t="s">
        <v>1848</v>
      </c>
      <c r="B178" s="389" t="s">
        <v>1819</v>
      </c>
      <c r="C178" s="389">
        <v>401000</v>
      </c>
      <c r="D178" s="389">
        <v>401000</v>
      </c>
      <c r="E178" s="380">
        <v>401000</v>
      </c>
      <c r="F178" s="380">
        <v>401000</v>
      </c>
      <c r="G178" s="380">
        <v>401000</v>
      </c>
      <c r="H178" s="380">
        <v>401000</v>
      </c>
      <c r="I178" s="380">
        <v>401000</v>
      </c>
      <c r="J178" s="380">
        <v>0</v>
      </c>
      <c r="K178" s="380">
        <v>0</v>
      </c>
      <c r="L178" s="380">
        <v>0</v>
      </c>
      <c r="M178" s="380">
        <v>0</v>
      </c>
      <c r="N178" s="380">
        <v>0</v>
      </c>
      <c r="O178" s="380">
        <v>0</v>
      </c>
      <c r="P178" s="381">
        <v>217023</v>
      </c>
      <c r="Q178" s="363" t="s">
        <v>9</v>
      </c>
      <c r="R178" s="382">
        <f t="shared" si="2"/>
        <v>0</v>
      </c>
    </row>
    <row r="179" spans="1:18">
      <c r="A179" s="388" t="s">
        <v>1849</v>
      </c>
      <c r="B179" s="389" t="s">
        <v>1819</v>
      </c>
      <c r="C179" s="389">
        <v>6040000</v>
      </c>
      <c r="D179" s="389">
        <v>6040000</v>
      </c>
      <c r="E179" s="380">
        <v>6040000</v>
      </c>
      <c r="F179" s="380">
        <v>6040000</v>
      </c>
      <c r="G179" s="380">
        <v>6040000</v>
      </c>
      <c r="H179" s="380">
        <v>6040000</v>
      </c>
      <c r="I179" s="380">
        <v>6040000</v>
      </c>
      <c r="J179" s="380">
        <v>6051000</v>
      </c>
      <c r="K179" s="380">
        <v>6051000</v>
      </c>
      <c r="L179" s="380">
        <v>6051000</v>
      </c>
      <c r="M179" s="380">
        <v>6051000</v>
      </c>
      <c r="N179" s="380">
        <v>6131000</v>
      </c>
      <c r="O179" s="380">
        <v>6131000</v>
      </c>
      <c r="P179" s="381">
        <v>6055256</v>
      </c>
      <c r="Q179" s="363" t="s">
        <v>9</v>
      </c>
      <c r="R179" s="382">
        <f t="shared" si="2"/>
        <v>0</v>
      </c>
    </row>
    <row r="180" spans="1:18">
      <c r="A180" s="388" t="s">
        <v>1850</v>
      </c>
      <c r="B180" s="389" t="s">
        <v>1819</v>
      </c>
      <c r="C180" s="389">
        <v>0</v>
      </c>
      <c r="D180" s="389">
        <v>0</v>
      </c>
      <c r="E180" s="380">
        <v>0</v>
      </c>
      <c r="F180" s="380">
        <v>0</v>
      </c>
      <c r="G180" s="380">
        <v>0</v>
      </c>
      <c r="H180" s="380">
        <v>0</v>
      </c>
      <c r="I180" s="380">
        <v>0</v>
      </c>
      <c r="J180" s="380">
        <v>0</v>
      </c>
      <c r="K180" s="380">
        <v>0</v>
      </c>
      <c r="L180" s="380">
        <v>0</v>
      </c>
      <c r="M180" s="380">
        <v>0</v>
      </c>
      <c r="N180" s="380">
        <v>0</v>
      </c>
      <c r="O180" s="380">
        <v>0</v>
      </c>
      <c r="P180" s="381">
        <v>0</v>
      </c>
      <c r="Q180" s="363" t="s">
        <v>9</v>
      </c>
      <c r="R180" s="382">
        <f t="shared" si="2"/>
        <v>0</v>
      </c>
    </row>
    <row r="181" spans="1:18">
      <c r="A181" s="388" t="s">
        <v>1851</v>
      </c>
      <c r="B181" s="389" t="s">
        <v>1819</v>
      </c>
      <c r="C181" s="389">
        <v>0</v>
      </c>
      <c r="D181" s="389">
        <v>0</v>
      </c>
      <c r="E181" s="380">
        <v>0</v>
      </c>
      <c r="F181" s="380">
        <v>0</v>
      </c>
      <c r="G181" s="380">
        <v>0</v>
      </c>
      <c r="H181" s="380">
        <v>0</v>
      </c>
      <c r="I181" s="380">
        <v>0</v>
      </c>
      <c r="J181" s="380">
        <v>0</v>
      </c>
      <c r="K181" s="380">
        <v>0</v>
      </c>
      <c r="L181" s="380">
        <v>0</v>
      </c>
      <c r="M181" s="380">
        <v>0</v>
      </c>
      <c r="N181" s="380">
        <v>0</v>
      </c>
      <c r="O181" s="380">
        <v>0</v>
      </c>
      <c r="P181" s="381">
        <v>0</v>
      </c>
      <c r="Q181" s="363" t="s">
        <v>9</v>
      </c>
      <c r="R181" s="382">
        <f t="shared" si="2"/>
        <v>0</v>
      </c>
    </row>
    <row r="182" spans="1:18">
      <c r="A182" s="388" t="s">
        <v>1852</v>
      </c>
      <c r="B182" s="389" t="s">
        <v>1819</v>
      </c>
      <c r="C182" s="389">
        <v>0</v>
      </c>
      <c r="D182" s="389">
        <v>0</v>
      </c>
      <c r="E182" s="380">
        <v>0</v>
      </c>
      <c r="F182" s="380">
        <v>0</v>
      </c>
      <c r="G182" s="380">
        <v>0</v>
      </c>
      <c r="H182" s="380">
        <v>0</v>
      </c>
      <c r="I182" s="380">
        <v>0</v>
      </c>
      <c r="J182" s="380">
        <v>0</v>
      </c>
      <c r="K182" s="380">
        <v>0</v>
      </c>
      <c r="L182" s="380">
        <v>0</v>
      </c>
      <c r="M182" s="380">
        <v>0</v>
      </c>
      <c r="N182" s="380">
        <v>0</v>
      </c>
      <c r="O182" s="380">
        <v>0</v>
      </c>
      <c r="P182" s="381">
        <v>0</v>
      </c>
      <c r="Q182" s="363" t="s">
        <v>9</v>
      </c>
      <c r="R182" s="382">
        <f t="shared" si="2"/>
        <v>0</v>
      </c>
    </row>
    <row r="183" spans="1:18">
      <c r="A183" s="388" t="s">
        <v>1853</v>
      </c>
      <c r="B183" s="389" t="s">
        <v>1819</v>
      </c>
      <c r="C183" s="389">
        <v>0</v>
      </c>
      <c r="D183" s="389">
        <v>0</v>
      </c>
      <c r="E183" s="380">
        <v>0</v>
      </c>
      <c r="F183" s="380">
        <v>0</v>
      </c>
      <c r="G183" s="380">
        <v>0</v>
      </c>
      <c r="H183" s="380">
        <v>0</v>
      </c>
      <c r="I183" s="380">
        <v>0</v>
      </c>
      <c r="J183" s="380">
        <v>0</v>
      </c>
      <c r="K183" s="380">
        <v>0</v>
      </c>
      <c r="L183" s="380">
        <v>0</v>
      </c>
      <c r="M183" s="380">
        <v>0</v>
      </c>
      <c r="N183" s="380">
        <v>0</v>
      </c>
      <c r="O183" s="380">
        <v>0</v>
      </c>
      <c r="P183" s="381">
        <v>0</v>
      </c>
      <c r="Q183" s="363" t="s">
        <v>9</v>
      </c>
      <c r="R183" s="382">
        <f t="shared" si="2"/>
        <v>0</v>
      </c>
    </row>
    <row r="184" spans="1:18">
      <c r="A184" s="388" t="s">
        <v>1854</v>
      </c>
      <c r="B184" s="389" t="s">
        <v>1819</v>
      </c>
      <c r="C184" s="389">
        <v>0</v>
      </c>
      <c r="D184" s="389">
        <v>0</v>
      </c>
      <c r="E184" s="380">
        <v>0</v>
      </c>
      <c r="F184" s="380">
        <v>0</v>
      </c>
      <c r="G184" s="380">
        <v>0</v>
      </c>
      <c r="H184" s="380">
        <v>0</v>
      </c>
      <c r="I184" s="380">
        <v>0</v>
      </c>
      <c r="J184" s="380">
        <v>0</v>
      </c>
      <c r="K184" s="380">
        <v>0</v>
      </c>
      <c r="L184" s="380">
        <v>0</v>
      </c>
      <c r="M184" s="380">
        <v>0</v>
      </c>
      <c r="N184" s="380">
        <v>0</v>
      </c>
      <c r="O184" s="380">
        <v>0</v>
      </c>
      <c r="P184" s="381">
        <v>0</v>
      </c>
      <c r="Q184" s="363" t="s">
        <v>9</v>
      </c>
      <c r="R184" s="382">
        <f t="shared" si="2"/>
        <v>0</v>
      </c>
    </row>
    <row r="185" spans="1:18">
      <c r="A185" s="388" t="s">
        <v>1855</v>
      </c>
      <c r="B185" s="389" t="s">
        <v>1819</v>
      </c>
      <c r="C185" s="389">
        <v>0</v>
      </c>
      <c r="D185" s="389">
        <v>0</v>
      </c>
      <c r="E185" s="380">
        <v>0</v>
      </c>
      <c r="F185" s="380">
        <v>0</v>
      </c>
      <c r="G185" s="380">
        <v>0</v>
      </c>
      <c r="H185" s="380">
        <v>0</v>
      </c>
      <c r="I185" s="380">
        <v>0</v>
      </c>
      <c r="J185" s="380">
        <v>0</v>
      </c>
      <c r="K185" s="380">
        <v>0</v>
      </c>
      <c r="L185" s="380">
        <v>0</v>
      </c>
      <c r="M185" s="380">
        <v>0</v>
      </c>
      <c r="N185" s="380">
        <v>0</v>
      </c>
      <c r="O185" s="380">
        <v>0</v>
      </c>
      <c r="P185" s="381">
        <v>0</v>
      </c>
      <c r="Q185" s="363" t="s">
        <v>9</v>
      </c>
      <c r="R185" s="382">
        <f t="shared" si="2"/>
        <v>0</v>
      </c>
    </row>
    <row r="186" spans="1:18">
      <c r="A186" s="388" t="s">
        <v>1856</v>
      </c>
      <c r="B186" s="389" t="s">
        <v>1819</v>
      </c>
      <c r="C186" s="389">
        <v>772000</v>
      </c>
      <c r="D186" s="389">
        <v>784000</v>
      </c>
      <c r="E186" s="380">
        <v>784000</v>
      </c>
      <c r="F186" s="380">
        <v>785000</v>
      </c>
      <c r="G186" s="380">
        <v>784000</v>
      </c>
      <c r="H186" s="380">
        <v>784000</v>
      </c>
      <c r="I186" s="380">
        <v>784000</v>
      </c>
      <c r="J186" s="380">
        <v>784000</v>
      </c>
      <c r="K186" s="380">
        <v>784000</v>
      </c>
      <c r="L186" s="380">
        <v>784000</v>
      </c>
      <c r="M186" s="380">
        <v>835000</v>
      </c>
      <c r="N186" s="380">
        <v>835000</v>
      </c>
      <c r="O186" s="380">
        <v>838000</v>
      </c>
      <c r="P186" s="381">
        <v>794549</v>
      </c>
      <c r="Q186" s="363" t="s">
        <v>9</v>
      </c>
      <c r="R186" s="382">
        <f t="shared" si="2"/>
        <v>-1000</v>
      </c>
    </row>
    <row r="187" spans="1:18">
      <c r="A187" s="388" t="s">
        <v>1857</v>
      </c>
      <c r="B187" s="389" t="s">
        <v>1819</v>
      </c>
      <c r="C187" s="389">
        <v>0</v>
      </c>
      <c r="D187" s="389">
        <v>0</v>
      </c>
      <c r="E187" s="380">
        <v>0</v>
      </c>
      <c r="F187" s="380">
        <v>0</v>
      </c>
      <c r="G187" s="380">
        <v>0</v>
      </c>
      <c r="H187" s="380">
        <v>0</v>
      </c>
      <c r="I187" s="380">
        <v>0</v>
      </c>
      <c r="J187" s="380">
        <v>0</v>
      </c>
      <c r="K187" s="380">
        <v>0</v>
      </c>
      <c r="L187" s="380">
        <v>0</v>
      </c>
      <c r="M187" s="380">
        <v>0</v>
      </c>
      <c r="N187" s="380">
        <v>0</v>
      </c>
      <c r="O187" s="380">
        <v>0</v>
      </c>
      <c r="P187" s="381">
        <v>0</v>
      </c>
      <c r="Q187" s="363" t="s">
        <v>9</v>
      </c>
      <c r="R187" s="382">
        <f t="shared" si="2"/>
        <v>0</v>
      </c>
    </row>
    <row r="188" spans="1:18">
      <c r="A188" s="388" t="s">
        <v>1858</v>
      </c>
      <c r="B188" s="389" t="s">
        <v>1819</v>
      </c>
      <c r="C188" s="389">
        <v>0</v>
      </c>
      <c r="D188" s="389">
        <v>0</v>
      </c>
      <c r="E188" s="380">
        <v>0</v>
      </c>
      <c r="F188" s="380">
        <v>0</v>
      </c>
      <c r="G188" s="380">
        <v>0</v>
      </c>
      <c r="H188" s="380">
        <v>0</v>
      </c>
      <c r="I188" s="380">
        <v>0</v>
      </c>
      <c r="J188" s="380">
        <v>0</v>
      </c>
      <c r="K188" s="380">
        <v>0</v>
      </c>
      <c r="L188" s="380">
        <v>0</v>
      </c>
      <c r="M188" s="380">
        <v>0</v>
      </c>
      <c r="N188" s="380">
        <v>0</v>
      </c>
      <c r="O188" s="380">
        <v>0</v>
      </c>
      <c r="P188" s="381">
        <v>0</v>
      </c>
      <c r="Q188" s="363" t="s">
        <v>9</v>
      </c>
      <c r="R188" s="382">
        <f t="shared" si="2"/>
        <v>0</v>
      </c>
    </row>
    <row r="189" spans="1:18">
      <c r="A189" s="388" t="s">
        <v>1859</v>
      </c>
      <c r="B189" s="389" t="s">
        <v>1819</v>
      </c>
      <c r="C189" s="389">
        <v>3142000</v>
      </c>
      <c r="D189" s="389">
        <v>3142000</v>
      </c>
      <c r="E189" s="380">
        <v>3142000</v>
      </c>
      <c r="F189" s="380">
        <v>3142000</v>
      </c>
      <c r="G189" s="380">
        <v>3142000</v>
      </c>
      <c r="H189" s="380">
        <v>3142000</v>
      </c>
      <c r="I189" s="380">
        <v>3142000</v>
      </c>
      <c r="J189" s="380">
        <v>3142000</v>
      </c>
      <c r="K189" s="380">
        <v>3142000</v>
      </c>
      <c r="L189" s="380">
        <v>3142000</v>
      </c>
      <c r="M189" s="380">
        <v>3142000</v>
      </c>
      <c r="N189" s="380">
        <v>3142000</v>
      </c>
      <c r="O189" s="380">
        <v>3142000</v>
      </c>
      <c r="P189" s="381">
        <v>3141752</v>
      </c>
      <c r="Q189" s="363" t="s">
        <v>9</v>
      </c>
      <c r="R189" s="382">
        <f t="shared" si="2"/>
        <v>0</v>
      </c>
    </row>
    <row r="190" spans="1:18">
      <c r="A190" s="388" t="s">
        <v>1860</v>
      </c>
      <c r="B190" s="389" t="s">
        <v>1819</v>
      </c>
      <c r="C190" s="389">
        <v>0</v>
      </c>
      <c r="D190" s="389">
        <v>0</v>
      </c>
      <c r="E190" s="380">
        <v>0</v>
      </c>
      <c r="F190" s="380">
        <v>0</v>
      </c>
      <c r="G190" s="380">
        <v>0</v>
      </c>
      <c r="H190" s="380">
        <v>0</v>
      </c>
      <c r="I190" s="380">
        <v>0</v>
      </c>
      <c r="J190" s="380">
        <v>0</v>
      </c>
      <c r="K190" s="380">
        <v>0</v>
      </c>
      <c r="L190" s="380">
        <v>0</v>
      </c>
      <c r="M190" s="380">
        <v>0</v>
      </c>
      <c r="N190" s="380">
        <v>0</v>
      </c>
      <c r="O190" s="380">
        <v>0</v>
      </c>
      <c r="P190" s="381">
        <v>0</v>
      </c>
      <c r="Q190" s="363" t="s">
        <v>9</v>
      </c>
      <c r="R190" s="382">
        <f t="shared" si="2"/>
        <v>0</v>
      </c>
    </row>
    <row r="191" spans="1:18">
      <c r="A191" s="388" t="s">
        <v>1861</v>
      </c>
      <c r="B191" s="389" t="s">
        <v>1819</v>
      </c>
      <c r="C191" s="389">
        <v>64000</v>
      </c>
      <c r="D191" s="389">
        <v>64000</v>
      </c>
      <c r="E191" s="380">
        <v>64000</v>
      </c>
      <c r="F191" s="380">
        <v>74000</v>
      </c>
      <c r="G191" s="380">
        <v>74000</v>
      </c>
      <c r="H191" s="380">
        <v>74000</v>
      </c>
      <c r="I191" s="380">
        <v>74000</v>
      </c>
      <c r="J191" s="380">
        <v>2144000</v>
      </c>
      <c r="K191" s="380">
        <v>2144000</v>
      </c>
      <c r="L191" s="380">
        <v>2144000</v>
      </c>
      <c r="M191" s="380">
        <v>2144000</v>
      </c>
      <c r="N191" s="380">
        <v>2144000</v>
      </c>
      <c r="O191" s="380">
        <v>2144000</v>
      </c>
      <c r="P191" s="381">
        <v>1020803</v>
      </c>
      <c r="Q191" s="363" t="s">
        <v>9</v>
      </c>
      <c r="R191" s="382">
        <f t="shared" si="2"/>
        <v>0</v>
      </c>
    </row>
    <row r="192" spans="1:18">
      <c r="A192" s="388" t="s">
        <v>1862</v>
      </c>
      <c r="B192" s="389" t="s">
        <v>1819</v>
      </c>
      <c r="C192" s="389">
        <v>0</v>
      </c>
      <c r="D192" s="389">
        <v>0</v>
      </c>
      <c r="E192" s="380">
        <v>0</v>
      </c>
      <c r="F192" s="380">
        <v>0</v>
      </c>
      <c r="G192" s="380">
        <v>0</v>
      </c>
      <c r="H192" s="380">
        <v>0</v>
      </c>
      <c r="I192" s="380">
        <v>0</v>
      </c>
      <c r="J192" s="380">
        <v>0</v>
      </c>
      <c r="K192" s="380">
        <v>0</v>
      </c>
      <c r="L192" s="380">
        <v>0</v>
      </c>
      <c r="M192" s="380">
        <v>0</v>
      </c>
      <c r="N192" s="380">
        <v>0</v>
      </c>
      <c r="O192" s="380">
        <v>0</v>
      </c>
      <c r="P192" s="381">
        <v>0</v>
      </c>
      <c r="Q192" s="363" t="s">
        <v>9</v>
      </c>
      <c r="R192" s="382">
        <f t="shared" si="2"/>
        <v>0</v>
      </c>
    </row>
    <row r="193" spans="1:18">
      <c r="A193" s="388" t="s">
        <v>1863</v>
      </c>
      <c r="B193" s="389" t="s">
        <v>1819</v>
      </c>
      <c r="C193" s="389">
        <v>0</v>
      </c>
      <c r="D193" s="389">
        <v>0</v>
      </c>
      <c r="E193" s="380">
        <v>0</v>
      </c>
      <c r="F193" s="380">
        <v>0</v>
      </c>
      <c r="G193" s="380">
        <v>0</v>
      </c>
      <c r="H193" s="380">
        <v>0</v>
      </c>
      <c r="I193" s="380">
        <v>0</v>
      </c>
      <c r="J193" s="380">
        <v>0</v>
      </c>
      <c r="K193" s="380">
        <v>0</v>
      </c>
      <c r="L193" s="380">
        <v>356000</v>
      </c>
      <c r="M193" s="380">
        <v>356000</v>
      </c>
      <c r="N193" s="380">
        <v>356000</v>
      </c>
      <c r="O193" s="380">
        <v>356000</v>
      </c>
      <c r="P193" s="381">
        <v>103771</v>
      </c>
      <c r="Q193" s="363" t="s">
        <v>9</v>
      </c>
      <c r="R193" s="382">
        <f t="shared" si="2"/>
        <v>0</v>
      </c>
    </row>
    <row r="194" spans="1:18">
      <c r="A194" s="388" t="s">
        <v>1864</v>
      </c>
      <c r="B194" s="389" t="s">
        <v>1819</v>
      </c>
      <c r="C194" s="389">
        <v>0</v>
      </c>
      <c r="D194" s="389">
        <v>0</v>
      </c>
      <c r="E194" s="380">
        <v>0</v>
      </c>
      <c r="F194" s="380">
        <v>0</v>
      </c>
      <c r="G194" s="380">
        <v>0</v>
      </c>
      <c r="H194" s="380">
        <v>0</v>
      </c>
      <c r="I194" s="380">
        <v>0</v>
      </c>
      <c r="J194" s="380">
        <v>0</v>
      </c>
      <c r="K194" s="380">
        <v>0</v>
      </c>
      <c r="L194" s="380">
        <v>0</v>
      </c>
      <c r="M194" s="380">
        <v>0</v>
      </c>
      <c r="N194" s="380">
        <v>0</v>
      </c>
      <c r="O194" s="380">
        <v>0</v>
      </c>
      <c r="P194" s="381">
        <v>0</v>
      </c>
      <c r="Q194" s="363" t="s">
        <v>9</v>
      </c>
      <c r="R194" s="382">
        <f t="shared" si="2"/>
        <v>0</v>
      </c>
    </row>
    <row r="195" spans="1:18">
      <c r="A195" s="388" t="s">
        <v>1865</v>
      </c>
      <c r="B195" s="389" t="s">
        <v>1819</v>
      </c>
      <c r="C195" s="389">
        <v>0</v>
      </c>
      <c r="D195" s="389">
        <v>0</v>
      </c>
      <c r="E195" s="380">
        <v>0</v>
      </c>
      <c r="F195" s="380">
        <v>0</v>
      </c>
      <c r="G195" s="380">
        <v>0</v>
      </c>
      <c r="H195" s="380">
        <v>0</v>
      </c>
      <c r="I195" s="380">
        <v>0</v>
      </c>
      <c r="J195" s="380">
        <v>0</v>
      </c>
      <c r="K195" s="380">
        <v>0</v>
      </c>
      <c r="L195" s="380">
        <v>0</v>
      </c>
      <c r="M195" s="380">
        <v>0</v>
      </c>
      <c r="N195" s="380">
        <v>0</v>
      </c>
      <c r="O195" s="380">
        <v>0</v>
      </c>
      <c r="P195" s="381">
        <v>0</v>
      </c>
      <c r="Q195" s="363" t="s">
        <v>9</v>
      </c>
      <c r="R195" s="382">
        <f t="shared" si="2"/>
        <v>0</v>
      </c>
    </row>
    <row r="196" spans="1:18">
      <c r="A196" s="388" t="s">
        <v>1866</v>
      </c>
      <c r="B196" s="389" t="s">
        <v>1819</v>
      </c>
      <c r="C196" s="389">
        <v>121000</v>
      </c>
      <c r="D196" s="389">
        <v>121000</v>
      </c>
      <c r="E196" s="380">
        <v>121000</v>
      </c>
      <c r="F196" s="380">
        <v>121000</v>
      </c>
      <c r="G196" s="380">
        <v>121000</v>
      </c>
      <c r="H196" s="380">
        <v>121000</v>
      </c>
      <c r="I196" s="380">
        <v>121000</v>
      </c>
      <c r="J196" s="380">
        <v>121000</v>
      </c>
      <c r="K196" s="380">
        <v>121000</v>
      </c>
      <c r="L196" s="380">
        <v>121000</v>
      </c>
      <c r="M196" s="380">
        <v>121000</v>
      </c>
      <c r="N196" s="380">
        <v>121000</v>
      </c>
      <c r="O196" s="380">
        <v>121000</v>
      </c>
      <c r="P196" s="381">
        <v>121045</v>
      </c>
      <c r="Q196" s="363" t="s">
        <v>9</v>
      </c>
      <c r="R196" s="382">
        <f t="shared" si="2"/>
        <v>0</v>
      </c>
    </row>
    <row r="197" spans="1:18">
      <c r="A197" s="386" t="s">
        <v>1867</v>
      </c>
      <c r="B197" s="387" t="s">
        <v>1819</v>
      </c>
      <c r="C197" s="387">
        <v>0</v>
      </c>
      <c r="D197" s="387">
        <v>0</v>
      </c>
      <c r="E197" s="384">
        <v>0</v>
      </c>
      <c r="F197" s="384">
        <v>0</v>
      </c>
      <c r="G197" s="384">
        <v>0</v>
      </c>
      <c r="H197" s="384">
        <v>0</v>
      </c>
      <c r="I197" s="384">
        <v>0</v>
      </c>
      <c r="J197" s="384">
        <v>0</v>
      </c>
      <c r="K197" s="384">
        <v>0</v>
      </c>
      <c r="L197" s="384">
        <v>0</v>
      </c>
      <c r="M197" s="384">
        <v>0</v>
      </c>
      <c r="N197" s="384">
        <v>0</v>
      </c>
      <c r="O197" s="384">
        <v>0</v>
      </c>
      <c r="P197" s="385">
        <v>0</v>
      </c>
      <c r="Q197" s="363" t="s">
        <v>9</v>
      </c>
      <c r="R197" s="382">
        <f t="shared" ref="R197:R208" si="3">(ROUND((C197+O197+SUM(D197:N197)*2)/24,-3)-(ROUND(P197,-3)))</f>
        <v>0</v>
      </c>
    </row>
    <row r="198" spans="1:18">
      <c r="A198" s="390"/>
      <c r="B198" s="390"/>
      <c r="C198" s="390"/>
      <c r="D198" s="390"/>
      <c r="E198" s="391"/>
      <c r="F198" s="391"/>
      <c r="G198" s="391"/>
      <c r="H198" s="391"/>
      <c r="I198" s="391"/>
      <c r="J198" s="391"/>
      <c r="K198" s="391"/>
      <c r="L198" s="391"/>
      <c r="M198" s="391"/>
      <c r="N198" s="391"/>
      <c r="O198" s="391"/>
      <c r="P198" s="391"/>
      <c r="Q198" s="363"/>
    </row>
    <row r="199" spans="1:18">
      <c r="A199" s="392">
        <v>23001092</v>
      </c>
      <c r="B199" s="393" t="s">
        <v>1868</v>
      </c>
      <c r="C199" s="394">
        <v>-9172901.0099999998</v>
      </c>
      <c r="D199" s="394">
        <v>-9176704.4000000004</v>
      </c>
      <c r="E199" s="394">
        <v>-9179494.0800000001</v>
      </c>
      <c r="F199" s="394">
        <v>-9182284.5500000007</v>
      </c>
      <c r="G199" s="394">
        <v>-9185075.9100000001</v>
      </c>
      <c r="H199" s="394">
        <v>-9187868.1400000006</v>
      </c>
      <c r="I199" s="394">
        <v>-9190661.1899999995</v>
      </c>
      <c r="J199" s="394">
        <v>-9193455.2300000004</v>
      </c>
      <c r="K199" s="394">
        <v>-9196250.0999999996</v>
      </c>
      <c r="L199" s="394">
        <v>-9199045.8100000005</v>
      </c>
      <c r="M199" s="394">
        <v>-9201842.2899999991</v>
      </c>
      <c r="N199" s="394">
        <v>-9204639.7100000009</v>
      </c>
      <c r="O199" s="394">
        <v>-9941119.6899999995</v>
      </c>
      <c r="P199" s="395">
        <v>-9221194.3133333325</v>
      </c>
      <c r="Q199" s="359" t="s">
        <v>164</v>
      </c>
      <c r="R199" s="382">
        <f t="shared" si="3"/>
        <v>0</v>
      </c>
    </row>
    <row r="200" spans="1:18">
      <c r="A200" s="396">
        <v>23002092</v>
      </c>
      <c r="B200" s="397" t="s">
        <v>1869</v>
      </c>
      <c r="C200" s="330">
        <v>-31920.65</v>
      </c>
      <c r="D200" s="330">
        <v>-31920.65</v>
      </c>
      <c r="E200" s="330">
        <v>-31920.65</v>
      </c>
      <c r="F200" s="330">
        <v>-31920.65</v>
      </c>
      <c r="G200" s="330">
        <v>-31920.65</v>
      </c>
      <c r="H200" s="330">
        <v>-31920.65</v>
      </c>
      <c r="I200" s="330">
        <v>-31920.65</v>
      </c>
      <c r="J200" s="330">
        <v>-31920.65</v>
      </c>
      <c r="K200" s="330">
        <v>-31920.65</v>
      </c>
      <c r="L200" s="330">
        <v>-31920.65</v>
      </c>
      <c r="M200" s="330">
        <v>-31920.65</v>
      </c>
      <c r="N200" s="330">
        <v>-31920.65</v>
      </c>
      <c r="O200" s="330">
        <v>-84812.03</v>
      </c>
      <c r="P200" s="398">
        <v>-34124.457499999997</v>
      </c>
      <c r="Q200" s="359" t="s">
        <v>164</v>
      </c>
      <c r="R200" s="382">
        <f t="shared" si="3"/>
        <v>0</v>
      </c>
    </row>
    <row r="201" spans="1:18">
      <c r="A201" s="396">
        <v>23002093</v>
      </c>
      <c r="B201" s="397" t="s">
        <v>1870</v>
      </c>
      <c r="C201" s="330"/>
      <c r="D201" s="330"/>
      <c r="E201" s="330"/>
      <c r="F201" s="330"/>
      <c r="G201" s="330"/>
      <c r="H201" s="330"/>
      <c r="I201" s="330"/>
      <c r="J201" s="330"/>
      <c r="K201" s="330"/>
      <c r="L201" s="330"/>
      <c r="M201" s="330"/>
      <c r="N201" s="330"/>
      <c r="O201" s="330">
        <f>-501176.74*P1</f>
        <v>-169447.855794</v>
      </c>
      <c r="P201" s="398">
        <v>-7060.327324750011</v>
      </c>
      <c r="Q201" s="363" t="s">
        <v>9</v>
      </c>
      <c r="R201" s="382">
        <f t="shared" si="3"/>
        <v>0</v>
      </c>
    </row>
    <row r="202" spans="1:18">
      <c r="A202" s="399" t="s">
        <v>1871</v>
      </c>
      <c r="B202" s="397" t="s">
        <v>1872</v>
      </c>
      <c r="C202" s="330">
        <v>31920.65</v>
      </c>
      <c r="D202" s="330">
        <v>31920.65</v>
      </c>
      <c r="E202" s="330">
        <v>31920.65</v>
      </c>
      <c r="F202" s="330">
        <v>31920.65</v>
      </c>
      <c r="G202" s="330">
        <v>31920.65</v>
      </c>
      <c r="H202" s="330">
        <v>31920.65</v>
      </c>
      <c r="I202" s="330">
        <v>31920.65</v>
      </c>
      <c r="J202" s="330">
        <v>31920.65</v>
      </c>
      <c r="K202" s="330">
        <v>31920.65</v>
      </c>
      <c r="L202" s="330">
        <v>31920.65</v>
      </c>
      <c r="M202" s="330">
        <v>31920.65</v>
      </c>
      <c r="N202" s="330">
        <v>31920.65</v>
      </c>
      <c r="O202" s="330">
        <v>84812.03</v>
      </c>
      <c r="P202" s="398">
        <v>34124.457499999997</v>
      </c>
      <c r="Q202" s="359" t="s">
        <v>164</v>
      </c>
      <c r="R202" s="382">
        <f t="shared" si="3"/>
        <v>0</v>
      </c>
    </row>
    <row r="203" spans="1:18">
      <c r="A203" s="400">
        <v>23001122</v>
      </c>
      <c r="B203" s="401" t="s">
        <v>1873</v>
      </c>
      <c r="C203" s="402">
        <v>-2681712.79</v>
      </c>
      <c r="D203" s="402">
        <v>-2690743.35</v>
      </c>
      <c r="E203" s="402">
        <v>-2699804.32</v>
      </c>
      <c r="F203" s="402">
        <v>-3063208.16</v>
      </c>
      <c r="G203" s="402">
        <v>-3073520.16</v>
      </c>
      <c r="H203" s="402">
        <v>-3083866.88</v>
      </c>
      <c r="I203" s="402">
        <v>-3232128.58</v>
      </c>
      <c r="J203" s="402">
        <v>-3243008.12</v>
      </c>
      <c r="K203" s="402">
        <v>-3253924.28</v>
      </c>
      <c r="L203" s="402">
        <v>-3318671.79</v>
      </c>
      <c r="M203" s="402">
        <v>-3329842.23</v>
      </c>
      <c r="N203" s="402">
        <v>-3341050.26</v>
      </c>
      <c r="O203" s="402">
        <v>-1785083.86</v>
      </c>
      <c r="P203" s="403">
        <v>-3046930.5379166673</v>
      </c>
      <c r="Q203" s="359" t="s">
        <v>162</v>
      </c>
      <c r="R203" s="382">
        <f t="shared" si="3"/>
        <v>0</v>
      </c>
    </row>
    <row r="204" spans="1:18">
      <c r="A204" s="390"/>
      <c r="B204" s="390"/>
      <c r="C204" s="390"/>
      <c r="D204" s="390"/>
      <c r="E204" s="391"/>
      <c r="F204" s="391"/>
      <c r="G204" s="391"/>
      <c r="H204" s="391"/>
      <c r="I204" s="391"/>
      <c r="J204" s="391"/>
      <c r="K204" s="391"/>
      <c r="L204" s="391"/>
      <c r="M204" s="391"/>
      <c r="N204" s="391"/>
      <c r="O204" s="391"/>
      <c r="P204" s="391"/>
      <c r="Q204" s="363"/>
    </row>
    <row r="205" spans="1:18">
      <c r="A205" s="319" t="s">
        <v>1628</v>
      </c>
      <c r="B205" s="115" t="s">
        <v>1650</v>
      </c>
      <c r="C205" s="404">
        <f t="shared" ref="C205:O205" si="4">$P$205/$P$218*C218</f>
        <v>102286886.76995371</v>
      </c>
      <c r="D205" s="404">
        <f t="shared" si="4"/>
        <v>102556817.16974954</v>
      </c>
      <c r="E205" s="404">
        <f t="shared" si="4"/>
        <v>102961079.84903622</v>
      </c>
      <c r="F205" s="404">
        <f t="shared" si="4"/>
        <v>103790758.62167302</v>
      </c>
      <c r="G205" s="404">
        <f t="shared" si="4"/>
        <v>103784475.18805182</v>
      </c>
      <c r="H205" s="404">
        <f t="shared" si="4"/>
        <v>106652470.37403964</v>
      </c>
      <c r="I205" s="404">
        <f t="shared" si="4"/>
        <v>110154748.76316242</v>
      </c>
      <c r="J205" s="404">
        <f t="shared" si="4"/>
        <v>109634633.26439846</v>
      </c>
      <c r="K205" s="404">
        <f t="shared" si="4"/>
        <v>110251762.06551895</v>
      </c>
      <c r="L205" s="404">
        <f t="shared" si="4"/>
        <v>121014721.81230424</v>
      </c>
      <c r="M205" s="404">
        <f t="shared" si="4"/>
        <v>128510009.74432018</v>
      </c>
      <c r="N205" s="404">
        <f t="shared" si="4"/>
        <v>130066716.94103096</v>
      </c>
      <c r="O205" s="404">
        <f t="shared" si="4"/>
        <v>140808031.12267539</v>
      </c>
      <c r="P205" s="405">
        <v>112577137.72830001</v>
      </c>
      <c r="Q205" s="363" t="s">
        <v>165</v>
      </c>
      <c r="R205" s="382">
        <f t="shared" si="3"/>
        <v>0</v>
      </c>
    </row>
    <row r="206" spans="1:18">
      <c r="A206" s="321" t="s">
        <v>1628</v>
      </c>
      <c r="B206" s="406" t="s">
        <v>1627</v>
      </c>
      <c r="C206" s="402">
        <f t="shared" ref="C206:O206" si="5">$P$206/$P$218*C218</f>
        <v>136536563.20556378</v>
      </c>
      <c r="D206" s="402">
        <f t="shared" si="5"/>
        <v>136896876.92960659</v>
      </c>
      <c r="E206" s="402">
        <f t="shared" si="5"/>
        <v>137436502.66859517</v>
      </c>
      <c r="F206" s="402">
        <f t="shared" si="5"/>
        <v>138543990.55641416</v>
      </c>
      <c r="G206" s="402">
        <f t="shared" si="5"/>
        <v>138535603.18185562</v>
      </c>
      <c r="H206" s="402">
        <f t="shared" si="5"/>
        <v>142363916.06095973</v>
      </c>
      <c r="I206" s="402">
        <f t="shared" si="5"/>
        <v>147038895.12954164</v>
      </c>
      <c r="J206" s="402">
        <f t="shared" si="5"/>
        <v>146344624.48631743</v>
      </c>
      <c r="K206" s="402">
        <f t="shared" si="5"/>
        <v>147168392.30466607</v>
      </c>
      <c r="L206" s="402">
        <f t="shared" si="5"/>
        <v>161535214.68191686</v>
      </c>
      <c r="M206" s="402">
        <f t="shared" si="5"/>
        <v>171540220.08182907</v>
      </c>
      <c r="N206" s="402">
        <f t="shared" si="5"/>
        <v>173618174.13115197</v>
      </c>
      <c r="O206" s="402">
        <f t="shared" si="5"/>
        <v>187956103.15592813</v>
      </c>
      <c r="P206" s="407">
        <v>150272395.28280002</v>
      </c>
      <c r="Q206" s="363" t="s">
        <v>9</v>
      </c>
      <c r="R206" s="382">
        <f t="shared" si="3"/>
        <v>0</v>
      </c>
    </row>
    <row r="207" spans="1:18">
      <c r="A207" s="318"/>
      <c r="B207" s="6"/>
      <c r="C207" s="330"/>
      <c r="D207" s="330"/>
      <c r="E207" s="330"/>
      <c r="F207" s="330"/>
      <c r="G207" s="330"/>
      <c r="H207" s="330"/>
      <c r="I207" s="330"/>
      <c r="J207" s="330"/>
      <c r="K207" s="330"/>
      <c r="L207" s="330"/>
      <c r="M207" s="330"/>
      <c r="N207" s="330"/>
      <c r="O207" s="330"/>
      <c r="P207" s="408"/>
      <c r="Q207" s="363"/>
    </row>
    <row r="208" spans="1:18">
      <c r="A208" s="409" t="s">
        <v>1628</v>
      </c>
      <c r="B208" s="410" t="s">
        <v>1627</v>
      </c>
      <c r="C208" s="411">
        <f>C228</f>
        <v>-1772645.0904329999</v>
      </c>
      <c r="D208" s="411">
        <f t="shared" ref="D208:O208" si="6">D228</f>
        <v>-1708157.461836</v>
      </c>
      <c r="E208" s="411">
        <f t="shared" si="6"/>
        <v>-1643669.8332389998</v>
      </c>
      <c r="F208" s="411">
        <f t="shared" si="6"/>
        <v>-1579182.2046420001</v>
      </c>
      <c r="G208" s="411">
        <f t="shared" si="6"/>
        <v>-1514694.5760450002</v>
      </c>
      <c r="H208" s="411">
        <f t="shared" si="6"/>
        <v>-1433885.7650039999</v>
      </c>
      <c r="I208" s="411">
        <f t="shared" si="6"/>
        <v>-1366677.939333</v>
      </c>
      <c r="J208" s="411">
        <f t="shared" si="6"/>
        <v>-1299470.248902</v>
      </c>
      <c r="K208" s="411">
        <f t="shared" si="6"/>
        <v>-1257429.4681200001</v>
      </c>
      <c r="L208" s="411">
        <f t="shared" si="6"/>
        <v>-1215388.6873379999</v>
      </c>
      <c r="M208" s="411">
        <f t="shared" si="6"/>
        <v>-1173347.906556</v>
      </c>
      <c r="N208" s="411">
        <f t="shared" si="6"/>
        <v>-1131307.1257740001</v>
      </c>
      <c r="O208" s="411">
        <f t="shared" si="6"/>
        <v>-1089266.3449919999</v>
      </c>
      <c r="P208" s="412">
        <v>-1396180.577875125</v>
      </c>
      <c r="Q208" s="363" t="s">
        <v>9</v>
      </c>
      <c r="R208" s="382">
        <f t="shared" si="3"/>
        <v>0</v>
      </c>
    </row>
    <row r="209" spans="1:19">
      <c r="A209" s="318"/>
      <c r="B209" s="6"/>
      <c r="C209" s="330"/>
      <c r="D209" s="330"/>
      <c r="E209" s="330"/>
      <c r="F209" s="330"/>
      <c r="G209" s="330"/>
      <c r="H209" s="330"/>
      <c r="I209" s="330"/>
      <c r="J209" s="330"/>
      <c r="K209" s="330"/>
      <c r="L209" s="330"/>
      <c r="M209" s="330"/>
      <c r="N209" s="330"/>
      <c r="O209" s="330"/>
      <c r="P209" s="408"/>
      <c r="Q209" s="363"/>
    </row>
    <row r="210" spans="1:19">
      <c r="A210" s="318"/>
      <c r="B210" s="413" t="s">
        <v>1631</v>
      </c>
      <c r="C210" s="414">
        <f>SUM(C4:C209)</f>
        <v>3959706035.6129017</v>
      </c>
      <c r="D210" s="414">
        <f t="shared" ref="D210:P210" si="7">SUM(D4:D209)</f>
        <v>3984538088.8875203</v>
      </c>
      <c r="E210" s="414">
        <f t="shared" si="7"/>
        <v>3992306614.2843924</v>
      </c>
      <c r="F210" s="414">
        <f t="shared" si="7"/>
        <v>4011441074.2634454</v>
      </c>
      <c r="G210" s="414">
        <f t="shared" si="7"/>
        <v>4027468787.7238626</v>
      </c>
      <c r="H210" s="414">
        <f t="shared" si="7"/>
        <v>4049714765.6499953</v>
      </c>
      <c r="I210" s="414">
        <f t="shared" si="7"/>
        <v>4078473176.1833715</v>
      </c>
      <c r="J210" s="414">
        <f t="shared" si="7"/>
        <v>4097724324.1518145</v>
      </c>
      <c r="K210" s="414">
        <f t="shared" si="7"/>
        <v>4117572550.5220647</v>
      </c>
      <c r="L210" s="414">
        <f t="shared" si="7"/>
        <v>4165673830.206883</v>
      </c>
      <c r="M210" s="414">
        <f t="shared" si="7"/>
        <v>4213011197.3995934</v>
      </c>
      <c r="N210" s="414">
        <f t="shared" si="7"/>
        <v>4235105893.976409</v>
      </c>
      <c r="O210" s="414">
        <f t="shared" si="7"/>
        <v>4300940372</v>
      </c>
      <c r="P210" s="414">
        <f t="shared" si="7"/>
        <v>4091945715.2546501</v>
      </c>
      <c r="Q210" s="363"/>
    </row>
    <row r="211" spans="1:19">
      <c r="A211" s="318"/>
      <c r="B211" s="415"/>
      <c r="C211" s="414"/>
      <c r="D211" s="414"/>
      <c r="E211" s="414"/>
      <c r="F211" s="414"/>
      <c r="G211" s="414"/>
      <c r="H211" s="414"/>
      <c r="I211" s="414"/>
      <c r="J211" s="414"/>
      <c r="K211" s="414"/>
      <c r="L211" s="414"/>
      <c r="M211" s="414"/>
      <c r="N211" s="414"/>
      <c r="O211" s="414"/>
      <c r="P211" s="416"/>
      <c r="Q211" s="363"/>
    </row>
    <row r="212" spans="1:19"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R212" s="417"/>
    </row>
    <row r="213" spans="1:19">
      <c r="A213" s="418">
        <v>10100503</v>
      </c>
      <c r="B213" s="419" t="s">
        <v>1874</v>
      </c>
      <c r="C213" s="420">
        <v>670048472.54999995</v>
      </c>
      <c r="D213" s="420">
        <v>670415218.41999996</v>
      </c>
      <c r="E213" s="421">
        <v>669728127.50999999</v>
      </c>
      <c r="F213" s="421">
        <v>670843023.72000003</v>
      </c>
      <c r="G213" s="421">
        <v>708293164.78999996</v>
      </c>
      <c r="H213" s="421">
        <v>727852416.08000004</v>
      </c>
      <c r="I213" s="421">
        <v>753619888.62</v>
      </c>
      <c r="J213" s="421">
        <v>750037408.10000002</v>
      </c>
      <c r="K213" s="421">
        <v>759917388.38</v>
      </c>
      <c r="L213" s="421">
        <v>825204921.07000005</v>
      </c>
      <c r="M213" s="421">
        <v>876766575.49000001</v>
      </c>
      <c r="N213" s="421">
        <v>887275673.77999997</v>
      </c>
      <c r="O213" s="421">
        <v>932726218.33000004</v>
      </c>
      <c r="P213" s="422">
        <v>758445095.94999993</v>
      </c>
      <c r="Q213" s="332"/>
      <c r="R213" s="417"/>
    </row>
    <row r="214" spans="1:19" s="4" customFormat="1">
      <c r="A214" s="423">
        <v>10100603</v>
      </c>
      <c r="B214" s="424" t="s">
        <v>1875</v>
      </c>
      <c r="C214" s="425"/>
      <c r="D214" s="425"/>
      <c r="E214" s="426"/>
      <c r="F214" s="426"/>
      <c r="G214" s="426"/>
      <c r="H214" s="426"/>
      <c r="I214" s="426"/>
      <c r="J214" s="426"/>
      <c r="K214" s="426"/>
      <c r="L214" s="426"/>
      <c r="M214" s="426"/>
      <c r="N214" s="426"/>
      <c r="O214" s="426">
        <v>17124090.309999999</v>
      </c>
      <c r="P214" s="427">
        <v>713503.76291666657</v>
      </c>
      <c r="Q214" s="428"/>
      <c r="R214" s="429"/>
    </row>
    <row r="215" spans="1:19">
      <c r="A215" s="338">
        <v>10500503</v>
      </c>
      <c r="B215" s="424" t="s">
        <v>1876</v>
      </c>
      <c r="C215" s="430">
        <v>0</v>
      </c>
      <c r="D215" s="430">
        <v>227.16</v>
      </c>
      <c r="E215" s="430">
        <v>0</v>
      </c>
      <c r="F215" s="430">
        <v>0</v>
      </c>
      <c r="G215" s="430">
        <v>0</v>
      </c>
      <c r="H215" s="430">
        <v>0</v>
      </c>
      <c r="I215" s="430">
        <v>0</v>
      </c>
      <c r="J215" s="430">
        <v>0</v>
      </c>
      <c r="K215" s="430">
        <v>0</v>
      </c>
      <c r="L215" s="430">
        <v>0</v>
      </c>
      <c r="M215" s="430">
        <v>0</v>
      </c>
      <c r="N215" s="430">
        <v>0</v>
      </c>
      <c r="O215" s="430">
        <v>352116.26</v>
      </c>
      <c r="P215" s="431">
        <v>14690.440833333334</v>
      </c>
    </row>
    <row r="216" spans="1:19">
      <c r="A216" s="343">
        <v>10600503</v>
      </c>
      <c r="B216" s="432" t="s">
        <v>1877</v>
      </c>
      <c r="C216" s="433">
        <v>36320795.490000002</v>
      </c>
      <c r="D216" s="433">
        <v>37817898.539999999</v>
      </c>
      <c r="E216" s="433">
        <v>41296959.93</v>
      </c>
      <c r="F216" s="433">
        <v>45911630.880000003</v>
      </c>
      <c r="G216" s="433">
        <v>8418097.8900000006</v>
      </c>
      <c r="H216" s="433">
        <v>8664549.2100000009</v>
      </c>
      <c r="I216" s="433">
        <v>7082990.4299999997</v>
      </c>
      <c r="J216" s="433">
        <v>7073675.21</v>
      </c>
      <c r="K216" s="433">
        <v>1455441.8</v>
      </c>
      <c r="L216" s="433">
        <v>10494386.710000001</v>
      </c>
      <c r="M216" s="433">
        <v>10693434.15</v>
      </c>
      <c r="N216" s="433">
        <v>10934590.93</v>
      </c>
      <c r="O216" s="433">
        <v>22184838.210000001</v>
      </c>
      <c r="P216" s="434">
        <v>18258039.377500001</v>
      </c>
    </row>
    <row r="217" spans="1:19" ht="16.149999999999999" customHeight="1">
      <c r="A217" s="326"/>
      <c r="B217" s="435" t="s">
        <v>1</v>
      </c>
      <c r="C217" s="436">
        <f>SUM(C213:C216)</f>
        <v>706369268.03999996</v>
      </c>
      <c r="D217" s="436">
        <f t="shared" ref="D217:P217" si="8">SUM(D213:D216)</f>
        <v>708233344.11999989</v>
      </c>
      <c r="E217" s="436">
        <f t="shared" si="8"/>
        <v>711025087.43999994</v>
      </c>
      <c r="F217" s="436">
        <f t="shared" si="8"/>
        <v>716754654.60000002</v>
      </c>
      <c r="G217" s="436">
        <f t="shared" si="8"/>
        <v>716711262.67999995</v>
      </c>
      <c r="H217" s="436">
        <f t="shared" si="8"/>
        <v>736516965.29000008</v>
      </c>
      <c r="I217" s="436">
        <f t="shared" si="8"/>
        <v>760702879.04999995</v>
      </c>
      <c r="J217" s="436">
        <f t="shared" si="8"/>
        <v>757111083.31000006</v>
      </c>
      <c r="K217" s="436">
        <f t="shared" si="8"/>
        <v>761372830.17999995</v>
      </c>
      <c r="L217" s="436">
        <f t="shared" si="8"/>
        <v>835699307.78000009</v>
      </c>
      <c r="M217" s="436">
        <f t="shared" si="8"/>
        <v>887460009.63999999</v>
      </c>
      <c r="N217" s="436">
        <f t="shared" si="8"/>
        <v>898210264.70999992</v>
      </c>
      <c r="O217" s="436">
        <f t="shared" si="8"/>
        <v>972387263.11000001</v>
      </c>
      <c r="P217" s="437">
        <f t="shared" si="8"/>
        <v>777431329.53125</v>
      </c>
      <c r="Q217" s="332" t="s">
        <v>1878</v>
      </c>
    </row>
    <row r="218" spans="1:19" s="441" customFormat="1">
      <c r="A218" s="438"/>
      <c r="B218" s="435" t="s">
        <v>1879</v>
      </c>
      <c r="C218" s="439">
        <f>C217*$P$1</f>
        <v>238823449.524324</v>
      </c>
      <c r="D218" s="439">
        <f t="shared" ref="D218:P218" si="9">D217*$P$1</f>
        <v>239453693.64697197</v>
      </c>
      <c r="E218" s="439">
        <f t="shared" si="9"/>
        <v>240397582.06346399</v>
      </c>
      <c r="F218" s="439">
        <f t="shared" si="9"/>
        <v>242334748.72026002</v>
      </c>
      <c r="G218" s="439">
        <f t="shared" si="9"/>
        <v>242320077.912108</v>
      </c>
      <c r="H218" s="439">
        <f t="shared" si="9"/>
        <v>249016385.96454903</v>
      </c>
      <c r="I218" s="439">
        <f t="shared" si="9"/>
        <v>257193643.40680498</v>
      </c>
      <c r="J218" s="439">
        <f t="shared" si="9"/>
        <v>255979257.26711103</v>
      </c>
      <c r="K218" s="439">
        <f t="shared" si="9"/>
        <v>257420153.883858</v>
      </c>
      <c r="L218" s="439">
        <f t="shared" si="9"/>
        <v>282549935.96041805</v>
      </c>
      <c r="M218" s="439">
        <f t="shared" si="9"/>
        <v>300050229.25928402</v>
      </c>
      <c r="N218" s="439">
        <f t="shared" si="9"/>
        <v>303684890.49845099</v>
      </c>
      <c r="O218" s="439">
        <f t="shared" si="9"/>
        <v>328764133.65749103</v>
      </c>
      <c r="P218" s="440">
        <f t="shared" si="9"/>
        <v>262849532.51451564</v>
      </c>
      <c r="Q218" s="332" t="s">
        <v>1880</v>
      </c>
      <c r="R218" s="374"/>
    </row>
    <row r="220" spans="1:19">
      <c r="C220" s="442"/>
    </row>
    <row r="221" spans="1:19">
      <c r="A221" s="443">
        <v>25300353</v>
      </c>
      <c r="B221" s="444" t="s">
        <v>1621</v>
      </c>
      <c r="C221" s="421">
        <v>-3564003.8</v>
      </c>
      <c r="D221" s="421">
        <v>-3459183.1</v>
      </c>
      <c r="E221" s="421">
        <v>-3354362.4</v>
      </c>
      <c r="F221" s="421">
        <v>-3249541.7</v>
      </c>
      <c r="G221" s="421">
        <v>-3144721</v>
      </c>
      <c r="H221" s="421">
        <v>-3039900.3</v>
      </c>
      <c r="I221" s="421">
        <v>-2935079.6</v>
      </c>
      <c r="J221" s="421">
        <v>-2830258.9</v>
      </c>
      <c r="K221" s="421">
        <v>-2725438.2</v>
      </c>
      <c r="L221" s="421">
        <v>-2620617.5</v>
      </c>
      <c r="M221" s="421">
        <v>-2515796.7999999998</v>
      </c>
      <c r="N221" s="421">
        <v>-2410976.1</v>
      </c>
      <c r="O221" s="421">
        <v>-2306155.4</v>
      </c>
      <c r="P221" s="445">
        <v>-2935079.6</v>
      </c>
      <c r="Q221" s="15"/>
      <c r="R221" s="417"/>
    </row>
    <row r="222" spans="1:19">
      <c r="A222" s="446">
        <v>25300363</v>
      </c>
      <c r="B222" s="447" t="s">
        <v>1622</v>
      </c>
      <c r="C222" s="430">
        <v>-379207.83</v>
      </c>
      <c r="D222" s="430">
        <v>-325035.24</v>
      </c>
      <c r="E222" s="430">
        <v>-270862.65000000002</v>
      </c>
      <c r="F222" s="430">
        <v>-216690.06</v>
      </c>
      <c r="G222" s="430">
        <v>-162517.47</v>
      </c>
      <c r="H222" s="430">
        <v>-108344.88</v>
      </c>
      <c r="I222" s="430">
        <v>-54172.29</v>
      </c>
      <c r="J222" s="430">
        <v>0</v>
      </c>
      <c r="K222" s="430">
        <v>0</v>
      </c>
      <c r="L222" s="430">
        <v>0</v>
      </c>
      <c r="M222" s="430">
        <v>0</v>
      </c>
      <c r="N222" s="430">
        <v>0</v>
      </c>
      <c r="O222" s="430">
        <v>0</v>
      </c>
      <c r="P222" s="448">
        <v>-110602.20874999999</v>
      </c>
      <c r="Q222" s="15"/>
      <c r="R222" s="417"/>
    </row>
    <row r="223" spans="1:19">
      <c r="A223" s="446">
        <v>25300413</v>
      </c>
      <c r="B223" s="447" t="s">
        <v>1881</v>
      </c>
      <c r="C223" s="430">
        <v>-141848.6</v>
      </c>
      <c r="D223" s="430">
        <v>-121584.5</v>
      </c>
      <c r="E223" s="430">
        <v>-101320.4</v>
      </c>
      <c r="F223" s="430">
        <v>-81056.3</v>
      </c>
      <c r="G223" s="430">
        <v>-60792.2</v>
      </c>
      <c r="H223" s="430">
        <v>-40528.1</v>
      </c>
      <c r="I223" s="430">
        <v>-20264</v>
      </c>
      <c r="J223" s="430">
        <v>0</v>
      </c>
      <c r="K223" s="430">
        <v>0</v>
      </c>
      <c r="L223" s="430">
        <v>0</v>
      </c>
      <c r="M223" s="430">
        <v>0</v>
      </c>
      <c r="N223" s="430">
        <v>0</v>
      </c>
      <c r="O223" s="430">
        <v>0</v>
      </c>
      <c r="P223" s="448">
        <v>-41372.48333333333</v>
      </c>
      <c r="Q223" s="15"/>
      <c r="R223" s="417"/>
      <c r="S223" s="15"/>
    </row>
    <row r="224" spans="1:19">
      <c r="A224" s="446">
        <v>25300463</v>
      </c>
      <c r="B224" s="447" t="s">
        <v>1626</v>
      </c>
      <c r="C224" s="430"/>
      <c r="D224" s="430"/>
      <c r="E224" s="430"/>
      <c r="F224" s="430"/>
      <c r="G224" s="430"/>
      <c r="H224" s="430">
        <v>-96546.48</v>
      </c>
      <c r="I224" s="430">
        <v>-96546.48</v>
      </c>
      <c r="J224" s="430">
        <v>-96546.48</v>
      </c>
      <c r="K224" s="430">
        <v>-96546.48</v>
      </c>
      <c r="L224" s="430">
        <v>-96546.48</v>
      </c>
      <c r="M224" s="430">
        <v>-96546.48</v>
      </c>
      <c r="N224" s="430">
        <v>-96546.48</v>
      </c>
      <c r="O224" s="430">
        <v>-96546.48</v>
      </c>
      <c r="P224" s="448">
        <v>-60341.549999999996</v>
      </c>
      <c r="Q224" s="15"/>
    </row>
    <row r="225" spans="1:18">
      <c r="A225" s="446">
        <v>25300443</v>
      </c>
      <c r="B225" s="447" t="s">
        <v>1624</v>
      </c>
      <c r="C225" s="430">
        <v>-482075.7</v>
      </c>
      <c r="D225" s="430">
        <v>-470597.72</v>
      </c>
      <c r="E225" s="430">
        <v>-459119.74</v>
      </c>
      <c r="F225" s="430">
        <v>-447641.76</v>
      </c>
      <c r="G225" s="430">
        <v>-436163.78</v>
      </c>
      <c r="H225" s="430">
        <v>-424685.8</v>
      </c>
      <c r="I225" s="430">
        <v>-413207.82</v>
      </c>
      <c r="J225" s="430">
        <v>-401729.84</v>
      </c>
      <c r="K225" s="430">
        <v>-390251.86</v>
      </c>
      <c r="L225" s="430">
        <v>-378773.88</v>
      </c>
      <c r="M225" s="430">
        <v>-367295.9</v>
      </c>
      <c r="N225" s="430">
        <v>-355817.92</v>
      </c>
      <c r="O225" s="430">
        <v>-344339.94</v>
      </c>
      <c r="P225" s="448">
        <v>-413207.82</v>
      </c>
      <c r="Q225" s="15"/>
      <c r="R225" s="417"/>
    </row>
    <row r="226" spans="1:18">
      <c r="A226" s="446">
        <v>25301213</v>
      </c>
      <c r="B226" s="447" t="s">
        <v>1626</v>
      </c>
      <c r="C226" s="433">
        <v>-675825</v>
      </c>
      <c r="D226" s="433">
        <v>-675825</v>
      </c>
      <c r="E226" s="433">
        <v>-675825</v>
      </c>
      <c r="F226" s="433">
        <v>-675825</v>
      </c>
      <c r="G226" s="430">
        <v>-675825</v>
      </c>
      <c r="H226" s="430">
        <v>-531005.28</v>
      </c>
      <c r="I226" s="430">
        <v>-522959.74</v>
      </c>
      <c r="J226" s="430">
        <v>-514914.2</v>
      </c>
      <c r="K226" s="430">
        <v>-506868.66</v>
      </c>
      <c r="L226" s="430">
        <v>-498823.12</v>
      </c>
      <c r="M226" s="430">
        <v>-490777.58</v>
      </c>
      <c r="N226" s="430">
        <v>-482732.04</v>
      </c>
      <c r="O226" s="430">
        <v>-474686.5</v>
      </c>
      <c r="P226" s="448">
        <v>-568886.36416666675</v>
      </c>
      <c r="Q226" s="15"/>
    </row>
    <row r="227" spans="1:18">
      <c r="A227" s="449"/>
      <c r="B227" s="435" t="s">
        <v>1</v>
      </c>
      <c r="C227" s="450">
        <f>SUM(C221:C226)</f>
        <v>-5242960.93</v>
      </c>
      <c r="D227" s="450">
        <f t="shared" ref="D227:O227" si="10">SUM(D221:D226)</f>
        <v>-5052225.5599999996</v>
      </c>
      <c r="E227" s="450">
        <f t="shared" si="10"/>
        <v>-4861490.1899999995</v>
      </c>
      <c r="F227" s="450">
        <f t="shared" si="10"/>
        <v>-4670754.82</v>
      </c>
      <c r="G227" s="439">
        <f t="shared" si="10"/>
        <v>-4480019.45</v>
      </c>
      <c r="H227" s="439">
        <f t="shared" si="10"/>
        <v>-4241010.84</v>
      </c>
      <c r="I227" s="439">
        <f t="shared" si="10"/>
        <v>-4042229.9299999997</v>
      </c>
      <c r="J227" s="439">
        <f t="shared" si="10"/>
        <v>-3843449.42</v>
      </c>
      <c r="K227" s="439">
        <f t="shared" si="10"/>
        <v>-3719105.2</v>
      </c>
      <c r="L227" s="439">
        <f t="shared" si="10"/>
        <v>-3594760.98</v>
      </c>
      <c r="M227" s="439">
        <f t="shared" si="10"/>
        <v>-3470416.76</v>
      </c>
      <c r="N227" s="439">
        <f t="shared" si="10"/>
        <v>-3346072.54</v>
      </c>
      <c r="O227" s="439">
        <f t="shared" si="10"/>
        <v>-3221728.32</v>
      </c>
      <c r="P227" s="451">
        <f>SUM(P221:P226)</f>
        <v>-4129490.0262499996</v>
      </c>
      <c r="Q227" s="332" t="s">
        <v>1878</v>
      </c>
    </row>
    <row r="228" spans="1:18">
      <c r="A228" s="452"/>
      <c r="B228" s="435" t="s">
        <v>1879</v>
      </c>
      <c r="C228" s="450">
        <f>C227*$P$1</f>
        <v>-1772645.0904329999</v>
      </c>
      <c r="D228" s="450">
        <f t="shared" ref="D228:P228" si="11">D227*$P$1</f>
        <v>-1708157.461836</v>
      </c>
      <c r="E228" s="450">
        <f t="shared" si="11"/>
        <v>-1643669.8332389998</v>
      </c>
      <c r="F228" s="450">
        <f t="shared" si="11"/>
        <v>-1579182.2046420001</v>
      </c>
      <c r="G228" s="450">
        <f t="shared" si="11"/>
        <v>-1514694.5760450002</v>
      </c>
      <c r="H228" s="450">
        <f t="shared" si="11"/>
        <v>-1433885.7650039999</v>
      </c>
      <c r="I228" s="450">
        <f t="shared" si="11"/>
        <v>-1366677.939333</v>
      </c>
      <c r="J228" s="450">
        <f t="shared" si="11"/>
        <v>-1299470.248902</v>
      </c>
      <c r="K228" s="450">
        <f t="shared" si="11"/>
        <v>-1257429.4681200001</v>
      </c>
      <c r="L228" s="450">
        <f t="shared" si="11"/>
        <v>-1215388.6873379999</v>
      </c>
      <c r="M228" s="450">
        <f t="shared" si="11"/>
        <v>-1173347.906556</v>
      </c>
      <c r="N228" s="450">
        <f t="shared" si="11"/>
        <v>-1131307.1257740001</v>
      </c>
      <c r="O228" s="450">
        <f t="shared" si="11"/>
        <v>-1089266.3449919999</v>
      </c>
      <c r="P228" s="440">
        <f t="shared" si="11"/>
        <v>-1396180.577875125</v>
      </c>
      <c r="Q228" s="332" t="s">
        <v>1880</v>
      </c>
    </row>
    <row r="229" spans="1:18">
      <c r="C229" s="453"/>
      <c r="D229" s="453"/>
      <c r="E229" s="453"/>
      <c r="F229" s="453"/>
      <c r="G229" s="453"/>
      <c r="H229" s="453"/>
      <c r="I229" s="453"/>
      <c r="J229" s="453"/>
      <c r="K229" s="453"/>
      <c r="L229" s="453"/>
      <c r="M229" s="453"/>
      <c r="N229" s="453"/>
      <c r="O229" s="453"/>
      <c r="P229" s="454"/>
    </row>
    <row r="230" spans="1:18">
      <c r="C230" s="453"/>
      <c r="D230" s="453"/>
      <c r="E230" s="453"/>
      <c r="F230" s="453"/>
      <c r="G230" s="453"/>
      <c r="H230" s="453"/>
      <c r="I230" s="453"/>
      <c r="J230" s="453"/>
      <c r="K230" s="453"/>
      <c r="L230" s="453"/>
      <c r="M230" s="453"/>
      <c r="N230" s="453"/>
      <c r="O230" s="453"/>
      <c r="P230" s="454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3"/>
  <sheetViews>
    <sheetView workbookViewId="0">
      <selection activeCell="D7" sqref="D7"/>
    </sheetView>
  </sheetViews>
  <sheetFormatPr defaultColWidth="9.140625" defaultRowHeight="15"/>
  <cols>
    <col min="1" max="1" width="9.140625" style="17"/>
    <col min="2" max="2" width="38.42578125" style="17" bestFit="1" customWidth="1"/>
    <col min="3" max="16" width="14.140625" style="17" bestFit="1" customWidth="1"/>
    <col min="17" max="17" width="9.140625" style="17"/>
    <col min="18" max="18" width="7.28515625" style="17" bestFit="1" customWidth="1"/>
    <col min="19" max="16384" width="9.140625" style="17"/>
  </cols>
  <sheetData>
    <row r="1" spans="1:18">
      <c r="O1" s="372" t="s">
        <v>1665</v>
      </c>
      <c r="P1" s="455">
        <v>0.33810000000000001</v>
      </c>
    </row>
    <row r="3" spans="1:18" ht="15.75" thickBot="1">
      <c r="A3" s="375" t="s">
        <v>169</v>
      </c>
      <c r="B3" s="376" t="s">
        <v>170</v>
      </c>
      <c r="C3" s="376" t="s">
        <v>171</v>
      </c>
      <c r="D3" s="376" t="s">
        <v>172</v>
      </c>
      <c r="E3" s="376" t="s">
        <v>173</v>
      </c>
      <c r="F3" s="376" t="s">
        <v>174</v>
      </c>
      <c r="G3" s="376" t="s">
        <v>175</v>
      </c>
      <c r="H3" s="376" t="s">
        <v>176</v>
      </c>
      <c r="I3" s="376" t="s">
        <v>177</v>
      </c>
      <c r="J3" s="376" t="s">
        <v>178</v>
      </c>
      <c r="K3" s="376" t="s">
        <v>179</v>
      </c>
      <c r="L3" s="376" t="s">
        <v>180</v>
      </c>
      <c r="M3" s="376" t="s">
        <v>181</v>
      </c>
      <c r="N3" s="376" t="s">
        <v>182</v>
      </c>
      <c r="O3" s="376" t="s">
        <v>183</v>
      </c>
      <c r="P3" s="377" t="s">
        <v>184</v>
      </c>
      <c r="R3" s="378" t="s">
        <v>10</v>
      </c>
    </row>
    <row r="4" spans="1:18" ht="15.75" thickTop="1">
      <c r="A4" s="388" t="s">
        <v>1668</v>
      </c>
      <c r="B4" s="389" t="s">
        <v>1667</v>
      </c>
      <c r="C4" s="380">
        <v>1000</v>
      </c>
      <c r="D4" s="380">
        <v>1000</v>
      </c>
      <c r="E4" s="380">
        <v>1000</v>
      </c>
      <c r="F4" s="380">
        <v>1000</v>
      </c>
      <c r="G4" s="380">
        <v>1000</v>
      </c>
      <c r="H4" s="380">
        <v>1000</v>
      </c>
      <c r="I4" s="380">
        <v>1000</v>
      </c>
      <c r="J4" s="380">
        <v>1000</v>
      </c>
      <c r="K4" s="380">
        <v>1000</v>
      </c>
      <c r="L4" s="380">
        <v>1000</v>
      </c>
      <c r="M4" s="380">
        <v>1000</v>
      </c>
      <c r="N4" s="380">
        <v>1000</v>
      </c>
      <c r="O4" s="380">
        <v>1000</v>
      </c>
      <c r="P4" s="381">
        <v>902</v>
      </c>
      <c r="Q4" s="359" t="s">
        <v>162</v>
      </c>
      <c r="R4" s="382">
        <f>(ROUND((C4+O4+SUM(D4:N4)*2)/24,-3)-(ROUND(P4,-3)))</f>
        <v>0</v>
      </c>
    </row>
    <row r="5" spans="1:18">
      <c r="A5" s="388" t="s">
        <v>1669</v>
      </c>
      <c r="B5" s="389" t="s">
        <v>1667</v>
      </c>
      <c r="C5" s="380">
        <v>-5000</v>
      </c>
      <c r="D5" s="380">
        <v>-5000</v>
      </c>
      <c r="E5" s="380">
        <v>0</v>
      </c>
      <c r="F5" s="380">
        <v>0</v>
      </c>
      <c r="G5" s="380">
        <v>0</v>
      </c>
      <c r="H5" s="380">
        <v>0</v>
      </c>
      <c r="I5" s="380">
        <v>0</v>
      </c>
      <c r="J5" s="380">
        <v>0</v>
      </c>
      <c r="K5" s="380">
        <v>0</v>
      </c>
      <c r="L5" s="380">
        <v>0</v>
      </c>
      <c r="M5" s="380">
        <v>0</v>
      </c>
      <c r="N5" s="380">
        <v>0</v>
      </c>
      <c r="O5" s="380">
        <v>0</v>
      </c>
      <c r="P5" s="381">
        <v>-601</v>
      </c>
      <c r="Q5" s="359" t="s">
        <v>162</v>
      </c>
      <c r="R5" s="382">
        <f t="shared" ref="R5:R68" si="0">(ROUND((C5+O5+SUM(D5:N5)*2)/24,-3)-(ROUND(P5,-3)))</f>
        <v>0</v>
      </c>
    </row>
    <row r="6" spans="1:18">
      <c r="A6" s="388" t="s">
        <v>1670</v>
      </c>
      <c r="B6" s="389" t="s">
        <v>1667</v>
      </c>
      <c r="C6" s="380">
        <v>0</v>
      </c>
      <c r="D6" s="380">
        <v>0</v>
      </c>
      <c r="E6" s="380">
        <v>0</v>
      </c>
      <c r="F6" s="380">
        <v>0</v>
      </c>
      <c r="G6" s="380">
        <v>0</v>
      </c>
      <c r="H6" s="380">
        <v>0</v>
      </c>
      <c r="I6" s="380">
        <v>0</v>
      </c>
      <c r="J6" s="380">
        <v>0</v>
      </c>
      <c r="K6" s="380">
        <v>0</v>
      </c>
      <c r="L6" s="380">
        <v>0</v>
      </c>
      <c r="M6" s="380">
        <v>0</v>
      </c>
      <c r="N6" s="380">
        <v>0</v>
      </c>
      <c r="O6" s="380">
        <v>0</v>
      </c>
      <c r="P6" s="381">
        <v>0</v>
      </c>
      <c r="Q6" s="359" t="s">
        <v>162</v>
      </c>
      <c r="R6" s="382">
        <f t="shared" si="0"/>
        <v>0</v>
      </c>
    </row>
    <row r="7" spans="1:18">
      <c r="A7" s="388" t="s">
        <v>1671</v>
      </c>
      <c r="B7" s="389" t="s">
        <v>1667</v>
      </c>
      <c r="C7" s="380">
        <v>5130000</v>
      </c>
      <c r="D7" s="380">
        <v>5133000</v>
      </c>
      <c r="E7" s="380">
        <v>5131000</v>
      </c>
      <c r="F7" s="380">
        <v>5133000</v>
      </c>
      <c r="G7" s="380">
        <v>5135000</v>
      </c>
      <c r="H7" s="380">
        <v>5138000</v>
      </c>
      <c r="I7" s="380">
        <v>5140000</v>
      </c>
      <c r="J7" s="380">
        <v>5143000</v>
      </c>
      <c r="K7" s="380">
        <v>5145000</v>
      </c>
      <c r="L7" s="380">
        <v>5148000</v>
      </c>
      <c r="M7" s="380">
        <v>5150000</v>
      </c>
      <c r="N7" s="380">
        <v>5153000</v>
      </c>
      <c r="O7" s="380">
        <v>5155000</v>
      </c>
      <c r="P7" s="381">
        <v>5140989</v>
      </c>
      <c r="Q7" s="359" t="s">
        <v>162</v>
      </c>
      <c r="R7" s="382">
        <f t="shared" si="0"/>
        <v>0</v>
      </c>
    </row>
    <row r="8" spans="1:18">
      <c r="A8" s="388" t="s">
        <v>1672</v>
      </c>
      <c r="B8" s="389" t="s">
        <v>1667</v>
      </c>
      <c r="C8" s="380">
        <v>0</v>
      </c>
      <c r="D8" s="380">
        <v>0</v>
      </c>
      <c r="E8" s="380">
        <v>0</v>
      </c>
      <c r="F8" s="380">
        <v>0</v>
      </c>
      <c r="G8" s="380">
        <v>0</v>
      </c>
      <c r="H8" s="380">
        <v>0</v>
      </c>
      <c r="I8" s="380">
        <v>0</v>
      </c>
      <c r="J8" s="380">
        <v>0</v>
      </c>
      <c r="K8" s="380">
        <v>0</v>
      </c>
      <c r="L8" s="380">
        <v>0</v>
      </c>
      <c r="M8" s="380">
        <v>0</v>
      </c>
      <c r="N8" s="380">
        <v>0</v>
      </c>
      <c r="O8" s="380">
        <v>0</v>
      </c>
      <c r="P8" s="381">
        <v>0</v>
      </c>
      <c r="Q8" s="359" t="s">
        <v>162</v>
      </c>
      <c r="R8" s="382">
        <f t="shared" si="0"/>
        <v>0</v>
      </c>
    </row>
    <row r="9" spans="1:18">
      <c r="A9" s="388" t="s">
        <v>1673</v>
      </c>
      <c r="B9" s="389" t="s">
        <v>1667</v>
      </c>
      <c r="C9" s="380">
        <v>696000</v>
      </c>
      <c r="D9" s="380">
        <v>697000</v>
      </c>
      <c r="E9" s="380">
        <v>697000</v>
      </c>
      <c r="F9" s="380">
        <v>697000</v>
      </c>
      <c r="G9" s="380">
        <v>698000</v>
      </c>
      <c r="H9" s="380">
        <v>698000</v>
      </c>
      <c r="I9" s="380">
        <v>699000</v>
      </c>
      <c r="J9" s="380">
        <v>699000</v>
      </c>
      <c r="K9" s="380">
        <v>700000</v>
      </c>
      <c r="L9" s="380">
        <v>700000</v>
      </c>
      <c r="M9" s="380">
        <v>701000</v>
      </c>
      <c r="N9" s="380">
        <v>701000</v>
      </c>
      <c r="O9" s="380">
        <v>702000</v>
      </c>
      <c r="P9" s="381">
        <v>698828</v>
      </c>
      <c r="Q9" s="359" t="s">
        <v>162</v>
      </c>
      <c r="R9" s="382">
        <f t="shared" si="0"/>
        <v>0</v>
      </c>
    </row>
    <row r="10" spans="1:18">
      <c r="A10" s="388" t="s">
        <v>1674</v>
      </c>
      <c r="B10" s="389" t="s">
        <v>1667</v>
      </c>
      <c r="C10" s="380">
        <v>0</v>
      </c>
      <c r="D10" s="380">
        <v>0</v>
      </c>
      <c r="E10" s="380">
        <v>0</v>
      </c>
      <c r="F10" s="380">
        <v>0</v>
      </c>
      <c r="G10" s="380">
        <v>0</v>
      </c>
      <c r="H10" s="380">
        <v>0</v>
      </c>
      <c r="I10" s="380">
        <v>0</v>
      </c>
      <c r="J10" s="380">
        <v>0</v>
      </c>
      <c r="K10" s="380">
        <v>0</v>
      </c>
      <c r="L10" s="380">
        <v>0</v>
      </c>
      <c r="M10" s="380">
        <v>0</v>
      </c>
      <c r="N10" s="380">
        <v>0</v>
      </c>
      <c r="O10" s="380">
        <v>0</v>
      </c>
      <c r="P10" s="381">
        <v>-24</v>
      </c>
      <c r="Q10" s="359" t="s">
        <v>162</v>
      </c>
      <c r="R10" s="382">
        <f t="shared" si="0"/>
        <v>0</v>
      </c>
    </row>
    <row r="11" spans="1:18">
      <c r="A11" s="388" t="s">
        <v>1675</v>
      </c>
      <c r="B11" s="389" t="s">
        <v>1667</v>
      </c>
      <c r="C11" s="380">
        <v>0</v>
      </c>
      <c r="D11" s="380">
        <v>0</v>
      </c>
      <c r="E11" s="380">
        <v>0</v>
      </c>
      <c r="F11" s="380">
        <v>0</v>
      </c>
      <c r="G11" s="380">
        <v>0</v>
      </c>
      <c r="H11" s="380">
        <v>0</v>
      </c>
      <c r="I11" s="380">
        <v>0</v>
      </c>
      <c r="J11" s="380">
        <v>0</v>
      </c>
      <c r="K11" s="380">
        <v>0</v>
      </c>
      <c r="L11" s="380">
        <v>0</v>
      </c>
      <c r="M11" s="380">
        <v>0</v>
      </c>
      <c r="N11" s="380">
        <v>0</v>
      </c>
      <c r="O11" s="380">
        <v>0</v>
      </c>
      <c r="P11" s="381">
        <v>0</v>
      </c>
      <c r="Q11" s="359" t="s">
        <v>162</v>
      </c>
      <c r="R11" s="382">
        <f t="shared" si="0"/>
        <v>0</v>
      </c>
    </row>
    <row r="12" spans="1:18">
      <c r="A12" s="388" t="s">
        <v>1676</v>
      </c>
      <c r="B12" s="389" t="s">
        <v>1667</v>
      </c>
      <c r="C12" s="380">
        <v>452000</v>
      </c>
      <c r="D12" s="380">
        <v>452000</v>
      </c>
      <c r="E12" s="380">
        <v>451000</v>
      </c>
      <c r="F12" s="380">
        <v>452000</v>
      </c>
      <c r="G12" s="380">
        <v>452000</v>
      </c>
      <c r="H12" s="380">
        <v>452000</v>
      </c>
      <c r="I12" s="380">
        <v>452000</v>
      </c>
      <c r="J12" s="380">
        <v>452000</v>
      </c>
      <c r="K12" s="380">
        <v>452000</v>
      </c>
      <c r="L12" s="380">
        <v>452000</v>
      </c>
      <c r="M12" s="380">
        <v>452000</v>
      </c>
      <c r="N12" s="380">
        <v>452000</v>
      </c>
      <c r="O12" s="380">
        <v>452000</v>
      </c>
      <c r="P12" s="381">
        <v>451755</v>
      </c>
      <c r="Q12" s="359" t="s">
        <v>162</v>
      </c>
      <c r="R12" s="382">
        <f t="shared" si="0"/>
        <v>0</v>
      </c>
    </row>
    <row r="13" spans="1:18">
      <c r="A13" s="388" t="s">
        <v>1677</v>
      </c>
      <c r="B13" s="389" t="s">
        <v>1667</v>
      </c>
      <c r="C13" s="380">
        <v>0</v>
      </c>
      <c r="D13" s="380">
        <v>0</v>
      </c>
      <c r="E13" s="380">
        <v>0</v>
      </c>
      <c r="F13" s="380">
        <v>0</v>
      </c>
      <c r="G13" s="380">
        <v>0</v>
      </c>
      <c r="H13" s="380">
        <v>0</v>
      </c>
      <c r="I13" s="380">
        <v>0</v>
      </c>
      <c r="J13" s="380">
        <v>0</v>
      </c>
      <c r="K13" s="380">
        <v>0</v>
      </c>
      <c r="L13" s="380">
        <v>0</v>
      </c>
      <c r="M13" s="380">
        <v>0</v>
      </c>
      <c r="N13" s="380">
        <v>0</v>
      </c>
      <c r="O13" s="380">
        <v>0</v>
      </c>
      <c r="P13" s="381">
        <v>0</v>
      </c>
      <c r="Q13" s="359" t="s">
        <v>162</v>
      </c>
      <c r="R13" s="382">
        <f t="shared" si="0"/>
        <v>0</v>
      </c>
    </row>
    <row r="14" spans="1:18">
      <c r="A14" s="388" t="s">
        <v>1678</v>
      </c>
      <c r="B14" s="389" t="s">
        <v>1667</v>
      </c>
      <c r="C14" s="380">
        <v>41000</v>
      </c>
      <c r="D14" s="380">
        <v>41000</v>
      </c>
      <c r="E14" s="380">
        <v>41000</v>
      </c>
      <c r="F14" s="380">
        <v>41000</v>
      </c>
      <c r="G14" s="380">
        <v>41000</v>
      </c>
      <c r="H14" s="380">
        <v>41000</v>
      </c>
      <c r="I14" s="380">
        <v>41000</v>
      </c>
      <c r="J14" s="380">
        <v>41000</v>
      </c>
      <c r="K14" s="380">
        <v>41000</v>
      </c>
      <c r="L14" s="380">
        <v>41000</v>
      </c>
      <c r="M14" s="380">
        <v>41000</v>
      </c>
      <c r="N14" s="380">
        <v>41000</v>
      </c>
      <c r="O14" s="380">
        <v>41000</v>
      </c>
      <c r="P14" s="381">
        <v>40930</v>
      </c>
      <c r="Q14" s="359" t="s">
        <v>162</v>
      </c>
      <c r="R14" s="382">
        <f t="shared" si="0"/>
        <v>0</v>
      </c>
    </row>
    <row r="15" spans="1:18">
      <c r="A15" s="379" t="s">
        <v>1684</v>
      </c>
      <c r="B15" s="380" t="s">
        <v>1683</v>
      </c>
      <c r="C15" s="380">
        <v>32000</v>
      </c>
      <c r="D15" s="380">
        <v>34000</v>
      </c>
      <c r="E15" s="380">
        <v>36000</v>
      </c>
      <c r="F15" s="380">
        <v>38000</v>
      </c>
      <c r="G15" s="380">
        <v>39000</v>
      </c>
      <c r="H15" s="380">
        <v>41000</v>
      </c>
      <c r="I15" s="380">
        <v>43000</v>
      </c>
      <c r="J15" s="380">
        <v>45000</v>
      </c>
      <c r="K15" s="380">
        <v>50000</v>
      </c>
      <c r="L15" s="380">
        <v>23000</v>
      </c>
      <c r="M15" s="380">
        <v>47000</v>
      </c>
      <c r="N15" s="380">
        <v>49000</v>
      </c>
      <c r="O15" s="380">
        <v>50000</v>
      </c>
      <c r="P15" s="381">
        <v>40533</v>
      </c>
      <c r="Q15" s="359" t="s">
        <v>162</v>
      </c>
      <c r="R15" s="382">
        <f t="shared" si="0"/>
        <v>0</v>
      </c>
    </row>
    <row r="16" spans="1:18">
      <c r="A16" s="379" t="s">
        <v>1685</v>
      </c>
      <c r="B16" s="380" t="s">
        <v>1683</v>
      </c>
      <c r="C16" s="380">
        <v>0</v>
      </c>
      <c r="D16" s="380">
        <v>0</v>
      </c>
      <c r="E16" s="380">
        <v>0</v>
      </c>
      <c r="F16" s="380">
        <v>0</v>
      </c>
      <c r="G16" s="380">
        <v>0</v>
      </c>
      <c r="H16" s="380">
        <v>0</v>
      </c>
      <c r="I16" s="380">
        <v>0</v>
      </c>
      <c r="J16" s="380">
        <v>0</v>
      </c>
      <c r="K16" s="380">
        <v>0</v>
      </c>
      <c r="L16" s="380">
        <v>0</v>
      </c>
      <c r="M16" s="380">
        <v>0</v>
      </c>
      <c r="N16" s="380">
        <v>0</v>
      </c>
      <c r="O16" s="380">
        <v>0</v>
      </c>
      <c r="P16" s="381">
        <v>0</v>
      </c>
      <c r="Q16" s="359" t="s">
        <v>162</v>
      </c>
      <c r="R16" s="382">
        <f t="shared" si="0"/>
        <v>0</v>
      </c>
    </row>
    <row r="17" spans="1:18">
      <c r="A17" s="379" t="s">
        <v>1686</v>
      </c>
      <c r="B17" s="380" t="s">
        <v>1683</v>
      </c>
      <c r="C17" s="380">
        <v>1123000</v>
      </c>
      <c r="D17" s="380">
        <v>1129000</v>
      </c>
      <c r="E17" s="380">
        <v>1136000</v>
      </c>
      <c r="F17" s="380">
        <v>1142000</v>
      </c>
      <c r="G17" s="380">
        <v>1148000</v>
      </c>
      <c r="H17" s="380">
        <v>1154000</v>
      </c>
      <c r="I17" s="380">
        <v>1160000</v>
      </c>
      <c r="J17" s="380">
        <v>1166000</v>
      </c>
      <c r="K17" s="380">
        <v>1172000</v>
      </c>
      <c r="L17" s="380">
        <v>1178000</v>
      </c>
      <c r="M17" s="380">
        <v>1184000</v>
      </c>
      <c r="N17" s="380">
        <v>1191000</v>
      </c>
      <c r="O17" s="380">
        <v>1197000</v>
      </c>
      <c r="P17" s="381">
        <v>1160042</v>
      </c>
      <c r="Q17" s="359" t="s">
        <v>162</v>
      </c>
      <c r="R17" s="382">
        <f t="shared" si="0"/>
        <v>0</v>
      </c>
    </row>
    <row r="18" spans="1:18">
      <c r="A18" s="379" t="s">
        <v>1687</v>
      </c>
      <c r="B18" s="380" t="s">
        <v>1683</v>
      </c>
      <c r="C18" s="380">
        <v>0</v>
      </c>
      <c r="D18" s="380">
        <v>0</v>
      </c>
      <c r="E18" s="380">
        <v>0</v>
      </c>
      <c r="F18" s="380">
        <v>0</v>
      </c>
      <c r="G18" s="380">
        <v>0</v>
      </c>
      <c r="H18" s="380">
        <v>0</v>
      </c>
      <c r="I18" s="380">
        <v>0</v>
      </c>
      <c r="J18" s="380">
        <v>0</v>
      </c>
      <c r="K18" s="380">
        <v>0</v>
      </c>
      <c r="L18" s="380">
        <v>0</v>
      </c>
      <c r="M18" s="380">
        <v>0</v>
      </c>
      <c r="N18" s="380">
        <v>0</v>
      </c>
      <c r="O18" s="380">
        <v>0</v>
      </c>
      <c r="P18" s="381">
        <v>0</v>
      </c>
      <c r="Q18" s="359" t="s">
        <v>162</v>
      </c>
      <c r="R18" s="382">
        <f t="shared" si="0"/>
        <v>0</v>
      </c>
    </row>
    <row r="19" spans="1:18">
      <c r="A19" s="379" t="s">
        <v>1688</v>
      </c>
      <c r="B19" s="380" t="s">
        <v>1683</v>
      </c>
      <c r="C19" s="380">
        <v>271000</v>
      </c>
      <c r="D19" s="380">
        <v>273000</v>
      </c>
      <c r="E19" s="380">
        <v>275000</v>
      </c>
      <c r="F19" s="380">
        <v>277000</v>
      </c>
      <c r="G19" s="380">
        <v>279000</v>
      </c>
      <c r="H19" s="380">
        <v>281000</v>
      </c>
      <c r="I19" s="380">
        <v>283000</v>
      </c>
      <c r="J19" s="380">
        <v>285000</v>
      </c>
      <c r="K19" s="380">
        <v>287000</v>
      </c>
      <c r="L19" s="380">
        <v>289000</v>
      </c>
      <c r="M19" s="380">
        <v>291000</v>
      </c>
      <c r="N19" s="380">
        <v>293000</v>
      </c>
      <c r="O19" s="380">
        <v>295000</v>
      </c>
      <c r="P19" s="381">
        <v>282779</v>
      </c>
      <c r="Q19" s="359" t="s">
        <v>162</v>
      </c>
      <c r="R19" s="382">
        <f t="shared" si="0"/>
        <v>0</v>
      </c>
    </row>
    <row r="20" spans="1:18">
      <c r="A20" s="379" t="s">
        <v>1689</v>
      </c>
      <c r="B20" s="380" t="s">
        <v>1683</v>
      </c>
      <c r="C20" s="380">
        <v>0</v>
      </c>
      <c r="D20" s="380">
        <v>0</v>
      </c>
      <c r="E20" s="380">
        <v>0</v>
      </c>
      <c r="F20" s="380">
        <v>0</v>
      </c>
      <c r="G20" s="380">
        <v>0</v>
      </c>
      <c r="H20" s="380">
        <v>0</v>
      </c>
      <c r="I20" s="380">
        <v>0</v>
      </c>
      <c r="J20" s="380">
        <v>0</v>
      </c>
      <c r="K20" s="380">
        <v>0</v>
      </c>
      <c r="L20" s="380">
        <v>0</v>
      </c>
      <c r="M20" s="380">
        <v>0</v>
      </c>
      <c r="N20" s="380">
        <v>0</v>
      </c>
      <c r="O20" s="380">
        <v>0</v>
      </c>
      <c r="P20" s="381">
        <v>0</v>
      </c>
      <c r="Q20" s="359" t="s">
        <v>162</v>
      </c>
      <c r="R20" s="382">
        <f t="shared" si="0"/>
        <v>0</v>
      </c>
    </row>
    <row r="21" spans="1:18">
      <c r="A21" s="379" t="s">
        <v>1690</v>
      </c>
      <c r="B21" s="380" t="s">
        <v>1683</v>
      </c>
      <c r="C21" s="380">
        <v>7030000</v>
      </c>
      <c r="D21" s="380">
        <v>7078000</v>
      </c>
      <c r="E21" s="380">
        <v>7126000</v>
      </c>
      <c r="F21" s="380">
        <v>7174000</v>
      </c>
      <c r="G21" s="380">
        <v>7222000</v>
      </c>
      <c r="H21" s="380">
        <v>7270000</v>
      </c>
      <c r="I21" s="380">
        <v>7318000</v>
      </c>
      <c r="J21" s="380">
        <v>7366000</v>
      </c>
      <c r="K21" s="380">
        <v>7414000</v>
      </c>
      <c r="L21" s="380">
        <v>7462000</v>
      </c>
      <c r="M21" s="380">
        <v>7510000</v>
      </c>
      <c r="N21" s="380">
        <v>7558000</v>
      </c>
      <c r="O21" s="380">
        <v>7606000</v>
      </c>
      <c r="P21" s="381">
        <v>7317747</v>
      </c>
      <c r="Q21" s="359" t="s">
        <v>162</v>
      </c>
      <c r="R21" s="382">
        <f t="shared" si="0"/>
        <v>0</v>
      </c>
    </row>
    <row r="22" spans="1:18">
      <c r="A22" s="379" t="s">
        <v>1691</v>
      </c>
      <c r="B22" s="380" t="s">
        <v>1683</v>
      </c>
      <c r="C22" s="380">
        <v>0</v>
      </c>
      <c r="D22" s="380">
        <v>0</v>
      </c>
      <c r="E22" s="380">
        <v>0</v>
      </c>
      <c r="F22" s="380">
        <v>0</v>
      </c>
      <c r="G22" s="380">
        <v>0</v>
      </c>
      <c r="H22" s="380">
        <v>0</v>
      </c>
      <c r="I22" s="380">
        <v>0</v>
      </c>
      <c r="J22" s="380">
        <v>0</v>
      </c>
      <c r="K22" s="380">
        <v>0</v>
      </c>
      <c r="L22" s="380">
        <v>0</v>
      </c>
      <c r="M22" s="380">
        <v>0</v>
      </c>
      <c r="N22" s="380">
        <v>0</v>
      </c>
      <c r="O22" s="380">
        <v>0</v>
      </c>
      <c r="P22" s="381">
        <v>0</v>
      </c>
      <c r="Q22" s="359" t="s">
        <v>162</v>
      </c>
      <c r="R22" s="382">
        <f t="shared" si="0"/>
        <v>0</v>
      </c>
    </row>
    <row r="23" spans="1:18">
      <c r="A23" s="379" t="s">
        <v>1692</v>
      </c>
      <c r="B23" s="380" t="s">
        <v>1683</v>
      </c>
      <c r="C23" s="380">
        <v>1767000</v>
      </c>
      <c r="D23" s="380">
        <v>1773000</v>
      </c>
      <c r="E23" s="380">
        <v>1779000</v>
      </c>
      <c r="F23" s="380">
        <v>1785000</v>
      </c>
      <c r="G23" s="380">
        <v>1791000</v>
      </c>
      <c r="H23" s="380">
        <v>1797000</v>
      </c>
      <c r="I23" s="380">
        <v>1803000</v>
      </c>
      <c r="J23" s="380">
        <v>1809000</v>
      </c>
      <c r="K23" s="380">
        <v>1815000</v>
      </c>
      <c r="L23" s="380">
        <v>1821000</v>
      </c>
      <c r="M23" s="380">
        <v>1827000</v>
      </c>
      <c r="N23" s="380">
        <v>1833000</v>
      </c>
      <c r="O23" s="380">
        <v>1838000</v>
      </c>
      <c r="P23" s="381">
        <v>1802949</v>
      </c>
      <c r="Q23" s="359" t="s">
        <v>162</v>
      </c>
      <c r="R23" s="382">
        <f t="shared" si="0"/>
        <v>0</v>
      </c>
    </row>
    <row r="24" spans="1:18">
      <c r="A24" s="379" t="s">
        <v>1693</v>
      </c>
      <c r="B24" s="380" t="s">
        <v>1683</v>
      </c>
      <c r="C24" s="380">
        <v>0</v>
      </c>
      <c r="D24" s="380">
        <v>0</v>
      </c>
      <c r="E24" s="380">
        <v>0</v>
      </c>
      <c r="F24" s="380">
        <v>0</v>
      </c>
      <c r="G24" s="380">
        <v>0</v>
      </c>
      <c r="H24" s="380">
        <v>0</v>
      </c>
      <c r="I24" s="380">
        <v>0</v>
      </c>
      <c r="J24" s="380">
        <v>0</v>
      </c>
      <c r="K24" s="380">
        <v>0</v>
      </c>
      <c r="L24" s="380">
        <v>0</v>
      </c>
      <c r="M24" s="380">
        <v>0</v>
      </c>
      <c r="N24" s="380">
        <v>0</v>
      </c>
      <c r="O24" s="380">
        <v>0</v>
      </c>
      <c r="P24" s="381">
        <v>0</v>
      </c>
      <c r="Q24" s="359" t="s">
        <v>162</v>
      </c>
      <c r="R24" s="382">
        <f t="shared" si="0"/>
        <v>0</v>
      </c>
    </row>
    <row r="25" spans="1:18">
      <c r="A25" s="379" t="s">
        <v>1694</v>
      </c>
      <c r="B25" s="380" t="s">
        <v>1683</v>
      </c>
      <c r="C25" s="380">
        <v>2185000</v>
      </c>
      <c r="D25" s="380">
        <v>2191000</v>
      </c>
      <c r="E25" s="380">
        <v>2198000</v>
      </c>
      <c r="F25" s="380">
        <v>2205000</v>
      </c>
      <c r="G25" s="380">
        <v>2211000</v>
      </c>
      <c r="H25" s="380">
        <v>2218000</v>
      </c>
      <c r="I25" s="380">
        <v>2224000</v>
      </c>
      <c r="J25" s="380">
        <v>2231000</v>
      </c>
      <c r="K25" s="380">
        <v>2237000</v>
      </c>
      <c r="L25" s="380">
        <v>2244000</v>
      </c>
      <c r="M25" s="380">
        <v>2251000</v>
      </c>
      <c r="N25" s="380">
        <v>2257000</v>
      </c>
      <c r="O25" s="380">
        <v>2264000</v>
      </c>
      <c r="P25" s="381">
        <v>2224283</v>
      </c>
      <c r="Q25" s="359" t="s">
        <v>162</v>
      </c>
      <c r="R25" s="382">
        <f t="shared" si="0"/>
        <v>0</v>
      </c>
    </row>
    <row r="26" spans="1:18">
      <c r="A26" s="379" t="s">
        <v>1695</v>
      </c>
      <c r="B26" s="380" t="s">
        <v>1683</v>
      </c>
      <c r="C26" s="380">
        <v>0</v>
      </c>
      <c r="D26" s="380">
        <v>0</v>
      </c>
      <c r="E26" s="380">
        <v>0</v>
      </c>
      <c r="F26" s="380">
        <v>0</v>
      </c>
      <c r="G26" s="380">
        <v>0</v>
      </c>
      <c r="H26" s="380">
        <v>0</v>
      </c>
      <c r="I26" s="380">
        <v>0</v>
      </c>
      <c r="J26" s="380">
        <v>0</v>
      </c>
      <c r="K26" s="380">
        <v>0</v>
      </c>
      <c r="L26" s="380">
        <v>0</v>
      </c>
      <c r="M26" s="380">
        <v>0</v>
      </c>
      <c r="N26" s="380">
        <v>0</v>
      </c>
      <c r="O26" s="380">
        <v>0</v>
      </c>
      <c r="P26" s="381">
        <v>0</v>
      </c>
      <c r="Q26" s="359" t="s">
        <v>162</v>
      </c>
      <c r="R26" s="382">
        <f t="shared" si="0"/>
        <v>0</v>
      </c>
    </row>
    <row r="27" spans="1:18">
      <c r="A27" s="379" t="s">
        <v>1696</v>
      </c>
      <c r="B27" s="380" t="s">
        <v>1683</v>
      </c>
      <c r="C27" s="380">
        <v>1200000</v>
      </c>
      <c r="D27" s="380">
        <v>1202000</v>
      </c>
      <c r="E27" s="380">
        <v>1204000</v>
      </c>
      <c r="F27" s="380">
        <v>1206000</v>
      </c>
      <c r="G27" s="380">
        <v>1209000</v>
      </c>
      <c r="H27" s="380">
        <v>1211000</v>
      </c>
      <c r="I27" s="380">
        <v>1213000</v>
      </c>
      <c r="J27" s="380">
        <v>1215000</v>
      </c>
      <c r="K27" s="380">
        <v>1217000</v>
      </c>
      <c r="L27" s="380">
        <v>1220000</v>
      </c>
      <c r="M27" s="380">
        <v>1222000</v>
      </c>
      <c r="N27" s="380">
        <v>1224000</v>
      </c>
      <c r="O27" s="380">
        <v>1226000</v>
      </c>
      <c r="P27" s="381">
        <v>1212966</v>
      </c>
      <c r="Q27" s="359" t="s">
        <v>162</v>
      </c>
      <c r="R27" s="382">
        <f t="shared" si="0"/>
        <v>0</v>
      </c>
    </row>
    <row r="28" spans="1:18">
      <c r="A28" s="379" t="s">
        <v>1697</v>
      </c>
      <c r="B28" s="380" t="s">
        <v>1683</v>
      </c>
      <c r="C28" s="380">
        <v>0</v>
      </c>
      <c r="D28" s="380">
        <v>0</v>
      </c>
      <c r="E28" s="380">
        <v>0</v>
      </c>
      <c r="F28" s="380">
        <v>0</v>
      </c>
      <c r="G28" s="380">
        <v>0</v>
      </c>
      <c r="H28" s="380">
        <v>0</v>
      </c>
      <c r="I28" s="380">
        <v>0</v>
      </c>
      <c r="J28" s="380">
        <v>0</v>
      </c>
      <c r="K28" s="380">
        <v>0</v>
      </c>
      <c r="L28" s="380">
        <v>0</v>
      </c>
      <c r="M28" s="380">
        <v>0</v>
      </c>
      <c r="N28" s="380">
        <v>0</v>
      </c>
      <c r="O28" s="380">
        <v>0</v>
      </c>
      <c r="P28" s="381">
        <v>0</v>
      </c>
      <c r="Q28" s="359" t="s">
        <v>162</v>
      </c>
      <c r="R28" s="382">
        <f t="shared" si="0"/>
        <v>0</v>
      </c>
    </row>
    <row r="29" spans="1:18">
      <c r="A29" s="379" t="s">
        <v>1698</v>
      </c>
      <c r="B29" s="380" t="s">
        <v>1683</v>
      </c>
      <c r="C29" s="380">
        <v>6457000</v>
      </c>
      <c r="D29" s="380">
        <v>6475000</v>
      </c>
      <c r="E29" s="380">
        <v>6493000</v>
      </c>
      <c r="F29" s="380">
        <v>6511000</v>
      </c>
      <c r="G29" s="380">
        <v>6530000</v>
      </c>
      <c r="H29" s="380">
        <v>6548000</v>
      </c>
      <c r="I29" s="380">
        <v>6566000</v>
      </c>
      <c r="J29" s="380">
        <v>6584000</v>
      </c>
      <c r="K29" s="380">
        <v>6602000</v>
      </c>
      <c r="L29" s="380">
        <v>6620000</v>
      </c>
      <c r="M29" s="380">
        <v>6639000</v>
      </c>
      <c r="N29" s="380">
        <v>6660000</v>
      </c>
      <c r="O29" s="380">
        <v>6680000</v>
      </c>
      <c r="P29" s="381">
        <v>6566391</v>
      </c>
      <c r="Q29" s="359" t="s">
        <v>162</v>
      </c>
      <c r="R29" s="382">
        <f t="shared" si="0"/>
        <v>0</v>
      </c>
    </row>
    <row r="30" spans="1:18">
      <c r="A30" s="379" t="s">
        <v>1699</v>
      </c>
      <c r="B30" s="380" t="s">
        <v>1683</v>
      </c>
      <c r="C30" s="380">
        <v>0</v>
      </c>
      <c r="D30" s="380">
        <v>0</v>
      </c>
      <c r="E30" s="380">
        <v>0</v>
      </c>
      <c r="F30" s="380">
        <v>0</v>
      </c>
      <c r="G30" s="380">
        <v>0</v>
      </c>
      <c r="H30" s="380">
        <v>0</v>
      </c>
      <c r="I30" s="380">
        <v>0</v>
      </c>
      <c r="J30" s="380">
        <v>0</v>
      </c>
      <c r="K30" s="380">
        <v>0</v>
      </c>
      <c r="L30" s="380">
        <v>0</v>
      </c>
      <c r="M30" s="380">
        <v>0</v>
      </c>
      <c r="N30" s="380">
        <v>0</v>
      </c>
      <c r="O30" s="380">
        <v>0</v>
      </c>
      <c r="P30" s="381">
        <v>0</v>
      </c>
      <c r="Q30" s="359" t="s">
        <v>162</v>
      </c>
      <c r="R30" s="382">
        <f t="shared" si="0"/>
        <v>0</v>
      </c>
    </row>
    <row r="31" spans="1:18">
      <c r="A31" s="379" t="s">
        <v>1700</v>
      </c>
      <c r="B31" s="380" t="s">
        <v>1683</v>
      </c>
      <c r="C31" s="380">
        <v>61000</v>
      </c>
      <c r="D31" s="380">
        <v>61000</v>
      </c>
      <c r="E31" s="380">
        <v>62000</v>
      </c>
      <c r="F31" s="380">
        <v>62000</v>
      </c>
      <c r="G31" s="380">
        <v>63000</v>
      </c>
      <c r="H31" s="380">
        <v>63000</v>
      </c>
      <c r="I31" s="380">
        <v>64000</v>
      </c>
      <c r="J31" s="380">
        <v>64000</v>
      </c>
      <c r="K31" s="380">
        <v>65000</v>
      </c>
      <c r="L31" s="380">
        <v>66000</v>
      </c>
      <c r="M31" s="380">
        <v>66000</v>
      </c>
      <c r="N31" s="380">
        <v>67000</v>
      </c>
      <c r="O31" s="380">
        <v>67000</v>
      </c>
      <c r="P31" s="381">
        <v>63878</v>
      </c>
      <c r="Q31" s="359" t="s">
        <v>162</v>
      </c>
      <c r="R31" s="382">
        <f t="shared" si="0"/>
        <v>0</v>
      </c>
    </row>
    <row r="32" spans="1:18">
      <c r="A32" s="379" t="s">
        <v>1701</v>
      </c>
      <c r="B32" s="380" t="s">
        <v>1683</v>
      </c>
      <c r="C32" s="380">
        <v>2000</v>
      </c>
      <c r="D32" s="380">
        <v>2000</v>
      </c>
      <c r="E32" s="380">
        <v>2000</v>
      </c>
      <c r="F32" s="380">
        <v>2000</v>
      </c>
      <c r="G32" s="380">
        <v>2000</v>
      </c>
      <c r="H32" s="380">
        <v>2000</v>
      </c>
      <c r="I32" s="380">
        <v>2000</v>
      </c>
      <c r="J32" s="380">
        <v>2000</v>
      </c>
      <c r="K32" s="380">
        <v>2000</v>
      </c>
      <c r="L32" s="380">
        <v>2000</v>
      </c>
      <c r="M32" s="380">
        <v>2000</v>
      </c>
      <c r="N32" s="380">
        <v>2000</v>
      </c>
      <c r="O32" s="380">
        <v>2000</v>
      </c>
      <c r="P32" s="381">
        <v>1764</v>
      </c>
      <c r="Q32" s="359" t="s">
        <v>162</v>
      </c>
      <c r="R32" s="382">
        <f t="shared" si="0"/>
        <v>0</v>
      </c>
    </row>
    <row r="33" spans="1:18">
      <c r="A33" s="379" t="s">
        <v>1702</v>
      </c>
      <c r="B33" s="380" t="s">
        <v>1683</v>
      </c>
      <c r="C33" s="380">
        <v>0</v>
      </c>
      <c r="D33" s="380">
        <v>0</v>
      </c>
      <c r="E33" s="380">
        <v>0</v>
      </c>
      <c r="F33" s="380">
        <v>0</v>
      </c>
      <c r="G33" s="380">
        <v>0</v>
      </c>
      <c r="H33" s="380">
        <v>0</v>
      </c>
      <c r="I33" s="380">
        <v>0</v>
      </c>
      <c r="J33" s="380">
        <v>0</v>
      </c>
      <c r="K33" s="380">
        <v>0</v>
      </c>
      <c r="L33" s="380">
        <v>0</v>
      </c>
      <c r="M33" s="380">
        <v>0</v>
      </c>
      <c r="N33" s="380">
        <v>0</v>
      </c>
      <c r="O33" s="380">
        <v>0</v>
      </c>
      <c r="P33" s="381">
        <v>0</v>
      </c>
      <c r="Q33" s="359" t="s">
        <v>162</v>
      </c>
      <c r="R33" s="382">
        <f t="shared" si="0"/>
        <v>0</v>
      </c>
    </row>
    <row r="34" spans="1:18">
      <c r="A34" s="379" t="s">
        <v>1703</v>
      </c>
      <c r="B34" s="380" t="s">
        <v>1683</v>
      </c>
      <c r="C34" s="380">
        <v>209000</v>
      </c>
      <c r="D34" s="380">
        <v>210000</v>
      </c>
      <c r="E34" s="380">
        <v>211000</v>
      </c>
      <c r="F34" s="380">
        <v>212000</v>
      </c>
      <c r="G34" s="380">
        <v>213000</v>
      </c>
      <c r="H34" s="380">
        <v>214000</v>
      </c>
      <c r="I34" s="380">
        <v>215000</v>
      </c>
      <c r="J34" s="380">
        <v>217000</v>
      </c>
      <c r="K34" s="380">
        <v>218000</v>
      </c>
      <c r="L34" s="380">
        <v>219000</v>
      </c>
      <c r="M34" s="380">
        <v>220000</v>
      </c>
      <c r="N34" s="380">
        <v>221000</v>
      </c>
      <c r="O34" s="380">
        <v>222000</v>
      </c>
      <c r="P34" s="381">
        <v>215469</v>
      </c>
      <c r="Q34" s="359" t="s">
        <v>162</v>
      </c>
      <c r="R34" s="382">
        <f t="shared" si="0"/>
        <v>0</v>
      </c>
    </row>
    <row r="35" spans="1:18">
      <c r="A35" s="379" t="s">
        <v>1704</v>
      </c>
      <c r="B35" s="380" t="s">
        <v>1683</v>
      </c>
      <c r="C35" s="380">
        <v>0</v>
      </c>
      <c r="D35" s="380">
        <v>0</v>
      </c>
      <c r="E35" s="380">
        <v>0</v>
      </c>
      <c r="F35" s="380">
        <v>0</v>
      </c>
      <c r="G35" s="380">
        <v>0</v>
      </c>
      <c r="H35" s="380">
        <v>0</v>
      </c>
      <c r="I35" s="380">
        <v>0</v>
      </c>
      <c r="J35" s="380">
        <v>0</v>
      </c>
      <c r="K35" s="380">
        <v>0</v>
      </c>
      <c r="L35" s="380">
        <v>0</v>
      </c>
      <c r="M35" s="380">
        <v>0</v>
      </c>
      <c r="N35" s="380">
        <v>0</v>
      </c>
      <c r="O35" s="380">
        <v>0</v>
      </c>
      <c r="P35" s="381">
        <v>0</v>
      </c>
      <c r="Q35" s="359" t="s">
        <v>162</v>
      </c>
      <c r="R35" s="382">
        <f t="shared" si="0"/>
        <v>0</v>
      </c>
    </row>
    <row r="36" spans="1:18">
      <c r="A36" s="379" t="s">
        <v>1705</v>
      </c>
      <c r="B36" s="380" t="s">
        <v>1683</v>
      </c>
      <c r="C36" s="380">
        <v>0</v>
      </c>
      <c r="D36" s="380">
        <v>0</v>
      </c>
      <c r="E36" s="380">
        <v>0</v>
      </c>
      <c r="F36" s="380">
        <v>0</v>
      </c>
      <c r="G36" s="380">
        <v>0</v>
      </c>
      <c r="H36" s="380">
        <v>0</v>
      </c>
      <c r="I36" s="380">
        <v>0</v>
      </c>
      <c r="J36" s="380">
        <v>0</v>
      </c>
      <c r="K36" s="380">
        <v>0</v>
      </c>
      <c r="L36" s="380">
        <v>0</v>
      </c>
      <c r="M36" s="380">
        <v>0</v>
      </c>
      <c r="N36" s="380">
        <v>0</v>
      </c>
      <c r="O36" s="380">
        <v>0</v>
      </c>
      <c r="P36" s="381">
        <v>0</v>
      </c>
      <c r="Q36" s="359" t="s">
        <v>162</v>
      </c>
      <c r="R36" s="382">
        <f t="shared" si="0"/>
        <v>0</v>
      </c>
    </row>
    <row r="37" spans="1:18">
      <c r="A37" s="379" t="s">
        <v>1706</v>
      </c>
      <c r="B37" s="380" t="s">
        <v>1683</v>
      </c>
      <c r="C37" s="380">
        <v>182000</v>
      </c>
      <c r="D37" s="380">
        <v>182000</v>
      </c>
      <c r="E37" s="380">
        <v>182000</v>
      </c>
      <c r="F37" s="380">
        <v>182000</v>
      </c>
      <c r="G37" s="380">
        <v>183000</v>
      </c>
      <c r="H37" s="380">
        <v>183000</v>
      </c>
      <c r="I37" s="380">
        <v>183000</v>
      </c>
      <c r="J37" s="380">
        <v>184000</v>
      </c>
      <c r="K37" s="380">
        <v>184000</v>
      </c>
      <c r="L37" s="380">
        <v>184000</v>
      </c>
      <c r="M37" s="380">
        <v>185000</v>
      </c>
      <c r="N37" s="380">
        <v>185000</v>
      </c>
      <c r="O37" s="380">
        <v>186000</v>
      </c>
      <c r="P37" s="381">
        <v>183460</v>
      </c>
      <c r="Q37" s="359" t="s">
        <v>162</v>
      </c>
      <c r="R37" s="382">
        <f t="shared" si="0"/>
        <v>0</v>
      </c>
    </row>
    <row r="38" spans="1:18">
      <c r="A38" s="379" t="s">
        <v>1707</v>
      </c>
      <c r="B38" s="380" t="s">
        <v>1683</v>
      </c>
      <c r="C38" s="380">
        <v>5000</v>
      </c>
      <c r="D38" s="380">
        <v>5000</v>
      </c>
      <c r="E38" s="380">
        <v>5000</v>
      </c>
      <c r="F38" s="380">
        <v>5000</v>
      </c>
      <c r="G38" s="380">
        <v>5000</v>
      </c>
      <c r="H38" s="380">
        <v>5000</v>
      </c>
      <c r="I38" s="380">
        <v>6000</v>
      </c>
      <c r="J38" s="380">
        <v>6000</v>
      </c>
      <c r="K38" s="380">
        <v>6000</v>
      </c>
      <c r="L38" s="380">
        <v>6000</v>
      </c>
      <c r="M38" s="380">
        <v>6000</v>
      </c>
      <c r="N38" s="380">
        <v>6000</v>
      </c>
      <c r="O38" s="380">
        <v>6000</v>
      </c>
      <c r="P38" s="381">
        <v>5540</v>
      </c>
      <c r="Q38" s="359" t="s">
        <v>162</v>
      </c>
      <c r="R38" s="382">
        <f t="shared" si="0"/>
        <v>0</v>
      </c>
    </row>
    <row r="39" spans="1:18">
      <c r="A39" s="379" t="s">
        <v>1708</v>
      </c>
      <c r="B39" s="380" t="s">
        <v>1683</v>
      </c>
      <c r="C39" s="380">
        <v>0</v>
      </c>
      <c r="D39" s="380">
        <v>0</v>
      </c>
      <c r="E39" s="380">
        <v>0</v>
      </c>
      <c r="F39" s="380">
        <v>0</v>
      </c>
      <c r="G39" s="380">
        <v>0</v>
      </c>
      <c r="H39" s="380">
        <v>0</v>
      </c>
      <c r="I39" s="380">
        <v>0</v>
      </c>
      <c r="J39" s="380">
        <v>0</v>
      </c>
      <c r="K39" s="380">
        <v>0</v>
      </c>
      <c r="L39" s="380">
        <v>0</v>
      </c>
      <c r="M39" s="380">
        <v>0</v>
      </c>
      <c r="N39" s="380">
        <v>0</v>
      </c>
      <c r="O39" s="380">
        <v>0</v>
      </c>
      <c r="P39" s="381">
        <v>0</v>
      </c>
      <c r="Q39" s="359" t="s">
        <v>162</v>
      </c>
      <c r="R39" s="382">
        <f t="shared" si="0"/>
        <v>0</v>
      </c>
    </row>
    <row r="40" spans="1:18">
      <c r="A40" s="379" t="s">
        <v>1709</v>
      </c>
      <c r="B40" s="380" t="s">
        <v>1683</v>
      </c>
      <c r="C40" s="380">
        <v>0</v>
      </c>
      <c r="D40" s="380">
        <v>0</v>
      </c>
      <c r="E40" s="380">
        <v>0</v>
      </c>
      <c r="F40" s="380">
        <v>0</v>
      </c>
      <c r="G40" s="380">
        <v>0</v>
      </c>
      <c r="H40" s="380">
        <v>0</v>
      </c>
      <c r="I40" s="380">
        <v>0</v>
      </c>
      <c r="J40" s="380">
        <v>0</v>
      </c>
      <c r="K40" s="380">
        <v>0</v>
      </c>
      <c r="L40" s="380">
        <v>0</v>
      </c>
      <c r="M40" s="380">
        <v>0</v>
      </c>
      <c r="N40" s="380">
        <v>0</v>
      </c>
      <c r="O40" s="380">
        <v>0</v>
      </c>
      <c r="P40" s="381">
        <v>185</v>
      </c>
      <c r="Q40" s="359" t="s">
        <v>162</v>
      </c>
      <c r="R40" s="382">
        <f t="shared" si="0"/>
        <v>0</v>
      </c>
    </row>
    <row r="41" spans="1:18">
      <c r="A41" s="379" t="s">
        <v>1713</v>
      </c>
      <c r="B41" s="380" t="s">
        <v>1712</v>
      </c>
      <c r="C41" s="380">
        <v>1883000</v>
      </c>
      <c r="D41" s="380">
        <v>1891000</v>
      </c>
      <c r="E41" s="380">
        <v>1900000</v>
      </c>
      <c r="F41" s="380">
        <v>1909000</v>
      </c>
      <c r="G41" s="380">
        <v>1917000</v>
      </c>
      <c r="H41" s="380">
        <v>1926000</v>
      </c>
      <c r="I41" s="380">
        <v>1935000</v>
      </c>
      <c r="J41" s="380">
        <v>1944000</v>
      </c>
      <c r="K41" s="380">
        <v>1952000</v>
      </c>
      <c r="L41" s="380">
        <v>1961000</v>
      </c>
      <c r="M41" s="380">
        <v>1970000</v>
      </c>
      <c r="N41" s="380">
        <v>1979000</v>
      </c>
      <c r="O41" s="380">
        <v>1987000</v>
      </c>
      <c r="P41" s="381">
        <v>1934946</v>
      </c>
      <c r="Q41" s="359" t="s">
        <v>162</v>
      </c>
      <c r="R41" s="382">
        <f t="shared" si="0"/>
        <v>0</v>
      </c>
    </row>
    <row r="42" spans="1:18">
      <c r="A42" s="379" t="s">
        <v>1714</v>
      </c>
      <c r="B42" s="380" t="s">
        <v>1712</v>
      </c>
      <c r="C42" s="380">
        <v>0</v>
      </c>
      <c r="D42" s="380">
        <v>0</v>
      </c>
      <c r="E42" s="380">
        <v>0</v>
      </c>
      <c r="F42" s="380">
        <v>0</v>
      </c>
      <c r="G42" s="380">
        <v>0</v>
      </c>
      <c r="H42" s="380">
        <v>0</v>
      </c>
      <c r="I42" s="380">
        <v>0</v>
      </c>
      <c r="J42" s="380">
        <v>0</v>
      </c>
      <c r="K42" s="380">
        <v>0</v>
      </c>
      <c r="L42" s="380">
        <v>0</v>
      </c>
      <c r="M42" s="380">
        <v>0</v>
      </c>
      <c r="N42" s="380">
        <v>0</v>
      </c>
      <c r="O42" s="380">
        <v>0</v>
      </c>
      <c r="P42" s="381">
        <v>0</v>
      </c>
      <c r="Q42" s="359" t="s">
        <v>162</v>
      </c>
      <c r="R42" s="382">
        <f t="shared" si="0"/>
        <v>0</v>
      </c>
    </row>
    <row r="43" spans="1:18">
      <c r="A43" s="379" t="s">
        <v>1715</v>
      </c>
      <c r="B43" s="380" t="s">
        <v>1712</v>
      </c>
      <c r="C43" s="380">
        <v>1483000</v>
      </c>
      <c r="D43" s="380">
        <v>1493000</v>
      </c>
      <c r="E43" s="380">
        <v>1504000</v>
      </c>
      <c r="F43" s="380">
        <v>1515000</v>
      </c>
      <c r="G43" s="380">
        <v>1525000</v>
      </c>
      <c r="H43" s="380">
        <v>1536000</v>
      </c>
      <c r="I43" s="380">
        <v>1547000</v>
      </c>
      <c r="J43" s="380">
        <v>1557000</v>
      </c>
      <c r="K43" s="380">
        <v>1568000</v>
      </c>
      <c r="L43" s="380">
        <v>1579000</v>
      </c>
      <c r="M43" s="380">
        <v>1589000</v>
      </c>
      <c r="N43" s="380">
        <v>1600000</v>
      </c>
      <c r="O43" s="380">
        <v>1611000</v>
      </c>
      <c r="P43" s="381">
        <v>1546608</v>
      </c>
      <c r="Q43" s="359" t="s">
        <v>162</v>
      </c>
      <c r="R43" s="382">
        <f t="shared" si="0"/>
        <v>0</v>
      </c>
    </row>
    <row r="44" spans="1:18">
      <c r="A44" s="379" t="s">
        <v>1716</v>
      </c>
      <c r="B44" s="380" t="s">
        <v>1712</v>
      </c>
      <c r="C44" s="380">
        <v>1619000</v>
      </c>
      <c r="D44" s="380">
        <v>1628000</v>
      </c>
      <c r="E44" s="380">
        <v>1636000</v>
      </c>
      <c r="F44" s="380">
        <v>1645000</v>
      </c>
      <c r="G44" s="380">
        <v>1654000</v>
      </c>
      <c r="H44" s="380">
        <v>1662000</v>
      </c>
      <c r="I44" s="380">
        <v>1671000</v>
      </c>
      <c r="J44" s="380">
        <v>1679000</v>
      </c>
      <c r="K44" s="380">
        <v>1688000</v>
      </c>
      <c r="L44" s="380">
        <v>1697000</v>
      </c>
      <c r="M44" s="380">
        <v>1705000</v>
      </c>
      <c r="N44" s="380">
        <v>1714000</v>
      </c>
      <c r="O44" s="380">
        <v>1723000</v>
      </c>
      <c r="P44" s="381">
        <v>1670827</v>
      </c>
      <c r="Q44" s="359" t="s">
        <v>162</v>
      </c>
      <c r="R44" s="382">
        <f t="shared" si="0"/>
        <v>0</v>
      </c>
    </row>
    <row r="45" spans="1:18">
      <c r="A45" s="379" t="s">
        <v>1721</v>
      </c>
      <c r="B45" s="380" t="s">
        <v>1720</v>
      </c>
      <c r="C45" s="380">
        <v>623000</v>
      </c>
      <c r="D45" s="380">
        <v>625000</v>
      </c>
      <c r="E45" s="380">
        <v>626000</v>
      </c>
      <c r="F45" s="380">
        <v>628000</v>
      </c>
      <c r="G45" s="380">
        <v>630000</v>
      </c>
      <c r="H45" s="380">
        <v>632000</v>
      </c>
      <c r="I45" s="380">
        <v>634000</v>
      </c>
      <c r="J45" s="380">
        <v>636000</v>
      </c>
      <c r="K45" s="380">
        <v>638000</v>
      </c>
      <c r="L45" s="380">
        <v>640000</v>
      </c>
      <c r="M45" s="380">
        <v>641000</v>
      </c>
      <c r="N45" s="380">
        <v>643000</v>
      </c>
      <c r="O45" s="380">
        <v>645000</v>
      </c>
      <c r="P45" s="381">
        <v>633937</v>
      </c>
      <c r="Q45" s="359" t="s">
        <v>162</v>
      </c>
      <c r="R45" s="382">
        <f t="shared" si="0"/>
        <v>0</v>
      </c>
    </row>
    <row r="46" spans="1:18">
      <c r="A46" s="379" t="s">
        <v>1724</v>
      </c>
      <c r="B46" s="380" t="s">
        <v>1725</v>
      </c>
      <c r="C46" s="380">
        <v>781000</v>
      </c>
      <c r="D46" s="380">
        <v>797000</v>
      </c>
      <c r="E46" s="380">
        <v>811000</v>
      </c>
      <c r="F46" s="380">
        <v>823000</v>
      </c>
      <c r="G46" s="380">
        <v>835000</v>
      </c>
      <c r="H46" s="380">
        <v>847000</v>
      </c>
      <c r="I46" s="380">
        <v>859000</v>
      </c>
      <c r="J46" s="380">
        <v>870000</v>
      </c>
      <c r="K46" s="380">
        <v>882000</v>
      </c>
      <c r="L46" s="380">
        <v>894000</v>
      </c>
      <c r="M46" s="380">
        <v>906000</v>
      </c>
      <c r="N46" s="380">
        <v>918000</v>
      </c>
      <c r="O46" s="380">
        <v>931000</v>
      </c>
      <c r="P46" s="381">
        <v>858119</v>
      </c>
      <c r="Q46" s="359" t="s">
        <v>164</v>
      </c>
      <c r="R46" s="382">
        <f t="shared" si="0"/>
        <v>0</v>
      </c>
    </row>
    <row r="47" spans="1:18">
      <c r="A47" s="379" t="s">
        <v>1726</v>
      </c>
      <c r="B47" s="380" t="s">
        <v>1725</v>
      </c>
      <c r="C47" s="380">
        <v>0</v>
      </c>
      <c r="D47" s="380">
        <v>0</v>
      </c>
      <c r="E47" s="380">
        <v>0</v>
      </c>
      <c r="F47" s="380">
        <v>0</v>
      </c>
      <c r="G47" s="380">
        <v>0</v>
      </c>
      <c r="H47" s="380">
        <v>0</v>
      </c>
      <c r="I47" s="380">
        <v>0</v>
      </c>
      <c r="J47" s="380">
        <v>0</v>
      </c>
      <c r="K47" s="380">
        <v>0</v>
      </c>
      <c r="L47" s="380">
        <v>0</v>
      </c>
      <c r="M47" s="380">
        <v>0</v>
      </c>
      <c r="N47" s="380">
        <v>0</v>
      </c>
      <c r="O47" s="380">
        <v>0</v>
      </c>
      <c r="P47" s="381">
        <v>0</v>
      </c>
      <c r="Q47" s="359" t="s">
        <v>164</v>
      </c>
      <c r="R47" s="382">
        <f t="shared" si="0"/>
        <v>0</v>
      </c>
    </row>
    <row r="48" spans="1:18">
      <c r="A48" s="379" t="s">
        <v>1727</v>
      </c>
      <c r="B48" s="380" t="s">
        <v>1725</v>
      </c>
      <c r="C48" s="380">
        <v>43000</v>
      </c>
      <c r="D48" s="380">
        <v>-275000</v>
      </c>
      <c r="E48" s="380">
        <v>-227000</v>
      </c>
      <c r="F48" s="380">
        <v>-178000</v>
      </c>
      <c r="G48" s="380">
        <v>-128000</v>
      </c>
      <c r="H48" s="380">
        <v>-78000</v>
      </c>
      <c r="I48" s="380">
        <v>-27000</v>
      </c>
      <c r="J48" s="380">
        <v>23000</v>
      </c>
      <c r="K48" s="380">
        <v>70000</v>
      </c>
      <c r="L48" s="380">
        <v>108000</v>
      </c>
      <c r="M48" s="380">
        <v>155000</v>
      </c>
      <c r="N48" s="380">
        <v>205000</v>
      </c>
      <c r="O48" s="380">
        <v>255000</v>
      </c>
      <c r="P48" s="381">
        <v>-16946</v>
      </c>
      <c r="Q48" s="359" t="s">
        <v>164</v>
      </c>
      <c r="R48" s="382">
        <f t="shared" si="0"/>
        <v>0</v>
      </c>
    </row>
    <row r="49" spans="1:18">
      <c r="A49" s="379" t="s">
        <v>1728</v>
      </c>
      <c r="B49" s="380" t="s">
        <v>1725</v>
      </c>
      <c r="C49" s="380">
        <v>0</v>
      </c>
      <c r="D49" s="380">
        <v>0</v>
      </c>
      <c r="E49" s="380">
        <v>0</v>
      </c>
      <c r="F49" s="380">
        <v>0</v>
      </c>
      <c r="G49" s="380">
        <v>0</v>
      </c>
      <c r="H49" s="380">
        <v>0</v>
      </c>
      <c r="I49" s="380">
        <v>0</v>
      </c>
      <c r="J49" s="380">
        <v>0</v>
      </c>
      <c r="K49" s="380">
        <v>0</v>
      </c>
      <c r="L49" s="380">
        <v>0</v>
      </c>
      <c r="M49" s="380">
        <v>0</v>
      </c>
      <c r="N49" s="380">
        <v>0</v>
      </c>
      <c r="O49" s="380">
        <v>0</v>
      </c>
      <c r="P49" s="381">
        <v>0</v>
      </c>
      <c r="Q49" s="359" t="s">
        <v>164</v>
      </c>
      <c r="R49" s="382">
        <f t="shared" si="0"/>
        <v>0</v>
      </c>
    </row>
    <row r="50" spans="1:18">
      <c r="A50" s="379" t="s">
        <v>1729</v>
      </c>
      <c r="B50" s="380" t="s">
        <v>1725</v>
      </c>
      <c r="C50" s="380">
        <v>0</v>
      </c>
      <c r="D50" s="380">
        <v>0</v>
      </c>
      <c r="E50" s="380">
        <v>0</v>
      </c>
      <c r="F50" s="380">
        <v>0</v>
      </c>
      <c r="G50" s="380">
        <v>0</v>
      </c>
      <c r="H50" s="380">
        <v>0</v>
      </c>
      <c r="I50" s="380">
        <v>0</v>
      </c>
      <c r="J50" s="380">
        <v>0</v>
      </c>
      <c r="K50" s="380">
        <v>0</v>
      </c>
      <c r="L50" s="380">
        <v>0</v>
      </c>
      <c r="M50" s="380">
        <v>0</v>
      </c>
      <c r="N50" s="380">
        <v>0</v>
      </c>
      <c r="O50" s="380">
        <v>0</v>
      </c>
      <c r="P50" s="381">
        <v>0</v>
      </c>
      <c r="Q50" s="359" t="s">
        <v>164</v>
      </c>
      <c r="R50" s="382">
        <f t="shared" si="0"/>
        <v>0</v>
      </c>
    </row>
    <row r="51" spans="1:18">
      <c r="A51" s="379" t="s">
        <v>1730</v>
      </c>
      <c r="B51" s="380" t="s">
        <v>1725</v>
      </c>
      <c r="C51" s="380">
        <v>0</v>
      </c>
      <c r="D51" s="380">
        <v>0</v>
      </c>
      <c r="E51" s="380">
        <v>0</v>
      </c>
      <c r="F51" s="380">
        <v>0</v>
      </c>
      <c r="G51" s="380">
        <v>0</v>
      </c>
      <c r="H51" s="380">
        <v>0</v>
      </c>
      <c r="I51" s="380">
        <v>0</v>
      </c>
      <c r="J51" s="380">
        <v>0</v>
      </c>
      <c r="K51" s="380">
        <v>0</v>
      </c>
      <c r="L51" s="380">
        <v>0</v>
      </c>
      <c r="M51" s="380">
        <v>0</v>
      </c>
      <c r="N51" s="380">
        <v>0</v>
      </c>
      <c r="O51" s="380">
        <v>0</v>
      </c>
      <c r="P51" s="381">
        <v>0</v>
      </c>
      <c r="Q51" s="359" t="s">
        <v>164</v>
      </c>
      <c r="R51" s="382">
        <f t="shared" si="0"/>
        <v>0</v>
      </c>
    </row>
    <row r="52" spans="1:18">
      <c r="A52" s="379" t="s">
        <v>1731</v>
      </c>
      <c r="B52" s="380" t="s">
        <v>1725</v>
      </c>
      <c r="C52" s="380">
        <v>0</v>
      </c>
      <c r="D52" s="380">
        <v>0</v>
      </c>
      <c r="E52" s="380">
        <v>0</v>
      </c>
      <c r="F52" s="380">
        <v>0</v>
      </c>
      <c r="G52" s="380">
        <v>0</v>
      </c>
      <c r="H52" s="380">
        <v>0</v>
      </c>
      <c r="I52" s="380">
        <v>0</v>
      </c>
      <c r="J52" s="380">
        <v>0</v>
      </c>
      <c r="K52" s="380">
        <v>0</v>
      </c>
      <c r="L52" s="380">
        <v>0</v>
      </c>
      <c r="M52" s="380">
        <v>0</v>
      </c>
      <c r="N52" s="380">
        <v>0</v>
      </c>
      <c r="O52" s="380">
        <v>0</v>
      </c>
      <c r="P52" s="381">
        <v>0</v>
      </c>
      <c r="Q52" s="359" t="s">
        <v>164</v>
      </c>
      <c r="R52" s="382">
        <f t="shared" si="0"/>
        <v>0</v>
      </c>
    </row>
    <row r="53" spans="1:18">
      <c r="A53" s="379" t="s">
        <v>1732</v>
      </c>
      <c r="B53" s="380" t="s">
        <v>1725</v>
      </c>
      <c r="C53" s="380">
        <v>0</v>
      </c>
      <c r="D53" s="380">
        <v>0</v>
      </c>
      <c r="E53" s="380">
        <v>0</v>
      </c>
      <c r="F53" s="380">
        <v>0</v>
      </c>
      <c r="G53" s="380">
        <v>0</v>
      </c>
      <c r="H53" s="380">
        <v>0</v>
      </c>
      <c r="I53" s="380">
        <v>0</v>
      </c>
      <c r="J53" s="380">
        <v>0</v>
      </c>
      <c r="K53" s="380">
        <v>0</v>
      </c>
      <c r="L53" s="380">
        <v>0</v>
      </c>
      <c r="M53" s="380">
        <v>0</v>
      </c>
      <c r="N53" s="380">
        <v>0</v>
      </c>
      <c r="O53" s="380">
        <v>0</v>
      </c>
      <c r="P53" s="381">
        <v>0</v>
      </c>
      <c r="Q53" s="359" t="s">
        <v>164</v>
      </c>
      <c r="R53" s="382">
        <f t="shared" si="0"/>
        <v>0</v>
      </c>
    </row>
    <row r="54" spans="1:18">
      <c r="A54" s="379" t="s">
        <v>1733</v>
      </c>
      <c r="B54" s="380" t="s">
        <v>1725</v>
      </c>
      <c r="C54" s="380">
        <v>0</v>
      </c>
      <c r="D54" s="380">
        <v>0</v>
      </c>
      <c r="E54" s="380">
        <v>0</v>
      </c>
      <c r="F54" s="380">
        <v>0</v>
      </c>
      <c r="G54" s="380">
        <v>0</v>
      </c>
      <c r="H54" s="380">
        <v>0</v>
      </c>
      <c r="I54" s="380">
        <v>0</v>
      </c>
      <c r="J54" s="380">
        <v>0</v>
      </c>
      <c r="K54" s="380">
        <v>0</v>
      </c>
      <c r="L54" s="380">
        <v>0</v>
      </c>
      <c r="M54" s="380">
        <v>0</v>
      </c>
      <c r="N54" s="380">
        <v>0</v>
      </c>
      <c r="O54" s="380">
        <v>0</v>
      </c>
      <c r="P54" s="381">
        <v>0</v>
      </c>
      <c r="Q54" s="359" t="s">
        <v>164</v>
      </c>
      <c r="R54" s="382">
        <f t="shared" si="0"/>
        <v>0</v>
      </c>
    </row>
    <row r="55" spans="1:18">
      <c r="A55" s="379" t="s">
        <v>1734</v>
      </c>
      <c r="B55" s="380" t="s">
        <v>1725</v>
      </c>
      <c r="C55" s="380">
        <v>-135000</v>
      </c>
      <c r="D55" s="380">
        <v>-136000</v>
      </c>
      <c r="E55" s="380">
        <v>-133000</v>
      </c>
      <c r="F55" s="380">
        <v>-136000</v>
      </c>
      <c r="G55" s="380">
        <v>-133000</v>
      </c>
      <c r="H55" s="380">
        <v>-131000</v>
      </c>
      <c r="I55" s="380">
        <v>-129000</v>
      </c>
      <c r="J55" s="380">
        <v>-126000</v>
      </c>
      <c r="K55" s="380">
        <v>-124000</v>
      </c>
      <c r="L55" s="380">
        <v>-122000</v>
      </c>
      <c r="M55" s="380">
        <v>-120000</v>
      </c>
      <c r="N55" s="380">
        <v>-117000</v>
      </c>
      <c r="O55" s="380">
        <v>-115000</v>
      </c>
      <c r="P55" s="381">
        <v>-127691</v>
      </c>
      <c r="Q55" s="359" t="s">
        <v>164</v>
      </c>
      <c r="R55" s="382">
        <f t="shared" si="0"/>
        <v>0</v>
      </c>
    </row>
    <row r="56" spans="1:18">
      <c r="A56" s="379" t="s">
        <v>1735</v>
      </c>
      <c r="B56" s="380" t="s">
        <v>1725</v>
      </c>
      <c r="C56" s="380">
        <v>0</v>
      </c>
      <c r="D56" s="380">
        <v>0</v>
      </c>
      <c r="E56" s="380">
        <v>0</v>
      </c>
      <c r="F56" s="380">
        <v>0</v>
      </c>
      <c r="G56" s="380">
        <v>0</v>
      </c>
      <c r="H56" s="380">
        <v>0</v>
      </c>
      <c r="I56" s="380">
        <v>0</v>
      </c>
      <c r="J56" s="380">
        <v>0</v>
      </c>
      <c r="K56" s="380">
        <v>0</v>
      </c>
      <c r="L56" s="380">
        <v>0</v>
      </c>
      <c r="M56" s="380">
        <v>0</v>
      </c>
      <c r="N56" s="380">
        <v>0</v>
      </c>
      <c r="O56" s="380">
        <v>0</v>
      </c>
      <c r="P56" s="381">
        <v>0</v>
      </c>
      <c r="Q56" s="359" t="s">
        <v>164</v>
      </c>
      <c r="R56" s="382">
        <f t="shared" si="0"/>
        <v>0</v>
      </c>
    </row>
    <row r="57" spans="1:18">
      <c r="A57" s="379" t="s">
        <v>1736</v>
      </c>
      <c r="B57" s="380" t="s">
        <v>1725</v>
      </c>
      <c r="C57" s="380">
        <v>0</v>
      </c>
      <c r="D57" s="380">
        <v>0</v>
      </c>
      <c r="E57" s="380">
        <v>0</v>
      </c>
      <c r="F57" s="380">
        <v>0</v>
      </c>
      <c r="G57" s="380">
        <v>0</v>
      </c>
      <c r="H57" s="380">
        <v>0</v>
      </c>
      <c r="I57" s="380">
        <v>0</v>
      </c>
      <c r="J57" s="380">
        <v>0</v>
      </c>
      <c r="K57" s="380">
        <v>0</v>
      </c>
      <c r="L57" s="380">
        <v>0</v>
      </c>
      <c r="M57" s="380">
        <v>0</v>
      </c>
      <c r="N57" s="380">
        <v>0</v>
      </c>
      <c r="O57" s="380">
        <v>0</v>
      </c>
      <c r="P57" s="381">
        <v>0</v>
      </c>
      <c r="Q57" s="359" t="s">
        <v>164</v>
      </c>
      <c r="R57" s="382">
        <f t="shared" si="0"/>
        <v>0</v>
      </c>
    </row>
    <row r="58" spans="1:18">
      <c r="A58" s="379" t="s">
        <v>1737</v>
      </c>
      <c r="B58" s="380" t="s">
        <v>1725</v>
      </c>
      <c r="C58" s="380">
        <v>-899000</v>
      </c>
      <c r="D58" s="380">
        <v>-870000</v>
      </c>
      <c r="E58" s="380">
        <v>-853000</v>
      </c>
      <c r="F58" s="380">
        <v>-838000</v>
      </c>
      <c r="G58" s="380">
        <v>-822000</v>
      </c>
      <c r="H58" s="380">
        <v>-805000</v>
      </c>
      <c r="I58" s="380">
        <v>-825000</v>
      </c>
      <c r="J58" s="380">
        <v>-809000</v>
      </c>
      <c r="K58" s="380">
        <v>-793000</v>
      </c>
      <c r="L58" s="380">
        <v>-777000</v>
      </c>
      <c r="M58" s="380">
        <v>-763000</v>
      </c>
      <c r="N58" s="380">
        <v>-747000</v>
      </c>
      <c r="O58" s="380">
        <v>-731000</v>
      </c>
      <c r="P58" s="381">
        <v>-809802</v>
      </c>
      <c r="Q58" s="359" t="s">
        <v>164</v>
      </c>
      <c r="R58" s="382">
        <f t="shared" si="0"/>
        <v>0</v>
      </c>
    </row>
    <row r="59" spans="1:18">
      <c r="A59" s="379" t="s">
        <v>1738</v>
      </c>
      <c r="B59" s="380" t="s">
        <v>1725</v>
      </c>
      <c r="C59" s="380">
        <v>-165000</v>
      </c>
      <c r="D59" s="380">
        <v>-168000</v>
      </c>
      <c r="E59" s="380">
        <v>-3000</v>
      </c>
      <c r="F59" s="380">
        <v>-3000</v>
      </c>
      <c r="G59" s="380">
        <v>-1000</v>
      </c>
      <c r="H59" s="380">
        <v>-10000</v>
      </c>
      <c r="I59" s="380">
        <v>-4000</v>
      </c>
      <c r="J59" s="380">
        <v>-6000</v>
      </c>
      <c r="K59" s="380">
        <v>89000</v>
      </c>
      <c r="L59" s="380">
        <v>87000</v>
      </c>
      <c r="M59" s="380">
        <v>9000</v>
      </c>
      <c r="N59" s="380">
        <v>0</v>
      </c>
      <c r="O59" s="380">
        <v>0</v>
      </c>
      <c r="P59" s="381">
        <v>-7575</v>
      </c>
      <c r="Q59" s="359" t="s">
        <v>164</v>
      </c>
      <c r="R59" s="382">
        <f t="shared" si="0"/>
        <v>0</v>
      </c>
    </row>
    <row r="60" spans="1:18">
      <c r="A60" s="379" t="s">
        <v>1739</v>
      </c>
      <c r="B60" s="380" t="s">
        <v>1725</v>
      </c>
      <c r="C60" s="380">
        <v>0</v>
      </c>
      <c r="D60" s="380">
        <v>0</v>
      </c>
      <c r="E60" s="380">
        <v>0</v>
      </c>
      <c r="F60" s="380">
        <v>0</v>
      </c>
      <c r="G60" s="380">
        <v>0</v>
      </c>
      <c r="H60" s="380">
        <v>0</v>
      </c>
      <c r="I60" s="380">
        <v>0</v>
      </c>
      <c r="J60" s="380">
        <v>0</v>
      </c>
      <c r="K60" s="380">
        <v>0</v>
      </c>
      <c r="L60" s="380">
        <v>0</v>
      </c>
      <c r="M60" s="380">
        <v>0</v>
      </c>
      <c r="N60" s="380">
        <v>0</v>
      </c>
      <c r="O60" s="380">
        <v>0</v>
      </c>
      <c r="P60" s="381">
        <v>0</v>
      </c>
      <c r="Q60" s="359" t="s">
        <v>164</v>
      </c>
      <c r="R60" s="382">
        <f t="shared" si="0"/>
        <v>0</v>
      </c>
    </row>
    <row r="61" spans="1:18">
      <c r="A61" s="379" t="s">
        <v>1740</v>
      </c>
      <c r="B61" s="380" t="s">
        <v>1725</v>
      </c>
      <c r="C61" s="380">
        <v>10684000</v>
      </c>
      <c r="D61" s="380">
        <v>10606000</v>
      </c>
      <c r="E61" s="380">
        <v>10501000</v>
      </c>
      <c r="F61" s="380">
        <v>10540000</v>
      </c>
      <c r="G61" s="380">
        <v>10645000</v>
      </c>
      <c r="H61" s="380">
        <v>7043000</v>
      </c>
      <c r="I61" s="380">
        <v>7040000</v>
      </c>
      <c r="J61" s="380">
        <v>7218000</v>
      </c>
      <c r="K61" s="380">
        <v>8453000</v>
      </c>
      <c r="L61" s="380">
        <v>8478000</v>
      </c>
      <c r="M61" s="380">
        <v>9703000</v>
      </c>
      <c r="N61" s="380">
        <v>9785000</v>
      </c>
      <c r="O61" s="380">
        <v>9860000</v>
      </c>
      <c r="P61" s="381">
        <v>9190316</v>
      </c>
      <c r="Q61" s="359" t="s">
        <v>164</v>
      </c>
      <c r="R61" s="382">
        <f t="shared" si="0"/>
        <v>0</v>
      </c>
    </row>
    <row r="62" spans="1:18">
      <c r="A62" s="379" t="s">
        <v>1741</v>
      </c>
      <c r="B62" s="380" t="s">
        <v>1725</v>
      </c>
      <c r="C62" s="380">
        <v>-646000</v>
      </c>
      <c r="D62" s="380">
        <v>-647000</v>
      </c>
      <c r="E62" s="380">
        <v>-1000</v>
      </c>
      <c r="F62" s="380">
        <v>-1000</v>
      </c>
      <c r="G62" s="380">
        <v>-1000</v>
      </c>
      <c r="H62" s="380">
        <v>-5000</v>
      </c>
      <c r="I62" s="380">
        <v>0</v>
      </c>
      <c r="J62" s="380">
        <v>0</v>
      </c>
      <c r="K62" s="380">
        <v>220000</v>
      </c>
      <c r="L62" s="380">
        <v>222000</v>
      </c>
      <c r="M62" s="380">
        <v>30000</v>
      </c>
      <c r="N62" s="380">
        <v>0</v>
      </c>
      <c r="O62" s="380">
        <v>0</v>
      </c>
      <c r="P62" s="381">
        <v>-42010</v>
      </c>
      <c r="Q62" s="359" t="s">
        <v>164</v>
      </c>
      <c r="R62" s="382">
        <f t="shared" si="0"/>
        <v>0</v>
      </c>
    </row>
    <row r="63" spans="1:18">
      <c r="A63" s="379" t="s">
        <v>1742</v>
      </c>
      <c r="B63" s="380" t="s">
        <v>1725</v>
      </c>
      <c r="C63" s="380">
        <v>1115000</v>
      </c>
      <c r="D63" s="380">
        <v>1134000</v>
      </c>
      <c r="E63" s="380">
        <v>513000</v>
      </c>
      <c r="F63" s="380">
        <v>543000</v>
      </c>
      <c r="G63" s="380">
        <v>574000</v>
      </c>
      <c r="H63" s="380">
        <v>456000</v>
      </c>
      <c r="I63" s="380">
        <v>472000</v>
      </c>
      <c r="J63" s="380">
        <v>503000</v>
      </c>
      <c r="K63" s="380">
        <v>918000</v>
      </c>
      <c r="L63" s="380">
        <v>954000</v>
      </c>
      <c r="M63" s="380">
        <v>814000</v>
      </c>
      <c r="N63" s="380">
        <v>881000</v>
      </c>
      <c r="O63" s="380">
        <v>918000</v>
      </c>
      <c r="P63" s="381">
        <v>731583</v>
      </c>
      <c r="Q63" s="359" t="s">
        <v>164</v>
      </c>
      <c r="R63" s="382">
        <f t="shared" si="0"/>
        <v>0</v>
      </c>
    </row>
    <row r="64" spans="1:18">
      <c r="A64" s="379" t="s">
        <v>1743</v>
      </c>
      <c r="B64" s="380" t="s">
        <v>1725</v>
      </c>
      <c r="C64" s="380">
        <v>0</v>
      </c>
      <c r="D64" s="380">
        <v>0</v>
      </c>
      <c r="E64" s="380">
        <v>0</v>
      </c>
      <c r="F64" s="380">
        <v>0</v>
      </c>
      <c r="G64" s="380">
        <v>0</v>
      </c>
      <c r="H64" s="380">
        <v>0</v>
      </c>
      <c r="I64" s="380">
        <v>0</v>
      </c>
      <c r="J64" s="380">
        <v>0</v>
      </c>
      <c r="K64" s="380">
        <v>0</v>
      </c>
      <c r="L64" s="380">
        <v>0</v>
      </c>
      <c r="M64" s="380">
        <v>0</v>
      </c>
      <c r="N64" s="380">
        <v>0</v>
      </c>
      <c r="O64" s="380">
        <v>0</v>
      </c>
      <c r="P64" s="381">
        <v>0</v>
      </c>
      <c r="Q64" s="359" t="s">
        <v>164</v>
      </c>
      <c r="R64" s="382">
        <f t="shared" si="0"/>
        <v>0</v>
      </c>
    </row>
    <row r="65" spans="1:18">
      <c r="A65" s="379" t="s">
        <v>1744</v>
      </c>
      <c r="B65" s="380" t="s">
        <v>1725</v>
      </c>
      <c r="C65" s="380">
        <v>116000</v>
      </c>
      <c r="D65" s="380">
        <v>124000</v>
      </c>
      <c r="E65" s="380">
        <v>132000</v>
      </c>
      <c r="F65" s="380">
        <v>140000</v>
      </c>
      <c r="G65" s="380">
        <v>148000</v>
      </c>
      <c r="H65" s="380">
        <v>156000</v>
      </c>
      <c r="I65" s="380">
        <v>164000</v>
      </c>
      <c r="J65" s="380">
        <v>171000</v>
      </c>
      <c r="K65" s="380">
        <v>179000</v>
      </c>
      <c r="L65" s="380">
        <v>187000</v>
      </c>
      <c r="M65" s="380">
        <v>195000</v>
      </c>
      <c r="N65" s="380">
        <v>203000</v>
      </c>
      <c r="O65" s="380">
        <v>211000</v>
      </c>
      <c r="P65" s="381">
        <v>163625</v>
      </c>
      <c r="Q65" s="359" t="s">
        <v>164</v>
      </c>
      <c r="R65" s="382">
        <f t="shared" si="0"/>
        <v>0</v>
      </c>
    </row>
    <row r="66" spans="1:18">
      <c r="A66" s="379" t="s">
        <v>1745</v>
      </c>
      <c r="B66" s="380" t="s">
        <v>1725</v>
      </c>
      <c r="C66" s="380">
        <v>0</v>
      </c>
      <c r="D66" s="380">
        <v>0</v>
      </c>
      <c r="E66" s="380">
        <v>0</v>
      </c>
      <c r="F66" s="380">
        <v>0</v>
      </c>
      <c r="G66" s="380">
        <v>0</v>
      </c>
      <c r="H66" s="380">
        <v>0</v>
      </c>
      <c r="I66" s="380">
        <v>0</v>
      </c>
      <c r="J66" s="380">
        <v>0</v>
      </c>
      <c r="K66" s="380">
        <v>0</v>
      </c>
      <c r="L66" s="380">
        <v>0</v>
      </c>
      <c r="M66" s="380">
        <v>0</v>
      </c>
      <c r="N66" s="380">
        <v>0</v>
      </c>
      <c r="O66" s="380">
        <v>0</v>
      </c>
      <c r="P66" s="381">
        <v>0</v>
      </c>
      <c r="Q66" s="359" t="s">
        <v>164</v>
      </c>
      <c r="R66" s="382">
        <f t="shared" si="0"/>
        <v>0</v>
      </c>
    </row>
    <row r="67" spans="1:18">
      <c r="A67" s="379" t="s">
        <v>1746</v>
      </c>
      <c r="B67" s="380" t="s">
        <v>1725</v>
      </c>
      <c r="C67" s="380">
        <v>1397000</v>
      </c>
      <c r="D67" s="380">
        <v>961000</v>
      </c>
      <c r="E67" s="380">
        <v>1176000</v>
      </c>
      <c r="F67" s="380">
        <v>1398000</v>
      </c>
      <c r="G67" s="380">
        <v>1615000</v>
      </c>
      <c r="H67" s="380">
        <v>1847000</v>
      </c>
      <c r="I67" s="380">
        <v>2031000</v>
      </c>
      <c r="J67" s="380">
        <v>2267000</v>
      </c>
      <c r="K67" s="380">
        <v>2430000</v>
      </c>
      <c r="L67" s="380">
        <v>2669000</v>
      </c>
      <c r="M67" s="380">
        <v>2888000</v>
      </c>
      <c r="N67" s="380">
        <v>3131000</v>
      </c>
      <c r="O67" s="380">
        <v>3378000</v>
      </c>
      <c r="P67" s="381">
        <v>2066624</v>
      </c>
      <c r="Q67" s="359" t="s">
        <v>164</v>
      </c>
      <c r="R67" s="382">
        <f t="shared" si="0"/>
        <v>0</v>
      </c>
    </row>
    <row r="68" spans="1:18">
      <c r="A68" s="379" t="s">
        <v>1747</v>
      </c>
      <c r="B68" s="380" t="s">
        <v>1725</v>
      </c>
      <c r="C68" s="380">
        <v>0</v>
      </c>
      <c r="D68" s="380">
        <v>0</v>
      </c>
      <c r="E68" s="380">
        <v>0</v>
      </c>
      <c r="F68" s="380">
        <v>0</v>
      </c>
      <c r="G68" s="380">
        <v>0</v>
      </c>
      <c r="H68" s="380">
        <v>0</v>
      </c>
      <c r="I68" s="380">
        <v>0</v>
      </c>
      <c r="J68" s="380">
        <v>0</v>
      </c>
      <c r="K68" s="380">
        <v>0</v>
      </c>
      <c r="L68" s="380">
        <v>0</v>
      </c>
      <c r="M68" s="380">
        <v>0</v>
      </c>
      <c r="N68" s="380">
        <v>0</v>
      </c>
      <c r="O68" s="380">
        <v>0</v>
      </c>
      <c r="P68" s="381">
        <v>0</v>
      </c>
      <c r="Q68" s="359" t="s">
        <v>164</v>
      </c>
      <c r="R68" s="382">
        <f t="shared" si="0"/>
        <v>0</v>
      </c>
    </row>
    <row r="69" spans="1:18">
      <c r="A69" s="379" t="s">
        <v>1748</v>
      </c>
      <c r="B69" s="380" t="s">
        <v>1725</v>
      </c>
      <c r="C69" s="380">
        <v>28109000</v>
      </c>
      <c r="D69" s="380">
        <v>28233000</v>
      </c>
      <c r="E69" s="380">
        <v>28356000</v>
      </c>
      <c r="F69" s="380">
        <v>28476000</v>
      </c>
      <c r="G69" s="380">
        <v>28593000</v>
      </c>
      <c r="H69" s="380">
        <v>28707000</v>
      </c>
      <c r="I69" s="380">
        <v>28829000</v>
      </c>
      <c r="J69" s="380">
        <v>28949000</v>
      </c>
      <c r="K69" s="380">
        <v>29066000</v>
      </c>
      <c r="L69" s="380">
        <v>29189000</v>
      </c>
      <c r="M69" s="380">
        <v>29309000</v>
      </c>
      <c r="N69" s="380">
        <v>29430000</v>
      </c>
      <c r="O69" s="380">
        <v>29551000</v>
      </c>
      <c r="P69" s="381">
        <v>28830681</v>
      </c>
      <c r="Q69" s="359" t="s">
        <v>164</v>
      </c>
      <c r="R69" s="382">
        <f t="shared" ref="R69:R132" si="1">(ROUND((C69+O69+SUM(D69:N69)*2)/24,-3)-(ROUND(P69,-3)))</f>
        <v>0</v>
      </c>
    </row>
    <row r="70" spans="1:18">
      <c r="A70" s="379" t="s">
        <v>1749</v>
      </c>
      <c r="B70" s="380" t="s">
        <v>1725</v>
      </c>
      <c r="C70" s="380">
        <v>0</v>
      </c>
      <c r="D70" s="380">
        <v>0</v>
      </c>
      <c r="E70" s="380">
        <v>0</v>
      </c>
      <c r="F70" s="380">
        <v>0</v>
      </c>
      <c r="G70" s="380">
        <v>0</v>
      </c>
      <c r="H70" s="380">
        <v>0</v>
      </c>
      <c r="I70" s="380">
        <v>0</v>
      </c>
      <c r="J70" s="380">
        <v>0</v>
      </c>
      <c r="K70" s="380">
        <v>0</v>
      </c>
      <c r="L70" s="380">
        <v>0</v>
      </c>
      <c r="M70" s="380">
        <v>0</v>
      </c>
      <c r="N70" s="380">
        <v>0</v>
      </c>
      <c r="O70" s="380">
        <v>0</v>
      </c>
      <c r="P70" s="381">
        <v>0</v>
      </c>
      <c r="Q70" s="359" t="s">
        <v>164</v>
      </c>
      <c r="R70" s="382">
        <f t="shared" si="1"/>
        <v>0</v>
      </c>
    </row>
    <row r="71" spans="1:18">
      <c r="A71" s="379" t="s">
        <v>1750</v>
      </c>
      <c r="B71" s="380" t="s">
        <v>1725</v>
      </c>
      <c r="C71" s="380">
        <v>8046000</v>
      </c>
      <c r="D71" s="380">
        <v>8065000</v>
      </c>
      <c r="E71" s="380">
        <v>8082000</v>
      </c>
      <c r="F71" s="380">
        <v>8094000</v>
      </c>
      <c r="G71" s="380">
        <v>8103000</v>
      </c>
      <c r="H71" s="380">
        <v>8073000</v>
      </c>
      <c r="I71" s="380">
        <v>8067000</v>
      </c>
      <c r="J71" s="380">
        <v>8064000</v>
      </c>
      <c r="K71" s="380">
        <v>8018000</v>
      </c>
      <c r="L71" s="380">
        <v>8027000</v>
      </c>
      <c r="M71" s="380">
        <v>8003000</v>
      </c>
      <c r="N71" s="380">
        <v>7993000</v>
      </c>
      <c r="O71" s="380">
        <v>7985000</v>
      </c>
      <c r="P71" s="381">
        <v>8050339</v>
      </c>
      <c r="Q71" s="359" t="s">
        <v>164</v>
      </c>
      <c r="R71" s="382">
        <f t="shared" si="1"/>
        <v>0</v>
      </c>
    </row>
    <row r="72" spans="1:18">
      <c r="A72" s="379" t="s">
        <v>1751</v>
      </c>
      <c r="B72" s="380" t="s">
        <v>1725</v>
      </c>
      <c r="C72" s="380">
        <v>0</v>
      </c>
      <c r="D72" s="380">
        <v>0</v>
      </c>
      <c r="E72" s="380">
        <v>0</v>
      </c>
      <c r="F72" s="380">
        <v>0</v>
      </c>
      <c r="G72" s="380">
        <v>0</v>
      </c>
      <c r="H72" s="380">
        <v>0</v>
      </c>
      <c r="I72" s="380">
        <v>0</v>
      </c>
      <c r="J72" s="380">
        <v>0</v>
      </c>
      <c r="K72" s="380">
        <v>0</v>
      </c>
      <c r="L72" s="380">
        <v>0</v>
      </c>
      <c r="M72" s="380">
        <v>0</v>
      </c>
      <c r="N72" s="380">
        <v>0</v>
      </c>
      <c r="O72" s="380">
        <v>0</v>
      </c>
      <c r="P72" s="381">
        <v>0</v>
      </c>
      <c r="Q72" s="359" t="s">
        <v>164</v>
      </c>
      <c r="R72" s="382">
        <f t="shared" si="1"/>
        <v>0</v>
      </c>
    </row>
    <row r="73" spans="1:18">
      <c r="A73" s="379" t="s">
        <v>1752</v>
      </c>
      <c r="B73" s="380" t="s">
        <v>1725</v>
      </c>
      <c r="C73" s="380">
        <v>0</v>
      </c>
      <c r="D73" s="380">
        <v>0</v>
      </c>
      <c r="E73" s="380">
        <v>0</v>
      </c>
      <c r="F73" s="380">
        <v>0</v>
      </c>
      <c r="G73" s="380">
        <v>0</v>
      </c>
      <c r="H73" s="380">
        <v>0</v>
      </c>
      <c r="I73" s="380">
        <v>0</v>
      </c>
      <c r="J73" s="380">
        <v>0</v>
      </c>
      <c r="K73" s="380">
        <v>0</v>
      </c>
      <c r="L73" s="380">
        <v>0</v>
      </c>
      <c r="M73" s="380">
        <v>0</v>
      </c>
      <c r="N73" s="380">
        <v>0</v>
      </c>
      <c r="O73" s="380">
        <v>0</v>
      </c>
      <c r="P73" s="381">
        <v>0</v>
      </c>
      <c r="Q73" s="359" t="s">
        <v>164</v>
      </c>
      <c r="R73" s="382">
        <f t="shared" si="1"/>
        <v>0</v>
      </c>
    </row>
    <row r="74" spans="1:18">
      <c r="A74" s="379" t="s">
        <v>1753</v>
      </c>
      <c r="B74" s="380" t="s">
        <v>1725</v>
      </c>
      <c r="C74" s="380">
        <v>0</v>
      </c>
      <c r="D74" s="380">
        <v>0</v>
      </c>
      <c r="E74" s="380">
        <v>0</v>
      </c>
      <c r="F74" s="380">
        <v>0</v>
      </c>
      <c r="G74" s="380">
        <v>0</v>
      </c>
      <c r="H74" s="380">
        <v>0</v>
      </c>
      <c r="I74" s="380">
        <v>0</v>
      </c>
      <c r="J74" s="380">
        <v>0</v>
      </c>
      <c r="K74" s="380">
        <v>0</v>
      </c>
      <c r="L74" s="380">
        <v>0</v>
      </c>
      <c r="M74" s="380">
        <v>0</v>
      </c>
      <c r="N74" s="380">
        <v>0</v>
      </c>
      <c r="O74" s="380">
        <v>0</v>
      </c>
      <c r="P74" s="381">
        <v>0</v>
      </c>
      <c r="Q74" s="359" t="s">
        <v>164</v>
      </c>
      <c r="R74" s="382">
        <f t="shared" si="1"/>
        <v>0</v>
      </c>
    </row>
    <row r="75" spans="1:18">
      <c r="A75" s="379" t="s">
        <v>1754</v>
      </c>
      <c r="B75" s="380" t="s">
        <v>1725</v>
      </c>
      <c r="C75" s="380">
        <v>0</v>
      </c>
      <c r="D75" s="380">
        <v>0</v>
      </c>
      <c r="E75" s="380">
        <v>0</v>
      </c>
      <c r="F75" s="380">
        <v>0</v>
      </c>
      <c r="G75" s="380">
        <v>0</v>
      </c>
      <c r="H75" s="380">
        <v>0</v>
      </c>
      <c r="I75" s="380">
        <v>0</v>
      </c>
      <c r="J75" s="380">
        <v>0</v>
      </c>
      <c r="K75" s="380">
        <v>0</v>
      </c>
      <c r="L75" s="380">
        <v>0</v>
      </c>
      <c r="M75" s="380">
        <v>0</v>
      </c>
      <c r="N75" s="380">
        <v>0</v>
      </c>
      <c r="O75" s="380">
        <v>2000</v>
      </c>
      <c r="P75" s="381">
        <v>70</v>
      </c>
      <c r="Q75" s="359" t="s">
        <v>164</v>
      </c>
      <c r="R75" s="382">
        <f t="shared" si="1"/>
        <v>0</v>
      </c>
    </row>
    <row r="76" spans="1:18">
      <c r="A76" s="379" t="s">
        <v>1755</v>
      </c>
      <c r="B76" s="380" t="s">
        <v>1725</v>
      </c>
      <c r="C76" s="380">
        <v>0</v>
      </c>
      <c r="D76" s="380">
        <v>0</v>
      </c>
      <c r="E76" s="380">
        <v>0</v>
      </c>
      <c r="F76" s="380">
        <v>0</v>
      </c>
      <c r="G76" s="380">
        <v>0</v>
      </c>
      <c r="H76" s="380">
        <v>0</v>
      </c>
      <c r="I76" s="380">
        <v>0</v>
      </c>
      <c r="J76" s="380">
        <v>0</v>
      </c>
      <c r="K76" s="380">
        <v>0</v>
      </c>
      <c r="L76" s="380">
        <v>0</v>
      </c>
      <c r="M76" s="380">
        <v>0</v>
      </c>
      <c r="N76" s="380">
        <v>0</v>
      </c>
      <c r="O76" s="380">
        <v>0</v>
      </c>
      <c r="P76" s="381">
        <v>0</v>
      </c>
      <c r="Q76" s="359" t="s">
        <v>164</v>
      </c>
      <c r="R76" s="382">
        <f t="shared" si="1"/>
        <v>0</v>
      </c>
    </row>
    <row r="77" spans="1:18">
      <c r="A77" s="379" t="s">
        <v>1756</v>
      </c>
      <c r="B77" s="380" t="s">
        <v>1725</v>
      </c>
      <c r="C77" s="380">
        <v>0</v>
      </c>
      <c r="D77" s="380">
        <v>0</v>
      </c>
      <c r="E77" s="380">
        <v>0</v>
      </c>
      <c r="F77" s="380">
        <v>0</v>
      </c>
      <c r="G77" s="380">
        <v>0</v>
      </c>
      <c r="H77" s="380">
        <v>0</v>
      </c>
      <c r="I77" s="380">
        <v>0</v>
      </c>
      <c r="J77" s="380">
        <v>0</v>
      </c>
      <c r="K77" s="380">
        <v>0</v>
      </c>
      <c r="L77" s="380">
        <v>0</v>
      </c>
      <c r="M77" s="380">
        <v>0</v>
      </c>
      <c r="N77" s="380">
        <v>0</v>
      </c>
      <c r="O77" s="380">
        <v>0</v>
      </c>
      <c r="P77" s="381">
        <v>0</v>
      </c>
      <c r="Q77" s="359" t="s">
        <v>164</v>
      </c>
      <c r="R77" s="382">
        <f t="shared" si="1"/>
        <v>0</v>
      </c>
    </row>
    <row r="78" spans="1:18">
      <c r="A78" s="379" t="s">
        <v>1757</v>
      </c>
      <c r="B78" s="380" t="s">
        <v>1725</v>
      </c>
      <c r="C78" s="380">
        <v>50189000</v>
      </c>
      <c r="D78" s="380">
        <v>50524000</v>
      </c>
      <c r="E78" s="380">
        <v>50859000</v>
      </c>
      <c r="F78" s="380">
        <v>51193000</v>
      </c>
      <c r="G78" s="380">
        <v>51526000</v>
      </c>
      <c r="H78" s="380">
        <v>51881000</v>
      </c>
      <c r="I78" s="380">
        <v>52204000</v>
      </c>
      <c r="J78" s="380">
        <v>52531000</v>
      </c>
      <c r="K78" s="380">
        <v>52865000</v>
      </c>
      <c r="L78" s="380">
        <v>53209000</v>
      </c>
      <c r="M78" s="380">
        <v>53473000</v>
      </c>
      <c r="N78" s="380">
        <v>53141000</v>
      </c>
      <c r="O78" s="380">
        <v>53456000</v>
      </c>
      <c r="P78" s="381">
        <v>52102286</v>
      </c>
      <c r="Q78" s="359" t="s">
        <v>164</v>
      </c>
      <c r="R78" s="382">
        <f t="shared" si="1"/>
        <v>0</v>
      </c>
    </row>
    <row r="79" spans="1:18">
      <c r="A79" s="379" t="s">
        <v>1758</v>
      </c>
      <c r="B79" s="380" t="s">
        <v>1725</v>
      </c>
      <c r="C79" s="380">
        <v>0</v>
      </c>
      <c r="D79" s="380">
        <v>0</v>
      </c>
      <c r="E79" s="380">
        <v>0</v>
      </c>
      <c r="F79" s="380">
        <v>0</v>
      </c>
      <c r="G79" s="380">
        <v>0</v>
      </c>
      <c r="H79" s="380">
        <v>0</v>
      </c>
      <c r="I79" s="380">
        <v>0</v>
      </c>
      <c r="J79" s="380">
        <v>0</v>
      </c>
      <c r="K79" s="380">
        <v>0</v>
      </c>
      <c r="L79" s="380">
        <v>0</v>
      </c>
      <c r="M79" s="380">
        <v>0</v>
      </c>
      <c r="N79" s="380">
        <v>0</v>
      </c>
      <c r="O79" s="380">
        <v>0</v>
      </c>
      <c r="P79" s="381">
        <v>0</v>
      </c>
      <c r="Q79" s="359" t="s">
        <v>164</v>
      </c>
      <c r="R79" s="382">
        <f t="shared" si="1"/>
        <v>0</v>
      </c>
    </row>
    <row r="80" spans="1:18">
      <c r="A80" s="379" t="s">
        <v>1759</v>
      </c>
      <c r="B80" s="380" t="s">
        <v>1725</v>
      </c>
      <c r="C80" s="380">
        <v>0</v>
      </c>
      <c r="D80" s="380">
        <v>0</v>
      </c>
      <c r="E80" s="380">
        <v>0</v>
      </c>
      <c r="F80" s="380">
        <v>0</v>
      </c>
      <c r="G80" s="380">
        <v>0</v>
      </c>
      <c r="H80" s="380">
        <v>0</v>
      </c>
      <c r="I80" s="380">
        <v>0</v>
      </c>
      <c r="J80" s="380">
        <v>2000</v>
      </c>
      <c r="K80" s="380">
        <v>802000</v>
      </c>
      <c r="L80" s="380">
        <v>960000</v>
      </c>
      <c r="M80" s="380">
        <v>1067000</v>
      </c>
      <c r="N80" s="380">
        <v>834000</v>
      </c>
      <c r="O80" s="380">
        <v>943000</v>
      </c>
      <c r="P80" s="381">
        <v>344612</v>
      </c>
      <c r="Q80" s="359" t="s">
        <v>164</v>
      </c>
      <c r="R80" s="382">
        <f t="shared" si="1"/>
        <v>0</v>
      </c>
    </row>
    <row r="81" spans="1:18">
      <c r="A81" s="379" t="s">
        <v>1760</v>
      </c>
      <c r="B81" s="380" t="s">
        <v>1725</v>
      </c>
      <c r="C81" s="380">
        <v>0</v>
      </c>
      <c r="D81" s="380">
        <v>0</v>
      </c>
      <c r="E81" s="380">
        <v>0</v>
      </c>
      <c r="F81" s="380">
        <v>0</v>
      </c>
      <c r="G81" s="380">
        <v>0</v>
      </c>
      <c r="H81" s="380">
        <v>0</v>
      </c>
      <c r="I81" s="380">
        <v>0</v>
      </c>
      <c r="J81" s="380">
        <v>0</v>
      </c>
      <c r="K81" s="380">
        <v>0</v>
      </c>
      <c r="L81" s="380">
        <v>0</v>
      </c>
      <c r="M81" s="380">
        <v>0</v>
      </c>
      <c r="N81" s="380">
        <v>0</v>
      </c>
      <c r="O81" s="380">
        <v>0</v>
      </c>
      <c r="P81" s="381">
        <v>0</v>
      </c>
      <c r="Q81" s="359" t="s">
        <v>164</v>
      </c>
      <c r="R81" s="382">
        <f t="shared" si="1"/>
        <v>0</v>
      </c>
    </row>
    <row r="82" spans="1:18">
      <c r="A82" s="379" t="s">
        <v>1761</v>
      </c>
      <c r="B82" s="380" t="s">
        <v>1725</v>
      </c>
      <c r="C82" s="380">
        <v>0</v>
      </c>
      <c r="D82" s="380">
        <v>0</v>
      </c>
      <c r="E82" s="380">
        <v>0</v>
      </c>
      <c r="F82" s="380">
        <v>0</v>
      </c>
      <c r="G82" s="380">
        <v>0</v>
      </c>
      <c r="H82" s="380">
        <v>0</v>
      </c>
      <c r="I82" s="380">
        <v>0</v>
      </c>
      <c r="J82" s="380">
        <v>9000</v>
      </c>
      <c r="K82" s="380">
        <v>32000</v>
      </c>
      <c r="L82" s="380">
        <v>56000</v>
      </c>
      <c r="M82" s="380">
        <v>79000</v>
      </c>
      <c r="N82" s="380">
        <v>103000</v>
      </c>
      <c r="O82" s="380">
        <v>128000</v>
      </c>
      <c r="P82" s="381">
        <v>28705</v>
      </c>
      <c r="Q82" s="359" t="s">
        <v>164</v>
      </c>
      <c r="R82" s="382">
        <f t="shared" si="1"/>
        <v>0</v>
      </c>
    </row>
    <row r="83" spans="1:18">
      <c r="A83" s="379" t="s">
        <v>1762</v>
      </c>
      <c r="B83" s="380" t="s">
        <v>1725</v>
      </c>
      <c r="C83" s="380">
        <v>0</v>
      </c>
      <c r="D83" s="380">
        <v>0</v>
      </c>
      <c r="E83" s="380">
        <v>0</v>
      </c>
      <c r="F83" s="380">
        <v>0</v>
      </c>
      <c r="G83" s="380">
        <v>0</v>
      </c>
      <c r="H83" s="380">
        <v>0</v>
      </c>
      <c r="I83" s="380">
        <v>0</v>
      </c>
      <c r="J83" s="380">
        <v>0</v>
      </c>
      <c r="K83" s="380">
        <v>0</v>
      </c>
      <c r="L83" s="380">
        <v>0</v>
      </c>
      <c r="M83" s="380">
        <v>0</v>
      </c>
      <c r="N83" s="380">
        <v>0</v>
      </c>
      <c r="O83" s="380">
        <v>0</v>
      </c>
      <c r="P83" s="381">
        <v>0</v>
      </c>
      <c r="Q83" s="359" t="s">
        <v>164</v>
      </c>
      <c r="R83" s="382">
        <f t="shared" si="1"/>
        <v>0</v>
      </c>
    </row>
    <row r="84" spans="1:18">
      <c r="A84" s="379" t="s">
        <v>1763</v>
      </c>
      <c r="B84" s="380" t="s">
        <v>1725</v>
      </c>
      <c r="C84" s="380">
        <v>0</v>
      </c>
      <c r="D84" s="380">
        <v>0</v>
      </c>
      <c r="E84" s="380">
        <v>0</v>
      </c>
      <c r="F84" s="380">
        <v>0</v>
      </c>
      <c r="G84" s="380">
        <v>0</v>
      </c>
      <c r="H84" s="380">
        <v>0</v>
      </c>
      <c r="I84" s="380">
        <v>0</v>
      </c>
      <c r="J84" s="380">
        <v>0</v>
      </c>
      <c r="K84" s="380">
        <v>0</v>
      </c>
      <c r="L84" s="380">
        <v>0</v>
      </c>
      <c r="M84" s="380">
        <v>0</v>
      </c>
      <c r="N84" s="380">
        <v>0</v>
      </c>
      <c r="O84" s="380">
        <v>0</v>
      </c>
      <c r="P84" s="381">
        <v>0</v>
      </c>
      <c r="Q84" s="359" t="s">
        <v>164</v>
      </c>
      <c r="R84" s="382">
        <f t="shared" si="1"/>
        <v>0</v>
      </c>
    </row>
    <row r="85" spans="1:18">
      <c r="A85" s="379" t="s">
        <v>1764</v>
      </c>
      <c r="B85" s="380" t="s">
        <v>1725</v>
      </c>
      <c r="C85" s="380">
        <v>0</v>
      </c>
      <c r="D85" s="380">
        <v>0</v>
      </c>
      <c r="E85" s="380">
        <v>0</v>
      </c>
      <c r="F85" s="380">
        <v>0</v>
      </c>
      <c r="G85" s="380">
        <v>0</v>
      </c>
      <c r="H85" s="380">
        <v>0</v>
      </c>
      <c r="I85" s="380">
        <v>0</v>
      </c>
      <c r="J85" s="380">
        <v>0</v>
      </c>
      <c r="K85" s="380">
        <v>0</v>
      </c>
      <c r="L85" s="380">
        <v>0</v>
      </c>
      <c r="M85" s="380">
        <v>0</v>
      </c>
      <c r="N85" s="380">
        <v>0</v>
      </c>
      <c r="O85" s="380">
        <v>0</v>
      </c>
      <c r="P85" s="381">
        <v>0</v>
      </c>
      <c r="Q85" s="359" t="s">
        <v>164</v>
      </c>
      <c r="R85" s="382">
        <f t="shared" si="1"/>
        <v>0</v>
      </c>
    </row>
    <row r="86" spans="1:18">
      <c r="A86" s="379" t="s">
        <v>1765</v>
      </c>
      <c r="B86" s="380" t="s">
        <v>1725</v>
      </c>
      <c r="C86" s="380">
        <v>20949000</v>
      </c>
      <c r="D86" s="380">
        <v>21193000</v>
      </c>
      <c r="E86" s="380">
        <v>21433000</v>
      </c>
      <c r="F86" s="380">
        <v>21692000</v>
      </c>
      <c r="G86" s="380">
        <v>21922000</v>
      </c>
      <c r="H86" s="380">
        <v>22232000</v>
      </c>
      <c r="I86" s="380">
        <v>22419000</v>
      </c>
      <c r="J86" s="380">
        <v>22623000</v>
      </c>
      <c r="K86" s="380">
        <v>22082000</v>
      </c>
      <c r="L86" s="380">
        <v>22296000</v>
      </c>
      <c r="M86" s="380">
        <v>22236000</v>
      </c>
      <c r="N86" s="380">
        <v>22415000</v>
      </c>
      <c r="O86" s="380">
        <v>22588000</v>
      </c>
      <c r="P86" s="381">
        <v>22026075</v>
      </c>
      <c r="Q86" s="359" t="s">
        <v>164</v>
      </c>
      <c r="R86" s="382">
        <f t="shared" si="1"/>
        <v>0</v>
      </c>
    </row>
    <row r="87" spans="1:18">
      <c r="A87" s="379" t="s">
        <v>1766</v>
      </c>
      <c r="B87" s="380" t="s">
        <v>1725</v>
      </c>
      <c r="C87" s="380">
        <v>0</v>
      </c>
      <c r="D87" s="380">
        <v>0</v>
      </c>
      <c r="E87" s="380">
        <v>0</v>
      </c>
      <c r="F87" s="380">
        <v>0</v>
      </c>
      <c r="G87" s="380">
        <v>0</v>
      </c>
      <c r="H87" s="380">
        <v>0</v>
      </c>
      <c r="I87" s="380">
        <v>0</v>
      </c>
      <c r="J87" s="380">
        <v>0</v>
      </c>
      <c r="K87" s="380">
        <v>0</v>
      </c>
      <c r="L87" s="380">
        <v>0</v>
      </c>
      <c r="M87" s="380">
        <v>0</v>
      </c>
      <c r="N87" s="380">
        <v>0</v>
      </c>
      <c r="O87" s="380">
        <v>0</v>
      </c>
      <c r="P87" s="381">
        <v>0</v>
      </c>
      <c r="Q87" s="359" t="s">
        <v>164</v>
      </c>
      <c r="R87" s="382">
        <f t="shared" si="1"/>
        <v>0</v>
      </c>
    </row>
    <row r="88" spans="1:18">
      <c r="A88" s="379" t="s">
        <v>1767</v>
      </c>
      <c r="B88" s="380" t="s">
        <v>1725</v>
      </c>
      <c r="C88" s="380">
        <v>0</v>
      </c>
      <c r="D88" s="380">
        <v>0</v>
      </c>
      <c r="E88" s="380">
        <v>0</v>
      </c>
      <c r="F88" s="380">
        <v>0</v>
      </c>
      <c r="G88" s="380">
        <v>0</v>
      </c>
      <c r="H88" s="380">
        <v>0</v>
      </c>
      <c r="I88" s="380">
        <v>0</v>
      </c>
      <c r="J88" s="380">
        <v>0</v>
      </c>
      <c r="K88" s="380">
        <v>0</v>
      </c>
      <c r="L88" s="380">
        <v>0</v>
      </c>
      <c r="M88" s="380">
        <v>0</v>
      </c>
      <c r="N88" s="380">
        <v>0</v>
      </c>
      <c r="O88" s="380">
        <v>0</v>
      </c>
      <c r="P88" s="381">
        <v>0</v>
      </c>
      <c r="Q88" s="359" t="s">
        <v>164</v>
      </c>
      <c r="R88" s="382">
        <f t="shared" si="1"/>
        <v>0</v>
      </c>
    </row>
    <row r="89" spans="1:18">
      <c r="A89" s="379" t="s">
        <v>1768</v>
      </c>
      <c r="B89" s="380" t="s">
        <v>1725</v>
      </c>
      <c r="C89" s="380">
        <v>0</v>
      </c>
      <c r="D89" s="380">
        <v>0</v>
      </c>
      <c r="E89" s="380">
        <v>0</v>
      </c>
      <c r="F89" s="380">
        <v>0</v>
      </c>
      <c r="G89" s="380">
        <v>0</v>
      </c>
      <c r="H89" s="380">
        <v>0</v>
      </c>
      <c r="I89" s="380">
        <v>0</v>
      </c>
      <c r="J89" s="380">
        <v>0</v>
      </c>
      <c r="K89" s="380">
        <v>0</v>
      </c>
      <c r="L89" s="380">
        <v>0</v>
      </c>
      <c r="M89" s="380">
        <v>0</v>
      </c>
      <c r="N89" s="380">
        <v>0</v>
      </c>
      <c r="O89" s="380">
        <v>0</v>
      </c>
      <c r="P89" s="381">
        <v>0</v>
      </c>
      <c r="Q89" s="359" t="s">
        <v>164</v>
      </c>
      <c r="R89" s="382">
        <f t="shared" si="1"/>
        <v>0</v>
      </c>
    </row>
    <row r="90" spans="1:18">
      <c r="A90" s="379" t="s">
        <v>1769</v>
      </c>
      <c r="B90" s="380" t="s">
        <v>1725</v>
      </c>
      <c r="C90" s="380">
        <v>32827000</v>
      </c>
      <c r="D90" s="380">
        <v>32864000</v>
      </c>
      <c r="E90" s="380">
        <v>32955000</v>
      </c>
      <c r="F90" s="380">
        <v>32157000</v>
      </c>
      <c r="G90" s="380">
        <v>31970000</v>
      </c>
      <c r="H90" s="380">
        <v>31941000</v>
      </c>
      <c r="I90" s="380">
        <v>31775000</v>
      </c>
      <c r="J90" s="380">
        <v>31655000</v>
      </c>
      <c r="K90" s="380">
        <v>31471000</v>
      </c>
      <c r="L90" s="380">
        <v>31574000</v>
      </c>
      <c r="M90" s="380">
        <v>31125000</v>
      </c>
      <c r="N90" s="380">
        <v>30965000</v>
      </c>
      <c r="O90" s="380">
        <v>30847000</v>
      </c>
      <c r="P90" s="381">
        <v>31857377</v>
      </c>
      <c r="Q90" s="359" t="s">
        <v>164</v>
      </c>
      <c r="R90" s="382">
        <f t="shared" si="1"/>
        <v>0</v>
      </c>
    </row>
    <row r="91" spans="1:18">
      <c r="A91" s="379" t="s">
        <v>1770</v>
      </c>
      <c r="B91" s="380" t="s">
        <v>1725</v>
      </c>
      <c r="C91" s="380">
        <v>0</v>
      </c>
      <c r="D91" s="380">
        <v>0</v>
      </c>
      <c r="E91" s="380">
        <v>0</v>
      </c>
      <c r="F91" s="380">
        <v>0</v>
      </c>
      <c r="G91" s="380">
        <v>0</v>
      </c>
      <c r="H91" s="380">
        <v>0</v>
      </c>
      <c r="I91" s="380">
        <v>0</v>
      </c>
      <c r="J91" s="380">
        <v>0</v>
      </c>
      <c r="K91" s="380">
        <v>0</v>
      </c>
      <c r="L91" s="380">
        <v>0</v>
      </c>
      <c r="M91" s="380">
        <v>0</v>
      </c>
      <c r="N91" s="380">
        <v>0</v>
      </c>
      <c r="O91" s="380">
        <v>0</v>
      </c>
      <c r="P91" s="381">
        <v>0</v>
      </c>
      <c r="Q91" s="359" t="s">
        <v>164</v>
      </c>
      <c r="R91" s="382">
        <f t="shared" si="1"/>
        <v>0</v>
      </c>
    </row>
    <row r="92" spans="1:18">
      <c r="A92" s="379" t="s">
        <v>1771</v>
      </c>
      <c r="B92" s="380" t="s">
        <v>1725</v>
      </c>
      <c r="C92" s="380">
        <v>508089000</v>
      </c>
      <c r="D92" s="380">
        <v>510554000</v>
      </c>
      <c r="E92" s="380">
        <v>513088000</v>
      </c>
      <c r="F92" s="380">
        <v>513871000</v>
      </c>
      <c r="G92" s="380">
        <v>516147000</v>
      </c>
      <c r="H92" s="380">
        <v>518550000</v>
      </c>
      <c r="I92" s="380">
        <v>520998000</v>
      </c>
      <c r="J92" s="380">
        <v>523208000</v>
      </c>
      <c r="K92" s="380">
        <v>525140000</v>
      </c>
      <c r="L92" s="380">
        <v>527946000</v>
      </c>
      <c r="M92" s="380">
        <v>529426000</v>
      </c>
      <c r="N92" s="380">
        <v>532799000</v>
      </c>
      <c r="O92" s="380">
        <v>535231000</v>
      </c>
      <c r="P92" s="381">
        <v>521115457</v>
      </c>
      <c r="Q92" s="359" t="s">
        <v>164</v>
      </c>
      <c r="R92" s="382">
        <f t="shared" si="1"/>
        <v>1000</v>
      </c>
    </row>
    <row r="93" spans="1:18">
      <c r="A93" s="379" t="s">
        <v>1772</v>
      </c>
      <c r="B93" s="380" t="s">
        <v>1725</v>
      </c>
      <c r="C93" s="380">
        <v>6881000</v>
      </c>
      <c r="D93" s="380">
        <v>6943000</v>
      </c>
      <c r="E93" s="380">
        <v>7005000</v>
      </c>
      <c r="F93" s="380">
        <v>7067000</v>
      </c>
      <c r="G93" s="380">
        <v>7130000</v>
      </c>
      <c r="H93" s="380">
        <v>7192000</v>
      </c>
      <c r="I93" s="380">
        <v>7254000</v>
      </c>
      <c r="J93" s="380">
        <v>7317000</v>
      </c>
      <c r="K93" s="380">
        <v>7380000</v>
      </c>
      <c r="L93" s="380">
        <v>7443000</v>
      </c>
      <c r="M93" s="380">
        <v>7506000</v>
      </c>
      <c r="N93" s="380">
        <v>7568000</v>
      </c>
      <c r="O93" s="380">
        <v>7631000</v>
      </c>
      <c r="P93" s="381">
        <v>7255173</v>
      </c>
      <c r="Q93" s="359" t="s">
        <v>164</v>
      </c>
      <c r="R93" s="382">
        <f t="shared" si="1"/>
        <v>0</v>
      </c>
    </row>
    <row r="94" spans="1:18">
      <c r="A94" s="379" t="s">
        <v>1773</v>
      </c>
      <c r="B94" s="380" t="s">
        <v>1725</v>
      </c>
      <c r="C94" s="380">
        <v>0</v>
      </c>
      <c r="D94" s="380">
        <v>0</v>
      </c>
      <c r="E94" s="380">
        <v>0</v>
      </c>
      <c r="F94" s="380">
        <v>0</v>
      </c>
      <c r="G94" s="380">
        <v>0</v>
      </c>
      <c r="H94" s="380">
        <v>0</v>
      </c>
      <c r="I94" s="380">
        <v>0</v>
      </c>
      <c r="J94" s="380">
        <v>0</v>
      </c>
      <c r="K94" s="380">
        <v>0</v>
      </c>
      <c r="L94" s="380">
        <v>0</v>
      </c>
      <c r="M94" s="380">
        <v>0</v>
      </c>
      <c r="N94" s="380">
        <v>0</v>
      </c>
      <c r="O94" s="380">
        <v>0</v>
      </c>
      <c r="P94" s="381">
        <v>0</v>
      </c>
      <c r="Q94" s="359" t="s">
        <v>164</v>
      </c>
      <c r="R94" s="382">
        <f t="shared" si="1"/>
        <v>0</v>
      </c>
    </row>
    <row r="95" spans="1:18">
      <c r="A95" s="379" t="s">
        <v>1774</v>
      </c>
      <c r="B95" s="380" t="s">
        <v>1725</v>
      </c>
      <c r="C95" s="380">
        <v>0</v>
      </c>
      <c r="D95" s="380">
        <v>0</v>
      </c>
      <c r="E95" s="380">
        <v>0</v>
      </c>
      <c r="F95" s="380">
        <v>0</v>
      </c>
      <c r="G95" s="380">
        <v>0</v>
      </c>
      <c r="H95" s="380">
        <v>0</v>
      </c>
      <c r="I95" s="380">
        <v>0</v>
      </c>
      <c r="J95" s="380">
        <v>0</v>
      </c>
      <c r="K95" s="380">
        <v>0</v>
      </c>
      <c r="L95" s="380">
        <v>0</v>
      </c>
      <c r="M95" s="380">
        <v>0</v>
      </c>
      <c r="N95" s="380">
        <v>0</v>
      </c>
      <c r="O95" s="380">
        <v>0</v>
      </c>
      <c r="P95" s="381">
        <v>0</v>
      </c>
      <c r="Q95" s="359" t="s">
        <v>164</v>
      </c>
      <c r="R95" s="382">
        <f t="shared" si="1"/>
        <v>0</v>
      </c>
    </row>
    <row r="96" spans="1:18">
      <c r="A96" s="379" t="s">
        <v>1775</v>
      </c>
      <c r="B96" s="380" t="s">
        <v>1725</v>
      </c>
      <c r="C96" s="380">
        <v>14768000</v>
      </c>
      <c r="D96" s="380">
        <v>14853000</v>
      </c>
      <c r="E96" s="380">
        <v>14939000</v>
      </c>
      <c r="F96" s="380">
        <v>15024000</v>
      </c>
      <c r="G96" s="380">
        <v>15109000</v>
      </c>
      <c r="H96" s="380">
        <v>15195000</v>
      </c>
      <c r="I96" s="380">
        <v>15280000</v>
      </c>
      <c r="J96" s="380">
        <v>15365000</v>
      </c>
      <c r="K96" s="380">
        <v>15448000</v>
      </c>
      <c r="L96" s="380">
        <v>15524000</v>
      </c>
      <c r="M96" s="380">
        <v>15609000</v>
      </c>
      <c r="N96" s="380">
        <v>15694000</v>
      </c>
      <c r="O96" s="380">
        <v>15780000</v>
      </c>
      <c r="P96" s="381">
        <v>15276154</v>
      </c>
      <c r="Q96" s="359" t="s">
        <v>164</v>
      </c>
      <c r="R96" s="382">
        <f t="shared" si="1"/>
        <v>0</v>
      </c>
    </row>
    <row r="97" spans="1:18">
      <c r="A97" s="379" t="s">
        <v>1776</v>
      </c>
      <c r="B97" s="380" t="s">
        <v>1725</v>
      </c>
      <c r="C97" s="380">
        <v>0</v>
      </c>
      <c r="D97" s="380">
        <v>0</v>
      </c>
      <c r="E97" s="380">
        <v>0</v>
      </c>
      <c r="F97" s="380">
        <v>0</v>
      </c>
      <c r="G97" s="380">
        <v>0</v>
      </c>
      <c r="H97" s="380">
        <v>0</v>
      </c>
      <c r="I97" s="380">
        <v>0</v>
      </c>
      <c r="J97" s="380">
        <v>0</v>
      </c>
      <c r="K97" s="380">
        <v>0</v>
      </c>
      <c r="L97" s="380">
        <v>0</v>
      </c>
      <c r="M97" s="380">
        <v>0</v>
      </c>
      <c r="N97" s="380">
        <v>0</v>
      </c>
      <c r="O97" s="380">
        <v>0</v>
      </c>
      <c r="P97" s="381">
        <v>0</v>
      </c>
      <c r="Q97" s="359" t="s">
        <v>164</v>
      </c>
      <c r="R97" s="382">
        <f t="shared" si="1"/>
        <v>0</v>
      </c>
    </row>
    <row r="98" spans="1:18">
      <c r="A98" s="379" t="s">
        <v>1777</v>
      </c>
      <c r="B98" s="380" t="s">
        <v>1725</v>
      </c>
      <c r="C98" s="380">
        <v>21802000</v>
      </c>
      <c r="D98" s="380">
        <v>22131000</v>
      </c>
      <c r="E98" s="380">
        <v>22464000</v>
      </c>
      <c r="F98" s="380">
        <v>22797000</v>
      </c>
      <c r="G98" s="380">
        <v>23116000</v>
      </c>
      <c r="H98" s="380">
        <v>23448000</v>
      </c>
      <c r="I98" s="380">
        <v>23781000</v>
      </c>
      <c r="J98" s="380">
        <v>23982000</v>
      </c>
      <c r="K98" s="380">
        <v>24311000</v>
      </c>
      <c r="L98" s="380">
        <v>24622000</v>
      </c>
      <c r="M98" s="380">
        <v>24967000</v>
      </c>
      <c r="N98" s="380">
        <v>25307000</v>
      </c>
      <c r="O98" s="380">
        <v>25657000</v>
      </c>
      <c r="P98" s="381">
        <v>23721390</v>
      </c>
      <c r="Q98" s="359" t="s">
        <v>164</v>
      </c>
      <c r="R98" s="382">
        <f t="shared" si="1"/>
        <v>0</v>
      </c>
    </row>
    <row r="99" spans="1:18">
      <c r="A99" s="379" t="s">
        <v>1778</v>
      </c>
      <c r="B99" s="380" t="s">
        <v>1725</v>
      </c>
      <c r="C99" s="380">
        <v>0</v>
      </c>
      <c r="D99" s="380">
        <v>0</v>
      </c>
      <c r="E99" s="380">
        <v>0</v>
      </c>
      <c r="F99" s="380">
        <v>0</v>
      </c>
      <c r="G99" s="380">
        <v>0</v>
      </c>
      <c r="H99" s="380">
        <v>0</v>
      </c>
      <c r="I99" s="380">
        <v>0</v>
      </c>
      <c r="J99" s="380">
        <v>0</v>
      </c>
      <c r="K99" s="380">
        <v>0</v>
      </c>
      <c r="L99" s="380">
        <v>0</v>
      </c>
      <c r="M99" s="380">
        <v>0</v>
      </c>
      <c r="N99" s="380">
        <v>0</v>
      </c>
      <c r="O99" s="380">
        <v>0</v>
      </c>
      <c r="P99" s="381">
        <v>0</v>
      </c>
      <c r="Q99" s="359" t="s">
        <v>164</v>
      </c>
      <c r="R99" s="382">
        <f t="shared" si="1"/>
        <v>0</v>
      </c>
    </row>
    <row r="100" spans="1:18">
      <c r="A100" s="379" t="s">
        <v>1779</v>
      </c>
      <c r="B100" s="380" t="s">
        <v>1725</v>
      </c>
      <c r="C100" s="380">
        <v>0</v>
      </c>
      <c r="D100" s="380">
        <v>0</v>
      </c>
      <c r="E100" s="380">
        <v>0</v>
      </c>
      <c r="F100" s="380">
        <v>0</v>
      </c>
      <c r="G100" s="380">
        <v>0</v>
      </c>
      <c r="H100" s="380">
        <v>0</v>
      </c>
      <c r="I100" s="380">
        <v>0</v>
      </c>
      <c r="J100" s="380">
        <v>0</v>
      </c>
      <c r="K100" s="380">
        <v>0</v>
      </c>
      <c r="L100" s="380">
        <v>0</v>
      </c>
      <c r="M100" s="380">
        <v>0</v>
      </c>
      <c r="N100" s="380">
        <v>0</v>
      </c>
      <c r="O100" s="380">
        <v>0</v>
      </c>
      <c r="P100" s="381">
        <v>0</v>
      </c>
      <c r="Q100" s="359" t="s">
        <v>164</v>
      </c>
      <c r="R100" s="382">
        <f t="shared" si="1"/>
        <v>0</v>
      </c>
    </row>
    <row r="101" spans="1:18">
      <c r="A101" s="379" t="s">
        <v>1780</v>
      </c>
      <c r="B101" s="380" t="s">
        <v>1725</v>
      </c>
      <c r="C101" s="380">
        <v>0</v>
      </c>
      <c r="D101" s="380">
        <v>0</v>
      </c>
      <c r="E101" s="380">
        <v>0</v>
      </c>
      <c r="F101" s="380">
        <v>0</v>
      </c>
      <c r="G101" s="380">
        <v>0</v>
      </c>
      <c r="H101" s="380">
        <v>0</v>
      </c>
      <c r="I101" s="380">
        <v>0</v>
      </c>
      <c r="J101" s="380">
        <v>0</v>
      </c>
      <c r="K101" s="380">
        <v>0</v>
      </c>
      <c r="L101" s="380">
        <v>0</v>
      </c>
      <c r="M101" s="380">
        <v>0</v>
      </c>
      <c r="N101" s="380">
        <v>0</v>
      </c>
      <c r="O101" s="380">
        <v>0</v>
      </c>
      <c r="P101" s="381">
        <v>0</v>
      </c>
      <c r="Q101" s="359" t="s">
        <v>164</v>
      </c>
      <c r="R101" s="382">
        <f t="shared" si="1"/>
        <v>0</v>
      </c>
    </row>
    <row r="102" spans="1:18">
      <c r="A102" s="379" t="s">
        <v>1781</v>
      </c>
      <c r="B102" s="380" t="s">
        <v>1725</v>
      </c>
      <c r="C102" s="380">
        <v>10153000</v>
      </c>
      <c r="D102" s="380">
        <v>10203000</v>
      </c>
      <c r="E102" s="380">
        <v>10253000</v>
      </c>
      <c r="F102" s="380">
        <v>10303000</v>
      </c>
      <c r="G102" s="380">
        <v>10353000</v>
      </c>
      <c r="H102" s="380">
        <v>10403000</v>
      </c>
      <c r="I102" s="380">
        <v>10453000</v>
      </c>
      <c r="J102" s="380">
        <v>10503000</v>
      </c>
      <c r="K102" s="380">
        <v>10554000</v>
      </c>
      <c r="L102" s="380">
        <v>10604000</v>
      </c>
      <c r="M102" s="380">
        <v>10654000</v>
      </c>
      <c r="N102" s="380">
        <v>10704000</v>
      </c>
      <c r="O102" s="380">
        <v>10754000</v>
      </c>
      <c r="P102" s="381">
        <v>10453470</v>
      </c>
      <c r="Q102" s="359" t="s">
        <v>164</v>
      </c>
      <c r="R102" s="382">
        <f t="shared" si="1"/>
        <v>0</v>
      </c>
    </row>
    <row r="103" spans="1:18">
      <c r="A103" s="379" t="s">
        <v>1782</v>
      </c>
      <c r="B103" s="380" t="s">
        <v>1725</v>
      </c>
      <c r="C103" s="380">
        <v>47528000</v>
      </c>
      <c r="D103" s="380">
        <v>47686000</v>
      </c>
      <c r="E103" s="380">
        <v>47844000</v>
      </c>
      <c r="F103" s="380">
        <v>48002000</v>
      </c>
      <c r="G103" s="380">
        <v>48159000</v>
      </c>
      <c r="H103" s="380">
        <v>48317000</v>
      </c>
      <c r="I103" s="380">
        <v>48475000</v>
      </c>
      <c r="J103" s="380">
        <v>48633000</v>
      </c>
      <c r="K103" s="380">
        <v>48790000</v>
      </c>
      <c r="L103" s="380">
        <v>48948000</v>
      </c>
      <c r="M103" s="380">
        <v>49106000</v>
      </c>
      <c r="N103" s="380">
        <v>49264000</v>
      </c>
      <c r="O103" s="380">
        <v>49421000</v>
      </c>
      <c r="P103" s="381">
        <v>48474885</v>
      </c>
      <c r="Q103" s="359" t="s">
        <v>164</v>
      </c>
      <c r="R103" s="382">
        <f t="shared" si="1"/>
        <v>0</v>
      </c>
    </row>
    <row r="104" spans="1:18">
      <c r="A104" s="379" t="s">
        <v>1783</v>
      </c>
      <c r="B104" s="380" t="s">
        <v>1725</v>
      </c>
      <c r="C104" s="380">
        <v>0</v>
      </c>
      <c r="D104" s="380">
        <v>0</v>
      </c>
      <c r="E104" s="380">
        <v>0</v>
      </c>
      <c r="F104" s="380">
        <v>0</v>
      </c>
      <c r="G104" s="380">
        <v>0</v>
      </c>
      <c r="H104" s="380">
        <v>0</v>
      </c>
      <c r="I104" s="380">
        <v>0</v>
      </c>
      <c r="J104" s="380">
        <v>0</v>
      </c>
      <c r="K104" s="380">
        <v>0</v>
      </c>
      <c r="L104" s="380">
        <v>0</v>
      </c>
      <c r="M104" s="380">
        <v>0</v>
      </c>
      <c r="N104" s="380">
        <v>0</v>
      </c>
      <c r="O104" s="380">
        <v>0</v>
      </c>
      <c r="P104" s="381">
        <v>0</v>
      </c>
      <c r="Q104" s="359" t="s">
        <v>164</v>
      </c>
      <c r="R104" s="382">
        <f t="shared" si="1"/>
        <v>0</v>
      </c>
    </row>
    <row r="105" spans="1:18">
      <c r="A105" s="379" t="s">
        <v>1784</v>
      </c>
      <c r="B105" s="380" t="s">
        <v>1725</v>
      </c>
      <c r="C105" s="380">
        <v>11777000</v>
      </c>
      <c r="D105" s="380">
        <v>11887000</v>
      </c>
      <c r="E105" s="380">
        <v>11996000</v>
      </c>
      <c r="F105" s="380">
        <v>12107000</v>
      </c>
      <c r="G105" s="380">
        <v>12217000</v>
      </c>
      <c r="H105" s="380">
        <v>12327000</v>
      </c>
      <c r="I105" s="380">
        <v>12437000</v>
      </c>
      <c r="J105" s="380">
        <v>12501000</v>
      </c>
      <c r="K105" s="380">
        <v>12611000</v>
      </c>
      <c r="L105" s="380">
        <v>12630000</v>
      </c>
      <c r="M105" s="380">
        <v>12740000</v>
      </c>
      <c r="N105" s="380">
        <v>12851000</v>
      </c>
      <c r="O105" s="380">
        <v>12962000</v>
      </c>
      <c r="P105" s="381">
        <v>12389449</v>
      </c>
      <c r="Q105" s="359" t="s">
        <v>164</v>
      </c>
      <c r="R105" s="382">
        <f t="shared" si="1"/>
        <v>0</v>
      </c>
    </row>
    <row r="106" spans="1:18">
      <c r="A106" s="379" t="s">
        <v>1785</v>
      </c>
      <c r="B106" s="380" t="s">
        <v>1725</v>
      </c>
      <c r="C106" s="380">
        <v>0</v>
      </c>
      <c r="D106" s="380">
        <v>0</v>
      </c>
      <c r="E106" s="380">
        <v>0</v>
      </c>
      <c r="F106" s="380">
        <v>0</v>
      </c>
      <c r="G106" s="380">
        <v>0</v>
      </c>
      <c r="H106" s="380">
        <v>0</v>
      </c>
      <c r="I106" s="380">
        <v>0</v>
      </c>
      <c r="J106" s="380">
        <v>0</v>
      </c>
      <c r="K106" s="380">
        <v>0</v>
      </c>
      <c r="L106" s="380">
        <v>0</v>
      </c>
      <c r="M106" s="380">
        <v>0</v>
      </c>
      <c r="N106" s="380">
        <v>0</v>
      </c>
      <c r="O106" s="380">
        <v>0</v>
      </c>
      <c r="P106" s="381">
        <v>0</v>
      </c>
      <c r="Q106" s="359" t="s">
        <v>164</v>
      </c>
      <c r="R106" s="382">
        <f t="shared" si="1"/>
        <v>0</v>
      </c>
    </row>
    <row r="107" spans="1:18">
      <c r="A107" s="379" t="s">
        <v>1786</v>
      </c>
      <c r="B107" s="380" t="s">
        <v>1725</v>
      </c>
      <c r="C107" s="380">
        <v>189226000</v>
      </c>
      <c r="D107" s="380">
        <v>190000000</v>
      </c>
      <c r="E107" s="380">
        <v>190784000</v>
      </c>
      <c r="F107" s="380">
        <v>191299000</v>
      </c>
      <c r="G107" s="380">
        <v>191944000</v>
      </c>
      <c r="H107" s="380">
        <v>192692000</v>
      </c>
      <c r="I107" s="380">
        <v>193451000</v>
      </c>
      <c r="J107" s="380">
        <v>194163000</v>
      </c>
      <c r="K107" s="380">
        <v>194802000</v>
      </c>
      <c r="L107" s="380">
        <v>195244000</v>
      </c>
      <c r="M107" s="380">
        <v>195853000</v>
      </c>
      <c r="N107" s="380">
        <v>196654000</v>
      </c>
      <c r="O107" s="380">
        <v>197386000</v>
      </c>
      <c r="P107" s="381">
        <v>193349240</v>
      </c>
      <c r="Q107" s="359" t="s">
        <v>164</v>
      </c>
      <c r="R107" s="382">
        <f t="shared" si="1"/>
        <v>0</v>
      </c>
    </row>
    <row r="108" spans="1:18">
      <c r="A108" s="379" t="s">
        <v>1787</v>
      </c>
      <c r="B108" s="380" t="s">
        <v>1725</v>
      </c>
      <c r="C108" s="380">
        <v>0</v>
      </c>
      <c r="D108" s="380">
        <v>0</v>
      </c>
      <c r="E108" s="380">
        <v>0</v>
      </c>
      <c r="F108" s="380">
        <v>0</v>
      </c>
      <c r="G108" s="380">
        <v>0</v>
      </c>
      <c r="H108" s="380">
        <v>0</v>
      </c>
      <c r="I108" s="380">
        <v>0</v>
      </c>
      <c r="J108" s="380">
        <v>0</v>
      </c>
      <c r="K108" s="380">
        <v>0</v>
      </c>
      <c r="L108" s="380">
        <v>0</v>
      </c>
      <c r="M108" s="380">
        <v>0</v>
      </c>
      <c r="N108" s="380">
        <v>0</v>
      </c>
      <c r="O108" s="380">
        <v>0</v>
      </c>
      <c r="P108" s="381">
        <v>0</v>
      </c>
      <c r="Q108" s="359" t="s">
        <v>164</v>
      </c>
      <c r="R108" s="382">
        <f t="shared" si="1"/>
        <v>0</v>
      </c>
    </row>
    <row r="109" spans="1:18">
      <c r="A109" s="379" t="s">
        <v>1788</v>
      </c>
      <c r="B109" s="380" t="s">
        <v>1725</v>
      </c>
      <c r="C109" s="380">
        <v>11936000</v>
      </c>
      <c r="D109" s="380">
        <v>11997000</v>
      </c>
      <c r="E109" s="380">
        <v>12058000</v>
      </c>
      <c r="F109" s="380">
        <v>12120000</v>
      </c>
      <c r="G109" s="380">
        <v>12181000</v>
      </c>
      <c r="H109" s="380">
        <v>12242000</v>
      </c>
      <c r="I109" s="380">
        <v>12304000</v>
      </c>
      <c r="J109" s="380">
        <v>12365000</v>
      </c>
      <c r="K109" s="380">
        <v>12426000</v>
      </c>
      <c r="L109" s="380">
        <v>12488000</v>
      </c>
      <c r="M109" s="380">
        <v>12549000</v>
      </c>
      <c r="N109" s="380">
        <v>12610000</v>
      </c>
      <c r="O109" s="380">
        <v>12672000</v>
      </c>
      <c r="P109" s="381">
        <v>12303740</v>
      </c>
      <c r="Q109" s="359" t="s">
        <v>164</v>
      </c>
      <c r="R109" s="382">
        <f t="shared" si="1"/>
        <v>0</v>
      </c>
    </row>
    <row r="110" spans="1:18">
      <c r="A110" s="379" t="s">
        <v>1789</v>
      </c>
      <c r="B110" s="380" t="s">
        <v>1725</v>
      </c>
      <c r="C110" s="380">
        <v>0</v>
      </c>
      <c r="D110" s="380">
        <v>0</v>
      </c>
      <c r="E110" s="380">
        <v>0</v>
      </c>
      <c r="F110" s="380">
        <v>0</v>
      </c>
      <c r="G110" s="380">
        <v>0</v>
      </c>
      <c r="H110" s="380">
        <v>0</v>
      </c>
      <c r="I110" s="380">
        <v>0</v>
      </c>
      <c r="J110" s="380">
        <v>0</v>
      </c>
      <c r="K110" s="380">
        <v>0</v>
      </c>
      <c r="L110" s="380">
        <v>0</v>
      </c>
      <c r="M110" s="380">
        <v>0</v>
      </c>
      <c r="N110" s="380">
        <v>0</v>
      </c>
      <c r="O110" s="380">
        <v>0</v>
      </c>
      <c r="P110" s="381">
        <v>0</v>
      </c>
      <c r="Q110" s="359" t="s">
        <v>164</v>
      </c>
      <c r="R110" s="382">
        <f t="shared" si="1"/>
        <v>0</v>
      </c>
    </row>
    <row r="111" spans="1:18">
      <c r="A111" s="379" t="s">
        <v>1790</v>
      </c>
      <c r="B111" s="380" t="s">
        <v>1725</v>
      </c>
      <c r="C111" s="380">
        <v>0</v>
      </c>
      <c r="D111" s="380">
        <v>0</v>
      </c>
      <c r="E111" s="380">
        <v>0</v>
      </c>
      <c r="F111" s="380">
        <v>0</v>
      </c>
      <c r="G111" s="380">
        <v>0</v>
      </c>
      <c r="H111" s="380">
        <v>0</v>
      </c>
      <c r="I111" s="380">
        <v>0</v>
      </c>
      <c r="J111" s="380">
        <v>0</v>
      </c>
      <c r="K111" s="380">
        <v>0</v>
      </c>
      <c r="L111" s="380">
        <v>0</v>
      </c>
      <c r="M111" s="380">
        <v>0</v>
      </c>
      <c r="N111" s="380">
        <v>0</v>
      </c>
      <c r="O111" s="380">
        <v>0</v>
      </c>
      <c r="P111" s="381">
        <v>0</v>
      </c>
      <c r="Q111" s="359" t="s">
        <v>164</v>
      </c>
      <c r="R111" s="382">
        <f t="shared" si="1"/>
        <v>0</v>
      </c>
    </row>
    <row r="112" spans="1:18">
      <c r="A112" s="379" t="s">
        <v>1791</v>
      </c>
      <c r="B112" s="380" t="s">
        <v>1725</v>
      </c>
      <c r="C112" s="380">
        <v>414534000</v>
      </c>
      <c r="D112" s="380">
        <v>417002000</v>
      </c>
      <c r="E112" s="380">
        <v>419074000</v>
      </c>
      <c r="F112" s="380">
        <v>420678000</v>
      </c>
      <c r="G112" s="380">
        <v>423096000</v>
      </c>
      <c r="H112" s="380">
        <v>424956000</v>
      </c>
      <c r="I112" s="380">
        <v>427432000</v>
      </c>
      <c r="J112" s="380">
        <v>430135000</v>
      </c>
      <c r="K112" s="380">
        <v>432398000</v>
      </c>
      <c r="L112" s="380">
        <v>435088000</v>
      </c>
      <c r="M112" s="380">
        <v>436623000</v>
      </c>
      <c r="N112" s="380">
        <v>438672000</v>
      </c>
      <c r="O112" s="380">
        <v>441035000</v>
      </c>
      <c r="P112" s="381">
        <v>427744928</v>
      </c>
      <c r="Q112" s="359" t="s">
        <v>164</v>
      </c>
      <c r="R112" s="382">
        <f t="shared" si="1"/>
        <v>0</v>
      </c>
    </row>
    <row r="113" spans="1:18">
      <c r="A113" s="379" t="s">
        <v>1792</v>
      </c>
      <c r="B113" s="380" t="s">
        <v>1725</v>
      </c>
      <c r="C113" s="380">
        <v>0</v>
      </c>
      <c r="D113" s="380">
        <v>0</v>
      </c>
      <c r="E113" s="380">
        <v>0</v>
      </c>
      <c r="F113" s="380">
        <v>0</v>
      </c>
      <c r="G113" s="380">
        <v>0</v>
      </c>
      <c r="H113" s="380">
        <v>0</v>
      </c>
      <c r="I113" s="380">
        <v>0</v>
      </c>
      <c r="J113" s="380">
        <v>0</v>
      </c>
      <c r="K113" s="380">
        <v>0</v>
      </c>
      <c r="L113" s="380">
        <v>0</v>
      </c>
      <c r="M113" s="380">
        <v>0</v>
      </c>
      <c r="N113" s="380">
        <v>0</v>
      </c>
      <c r="O113" s="380">
        <v>0</v>
      </c>
      <c r="P113" s="381">
        <v>0</v>
      </c>
      <c r="Q113" s="359" t="s">
        <v>164</v>
      </c>
      <c r="R113" s="382">
        <f t="shared" si="1"/>
        <v>0</v>
      </c>
    </row>
    <row r="114" spans="1:18">
      <c r="A114" s="379" t="s">
        <v>1793</v>
      </c>
      <c r="B114" s="380" t="s">
        <v>1725</v>
      </c>
      <c r="C114" s="380">
        <v>0</v>
      </c>
      <c r="D114" s="380">
        <v>0</v>
      </c>
      <c r="E114" s="380">
        <v>0</v>
      </c>
      <c r="F114" s="380">
        <v>0</v>
      </c>
      <c r="G114" s="380">
        <v>0</v>
      </c>
      <c r="H114" s="380">
        <v>0</v>
      </c>
      <c r="I114" s="380">
        <v>0</v>
      </c>
      <c r="J114" s="380">
        <v>0</v>
      </c>
      <c r="K114" s="380">
        <v>0</v>
      </c>
      <c r="L114" s="380">
        <v>0</v>
      </c>
      <c r="M114" s="380">
        <v>0</v>
      </c>
      <c r="N114" s="380">
        <v>0</v>
      </c>
      <c r="O114" s="380">
        <v>0</v>
      </c>
      <c r="P114" s="381">
        <v>0</v>
      </c>
      <c r="Q114" s="359" t="s">
        <v>164</v>
      </c>
      <c r="R114" s="382">
        <f t="shared" si="1"/>
        <v>0</v>
      </c>
    </row>
    <row r="115" spans="1:18">
      <c r="A115" s="379" t="s">
        <v>1794</v>
      </c>
      <c r="B115" s="380" t="s">
        <v>1725</v>
      </c>
      <c r="C115" s="380">
        <v>151000</v>
      </c>
      <c r="D115" s="380">
        <v>151000</v>
      </c>
      <c r="E115" s="380">
        <v>152000</v>
      </c>
      <c r="F115" s="380">
        <v>153000</v>
      </c>
      <c r="G115" s="380">
        <v>154000</v>
      </c>
      <c r="H115" s="380">
        <v>155000</v>
      </c>
      <c r="I115" s="380">
        <v>156000</v>
      </c>
      <c r="J115" s="380">
        <v>157000</v>
      </c>
      <c r="K115" s="380">
        <v>158000</v>
      </c>
      <c r="L115" s="380">
        <v>158000</v>
      </c>
      <c r="M115" s="380">
        <v>159000</v>
      </c>
      <c r="N115" s="380">
        <v>160000</v>
      </c>
      <c r="O115" s="380">
        <v>161000</v>
      </c>
      <c r="P115" s="381">
        <v>155781</v>
      </c>
      <c r="Q115" s="359" t="s">
        <v>164</v>
      </c>
      <c r="R115" s="382">
        <f t="shared" si="1"/>
        <v>0</v>
      </c>
    </row>
    <row r="116" spans="1:18">
      <c r="A116" s="379" t="s">
        <v>1795</v>
      </c>
      <c r="B116" s="380" t="s">
        <v>1725</v>
      </c>
      <c r="C116" s="380">
        <v>0</v>
      </c>
      <c r="D116" s="380">
        <v>0</v>
      </c>
      <c r="E116" s="380">
        <v>0</v>
      </c>
      <c r="F116" s="380">
        <v>0</v>
      </c>
      <c r="G116" s="380">
        <v>0</v>
      </c>
      <c r="H116" s="380">
        <v>0</v>
      </c>
      <c r="I116" s="380">
        <v>0</v>
      </c>
      <c r="J116" s="380">
        <v>0</v>
      </c>
      <c r="K116" s="380">
        <v>0</v>
      </c>
      <c r="L116" s="380">
        <v>0</v>
      </c>
      <c r="M116" s="380">
        <v>0</v>
      </c>
      <c r="N116" s="380">
        <v>0</v>
      </c>
      <c r="O116" s="380">
        <v>0</v>
      </c>
      <c r="P116" s="381">
        <v>0</v>
      </c>
      <c r="Q116" s="359" t="s">
        <v>164</v>
      </c>
      <c r="R116" s="382">
        <f t="shared" si="1"/>
        <v>0</v>
      </c>
    </row>
    <row r="117" spans="1:18">
      <c r="A117" s="379" t="s">
        <v>1796</v>
      </c>
      <c r="B117" s="380" t="s">
        <v>1725</v>
      </c>
      <c r="C117" s="380">
        <v>0</v>
      </c>
      <c r="D117" s="380">
        <v>0</v>
      </c>
      <c r="E117" s="380">
        <v>0</v>
      </c>
      <c r="F117" s="380">
        <v>0</v>
      </c>
      <c r="G117" s="380">
        <v>0</v>
      </c>
      <c r="H117" s="380">
        <v>0</v>
      </c>
      <c r="I117" s="380">
        <v>0</v>
      </c>
      <c r="J117" s="380">
        <v>0</v>
      </c>
      <c r="K117" s="380">
        <v>0</v>
      </c>
      <c r="L117" s="380">
        <v>0</v>
      </c>
      <c r="M117" s="380">
        <v>0</v>
      </c>
      <c r="N117" s="380">
        <v>0</v>
      </c>
      <c r="O117" s="380">
        <v>0</v>
      </c>
      <c r="P117" s="381">
        <v>0</v>
      </c>
      <c r="Q117" s="359" t="s">
        <v>164</v>
      </c>
      <c r="R117" s="382">
        <f t="shared" si="1"/>
        <v>0</v>
      </c>
    </row>
    <row r="118" spans="1:18">
      <c r="A118" s="379" t="s">
        <v>1797</v>
      </c>
      <c r="B118" s="380" t="s">
        <v>1725</v>
      </c>
      <c r="C118" s="380">
        <v>6999000</v>
      </c>
      <c r="D118" s="380">
        <v>7081000</v>
      </c>
      <c r="E118" s="380">
        <v>7163000</v>
      </c>
      <c r="F118" s="380">
        <v>7245000</v>
      </c>
      <c r="G118" s="380">
        <v>7327000</v>
      </c>
      <c r="H118" s="380">
        <v>7410000</v>
      </c>
      <c r="I118" s="380">
        <v>7492000</v>
      </c>
      <c r="J118" s="380">
        <v>6752000</v>
      </c>
      <c r="K118" s="380">
        <v>6830000</v>
      </c>
      <c r="L118" s="380">
        <v>6908000</v>
      </c>
      <c r="M118" s="380">
        <v>6986000</v>
      </c>
      <c r="N118" s="380">
        <v>7063000</v>
      </c>
      <c r="O118" s="380">
        <v>7141000</v>
      </c>
      <c r="P118" s="381">
        <v>7110562</v>
      </c>
      <c r="Q118" s="359" t="s">
        <v>164</v>
      </c>
      <c r="R118" s="382">
        <f t="shared" si="1"/>
        <v>0</v>
      </c>
    </row>
    <row r="119" spans="1:18">
      <c r="A119" s="379" t="s">
        <v>1798</v>
      </c>
      <c r="B119" s="380" t="s">
        <v>1725</v>
      </c>
      <c r="C119" s="380">
        <v>0</v>
      </c>
      <c r="D119" s="380">
        <v>0</v>
      </c>
      <c r="E119" s="380">
        <v>0</v>
      </c>
      <c r="F119" s="380">
        <v>0</v>
      </c>
      <c r="G119" s="380">
        <v>0</v>
      </c>
      <c r="H119" s="380">
        <v>0</v>
      </c>
      <c r="I119" s="380">
        <v>0</v>
      </c>
      <c r="J119" s="380">
        <v>0</v>
      </c>
      <c r="K119" s="380">
        <v>0</v>
      </c>
      <c r="L119" s="380">
        <v>0</v>
      </c>
      <c r="M119" s="380">
        <v>0</v>
      </c>
      <c r="N119" s="380">
        <v>0</v>
      </c>
      <c r="O119" s="380">
        <v>0</v>
      </c>
      <c r="P119" s="381">
        <v>0</v>
      </c>
      <c r="Q119" s="359" t="s">
        <v>164</v>
      </c>
      <c r="R119" s="382">
        <f t="shared" si="1"/>
        <v>0</v>
      </c>
    </row>
    <row r="120" spans="1:18">
      <c r="A120" s="379" t="s">
        <v>1799</v>
      </c>
      <c r="B120" s="380" t="s">
        <v>1725</v>
      </c>
      <c r="C120" s="380">
        <v>0</v>
      </c>
      <c r="D120" s="380">
        <v>0</v>
      </c>
      <c r="E120" s="380">
        <v>0</v>
      </c>
      <c r="F120" s="380">
        <v>0</v>
      </c>
      <c r="G120" s="380">
        <v>0</v>
      </c>
      <c r="H120" s="380">
        <v>0</v>
      </c>
      <c r="I120" s="380">
        <v>0</v>
      </c>
      <c r="J120" s="380">
        <v>0</v>
      </c>
      <c r="K120" s="380">
        <v>0</v>
      </c>
      <c r="L120" s="380">
        <v>0</v>
      </c>
      <c r="M120" s="380">
        <v>0</v>
      </c>
      <c r="N120" s="380">
        <v>0</v>
      </c>
      <c r="O120" s="380">
        <v>0</v>
      </c>
      <c r="P120" s="381">
        <v>0</v>
      </c>
      <c r="Q120" s="359" t="s">
        <v>164</v>
      </c>
      <c r="R120" s="382">
        <f t="shared" si="1"/>
        <v>0</v>
      </c>
    </row>
    <row r="121" spans="1:18">
      <c r="A121" s="379" t="s">
        <v>1800</v>
      </c>
      <c r="B121" s="380" t="s">
        <v>1725</v>
      </c>
      <c r="C121" s="380">
        <v>0</v>
      </c>
      <c r="D121" s="380">
        <v>0</v>
      </c>
      <c r="E121" s="380">
        <v>0</v>
      </c>
      <c r="F121" s="380">
        <v>0</v>
      </c>
      <c r="G121" s="380">
        <v>0</v>
      </c>
      <c r="H121" s="380">
        <v>0</v>
      </c>
      <c r="I121" s="380">
        <v>0</v>
      </c>
      <c r="J121" s="380">
        <v>0</v>
      </c>
      <c r="K121" s="380">
        <v>0</v>
      </c>
      <c r="L121" s="380">
        <v>0</v>
      </c>
      <c r="M121" s="380">
        <v>0</v>
      </c>
      <c r="N121" s="380">
        <v>0</v>
      </c>
      <c r="O121" s="380">
        <v>0</v>
      </c>
      <c r="P121" s="381">
        <v>0</v>
      </c>
      <c r="Q121" s="359" t="s">
        <v>164</v>
      </c>
      <c r="R121" s="382">
        <f t="shared" si="1"/>
        <v>0</v>
      </c>
    </row>
    <row r="122" spans="1:18">
      <c r="A122" s="379" t="s">
        <v>1801</v>
      </c>
      <c r="B122" s="380" t="s">
        <v>1725</v>
      </c>
      <c r="C122" s="380">
        <v>0</v>
      </c>
      <c r="D122" s="380">
        <v>0</v>
      </c>
      <c r="E122" s="380">
        <v>0</v>
      </c>
      <c r="F122" s="380">
        <v>0</v>
      </c>
      <c r="G122" s="380">
        <v>0</v>
      </c>
      <c r="H122" s="380">
        <v>0</v>
      </c>
      <c r="I122" s="380">
        <v>0</v>
      </c>
      <c r="J122" s="380">
        <v>0</v>
      </c>
      <c r="K122" s="380">
        <v>0</v>
      </c>
      <c r="L122" s="380">
        <v>0</v>
      </c>
      <c r="M122" s="380">
        <v>0</v>
      </c>
      <c r="N122" s="380">
        <v>0</v>
      </c>
      <c r="O122" s="380">
        <v>0</v>
      </c>
      <c r="P122" s="381">
        <v>0</v>
      </c>
      <c r="Q122" s="359" t="s">
        <v>164</v>
      </c>
      <c r="R122" s="382">
        <f t="shared" si="1"/>
        <v>0</v>
      </c>
    </row>
    <row r="123" spans="1:18">
      <c r="A123" s="379" t="s">
        <v>1802</v>
      </c>
      <c r="B123" s="380" t="s">
        <v>1725</v>
      </c>
      <c r="C123" s="380">
        <v>220000</v>
      </c>
      <c r="D123" s="380">
        <v>220000</v>
      </c>
      <c r="E123" s="380">
        <v>221000</v>
      </c>
      <c r="F123" s="380">
        <v>222000</v>
      </c>
      <c r="G123" s="380">
        <v>223000</v>
      </c>
      <c r="H123" s="380">
        <v>223000</v>
      </c>
      <c r="I123" s="380">
        <v>224000</v>
      </c>
      <c r="J123" s="380">
        <v>225000</v>
      </c>
      <c r="K123" s="380">
        <v>226000</v>
      </c>
      <c r="L123" s="380">
        <v>-1000</v>
      </c>
      <c r="M123" s="380">
        <v>-1000</v>
      </c>
      <c r="N123" s="380">
        <v>0</v>
      </c>
      <c r="O123" s="380">
        <v>0</v>
      </c>
      <c r="P123" s="381">
        <v>157679</v>
      </c>
      <c r="Q123" s="359" t="s">
        <v>164</v>
      </c>
      <c r="R123" s="382">
        <f t="shared" si="1"/>
        <v>0</v>
      </c>
    </row>
    <row r="124" spans="1:18">
      <c r="A124" s="379" t="s">
        <v>1803</v>
      </c>
      <c r="B124" s="380" t="s">
        <v>1725</v>
      </c>
      <c r="C124" s="380">
        <v>905000</v>
      </c>
      <c r="D124" s="380">
        <v>909000</v>
      </c>
      <c r="E124" s="380">
        <v>913000</v>
      </c>
      <c r="F124" s="380">
        <v>918000</v>
      </c>
      <c r="G124" s="380">
        <v>922000</v>
      </c>
      <c r="H124" s="380">
        <v>926000</v>
      </c>
      <c r="I124" s="380">
        <v>930000</v>
      </c>
      <c r="J124" s="380">
        <v>934000</v>
      </c>
      <c r="K124" s="380">
        <v>938000</v>
      </c>
      <c r="L124" s="380">
        <v>943000</v>
      </c>
      <c r="M124" s="380">
        <v>947000</v>
      </c>
      <c r="N124" s="380">
        <v>951000</v>
      </c>
      <c r="O124" s="380">
        <v>955000</v>
      </c>
      <c r="P124" s="381">
        <v>930059</v>
      </c>
      <c r="Q124" s="359" t="s">
        <v>164</v>
      </c>
      <c r="R124" s="382">
        <f t="shared" si="1"/>
        <v>0</v>
      </c>
    </row>
    <row r="125" spans="1:18">
      <c r="A125" s="379" t="s">
        <v>1804</v>
      </c>
      <c r="B125" s="380" t="s">
        <v>1725</v>
      </c>
      <c r="C125" s="380">
        <v>1023000</v>
      </c>
      <c r="D125" s="380">
        <v>1028000</v>
      </c>
      <c r="E125" s="380">
        <v>1034000</v>
      </c>
      <c r="F125" s="380">
        <v>1039000</v>
      </c>
      <c r="G125" s="380">
        <v>1045000</v>
      </c>
      <c r="H125" s="380">
        <v>1050000</v>
      </c>
      <c r="I125" s="380">
        <v>1056000</v>
      </c>
      <c r="J125" s="380">
        <v>1061000</v>
      </c>
      <c r="K125" s="380">
        <v>1067000</v>
      </c>
      <c r="L125" s="380">
        <v>1072000</v>
      </c>
      <c r="M125" s="380">
        <v>1078000</v>
      </c>
      <c r="N125" s="380">
        <v>1083000</v>
      </c>
      <c r="O125" s="380">
        <v>1089000</v>
      </c>
      <c r="P125" s="381">
        <v>1055899</v>
      </c>
      <c r="Q125" s="359" t="s">
        <v>164</v>
      </c>
      <c r="R125" s="382">
        <f t="shared" si="1"/>
        <v>0</v>
      </c>
    </row>
    <row r="126" spans="1:18">
      <c r="A126" s="379" t="s">
        <v>1885</v>
      </c>
      <c r="B126" s="380"/>
      <c r="C126" s="380">
        <v>-25253</v>
      </c>
      <c r="D126" s="380"/>
      <c r="E126" s="380"/>
      <c r="F126" s="380"/>
      <c r="G126" s="380"/>
      <c r="H126" s="380"/>
      <c r="I126" s="380"/>
      <c r="J126" s="380"/>
      <c r="K126" s="380"/>
      <c r="L126" s="380"/>
      <c r="M126" s="380"/>
      <c r="N126" s="380"/>
      <c r="O126" s="380">
        <v>25253</v>
      </c>
      <c r="P126" s="381">
        <v>0</v>
      </c>
      <c r="Q126" s="359" t="s">
        <v>164</v>
      </c>
      <c r="R126" s="382">
        <f t="shared" si="1"/>
        <v>0</v>
      </c>
    </row>
    <row r="127" spans="1:18">
      <c r="A127" s="379" t="s">
        <v>1806</v>
      </c>
      <c r="B127" s="380" t="s">
        <v>1725</v>
      </c>
      <c r="C127" s="380">
        <v>321000</v>
      </c>
      <c r="D127" s="380">
        <v>329000</v>
      </c>
      <c r="E127" s="380">
        <v>336000</v>
      </c>
      <c r="F127" s="380">
        <v>344000</v>
      </c>
      <c r="G127" s="380">
        <v>352000</v>
      </c>
      <c r="H127" s="380">
        <v>360000</v>
      </c>
      <c r="I127" s="380">
        <v>367000</v>
      </c>
      <c r="J127" s="380">
        <v>375000</v>
      </c>
      <c r="K127" s="380">
        <v>383000</v>
      </c>
      <c r="L127" s="380">
        <v>390000</v>
      </c>
      <c r="M127" s="380">
        <v>398000</v>
      </c>
      <c r="N127" s="380">
        <v>406000</v>
      </c>
      <c r="O127" s="380">
        <v>414000</v>
      </c>
      <c r="P127" s="381">
        <v>367264</v>
      </c>
      <c r="Q127" s="359" t="s">
        <v>164</v>
      </c>
      <c r="R127" s="382">
        <f t="shared" si="1"/>
        <v>0</v>
      </c>
    </row>
    <row r="128" spans="1:18">
      <c r="A128" s="379" t="s">
        <v>1882</v>
      </c>
      <c r="B128" s="380"/>
      <c r="C128" s="381">
        <v>-27502</v>
      </c>
      <c r="D128" s="381">
        <v>-27502</v>
      </c>
      <c r="E128" s="381">
        <v>-27502</v>
      </c>
      <c r="F128" s="381">
        <v>-27502</v>
      </c>
      <c r="G128" s="381">
        <v>-27502</v>
      </c>
      <c r="H128" s="381">
        <v>-27502</v>
      </c>
      <c r="I128" s="381">
        <v>-27502</v>
      </c>
      <c r="J128" s="381">
        <v>-27502</v>
      </c>
      <c r="K128" s="381">
        <v>-27502</v>
      </c>
      <c r="L128" s="381">
        <v>-27502</v>
      </c>
      <c r="M128" s="381">
        <v>-27502</v>
      </c>
      <c r="N128" s="381">
        <v>-27502</v>
      </c>
      <c r="O128" s="381">
        <v>-27502</v>
      </c>
      <c r="P128" s="381">
        <v>-27502</v>
      </c>
      <c r="Q128" s="359" t="s">
        <v>164</v>
      </c>
      <c r="R128" s="382">
        <f t="shared" si="1"/>
        <v>0</v>
      </c>
    </row>
    <row r="129" spans="1:18">
      <c r="A129" s="379" t="s">
        <v>1813</v>
      </c>
      <c r="B129" s="380" t="s">
        <v>1814</v>
      </c>
      <c r="C129" s="380">
        <v>9540000</v>
      </c>
      <c r="D129" s="380">
        <v>9810000</v>
      </c>
      <c r="E129" s="380">
        <v>10080000</v>
      </c>
      <c r="F129" s="380">
        <v>10350000</v>
      </c>
      <c r="G129" s="380">
        <v>10620000</v>
      </c>
      <c r="H129" s="380">
        <v>10890000</v>
      </c>
      <c r="I129" s="380">
        <v>11160000</v>
      </c>
      <c r="J129" s="380">
        <v>11430000</v>
      </c>
      <c r="K129" s="380">
        <v>11700000</v>
      </c>
      <c r="L129" s="380">
        <v>11970000</v>
      </c>
      <c r="M129" s="380">
        <v>12240000</v>
      </c>
      <c r="N129" s="380">
        <v>12511000</v>
      </c>
      <c r="O129" s="380">
        <v>12795000</v>
      </c>
      <c r="P129" s="381">
        <v>11160653</v>
      </c>
      <c r="Q129" s="363" t="s">
        <v>165</v>
      </c>
      <c r="R129" s="382">
        <f t="shared" si="1"/>
        <v>0</v>
      </c>
    </row>
    <row r="130" spans="1:18">
      <c r="A130" s="379" t="s">
        <v>1815</v>
      </c>
      <c r="B130" s="380" t="s">
        <v>1814</v>
      </c>
      <c r="C130" s="380">
        <v>180000</v>
      </c>
      <c r="D130" s="380">
        <v>183000</v>
      </c>
      <c r="E130" s="380">
        <v>186000</v>
      </c>
      <c r="F130" s="380">
        <v>190000</v>
      </c>
      <c r="G130" s="380">
        <v>193000</v>
      </c>
      <c r="H130" s="380">
        <v>196000</v>
      </c>
      <c r="I130" s="380">
        <v>199000</v>
      </c>
      <c r="J130" s="380">
        <v>202000</v>
      </c>
      <c r="K130" s="380">
        <v>206000</v>
      </c>
      <c r="L130" s="380">
        <v>209000</v>
      </c>
      <c r="M130" s="380">
        <v>212000</v>
      </c>
      <c r="N130" s="380">
        <v>215000</v>
      </c>
      <c r="O130" s="380">
        <v>218000</v>
      </c>
      <c r="P130" s="381">
        <v>199170</v>
      </c>
      <c r="Q130" s="363" t="s">
        <v>165</v>
      </c>
      <c r="R130" s="382">
        <f t="shared" si="1"/>
        <v>0</v>
      </c>
    </row>
    <row r="131" spans="1:18">
      <c r="A131" s="379" t="s">
        <v>1823</v>
      </c>
      <c r="B131" s="380" t="s">
        <v>1819</v>
      </c>
      <c r="C131" s="380">
        <v>-16000</v>
      </c>
      <c r="D131" s="380">
        <v>-16000</v>
      </c>
      <c r="E131" s="380">
        <v>-15000</v>
      </c>
      <c r="F131" s="380">
        <v>-15000</v>
      </c>
      <c r="G131" s="380">
        <v>-14000</v>
      </c>
      <c r="H131" s="380">
        <v>-14000</v>
      </c>
      <c r="I131" s="380">
        <v>-13000</v>
      </c>
      <c r="J131" s="380">
        <v>0</v>
      </c>
      <c r="K131" s="380">
        <v>0</v>
      </c>
      <c r="L131" s="380">
        <v>0</v>
      </c>
      <c r="M131" s="380">
        <v>0</v>
      </c>
      <c r="N131" s="380">
        <v>0</v>
      </c>
      <c r="O131" s="380">
        <v>0</v>
      </c>
      <c r="P131" s="381">
        <v>-7991</v>
      </c>
      <c r="Q131" s="363" t="s">
        <v>9</v>
      </c>
      <c r="R131" s="382">
        <f t="shared" si="1"/>
        <v>0</v>
      </c>
    </row>
    <row r="132" spans="1:18">
      <c r="A132" s="379" t="s">
        <v>1824</v>
      </c>
      <c r="B132" s="380" t="s">
        <v>1819</v>
      </c>
      <c r="C132" s="380">
        <v>51000</v>
      </c>
      <c r="D132" s="380">
        <v>52000</v>
      </c>
      <c r="E132" s="380">
        <v>53000</v>
      </c>
      <c r="F132" s="380">
        <v>54000</v>
      </c>
      <c r="G132" s="380">
        <v>54000</v>
      </c>
      <c r="H132" s="380">
        <v>55000</v>
      </c>
      <c r="I132" s="380">
        <v>56000</v>
      </c>
      <c r="J132" s="380">
        <v>41000</v>
      </c>
      <c r="K132" s="380">
        <v>42000</v>
      </c>
      <c r="L132" s="380">
        <v>44000</v>
      </c>
      <c r="M132" s="380">
        <v>45000</v>
      </c>
      <c r="N132" s="380">
        <v>46000</v>
      </c>
      <c r="O132" s="380">
        <v>48000</v>
      </c>
      <c r="P132" s="381">
        <v>49273</v>
      </c>
      <c r="Q132" s="363" t="s">
        <v>9</v>
      </c>
      <c r="R132" s="382">
        <f t="shared" si="1"/>
        <v>0</v>
      </c>
    </row>
    <row r="133" spans="1:18">
      <c r="A133" s="379" t="s">
        <v>1825</v>
      </c>
      <c r="B133" s="380" t="s">
        <v>1819</v>
      </c>
      <c r="C133" s="380">
        <v>0</v>
      </c>
      <c r="D133" s="380">
        <v>0</v>
      </c>
      <c r="E133" s="380">
        <v>0</v>
      </c>
      <c r="F133" s="380">
        <v>0</v>
      </c>
      <c r="G133" s="380">
        <v>0</v>
      </c>
      <c r="H133" s="380">
        <v>0</v>
      </c>
      <c r="I133" s="380">
        <v>0</v>
      </c>
      <c r="J133" s="380">
        <v>0</v>
      </c>
      <c r="K133" s="380">
        <v>0</v>
      </c>
      <c r="L133" s="380">
        <v>0</v>
      </c>
      <c r="M133" s="380">
        <v>0</v>
      </c>
      <c r="N133" s="380">
        <v>0</v>
      </c>
      <c r="O133" s="380">
        <v>0</v>
      </c>
      <c r="P133" s="381">
        <v>0</v>
      </c>
      <c r="Q133" s="363" t="s">
        <v>9</v>
      </c>
      <c r="R133" s="382">
        <f t="shared" ref="R133:R184" si="2">(ROUND((C133+O133+SUM(D133:N133)*2)/24,-3)-(ROUND(P133,-3)))</f>
        <v>0</v>
      </c>
    </row>
    <row r="134" spans="1:18">
      <c r="A134" s="379" t="s">
        <v>1826</v>
      </c>
      <c r="B134" s="380" t="s">
        <v>1819</v>
      </c>
      <c r="C134" s="380">
        <v>0</v>
      </c>
      <c r="D134" s="380">
        <v>0</v>
      </c>
      <c r="E134" s="380">
        <v>0</v>
      </c>
      <c r="F134" s="380">
        <v>0</v>
      </c>
      <c r="G134" s="380">
        <v>0</v>
      </c>
      <c r="H134" s="380">
        <v>0</v>
      </c>
      <c r="I134" s="380">
        <v>0</v>
      </c>
      <c r="J134" s="380">
        <v>0</v>
      </c>
      <c r="K134" s="380">
        <v>0</v>
      </c>
      <c r="L134" s="380">
        <v>0</v>
      </c>
      <c r="M134" s="380">
        <v>0</v>
      </c>
      <c r="N134" s="380">
        <v>0</v>
      </c>
      <c r="O134" s="380">
        <v>0</v>
      </c>
      <c r="P134" s="381">
        <v>0</v>
      </c>
      <c r="Q134" s="363" t="s">
        <v>9</v>
      </c>
      <c r="R134" s="382">
        <f t="shared" si="2"/>
        <v>0</v>
      </c>
    </row>
    <row r="135" spans="1:18">
      <c r="A135" s="379" t="s">
        <v>1827</v>
      </c>
      <c r="B135" s="380" t="s">
        <v>1819</v>
      </c>
      <c r="C135" s="380">
        <v>0</v>
      </c>
      <c r="D135" s="380">
        <v>0</v>
      </c>
      <c r="E135" s="380">
        <v>0</v>
      </c>
      <c r="F135" s="380">
        <v>0</v>
      </c>
      <c r="G135" s="380">
        <v>0</v>
      </c>
      <c r="H135" s="380">
        <v>0</v>
      </c>
      <c r="I135" s="380">
        <v>0</v>
      </c>
      <c r="J135" s="380">
        <v>0</v>
      </c>
      <c r="K135" s="380">
        <v>0</v>
      </c>
      <c r="L135" s="380">
        <v>0</v>
      </c>
      <c r="M135" s="380">
        <v>0</v>
      </c>
      <c r="N135" s="380">
        <v>0</v>
      </c>
      <c r="O135" s="380">
        <v>0</v>
      </c>
      <c r="P135" s="381">
        <v>0</v>
      </c>
      <c r="Q135" s="363" t="s">
        <v>9</v>
      </c>
      <c r="R135" s="382">
        <f t="shared" si="2"/>
        <v>0</v>
      </c>
    </row>
    <row r="136" spans="1:18">
      <c r="A136" s="379" t="s">
        <v>1828</v>
      </c>
      <c r="B136" s="380" t="s">
        <v>1819</v>
      </c>
      <c r="C136" s="380">
        <v>-1137000</v>
      </c>
      <c r="D136" s="380">
        <v>-1116000</v>
      </c>
      <c r="E136" s="380">
        <v>-1095000</v>
      </c>
      <c r="F136" s="380">
        <v>-1075000</v>
      </c>
      <c r="G136" s="380">
        <v>-1054000</v>
      </c>
      <c r="H136" s="380">
        <v>-1033000</v>
      </c>
      <c r="I136" s="380">
        <v>-1012000</v>
      </c>
      <c r="J136" s="380">
        <v>0</v>
      </c>
      <c r="K136" s="380">
        <v>0</v>
      </c>
      <c r="L136" s="380">
        <v>0</v>
      </c>
      <c r="M136" s="380">
        <v>0</v>
      </c>
      <c r="N136" s="380">
        <v>0</v>
      </c>
      <c r="O136" s="380">
        <v>0</v>
      </c>
      <c r="P136" s="381">
        <v>-579433</v>
      </c>
      <c r="Q136" s="363" t="s">
        <v>9</v>
      </c>
      <c r="R136" s="382">
        <f t="shared" si="2"/>
        <v>0</v>
      </c>
    </row>
    <row r="137" spans="1:18">
      <c r="A137" s="379" t="s">
        <v>1829</v>
      </c>
      <c r="B137" s="380" t="s">
        <v>1819</v>
      </c>
      <c r="C137" s="380">
        <v>475000</v>
      </c>
      <c r="D137" s="380">
        <v>488000</v>
      </c>
      <c r="E137" s="380">
        <v>500000</v>
      </c>
      <c r="F137" s="380">
        <v>512000</v>
      </c>
      <c r="G137" s="380">
        <v>525000</v>
      </c>
      <c r="H137" s="380">
        <v>542000</v>
      </c>
      <c r="I137" s="380">
        <v>563000</v>
      </c>
      <c r="J137" s="380">
        <v>-561000</v>
      </c>
      <c r="K137" s="380">
        <v>-497000</v>
      </c>
      <c r="L137" s="380">
        <v>-455000</v>
      </c>
      <c r="M137" s="380">
        <v>-413000</v>
      </c>
      <c r="N137" s="380">
        <v>-370000</v>
      </c>
      <c r="O137" s="380">
        <v>-328000</v>
      </c>
      <c r="P137" s="381">
        <v>75687</v>
      </c>
      <c r="Q137" s="363" t="s">
        <v>9</v>
      </c>
      <c r="R137" s="382">
        <f t="shared" si="2"/>
        <v>0</v>
      </c>
    </row>
    <row r="138" spans="1:18">
      <c r="A138" s="379" t="s">
        <v>1830</v>
      </c>
      <c r="B138" s="380" t="s">
        <v>1819</v>
      </c>
      <c r="C138" s="380">
        <v>0</v>
      </c>
      <c r="D138" s="380">
        <v>0</v>
      </c>
      <c r="E138" s="380">
        <v>0</v>
      </c>
      <c r="F138" s="380">
        <v>0</v>
      </c>
      <c r="G138" s="380">
        <v>0</v>
      </c>
      <c r="H138" s="380">
        <v>0</v>
      </c>
      <c r="I138" s="380">
        <v>0</v>
      </c>
      <c r="J138" s="380">
        <v>0</v>
      </c>
      <c r="K138" s="380">
        <v>0</v>
      </c>
      <c r="L138" s="380">
        <v>0</v>
      </c>
      <c r="M138" s="380">
        <v>0</v>
      </c>
      <c r="N138" s="380">
        <v>0</v>
      </c>
      <c r="O138" s="380">
        <v>0</v>
      </c>
      <c r="P138" s="381">
        <v>0</v>
      </c>
      <c r="Q138" s="363" t="s">
        <v>9</v>
      </c>
      <c r="R138" s="382">
        <f t="shared" si="2"/>
        <v>0</v>
      </c>
    </row>
    <row r="139" spans="1:18">
      <c r="A139" s="379" t="s">
        <v>1831</v>
      </c>
      <c r="B139" s="380" t="s">
        <v>1819</v>
      </c>
      <c r="C139" s="380">
        <v>-27000</v>
      </c>
      <c r="D139" s="380">
        <v>-26000</v>
      </c>
      <c r="E139" s="380">
        <v>-26000</v>
      </c>
      <c r="F139" s="380">
        <v>-25000</v>
      </c>
      <c r="G139" s="380">
        <v>-25000</v>
      </c>
      <c r="H139" s="380">
        <v>-25000</v>
      </c>
      <c r="I139" s="380">
        <v>-25000</v>
      </c>
      <c r="J139" s="380">
        <v>0</v>
      </c>
      <c r="K139" s="380">
        <v>0</v>
      </c>
      <c r="L139" s="380">
        <v>0</v>
      </c>
      <c r="M139" s="380">
        <v>0</v>
      </c>
      <c r="N139" s="380">
        <v>0</v>
      </c>
      <c r="O139" s="380">
        <v>0</v>
      </c>
      <c r="P139" s="381">
        <v>-13807</v>
      </c>
      <c r="Q139" s="363" t="s">
        <v>9</v>
      </c>
      <c r="R139" s="382">
        <f t="shared" si="2"/>
        <v>0</v>
      </c>
    </row>
    <row r="140" spans="1:18">
      <c r="A140" s="379" t="s">
        <v>1832</v>
      </c>
      <c r="B140" s="380" t="s">
        <v>1819</v>
      </c>
      <c r="C140" s="380">
        <v>0</v>
      </c>
      <c r="D140" s="380">
        <v>0</v>
      </c>
      <c r="E140" s="380">
        <v>0</v>
      </c>
      <c r="F140" s="380">
        <v>0</v>
      </c>
      <c r="G140" s="380">
        <v>0</v>
      </c>
      <c r="H140" s="380">
        <v>0</v>
      </c>
      <c r="I140" s="380">
        <v>0</v>
      </c>
      <c r="J140" s="380">
        <v>-27000</v>
      </c>
      <c r="K140" s="380">
        <v>-32000</v>
      </c>
      <c r="L140" s="380">
        <v>-32000</v>
      </c>
      <c r="M140" s="380">
        <v>-31000</v>
      </c>
      <c r="N140" s="380">
        <v>-30000</v>
      </c>
      <c r="O140" s="380">
        <v>-30000</v>
      </c>
      <c r="P140" s="381">
        <v>-13700</v>
      </c>
      <c r="Q140" s="363" t="s">
        <v>9</v>
      </c>
      <c r="R140" s="382">
        <f t="shared" si="2"/>
        <v>0</v>
      </c>
    </row>
    <row r="141" spans="1:18">
      <c r="A141" s="379" t="s">
        <v>1833</v>
      </c>
      <c r="B141" s="380" t="s">
        <v>1819</v>
      </c>
      <c r="C141" s="380">
        <v>0</v>
      </c>
      <c r="D141" s="380">
        <v>0</v>
      </c>
      <c r="E141" s="380">
        <v>0</v>
      </c>
      <c r="F141" s="380">
        <v>0</v>
      </c>
      <c r="G141" s="380">
        <v>0</v>
      </c>
      <c r="H141" s="380">
        <v>0</v>
      </c>
      <c r="I141" s="380">
        <v>0</v>
      </c>
      <c r="J141" s="380">
        <v>0</v>
      </c>
      <c r="K141" s="380">
        <v>0</v>
      </c>
      <c r="L141" s="380">
        <v>0</v>
      </c>
      <c r="M141" s="380">
        <v>0</v>
      </c>
      <c r="N141" s="380">
        <v>0</v>
      </c>
      <c r="O141" s="380">
        <v>0</v>
      </c>
      <c r="P141" s="381">
        <v>0</v>
      </c>
      <c r="Q141" s="363" t="s">
        <v>9</v>
      </c>
      <c r="R141" s="382">
        <f t="shared" si="2"/>
        <v>0</v>
      </c>
    </row>
    <row r="142" spans="1:18">
      <c r="A142" s="379" t="s">
        <v>1834</v>
      </c>
      <c r="B142" s="380" t="s">
        <v>1819</v>
      </c>
      <c r="C142" s="380">
        <v>0</v>
      </c>
      <c r="D142" s="380">
        <v>0</v>
      </c>
      <c r="E142" s="380">
        <v>0</v>
      </c>
      <c r="F142" s="380">
        <v>0</v>
      </c>
      <c r="G142" s="380">
        <v>0</v>
      </c>
      <c r="H142" s="380">
        <v>0</v>
      </c>
      <c r="I142" s="380">
        <v>0</v>
      </c>
      <c r="J142" s="380">
        <v>0</v>
      </c>
      <c r="K142" s="380">
        <v>0</v>
      </c>
      <c r="L142" s="380">
        <v>0</v>
      </c>
      <c r="M142" s="380">
        <v>0</v>
      </c>
      <c r="N142" s="380">
        <v>0</v>
      </c>
      <c r="O142" s="380">
        <v>0</v>
      </c>
      <c r="P142" s="381">
        <v>0</v>
      </c>
      <c r="Q142" s="363" t="s">
        <v>9</v>
      </c>
      <c r="R142" s="382">
        <f t="shared" si="2"/>
        <v>0</v>
      </c>
    </row>
    <row r="143" spans="1:18">
      <c r="A143" s="379" t="s">
        <v>1835</v>
      </c>
      <c r="B143" s="380" t="s">
        <v>1819</v>
      </c>
      <c r="C143" s="380">
        <v>1144000</v>
      </c>
      <c r="D143" s="380">
        <v>1163000</v>
      </c>
      <c r="E143" s="380">
        <v>1182000</v>
      </c>
      <c r="F143" s="380">
        <v>1202000</v>
      </c>
      <c r="G143" s="380">
        <v>1221000</v>
      </c>
      <c r="H143" s="380">
        <v>1240000</v>
      </c>
      <c r="I143" s="380">
        <v>1259000</v>
      </c>
      <c r="J143" s="380">
        <v>0</v>
      </c>
      <c r="K143" s="380">
        <v>0</v>
      </c>
      <c r="L143" s="380">
        <v>0</v>
      </c>
      <c r="M143" s="380">
        <v>0</v>
      </c>
      <c r="N143" s="380">
        <v>0</v>
      </c>
      <c r="O143" s="380">
        <v>0</v>
      </c>
      <c r="P143" s="381">
        <v>653282</v>
      </c>
      <c r="Q143" s="363" t="s">
        <v>9</v>
      </c>
      <c r="R143" s="382">
        <f t="shared" si="2"/>
        <v>0</v>
      </c>
    </row>
    <row r="144" spans="1:18">
      <c r="A144" s="379" t="s">
        <v>1836</v>
      </c>
      <c r="B144" s="380" t="s">
        <v>1819</v>
      </c>
      <c r="C144" s="380">
        <v>148000</v>
      </c>
      <c r="D144" s="380">
        <v>150000</v>
      </c>
      <c r="E144" s="380">
        <v>152000</v>
      </c>
      <c r="F144" s="380">
        <v>154000</v>
      </c>
      <c r="G144" s="380">
        <v>156000</v>
      </c>
      <c r="H144" s="380">
        <v>158000</v>
      </c>
      <c r="I144" s="380">
        <v>160000</v>
      </c>
      <c r="J144" s="380">
        <v>1341000</v>
      </c>
      <c r="K144" s="380">
        <v>1308000</v>
      </c>
      <c r="L144" s="380">
        <v>1298000</v>
      </c>
      <c r="M144" s="380">
        <v>1287000</v>
      </c>
      <c r="N144" s="380">
        <v>1276000</v>
      </c>
      <c r="O144" s="380">
        <v>1266000</v>
      </c>
      <c r="P144" s="381">
        <v>678793</v>
      </c>
      <c r="Q144" s="363" t="s">
        <v>9</v>
      </c>
      <c r="R144" s="382">
        <f t="shared" si="2"/>
        <v>0</v>
      </c>
    </row>
    <row r="145" spans="1:18">
      <c r="A145" s="379" t="s">
        <v>1837</v>
      </c>
      <c r="B145" s="380" t="s">
        <v>1819</v>
      </c>
      <c r="C145" s="380">
        <v>0</v>
      </c>
      <c r="D145" s="380">
        <v>0</v>
      </c>
      <c r="E145" s="380">
        <v>0</v>
      </c>
      <c r="F145" s="380">
        <v>0</v>
      </c>
      <c r="G145" s="380">
        <v>0</v>
      </c>
      <c r="H145" s="380">
        <v>0</v>
      </c>
      <c r="I145" s="380">
        <v>0</v>
      </c>
      <c r="J145" s="380">
        <v>0</v>
      </c>
      <c r="K145" s="380">
        <v>0</v>
      </c>
      <c r="L145" s="380">
        <v>0</v>
      </c>
      <c r="M145" s="380">
        <v>0</v>
      </c>
      <c r="N145" s="380">
        <v>0</v>
      </c>
      <c r="O145" s="380">
        <v>0</v>
      </c>
      <c r="P145" s="381">
        <v>0</v>
      </c>
      <c r="Q145" s="363" t="s">
        <v>9</v>
      </c>
      <c r="R145" s="382">
        <f t="shared" si="2"/>
        <v>0</v>
      </c>
    </row>
    <row r="146" spans="1:18">
      <c r="A146" s="379" t="s">
        <v>1838</v>
      </c>
      <c r="B146" s="380" t="s">
        <v>1819</v>
      </c>
      <c r="C146" s="380">
        <v>0</v>
      </c>
      <c r="D146" s="380">
        <v>0</v>
      </c>
      <c r="E146" s="380">
        <v>0</v>
      </c>
      <c r="F146" s="380">
        <v>0</v>
      </c>
      <c r="G146" s="380">
        <v>0</v>
      </c>
      <c r="H146" s="380">
        <v>0</v>
      </c>
      <c r="I146" s="380">
        <v>0</v>
      </c>
      <c r="J146" s="380">
        <v>0</v>
      </c>
      <c r="K146" s="380">
        <v>0</v>
      </c>
      <c r="L146" s="380">
        <v>0</v>
      </c>
      <c r="M146" s="380">
        <v>0</v>
      </c>
      <c r="N146" s="380">
        <v>0</v>
      </c>
      <c r="O146" s="380">
        <v>0</v>
      </c>
      <c r="P146" s="381">
        <v>0</v>
      </c>
      <c r="Q146" s="363" t="s">
        <v>9</v>
      </c>
      <c r="R146" s="382">
        <f t="shared" si="2"/>
        <v>0</v>
      </c>
    </row>
    <row r="147" spans="1:18">
      <c r="A147" s="379" t="s">
        <v>1839</v>
      </c>
      <c r="B147" s="380" t="s">
        <v>1819</v>
      </c>
      <c r="C147" s="380">
        <v>0</v>
      </c>
      <c r="D147" s="380">
        <v>0</v>
      </c>
      <c r="E147" s="380">
        <v>0</v>
      </c>
      <c r="F147" s="380">
        <v>0</v>
      </c>
      <c r="G147" s="380">
        <v>0</v>
      </c>
      <c r="H147" s="380">
        <v>0</v>
      </c>
      <c r="I147" s="380">
        <v>0</v>
      </c>
      <c r="J147" s="380">
        <v>0</v>
      </c>
      <c r="K147" s="380">
        <v>0</v>
      </c>
      <c r="L147" s="380">
        <v>0</v>
      </c>
      <c r="M147" s="380">
        <v>0</v>
      </c>
      <c r="N147" s="380">
        <v>0</v>
      </c>
      <c r="O147" s="380">
        <v>0</v>
      </c>
      <c r="P147" s="381">
        <v>0</v>
      </c>
      <c r="Q147" s="363" t="s">
        <v>9</v>
      </c>
      <c r="R147" s="382">
        <f t="shared" si="2"/>
        <v>0</v>
      </c>
    </row>
    <row r="148" spans="1:18">
      <c r="A148" s="379" t="s">
        <v>1840</v>
      </c>
      <c r="B148" s="380" t="s">
        <v>1819</v>
      </c>
      <c r="C148" s="380">
        <v>0</v>
      </c>
      <c r="D148" s="380">
        <v>0</v>
      </c>
      <c r="E148" s="380">
        <v>0</v>
      </c>
      <c r="F148" s="380">
        <v>0</v>
      </c>
      <c r="G148" s="380">
        <v>0</v>
      </c>
      <c r="H148" s="380">
        <v>0</v>
      </c>
      <c r="I148" s="380">
        <v>0</v>
      </c>
      <c r="J148" s="380">
        <v>0</v>
      </c>
      <c r="K148" s="380">
        <v>0</v>
      </c>
      <c r="L148" s="380">
        <v>0</v>
      </c>
      <c r="M148" s="380">
        <v>0</v>
      </c>
      <c r="N148" s="380">
        <v>0</v>
      </c>
      <c r="O148" s="380">
        <v>0</v>
      </c>
      <c r="P148" s="381">
        <v>0</v>
      </c>
      <c r="Q148" s="363" t="s">
        <v>9</v>
      </c>
      <c r="R148" s="382">
        <f t="shared" si="2"/>
        <v>0</v>
      </c>
    </row>
    <row r="149" spans="1:18">
      <c r="A149" s="379" t="s">
        <v>1841</v>
      </c>
      <c r="B149" s="380" t="s">
        <v>1819</v>
      </c>
      <c r="C149" s="380">
        <v>1250000</v>
      </c>
      <c r="D149" s="380">
        <v>645000</v>
      </c>
      <c r="E149" s="380">
        <v>690000</v>
      </c>
      <c r="F149" s="380">
        <v>735000</v>
      </c>
      <c r="G149" s="380">
        <v>781000</v>
      </c>
      <c r="H149" s="380">
        <v>826000</v>
      </c>
      <c r="I149" s="380">
        <v>872000</v>
      </c>
      <c r="J149" s="380">
        <v>0</v>
      </c>
      <c r="K149" s="380">
        <v>0</v>
      </c>
      <c r="L149" s="380">
        <v>0</v>
      </c>
      <c r="M149" s="380">
        <v>0</v>
      </c>
      <c r="N149" s="380">
        <v>0</v>
      </c>
      <c r="O149" s="380">
        <v>0</v>
      </c>
      <c r="P149" s="381">
        <v>431181</v>
      </c>
      <c r="Q149" s="363" t="s">
        <v>9</v>
      </c>
      <c r="R149" s="382">
        <f t="shared" si="2"/>
        <v>0</v>
      </c>
    </row>
    <row r="150" spans="1:18">
      <c r="A150" s="379" t="s">
        <v>1842</v>
      </c>
      <c r="B150" s="380" t="s">
        <v>1819</v>
      </c>
      <c r="C150" s="380">
        <v>742000</v>
      </c>
      <c r="D150" s="380">
        <v>757000</v>
      </c>
      <c r="E150" s="380">
        <v>772000</v>
      </c>
      <c r="F150" s="380">
        <v>788000</v>
      </c>
      <c r="G150" s="380">
        <v>804000</v>
      </c>
      <c r="H150" s="380">
        <v>820000</v>
      </c>
      <c r="I150" s="380">
        <v>836000</v>
      </c>
      <c r="J150" s="380">
        <v>1530000</v>
      </c>
      <c r="K150" s="380">
        <v>1538000</v>
      </c>
      <c r="L150" s="380">
        <v>1557000</v>
      </c>
      <c r="M150" s="380">
        <v>1576000</v>
      </c>
      <c r="N150" s="380">
        <v>1595000</v>
      </c>
      <c r="O150" s="380">
        <v>1609000</v>
      </c>
      <c r="P150" s="381">
        <v>1145666</v>
      </c>
      <c r="Q150" s="363" t="s">
        <v>9</v>
      </c>
      <c r="R150" s="382">
        <f t="shared" si="2"/>
        <v>0</v>
      </c>
    </row>
    <row r="151" spans="1:18">
      <c r="A151" s="379" t="s">
        <v>1843</v>
      </c>
      <c r="B151" s="380" t="s">
        <v>1819</v>
      </c>
      <c r="C151" s="380">
        <v>0</v>
      </c>
      <c r="D151" s="380">
        <v>0</v>
      </c>
      <c r="E151" s="380">
        <v>0</v>
      </c>
      <c r="F151" s="380">
        <v>0</v>
      </c>
      <c r="G151" s="380">
        <v>0</v>
      </c>
      <c r="H151" s="380">
        <v>0</v>
      </c>
      <c r="I151" s="380">
        <v>0</v>
      </c>
      <c r="J151" s="380">
        <v>0</v>
      </c>
      <c r="K151" s="380">
        <v>0</v>
      </c>
      <c r="L151" s="380">
        <v>0</v>
      </c>
      <c r="M151" s="380">
        <v>0</v>
      </c>
      <c r="N151" s="380">
        <v>0</v>
      </c>
      <c r="O151" s="380">
        <v>0</v>
      </c>
      <c r="P151" s="381">
        <v>0</v>
      </c>
      <c r="Q151" s="363" t="s">
        <v>9</v>
      </c>
      <c r="R151" s="382">
        <f t="shared" si="2"/>
        <v>0</v>
      </c>
    </row>
    <row r="152" spans="1:18">
      <c r="A152" s="379" t="s">
        <v>1844</v>
      </c>
      <c r="B152" s="380" t="s">
        <v>1819</v>
      </c>
      <c r="C152" s="380">
        <v>0</v>
      </c>
      <c r="D152" s="380">
        <v>0</v>
      </c>
      <c r="E152" s="380">
        <v>0</v>
      </c>
      <c r="F152" s="380">
        <v>0</v>
      </c>
      <c r="G152" s="380">
        <v>0</v>
      </c>
      <c r="H152" s="380">
        <v>0</v>
      </c>
      <c r="I152" s="380">
        <v>0</v>
      </c>
      <c r="J152" s="380">
        <v>0</v>
      </c>
      <c r="K152" s="380">
        <v>0</v>
      </c>
      <c r="L152" s="380">
        <v>0</v>
      </c>
      <c r="M152" s="380">
        <v>0</v>
      </c>
      <c r="N152" s="380">
        <v>0</v>
      </c>
      <c r="O152" s="380">
        <v>0</v>
      </c>
      <c r="P152" s="381">
        <v>0</v>
      </c>
      <c r="Q152" s="363" t="s">
        <v>9</v>
      </c>
      <c r="R152" s="382">
        <f t="shared" si="2"/>
        <v>0</v>
      </c>
    </row>
    <row r="153" spans="1:18">
      <c r="A153" s="379" t="s">
        <v>1845</v>
      </c>
      <c r="B153" s="380" t="s">
        <v>1819</v>
      </c>
      <c r="C153" s="380">
        <v>-18000</v>
      </c>
      <c r="D153" s="380">
        <v>-18000</v>
      </c>
      <c r="E153" s="380">
        <v>0</v>
      </c>
      <c r="F153" s="380">
        <v>0</v>
      </c>
      <c r="G153" s="380">
        <v>-17000</v>
      </c>
      <c r="H153" s="380">
        <v>-17000</v>
      </c>
      <c r="I153" s="380">
        <v>-17000</v>
      </c>
      <c r="J153" s="380">
        <v>-16000</v>
      </c>
      <c r="K153" s="380">
        <v>-16000</v>
      </c>
      <c r="L153" s="380">
        <v>-16000</v>
      </c>
      <c r="M153" s="380">
        <v>-16000</v>
      </c>
      <c r="N153" s="380">
        <v>-15000</v>
      </c>
      <c r="O153" s="380">
        <v>-15000</v>
      </c>
      <c r="P153" s="381">
        <v>-13729</v>
      </c>
      <c r="Q153" s="363" t="s">
        <v>9</v>
      </c>
      <c r="R153" s="382">
        <f t="shared" si="2"/>
        <v>0</v>
      </c>
    </row>
    <row r="154" spans="1:18">
      <c r="A154" s="379" t="s">
        <v>1846</v>
      </c>
      <c r="B154" s="380" t="s">
        <v>1819</v>
      </c>
      <c r="C154" s="380">
        <v>0</v>
      </c>
      <c r="D154" s="380">
        <v>0</v>
      </c>
      <c r="E154" s="380">
        <v>0</v>
      </c>
      <c r="F154" s="380">
        <v>0</v>
      </c>
      <c r="G154" s="380">
        <v>0</v>
      </c>
      <c r="H154" s="380">
        <v>0</v>
      </c>
      <c r="I154" s="380">
        <v>0</v>
      </c>
      <c r="J154" s="380">
        <v>0</v>
      </c>
      <c r="K154" s="380">
        <v>0</v>
      </c>
      <c r="L154" s="380">
        <v>0</v>
      </c>
      <c r="M154" s="380">
        <v>0</v>
      </c>
      <c r="N154" s="380">
        <v>0</v>
      </c>
      <c r="O154" s="380">
        <v>0</v>
      </c>
      <c r="P154" s="381">
        <v>-17</v>
      </c>
      <c r="Q154" s="363" t="s">
        <v>9</v>
      </c>
      <c r="R154" s="382">
        <f t="shared" si="2"/>
        <v>0</v>
      </c>
    </row>
    <row r="155" spans="1:18">
      <c r="A155" s="379" t="s">
        <v>1847</v>
      </c>
      <c r="B155" s="380" t="s">
        <v>1819</v>
      </c>
      <c r="C155" s="380">
        <v>0</v>
      </c>
      <c r="D155" s="380">
        <v>0</v>
      </c>
      <c r="E155" s="380">
        <v>0</v>
      </c>
      <c r="F155" s="380">
        <v>0</v>
      </c>
      <c r="G155" s="380">
        <v>0</v>
      </c>
      <c r="H155" s="380">
        <v>0</v>
      </c>
      <c r="I155" s="380">
        <v>0</v>
      </c>
      <c r="J155" s="380">
        <v>0</v>
      </c>
      <c r="K155" s="380">
        <v>0</v>
      </c>
      <c r="L155" s="380">
        <v>0</v>
      </c>
      <c r="M155" s="380">
        <v>0</v>
      </c>
      <c r="N155" s="380">
        <v>0</v>
      </c>
      <c r="O155" s="380">
        <v>0</v>
      </c>
      <c r="P155" s="381">
        <v>0</v>
      </c>
      <c r="Q155" s="363" t="s">
        <v>9</v>
      </c>
      <c r="R155" s="382">
        <f t="shared" si="2"/>
        <v>0</v>
      </c>
    </row>
    <row r="156" spans="1:18">
      <c r="A156" s="379" t="s">
        <v>1848</v>
      </c>
      <c r="B156" s="380" t="s">
        <v>1819</v>
      </c>
      <c r="C156" s="380">
        <v>332000</v>
      </c>
      <c r="D156" s="380">
        <v>333000</v>
      </c>
      <c r="E156" s="380">
        <v>334000</v>
      </c>
      <c r="F156" s="380">
        <v>335000</v>
      </c>
      <c r="G156" s="380">
        <v>336000</v>
      </c>
      <c r="H156" s="380">
        <v>337000</v>
      </c>
      <c r="I156" s="380">
        <v>339000</v>
      </c>
      <c r="J156" s="380">
        <v>0</v>
      </c>
      <c r="K156" s="380">
        <v>0</v>
      </c>
      <c r="L156" s="380">
        <v>0</v>
      </c>
      <c r="M156" s="380">
        <v>0</v>
      </c>
      <c r="N156" s="380">
        <v>0</v>
      </c>
      <c r="O156" s="380">
        <v>0</v>
      </c>
      <c r="P156" s="381">
        <v>181687</v>
      </c>
      <c r="Q156" s="363" t="s">
        <v>9</v>
      </c>
      <c r="R156" s="382">
        <f t="shared" si="2"/>
        <v>0</v>
      </c>
    </row>
    <row r="157" spans="1:18">
      <c r="A157" s="379" t="s">
        <v>1849</v>
      </c>
      <c r="B157" s="380" t="s">
        <v>1819</v>
      </c>
      <c r="C157" s="380">
        <v>4280000</v>
      </c>
      <c r="D157" s="380">
        <v>4302000</v>
      </c>
      <c r="E157" s="380">
        <v>4325000</v>
      </c>
      <c r="F157" s="380">
        <v>4348000</v>
      </c>
      <c r="G157" s="380">
        <v>4371000</v>
      </c>
      <c r="H157" s="380">
        <v>4394000</v>
      </c>
      <c r="I157" s="380">
        <v>4416000</v>
      </c>
      <c r="J157" s="380">
        <v>4391000</v>
      </c>
      <c r="K157" s="380">
        <v>4414000</v>
      </c>
      <c r="L157" s="380">
        <v>4437000</v>
      </c>
      <c r="M157" s="380">
        <v>4459000</v>
      </c>
      <c r="N157" s="380">
        <v>4482000</v>
      </c>
      <c r="O157" s="380">
        <v>4506000</v>
      </c>
      <c r="P157" s="381">
        <v>4394388</v>
      </c>
      <c r="Q157" s="363" t="s">
        <v>9</v>
      </c>
      <c r="R157" s="382">
        <f t="shared" si="2"/>
        <v>0</v>
      </c>
    </row>
    <row r="158" spans="1:18">
      <c r="A158" s="379" t="s">
        <v>1850</v>
      </c>
      <c r="B158" s="380" t="s">
        <v>1819</v>
      </c>
      <c r="C158" s="380">
        <v>0</v>
      </c>
      <c r="D158" s="380">
        <v>0</v>
      </c>
      <c r="E158" s="380">
        <v>0</v>
      </c>
      <c r="F158" s="380">
        <v>0</v>
      </c>
      <c r="G158" s="380">
        <v>0</v>
      </c>
      <c r="H158" s="380">
        <v>0</v>
      </c>
      <c r="I158" s="380">
        <v>0</v>
      </c>
      <c r="J158" s="380">
        <v>0</v>
      </c>
      <c r="K158" s="380">
        <v>0</v>
      </c>
      <c r="L158" s="380">
        <v>0</v>
      </c>
      <c r="M158" s="380">
        <v>0</v>
      </c>
      <c r="N158" s="380">
        <v>0</v>
      </c>
      <c r="O158" s="380">
        <v>0</v>
      </c>
      <c r="P158" s="381">
        <v>0</v>
      </c>
      <c r="Q158" s="363" t="s">
        <v>9</v>
      </c>
      <c r="R158" s="382">
        <f t="shared" si="2"/>
        <v>0</v>
      </c>
    </row>
    <row r="159" spans="1:18">
      <c r="A159" s="379" t="s">
        <v>1851</v>
      </c>
      <c r="B159" s="380" t="s">
        <v>1819</v>
      </c>
      <c r="C159" s="380">
        <v>0</v>
      </c>
      <c r="D159" s="380">
        <v>0</v>
      </c>
      <c r="E159" s="380">
        <v>0</v>
      </c>
      <c r="F159" s="380">
        <v>0</v>
      </c>
      <c r="G159" s="380">
        <v>0</v>
      </c>
      <c r="H159" s="380">
        <v>0</v>
      </c>
      <c r="I159" s="380">
        <v>0</v>
      </c>
      <c r="J159" s="380">
        <v>0</v>
      </c>
      <c r="K159" s="380">
        <v>0</v>
      </c>
      <c r="L159" s="380">
        <v>0</v>
      </c>
      <c r="M159" s="380">
        <v>0</v>
      </c>
      <c r="N159" s="380">
        <v>0</v>
      </c>
      <c r="O159" s="380">
        <v>0</v>
      </c>
      <c r="P159" s="381">
        <v>0</v>
      </c>
      <c r="Q159" s="363" t="s">
        <v>9</v>
      </c>
      <c r="R159" s="382">
        <f t="shared" si="2"/>
        <v>0</v>
      </c>
    </row>
    <row r="160" spans="1:18">
      <c r="A160" s="379" t="s">
        <v>1852</v>
      </c>
      <c r="B160" s="380" t="s">
        <v>1819</v>
      </c>
      <c r="C160" s="380">
        <v>0</v>
      </c>
      <c r="D160" s="380">
        <v>0</v>
      </c>
      <c r="E160" s="380">
        <v>0</v>
      </c>
      <c r="F160" s="380">
        <v>0</v>
      </c>
      <c r="G160" s="380">
        <v>0</v>
      </c>
      <c r="H160" s="380">
        <v>0</v>
      </c>
      <c r="I160" s="380">
        <v>0</v>
      </c>
      <c r="J160" s="380">
        <v>0</v>
      </c>
      <c r="K160" s="380">
        <v>0</v>
      </c>
      <c r="L160" s="380">
        <v>0</v>
      </c>
      <c r="M160" s="380">
        <v>0</v>
      </c>
      <c r="N160" s="380">
        <v>0</v>
      </c>
      <c r="O160" s="380">
        <v>0</v>
      </c>
      <c r="P160" s="381">
        <v>0</v>
      </c>
      <c r="Q160" s="363" t="s">
        <v>9</v>
      </c>
      <c r="R160" s="382">
        <f t="shared" si="2"/>
        <v>0</v>
      </c>
    </row>
    <row r="161" spans="1:18">
      <c r="A161" s="379" t="s">
        <v>1853</v>
      </c>
      <c r="B161" s="380" t="s">
        <v>1819</v>
      </c>
      <c r="C161" s="380">
        <v>0</v>
      </c>
      <c r="D161" s="380">
        <v>0</v>
      </c>
      <c r="E161" s="380">
        <v>0</v>
      </c>
      <c r="F161" s="380">
        <v>0</v>
      </c>
      <c r="G161" s="380">
        <v>0</v>
      </c>
      <c r="H161" s="380">
        <v>0</v>
      </c>
      <c r="I161" s="380">
        <v>0</v>
      </c>
      <c r="J161" s="380">
        <v>0</v>
      </c>
      <c r="K161" s="380">
        <v>0</v>
      </c>
      <c r="L161" s="380">
        <v>0</v>
      </c>
      <c r="M161" s="380">
        <v>0</v>
      </c>
      <c r="N161" s="380">
        <v>0</v>
      </c>
      <c r="O161" s="380">
        <v>0</v>
      </c>
      <c r="P161" s="381">
        <v>0</v>
      </c>
      <c r="Q161" s="363" t="s">
        <v>9</v>
      </c>
      <c r="R161" s="382">
        <f t="shared" si="2"/>
        <v>0</v>
      </c>
    </row>
    <row r="162" spans="1:18">
      <c r="A162" s="379" t="s">
        <v>1854</v>
      </c>
      <c r="B162" s="380" t="s">
        <v>1819</v>
      </c>
      <c r="C162" s="380">
        <v>0</v>
      </c>
      <c r="D162" s="380">
        <v>0</v>
      </c>
      <c r="E162" s="380">
        <v>0</v>
      </c>
      <c r="F162" s="380">
        <v>0</v>
      </c>
      <c r="G162" s="380">
        <v>0</v>
      </c>
      <c r="H162" s="380">
        <v>0</v>
      </c>
      <c r="I162" s="380">
        <v>0</v>
      </c>
      <c r="J162" s="380">
        <v>0</v>
      </c>
      <c r="K162" s="380">
        <v>0</v>
      </c>
      <c r="L162" s="380">
        <v>0</v>
      </c>
      <c r="M162" s="380">
        <v>0</v>
      </c>
      <c r="N162" s="380">
        <v>0</v>
      </c>
      <c r="O162" s="380">
        <v>0</v>
      </c>
      <c r="P162" s="381">
        <v>0</v>
      </c>
      <c r="Q162" s="363" t="s">
        <v>9</v>
      </c>
      <c r="R162" s="382">
        <f t="shared" si="2"/>
        <v>0</v>
      </c>
    </row>
    <row r="163" spans="1:18">
      <c r="A163" s="379" t="s">
        <v>1855</v>
      </c>
      <c r="B163" s="380" t="s">
        <v>1819</v>
      </c>
      <c r="C163" s="380">
        <v>0</v>
      </c>
      <c r="D163" s="380">
        <v>0</v>
      </c>
      <c r="E163" s="380">
        <v>0</v>
      </c>
      <c r="F163" s="380">
        <v>0</v>
      </c>
      <c r="G163" s="380">
        <v>0</v>
      </c>
      <c r="H163" s="380">
        <v>0</v>
      </c>
      <c r="I163" s="380">
        <v>0</v>
      </c>
      <c r="J163" s="380">
        <v>0</v>
      </c>
      <c r="K163" s="380">
        <v>0</v>
      </c>
      <c r="L163" s="380">
        <v>0</v>
      </c>
      <c r="M163" s="380">
        <v>0</v>
      </c>
      <c r="N163" s="380">
        <v>0</v>
      </c>
      <c r="O163" s="380">
        <v>0</v>
      </c>
      <c r="P163" s="381">
        <v>0</v>
      </c>
      <c r="Q163" s="363" t="s">
        <v>9</v>
      </c>
      <c r="R163" s="382">
        <f t="shared" si="2"/>
        <v>0</v>
      </c>
    </row>
    <row r="164" spans="1:18">
      <c r="A164" s="379" t="s">
        <v>1856</v>
      </c>
      <c r="B164" s="380" t="s">
        <v>1819</v>
      </c>
      <c r="C164" s="380">
        <v>180000</v>
      </c>
      <c r="D164" s="380">
        <v>193000</v>
      </c>
      <c r="E164" s="380">
        <v>206000</v>
      </c>
      <c r="F164" s="380">
        <v>220000</v>
      </c>
      <c r="G164" s="380">
        <v>233000</v>
      </c>
      <c r="H164" s="380">
        <v>246000</v>
      </c>
      <c r="I164" s="380">
        <v>259000</v>
      </c>
      <c r="J164" s="380">
        <v>272000</v>
      </c>
      <c r="K164" s="380">
        <v>285000</v>
      </c>
      <c r="L164" s="380">
        <v>298000</v>
      </c>
      <c r="M164" s="380">
        <v>312000</v>
      </c>
      <c r="N164" s="380">
        <v>325000</v>
      </c>
      <c r="O164" s="380">
        <v>322000</v>
      </c>
      <c r="P164" s="381">
        <v>258307</v>
      </c>
      <c r="Q164" s="363" t="s">
        <v>9</v>
      </c>
      <c r="R164" s="382">
        <f t="shared" si="2"/>
        <v>0</v>
      </c>
    </row>
    <row r="165" spans="1:18">
      <c r="A165" s="379" t="s">
        <v>1857</v>
      </c>
      <c r="B165" s="380" t="s">
        <v>1819</v>
      </c>
      <c r="C165" s="380">
        <v>0</v>
      </c>
      <c r="D165" s="380">
        <v>0</v>
      </c>
      <c r="E165" s="380">
        <v>0</v>
      </c>
      <c r="F165" s="380">
        <v>0</v>
      </c>
      <c r="G165" s="380">
        <v>0</v>
      </c>
      <c r="H165" s="380">
        <v>0</v>
      </c>
      <c r="I165" s="380">
        <v>0</v>
      </c>
      <c r="J165" s="380">
        <v>0</v>
      </c>
      <c r="K165" s="380">
        <v>0</v>
      </c>
      <c r="L165" s="380">
        <v>0</v>
      </c>
      <c r="M165" s="380">
        <v>0</v>
      </c>
      <c r="N165" s="380">
        <v>0</v>
      </c>
      <c r="O165" s="380">
        <v>0</v>
      </c>
      <c r="P165" s="381">
        <v>0</v>
      </c>
      <c r="Q165" s="363" t="s">
        <v>9</v>
      </c>
      <c r="R165" s="382">
        <f t="shared" si="2"/>
        <v>0</v>
      </c>
    </row>
    <row r="166" spans="1:18">
      <c r="A166" s="379" t="s">
        <v>1858</v>
      </c>
      <c r="B166" s="380" t="s">
        <v>1819</v>
      </c>
      <c r="C166" s="380">
        <v>-1225000</v>
      </c>
      <c r="D166" s="380">
        <v>-1205000</v>
      </c>
      <c r="E166" s="380">
        <v>20000</v>
      </c>
      <c r="F166" s="380">
        <v>-1164000</v>
      </c>
      <c r="G166" s="380">
        <v>-1143000</v>
      </c>
      <c r="H166" s="380">
        <v>-1123000</v>
      </c>
      <c r="I166" s="380">
        <v>-1103000</v>
      </c>
      <c r="J166" s="380">
        <v>-1082000</v>
      </c>
      <c r="K166" s="380">
        <v>-1062000</v>
      </c>
      <c r="L166" s="380">
        <v>-1041000</v>
      </c>
      <c r="M166" s="380">
        <v>-1021000</v>
      </c>
      <c r="N166" s="380">
        <v>-1000000</v>
      </c>
      <c r="O166" s="380">
        <v>-980000</v>
      </c>
      <c r="P166" s="381">
        <v>-1002193</v>
      </c>
      <c r="Q166" s="363" t="s">
        <v>9</v>
      </c>
      <c r="R166" s="382">
        <f t="shared" si="2"/>
        <v>0</v>
      </c>
    </row>
    <row r="167" spans="1:18">
      <c r="A167" s="379" t="s">
        <v>1859</v>
      </c>
      <c r="B167" s="380" t="s">
        <v>1819</v>
      </c>
      <c r="C167" s="380">
        <v>781000</v>
      </c>
      <c r="D167" s="380">
        <v>794000</v>
      </c>
      <c r="E167" s="380">
        <v>-397000</v>
      </c>
      <c r="F167" s="380">
        <v>821000</v>
      </c>
      <c r="G167" s="380">
        <v>834000</v>
      </c>
      <c r="H167" s="380">
        <v>847000</v>
      </c>
      <c r="I167" s="380">
        <v>860000</v>
      </c>
      <c r="J167" s="380">
        <v>859000</v>
      </c>
      <c r="K167" s="380">
        <v>876000</v>
      </c>
      <c r="L167" s="380">
        <v>891000</v>
      </c>
      <c r="M167" s="380">
        <v>906000</v>
      </c>
      <c r="N167" s="380">
        <v>920000</v>
      </c>
      <c r="O167" s="380">
        <v>935000</v>
      </c>
      <c r="P167" s="381">
        <v>755730</v>
      </c>
      <c r="Q167" s="363" t="s">
        <v>9</v>
      </c>
      <c r="R167" s="382">
        <f t="shared" si="2"/>
        <v>0</v>
      </c>
    </row>
    <row r="168" spans="1:18">
      <c r="A168" s="379" t="s">
        <v>1860</v>
      </c>
      <c r="B168" s="380" t="s">
        <v>1819</v>
      </c>
      <c r="C168" s="380">
        <v>0</v>
      </c>
      <c r="D168" s="380">
        <v>0</v>
      </c>
      <c r="E168" s="380">
        <v>0</v>
      </c>
      <c r="F168" s="380">
        <v>0</v>
      </c>
      <c r="G168" s="380">
        <v>0</v>
      </c>
      <c r="H168" s="380">
        <v>0</v>
      </c>
      <c r="I168" s="380">
        <v>0</v>
      </c>
      <c r="J168" s="380">
        <v>0</v>
      </c>
      <c r="K168" s="380">
        <v>0</v>
      </c>
      <c r="L168" s="380">
        <v>0</v>
      </c>
      <c r="M168" s="380">
        <v>0</v>
      </c>
      <c r="N168" s="380">
        <v>0</v>
      </c>
      <c r="O168" s="380">
        <v>0</v>
      </c>
      <c r="P168" s="381">
        <v>0</v>
      </c>
      <c r="Q168" s="363" t="s">
        <v>9</v>
      </c>
      <c r="R168" s="382">
        <f t="shared" si="2"/>
        <v>0</v>
      </c>
    </row>
    <row r="169" spans="1:18">
      <c r="A169" s="379" t="s">
        <v>1861</v>
      </c>
      <c r="B169" s="380" t="s">
        <v>1819</v>
      </c>
      <c r="C169" s="380">
        <v>1000</v>
      </c>
      <c r="D169" s="380">
        <v>2000</v>
      </c>
      <c r="E169" s="380">
        <v>2000</v>
      </c>
      <c r="F169" s="380">
        <v>2000</v>
      </c>
      <c r="G169" s="380">
        <v>2000</v>
      </c>
      <c r="H169" s="380">
        <v>2000</v>
      </c>
      <c r="I169" s="380">
        <v>2000</v>
      </c>
      <c r="J169" s="380">
        <v>825000</v>
      </c>
      <c r="K169" s="380">
        <v>830000</v>
      </c>
      <c r="L169" s="380">
        <v>835000</v>
      </c>
      <c r="M169" s="380">
        <v>840000</v>
      </c>
      <c r="N169" s="380">
        <v>845000</v>
      </c>
      <c r="O169" s="380">
        <v>850000</v>
      </c>
      <c r="P169" s="381">
        <v>384234</v>
      </c>
      <c r="Q169" s="363" t="s">
        <v>9</v>
      </c>
      <c r="R169" s="382">
        <f t="shared" si="2"/>
        <v>0</v>
      </c>
    </row>
    <row r="170" spans="1:18">
      <c r="A170" s="379" t="s">
        <v>1862</v>
      </c>
      <c r="B170" s="380" t="s">
        <v>1819</v>
      </c>
      <c r="C170" s="380">
        <v>0</v>
      </c>
      <c r="D170" s="380">
        <v>0</v>
      </c>
      <c r="E170" s="380">
        <v>0</v>
      </c>
      <c r="F170" s="380">
        <v>0</v>
      </c>
      <c r="G170" s="380">
        <v>0</v>
      </c>
      <c r="H170" s="380">
        <v>0</v>
      </c>
      <c r="I170" s="380">
        <v>0</v>
      </c>
      <c r="J170" s="380">
        <v>0</v>
      </c>
      <c r="K170" s="380">
        <v>0</v>
      </c>
      <c r="L170" s="380">
        <v>0</v>
      </c>
      <c r="M170" s="380">
        <v>0</v>
      </c>
      <c r="N170" s="380">
        <v>0</v>
      </c>
      <c r="O170" s="380">
        <v>0</v>
      </c>
      <c r="P170" s="381">
        <v>0</v>
      </c>
      <c r="Q170" s="363" t="s">
        <v>9</v>
      </c>
      <c r="R170" s="382">
        <f t="shared" si="2"/>
        <v>0</v>
      </c>
    </row>
    <row r="171" spans="1:18">
      <c r="A171" s="379" t="s">
        <v>1863</v>
      </c>
      <c r="B171" s="380" t="s">
        <v>1819</v>
      </c>
      <c r="C171" s="380">
        <v>0</v>
      </c>
      <c r="D171" s="380">
        <v>0</v>
      </c>
      <c r="E171" s="380">
        <v>0</v>
      </c>
      <c r="F171" s="380">
        <v>0</v>
      </c>
      <c r="G171" s="380">
        <v>0</v>
      </c>
      <c r="H171" s="380">
        <v>0</v>
      </c>
      <c r="I171" s="380">
        <v>0</v>
      </c>
      <c r="J171" s="380">
        <v>0</v>
      </c>
      <c r="K171" s="380">
        <v>0</v>
      </c>
      <c r="L171" s="380">
        <v>227000</v>
      </c>
      <c r="M171" s="380">
        <v>228000</v>
      </c>
      <c r="N171" s="380">
        <v>228000</v>
      </c>
      <c r="O171" s="380">
        <v>229000</v>
      </c>
      <c r="P171" s="381">
        <v>66476</v>
      </c>
      <c r="Q171" s="363" t="s">
        <v>9</v>
      </c>
      <c r="R171" s="382">
        <f t="shared" si="2"/>
        <v>0</v>
      </c>
    </row>
    <row r="172" spans="1:18">
      <c r="A172" s="391"/>
      <c r="B172" s="391"/>
      <c r="C172" s="391"/>
      <c r="D172" s="391"/>
      <c r="E172" s="391"/>
      <c r="F172" s="391"/>
      <c r="G172" s="391"/>
      <c r="H172" s="391"/>
      <c r="I172" s="391"/>
      <c r="J172" s="391"/>
      <c r="K172" s="391"/>
      <c r="L172" s="391"/>
      <c r="M172" s="391"/>
      <c r="N172" s="391"/>
      <c r="O172" s="391"/>
      <c r="P172" s="391"/>
      <c r="Q172" s="363"/>
      <c r="R172" s="382">
        <f t="shared" si="2"/>
        <v>0</v>
      </c>
    </row>
    <row r="173" spans="1:18">
      <c r="A173" s="456">
        <v>10800552</v>
      </c>
      <c r="B173" s="393" t="s">
        <v>1883</v>
      </c>
      <c r="C173" s="457">
        <f>$P$173/$P$188*C188</f>
        <v>-79612.222102389351</v>
      </c>
      <c r="D173" s="457">
        <f t="shared" ref="D173:O173" si="3">$P$173/$P$188*D188</f>
        <v>-87657.425002401782</v>
      </c>
      <c r="E173" s="457">
        <f t="shared" si="3"/>
        <v>-98910.215145263122</v>
      </c>
      <c r="F173" s="457">
        <f t="shared" si="3"/>
        <v>-51670.067916371983</v>
      </c>
      <c r="G173" s="457">
        <f t="shared" si="3"/>
        <v>-55049.0432430238</v>
      </c>
      <c r="H173" s="457">
        <f t="shared" si="3"/>
        <v>-60321.528407629943</v>
      </c>
      <c r="I173" s="457">
        <f t="shared" si="3"/>
        <v>-66023.436702930063</v>
      </c>
      <c r="J173" s="457">
        <f t="shared" si="3"/>
        <v>-68743.165258170353</v>
      </c>
      <c r="K173" s="457">
        <f t="shared" si="3"/>
        <v>-66394.382841750426</v>
      </c>
      <c r="L173" s="457">
        <f t="shared" si="3"/>
        <v>-82309.246454724533</v>
      </c>
      <c r="M173" s="457">
        <f t="shared" si="3"/>
        <v>-71758.411918637226</v>
      </c>
      <c r="N173" s="457">
        <f t="shared" si="3"/>
        <v>-72949.55030856916</v>
      </c>
      <c r="O173" s="457">
        <f t="shared" si="3"/>
        <v>-77738.980920451068</v>
      </c>
      <c r="P173" s="458">
        <v>-71705.172892574439</v>
      </c>
      <c r="Q173" s="359" t="s">
        <v>162</v>
      </c>
      <c r="R173" s="382">
        <f t="shared" si="2"/>
        <v>0</v>
      </c>
    </row>
    <row r="174" spans="1:18">
      <c r="A174" s="459">
        <v>10800552</v>
      </c>
      <c r="B174" s="460" t="s">
        <v>1883</v>
      </c>
      <c r="C174" s="391">
        <f>$P$174/$P$188*C188</f>
        <v>-4356253.3603021996</v>
      </c>
      <c r="D174" s="391">
        <f t="shared" ref="D174:O174" si="4">$P$174/$P$188*D188</f>
        <v>-4796473.9852511967</v>
      </c>
      <c r="E174" s="391">
        <f t="shared" si="4"/>
        <v>-5412208.6498303423</v>
      </c>
      <c r="F174" s="391">
        <f t="shared" si="4"/>
        <v>-2827303.4094972573</v>
      </c>
      <c r="G174" s="391">
        <f t="shared" si="4"/>
        <v>-3012195.5307368105</v>
      </c>
      <c r="H174" s="391">
        <f t="shared" si="4"/>
        <v>-3300697.4794190051</v>
      </c>
      <c r="I174" s="391">
        <f t="shared" si="4"/>
        <v>-3612696.77444673</v>
      </c>
      <c r="J174" s="391">
        <f t="shared" si="4"/>
        <v>-3761515.9675932028</v>
      </c>
      <c r="K174" s="391">
        <f t="shared" si="4"/>
        <v>-3632994.3533994826</v>
      </c>
      <c r="L174" s="391">
        <f t="shared" si="4"/>
        <v>-4503830.2158077108</v>
      </c>
      <c r="M174" s="391">
        <f t="shared" si="4"/>
        <v>-3926505.4384297994</v>
      </c>
      <c r="N174" s="391">
        <f t="shared" si="4"/>
        <v>-3991682.6245037224</v>
      </c>
      <c r="O174" s="391">
        <f t="shared" si="4"/>
        <v>-4253752.6012732647</v>
      </c>
      <c r="P174" s="461">
        <v>-3923592.2841419191</v>
      </c>
      <c r="Q174" s="359" t="s">
        <v>164</v>
      </c>
      <c r="R174" s="382">
        <f t="shared" si="2"/>
        <v>0</v>
      </c>
    </row>
    <row r="175" spans="1:18">
      <c r="A175" s="459">
        <v>10800552</v>
      </c>
      <c r="B175" s="460" t="s">
        <v>1883</v>
      </c>
      <c r="C175" s="391">
        <f>$P$175/$P$188*C188</f>
        <v>-163793.51737703776</v>
      </c>
      <c r="D175" s="391">
        <f t="shared" ref="D175:O175" si="5">$P$175/$P$188*D188</f>
        <v>-180345.6502808301</v>
      </c>
      <c r="E175" s="391">
        <f t="shared" si="5"/>
        <v>-203497.0462490831</v>
      </c>
      <c r="F175" s="391">
        <f t="shared" si="5"/>
        <v>-106305.56394027588</v>
      </c>
      <c r="G175" s="391">
        <f t="shared" si="5"/>
        <v>-113257.4394094812</v>
      </c>
      <c r="H175" s="391">
        <f t="shared" si="5"/>
        <v>-124105.00612252201</v>
      </c>
      <c r="I175" s="391">
        <f t="shared" si="5"/>
        <v>-135836.06437947383</v>
      </c>
      <c r="J175" s="391">
        <f t="shared" si="5"/>
        <v>-141431.61107581717</v>
      </c>
      <c r="K175" s="391">
        <f t="shared" si="5"/>
        <v>-136599.24585124175</v>
      </c>
      <c r="L175" s="391">
        <f t="shared" si="5"/>
        <v>-169342.35263693499</v>
      </c>
      <c r="M175" s="391">
        <f t="shared" si="5"/>
        <v>-147635.1542408611</v>
      </c>
      <c r="N175" s="391">
        <f t="shared" si="5"/>
        <v>-150085.79236422427</v>
      </c>
      <c r="O175" s="391">
        <f t="shared" si="5"/>
        <v>-159939.52669592624</v>
      </c>
      <c r="P175" s="461">
        <v>-147525.62071560239</v>
      </c>
      <c r="Q175" s="363" t="s">
        <v>165</v>
      </c>
      <c r="R175" s="382">
        <f t="shared" si="2"/>
        <v>0</v>
      </c>
    </row>
    <row r="176" spans="1:18">
      <c r="A176" s="462">
        <v>10800552</v>
      </c>
      <c r="B176" s="463" t="s">
        <v>1883</v>
      </c>
      <c r="C176" s="464">
        <f>$P$176/$P$188*C188</f>
        <v>-203785.83773919698</v>
      </c>
      <c r="D176" s="464">
        <f t="shared" ref="D176:O176" si="6">$P$176/$P$188*D188</f>
        <v>-224379.38945104711</v>
      </c>
      <c r="E176" s="464">
        <f t="shared" si="6"/>
        <v>-253183.50024721533</v>
      </c>
      <c r="F176" s="464">
        <f t="shared" si="6"/>
        <v>-132261.45180116824</v>
      </c>
      <c r="G176" s="464">
        <f t="shared" si="6"/>
        <v>-140910.7182009457</v>
      </c>
      <c r="H176" s="464">
        <f t="shared" si="6"/>
        <v>-154406.85959560354</v>
      </c>
      <c r="I176" s="464">
        <f t="shared" si="6"/>
        <v>-169002.20850039108</v>
      </c>
      <c r="J176" s="464">
        <f t="shared" si="6"/>
        <v>-175963.98079384683</v>
      </c>
      <c r="K176" s="464">
        <f t="shared" si="6"/>
        <v>-169951.73066745742</v>
      </c>
      <c r="L176" s="464">
        <f t="shared" si="6"/>
        <v>-210689.49339067197</v>
      </c>
      <c r="M176" s="464">
        <f t="shared" si="6"/>
        <v>-183682.19981181741</v>
      </c>
      <c r="N176" s="464">
        <f t="shared" si="6"/>
        <v>-186731.19314783323</v>
      </c>
      <c r="O176" s="464">
        <f t="shared" si="6"/>
        <v>-198990.84504249899</v>
      </c>
      <c r="P176" s="465">
        <v>-183545.92224990396</v>
      </c>
      <c r="Q176" s="466" t="s">
        <v>9</v>
      </c>
      <c r="R176" s="382">
        <f t="shared" si="2"/>
        <v>0</v>
      </c>
    </row>
    <row r="177" spans="1:18">
      <c r="A177" s="391"/>
      <c r="B177" s="391"/>
      <c r="C177" s="391"/>
      <c r="D177" s="391"/>
      <c r="E177" s="391"/>
      <c r="F177" s="391"/>
      <c r="G177" s="391"/>
      <c r="H177" s="391"/>
      <c r="I177" s="391"/>
      <c r="J177" s="391"/>
      <c r="K177" s="391"/>
      <c r="L177" s="391"/>
      <c r="M177" s="391"/>
      <c r="N177" s="391"/>
      <c r="O177" s="391"/>
      <c r="Q177" s="363"/>
      <c r="R177" s="382">
        <f t="shared" si="2"/>
        <v>0</v>
      </c>
    </row>
    <row r="178" spans="1:18">
      <c r="A178" s="467" t="s">
        <v>1628</v>
      </c>
      <c r="B178" s="12" t="s">
        <v>1650</v>
      </c>
      <c r="C178" s="457">
        <f>$P$178/$P$194*C194</f>
        <v>32942121.159016438</v>
      </c>
      <c r="D178" s="457">
        <f t="shared" ref="D178:O178" si="7">$P$178/$P$194*D194</f>
        <v>33182950.092209991</v>
      </c>
      <c r="E178" s="457">
        <f t="shared" si="7"/>
        <v>33854559.194179811</v>
      </c>
      <c r="F178" s="457">
        <f t="shared" si="7"/>
        <v>34848669.573609062</v>
      </c>
      <c r="G178" s="457">
        <f t="shared" si="7"/>
        <v>35846759.258579344</v>
      </c>
      <c r="H178" s="457">
        <f t="shared" si="7"/>
        <v>35168530.074823014</v>
      </c>
      <c r="I178" s="457">
        <f t="shared" si="7"/>
        <v>36036344.636186719</v>
      </c>
      <c r="J178" s="457">
        <f t="shared" si="7"/>
        <v>35372583.092251666</v>
      </c>
      <c r="K178" s="457">
        <f t="shared" si="7"/>
        <v>36461002.834258139</v>
      </c>
      <c r="L178" s="457">
        <f t="shared" si="7"/>
        <v>37636830.651675224</v>
      </c>
      <c r="M178" s="457">
        <f t="shared" si="7"/>
        <v>38046516.890766934</v>
      </c>
      <c r="N178" s="457">
        <f t="shared" si="7"/>
        <v>39432766.60031753</v>
      </c>
      <c r="O178" s="457">
        <f t="shared" si="7"/>
        <v>40782608.723268703</v>
      </c>
      <c r="P178" s="468">
        <v>36062489.82</v>
      </c>
      <c r="Q178" s="363" t="s">
        <v>165</v>
      </c>
      <c r="R178" s="382">
        <f t="shared" si="2"/>
        <v>0</v>
      </c>
    </row>
    <row r="179" spans="1:18">
      <c r="A179" s="469" t="s">
        <v>1628</v>
      </c>
      <c r="B179" s="470" t="s">
        <v>1627</v>
      </c>
      <c r="C179" s="464">
        <f>$P$179/$P$194*C194</f>
        <v>44759098.667636499</v>
      </c>
      <c r="D179" s="464">
        <f t="shared" ref="D179:O179" si="8">$P$179/$P$194*D194</f>
        <v>45086317.60811694</v>
      </c>
      <c r="E179" s="464">
        <f t="shared" si="8"/>
        <v>45998845.915448546</v>
      </c>
      <c r="F179" s="464">
        <f t="shared" si="8"/>
        <v>47349562.960796326</v>
      </c>
      <c r="G179" s="464">
        <f t="shared" si="8"/>
        <v>48705686.765729509</v>
      </c>
      <c r="H179" s="464">
        <f t="shared" si="8"/>
        <v>47784163.624931052</v>
      </c>
      <c r="I179" s="464">
        <f t="shared" si="8"/>
        <v>48963280.093776233</v>
      </c>
      <c r="J179" s="464">
        <f t="shared" si="8"/>
        <v>48061414.415687077</v>
      </c>
      <c r="K179" s="464">
        <f t="shared" si="8"/>
        <v>49540271.420344085</v>
      </c>
      <c r="L179" s="464">
        <f t="shared" si="8"/>
        <v>51137891.471641779</v>
      </c>
      <c r="M179" s="464">
        <f t="shared" si="8"/>
        <v>51694540.107282527</v>
      </c>
      <c r="N179" s="464">
        <f t="shared" si="8"/>
        <v>53578064.462871119</v>
      </c>
      <c r="O179" s="464">
        <f t="shared" si="8"/>
        <v>55412121.124713205</v>
      </c>
      <c r="P179" s="471">
        <v>48998804.061900005</v>
      </c>
      <c r="Q179" s="363" t="s">
        <v>9</v>
      </c>
      <c r="R179" s="382">
        <f t="shared" si="2"/>
        <v>0</v>
      </c>
    </row>
    <row r="180" spans="1:18">
      <c r="A180" s="391"/>
      <c r="B180" s="391"/>
      <c r="C180" s="391"/>
      <c r="D180" s="391"/>
      <c r="E180" s="391"/>
      <c r="F180" s="391"/>
      <c r="G180" s="391"/>
      <c r="H180" s="391"/>
      <c r="I180" s="391"/>
      <c r="J180" s="391"/>
      <c r="K180" s="391"/>
      <c r="L180" s="391"/>
      <c r="M180" s="391"/>
      <c r="N180" s="391"/>
      <c r="O180" s="391"/>
      <c r="Q180" s="363"/>
      <c r="R180" s="382">
        <f t="shared" si="2"/>
        <v>0</v>
      </c>
    </row>
    <row r="181" spans="1:18">
      <c r="A181" s="472">
        <v>10800543</v>
      </c>
      <c r="B181" s="473" t="s">
        <v>1658</v>
      </c>
      <c r="C181" s="457">
        <f>$P$181/$P$198*C198</f>
        <v>-432.81956767959463</v>
      </c>
      <c r="D181" s="457">
        <f t="shared" ref="D181:O181" si="9">$P$181/$P$198*D198</f>
        <v>-469.4692124559075</v>
      </c>
      <c r="E181" s="457">
        <f t="shared" si="9"/>
        <v>-591.2347615317467</v>
      </c>
      <c r="F181" s="457">
        <f t="shared" si="9"/>
        <v>-165.82351806916418</v>
      </c>
      <c r="G181" s="457">
        <f t="shared" si="9"/>
        <v>-187.11122185099185</v>
      </c>
      <c r="H181" s="457">
        <f t="shared" si="9"/>
        <v>-223.67221666012253</v>
      </c>
      <c r="I181" s="457">
        <f t="shared" si="9"/>
        <v>-245.86183019024119</v>
      </c>
      <c r="J181" s="457">
        <f t="shared" si="9"/>
        <v>-287.8667287046668</v>
      </c>
      <c r="K181" s="457">
        <f t="shared" si="9"/>
        <v>-80.956920788596946</v>
      </c>
      <c r="L181" s="457">
        <f t="shared" si="9"/>
        <v>-893.05254066597354</v>
      </c>
      <c r="M181" s="457">
        <f t="shared" si="9"/>
        <v>-301.02048979600482</v>
      </c>
      <c r="N181" s="457">
        <f t="shared" si="9"/>
        <v>148.43383515783162</v>
      </c>
      <c r="O181" s="457">
        <f t="shared" si="9"/>
        <v>-1128.7458497785894</v>
      </c>
      <c r="P181" s="474">
        <v>-339.86783562346545</v>
      </c>
      <c r="Q181" s="359" t="s">
        <v>162</v>
      </c>
      <c r="R181" s="382">
        <f t="shared" si="2"/>
        <v>0</v>
      </c>
    </row>
    <row r="182" spans="1:18">
      <c r="A182" s="475">
        <v>10800543</v>
      </c>
      <c r="B182" s="476" t="s">
        <v>1658</v>
      </c>
      <c r="C182" s="391">
        <f>$P$182/$P$198*C198</f>
        <v>-23683.193940798094</v>
      </c>
      <c r="D182" s="391">
        <f t="shared" ref="D182:N182" si="10">$P$182/$P$198*D198</f>
        <v>-25688.603838858246</v>
      </c>
      <c r="E182" s="391">
        <f t="shared" si="10"/>
        <v>-32351.419777452018</v>
      </c>
      <c r="F182" s="391">
        <f t="shared" si="10"/>
        <v>-9073.5974795037037</v>
      </c>
      <c r="G182" s="391">
        <f t="shared" si="10"/>
        <v>-10238.426555790991</v>
      </c>
      <c r="H182" s="391">
        <f t="shared" si="10"/>
        <v>-12238.985669546551</v>
      </c>
      <c r="I182" s="391">
        <f t="shared" si="10"/>
        <v>-13453.165803597671</v>
      </c>
      <c r="J182" s="391">
        <f t="shared" si="10"/>
        <v>-15751.606614196871</v>
      </c>
      <c r="K182" s="391">
        <f t="shared" si="10"/>
        <v>-4429.8331199884951</v>
      </c>
      <c r="L182" s="391">
        <f t="shared" si="10"/>
        <v>-48866.405540083593</v>
      </c>
      <c r="M182" s="391">
        <f t="shared" si="10"/>
        <v>-16471.359366243643</v>
      </c>
      <c r="N182" s="391">
        <f t="shared" si="10"/>
        <v>8122.0618657928444</v>
      </c>
      <c r="O182" s="391">
        <f>$P$182/$P$198*O198</f>
        <v>-61763.166146791526</v>
      </c>
      <c r="P182" s="477">
        <v>-18597.023948021699</v>
      </c>
      <c r="Q182" s="359" t="s">
        <v>164</v>
      </c>
      <c r="R182" s="382">
        <f t="shared" si="2"/>
        <v>0</v>
      </c>
    </row>
    <row r="183" spans="1:18">
      <c r="A183" s="475">
        <v>10800543</v>
      </c>
      <c r="B183" s="476" t="s">
        <v>1658</v>
      </c>
      <c r="C183" s="391">
        <f>$P$183/$P$198*C198</f>
        <v>-890.47934485077008</v>
      </c>
      <c r="D183" s="391">
        <f t="shared" ref="D183:O183" si="11">$P$183/$P$198*D198</f>
        <v>-965.88201632514279</v>
      </c>
      <c r="E183" s="391">
        <f t="shared" si="11"/>
        <v>-1216.4014347233315</v>
      </c>
      <c r="F183" s="391">
        <f t="shared" si="11"/>
        <v>-341.16391392080016</v>
      </c>
      <c r="G183" s="391">
        <f t="shared" si="11"/>
        <v>-384.96105696275242</v>
      </c>
      <c r="H183" s="391">
        <f t="shared" si="11"/>
        <v>-460.18134073889649</v>
      </c>
      <c r="I183" s="391">
        <f t="shared" si="11"/>
        <v>-505.83406532508985</v>
      </c>
      <c r="J183" s="391">
        <f t="shared" si="11"/>
        <v>-592.2545908807607</v>
      </c>
      <c r="K183" s="391">
        <f t="shared" si="11"/>
        <v>-166.56008916475844</v>
      </c>
      <c r="L183" s="391">
        <f t="shared" si="11"/>
        <v>-1837.358799633226</v>
      </c>
      <c r="M183" s="391">
        <f t="shared" si="11"/>
        <v>-619.31702851899877</v>
      </c>
      <c r="N183" s="391">
        <f t="shared" si="11"/>
        <v>305.38652629236157</v>
      </c>
      <c r="O183" s="391">
        <f t="shared" si="11"/>
        <v>-2322.272235062007</v>
      </c>
      <c r="P183" s="477">
        <v>-699.24123168542451</v>
      </c>
      <c r="Q183" s="363" t="s">
        <v>165</v>
      </c>
      <c r="R183" s="382">
        <f t="shared" si="2"/>
        <v>0</v>
      </c>
    </row>
    <row r="184" spans="1:18">
      <c r="A184" s="478">
        <v>10800543</v>
      </c>
      <c r="B184" s="479" t="s">
        <v>1658</v>
      </c>
      <c r="C184" s="464">
        <f>$P$184/$P$198*C198</f>
        <v>-1107.9014736715421</v>
      </c>
      <c r="D184" s="464">
        <f t="shared" ref="D184:O184" si="12">$P$184/$P$198*D198</f>
        <v>-1201.7146893607037</v>
      </c>
      <c r="E184" s="464">
        <f t="shared" si="12"/>
        <v>-1513.4016862929054</v>
      </c>
      <c r="F184" s="464">
        <f t="shared" si="12"/>
        <v>-424.46352650633156</v>
      </c>
      <c r="G184" s="464">
        <f t="shared" si="12"/>
        <v>-478.95431239526636</v>
      </c>
      <c r="H184" s="464">
        <f t="shared" si="12"/>
        <v>-572.54060805442896</v>
      </c>
      <c r="I184" s="464">
        <f t="shared" si="12"/>
        <v>-629.34003988700101</v>
      </c>
      <c r="J184" s="464">
        <f t="shared" si="12"/>
        <v>-736.86126221770223</v>
      </c>
      <c r="K184" s="464">
        <f t="shared" si="12"/>
        <v>-207.22790405814965</v>
      </c>
      <c r="L184" s="464">
        <f t="shared" si="12"/>
        <v>-2285.9738786172097</v>
      </c>
      <c r="M184" s="464">
        <f t="shared" si="12"/>
        <v>-770.53134644135469</v>
      </c>
      <c r="N184" s="464">
        <f t="shared" si="12"/>
        <v>379.95062375696148</v>
      </c>
      <c r="O184" s="464">
        <f t="shared" si="12"/>
        <v>-2889.2852443678762</v>
      </c>
      <c r="P184" s="480">
        <v>-869.97008466941099</v>
      </c>
      <c r="Q184" s="466" t="s">
        <v>9</v>
      </c>
      <c r="R184" s="382">
        <f t="shared" si="2"/>
        <v>0</v>
      </c>
    </row>
    <row r="185" spans="1:18">
      <c r="A185" s="476"/>
      <c r="B185" s="476"/>
      <c r="C185" s="391"/>
      <c r="D185" s="391"/>
      <c r="E185" s="391"/>
      <c r="F185" s="391"/>
      <c r="G185" s="391"/>
      <c r="H185" s="391"/>
      <c r="I185" s="391"/>
      <c r="J185" s="391"/>
      <c r="K185" s="391"/>
      <c r="L185" s="391"/>
      <c r="M185" s="391"/>
      <c r="N185" s="391"/>
      <c r="O185" s="391"/>
      <c r="P185" s="481"/>
      <c r="Q185" s="466"/>
    </row>
    <row r="186" spans="1:18">
      <c r="A186" s="476"/>
      <c r="B186" s="413" t="s">
        <v>1631</v>
      </c>
      <c r="C186" s="482">
        <f>SUM(C4:C185)</f>
        <v>1520670905.4948046</v>
      </c>
      <c r="D186" s="482">
        <f t="shared" ref="D186:P186" si="13">SUM(D4:D185)</f>
        <v>1527365583.5805845</v>
      </c>
      <c r="E186" s="482">
        <f t="shared" si="13"/>
        <v>1536412431.2404966</v>
      </c>
      <c r="F186" s="482">
        <f t="shared" si="13"/>
        <v>1546386184.9928124</v>
      </c>
      <c r="G186" s="482">
        <f t="shared" si="13"/>
        <v>1556338241.8395715</v>
      </c>
      <c r="H186" s="482">
        <f t="shared" si="13"/>
        <v>1558286165.4463742</v>
      </c>
      <c r="I186" s="482">
        <f t="shared" si="13"/>
        <v>1567949730.0441942</v>
      </c>
      <c r="J186" s="482">
        <f t="shared" si="13"/>
        <v>1573392472.1940215</v>
      </c>
      <c r="K186" s="482">
        <f t="shared" si="13"/>
        <v>1585130947.9638083</v>
      </c>
      <c r="L186" s="482">
        <f t="shared" si="13"/>
        <v>1595520166.0242679</v>
      </c>
      <c r="M186" s="482">
        <f t="shared" si="13"/>
        <v>1603398811.5654173</v>
      </c>
      <c r="N186" s="482">
        <f t="shared" si="13"/>
        <v>1614374835.7357156</v>
      </c>
      <c r="O186" s="482">
        <f t="shared" si="13"/>
        <v>1625310955.4245734</v>
      </c>
      <c r="P186" s="482">
        <f t="shared" si="13"/>
        <v>1569795174.7788</v>
      </c>
      <c r="Q186" s="466"/>
    </row>
    <row r="187" spans="1:18">
      <c r="A187" s="391"/>
      <c r="B187" s="391"/>
      <c r="C187" s="391"/>
      <c r="D187" s="391"/>
      <c r="E187" s="391"/>
      <c r="F187" s="391"/>
      <c r="G187" s="391"/>
      <c r="H187" s="391"/>
      <c r="I187" s="391"/>
      <c r="J187" s="391"/>
      <c r="K187" s="391"/>
      <c r="L187" s="391"/>
      <c r="M187" s="391"/>
      <c r="N187" s="391"/>
      <c r="O187" s="391"/>
      <c r="P187" s="391"/>
      <c r="Q187" s="363"/>
    </row>
    <row r="188" spans="1:18" s="453" customFormat="1">
      <c r="A188" s="483">
        <v>10800552</v>
      </c>
      <c r="B188" s="484" t="s">
        <v>1883</v>
      </c>
      <c r="C188" s="328">
        <v>-4803445.21</v>
      </c>
      <c r="D188" s="328">
        <v>-5288856.75</v>
      </c>
      <c r="E188" s="328">
        <v>-5967799.75</v>
      </c>
      <c r="F188" s="328">
        <v>-3117540.67</v>
      </c>
      <c r="G188" s="328">
        <v>-3321412.92</v>
      </c>
      <c r="H188" s="328">
        <v>-3639531.08</v>
      </c>
      <c r="I188" s="328">
        <v>-3983558.71</v>
      </c>
      <c r="J188" s="328">
        <v>-4147654.96</v>
      </c>
      <c r="K188" s="328">
        <v>-4005939.94</v>
      </c>
      <c r="L188" s="328">
        <v>-4966171.59</v>
      </c>
      <c r="M188" s="328">
        <v>-4329581.45</v>
      </c>
      <c r="N188" s="328">
        <v>-4401449.41</v>
      </c>
      <c r="O188" s="328">
        <v>-4690422.22</v>
      </c>
      <c r="P188" s="329">
        <v>-4326369.2454166701</v>
      </c>
      <c r="Q188" s="332"/>
    </row>
    <row r="190" spans="1:18" s="4" customFormat="1">
      <c r="A190" s="333">
        <v>10800603</v>
      </c>
      <c r="B190" s="485" t="s">
        <v>1884</v>
      </c>
      <c r="C190" s="486"/>
      <c r="D190" s="486"/>
      <c r="E190" s="486"/>
      <c r="F190" s="486"/>
      <c r="G190" s="486"/>
      <c r="H190" s="486"/>
      <c r="I190" s="486"/>
      <c r="J190" s="486">
        <v>132692.68</v>
      </c>
      <c r="K190" s="486">
        <v>0</v>
      </c>
      <c r="L190" s="486">
        <v>0</v>
      </c>
      <c r="M190" s="486">
        <v>0</v>
      </c>
      <c r="N190" s="486">
        <v>0</v>
      </c>
      <c r="O190" s="486">
        <v>0</v>
      </c>
      <c r="P190" s="422">
        <v>11057.723333333333</v>
      </c>
      <c r="Q190" s="332"/>
      <c r="R190" s="7"/>
    </row>
    <row r="191" spans="1:18">
      <c r="A191" s="338">
        <v>10800503</v>
      </c>
      <c r="B191" s="424" t="s">
        <v>1661</v>
      </c>
      <c r="C191" s="332">
        <v>-101835021.88</v>
      </c>
      <c r="D191" s="332">
        <v>-103635470.56999999</v>
      </c>
      <c r="E191" s="332">
        <v>-106122851.36</v>
      </c>
      <c r="F191" s="332">
        <v>-108650844.66</v>
      </c>
      <c r="G191" s="332">
        <v>-111179310.62</v>
      </c>
      <c r="H191" s="332">
        <v>-107641820</v>
      </c>
      <c r="I191" s="332">
        <v>-108748412.91</v>
      </c>
      <c r="J191" s="332">
        <v>-108557794.97</v>
      </c>
      <c r="K191" s="332">
        <v>-110506095.05</v>
      </c>
      <c r="L191" s="332">
        <v>-112840928.37</v>
      </c>
      <c r="M191" s="332">
        <v>-114992035.51000001</v>
      </c>
      <c r="N191" s="332">
        <v>-117077454.26000001</v>
      </c>
      <c r="O191" s="332">
        <v>-118981538.26000001</v>
      </c>
      <c r="P191" s="427">
        <v>-110030108.19583333</v>
      </c>
      <c r="Q191" s="330"/>
      <c r="R191" s="442"/>
    </row>
    <row r="192" spans="1:18">
      <c r="A192" s="343">
        <v>11100503</v>
      </c>
      <c r="B192" s="432" t="s">
        <v>1663</v>
      </c>
      <c r="C192" s="487">
        <v>-127982249.98</v>
      </c>
      <c r="D192" s="487">
        <v>-127861919.22</v>
      </c>
      <c r="E192" s="487">
        <v>-130059949.27</v>
      </c>
      <c r="F192" s="487">
        <v>-134467263.33000001</v>
      </c>
      <c r="G192" s="487">
        <v>-138901865.94</v>
      </c>
      <c r="H192" s="487">
        <v>-137707761.41</v>
      </c>
      <c r="I192" s="487">
        <v>-142655386.25999999</v>
      </c>
      <c r="J192" s="487">
        <v>-138348033.71000001</v>
      </c>
      <c r="K192" s="487">
        <v>-143860287.74000001</v>
      </c>
      <c r="L192" s="487">
        <v>-149728494.53</v>
      </c>
      <c r="M192" s="487">
        <v>-150435520.69999999</v>
      </c>
      <c r="N192" s="487">
        <v>-158021128.44</v>
      </c>
      <c r="O192" s="487">
        <v>-165534077.19999999</v>
      </c>
      <c r="P192" s="488">
        <v>-141567147.845</v>
      </c>
      <c r="Q192" s="330"/>
    </row>
    <row r="193" spans="1:17">
      <c r="A193" s="489"/>
      <c r="B193" s="490" t="s">
        <v>1</v>
      </c>
      <c r="C193" s="491">
        <f t="shared" ref="C193:O193" si="14">SUM(C190:C192)</f>
        <v>-229817271.86000001</v>
      </c>
      <c r="D193" s="491">
        <f t="shared" si="14"/>
        <v>-231497389.78999999</v>
      </c>
      <c r="E193" s="491">
        <f t="shared" si="14"/>
        <v>-236182800.63</v>
      </c>
      <c r="F193" s="491">
        <f t="shared" si="14"/>
        <v>-243118107.99000001</v>
      </c>
      <c r="G193" s="491">
        <f t="shared" si="14"/>
        <v>-250081176.56</v>
      </c>
      <c r="H193" s="491">
        <f t="shared" si="14"/>
        <v>-245349581.41</v>
      </c>
      <c r="I193" s="491">
        <f t="shared" si="14"/>
        <v>-251403799.16999999</v>
      </c>
      <c r="J193" s="491">
        <f t="shared" si="14"/>
        <v>-246773136</v>
      </c>
      <c r="K193" s="491">
        <f t="shared" si="14"/>
        <v>-254366382.79000002</v>
      </c>
      <c r="L193" s="491">
        <f t="shared" si="14"/>
        <v>-262569422.90000001</v>
      </c>
      <c r="M193" s="491">
        <f t="shared" si="14"/>
        <v>-265427556.20999998</v>
      </c>
      <c r="N193" s="491">
        <f t="shared" si="14"/>
        <v>-275098582.69999999</v>
      </c>
      <c r="O193" s="491">
        <f t="shared" si="14"/>
        <v>-284515615.45999998</v>
      </c>
      <c r="P193" s="491">
        <f>SUM(P190:P192)</f>
        <v>-251586198.3175</v>
      </c>
      <c r="Q193" s="332" t="s">
        <v>1878</v>
      </c>
    </row>
    <row r="194" spans="1:17">
      <c r="A194" s="492"/>
      <c r="B194" s="493" t="s">
        <v>1879</v>
      </c>
      <c r="C194" s="494">
        <f>C193*$P$1</f>
        <v>-77701219.615866005</v>
      </c>
      <c r="D194" s="494">
        <f t="shared" ref="D194:P194" si="15">D193*$P$1</f>
        <v>-78269267.487999007</v>
      </c>
      <c r="E194" s="494">
        <f t="shared" si="15"/>
        <v>-79853404.893003002</v>
      </c>
      <c r="F194" s="494">
        <f t="shared" si="15"/>
        <v>-82198232.31141901</v>
      </c>
      <c r="G194" s="494">
        <f t="shared" si="15"/>
        <v>-84552445.794936001</v>
      </c>
      <c r="H194" s="494">
        <f t="shared" si="15"/>
        <v>-82952693.474721</v>
      </c>
      <c r="I194" s="494">
        <f t="shared" si="15"/>
        <v>-84999624.499376997</v>
      </c>
      <c r="J194" s="494">
        <f t="shared" si="15"/>
        <v>-83433997.281599998</v>
      </c>
      <c r="K194" s="494">
        <f t="shared" si="15"/>
        <v>-86001274.021299005</v>
      </c>
      <c r="L194" s="494">
        <f t="shared" si="15"/>
        <v>-88774721.882490009</v>
      </c>
      <c r="M194" s="494">
        <f t="shared" si="15"/>
        <v>-89741056.754601002</v>
      </c>
      <c r="N194" s="494">
        <f t="shared" si="15"/>
        <v>-93010830.810869992</v>
      </c>
      <c r="O194" s="494">
        <f t="shared" si="15"/>
        <v>-96194729.587026</v>
      </c>
      <c r="P194" s="495">
        <f t="shared" si="15"/>
        <v>-85061293.651146755</v>
      </c>
      <c r="Q194" s="332" t="s">
        <v>1880</v>
      </c>
    </row>
    <row r="195" spans="1:17">
      <c r="P195" s="496"/>
    </row>
    <row r="197" spans="1:17">
      <c r="A197" s="497">
        <v>10800543</v>
      </c>
      <c r="B197" s="498" t="s">
        <v>1658</v>
      </c>
      <c r="C197" s="328">
        <v>-77238.67</v>
      </c>
      <c r="D197" s="328">
        <v>-83778.97</v>
      </c>
      <c r="E197" s="328">
        <v>-105508.6</v>
      </c>
      <c r="F197" s="328">
        <v>-29591.98</v>
      </c>
      <c r="G197" s="328">
        <v>-33390.870000000003</v>
      </c>
      <c r="H197" s="328">
        <v>-39915.35</v>
      </c>
      <c r="I197" s="328">
        <v>-43875.19</v>
      </c>
      <c r="J197" s="328">
        <v>-51371.16</v>
      </c>
      <c r="K197" s="328">
        <v>-14447.14</v>
      </c>
      <c r="L197" s="328">
        <v>-159369.39000000001</v>
      </c>
      <c r="M197" s="328">
        <v>-53718.51</v>
      </c>
      <c r="N197" s="328">
        <v>26488.71</v>
      </c>
      <c r="O197" s="328">
        <v>-201429.96</v>
      </c>
      <c r="P197" s="437">
        <v>-60651</v>
      </c>
      <c r="Q197" s="332" t="s">
        <v>1878</v>
      </c>
    </row>
    <row r="198" spans="1:17">
      <c r="A198" s="499"/>
      <c r="B198" s="493" t="s">
        <v>1879</v>
      </c>
      <c r="C198" s="500">
        <f>C197*$P$1</f>
        <v>-26114.394327000002</v>
      </c>
      <c r="D198" s="500">
        <f t="shared" ref="D198:P198" si="16">D197*$P$1</f>
        <v>-28325.669757</v>
      </c>
      <c r="E198" s="500">
        <f t="shared" si="16"/>
        <v>-35672.45766</v>
      </c>
      <c r="F198" s="500">
        <f t="shared" si="16"/>
        <v>-10005.048438</v>
      </c>
      <c r="G198" s="500">
        <f t="shared" si="16"/>
        <v>-11289.453147000002</v>
      </c>
      <c r="H198" s="500">
        <f t="shared" si="16"/>
        <v>-13495.379835</v>
      </c>
      <c r="I198" s="500">
        <f t="shared" si="16"/>
        <v>-14834.201739000002</v>
      </c>
      <c r="J198" s="500">
        <f t="shared" si="16"/>
        <v>-17368.589196000001</v>
      </c>
      <c r="K198" s="500">
        <f t="shared" si="16"/>
        <v>-4884.5780340000001</v>
      </c>
      <c r="L198" s="500">
        <f t="shared" si="16"/>
        <v>-53882.790759000003</v>
      </c>
      <c r="M198" s="500">
        <f t="shared" si="16"/>
        <v>-18162.228231000001</v>
      </c>
      <c r="N198" s="500">
        <f t="shared" si="16"/>
        <v>8955.8328509999992</v>
      </c>
      <c r="O198" s="500">
        <f t="shared" si="16"/>
        <v>-68103.469475999998</v>
      </c>
      <c r="P198" s="501">
        <f t="shared" si="16"/>
        <v>-20506.1031</v>
      </c>
      <c r="Q198" s="332" t="s">
        <v>1880</v>
      </c>
    </row>
    <row r="202" spans="1:17">
      <c r="A202" s="502"/>
      <c r="B202" s="502"/>
      <c r="C202" s="502"/>
      <c r="D202" s="502"/>
      <c r="E202" s="502"/>
      <c r="F202" s="502"/>
      <c r="G202" s="502"/>
      <c r="H202" s="502"/>
      <c r="I202" s="502"/>
      <c r="J202" s="502"/>
      <c r="K202" s="502"/>
      <c r="L202" s="502"/>
      <c r="M202" s="502"/>
      <c r="N202" s="502"/>
      <c r="O202" s="502"/>
      <c r="P202" s="502"/>
    </row>
    <row r="203" spans="1:17">
      <c r="A203" s="502"/>
      <c r="B203" s="502"/>
      <c r="C203" s="502"/>
      <c r="D203" s="503"/>
      <c r="E203" s="503"/>
      <c r="F203" s="503"/>
      <c r="G203" s="503"/>
      <c r="H203" s="503"/>
      <c r="I203" s="503"/>
      <c r="J203" s="503"/>
      <c r="K203" s="503"/>
      <c r="L203" s="503"/>
      <c r="M203" s="503"/>
      <c r="N203" s="503"/>
      <c r="O203" s="503"/>
      <c r="P203" s="502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"/>
  <sheetViews>
    <sheetView workbookViewId="0">
      <selection activeCell="D7" sqref="D7"/>
    </sheetView>
  </sheetViews>
  <sheetFormatPr defaultColWidth="9.140625" defaultRowHeight="15"/>
  <cols>
    <col min="1" max="1" width="5.28515625" style="17" customWidth="1"/>
    <col min="2" max="2" width="24.85546875" style="13" bestFit="1" customWidth="1"/>
    <col min="3" max="3" width="4.5703125" style="17" bestFit="1" customWidth="1"/>
    <col min="4" max="5" width="15.28515625" style="22" bestFit="1" customWidth="1"/>
    <col min="6" max="6" width="4.42578125" style="17" customWidth="1"/>
    <col min="7" max="7" width="15.28515625" style="22" bestFit="1" customWidth="1"/>
    <col min="8" max="8" width="15.140625" style="22" bestFit="1" customWidth="1"/>
    <col min="9" max="9" width="11.5703125" style="17" bestFit="1" customWidth="1"/>
    <col min="10" max="11" width="15.28515625" style="17" bestFit="1" customWidth="1"/>
    <col min="12" max="12" width="9.140625" style="17"/>
    <col min="13" max="14" width="14.28515625" style="17" bestFit="1" customWidth="1"/>
    <col min="15" max="16" width="9.140625" style="17"/>
    <col min="17" max="17" width="13.42578125" style="17" bestFit="1" customWidth="1"/>
    <col min="18" max="18" width="9.140625" style="17"/>
    <col min="19" max="19" width="11.5703125" style="17" bestFit="1" customWidth="1"/>
    <col min="20" max="20" width="14.28515625" style="17" bestFit="1" customWidth="1"/>
    <col min="21" max="16384" width="9.140625" style="17"/>
  </cols>
  <sheetData>
    <row r="1" spans="1:20" ht="18.75">
      <c r="A1" s="16" t="s">
        <v>128</v>
      </c>
    </row>
    <row r="2" spans="1:20">
      <c r="A2" s="1" t="s">
        <v>129</v>
      </c>
    </row>
    <row r="4" spans="1:20" ht="15.75" thickBot="1"/>
    <row r="5" spans="1:20" ht="15.75" thickBot="1">
      <c r="D5" s="510" t="s">
        <v>4</v>
      </c>
      <c r="E5" s="511"/>
      <c r="G5" s="510" t="s">
        <v>5</v>
      </c>
      <c r="H5" s="511"/>
      <c r="J5" s="512" t="s">
        <v>4</v>
      </c>
      <c r="K5" s="513"/>
      <c r="L5" s="353"/>
      <c r="M5" s="512" t="s">
        <v>5</v>
      </c>
      <c r="N5" s="513"/>
      <c r="P5" s="512" t="s">
        <v>4</v>
      </c>
      <c r="Q5" s="513"/>
      <c r="R5" s="353"/>
      <c r="S5" s="512" t="s">
        <v>5</v>
      </c>
      <c r="T5" s="513"/>
    </row>
    <row r="6" spans="1:20">
      <c r="D6" s="123" t="s">
        <v>102</v>
      </c>
      <c r="E6" s="123" t="s">
        <v>103</v>
      </c>
      <c r="G6" s="123" t="s">
        <v>102</v>
      </c>
      <c r="H6" s="123" t="s">
        <v>103</v>
      </c>
      <c r="J6" s="514" t="s">
        <v>102</v>
      </c>
      <c r="K6" s="514" t="s">
        <v>103</v>
      </c>
      <c r="L6" s="353"/>
      <c r="M6" s="514" t="s">
        <v>102</v>
      </c>
      <c r="N6" s="514" t="s">
        <v>103</v>
      </c>
      <c r="P6" s="514" t="s">
        <v>102</v>
      </c>
      <c r="Q6" s="514" t="s">
        <v>103</v>
      </c>
      <c r="R6" s="353"/>
      <c r="S6" s="514" t="s">
        <v>102</v>
      </c>
      <c r="T6" s="514" t="s">
        <v>103</v>
      </c>
    </row>
    <row r="7" spans="1:20">
      <c r="A7" s="144">
        <v>1</v>
      </c>
      <c r="B7" s="13" t="s">
        <v>104</v>
      </c>
      <c r="D7" s="146">
        <v>408822450.39046264</v>
      </c>
      <c r="E7" s="146">
        <v>362299441.98397505</v>
      </c>
      <c r="F7" s="146"/>
      <c r="G7" s="146">
        <v>116358047</v>
      </c>
      <c r="H7" s="146">
        <v>85091113.086266875</v>
      </c>
      <c r="J7" s="515">
        <v>408822450.39046264</v>
      </c>
      <c r="K7" s="515">
        <v>362988897.61962318</v>
      </c>
      <c r="L7" s="515"/>
      <c r="M7" s="515">
        <v>116358047</v>
      </c>
      <c r="N7" s="515">
        <v>85290124.672104239</v>
      </c>
      <c r="P7" s="515">
        <f>+D7-J7</f>
        <v>0</v>
      </c>
      <c r="Q7" s="515">
        <f t="shared" ref="Q7:S7" si="0">+E7-K7</f>
        <v>-689455.63564813137</v>
      </c>
      <c r="R7" s="515">
        <f t="shared" si="0"/>
        <v>0</v>
      </c>
      <c r="S7" s="515">
        <f t="shared" si="0"/>
        <v>0</v>
      </c>
      <c r="T7" s="515">
        <f>+H7-N7</f>
        <v>-199011.5858373642</v>
      </c>
    </row>
    <row r="8" spans="1:20">
      <c r="A8" s="144">
        <f>A7+1</f>
        <v>2</v>
      </c>
      <c r="B8" s="13" t="s">
        <v>1887</v>
      </c>
      <c r="D8" s="22">
        <f>-D25</f>
        <v>-147341124.96479726</v>
      </c>
      <c r="E8" s="22">
        <f>-E25</f>
        <v>-156218823.31946024</v>
      </c>
      <c r="G8" s="22">
        <f>-G25</f>
        <v>-55541273.883167461</v>
      </c>
      <c r="H8" s="22">
        <f>-H25</f>
        <v>-64978195.118025601</v>
      </c>
      <c r="J8" s="516">
        <v>-149367859.15082517</v>
      </c>
      <c r="K8" s="516">
        <v>-158349185.00376064</v>
      </c>
      <c r="L8" s="353"/>
      <c r="M8" s="516">
        <v>-56291069.299711324</v>
      </c>
      <c r="N8" s="516">
        <v>-65996004.507153332</v>
      </c>
      <c r="P8" s="516">
        <f t="shared" ref="P8:P27" si="1">+D8-J8</f>
        <v>2026734.1860279143</v>
      </c>
      <c r="Q8" s="516">
        <f t="shared" ref="Q8:Q27" si="2">+E8-K8</f>
        <v>2130361.6843003929</v>
      </c>
      <c r="R8" s="353">
        <f t="shared" ref="R8:R27" si="3">+F8-L8</f>
        <v>0</v>
      </c>
      <c r="S8" s="516">
        <f t="shared" ref="S8:S27" si="4">+G8-M8</f>
        <v>749795.41654386371</v>
      </c>
      <c r="T8" s="516">
        <f t="shared" ref="T8:T27" si="5">+H8-N8</f>
        <v>1017809.3891277313</v>
      </c>
    </row>
    <row r="9" spans="1:20">
      <c r="A9" s="144">
        <f>A8+1</f>
        <v>3</v>
      </c>
      <c r="D9" s="27">
        <f>SUM(D7:D8)</f>
        <v>261481325.42566538</v>
      </c>
      <c r="E9" s="27">
        <f>SUM(E7:E8)</f>
        <v>206080618.66451481</v>
      </c>
      <c r="G9" s="27">
        <f>SUM(G7:G8)</f>
        <v>60816773.116832539</v>
      </c>
      <c r="H9" s="27">
        <f>SUM(H7:H8)</f>
        <v>20112917.968241274</v>
      </c>
      <c r="J9" s="517">
        <v>259454591.23963746</v>
      </c>
      <c r="K9" s="517">
        <v>204639712.61586255</v>
      </c>
      <c r="L9" s="353"/>
      <c r="M9" s="517">
        <v>60066977.700288676</v>
      </c>
      <c r="N9" s="517">
        <v>19294120.164950907</v>
      </c>
      <c r="P9" s="517">
        <f t="shared" si="1"/>
        <v>2026734.1860279143</v>
      </c>
      <c r="Q9" s="517">
        <f t="shared" si="2"/>
        <v>1440906.0486522615</v>
      </c>
      <c r="R9" s="353">
        <f t="shared" si="3"/>
        <v>0</v>
      </c>
      <c r="S9" s="517">
        <f t="shared" si="4"/>
        <v>749795.41654386371</v>
      </c>
      <c r="T9" s="517">
        <f t="shared" si="5"/>
        <v>818797.80329036713</v>
      </c>
    </row>
    <row r="10" spans="1:20">
      <c r="A10" s="144">
        <f t="shared" ref="A10:A27" si="6">A9+1</f>
        <v>4</v>
      </c>
      <c r="J10" s="516"/>
      <c r="K10" s="516"/>
      <c r="L10" s="353"/>
      <c r="M10" s="516"/>
      <c r="N10" s="516"/>
      <c r="P10" s="516">
        <f t="shared" si="1"/>
        <v>0</v>
      </c>
      <c r="Q10" s="516">
        <f t="shared" si="2"/>
        <v>0</v>
      </c>
      <c r="R10" s="353">
        <f t="shared" si="3"/>
        <v>0</v>
      </c>
      <c r="S10" s="516">
        <f t="shared" si="4"/>
        <v>0</v>
      </c>
      <c r="T10" s="516">
        <f t="shared" si="5"/>
        <v>0</v>
      </c>
    </row>
    <row r="11" spans="1:20">
      <c r="A11" s="144">
        <f t="shared" si="6"/>
        <v>5</v>
      </c>
      <c r="B11" s="13" t="s">
        <v>105</v>
      </c>
      <c r="C11" s="124">
        <v>0.21</v>
      </c>
      <c r="D11" s="22">
        <f>+D7*0.21</f>
        <v>85852714.581997156</v>
      </c>
      <c r="E11" s="22">
        <f>+E7*0.21</f>
        <v>76082882.816634759</v>
      </c>
      <c r="F11" s="2"/>
      <c r="G11" s="22">
        <f>+G7*0.21</f>
        <v>24435189.869999997</v>
      </c>
      <c r="H11" s="22">
        <f>+H7*0.21</f>
        <v>17869133.748116042</v>
      </c>
      <c r="I11" s="2"/>
      <c r="J11" s="516">
        <v>85852714.581997156</v>
      </c>
      <c r="K11" s="516">
        <v>76227668.500120863</v>
      </c>
      <c r="L11" s="518"/>
      <c r="M11" s="516">
        <v>24435189.869999997</v>
      </c>
      <c r="N11" s="516">
        <v>17910926.181141891</v>
      </c>
      <c r="P11" s="516">
        <f t="shared" si="1"/>
        <v>0</v>
      </c>
      <c r="Q11" s="516">
        <f t="shared" si="2"/>
        <v>-144785.68348610401</v>
      </c>
      <c r="R11" s="518">
        <f t="shared" si="3"/>
        <v>0</v>
      </c>
      <c r="S11" s="516">
        <f t="shared" si="4"/>
        <v>0</v>
      </c>
      <c r="T11" s="516">
        <f t="shared" si="5"/>
        <v>-41792.43302584812</v>
      </c>
    </row>
    <row r="12" spans="1:20">
      <c r="A12" s="144">
        <f t="shared" si="6"/>
        <v>6</v>
      </c>
      <c r="B12" s="13" t="s">
        <v>106</v>
      </c>
      <c r="D12" s="22">
        <v>-17719511.969113663</v>
      </c>
      <c r="E12" s="22">
        <v>-16648681.106449742</v>
      </c>
      <c r="G12" s="22">
        <v>-5917979.460586343</v>
      </c>
      <c r="H12" s="22">
        <v>-4956032.4201420508</v>
      </c>
      <c r="J12" s="516">
        <v>-17719511.969113663</v>
      </c>
      <c r="K12" s="516">
        <v>-16648681.106449742</v>
      </c>
      <c r="L12" s="353"/>
      <c r="M12" s="516">
        <v>-5917979.460586343</v>
      </c>
      <c r="N12" s="516">
        <v>-4956032.4201420508</v>
      </c>
      <c r="P12" s="516">
        <f t="shared" si="1"/>
        <v>0</v>
      </c>
      <c r="Q12" s="516">
        <f t="shared" si="2"/>
        <v>0</v>
      </c>
      <c r="R12" s="353">
        <f t="shared" si="3"/>
        <v>0</v>
      </c>
      <c r="S12" s="516">
        <f t="shared" si="4"/>
        <v>0</v>
      </c>
      <c r="T12" s="516">
        <f t="shared" si="5"/>
        <v>0</v>
      </c>
    </row>
    <row r="13" spans="1:20">
      <c r="A13" s="144">
        <f t="shared" si="6"/>
        <v>7</v>
      </c>
      <c r="B13" s="13" t="s">
        <v>107</v>
      </c>
      <c r="D13" s="98">
        <f>D27</f>
        <v>-30941636.242607422</v>
      </c>
      <c r="E13" s="98">
        <f>E27</f>
        <v>-32805952.89708665</v>
      </c>
      <c r="F13" s="4"/>
      <c r="G13" s="98">
        <f>G27</f>
        <v>-11663667.515465166</v>
      </c>
      <c r="H13" s="98">
        <f>H27</f>
        <v>-13645420.974785376</v>
      </c>
      <c r="I13" s="4"/>
      <c r="J13" s="516">
        <v>-31367250.421673287</v>
      </c>
      <c r="K13" s="516">
        <v>-33253328.850789733</v>
      </c>
      <c r="L13" s="353"/>
      <c r="M13" s="516">
        <v>-11821124.552939378</v>
      </c>
      <c r="N13" s="516">
        <v>-13859160.946502199</v>
      </c>
      <c r="P13" s="516">
        <f t="shared" si="1"/>
        <v>425614.17906586453</v>
      </c>
      <c r="Q13" s="516">
        <f t="shared" si="2"/>
        <v>447375.9537030831</v>
      </c>
      <c r="R13" s="353">
        <f t="shared" si="3"/>
        <v>0</v>
      </c>
      <c r="S13" s="516">
        <f t="shared" si="4"/>
        <v>157457.03747421131</v>
      </c>
      <c r="T13" s="516">
        <f t="shared" si="5"/>
        <v>213739.97171682306</v>
      </c>
    </row>
    <row r="14" spans="1:20">
      <c r="A14" s="144">
        <f t="shared" si="6"/>
        <v>8</v>
      </c>
      <c r="B14" s="505" t="s">
        <v>1888</v>
      </c>
      <c r="C14" s="453"/>
      <c r="D14" s="506"/>
      <c r="E14" s="506">
        <v>-9006372.2399999984</v>
      </c>
      <c r="F14" s="4"/>
      <c r="G14" s="98"/>
      <c r="H14" s="506">
        <v>-722630.37767299998</v>
      </c>
      <c r="I14" s="4"/>
      <c r="J14" s="519"/>
      <c r="K14" s="519">
        <v>-9006372.2399999984</v>
      </c>
      <c r="L14" s="353"/>
      <c r="M14" s="516"/>
      <c r="N14" s="519">
        <v>-722630.37767299998</v>
      </c>
      <c r="P14" s="519">
        <f t="shared" si="1"/>
        <v>0</v>
      </c>
      <c r="Q14" s="519">
        <f t="shared" si="2"/>
        <v>0</v>
      </c>
      <c r="R14" s="353">
        <f t="shared" si="3"/>
        <v>0</v>
      </c>
      <c r="S14" s="516">
        <f t="shared" si="4"/>
        <v>0</v>
      </c>
      <c r="T14" s="519">
        <f t="shared" si="5"/>
        <v>0</v>
      </c>
    </row>
    <row r="15" spans="1:20">
      <c r="A15" s="144">
        <f t="shared" si="6"/>
        <v>9</v>
      </c>
      <c r="B15" s="13" t="s">
        <v>108</v>
      </c>
      <c r="D15" s="98">
        <v>-2255844</v>
      </c>
      <c r="E15" s="98">
        <f>D15</f>
        <v>-2255844</v>
      </c>
      <c r="F15" s="4"/>
      <c r="G15" s="98">
        <v>-538955</v>
      </c>
      <c r="H15" s="98">
        <f>G15</f>
        <v>-538955</v>
      </c>
      <c r="I15" s="4"/>
      <c r="J15" s="516">
        <v>-2255844</v>
      </c>
      <c r="K15" s="516">
        <v>-2255844</v>
      </c>
      <c r="L15" s="353"/>
      <c r="M15" s="516">
        <v>-538955</v>
      </c>
      <c r="N15" s="516">
        <v>-538955</v>
      </c>
      <c r="P15" s="516">
        <f t="shared" si="1"/>
        <v>0</v>
      </c>
      <c r="Q15" s="516">
        <f t="shared" si="2"/>
        <v>0</v>
      </c>
      <c r="R15" s="353">
        <f t="shared" si="3"/>
        <v>0</v>
      </c>
      <c r="S15" s="516">
        <f t="shared" si="4"/>
        <v>0</v>
      </c>
      <c r="T15" s="516">
        <f t="shared" si="5"/>
        <v>0</v>
      </c>
    </row>
    <row r="16" spans="1:20" ht="15.75" thickBot="1">
      <c r="A16" s="144">
        <f t="shared" si="6"/>
        <v>10</v>
      </c>
      <c r="B16" s="13" t="s">
        <v>109</v>
      </c>
      <c r="D16" s="35">
        <f t="shared" ref="D16:E16" si="7">SUM(D11:D15)</f>
        <v>34935722.370276071</v>
      </c>
      <c r="E16" s="35">
        <f t="shared" si="7"/>
        <v>15366032.573098373</v>
      </c>
      <c r="G16" s="35">
        <f>SUM(G11:G15)</f>
        <v>6314587.8939484879</v>
      </c>
      <c r="H16" s="35">
        <f>SUM(H11:H15)</f>
        <v>-1993905.0244843848</v>
      </c>
      <c r="J16" s="520">
        <v>34510108.19121021</v>
      </c>
      <c r="K16" s="520">
        <v>15063442.302881394</v>
      </c>
      <c r="L16" s="353"/>
      <c r="M16" s="520">
        <v>6157130.8564742766</v>
      </c>
      <c r="N16" s="520">
        <v>-2165852.5631753597</v>
      </c>
      <c r="P16" s="520">
        <f t="shared" si="1"/>
        <v>425614.17906586081</v>
      </c>
      <c r="Q16" s="520">
        <f t="shared" si="2"/>
        <v>302590.27021697909</v>
      </c>
      <c r="R16" s="353">
        <f t="shared" si="3"/>
        <v>0</v>
      </c>
      <c r="S16" s="520">
        <f t="shared" si="4"/>
        <v>157457.03747421131</v>
      </c>
      <c r="T16" s="520">
        <f t="shared" si="5"/>
        <v>171947.53869097494</v>
      </c>
    </row>
    <row r="17" spans="1:20" ht="15.75" thickTop="1">
      <c r="A17" s="144">
        <f t="shared" si="6"/>
        <v>11</v>
      </c>
      <c r="D17" s="137">
        <f>D16/D9</f>
        <v>0.1336069499930988</v>
      </c>
      <c r="E17" s="137">
        <f>E16/E9</f>
        <v>7.4563210614741138E-2</v>
      </c>
      <c r="G17" s="137">
        <f>G16/G9</f>
        <v>0.10382970963976992</v>
      </c>
      <c r="H17" s="137">
        <f>H16/H9</f>
        <v>-9.9135542024921655E-2</v>
      </c>
      <c r="J17" s="521">
        <v>0.13301020431485053</v>
      </c>
      <c r="K17" s="521">
        <v>7.3609575142228573E-2</v>
      </c>
      <c r="L17" s="353"/>
      <c r="M17" s="521">
        <v>0.1025044224331714</v>
      </c>
      <c r="N17" s="521">
        <v>-0.11225453892993677</v>
      </c>
      <c r="P17" s="521">
        <f t="shared" si="1"/>
        <v>5.9674567824827274E-4</v>
      </c>
      <c r="Q17" s="521">
        <f t="shared" si="2"/>
        <v>9.5363547251256509E-4</v>
      </c>
      <c r="R17" s="353">
        <f t="shared" si="3"/>
        <v>0</v>
      </c>
      <c r="S17" s="521">
        <f t="shared" si="4"/>
        <v>1.3252872065985244E-3</v>
      </c>
      <c r="T17" s="521">
        <f t="shared" si="5"/>
        <v>1.3118996905015112E-2</v>
      </c>
    </row>
    <row r="18" spans="1:20">
      <c r="A18" s="144">
        <f t="shared" si="6"/>
        <v>12</v>
      </c>
      <c r="J18" s="516"/>
      <c r="K18" s="516"/>
      <c r="L18" s="353"/>
      <c r="M18" s="516"/>
      <c r="N18" s="516"/>
      <c r="P18" s="516">
        <f t="shared" si="1"/>
        <v>0</v>
      </c>
      <c r="Q18" s="516">
        <f t="shared" si="2"/>
        <v>0</v>
      </c>
      <c r="R18" s="353">
        <f t="shared" si="3"/>
        <v>0</v>
      </c>
      <c r="S18" s="516">
        <f t="shared" si="4"/>
        <v>0</v>
      </c>
      <c r="T18" s="516">
        <f t="shared" si="5"/>
        <v>0</v>
      </c>
    </row>
    <row r="19" spans="1:20">
      <c r="A19" s="144">
        <f t="shared" si="6"/>
        <v>13</v>
      </c>
      <c r="B19" s="13" t="s">
        <v>110</v>
      </c>
      <c r="D19" s="22">
        <v>34494215.109204471</v>
      </c>
      <c r="E19" s="22">
        <v>15366032.573098376</v>
      </c>
      <c r="G19" s="22">
        <v>6218059.5742254965</v>
      </c>
      <c r="H19" s="22">
        <v>-1993905.0244843848</v>
      </c>
      <c r="J19" s="516">
        <v>34494215.109204471</v>
      </c>
      <c r="K19" s="516">
        <v>15063442.30288139</v>
      </c>
      <c r="L19" s="353"/>
      <c r="M19" s="516">
        <v>6218059.5742254965</v>
      </c>
      <c r="N19" s="516">
        <v>-2165852.5631753579</v>
      </c>
      <c r="P19" s="516">
        <f t="shared" si="1"/>
        <v>0</v>
      </c>
      <c r="Q19" s="516">
        <f t="shared" si="2"/>
        <v>302590.27021698654</v>
      </c>
      <c r="R19" s="353">
        <f t="shared" si="3"/>
        <v>0</v>
      </c>
      <c r="S19" s="516">
        <f t="shared" si="4"/>
        <v>0</v>
      </c>
      <c r="T19" s="516">
        <f t="shared" si="5"/>
        <v>171947.53869097307</v>
      </c>
    </row>
    <row r="20" spans="1:20">
      <c r="A20" s="144">
        <f t="shared" si="6"/>
        <v>14</v>
      </c>
      <c r="B20" s="143" t="s">
        <v>111</v>
      </c>
      <c r="C20" s="138"/>
      <c r="D20" s="125">
        <f>+D16-D19</f>
        <v>441507.26107160002</v>
      </c>
      <c r="E20" s="125">
        <f>+E16-E19</f>
        <v>0</v>
      </c>
      <c r="F20" s="138"/>
      <c r="G20" s="125">
        <f>+G16-G19</f>
        <v>96528.319722991437</v>
      </c>
      <c r="H20" s="125">
        <f>+H16-H19</f>
        <v>0</v>
      </c>
      <c r="J20" s="516">
        <v>15893.082005739212</v>
      </c>
      <c r="K20" s="516">
        <v>0</v>
      </c>
      <c r="L20" s="353"/>
      <c r="M20" s="516">
        <v>-60928.717751219869</v>
      </c>
      <c r="N20" s="516">
        <v>0</v>
      </c>
      <c r="P20" s="516">
        <f t="shared" si="1"/>
        <v>425614.17906586081</v>
      </c>
      <c r="Q20" s="516">
        <f t="shared" si="2"/>
        <v>0</v>
      </c>
      <c r="R20" s="353">
        <f t="shared" si="3"/>
        <v>0</v>
      </c>
      <c r="S20" s="516">
        <f t="shared" si="4"/>
        <v>157457.03747421131</v>
      </c>
      <c r="T20" s="516">
        <f t="shared" si="5"/>
        <v>0</v>
      </c>
    </row>
    <row r="21" spans="1:20">
      <c r="A21" s="144">
        <f t="shared" si="6"/>
        <v>15</v>
      </c>
      <c r="J21" s="516"/>
      <c r="K21" s="516"/>
      <c r="L21" s="353"/>
      <c r="M21" s="516"/>
      <c r="N21" s="516"/>
      <c r="P21" s="516">
        <f t="shared" si="1"/>
        <v>0</v>
      </c>
      <c r="Q21" s="516">
        <f t="shared" si="2"/>
        <v>0</v>
      </c>
      <c r="R21" s="353">
        <f t="shared" si="3"/>
        <v>0</v>
      </c>
      <c r="S21" s="516">
        <f t="shared" si="4"/>
        <v>0</v>
      </c>
      <c r="T21" s="516">
        <f t="shared" si="5"/>
        <v>0</v>
      </c>
    </row>
    <row r="22" spans="1:20">
      <c r="A22" s="144">
        <f t="shared" si="6"/>
        <v>16</v>
      </c>
      <c r="J22" s="516"/>
      <c r="K22" s="516"/>
      <c r="L22" s="353"/>
      <c r="M22" s="516"/>
      <c r="N22" s="516"/>
      <c r="P22" s="516">
        <f t="shared" si="1"/>
        <v>0</v>
      </c>
      <c r="Q22" s="516">
        <f t="shared" si="2"/>
        <v>0</v>
      </c>
      <c r="R22" s="353">
        <f t="shared" si="3"/>
        <v>0</v>
      </c>
      <c r="S22" s="516">
        <f t="shared" si="4"/>
        <v>0</v>
      </c>
      <c r="T22" s="516">
        <f t="shared" si="5"/>
        <v>0</v>
      </c>
    </row>
    <row r="23" spans="1:20">
      <c r="A23" s="144">
        <f t="shared" si="6"/>
        <v>17</v>
      </c>
      <c r="B23" s="13" t="s">
        <v>112</v>
      </c>
      <c r="D23" s="146">
        <v>5206400175.4345322</v>
      </c>
      <c r="E23" s="146">
        <v>5520099763.9385242</v>
      </c>
      <c r="G23" s="22">
        <v>1962589183.1507938</v>
      </c>
      <c r="H23" s="22">
        <v>2296049297.4567351</v>
      </c>
      <c r="J23" s="515">
        <v>5204455022.6768351</v>
      </c>
      <c r="K23" s="515">
        <v>5517393205.705946</v>
      </c>
      <c r="L23" s="353"/>
      <c r="M23" s="516">
        <v>1961361299.6415095</v>
      </c>
      <c r="N23" s="516">
        <v>2299512352.1656213</v>
      </c>
      <c r="P23" s="515">
        <f t="shared" si="1"/>
        <v>1945152.7576971054</v>
      </c>
      <c r="Q23" s="515">
        <f t="shared" si="2"/>
        <v>2706558.2325782776</v>
      </c>
      <c r="R23" s="353">
        <f t="shared" si="3"/>
        <v>0</v>
      </c>
      <c r="S23" s="516">
        <f t="shared" si="4"/>
        <v>1227883.5092842579</v>
      </c>
      <c r="T23" s="516">
        <f t="shared" si="5"/>
        <v>-3463054.7088861465</v>
      </c>
    </row>
    <row r="24" spans="1:20">
      <c r="A24" s="144">
        <f t="shared" si="6"/>
        <v>18</v>
      </c>
      <c r="B24" s="13" t="s">
        <v>113</v>
      </c>
      <c r="D24" s="126">
        <v>2.8299999999999999E-2</v>
      </c>
      <c r="E24" s="126">
        <f>D24</f>
        <v>2.8299999999999999E-2</v>
      </c>
      <c r="G24" s="126">
        <v>2.8299999999999999E-2</v>
      </c>
      <c r="H24" s="126">
        <f>G24</f>
        <v>2.8299999999999999E-2</v>
      </c>
      <c r="J24" s="522">
        <v>2.87E-2</v>
      </c>
      <c r="K24" s="522">
        <v>2.87E-2</v>
      </c>
      <c r="L24" s="353"/>
      <c r="M24" s="522">
        <v>2.87E-2</v>
      </c>
      <c r="N24" s="522">
        <v>2.87E-2</v>
      </c>
      <c r="P24" s="522">
        <f t="shared" si="1"/>
        <v>-4.0000000000000105E-4</v>
      </c>
      <c r="Q24" s="522">
        <f t="shared" si="2"/>
        <v>-4.0000000000000105E-4</v>
      </c>
      <c r="R24" s="353">
        <f t="shared" si="3"/>
        <v>0</v>
      </c>
      <c r="S24" s="522">
        <f t="shared" si="4"/>
        <v>-4.0000000000000105E-4</v>
      </c>
      <c r="T24" s="522">
        <f t="shared" si="5"/>
        <v>-4.0000000000000105E-4</v>
      </c>
    </row>
    <row r="25" spans="1:20">
      <c r="A25" s="144">
        <f t="shared" si="6"/>
        <v>19</v>
      </c>
      <c r="D25" s="22">
        <f>D23*D24</f>
        <v>147341124.96479726</v>
      </c>
      <c r="E25" s="22">
        <f>E23*E24</f>
        <v>156218823.31946024</v>
      </c>
      <c r="G25" s="22">
        <f>G23*G24</f>
        <v>55541273.883167461</v>
      </c>
      <c r="H25" s="22">
        <f>H23*H24</f>
        <v>64978195.118025601</v>
      </c>
      <c r="J25" s="516">
        <v>149367859.15082517</v>
      </c>
      <c r="K25" s="516">
        <v>158349185.00376064</v>
      </c>
      <c r="L25" s="353"/>
      <c r="M25" s="516">
        <v>56291069.299711324</v>
      </c>
      <c r="N25" s="516">
        <v>65996004.507153332</v>
      </c>
      <c r="P25" s="516">
        <f t="shared" si="1"/>
        <v>-2026734.1860279143</v>
      </c>
      <c r="Q25" s="516">
        <f t="shared" si="2"/>
        <v>-2130361.6843003929</v>
      </c>
      <c r="R25" s="353">
        <f t="shared" si="3"/>
        <v>0</v>
      </c>
      <c r="S25" s="516">
        <f t="shared" si="4"/>
        <v>-749795.41654386371</v>
      </c>
      <c r="T25" s="516">
        <f t="shared" si="5"/>
        <v>-1017809.3891277313</v>
      </c>
    </row>
    <row r="26" spans="1:20">
      <c r="A26" s="144">
        <f t="shared" si="6"/>
        <v>20</v>
      </c>
      <c r="D26" s="127">
        <v>0.21</v>
      </c>
      <c r="E26" s="127">
        <v>0.21</v>
      </c>
      <c r="G26" s="127">
        <v>0.21</v>
      </c>
      <c r="H26" s="127">
        <v>0.21</v>
      </c>
      <c r="J26" s="523">
        <v>0.21</v>
      </c>
      <c r="K26" s="523">
        <v>0.21</v>
      </c>
      <c r="L26" s="353"/>
      <c r="M26" s="523">
        <v>0.21</v>
      </c>
      <c r="N26" s="523">
        <v>0.21</v>
      </c>
      <c r="P26" s="523">
        <f t="shared" si="1"/>
        <v>0</v>
      </c>
      <c r="Q26" s="523">
        <f t="shared" si="2"/>
        <v>0</v>
      </c>
      <c r="R26" s="353">
        <f t="shared" si="3"/>
        <v>0</v>
      </c>
      <c r="S26" s="523">
        <f t="shared" si="4"/>
        <v>0</v>
      </c>
      <c r="T26" s="523">
        <f t="shared" si="5"/>
        <v>0</v>
      </c>
    </row>
    <row r="27" spans="1:20" ht="15.75" thickBot="1">
      <c r="A27" s="144">
        <f t="shared" si="6"/>
        <v>21</v>
      </c>
      <c r="D27" s="35">
        <f>-D25*D26</f>
        <v>-30941636.242607422</v>
      </c>
      <c r="E27" s="35">
        <f>-E25*E26</f>
        <v>-32805952.89708665</v>
      </c>
      <c r="G27" s="35">
        <f>-G25*G26</f>
        <v>-11663667.515465166</v>
      </c>
      <c r="H27" s="35">
        <f>-H25*H26</f>
        <v>-13645420.974785376</v>
      </c>
      <c r="J27" s="520">
        <v>-31367250.421673287</v>
      </c>
      <c r="K27" s="520">
        <v>-33253328.850789733</v>
      </c>
      <c r="L27" s="353"/>
      <c r="M27" s="520">
        <v>-11821124.552939378</v>
      </c>
      <c r="N27" s="520">
        <v>-13859160.946502199</v>
      </c>
      <c r="P27" s="520">
        <f t="shared" si="1"/>
        <v>425614.17906586453</v>
      </c>
      <c r="Q27" s="520">
        <f t="shared" si="2"/>
        <v>447375.9537030831</v>
      </c>
      <c r="R27" s="353">
        <f t="shared" si="3"/>
        <v>0</v>
      </c>
      <c r="S27" s="520">
        <f t="shared" si="4"/>
        <v>157457.03747421131</v>
      </c>
      <c r="T27" s="520">
        <f t="shared" si="5"/>
        <v>213739.97171682306</v>
      </c>
    </row>
    <row r="28" spans="1:20" ht="15.75" thickTop="1"/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55"/>
  <sheetViews>
    <sheetView topLeftCell="A16" zoomScaleNormal="100" workbookViewId="0">
      <selection activeCell="D7" sqref="D7"/>
    </sheetView>
  </sheetViews>
  <sheetFormatPr defaultColWidth="8.85546875" defaultRowHeight="15"/>
  <cols>
    <col min="1" max="1" width="17" style="4" customWidth="1"/>
    <col min="2" max="3" width="14.7109375" style="4" bestFit="1" customWidth="1"/>
    <col min="4" max="4" width="15.28515625" style="4" bestFit="1" customWidth="1"/>
    <col min="5" max="5" width="14.5703125" style="4" bestFit="1" customWidth="1"/>
    <col min="6" max="6" width="8.85546875" style="4"/>
    <col min="7" max="7" width="15" style="4" bestFit="1" customWidth="1"/>
    <col min="8" max="8" width="14" style="4" bestFit="1" customWidth="1"/>
    <col min="9" max="9" width="15" style="4" bestFit="1" customWidth="1"/>
    <col min="10" max="10" width="13.5703125" style="4" bestFit="1" customWidth="1"/>
    <col min="11" max="11" width="17.7109375" style="4" bestFit="1" customWidth="1"/>
    <col min="12" max="12" width="15" style="4" bestFit="1" customWidth="1"/>
    <col min="13" max="13" width="16" style="4" bestFit="1" customWidth="1"/>
    <col min="14" max="14" width="15" style="4" bestFit="1" customWidth="1"/>
    <col min="15" max="18" width="13.42578125" style="4" bestFit="1" customWidth="1"/>
    <col min="19" max="19" width="12.28515625" style="4" bestFit="1" customWidth="1"/>
    <col min="20" max="20" width="8.85546875" style="4"/>
    <col min="21" max="21" width="15" style="4" bestFit="1" customWidth="1"/>
    <col min="22" max="22" width="13.42578125" style="4" bestFit="1" customWidth="1"/>
    <col min="23" max="23" width="15" style="4" bestFit="1" customWidth="1"/>
    <col min="24" max="24" width="13.42578125" style="4" bestFit="1" customWidth="1"/>
    <col min="25" max="25" width="14.42578125" style="4" bestFit="1" customWidth="1"/>
    <col min="26" max="26" width="15" style="4" bestFit="1" customWidth="1"/>
    <col min="27" max="27" width="16" style="4" bestFit="1" customWidth="1"/>
    <col min="28" max="36" width="8.85546875" style="4"/>
    <col min="37" max="40" width="11.28515625" style="4" bestFit="1" customWidth="1"/>
    <col min="41" max="41" width="12.28515625" style="4" bestFit="1" customWidth="1"/>
    <col min="42" max="16384" width="8.85546875" style="4"/>
  </cols>
  <sheetData>
    <row r="1" spans="1:10" ht="18.75">
      <c r="A1" s="111" t="s">
        <v>128</v>
      </c>
    </row>
    <row r="2" spans="1:10" ht="18.75">
      <c r="A2" s="111" t="s">
        <v>5</v>
      </c>
      <c r="G2" s="507" t="s">
        <v>52</v>
      </c>
      <c r="H2" s="508"/>
      <c r="I2" s="509"/>
    </row>
    <row r="3" spans="1:10">
      <c r="B3" s="31">
        <v>2019</v>
      </c>
      <c r="C3" s="31">
        <v>2020</v>
      </c>
      <c r="D3" s="31">
        <v>2021</v>
      </c>
      <c r="E3" s="112" t="s">
        <v>1</v>
      </c>
      <c r="G3" s="31" t="s">
        <v>80</v>
      </c>
      <c r="H3" s="31" t="s">
        <v>81</v>
      </c>
      <c r="I3" s="112" t="s">
        <v>82</v>
      </c>
    </row>
    <row r="4" spans="1:10">
      <c r="A4" s="10" t="s">
        <v>34</v>
      </c>
    </row>
    <row r="5" spans="1:10">
      <c r="A5" s="4" t="s">
        <v>6</v>
      </c>
      <c r="B5" s="113">
        <f>'gas activity'!G71</f>
        <v>2995.7563282163765</v>
      </c>
      <c r="C5" s="113">
        <f>'gas activity'!H71</f>
        <v>12714.514415498177</v>
      </c>
      <c r="D5" s="113">
        <f>'gas activity'!I71</f>
        <v>21461.998748351714</v>
      </c>
      <c r="E5" s="113">
        <f t="shared" ref="E5:E13" si="0">SUM(B5:D5)</f>
        <v>37172.269492066269</v>
      </c>
      <c r="G5" s="98">
        <f>C5/12*8</f>
        <v>8476.3429436654515</v>
      </c>
      <c r="H5" s="98">
        <f>D5/12*4</f>
        <v>7153.9995827839048</v>
      </c>
      <c r="I5" s="5">
        <f>SUM(G5:H5)</f>
        <v>15630.342526449356</v>
      </c>
    </row>
    <row r="6" spans="1:10">
      <c r="A6" s="4" t="s">
        <v>7</v>
      </c>
      <c r="B6" s="113">
        <v>0</v>
      </c>
      <c r="C6" s="113">
        <v>0</v>
      </c>
      <c r="D6" s="113">
        <v>0</v>
      </c>
      <c r="E6" s="113">
        <f t="shared" si="0"/>
        <v>0</v>
      </c>
      <c r="G6" s="98">
        <f t="shared" ref="G6:G13" si="1">C6/12*8</f>
        <v>0</v>
      </c>
      <c r="H6" s="98">
        <f t="shared" ref="H6:H13" si="2">D6/12*4</f>
        <v>0</v>
      </c>
      <c r="I6" s="5">
        <f t="shared" ref="I6:I13" si="3">SUM(G6:H6)</f>
        <v>0</v>
      </c>
    </row>
    <row r="7" spans="1:10">
      <c r="A7" s="4" t="s">
        <v>8</v>
      </c>
      <c r="B7" s="113">
        <f>'gas activity'!G73+'PT gas'!D23</f>
        <v>-3391548.9361653775</v>
      </c>
      <c r="C7" s="113">
        <f>'gas activity'!H73+'PT gas'!E23</f>
        <v>-3192075.3126623817</v>
      </c>
      <c r="D7" s="113">
        <f>'gas activity'!I73+'PT gas'!F23</f>
        <v>-4267499.5973224277</v>
      </c>
      <c r="E7" s="113">
        <f t="shared" si="0"/>
        <v>-10851123.846150186</v>
      </c>
      <c r="G7" s="98">
        <f t="shared" si="1"/>
        <v>-2128050.2084415876</v>
      </c>
      <c r="H7" s="98">
        <f t="shared" si="2"/>
        <v>-1422499.8657741426</v>
      </c>
      <c r="I7" s="5">
        <f t="shared" si="3"/>
        <v>-3550550.0742157302</v>
      </c>
    </row>
    <row r="8" spans="1:10">
      <c r="A8" s="4" t="s">
        <v>16</v>
      </c>
      <c r="B8" s="113">
        <f>'gas activity'!G74+'PT gas'!D24</f>
        <v>-3617579.3485321654</v>
      </c>
      <c r="C8" s="113">
        <f>'gas activity'!H74+'PT gas'!E24</f>
        <v>-3702788.6735093337</v>
      </c>
      <c r="D8" s="113">
        <f>'gas activity'!I74+'PT gas'!F24</f>
        <v>-1108936.8385548161</v>
      </c>
      <c r="E8" s="113">
        <f t="shared" si="0"/>
        <v>-8429304.8605963159</v>
      </c>
      <c r="G8" s="98">
        <f t="shared" si="1"/>
        <v>-2468525.7823395557</v>
      </c>
      <c r="H8" s="98">
        <f t="shared" si="2"/>
        <v>-369645.61285160534</v>
      </c>
      <c r="I8" s="5">
        <f t="shared" si="3"/>
        <v>-2838171.395191161</v>
      </c>
    </row>
    <row r="9" spans="1:10">
      <c r="A9" s="4" t="s">
        <v>17</v>
      </c>
      <c r="B9" s="113">
        <f>'gas activity'!G75+'PT gas'!D25</f>
        <v>-210109.39525431168</v>
      </c>
      <c r="C9" s="113">
        <f>'gas activity'!H75+'PT gas'!E25</f>
        <v>-1718417.3611609465</v>
      </c>
      <c r="D9" s="113">
        <f>'gas activity'!I75+'PT gas'!F25</f>
        <v>-5316805.2427109163</v>
      </c>
      <c r="E9" s="113">
        <f t="shared" si="0"/>
        <v>-7245331.9991261745</v>
      </c>
      <c r="G9" s="98">
        <f t="shared" si="1"/>
        <v>-1145611.5741072977</v>
      </c>
      <c r="H9" s="98">
        <f t="shared" si="2"/>
        <v>-1772268.4142369721</v>
      </c>
      <c r="I9" s="5">
        <f t="shared" si="3"/>
        <v>-2917879.9883442698</v>
      </c>
    </row>
    <row r="10" spans="1:10">
      <c r="A10" s="4" t="s">
        <v>127</v>
      </c>
      <c r="B10" s="113">
        <f>'gas activity'!G76</f>
        <v>-33417.959399999978</v>
      </c>
      <c r="C10" s="113">
        <f>'gas activity'!H76</f>
        <v>-33417.959399999978</v>
      </c>
      <c r="D10" s="113">
        <f>'gas activity'!I76</f>
        <v>-33417.959399999978</v>
      </c>
      <c r="E10" s="113">
        <f>'gas activity'!J76</f>
        <v>-100253.87819999993</v>
      </c>
      <c r="G10" s="98">
        <f t="shared" si="1"/>
        <v>-22278.639599999984</v>
      </c>
      <c r="H10" s="98">
        <f t="shared" si="2"/>
        <v>-11139.319799999992</v>
      </c>
      <c r="I10" s="5">
        <f t="shared" si="3"/>
        <v>-33417.959399999978</v>
      </c>
    </row>
    <row r="11" spans="1:10">
      <c r="A11" s="4" t="s">
        <v>23</v>
      </c>
      <c r="B11" s="113">
        <f>'PT gas'!D26</f>
        <v>0</v>
      </c>
      <c r="C11" s="113">
        <f>'PT gas'!E26</f>
        <v>0</v>
      </c>
      <c r="D11" s="113">
        <f>'PT gas'!F26</f>
        <v>0</v>
      </c>
      <c r="E11" s="113">
        <f t="shared" si="0"/>
        <v>0</v>
      </c>
      <c r="G11" s="98">
        <f t="shared" si="1"/>
        <v>0</v>
      </c>
      <c r="H11" s="98">
        <f t="shared" si="2"/>
        <v>0</v>
      </c>
      <c r="I11" s="5">
        <f t="shared" si="3"/>
        <v>0</v>
      </c>
    </row>
    <row r="12" spans="1:10">
      <c r="A12" s="4" t="s">
        <v>21</v>
      </c>
      <c r="B12" s="113">
        <f>'gas activity'!G78+'PT gas'!D27</f>
        <v>566894.58731398452</v>
      </c>
      <c r="C12" s="113">
        <f>'gas activity'!H78+'PT gas'!E27</f>
        <v>1521230.8955002888</v>
      </c>
      <c r="D12" s="113">
        <f>'gas activity'!I78+'PT gas'!F27</f>
        <v>1893694.7200613634</v>
      </c>
      <c r="E12" s="113">
        <f t="shared" si="0"/>
        <v>3981820.2028756365</v>
      </c>
      <c r="G12" s="98">
        <f t="shared" si="1"/>
        <v>1014153.9303335259</v>
      </c>
      <c r="H12" s="98">
        <f t="shared" si="2"/>
        <v>631231.57335378777</v>
      </c>
      <c r="I12" s="5">
        <f t="shared" si="3"/>
        <v>1645385.5036873138</v>
      </c>
    </row>
    <row r="13" spans="1:10">
      <c r="A13" s="4" t="s">
        <v>14</v>
      </c>
      <c r="B13" s="113">
        <f>'gas activity'!G79</f>
        <v>2519969.5208420423</v>
      </c>
      <c r="C13" s="113">
        <f>'gas activity'!H79</f>
        <v>3585561.4253361397</v>
      </c>
      <c r="D13" s="113">
        <f>'gas activity'!I79</f>
        <v>2196660.1241054283</v>
      </c>
      <c r="E13" s="113">
        <f t="shared" si="0"/>
        <v>8302191.0702836104</v>
      </c>
      <c r="G13" s="100">
        <f t="shared" si="1"/>
        <v>2390374.2835574267</v>
      </c>
      <c r="H13" s="100">
        <f t="shared" si="2"/>
        <v>732220.04136847612</v>
      </c>
      <c r="I13" s="114">
        <f t="shared" si="3"/>
        <v>3122594.3249259028</v>
      </c>
    </row>
    <row r="14" spans="1:10">
      <c r="A14" s="115" t="s">
        <v>1</v>
      </c>
      <c r="B14" s="110">
        <f>SUM(B5:B13)</f>
        <v>-4162795.7748676115</v>
      </c>
      <c r="C14" s="110">
        <f t="shared" ref="C14:D14" si="4">SUM(C5:C13)</f>
        <v>-3527192.4714807342</v>
      </c>
      <c r="D14" s="110">
        <f t="shared" si="4"/>
        <v>-6614842.7950730165</v>
      </c>
      <c r="E14" s="110">
        <f>SUM(E5:E13)</f>
        <v>-14304831.041421361</v>
      </c>
      <c r="G14" s="5">
        <f>SUM(G5:G13)</f>
        <v>-2351461.6476538233</v>
      </c>
      <c r="H14" s="5">
        <f t="shared" ref="H14:I14" si="5">SUM(H5:H13)</f>
        <v>-2204947.5983576723</v>
      </c>
      <c r="I14" s="5">
        <f t="shared" si="5"/>
        <v>-4556409.2460114956</v>
      </c>
    </row>
    <row r="15" spans="1:10">
      <c r="A15" s="6"/>
      <c r="B15" s="18">
        <f>'PT gas'!D31-B14</f>
        <v>0</v>
      </c>
      <c r="C15" s="18">
        <f>'PT gas'!E31-C14</f>
        <v>0</v>
      </c>
      <c r="D15" s="18">
        <f>'PT gas'!F31-D14</f>
        <v>0</v>
      </c>
      <c r="E15" s="18"/>
      <c r="G15" s="128">
        <f>C14/12*8</f>
        <v>-2351461.6476538228</v>
      </c>
      <c r="H15" s="128">
        <f>D14/12*4</f>
        <v>-2204947.5983576723</v>
      </c>
      <c r="I15" s="128">
        <f>SUM(G15:H15)</f>
        <v>-4556409.2460114956</v>
      </c>
      <c r="J15" s="5"/>
    </row>
    <row r="16" spans="1:10">
      <c r="B16" s="116"/>
      <c r="C16" s="116"/>
      <c r="D16" s="116"/>
      <c r="E16" s="116"/>
    </row>
    <row r="17" spans="1:13">
      <c r="A17" s="10" t="s">
        <v>31</v>
      </c>
      <c r="B17" s="31">
        <v>2019</v>
      </c>
      <c r="C17" s="31">
        <v>2020</v>
      </c>
      <c r="D17" s="31">
        <v>2021</v>
      </c>
      <c r="E17" s="116"/>
      <c r="G17" s="142" t="s">
        <v>83</v>
      </c>
      <c r="H17" s="142" t="s">
        <v>84</v>
      </c>
      <c r="I17" s="142" t="s">
        <v>85</v>
      </c>
      <c r="J17" s="142" t="s">
        <v>116</v>
      </c>
      <c r="K17" s="142" t="s">
        <v>123</v>
      </c>
      <c r="L17" s="142" t="s">
        <v>1889</v>
      </c>
    </row>
    <row r="18" spans="1:13">
      <c r="A18" s="4" t="s">
        <v>6</v>
      </c>
      <c r="B18" s="3">
        <f>'gas activity'!G83</f>
        <v>-2995.7563282163765</v>
      </c>
      <c r="C18" s="3">
        <f>'gas activity'!H83</f>
        <v>-15710.270743714555</v>
      </c>
      <c r="D18" s="3">
        <f>'gas activity'!I83</f>
        <v>-37172.269492066269</v>
      </c>
      <c r="E18" s="116"/>
      <c r="G18" s="7">
        <f>B18</f>
        <v>-2995.7563282163765</v>
      </c>
      <c r="H18" s="5">
        <f t="shared" ref="H18:H26" si="6">C5-G5</f>
        <v>4238.1714718327257</v>
      </c>
      <c r="I18" s="7">
        <f>G18-H18</f>
        <v>-7233.9278000491022</v>
      </c>
      <c r="J18" s="7">
        <f t="shared" ref="J18:J26" si="7">I18-I5</f>
        <v>-22864.270326498459</v>
      </c>
      <c r="K18" s="98">
        <f t="shared" ref="K18:K26" si="8">J18*$K$28</f>
        <v>-22996.013205511903</v>
      </c>
      <c r="L18" s="98">
        <f>SUM(I18:J18)/SUM($I$27:$J$27)*$K$27</f>
        <v>-15078.028303402285</v>
      </c>
    </row>
    <row r="19" spans="1:13">
      <c r="A19" s="4" t="s">
        <v>7</v>
      </c>
      <c r="B19" s="3">
        <v>0</v>
      </c>
      <c r="C19" s="3">
        <v>0</v>
      </c>
      <c r="D19" s="3">
        <v>0</v>
      </c>
      <c r="E19" s="116"/>
      <c r="G19" s="7">
        <f t="shared" ref="G19:G26" si="9">B19</f>
        <v>0</v>
      </c>
      <c r="H19" s="5">
        <f t="shared" si="6"/>
        <v>0</v>
      </c>
      <c r="I19" s="7">
        <f t="shared" ref="I19:I23" si="10">G19-H19</f>
        <v>0</v>
      </c>
      <c r="J19" s="7">
        <f t="shared" si="7"/>
        <v>0</v>
      </c>
      <c r="K19" s="98">
        <f t="shared" si="8"/>
        <v>0</v>
      </c>
      <c r="L19" s="98">
        <f t="shared" ref="L19:L26" si="11">SUM(I19:J19)/SUM($I$27:$J$27)*$K$27</f>
        <v>0</v>
      </c>
    </row>
    <row r="20" spans="1:13">
      <c r="A20" s="4" t="s">
        <v>8</v>
      </c>
      <c r="B20" s="3">
        <f>'gas activity'!G85+'PT gas'!D35</f>
        <v>-520709412.02383465</v>
      </c>
      <c r="C20" s="3">
        <f>'gas activity'!H85+'PT gas'!E35</f>
        <v>-517517336.71117222</v>
      </c>
      <c r="D20" s="3">
        <f>'gas activity'!I85+'PT gas'!F35</f>
        <v>-513249837.11384982</v>
      </c>
      <c r="E20" s="116"/>
      <c r="G20" s="7">
        <f t="shared" si="9"/>
        <v>-520709412.02383465</v>
      </c>
      <c r="H20" s="5">
        <f t="shared" si="6"/>
        <v>-1064025.104220794</v>
      </c>
      <c r="I20" s="7">
        <f t="shared" si="10"/>
        <v>-519645386.91961384</v>
      </c>
      <c r="J20" s="7">
        <f t="shared" si="7"/>
        <v>-516094836.84539813</v>
      </c>
      <c r="K20" s="98">
        <f t="shared" si="8"/>
        <v>-519068551.67115343</v>
      </c>
      <c r="L20" s="98">
        <f t="shared" si="11"/>
        <v>-518865625.88364547</v>
      </c>
    </row>
    <row r="21" spans="1:13">
      <c r="A21" s="4" t="s">
        <v>16</v>
      </c>
      <c r="B21" s="3">
        <f>'gas activity'!G86+'PT gas'!D36</f>
        <v>2890033.2296729488</v>
      </c>
      <c r="C21" s="3">
        <f>'gas activity'!H86+'PT gas'!E36</f>
        <v>6592821.903182283</v>
      </c>
      <c r="D21" s="3">
        <f>'gas activity'!I86+'PT gas'!F36</f>
        <v>7701758.7417370994</v>
      </c>
      <c r="E21" s="116"/>
      <c r="G21" s="7">
        <f t="shared" si="9"/>
        <v>2890033.2296729488</v>
      </c>
      <c r="H21" s="5">
        <f t="shared" si="6"/>
        <v>-1234262.8911697781</v>
      </c>
      <c r="I21" s="7">
        <f t="shared" si="10"/>
        <v>4124296.1208427269</v>
      </c>
      <c r="J21" s="7">
        <f t="shared" si="7"/>
        <v>6962467.5160338879</v>
      </c>
      <c r="K21" s="98">
        <f t="shared" si="8"/>
        <v>7002584.9351555835</v>
      </c>
      <c r="L21" s="98">
        <f t="shared" si="11"/>
        <v>5554037.9928096319</v>
      </c>
    </row>
    <row r="22" spans="1:13">
      <c r="A22" s="4" t="s">
        <v>17</v>
      </c>
      <c r="B22" s="3">
        <f>'gas activity'!G87+'PT gas'!D37</f>
        <v>-77529295.627679691</v>
      </c>
      <c r="C22" s="3">
        <f>'gas activity'!H87+'PT gas'!E37</f>
        <v>-75810878.266518742</v>
      </c>
      <c r="D22" s="3">
        <f>'gas activity'!I87+'PT gas'!F37</f>
        <v>-70494073.023807824</v>
      </c>
      <c r="E22" s="116"/>
      <c r="G22" s="7">
        <f t="shared" si="9"/>
        <v>-77529295.627679691</v>
      </c>
      <c r="H22" s="5">
        <f t="shared" si="6"/>
        <v>-572805.78705364885</v>
      </c>
      <c r="I22" s="7">
        <f t="shared" si="10"/>
        <v>-76956489.840626046</v>
      </c>
      <c r="J22" s="7">
        <f t="shared" si="7"/>
        <v>-74038609.852281779</v>
      </c>
      <c r="K22" s="98">
        <f t="shared" si="8"/>
        <v>-74465216.933146641</v>
      </c>
      <c r="L22" s="98">
        <f t="shared" si="11"/>
        <v>-75642680.577498913</v>
      </c>
    </row>
    <row r="23" spans="1:13">
      <c r="A23" s="4" t="s">
        <v>127</v>
      </c>
      <c r="B23" s="3">
        <f>'gas activity'!G88</f>
        <v>33417.959399999978</v>
      </c>
      <c r="C23" s="3">
        <f>'gas activity'!H88</f>
        <v>66835.918799999956</v>
      </c>
      <c r="D23" s="3">
        <f>'gas activity'!I88</f>
        <v>100253.87819999993</v>
      </c>
      <c r="E23" s="116"/>
      <c r="G23" s="7">
        <f t="shared" si="9"/>
        <v>33417.959399999978</v>
      </c>
      <c r="H23" s="5">
        <f t="shared" si="6"/>
        <v>-11139.319799999994</v>
      </c>
      <c r="I23" s="7">
        <f t="shared" si="10"/>
        <v>44557.279199999975</v>
      </c>
      <c r="J23" s="7">
        <f t="shared" si="7"/>
        <v>77975.238599999953</v>
      </c>
      <c r="K23" s="98">
        <f t="shared" si="8"/>
        <v>78424.528355510702</v>
      </c>
      <c r="L23" s="98">
        <f t="shared" si="11"/>
        <v>61384.032482859722</v>
      </c>
    </row>
    <row r="24" spans="1:13">
      <c r="A24" s="4" t="s">
        <v>23</v>
      </c>
      <c r="B24" s="3">
        <f>'PT gas'!D38</f>
        <v>0</v>
      </c>
      <c r="C24" s="3">
        <f>'PT gas'!E38</f>
        <v>0</v>
      </c>
      <c r="D24" s="3">
        <f>'PT gas'!F38</f>
        <v>0</v>
      </c>
      <c r="E24" s="116"/>
      <c r="G24" s="7">
        <f t="shared" si="9"/>
        <v>0</v>
      </c>
      <c r="H24" s="5">
        <f t="shared" si="6"/>
        <v>0</v>
      </c>
      <c r="I24" s="7">
        <f t="shared" ref="I24:I26" si="12">G24-H24</f>
        <v>0</v>
      </c>
      <c r="J24" s="7">
        <f t="shared" si="7"/>
        <v>0</v>
      </c>
      <c r="K24" s="98">
        <f t="shared" si="8"/>
        <v>0</v>
      </c>
      <c r="L24" s="98">
        <f t="shared" si="11"/>
        <v>0</v>
      </c>
    </row>
    <row r="25" spans="1:13">
      <c r="A25" s="4" t="s">
        <v>21</v>
      </c>
      <c r="B25" s="3">
        <f>'gas activity'!G90+'PT gas'!D39</f>
        <v>-922293.48731398454</v>
      </c>
      <c r="C25" s="3">
        <f>'gas activity'!H90+'PT gas'!E39</f>
        <v>-2443524.3828142732</v>
      </c>
      <c r="D25" s="3">
        <f>'gas activity'!I90+'PT gas'!F39</f>
        <v>-4337219.1028756369</v>
      </c>
      <c r="E25" s="116"/>
      <c r="G25" s="7">
        <f t="shared" si="9"/>
        <v>-922293.48731398454</v>
      </c>
      <c r="H25" s="5">
        <f t="shared" si="6"/>
        <v>507076.96516676294</v>
      </c>
      <c r="I25" s="7">
        <f t="shared" si="12"/>
        <v>-1429370.4524807474</v>
      </c>
      <c r="J25" s="7">
        <f t="shared" si="7"/>
        <v>-3074755.9561680611</v>
      </c>
      <c r="K25" s="98">
        <f t="shared" si="8"/>
        <v>-3092472.5592411035</v>
      </c>
      <c r="L25" s="98">
        <f t="shared" si="11"/>
        <v>-2256392.3988461853</v>
      </c>
    </row>
    <row r="26" spans="1:13">
      <c r="A26" s="4" t="s">
        <v>14</v>
      </c>
      <c r="B26" s="3">
        <f>'gas activity'!G91</f>
        <v>-3971731.9919828251</v>
      </c>
      <c r="C26" s="3">
        <f>'gas activity'!H91</f>
        <v>-7557293.4173189644</v>
      </c>
      <c r="D26" s="3">
        <f>'gas activity'!I91</f>
        <v>-9753953.5414243937</v>
      </c>
      <c r="E26" s="116"/>
      <c r="G26" s="117">
        <f t="shared" si="9"/>
        <v>-3971731.9919828251</v>
      </c>
      <c r="H26" s="114">
        <f t="shared" si="6"/>
        <v>1195187.1417787131</v>
      </c>
      <c r="I26" s="117">
        <f t="shared" si="12"/>
        <v>-5166919.1337615382</v>
      </c>
      <c r="J26" s="117">
        <f t="shared" si="7"/>
        <v>-8289513.4586874414</v>
      </c>
      <c r="K26" s="100">
        <f t="shared" si="8"/>
        <v>-8337277.2557854187</v>
      </c>
      <c r="L26" s="100">
        <f t="shared" si="11"/>
        <v>-6741150.1060194559</v>
      </c>
    </row>
    <row r="27" spans="1:13">
      <c r="A27" s="115" t="s">
        <v>1</v>
      </c>
      <c r="B27" s="110">
        <f>SUM(B18:B26)</f>
        <v>-600212277.69806635</v>
      </c>
      <c r="C27" s="110">
        <f>SUM(C18:C26)</f>
        <v>-596685085.22658563</v>
      </c>
      <c r="D27" s="110">
        <f>SUM(D18:D26)</f>
        <v>-590070242.43151259</v>
      </c>
      <c r="E27" s="116"/>
      <c r="G27" s="7">
        <f>SUM(G18:G26)</f>
        <v>-600212277.69806635</v>
      </c>
      <c r="H27" s="7">
        <f t="shared" ref="H27:I27" si="13">SUM(H18:H26)</f>
        <v>-1175730.8238269123</v>
      </c>
      <c r="I27" s="7">
        <f t="shared" si="13"/>
        <v>-599036546.87423956</v>
      </c>
      <c r="J27" s="98">
        <f>SUM(J18:J26)</f>
        <v>-594480137.62822795</v>
      </c>
      <c r="K27" s="529">
        <f>'AMA ADIT'!I29</f>
        <v>-597905504.96902096</v>
      </c>
      <c r="L27" s="529">
        <f>SUM(L18:L26)</f>
        <v>-597905504.96902084</v>
      </c>
    </row>
    <row r="28" spans="1:13">
      <c r="B28" s="7">
        <f>'PT gas'!D43-B27</f>
        <v>0</v>
      </c>
      <c r="C28" s="7">
        <f>'PT gas'!E43-C27</f>
        <v>0</v>
      </c>
      <c r="D28" s="7">
        <f>'PT gas'!F43-D27</f>
        <v>0</v>
      </c>
      <c r="H28" s="128">
        <f>C14/12*4</f>
        <v>-1175730.8238269114</v>
      </c>
      <c r="I28" s="128">
        <f>G27-H28</f>
        <v>-599036546.87423944</v>
      </c>
      <c r="J28" s="128">
        <f>I27-I14</f>
        <v>-594480137.62822807</v>
      </c>
      <c r="K28" s="4">
        <f>K27/J27</f>
        <v>1.0057619542251808</v>
      </c>
    </row>
    <row r="30" spans="1:13">
      <c r="G30" s="507" t="s">
        <v>114</v>
      </c>
      <c r="H30" s="508"/>
      <c r="I30" s="508"/>
      <c r="J30" s="508"/>
      <c r="K30" s="508"/>
      <c r="L30" s="508"/>
      <c r="M30" s="509"/>
    </row>
    <row r="31" spans="1:13">
      <c r="A31" s="10" t="s">
        <v>115</v>
      </c>
      <c r="B31" s="31">
        <v>2019</v>
      </c>
      <c r="C31" s="31">
        <v>2020</v>
      </c>
      <c r="D31" s="31">
        <v>2021</v>
      </c>
      <c r="E31" s="3"/>
      <c r="G31" s="142" t="s">
        <v>83</v>
      </c>
      <c r="H31" s="142" t="s">
        <v>84</v>
      </c>
      <c r="I31" s="142" t="s">
        <v>85</v>
      </c>
      <c r="J31" s="142" t="str">
        <f>G3</f>
        <v>May-Dec 2020</v>
      </c>
      <c r="K31" s="142" t="str">
        <f>H3</f>
        <v>Jan-Apr 2021</v>
      </c>
      <c r="L31" s="142" t="s">
        <v>116</v>
      </c>
      <c r="M31" s="142" t="s">
        <v>123</v>
      </c>
    </row>
    <row r="32" spans="1:13">
      <c r="A32" s="4" t="s">
        <v>6</v>
      </c>
      <c r="B32" s="3">
        <f>'gas activity'!G34</f>
        <v>1536255.7932289185</v>
      </c>
      <c r="C32" s="3">
        <f>'gas activity'!H34</f>
        <v>1556660.4808682038</v>
      </c>
      <c r="D32" s="3">
        <f>'gas activity'!I34</f>
        <v>1577603.649814581</v>
      </c>
      <c r="E32" s="3"/>
      <c r="G32" s="7">
        <f>'gas activity'!G47</f>
        <v>-35413388.066458687</v>
      </c>
      <c r="H32" s="5">
        <f>C32/12*4</f>
        <v>518886.82695606793</v>
      </c>
      <c r="I32" s="7">
        <f>G32-H32</f>
        <v>-35932274.893414758</v>
      </c>
      <c r="J32" s="98">
        <f>C32/12*8</f>
        <v>1037773.6539121359</v>
      </c>
      <c r="K32" s="98">
        <f>D32/12*4</f>
        <v>525867.88327152701</v>
      </c>
      <c r="L32" s="7">
        <f>I32-J32-K32</f>
        <v>-37495916.430598423</v>
      </c>
      <c r="M32" s="98">
        <f>AVERAGE(I32,L32)</f>
        <v>-36714095.662006587</v>
      </c>
    </row>
    <row r="33" spans="1:13">
      <c r="A33" s="4" t="s">
        <v>7</v>
      </c>
      <c r="B33" s="3">
        <f>'gas activity'!G35</f>
        <v>0</v>
      </c>
      <c r="C33" s="3">
        <f>'gas activity'!H35</f>
        <v>0</v>
      </c>
      <c r="D33" s="3">
        <f>'gas activity'!I35</f>
        <v>0</v>
      </c>
      <c r="E33" s="3"/>
      <c r="G33" s="7">
        <f>'gas activity'!G48</f>
        <v>0</v>
      </c>
      <c r="H33" s="5">
        <f t="shared" ref="H33:H40" si="14">C33/12*4</f>
        <v>0</v>
      </c>
      <c r="I33" s="7">
        <f t="shared" ref="I33:I40" si="15">G33-H33</f>
        <v>0</v>
      </c>
      <c r="J33" s="98">
        <f t="shared" ref="J33:J40" si="16">C33/12*8</f>
        <v>0</v>
      </c>
      <c r="K33" s="98">
        <f t="shared" ref="K33:K40" si="17">D33/12*4</f>
        <v>0</v>
      </c>
      <c r="L33" s="7">
        <f t="shared" ref="L33:L40" si="18">I33-J33-K33</f>
        <v>0</v>
      </c>
      <c r="M33" s="98">
        <f t="shared" ref="M33:M40" si="19">AVERAGE(I33,L33)</f>
        <v>0</v>
      </c>
    </row>
    <row r="34" spans="1:13">
      <c r="A34" s="4" t="s">
        <v>8</v>
      </c>
      <c r="B34" s="3">
        <f>'gas activity'!G36</f>
        <v>105152662.67084308</v>
      </c>
      <c r="C34" s="3">
        <f>'gas activity'!H36</f>
        <v>110638063.4973177</v>
      </c>
      <c r="D34" s="3">
        <f>'gas activity'!I36</f>
        <v>116681580.57913655</v>
      </c>
      <c r="E34" s="3"/>
      <c r="G34" s="7">
        <f>'gas activity'!G49</f>
        <v>-1572049415.9216294</v>
      </c>
      <c r="H34" s="5">
        <f t="shared" si="14"/>
        <v>36879354.499105901</v>
      </c>
      <c r="I34" s="7">
        <f t="shared" si="15"/>
        <v>-1608928770.4207354</v>
      </c>
      <c r="J34" s="98">
        <f t="shared" si="16"/>
        <v>73758708.998211801</v>
      </c>
      <c r="K34" s="98">
        <f t="shared" si="17"/>
        <v>38893860.193045519</v>
      </c>
      <c r="L34" s="7">
        <f t="shared" si="18"/>
        <v>-1721581339.6119928</v>
      </c>
      <c r="M34" s="98">
        <f t="shared" si="19"/>
        <v>-1665255055.0163641</v>
      </c>
    </row>
    <row r="35" spans="1:13">
      <c r="A35" s="4" t="s">
        <v>16</v>
      </c>
      <c r="B35" s="3">
        <f>'gas activity'!G37</f>
        <v>24906187.501862202</v>
      </c>
      <c r="C35" s="3">
        <f>'gas activity'!H37</f>
        <v>28668466.762839511</v>
      </c>
      <c r="D35" s="3">
        <f>'gas activity'!I37</f>
        <v>33492807.642053932</v>
      </c>
      <c r="E35" s="3"/>
      <c r="G35" s="7">
        <f>'gas activity'!G50</f>
        <v>-74977232.22016196</v>
      </c>
      <c r="H35" s="5">
        <f t="shared" si="14"/>
        <v>9556155.587613171</v>
      </c>
      <c r="I35" s="7">
        <f t="shared" si="15"/>
        <v>-84533387.807775125</v>
      </c>
      <c r="J35" s="98">
        <f t="shared" si="16"/>
        <v>19112311.175226342</v>
      </c>
      <c r="K35" s="98">
        <f t="shared" si="17"/>
        <v>11164269.214017978</v>
      </c>
      <c r="L35" s="7">
        <f t="shared" si="18"/>
        <v>-114809968.19701944</v>
      </c>
      <c r="M35" s="98">
        <f t="shared" si="19"/>
        <v>-99671678.002397284</v>
      </c>
    </row>
    <row r="36" spans="1:13">
      <c r="A36" s="4" t="s">
        <v>17</v>
      </c>
      <c r="B36" s="3">
        <f>'gas activity'!G38</f>
        <v>11789835.47424452</v>
      </c>
      <c r="C36" s="3">
        <f>'gas activity'!H38</f>
        <v>12132106.165545441</v>
      </c>
      <c r="D36" s="3">
        <f>'gas activity'!I38</f>
        <v>12493969.449259028</v>
      </c>
      <c r="E36" s="3"/>
      <c r="G36" s="7">
        <f>'gas activity'!G51</f>
        <v>-75412076.46867086</v>
      </c>
      <c r="H36" s="5">
        <f t="shared" si="14"/>
        <v>4044035.3885151469</v>
      </c>
      <c r="I36" s="7">
        <f t="shared" si="15"/>
        <v>-79456111.857186005</v>
      </c>
      <c r="J36" s="98">
        <f t="shared" si="16"/>
        <v>8088070.7770302938</v>
      </c>
      <c r="K36" s="98">
        <f t="shared" si="17"/>
        <v>4164656.4830863425</v>
      </c>
      <c r="L36" s="7">
        <f t="shared" si="18"/>
        <v>-91708839.117302641</v>
      </c>
      <c r="M36" s="98">
        <f t="shared" si="19"/>
        <v>-85582475.487244323</v>
      </c>
    </row>
    <row r="37" spans="1:13">
      <c r="A37" s="4" t="s">
        <v>127</v>
      </c>
      <c r="B37" s="3">
        <f>'gas activity'!G39</f>
        <v>159133.1399999999</v>
      </c>
      <c r="C37" s="3">
        <f>'gas activity'!H39</f>
        <v>159133.1399999999</v>
      </c>
      <c r="D37" s="3">
        <f>'gas activity'!I39</f>
        <v>159133.1399999999</v>
      </c>
      <c r="E37" s="3"/>
      <c r="G37" s="7">
        <f>'gas activity'!G52</f>
        <v>-318266.2799999998</v>
      </c>
      <c r="H37" s="5">
        <f t="shared" si="14"/>
        <v>53044.379999999968</v>
      </c>
      <c r="I37" s="7">
        <f t="shared" si="15"/>
        <v>-371310.65999999974</v>
      </c>
      <c r="J37" s="98">
        <f t="shared" si="16"/>
        <v>106088.75999999994</v>
      </c>
      <c r="K37" s="98">
        <f t="shared" si="17"/>
        <v>53044.379999999968</v>
      </c>
      <c r="L37" s="7">
        <f t="shared" si="18"/>
        <v>-530443.7999999997</v>
      </c>
      <c r="M37" s="98">
        <f t="shared" si="19"/>
        <v>-450877.22999999975</v>
      </c>
    </row>
    <row r="38" spans="1:13">
      <c r="A38" s="4" t="s">
        <v>23</v>
      </c>
      <c r="B38" s="3">
        <f>'gas activity'!G40</f>
        <v>2616179.6237217812</v>
      </c>
      <c r="C38" s="3">
        <f>'gas activity'!H40</f>
        <v>2616179.6237217812</v>
      </c>
      <c r="D38" s="3">
        <f>'gas activity'!I40</f>
        <v>2616179.6237217812</v>
      </c>
      <c r="E38" s="3"/>
      <c r="G38" s="7">
        <f>'gas activity'!G53</f>
        <v>-7024985.1310816919</v>
      </c>
      <c r="H38" s="5">
        <f t="shared" si="14"/>
        <v>872059.87457392702</v>
      </c>
      <c r="I38" s="7">
        <f t="shared" si="15"/>
        <v>-7897045.0056556193</v>
      </c>
      <c r="J38" s="98">
        <f t="shared" si="16"/>
        <v>1744119.749147854</v>
      </c>
      <c r="K38" s="98">
        <f t="shared" si="17"/>
        <v>872059.87457392702</v>
      </c>
      <c r="L38" s="7">
        <f t="shared" si="18"/>
        <v>-10513224.629377401</v>
      </c>
      <c r="M38" s="98">
        <f t="shared" si="19"/>
        <v>-9205134.8175165094</v>
      </c>
    </row>
    <row r="39" spans="1:13">
      <c r="A39" s="4" t="s">
        <v>21</v>
      </c>
      <c r="B39" s="3">
        <f>'gas activity'!G41</f>
        <v>3178539.0355503955</v>
      </c>
      <c r="C39" s="3">
        <f>'gas activity'!H41</f>
        <v>5268981.1292374069</v>
      </c>
      <c r="D39" s="3">
        <f>'gas activity'!I41</f>
        <v>7066944.3254180318</v>
      </c>
      <c r="E39" s="3"/>
      <c r="G39" s="7">
        <f>'gas activity'!G54</f>
        <v>-5892082.3699838724</v>
      </c>
      <c r="H39" s="5">
        <f t="shared" si="14"/>
        <v>1756327.0430791357</v>
      </c>
      <c r="I39" s="7">
        <f t="shared" si="15"/>
        <v>-7648409.4130630083</v>
      </c>
      <c r="J39" s="98">
        <f t="shared" si="16"/>
        <v>3512654.0861582714</v>
      </c>
      <c r="K39" s="98">
        <f t="shared" si="17"/>
        <v>2355648.1084726774</v>
      </c>
      <c r="L39" s="7">
        <f t="shared" si="18"/>
        <v>-13516711.607693957</v>
      </c>
      <c r="M39" s="98">
        <f t="shared" si="19"/>
        <v>-10582560.510378484</v>
      </c>
    </row>
    <row r="40" spans="1:13">
      <c r="A40" s="4" t="s">
        <v>14</v>
      </c>
      <c r="B40" s="3">
        <f>'gas activity'!G42</f>
        <v>7629217.0009265719</v>
      </c>
      <c r="C40" s="3">
        <f>'gas activity'!H42</f>
        <v>8546617.3643961176</v>
      </c>
      <c r="D40" s="3">
        <f>'gas activity'!I42</f>
        <v>11044141.021507693</v>
      </c>
      <c r="E40" s="3"/>
      <c r="G40" s="117">
        <f>'gas activity'!G55</f>
        <v>-11191519.206964526</v>
      </c>
      <c r="H40" s="114">
        <f t="shared" si="14"/>
        <v>2848872.4547987059</v>
      </c>
      <c r="I40" s="117">
        <f t="shared" si="15"/>
        <v>-14040391.661763232</v>
      </c>
      <c r="J40" s="100">
        <f t="shared" si="16"/>
        <v>5697744.9095974118</v>
      </c>
      <c r="K40" s="100">
        <f t="shared" si="17"/>
        <v>3681380.3405025643</v>
      </c>
      <c r="L40" s="117">
        <f t="shared" si="18"/>
        <v>-23419516.911863208</v>
      </c>
      <c r="M40" s="100">
        <f t="shared" si="19"/>
        <v>-18729954.286813222</v>
      </c>
    </row>
    <row r="41" spans="1:13">
      <c r="A41" s="115" t="s">
        <v>1</v>
      </c>
      <c r="B41" s="110">
        <f>SUM(B32:B40)</f>
        <v>156968010.24037746</v>
      </c>
      <c r="C41" s="110">
        <f t="shared" ref="C41:D41" si="20">SUM(C32:C40)</f>
        <v>169586208.16392615</v>
      </c>
      <c r="D41" s="110">
        <f t="shared" si="20"/>
        <v>185132359.43091157</v>
      </c>
      <c r="E41" s="3"/>
      <c r="G41" s="7">
        <f>SUM(G32:G40)</f>
        <v>-1782278965.6649508</v>
      </c>
      <c r="H41" s="7">
        <f t="shared" ref="H41:L41" si="21">SUM(H32:H40)</f>
        <v>56528736.054642059</v>
      </c>
      <c r="I41" s="7">
        <f t="shared" si="21"/>
        <v>-1838807701.719593</v>
      </c>
      <c r="J41" s="7">
        <f t="shared" si="21"/>
        <v>113057472.10928412</v>
      </c>
      <c r="K41" s="7">
        <f t="shared" si="21"/>
        <v>61710786.476970538</v>
      </c>
      <c r="L41" s="7">
        <f t="shared" si="21"/>
        <v>-2013575960.3058476</v>
      </c>
      <c r="M41" s="529">
        <f>SUM(M32:M40)</f>
        <v>-1926191831.0127208</v>
      </c>
    </row>
    <row r="42" spans="1:13">
      <c r="B42" s="5">
        <f>'gas activity'!G43-B41</f>
        <v>0</v>
      </c>
      <c r="C42" s="5">
        <f>'gas activity'!H43-C41</f>
        <v>0</v>
      </c>
      <c r="D42" s="5">
        <f>'gas activity'!I43-D41</f>
        <v>0</v>
      </c>
      <c r="K42" s="7">
        <f>SUM(J41:K41)</f>
        <v>174768258.58625466</v>
      </c>
    </row>
    <row r="43" spans="1:13">
      <c r="B43" s="11" t="s">
        <v>26</v>
      </c>
      <c r="C43" s="11" t="s">
        <v>26</v>
      </c>
      <c r="D43" s="11" t="s">
        <v>26</v>
      </c>
      <c r="G43" s="507" t="s">
        <v>18</v>
      </c>
      <c r="H43" s="508"/>
      <c r="I43" s="508"/>
      <c r="J43" s="508"/>
      <c r="K43" s="508"/>
      <c r="L43" s="508"/>
      <c r="M43" s="509"/>
    </row>
    <row r="44" spans="1:13">
      <c r="A44" s="10" t="s">
        <v>120</v>
      </c>
      <c r="B44" s="31">
        <v>2019</v>
      </c>
      <c r="C44" s="31">
        <v>2020</v>
      </c>
      <c r="D44" s="31">
        <v>2021</v>
      </c>
      <c r="E44" s="3"/>
      <c r="G44" s="142" t="s">
        <v>83</v>
      </c>
      <c r="H44" s="142" t="s">
        <v>84</v>
      </c>
      <c r="I44" s="112" t="s">
        <v>85</v>
      </c>
      <c r="J44" s="142" t="s">
        <v>80</v>
      </c>
      <c r="K44" s="142" t="s">
        <v>81</v>
      </c>
      <c r="L44" s="112" t="s">
        <v>116</v>
      </c>
      <c r="M44" s="142" t="s">
        <v>123</v>
      </c>
    </row>
    <row r="45" spans="1:13">
      <c r="A45" s="4" t="s">
        <v>6</v>
      </c>
      <c r="B45" s="3">
        <f>'gas activity'!G9</f>
        <v>917406.12143355771</v>
      </c>
      <c r="C45" s="3">
        <f>'gas activity'!H9</f>
        <v>929591.19206354406</v>
      </c>
      <c r="D45" s="3">
        <f>'gas activity'!I9</f>
        <v>941938.1058977436</v>
      </c>
      <c r="E45" s="3"/>
      <c r="G45" s="7">
        <f>SUM('gas activity'!D9,'gas activity'!G9)</f>
        <v>69988322.261433557</v>
      </c>
      <c r="H45" s="5">
        <f>C45/12*4</f>
        <v>309863.730687848</v>
      </c>
      <c r="I45" s="7">
        <f>SUM(G45:H45)</f>
        <v>70298185.992121398</v>
      </c>
      <c r="J45" s="98">
        <f>C45/12*8</f>
        <v>619727.461375696</v>
      </c>
      <c r="K45" s="98">
        <f>D45/12*4</f>
        <v>313979.3686325812</v>
      </c>
      <c r="L45" s="7">
        <f>SUM(I45:K45)</f>
        <v>71231892.822129682</v>
      </c>
      <c r="M45" s="98">
        <f t="shared" ref="M45:M52" si="22">AVERAGE(I45,L45)</f>
        <v>70765039.407125533</v>
      </c>
    </row>
    <row r="46" spans="1:13">
      <c r="A46" s="4" t="s">
        <v>7</v>
      </c>
      <c r="B46" s="3">
        <f>'gas activity'!G10</f>
        <v>0</v>
      </c>
      <c r="C46" s="3">
        <f>'gas activity'!H10</f>
        <v>0</v>
      </c>
      <c r="D46" s="3">
        <f>'gas activity'!I10</f>
        <v>0</v>
      </c>
      <c r="E46" s="3"/>
      <c r="G46" s="7">
        <f>SUM('gas activity'!D10,'gas activity'!G10)</f>
        <v>0</v>
      </c>
      <c r="H46" s="5">
        <f t="shared" ref="H46:H52" si="23">C46/12*4</f>
        <v>0</v>
      </c>
      <c r="I46" s="7">
        <f t="shared" ref="I46:I52" si="24">SUM(G46:H46)</f>
        <v>0</v>
      </c>
      <c r="J46" s="98">
        <f t="shared" ref="J46:J52" si="25">C46/12*8</f>
        <v>0</v>
      </c>
      <c r="K46" s="98">
        <f t="shared" ref="K46:K52" si="26">D46/12*4</f>
        <v>0</v>
      </c>
      <c r="L46" s="7">
        <f t="shared" ref="L46:L52" si="27">SUM(I46:K46)</f>
        <v>0</v>
      </c>
      <c r="M46" s="98">
        <f t="shared" si="22"/>
        <v>0</v>
      </c>
    </row>
    <row r="47" spans="1:13">
      <c r="A47" s="4" t="s">
        <v>8</v>
      </c>
      <c r="B47" s="3">
        <f>'gas activity'!G11</f>
        <v>193949853.82023433</v>
      </c>
      <c r="C47" s="3">
        <f>'gas activity'!H11</f>
        <v>204067454.85303387</v>
      </c>
      <c r="D47" s="3">
        <f>'gas activity'!I11</f>
        <v>214712851.33729991</v>
      </c>
      <c r="E47" s="3"/>
      <c r="G47" s="7">
        <f>SUM('gas activity'!D11,'gas activity'!G11)</f>
        <v>3911881177.1590118</v>
      </c>
      <c r="H47" s="5">
        <f t="shared" si="23"/>
        <v>68022484.951011285</v>
      </c>
      <c r="I47" s="7">
        <f t="shared" si="24"/>
        <v>3979903662.110023</v>
      </c>
      <c r="J47" s="98">
        <f t="shared" si="25"/>
        <v>136044969.90202257</v>
      </c>
      <c r="K47" s="98">
        <f t="shared" si="26"/>
        <v>71570950.445766643</v>
      </c>
      <c r="L47" s="7">
        <f t="shared" si="27"/>
        <v>4187519582.4578118</v>
      </c>
      <c r="M47" s="98">
        <f t="shared" si="22"/>
        <v>4083711622.2839174</v>
      </c>
    </row>
    <row r="48" spans="1:13">
      <c r="A48" s="4" t="s">
        <v>16</v>
      </c>
      <c r="B48" s="3">
        <f>'gas activity'!G12</f>
        <v>17761506.46546562</v>
      </c>
      <c r="C48" s="3">
        <f>'gas activity'!H12</f>
        <v>20444524.386764865</v>
      </c>
      <c r="D48" s="3">
        <f>'gas activity'!I12</f>
        <v>23532833.671159327</v>
      </c>
      <c r="E48" s="3"/>
      <c r="G48" s="7">
        <f>SUM('gas activity'!D12,'gas activity'!G12)</f>
        <v>135342201.479985</v>
      </c>
      <c r="H48" s="5">
        <f t="shared" si="23"/>
        <v>6814841.4622549554</v>
      </c>
      <c r="I48" s="7">
        <f t="shared" si="24"/>
        <v>142157042.94223994</v>
      </c>
      <c r="J48" s="98">
        <f t="shared" si="25"/>
        <v>13629682.924509911</v>
      </c>
      <c r="K48" s="98">
        <f t="shared" si="26"/>
        <v>7844277.8903864427</v>
      </c>
      <c r="L48" s="7">
        <f t="shared" si="27"/>
        <v>163631003.75713629</v>
      </c>
      <c r="M48" s="98">
        <f t="shared" si="22"/>
        <v>152894023.34968811</v>
      </c>
    </row>
    <row r="49" spans="1:13">
      <c r="A49" s="4" t="s">
        <v>17</v>
      </c>
      <c r="B49" s="3">
        <f>'gas activity'!G13</f>
        <v>6199697.0608876264</v>
      </c>
      <c r="C49" s="3">
        <f>'gas activity'!H13</f>
        <v>6379680.4545085011</v>
      </c>
      <c r="D49" s="3">
        <f>'gas activity'!I13</f>
        <v>6564888.9456883604</v>
      </c>
      <c r="E49" s="3"/>
      <c r="G49" s="7">
        <f>SUM('gas activity'!D13,'gas activity'!G13)</f>
        <v>219754086.01602975</v>
      </c>
      <c r="H49" s="5">
        <f t="shared" si="23"/>
        <v>2126560.1515028337</v>
      </c>
      <c r="I49" s="7">
        <f t="shared" si="24"/>
        <v>221880646.16753259</v>
      </c>
      <c r="J49" s="98">
        <f t="shared" si="25"/>
        <v>4253120.3030056674</v>
      </c>
      <c r="K49" s="98">
        <f t="shared" si="26"/>
        <v>2188296.3152294536</v>
      </c>
      <c r="L49" s="7">
        <f t="shared" si="27"/>
        <v>228322062.7857677</v>
      </c>
      <c r="M49" s="98">
        <f t="shared" si="22"/>
        <v>225101354.47665015</v>
      </c>
    </row>
    <row r="50" spans="1:13">
      <c r="A50" s="4" t="s">
        <v>23</v>
      </c>
      <c r="B50" s="3">
        <f>'gas activity'!G14</f>
        <v>0</v>
      </c>
      <c r="C50" s="3">
        <f>'gas activity'!H14</f>
        <v>0</v>
      </c>
      <c r="D50" s="3">
        <f>'gas activity'!I14</f>
        <v>0</v>
      </c>
      <c r="E50" s="3"/>
      <c r="G50" s="7">
        <f>SUM('gas activity'!D14,'gas activity'!G14)</f>
        <v>105802468.1600001</v>
      </c>
      <c r="H50" s="5">
        <f t="shared" si="23"/>
        <v>0</v>
      </c>
      <c r="I50" s="7">
        <f t="shared" si="24"/>
        <v>105802468.1600001</v>
      </c>
      <c r="J50" s="98">
        <f t="shared" si="25"/>
        <v>0</v>
      </c>
      <c r="K50" s="98">
        <f t="shared" si="26"/>
        <v>0</v>
      </c>
      <c r="L50" s="7">
        <f t="shared" si="27"/>
        <v>105802468.1600001</v>
      </c>
      <c r="M50" s="98">
        <f t="shared" si="22"/>
        <v>105802468.1600001</v>
      </c>
    </row>
    <row r="51" spans="1:13">
      <c r="A51" s="4" t="s">
        <v>21</v>
      </c>
      <c r="B51" s="3">
        <f>'gas activity'!G15</f>
        <v>22236644.161418274</v>
      </c>
      <c r="C51" s="3">
        <f>'gas activity'!H15</f>
        <v>22922862.023638956</v>
      </c>
      <c r="D51" s="3">
        <f>'gas activity'!I15</f>
        <v>20189189.710053027</v>
      </c>
      <c r="E51" s="3"/>
      <c r="G51" s="7">
        <f>SUM('gas activity'!D15,'gas activity'!G15)</f>
        <v>48137888.444823012</v>
      </c>
      <c r="H51" s="5">
        <f t="shared" si="23"/>
        <v>7640954.0078796521</v>
      </c>
      <c r="I51" s="7">
        <f t="shared" si="24"/>
        <v>55778842.452702664</v>
      </c>
      <c r="J51" s="98">
        <f t="shared" si="25"/>
        <v>15281908.015759304</v>
      </c>
      <c r="K51" s="98">
        <f t="shared" si="26"/>
        <v>6729729.9033510089</v>
      </c>
      <c r="L51" s="7">
        <f t="shared" si="27"/>
        <v>77790480.371812969</v>
      </c>
      <c r="M51" s="98">
        <f t="shared" si="22"/>
        <v>66784661.41225782</v>
      </c>
    </row>
    <row r="52" spans="1:13">
      <c r="A52" s="4" t="s">
        <v>14</v>
      </c>
      <c r="B52" s="3">
        <f>'gas activity'!G16</f>
        <v>15575758.956162961</v>
      </c>
      <c r="C52" s="3">
        <f>'gas activity'!H16</f>
        <v>20374126.210199933</v>
      </c>
      <c r="D52" s="3">
        <f>'gas activity'!I16</f>
        <v>15646882.770512056</v>
      </c>
      <c r="E52" s="3"/>
      <c r="G52" s="117">
        <f>SUM('gas activity'!D16,'gas activity'!G16)</f>
        <v>66675095.064318947</v>
      </c>
      <c r="H52" s="114">
        <f t="shared" si="23"/>
        <v>6791375.4033999778</v>
      </c>
      <c r="I52" s="117">
        <f t="shared" si="24"/>
        <v>73466470.467718929</v>
      </c>
      <c r="J52" s="100">
        <f t="shared" si="25"/>
        <v>13582750.806799956</v>
      </c>
      <c r="K52" s="100">
        <f t="shared" si="26"/>
        <v>5215627.5901706852</v>
      </c>
      <c r="L52" s="117">
        <f t="shared" si="27"/>
        <v>92264848.864689559</v>
      </c>
      <c r="M52" s="100">
        <f t="shared" si="22"/>
        <v>82865659.666204244</v>
      </c>
    </row>
    <row r="53" spans="1:13">
      <c r="A53" s="115" t="s">
        <v>1</v>
      </c>
      <c r="B53" s="110">
        <f>SUM(B45:B52)</f>
        <v>256640866.58560237</v>
      </c>
      <c r="C53" s="110">
        <f t="shared" ref="C53:D53" si="28">SUM(C45:C52)</f>
        <v>275118239.12020969</v>
      </c>
      <c r="D53" s="110">
        <f t="shared" si="28"/>
        <v>281588584.54061043</v>
      </c>
      <c r="E53" s="3"/>
      <c r="G53" s="7">
        <f>SUM(G45:G52)</f>
        <v>4557581238.5856018</v>
      </c>
      <c r="H53" s="7">
        <f t="shared" ref="H53:L53" si="29">SUM(H45:H52)</f>
        <v>91706079.706736535</v>
      </c>
      <c r="I53" s="7">
        <f t="shared" si="29"/>
        <v>4649287318.2923384</v>
      </c>
      <c r="J53" s="7">
        <f t="shared" si="29"/>
        <v>183412159.41347307</v>
      </c>
      <c r="K53" s="7">
        <f t="shared" si="29"/>
        <v>93862861.513536826</v>
      </c>
      <c r="L53" s="7">
        <f t="shared" si="29"/>
        <v>4926562339.219348</v>
      </c>
      <c r="M53" s="529">
        <f>SUM(M45:M52)</f>
        <v>4787924828.7558441</v>
      </c>
    </row>
    <row r="54" spans="1:13">
      <c r="B54" s="5">
        <f>'gas activity'!G17-B53</f>
        <v>0</v>
      </c>
      <c r="C54" s="5">
        <f>'gas activity'!H17-C53</f>
        <v>0</v>
      </c>
      <c r="D54" s="5">
        <f>'gas activity'!I17-D53</f>
        <v>0</v>
      </c>
      <c r="K54" s="7">
        <f>SUM(J53:K53)</f>
        <v>277275020.92700988</v>
      </c>
    </row>
    <row r="55" spans="1:13">
      <c r="B55" s="98"/>
      <c r="C55" s="98"/>
      <c r="D55" s="98"/>
    </row>
  </sheetData>
  <pageMargins left="0.7" right="0.7" top="0.75" bottom="0.75" header="0.3" footer="0.3"/>
  <pageSetup scale="69" orientation="landscape" r:id="rId1"/>
  <headerFooter>
    <oddFooter>&amp;L&amp;P&amp;R&amp;A
&amp;Z&amp;F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J91"/>
  <sheetViews>
    <sheetView topLeftCell="A34" workbookViewId="0">
      <selection activeCell="D7" sqref="D7"/>
    </sheetView>
  </sheetViews>
  <sheetFormatPr defaultColWidth="9.140625" defaultRowHeight="15" outlineLevelRow="1"/>
  <cols>
    <col min="1" max="1" width="9.140625" style="105"/>
    <col min="2" max="2" width="17.140625" style="98" customWidth="1"/>
    <col min="3" max="3" width="12.5703125" style="98" customWidth="1"/>
    <col min="4" max="4" width="15.28515625" style="98" bestFit="1" customWidth="1"/>
    <col min="5" max="5" width="9.85546875" style="98" customWidth="1"/>
    <col min="6" max="6" width="5.28515625" style="98" customWidth="1"/>
    <col min="7" max="7" width="18" style="98" bestFit="1" customWidth="1"/>
    <col min="8" max="8" width="15.28515625" style="98" bestFit="1" customWidth="1"/>
    <col min="9" max="9" width="17.7109375" style="98" bestFit="1" customWidth="1"/>
    <col min="10" max="10" width="16.28515625" style="98" bestFit="1" customWidth="1"/>
    <col min="11" max="11" width="15.28515625" style="98" bestFit="1" customWidth="1"/>
    <col min="12" max="12" width="12.5703125" style="98" bestFit="1" customWidth="1"/>
    <col min="13" max="13" width="15.28515625" style="98" bestFit="1" customWidth="1"/>
    <col min="14" max="25" width="9.140625" style="4"/>
    <col min="26" max="26" width="17" style="4" bestFit="1" customWidth="1"/>
    <col min="27" max="27" width="35.28515625" style="4" bestFit="1" customWidth="1"/>
    <col min="28" max="28" width="12.42578125" style="4" bestFit="1" customWidth="1"/>
    <col min="29" max="29" width="15.28515625" style="4" bestFit="1" customWidth="1"/>
    <col min="30" max="30" width="8.7109375" style="4" bestFit="1" customWidth="1"/>
    <col min="31" max="31" width="9.140625" style="4"/>
    <col min="32" max="34" width="15" style="4" bestFit="1" customWidth="1"/>
    <col min="35" max="35" width="14.28515625" style="4" bestFit="1" customWidth="1"/>
    <col min="36" max="36" width="15.28515625" style="4" bestFit="1" customWidth="1"/>
    <col min="37" max="16384" width="9.140625" style="98"/>
  </cols>
  <sheetData>
    <row r="1" spans="1:13" ht="18.75">
      <c r="A1" s="111" t="s">
        <v>128</v>
      </c>
    </row>
    <row r="2" spans="1:13" ht="18.75">
      <c r="A2" s="104" t="s">
        <v>0</v>
      </c>
    </row>
    <row r="4" spans="1:13">
      <c r="A4" s="19"/>
      <c r="B4" s="20"/>
      <c r="C4" s="20"/>
      <c r="D4" s="21"/>
      <c r="G4" s="524" t="s">
        <v>26</v>
      </c>
      <c r="H4" s="525"/>
      <c r="I4" s="525"/>
      <c r="J4" s="526"/>
      <c r="K4" s="530" t="s">
        <v>70</v>
      </c>
    </row>
    <row r="5" spans="1:13" ht="60">
      <c r="A5" s="23" t="s">
        <v>3</v>
      </c>
      <c r="B5" s="24"/>
      <c r="C5" s="24"/>
      <c r="D5" s="14" t="s">
        <v>29</v>
      </c>
      <c r="E5" s="25" t="s">
        <v>28</v>
      </c>
      <c r="F5" s="25"/>
      <c r="G5" s="31">
        <v>2019</v>
      </c>
      <c r="H5" s="31">
        <v>2020</v>
      </c>
      <c r="I5" s="31">
        <v>2021</v>
      </c>
      <c r="J5" s="31" t="s">
        <v>132</v>
      </c>
      <c r="K5" s="31" t="s">
        <v>20</v>
      </c>
    </row>
    <row r="7" spans="1:13" outlineLevel="1">
      <c r="A7" s="26">
        <f>IF(ISBLANK(B7),"",MAX(A$6:A6)+1)</f>
        <v>1</v>
      </c>
      <c r="B7" s="98" t="s">
        <v>18</v>
      </c>
    </row>
    <row r="8" spans="1:13" outlineLevel="1">
      <c r="A8" s="26">
        <f>IF(ISBLANK(B8),"",MAX(A$6:A7)+1)</f>
        <v>2</v>
      </c>
      <c r="B8" s="99" t="s">
        <v>6</v>
      </c>
      <c r="C8" s="99" t="s">
        <v>35</v>
      </c>
      <c r="D8" s="98">
        <f>'TY Functl GP&amp;AD (E)'!P22</f>
        <v>4255307261.6078076</v>
      </c>
      <c r="E8" s="122">
        <v>1.5006211864456276E-2</v>
      </c>
      <c r="F8" s="29"/>
      <c r="G8" s="98">
        <f t="shared" ref="G8:G13" si="0">+D8*E8</f>
        <v>63856042.316046029</v>
      </c>
      <c r="H8" s="98">
        <f t="shared" ref="H8:H13" si="1">+(D8+G8)*E8</f>
        <v>64814279.615866303</v>
      </c>
      <c r="I8" s="98">
        <f t="shared" ref="I8:I13" si="2">+(+D8+G8+H8)*(+E8)</f>
        <v>65786896.427624106</v>
      </c>
      <c r="J8" s="98">
        <f>SUM(G8:I8)</f>
        <v>194457218.35953644</v>
      </c>
      <c r="K8" s="98">
        <f>SUM(D8,J8)</f>
        <v>4449764479.9673443</v>
      </c>
    </row>
    <row r="9" spans="1:13" outlineLevel="1">
      <c r="A9" s="26">
        <f>IF(ISBLANK(B9),"",MAX(A$6:A8)+1)</f>
        <v>3</v>
      </c>
      <c r="B9" s="99" t="s">
        <v>7</v>
      </c>
      <c r="C9" s="99" t="s">
        <v>35</v>
      </c>
      <c r="D9" s="98">
        <f>'TY Functl GP&amp;AD (E)'!P23</f>
        <v>1564423215.1968832</v>
      </c>
      <c r="E9" s="122">
        <v>5.7703848240210798E-2</v>
      </c>
      <c r="F9" s="29"/>
      <c r="G9" s="98">
        <f t="shared" si="0"/>
        <v>90273239.79318358</v>
      </c>
      <c r="H9" s="98">
        <f t="shared" si="1"/>
        <v>95482353.122361615</v>
      </c>
      <c r="I9" s="98">
        <f t="shared" si="2"/>
        <v>100992052.33655259</v>
      </c>
      <c r="J9" s="98">
        <f t="shared" ref="J9:J15" si="3">SUM(G9:I9)</f>
        <v>286747645.25209779</v>
      </c>
      <c r="K9" s="98">
        <f t="shared" ref="K9:K16" si="4">SUM(D9,J9)</f>
        <v>1851170860.448981</v>
      </c>
    </row>
    <row r="10" spans="1:13" outlineLevel="1">
      <c r="A10" s="26">
        <f>IF(ISBLANK(B10),"",MAX(A$6:A9)+1)</f>
        <v>4</v>
      </c>
      <c r="B10" s="99" t="s">
        <v>8</v>
      </c>
      <c r="C10" s="99" t="s">
        <v>35</v>
      </c>
      <c r="D10" s="5">
        <f>'TY Functl GP&amp;AD (E)'!P24-D14</f>
        <v>3984180772.2717438</v>
      </c>
      <c r="E10" s="122">
        <v>3.0927206976522292E-2</v>
      </c>
      <c r="F10" s="29"/>
      <c r="G10" s="98">
        <f t="shared" si="0"/>
        <v>123219583.37592866</v>
      </c>
      <c r="H10" s="98">
        <f t="shared" si="1"/>
        <v>127030420.93455684</v>
      </c>
      <c r="I10" s="98">
        <f t="shared" si="2"/>
        <v>130959117.05511464</v>
      </c>
      <c r="J10" s="98">
        <f t="shared" si="3"/>
        <v>381209121.36560011</v>
      </c>
      <c r="K10" s="98">
        <f t="shared" si="4"/>
        <v>4365389893.6373444</v>
      </c>
    </row>
    <row r="11" spans="1:13" outlineLevel="1">
      <c r="A11" s="26">
        <f>IF(ISBLANK(B11),"",MAX(A$6:A10)+1)</f>
        <v>5</v>
      </c>
      <c r="B11" s="99" t="s">
        <v>16</v>
      </c>
      <c r="C11" s="99" t="s">
        <v>38</v>
      </c>
      <c r="D11" s="5">
        <f>'TY Functl GP&amp;AD (E)'!P25-D15</f>
        <v>337621144.70309448</v>
      </c>
      <c r="E11" s="122">
        <v>0.16157434378051261</v>
      </c>
      <c r="F11" s="29"/>
      <c r="G11" s="98">
        <f t="shared" si="0"/>
        <v>54550914.901827984</v>
      </c>
      <c r="H11" s="98">
        <f t="shared" si="1"/>
        <v>63364943.179717429</v>
      </c>
      <c r="I11" s="98">
        <f t="shared" si="2"/>
        <v>73603092.292669728</v>
      </c>
      <c r="J11" s="98">
        <f t="shared" si="3"/>
        <v>191518950.37421513</v>
      </c>
      <c r="K11" s="98">
        <f t="shared" si="4"/>
        <v>529140095.07730961</v>
      </c>
    </row>
    <row r="12" spans="1:13" outlineLevel="1">
      <c r="A12" s="26">
        <f>IF(ISBLANK(B12),"",MAX(A$6:A11)+1)</f>
        <v>6</v>
      </c>
      <c r="B12" s="99" t="s">
        <v>17</v>
      </c>
      <c r="C12" s="99" t="s">
        <v>37</v>
      </c>
      <c r="D12" s="5">
        <f>'TY Functl GP&amp;AD (E)'!P26</f>
        <v>591015440.11650848</v>
      </c>
      <c r="E12" s="122">
        <v>6.0398964202900807E-2</v>
      </c>
      <c r="F12" s="29"/>
      <c r="G12" s="98">
        <f t="shared" si="0"/>
        <v>35696720.410958663</v>
      </c>
      <c r="H12" s="98">
        <f t="shared" si="1"/>
        <v>37852765.34922111</v>
      </c>
      <c r="I12" s="98">
        <f t="shared" si="2"/>
        <v>40139033.168529518</v>
      </c>
      <c r="J12" s="98">
        <f t="shared" si="3"/>
        <v>113688518.9287093</v>
      </c>
      <c r="K12" s="98">
        <f t="shared" si="4"/>
        <v>704703959.04521775</v>
      </c>
    </row>
    <row r="13" spans="1:13" outlineLevel="1">
      <c r="A13" s="26">
        <f>IF(ISBLANK(B13),"",MAX(A$6:A12)+1)</f>
        <v>7</v>
      </c>
      <c r="B13" s="99" t="s">
        <v>130</v>
      </c>
      <c r="C13" s="99" t="s">
        <v>35</v>
      </c>
      <c r="E13" s="29"/>
      <c r="F13" s="29"/>
      <c r="G13" s="98">
        <f t="shared" si="0"/>
        <v>0</v>
      </c>
      <c r="H13" s="98">
        <f t="shared" si="1"/>
        <v>0</v>
      </c>
      <c r="I13" s="98">
        <f t="shared" si="2"/>
        <v>0</v>
      </c>
      <c r="J13" s="98">
        <f t="shared" si="3"/>
        <v>0</v>
      </c>
      <c r="K13" s="98">
        <f t="shared" si="4"/>
        <v>0</v>
      </c>
    </row>
    <row r="14" spans="1:13" outlineLevel="1">
      <c r="A14" s="26">
        <f>IF(ISBLANK(B14),"",MAX(A$6:A13)+1)</f>
        <v>8</v>
      </c>
      <c r="B14" s="99" t="s">
        <v>21</v>
      </c>
      <c r="C14" s="99" t="s">
        <v>89</v>
      </c>
      <c r="D14" s="98">
        <v>65960577.016595259</v>
      </c>
      <c r="E14" s="29"/>
      <c r="F14" s="29"/>
      <c r="G14" s="98">
        <v>56628240.085732639</v>
      </c>
      <c r="H14" s="98">
        <v>58375774.901277043</v>
      </c>
      <c r="I14" s="98">
        <v>51414155.559539527</v>
      </c>
      <c r="J14" s="98">
        <f t="shared" si="3"/>
        <v>166418170.5465492</v>
      </c>
      <c r="K14" s="98">
        <f t="shared" si="4"/>
        <v>232378747.56314445</v>
      </c>
      <c r="L14" s="531">
        <v>0</v>
      </c>
      <c r="M14" s="532" t="s">
        <v>1886</v>
      </c>
    </row>
    <row r="15" spans="1:13" outlineLevel="1">
      <c r="A15" s="26">
        <f>IF(ISBLANK(B15),"",MAX(A$6:A14)+1)</f>
        <v>9</v>
      </c>
      <c r="B15" s="99" t="s">
        <v>14</v>
      </c>
      <c r="C15" s="99" t="s">
        <v>101</v>
      </c>
      <c r="D15" s="98">
        <v>100037416.65184399</v>
      </c>
      <c r="E15" s="30"/>
      <c r="F15" s="30"/>
      <c r="G15" s="100">
        <v>30492738.400130928</v>
      </c>
      <c r="H15" s="100">
        <v>39886525.106570065</v>
      </c>
      <c r="I15" s="100">
        <v>30631977.834374245</v>
      </c>
      <c r="J15" s="98">
        <f t="shared" si="3"/>
        <v>101011241.34107524</v>
      </c>
      <c r="K15" s="100">
        <f t="shared" si="4"/>
        <v>201048657.99291924</v>
      </c>
      <c r="L15" s="532">
        <v>0</v>
      </c>
      <c r="M15" s="532" t="s">
        <v>1886</v>
      </c>
    </row>
    <row r="16" spans="1:13" outlineLevel="1">
      <c r="A16" s="26">
        <f>IF(ISBLANK(B16),"",MAX(A$6:A15)+1)</f>
        <v>10</v>
      </c>
      <c r="B16" s="533" t="s">
        <v>1</v>
      </c>
      <c r="C16" s="533"/>
      <c r="D16" s="101">
        <f>SUM(D8:D15)</f>
        <v>10898545827.564478</v>
      </c>
      <c r="E16" s="29"/>
      <c r="F16" s="29"/>
      <c r="G16" s="102">
        <f t="shared" ref="G16:I16" si="5">SUM(G8:G15)</f>
        <v>454717479.28380847</v>
      </c>
      <c r="H16" s="101">
        <f t="shared" si="5"/>
        <v>486807062.20957041</v>
      </c>
      <c r="I16" s="101">
        <f t="shared" si="5"/>
        <v>493526324.67440432</v>
      </c>
      <c r="J16" s="101">
        <f>SUM(J8:J15)</f>
        <v>1435050866.167783</v>
      </c>
      <c r="K16" s="98">
        <f t="shared" si="4"/>
        <v>12333596693.732262</v>
      </c>
    </row>
    <row r="17" spans="1:11" outlineLevel="1">
      <c r="A17" s="26" t="str">
        <f>IF(ISBLANK(B17),"",MAX(A$6:A16)+1)</f>
        <v/>
      </c>
      <c r="D17" s="128">
        <v>10898545827.153294</v>
      </c>
      <c r="E17" s="29"/>
      <c r="F17" s="29"/>
      <c r="G17" s="128">
        <f>D16+G16</f>
        <v>11353263306.848286</v>
      </c>
      <c r="H17" s="128">
        <f>G17+H16</f>
        <v>11840070369.057856</v>
      </c>
      <c r="I17" s="128">
        <f>H17+I16</f>
        <v>12333596693.73226</v>
      </c>
      <c r="J17" s="103"/>
    </row>
    <row r="18" spans="1:11">
      <c r="A18" s="26" t="str">
        <f>IF(ISBLANK(B18),"",MAX(A$6:A17)+1)</f>
        <v/>
      </c>
      <c r="D18" s="128">
        <f>D16-D17</f>
        <v>0.41118431091308594</v>
      </c>
    </row>
    <row r="19" spans="1:11">
      <c r="A19" s="26">
        <f>IF(ISBLANK(B19),"",MAX(A$6:A18)+1)</f>
        <v>11</v>
      </c>
      <c r="B19" s="109" t="s">
        <v>125</v>
      </c>
      <c r="C19" s="109"/>
      <c r="E19" s="29"/>
      <c r="F19" s="29"/>
    </row>
    <row r="20" spans="1:11">
      <c r="A20" s="26">
        <f>IF(ISBLANK(B20),"",MAX(A$6:A19)+1)</f>
        <v>12</v>
      </c>
      <c r="B20" s="99" t="s">
        <v>6</v>
      </c>
      <c r="C20" s="99"/>
      <c r="D20" s="98">
        <v>103991262.25999999</v>
      </c>
      <c r="E20" s="122">
        <f t="shared" ref="E20:E24" si="6">E8</f>
        <v>1.5006211864456276E-2</v>
      </c>
      <c r="F20" s="29"/>
      <c r="G20" s="98">
        <f t="shared" ref="G20" si="7">+D20*E20</f>
        <v>1560514.913525796</v>
      </c>
      <c r="H20" s="98">
        <f>+(D20+G20)*E20+G20</f>
        <v>3144447.2444616035</v>
      </c>
      <c r="I20" s="98">
        <f>+(+D20+G20+H20)*(+E20)+H20</f>
        <v>4775565.8169444073</v>
      </c>
      <c r="J20" s="98">
        <f>SUM(G20:I20)</f>
        <v>9480527.9749318063</v>
      </c>
      <c r="K20" s="163"/>
    </row>
    <row r="21" spans="1:11">
      <c r="A21" s="26">
        <f>IF(ISBLANK(B21),"",MAX(A$6:A20)+1)</f>
        <v>13</v>
      </c>
      <c r="B21" s="99" t="s">
        <v>7</v>
      </c>
      <c r="C21" s="99"/>
      <c r="D21" s="98">
        <v>34220440.340000004</v>
      </c>
      <c r="E21" s="122">
        <f t="shared" si="6"/>
        <v>5.7703848240210798E-2</v>
      </c>
      <c r="F21" s="29"/>
      <c r="G21" s="98">
        <f t="shared" ref="G21:G24" si="8">+D21*E21</f>
        <v>1974651.0960925478</v>
      </c>
      <c r="H21" s="98">
        <f t="shared" ref="H21:H24" si="9">+(D21+G21)*E21+G21</f>
        <v>4063247.1593613857</v>
      </c>
      <c r="I21" s="98">
        <f t="shared" ref="I21:I24" si="10">+(+D21+G21+H21)*(+E21)+H21</f>
        <v>6386308.2200764809</v>
      </c>
      <c r="J21" s="98">
        <f t="shared" ref="J21:J28" si="11">SUM(G21:I21)</f>
        <v>12424206.475530414</v>
      </c>
      <c r="K21" s="163"/>
    </row>
    <row r="22" spans="1:11">
      <c r="A22" s="26">
        <f>IF(ISBLANK(B22),"",MAX(A$6:A21)+1)</f>
        <v>14</v>
      </c>
      <c r="B22" s="99" t="s">
        <v>8</v>
      </c>
      <c r="C22" s="99"/>
      <c r="D22" s="98">
        <v>124929059.5157032</v>
      </c>
      <c r="E22" s="122">
        <f t="shared" si="6"/>
        <v>3.0927206976522292E-2</v>
      </c>
      <c r="F22" s="29"/>
      <c r="G22" s="98">
        <f t="shared" si="8"/>
        <v>3863706.8810244249</v>
      </c>
      <c r="H22" s="98">
        <f t="shared" si="9"/>
        <v>7846907.4244549051</v>
      </c>
      <c r="I22" s="98">
        <f t="shared" si="10"/>
        <v>12072790.897927113</v>
      </c>
      <c r="J22" s="98">
        <f t="shared" si="11"/>
        <v>23783405.203406442</v>
      </c>
      <c r="K22" s="163"/>
    </row>
    <row r="23" spans="1:11">
      <c r="A23" s="26">
        <f>IF(ISBLANK(B23),"",MAX(A$6:A22)+1)</f>
        <v>15</v>
      </c>
      <c r="B23" s="99" t="s">
        <v>16</v>
      </c>
      <c r="C23" s="99"/>
      <c r="D23" s="98">
        <v>51614275.419134043</v>
      </c>
      <c r="E23" s="122">
        <f t="shared" si="6"/>
        <v>0.16157434378051261</v>
      </c>
      <c r="F23" s="29"/>
      <c r="G23" s="98">
        <f t="shared" si="8"/>
        <v>8339542.6805532258</v>
      </c>
      <c r="H23" s="98">
        <f t="shared" si="9"/>
        <v>18026541.497146416</v>
      </c>
      <c r="I23" s="98">
        <f t="shared" si="10"/>
        <v>30626166.92677322</v>
      </c>
      <c r="J23" s="98">
        <f t="shared" si="11"/>
        <v>56992251.104472861</v>
      </c>
      <c r="K23" s="163"/>
    </row>
    <row r="24" spans="1:11">
      <c r="A24" s="26">
        <f>IF(ISBLANK(B24),"",MAX(A$6:A23)+1)</f>
        <v>16</v>
      </c>
      <c r="B24" s="99" t="s">
        <v>17</v>
      </c>
      <c r="C24" s="99"/>
      <c r="D24" s="98">
        <v>32550776.924434006</v>
      </c>
      <c r="E24" s="122">
        <f t="shared" si="6"/>
        <v>6.0398964202900807E-2</v>
      </c>
      <c r="F24" s="29"/>
      <c r="G24" s="98">
        <f t="shared" si="8"/>
        <v>1966033.2102354991</v>
      </c>
      <c r="H24" s="98">
        <f t="shared" si="9"/>
        <v>4050812.7899577264</v>
      </c>
      <c r="I24" s="98">
        <f t="shared" si="10"/>
        <v>6380257.2663732627</v>
      </c>
      <c r="J24" s="98">
        <f t="shared" si="11"/>
        <v>12397103.266566489</v>
      </c>
      <c r="K24" s="163"/>
    </row>
    <row r="25" spans="1:11">
      <c r="A25" s="26">
        <f>IF(ISBLANK(B25),"",MAX(A$6:A24)+1)</f>
        <v>17</v>
      </c>
      <c r="B25" s="99" t="s">
        <v>130</v>
      </c>
      <c r="C25" s="99"/>
      <c r="D25" s="98">
        <v>42298712.619999997</v>
      </c>
      <c r="E25" s="29"/>
      <c r="F25" s="29"/>
      <c r="G25" s="98">
        <v>0</v>
      </c>
      <c r="H25" s="98">
        <f>(39996901-42298713)/3*2</f>
        <v>-1534541.3333333333</v>
      </c>
      <c r="I25" s="98">
        <f>(39996901-42298713)</f>
        <v>-2301812</v>
      </c>
      <c r="J25" s="98">
        <f t="shared" si="11"/>
        <v>-3836353.333333333</v>
      </c>
      <c r="K25" s="163"/>
    </row>
    <row r="26" spans="1:11">
      <c r="A26" s="26">
        <f>IF(ISBLANK(B26),"",MAX(A$6:A25)+1)</f>
        <v>18</v>
      </c>
      <c r="B26" s="99" t="s">
        <v>127</v>
      </c>
      <c r="C26" s="99"/>
      <c r="D26" s="98">
        <v>15214079.770000001</v>
      </c>
      <c r="E26" s="29"/>
      <c r="F26" s="29"/>
      <c r="G26" s="98">
        <f>D26</f>
        <v>15214079.770000001</v>
      </c>
      <c r="H26" s="98">
        <f>G26</f>
        <v>15214079.770000001</v>
      </c>
      <c r="I26" s="98">
        <f>H26</f>
        <v>15214079.770000001</v>
      </c>
      <c r="J26" s="98">
        <f t="shared" si="11"/>
        <v>45642239.310000002</v>
      </c>
    </row>
    <row r="27" spans="1:11">
      <c r="A27" s="26">
        <f>IF(ISBLANK(B27),"",MAX(A$6:A26)+1)</f>
        <v>19</v>
      </c>
      <c r="B27" s="99" t="s">
        <v>21</v>
      </c>
      <c r="C27" s="99"/>
      <c r="D27" s="98">
        <v>5438518.1342967749</v>
      </c>
      <c r="E27" s="29"/>
      <c r="F27" s="29"/>
      <c r="G27" s="98">
        <v>8094524.9795974875</v>
      </c>
      <c r="H27" s="98">
        <v>13418082.612993523</v>
      </c>
      <c r="I27" s="98">
        <v>17996808.197642792</v>
      </c>
      <c r="J27" s="98">
        <f t="shared" si="11"/>
        <v>39509415.790233806</v>
      </c>
    </row>
    <row r="28" spans="1:11">
      <c r="A28" s="26">
        <f>IF(ISBLANK(B28),"",MAX(A$6:A27)+1)</f>
        <v>20</v>
      </c>
      <c r="B28" s="99" t="s">
        <v>14</v>
      </c>
      <c r="C28" s="99"/>
      <c r="D28" s="98">
        <v>6449028.8199709654</v>
      </c>
      <c r="E28" s="30"/>
      <c r="F28" s="33"/>
      <c r="G28" s="98">
        <v>14935754.903618157</v>
      </c>
      <c r="H28" s="98">
        <v>16731754.018023636</v>
      </c>
      <c r="I28" s="98">
        <v>21621168.12225952</v>
      </c>
      <c r="J28" s="98">
        <f t="shared" si="11"/>
        <v>53288677.043901309</v>
      </c>
      <c r="K28" s="103"/>
    </row>
    <row r="29" spans="1:11">
      <c r="A29" s="26">
        <f>IF(ISBLANK(B29),"",MAX(A$6:A28)+1)</f>
        <v>21</v>
      </c>
      <c r="B29" s="533" t="s">
        <v>1</v>
      </c>
      <c r="C29" s="533"/>
      <c r="D29" s="101">
        <f>SUM(D20:D28)</f>
        <v>416706153.80353898</v>
      </c>
      <c r="E29" s="29"/>
      <c r="F29" s="29"/>
      <c r="G29" s="101">
        <f t="shared" ref="G29:I29" si="12">SUM(G20:G28)</f>
        <v>55948808.434647135</v>
      </c>
      <c r="H29" s="101">
        <f t="shared" si="12"/>
        <v>80961331.183065861</v>
      </c>
      <c r="I29" s="101">
        <f t="shared" si="12"/>
        <v>112771333.21799678</v>
      </c>
      <c r="J29" s="101">
        <f>SUM(J20:J28)</f>
        <v>249681472.83570981</v>
      </c>
    </row>
    <row r="30" spans="1:11">
      <c r="D30" s="128">
        <v>416649154.01999998</v>
      </c>
      <c r="G30" s="29">
        <f>G29/G16</f>
        <v>0.12304081321608293</v>
      </c>
      <c r="H30" s="29">
        <f>H29/H16</f>
        <v>0.16631092165259512</v>
      </c>
      <c r="I30" s="29">
        <f>I29/I16</f>
        <v>0.22850115096169543</v>
      </c>
    </row>
    <row r="31" spans="1:11">
      <c r="D31" s="128">
        <f>D30-D29</f>
        <v>-56999.783538997173</v>
      </c>
    </row>
    <row r="32" spans="1:11" outlineLevel="1">
      <c r="A32" s="26">
        <f>IF(ISBLANK(B32),"",MAX(A$6:A31)+1)</f>
        <v>22</v>
      </c>
      <c r="B32" s="109" t="s">
        <v>126</v>
      </c>
      <c r="C32" s="109"/>
      <c r="E32" s="29"/>
      <c r="F32" s="29"/>
    </row>
    <row r="33" spans="1:12" outlineLevel="1">
      <c r="A33" s="26">
        <f>IF(ISBLANK(B33),"",MAX(A$6:A32)+1)</f>
        <v>23</v>
      </c>
      <c r="B33" s="99" t="s">
        <v>6</v>
      </c>
      <c r="C33" s="99"/>
      <c r="D33" s="98">
        <f t="shared" ref="D33:D41" si="13">D20</f>
        <v>103991262.25999999</v>
      </c>
      <c r="E33" s="29"/>
      <c r="F33" s="29"/>
      <c r="G33" s="98">
        <f>D33+G20</f>
        <v>105551777.17352578</v>
      </c>
      <c r="H33" s="98">
        <f>D33+H20</f>
        <v>107135709.50446159</v>
      </c>
      <c r="I33" s="98">
        <f>D33+I20</f>
        <v>108766828.0769444</v>
      </c>
      <c r="J33" s="98">
        <f>SUM(G33:I33)</f>
        <v>321454314.75493175</v>
      </c>
    </row>
    <row r="34" spans="1:12" outlineLevel="1">
      <c r="A34" s="26">
        <f>IF(ISBLANK(B34),"",MAX(A$6:A33)+1)</f>
        <v>24</v>
      </c>
      <c r="B34" s="99" t="s">
        <v>7</v>
      </c>
      <c r="C34" s="99"/>
      <c r="D34" s="98">
        <f t="shared" si="13"/>
        <v>34220440.340000004</v>
      </c>
      <c r="E34" s="29"/>
      <c r="F34" s="29"/>
      <c r="G34" s="98">
        <f t="shared" ref="G34:G37" si="14">D34+G21</f>
        <v>36195091.436092548</v>
      </c>
      <c r="H34" s="98">
        <f t="shared" ref="H34:H37" si="15">D34+H21</f>
        <v>38283687.499361388</v>
      </c>
      <c r="I34" s="98">
        <f t="shared" ref="I34:I37" si="16">D34+I21</f>
        <v>40606748.560076483</v>
      </c>
      <c r="J34" s="98">
        <f t="shared" ref="J34:J41" si="17">SUM(G34:I34)</f>
        <v>115085527.49553043</v>
      </c>
    </row>
    <row r="35" spans="1:12" outlineLevel="1">
      <c r="A35" s="26">
        <f>IF(ISBLANK(B35),"",MAX(A$6:A34)+1)</f>
        <v>25</v>
      </c>
      <c r="B35" s="99" t="s">
        <v>8</v>
      </c>
      <c r="C35" s="99"/>
      <c r="D35" s="98">
        <f t="shared" si="13"/>
        <v>124929059.5157032</v>
      </c>
      <c r="E35" s="29"/>
      <c r="F35" s="29"/>
      <c r="G35" s="98">
        <f t="shared" si="14"/>
        <v>128792766.39672762</v>
      </c>
      <c r="H35" s="98">
        <f t="shared" si="15"/>
        <v>132775966.9401581</v>
      </c>
      <c r="I35" s="98">
        <f t="shared" si="16"/>
        <v>137001850.41363031</v>
      </c>
      <c r="J35" s="98">
        <f t="shared" si="17"/>
        <v>398570583.75051606</v>
      </c>
    </row>
    <row r="36" spans="1:12" outlineLevel="1">
      <c r="A36" s="26">
        <f>IF(ISBLANK(B36),"",MAX(A$6:A35)+1)</f>
        <v>26</v>
      </c>
      <c r="B36" s="99" t="s">
        <v>16</v>
      </c>
      <c r="C36" s="99"/>
      <c r="D36" s="98">
        <f t="shared" si="13"/>
        <v>51614275.419134043</v>
      </c>
      <c r="E36" s="29"/>
      <c r="F36" s="29"/>
      <c r="G36" s="98">
        <f t="shared" si="14"/>
        <v>59953818.099687271</v>
      </c>
      <c r="H36" s="98">
        <f t="shared" si="15"/>
        <v>69640816.916280463</v>
      </c>
      <c r="I36" s="98">
        <f t="shared" si="16"/>
        <v>82240442.345907271</v>
      </c>
      <c r="J36" s="98">
        <f t="shared" si="17"/>
        <v>211835077.361875</v>
      </c>
    </row>
    <row r="37" spans="1:12" outlineLevel="1">
      <c r="A37" s="26">
        <f>IF(ISBLANK(B37),"",MAX(A$6:A36)+1)</f>
        <v>27</v>
      </c>
      <c r="B37" s="99" t="s">
        <v>17</v>
      </c>
      <c r="C37" s="99"/>
      <c r="D37" s="98">
        <f t="shared" si="13"/>
        <v>32550776.924434006</v>
      </c>
      <c r="E37" s="29"/>
      <c r="F37" s="29"/>
      <c r="G37" s="98">
        <f t="shared" si="14"/>
        <v>34516810.134669505</v>
      </c>
      <c r="H37" s="98">
        <f t="shared" si="15"/>
        <v>36601589.714391731</v>
      </c>
      <c r="I37" s="98">
        <f t="shared" si="16"/>
        <v>38931034.190807268</v>
      </c>
      <c r="J37" s="98">
        <f t="shared" si="17"/>
        <v>110049434.0398685</v>
      </c>
    </row>
    <row r="38" spans="1:12" outlineLevel="1">
      <c r="A38" s="26">
        <f>IF(ISBLANK(B38),"",MAX(A$6:A37)+1)</f>
        <v>28</v>
      </c>
      <c r="B38" s="99" t="str">
        <f>B25</f>
        <v xml:space="preserve">Colstrip </v>
      </c>
      <c r="C38" s="99"/>
      <c r="D38" s="98">
        <f t="shared" si="13"/>
        <v>42298712.619999997</v>
      </c>
      <c r="E38" s="29"/>
      <c r="F38" s="29"/>
      <c r="G38" s="98">
        <f>D38</f>
        <v>42298712.619999997</v>
      </c>
      <c r="H38" s="98">
        <f>G38+H25</f>
        <v>40764171.286666662</v>
      </c>
      <c r="I38" s="98">
        <f>D38+I25</f>
        <v>39996900.619999997</v>
      </c>
      <c r="J38" s="98">
        <f t="shared" si="17"/>
        <v>123059784.52666667</v>
      </c>
    </row>
    <row r="39" spans="1:12" outlineLevel="1">
      <c r="A39" s="26">
        <f>IF(ISBLANK(B39),"",MAX(A$6:A38)+1)</f>
        <v>29</v>
      </c>
      <c r="B39" s="99" t="s">
        <v>127</v>
      </c>
      <c r="C39" s="99"/>
      <c r="D39" s="98">
        <f t="shared" si="13"/>
        <v>15214079.770000001</v>
      </c>
      <c r="E39" s="29"/>
      <c r="F39" s="29"/>
      <c r="G39" s="98">
        <f>G26</f>
        <v>15214079.770000001</v>
      </c>
      <c r="H39" s="98">
        <f t="shared" ref="H39:I39" si="18">H26</f>
        <v>15214079.770000001</v>
      </c>
      <c r="I39" s="98">
        <f t="shared" si="18"/>
        <v>15214079.770000001</v>
      </c>
      <c r="J39" s="98">
        <f t="shared" si="17"/>
        <v>45642239.310000002</v>
      </c>
    </row>
    <row r="40" spans="1:12" outlineLevel="1">
      <c r="A40" s="26">
        <f>IF(ISBLANK(B40),"",MAX(A$6:A39)+1)</f>
        <v>30</v>
      </c>
      <c r="B40" s="99" t="s">
        <v>21</v>
      </c>
      <c r="C40" s="99"/>
      <c r="D40" s="98">
        <f t="shared" si="13"/>
        <v>5438518.1342967749</v>
      </c>
      <c r="E40" s="29"/>
      <c r="F40" s="29"/>
      <c r="G40" s="98">
        <f>G27</f>
        <v>8094524.9795974875</v>
      </c>
      <c r="H40" s="98">
        <f t="shared" ref="H40:I40" si="19">H27</f>
        <v>13418082.612993523</v>
      </c>
      <c r="I40" s="98">
        <f t="shared" si="19"/>
        <v>17996808.197642792</v>
      </c>
      <c r="J40" s="98">
        <f t="shared" si="17"/>
        <v>39509415.790233806</v>
      </c>
      <c r="K40" s="532">
        <v>0</v>
      </c>
      <c r="L40" s="532" t="s">
        <v>1886</v>
      </c>
    </row>
    <row r="41" spans="1:12" outlineLevel="1">
      <c r="A41" s="26">
        <f>IF(ISBLANK(B41),"",MAX(A$6:A40)+1)</f>
        <v>31</v>
      </c>
      <c r="B41" s="106" t="s">
        <v>14</v>
      </c>
      <c r="C41" s="106"/>
      <c r="D41" s="100">
        <f t="shared" si="13"/>
        <v>6449028.8199709654</v>
      </c>
      <c r="E41" s="30"/>
      <c r="F41" s="30"/>
      <c r="G41" s="100">
        <f>G28</f>
        <v>14935754.903618157</v>
      </c>
      <c r="H41" s="100">
        <f t="shared" ref="H41:I41" si="20">H28</f>
        <v>16731754.018023636</v>
      </c>
      <c r="I41" s="100">
        <f t="shared" si="20"/>
        <v>21621168.12225952</v>
      </c>
      <c r="J41" s="100">
        <f t="shared" si="17"/>
        <v>53288677.043901309</v>
      </c>
      <c r="K41" s="532">
        <v>0</v>
      </c>
      <c r="L41" s="532" t="s">
        <v>1886</v>
      </c>
    </row>
    <row r="42" spans="1:12" outlineLevel="1">
      <c r="A42" s="26">
        <f>IF(ISBLANK(B42),"",MAX(A$6:A41)+1)</f>
        <v>32</v>
      </c>
      <c r="B42" s="108" t="s">
        <v>1</v>
      </c>
      <c r="C42" s="108"/>
      <c r="D42" s="102">
        <f>SUM(D33:D41)</f>
        <v>416706153.80353898</v>
      </c>
      <c r="E42" s="29"/>
      <c r="F42" s="29"/>
      <c r="G42" s="98">
        <f>SUM(G33:G41)</f>
        <v>445553335.5139184</v>
      </c>
      <c r="H42" s="98">
        <f t="shared" ref="H42:I42" si="21">SUM(H33:H41)</f>
        <v>470565858.26233703</v>
      </c>
      <c r="I42" s="98">
        <f t="shared" si="21"/>
        <v>502375860.29726803</v>
      </c>
      <c r="J42" s="98">
        <f>SUM(J33:J41)</f>
        <v>1418495054.0735235</v>
      </c>
    </row>
    <row r="43" spans="1:12" outlineLevel="1">
      <c r="D43" s="98">
        <f>D29-D42</f>
        <v>0</v>
      </c>
      <c r="G43" s="128">
        <f>SUM(D33:D38,G29)</f>
        <v>445553335.5139184</v>
      </c>
      <c r="H43" s="128">
        <f>SUM(D33:D38,H29)</f>
        <v>470565858.26233709</v>
      </c>
      <c r="I43" s="128">
        <f>SUM(D33:D38,I29)</f>
        <v>502375860.29726803</v>
      </c>
      <c r="J43" s="128">
        <f>SUM(G43:I43)</f>
        <v>1418495054.0735235</v>
      </c>
    </row>
    <row r="44" spans="1:12" outlineLevel="1"/>
    <row r="45" spans="1:12" outlineLevel="1">
      <c r="A45" s="26">
        <f>IF(ISBLANK(B45),"",MAX(A$6:A44)+1)</f>
        <v>33</v>
      </c>
      <c r="B45" s="109" t="s">
        <v>114</v>
      </c>
      <c r="C45" s="109"/>
      <c r="E45" s="29"/>
      <c r="F45" s="29"/>
    </row>
    <row r="46" spans="1:12" outlineLevel="1">
      <c r="A46" s="26">
        <f>IF(ISBLANK(B46),"",MAX(A$6:A45)+1)</f>
        <v>34</v>
      </c>
      <c r="B46" s="99" t="s">
        <v>6</v>
      </c>
      <c r="C46" s="99"/>
      <c r="D46" s="98">
        <f>'TY Functl GP&amp;AD (E)'!P34-D51</f>
        <v>-1991013840.7427263</v>
      </c>
      <c r="E46" s="29"/>
      <c r="F46" s="29"/>
      <c r="G46" s="98">
        <f>D46-G33</f>
        <v>-2096565617.9162521</v>
      </c>
      <c r="H46" s="98">
        <f>G46-H33</f>
        <v>-2203701327.4207139</v>
      </c>
      <c r="I46" s="98">
        <f>H46-I33</f>
        <v>-2312468155.4976583</v>
      </c>
    </row>
    <row r="47" spans="1:12" outlineLevel="1">
      <c r="A47" s="26">
        <f>IF(ISBLANK(B47),"",MAX(A$6:A46)+1)</f>
        <v>35</v>
      </c>
      <c r="B47" s="99" t="s">
        <v>7</v>
      </c>
      <c r="C47" s="99"/>
      <c r="D47" s="98">
        <f>'TY Functl GP&amp;AD (E)'!P35</f>
        <v>-518153299.49643505</v>
      </c>
      <c r="E47" s="29"/>
      <c r="F47" s="29"/>
      <c r="G47" s="98">
        <f t="shared" ref="G47:G52" si="22">D47-G34</f>
        <v>-554348390.93252754</v>
      </c>
      <c r="H47" s="98">
        <f t="shared" ref="H47:I47" si="23">G47-H34</f>
        <v>-592632078.43188894</v>
      </c>
      <c r="I47" s="98">
        <f t="shared" si="23"/>
        <v>-633238826.99196541</v>
      </c>
    </row>
    <row r="48" spans="1:12" outlineLevel="1">
      <c r="A48" s="26">
        <f>IF(ISBLANK(B48),"",MAX(A$6:A47)+1)</f>
        <v>36</v>
      </c>
      <c r="B48" s="99" t="s">
        <v>8</v>
      </c>
      <c r="C48" s="99"/>
      <c r="D48" s="98">
        <f>'TY Functl GP&amp;AD (E)'!P36-D53</f>
        <v>-1492622950.493861</v>
      </c>
      <c r="E48" s="29"/>
      <c r="F48" s="29"/>
      <c r="G48" s="98">
        <f t="shared" si="22"/>
        <v>-1621415716.8905885</v>
      </c>
      <c r="H48" s="98">
        <f t="shared" ref="H48:I48" si="24">G48-H35</f>
        <v>-1754191683.8307467</v>
      </c>
      <c r="I48" s="98">
        <f t="shared" si="24"/>
        <v>-1891193534.2443769</v>
      </c>
    </row>
    <row r="49" spans="1:12" outlineLevel="1">
      <c r="A49" s="26">
        <f>IF(ISBLANK(B49),"",MAX(A$6:A48)+1)</f>
        <v>37</v>
      </c>
      <c r="B49" s="99" t="s">
        <v>16</v>
      </c>
      <c r="C49" s="99"/>
      <c r="D49" s="98">
        <f>'TY Functl GP&amp;AD (E)'!P37-D54</f>
        <v>-137927923.18742257</v>
      </c>
      <c r="E49" s="29"/>
      <c r="F49" s="29"/>
      <c r="G49" s="98">
        <f t="shared" si="22"/>
        <v>-197881741.28710985</v>
      </c>
      <c r="H49" s="98">
        <f t="shared" ref="H49:I49" si="25">G49-H36</f>
        <v>-267522558.2033903</v>
      </c>
      <c r="I49" s="98">
        <f t="shared" si="25"/>
        <v>-349763000.54929757</v>
      </c>
    </row>
    <row r="50" spans="1:12" outlineLevel="1">
      <c r="A50" s="26">
        <f>IF(ISBLANK(B50),"",MAX(A$6:A49)+1)</f>
        <v>38</v>
      </c>
      <c r="B50" s="99" t="s">
        <v>17</v>
      </c>
      <c r="C50" s="99"/>
      <c r="D50" s="98">
        <f>'TY Functl GP&amp;AD (E)'!P38</f>
        <v>-192766513.9546935</v>
      </c>
      <c r="E50" s="29"/>
      <c r="F50" s="29"/>
      <c r="G50" s="98">
        <f t="shared" si="22"/>
        <v>-227283324.08936301</v>
      </c>
      <c r="H50" s="98">
        <f t="shared" ref="H50:I50" si="26">G50-H37</f>
        <v>-263884913.80375475</v>
      </c>
      <c r="I50" s="98">
        <f t="shared" si="26"/>
        <v>-302815947.99456203</v>
      </c>
    </row>
    <row r="51" spans="1:12" outlineLevel="1">
      <c r="A51" s="26">
        <f>IF(ISBLANK(B51),"",MAX(A$6:A50)+1)</f>
        <v>39</v>
      </c>
      <c r="B51" s="99" t="str">
        <f>B38</f>
        <v xml:space="preserve">Colstrip </v>
      </c>
      <c r="C51" s="99"/>
      <c r="D51" s="98">
        <f>-D38</f>
        <v>-42298712.619999997</v>
      </c>
      <c r="E51" s="29"/>
      <c r="F51" s="29"/>
      <c r="G51" s="98">
        <f t="shared" si="22"/>
        <v>-84597425.239999995</v>
      </c>
      <c r="H51" s="98">
        <f t="shared" ref="H51:I51" si="27">G51-H38</f>
        <v>-125361596.52666666</v>
      </c>
      <c r="I51" s="98">
        <f t="shared" si="27"/>
        <v>-165358497.14666665</v>
      </c>
    </row>
    <row r="52" spans="1:12" outlineLevel="1">
      <c r="A52" s="26">
        <f>IF(ISBLANK(B52),"",MAX(A$6:A51)+1)</f>
        <v>40</v>
      </c>
      <c r="B52" s="99" t="s">
        <v>127</v>
      </c>
      <c r="C52" s="99"/>
      <c r="E52" s="29"/>
      <c r="F52" s="29"/>
      <c r="G52" s="98">
        <f t="shared" si="22"/>
        <v>-15214079.770000001</v>
      </c>
      <c r="H52" s="98">
        <f t="shared" ref="H52:I52" si="28">G52-H39</f>
        <v>-30428159.540000003</v>
      </c>
      <c r="I52" s="98">
        <f t="shared" si="28"/>
        <v>-45642239.310000002</v>
      </c>
    </row>
    <row r="53" spans="1:12" outlineLevel="1">
      <c r="A53" s="26">
        <f>IF(ISBLANK(B53),"",MAX(A$6:A52)+1)</f>
        <v>41</v>
      </c>
      <c r="B53" s="99" t="s">
        <v>21</v>
      </c>
      <c r="C53" s="99"/>
      <c r="D53" s="98">
        <v>-6910358.5194726437</v>
      </c>
      <c r="E53" s="29"/>
      <c r="F53" s="29"/>
      <c r="G53" s="98">
        <f>D53-G40</f>
        <v>-15004883.49907013</v>
      </c>
      <c r="H53" s="98">
        <f>G53-H40</f>
        <v>-28422966.112063654</v>
      </c>
      <c r="I53" s="98">
        <f>H53-I40</f>
        <v>-46419774.30970645</v>
      </c>
      <c r="K53" s="532">
        <v>0</v>
      </c>
      <c r="L53" s="532" t="s">
        <v>1886</v>
      </c>
    </row>
    <row r="54" spans="1:12" outlineLevel="1">
      <c r="A54" s="26">
        <f>IF(ISBLANK(B54),"",MAX(A$6:A53)+1)</f>
        <v>42</v>
      </c>
      <c r="B54" s="99" t="s">
        <v>14</v>
      </c>
      <c r="C54" s="106"/>
      <c r="D54" s="100">
        <v>-6973936.2028291104</v>
      </c>
      <c r="E54" s="30"/>
      <c r="F54" s="30"/>
      <c r="G54" s="100">
        <f>D54-G41</f>
        <v>-21909691.106447268</v>
      </c>
      <c r="H54" s="100">
        <f>G54-H41</f>
        <v>-38641445.124470904</v>
      </c>
      <c r="I54" s="100">
        <f>H54-I41</f>
        <v>-60262613.246730424</v>
      </c>
      <c r="J54" s="100"/>
      <c r="K54" s="532">
        <v>0</v>
      </c>
      <c r="L54" s="532" t="s">
        <v>1886</v>
      </c>
    </row>
    <row r="55" spans="1:12" outlineLevel="1">
      <c r="A55" s="26">
        <f>IF(ISBLANK(B55),"",MAX(A$6:A54)+1)</f>
        <v>43</v>
      </c>
      <c r="B55" s="108" t="s">
        <v>1</v>
      </c>
      <c r="C55" s="108"/>
      <c r="D55" s="102">
        <f>SUM(D46:D54)</f>
        <v>-4388667535.2174416</v>
      </c>
      <c r="E55" s="29"/>
      <c r="F55" s="29"/>
      <c r="G55" s="98">
        <f>SUM(G46:G54)</f>
        <v>-4834220870.7313585</v>
      </c>
      <c r="H55" s="98">
        <f t="shared" ref="H55:I55" si="29">SUM(H46:H54)</f>
        <v>-5304786728.9936953</v>
      </c>
      <c r="I55" s="98">
        <f t="shared" si="29"/>
        <v>-5807162589.2909641</v>
      </c>
      <c r="J55" s="98">
        <f>SUM(J46:J54)</f>
        <v>0</v>
      </c>
    </row>
    <row r="56" spans="1:12">
      <c r="A56" s="26"/>
      <c r="B56" s="108"/>
      <c r="C56" s="108"/>
      <c r="D56" s="534">
        <v>-4388667535.5324507</v>
      </c>
      <c r="E56" s="29"/>
      <c r="F56" s="29"/>
      <c r="G56" s="128">
        <f>D55-G42</f>
        <v>-4834220870.7313595</v>
      </c>
      <c r="H56" s="128">
        <f>G56-H42</f>
        <v>-5304786728.9936962</v>
      </c>
      <c r="I56" s="128">
        <f>H56-I42</f>
        <v>-5807162589.2909641</v>
      </c>
    </row>
    <row r="57" spans="1:12">
      <c r="A57" s="26">
        <f>IF(ISBLANK(B57),"",MAX(A$6:A30)+1)</f>
        <v>22</v>
      </c>
      <c r="B57" s="109" t="s">
        <v>133</v>
      </c>
      <c r="C57" s="109"/>
      <c r="D57" s="128">
        <f>D55-D56</f>
        <v>0.31500911712646484</v>
      </c>
      <c r="E57" s="29"/>
      <c r="F57" s="29"/>
    </row>
    <row r="58" spans="1:12">
      <c r="A58" s="26">
        <f>IF(ISBLANK(B58),"",MAX(A$6:A57)+1)</f>
        <v>44</v>
      </c>
      <c r="B58" s="99" t="s">
        <v>6</v>
      </c>
      <c r="C58" s="99"/>
      <c r="E58" s="29"/>
      <c r="F58" s="29"/>
      <c r="G58" s="98">
        <f>'electric tax depr'!C12</f>
        <v>2394601.5868517258</v>
      </c>
      <c r="H58" s="98">
        <f>'electric tax depr'!D12</f>
        <v>7040303.1803903505</v>
      </c>
      <c r="I58" s="98">
        <f>'electric tax depr'!E12</f>
        <v>11409619.406947687</v>
      </c>
      <c r="J58" s="98">
        <f>SUM(G58:I58)</f>
        <v>20844524.174189761</v>
      </c>
    </row>
    <row r="59" spans="1:12">
      <c r="A59" s="26">
        <f>IF(ISBLANK(B59),"",MAX(A$6:A58)+1)</f>
        <v>45</v>
      </c>
      <c r="B59" s="99" t="s">
        <v>7</v>
      </c>
      <c r="C59" s="99"/>
      <c r="E59" s="29"/>
      <c r="F59" s="29"/>
      <c r="G59" s="98">
        <f>'electric tax depr'!C23</f>
        <v>3385246.4922443843</v>
      </c>
      <c r="H59" s="98">
        <f>'electric tax depr'!D23</f>
        <v>10097413.422758484</v>
      </c>
      <c r="I59" s="98">
        <f>'electric tax depr'!E23</f>
        <v>16707617.255514875</v>
      </c>
      <c r="J59" s="98">
        <f t="shared" ref="J59:J66" si="30">SUM(G59:I59)</f>
        <v>30190277.170517743</v>
      </c>
    </row>
    <row r="60" spans="1:12">
      <c r="A60" s="26">
        <f>IF(ISBLANK(B60),"",MAX(A$6:A59)+1)</f>
        <v>46</v>
      </c>
      <c r="B60" s="99" t="s">
        <v>8</v>
      </c>
      <c r="C60" s="99"/>
      <c r="E60" s="29"/>
      <c r="F60" s="29"/>
      <c r="G60" s="98">
        <f>'electric tax depr'!C34</f>
        <v>4620734.3765973244</v>
      </c>
      <c r="H60" s="98">
        <f>'electric tax depr'!D34</f>
        <v>13658862.508954171</v>
      </c>
      <c r="I60" s="98">
        <f>'electric tax depr'!E34</f>
        <v>22308664.558843214</v>
      </c>
      <c r="J60" s="98">
        <f t="shared" si="30"/>
        <v>40588261.444394708</v>
      </c>
    </row>
    <row r="61" spans="1:12">
      <c r="A61" s="26">
        <f>IF(ISBLANK(B61),"",MAX(A$6:A60)+1)</f>
        <v>47</v>
      </c>
      <c r="B61" s="99" t="s">
        <v>16</v>
      </c>
      <c r="C61" s="99"/>
      <c r="D61" s="103"/>
      <c r="E61" s="29"/>
      <c r="F61" s="29"/>
      <c r="G61" s="98">
        <f>'electric tax depr'!C68</f>
        <v>-24253986.400310002</v>
      </c>
      <c r="H61" s="98">
        <f>'electric tax depr'!D68</f>
        <v>-4601343.3867191002</v>
      </c>
      <c r="I61" s="98">
        <f>'electric tax depr'!E68</f>
        <v>38038231.165525429</v>
      </c>
      <c r="J61" s="98">
        <f t="shared" si="30"/>
        <v>9182901.3784963265</v>
      </c>
    </row>
    <row r="62" spans="1:12">
      <c r="A62" s="26">
        <f>IF(ISBLANK(B62),"",MAX(A$6:A61)+1)</f>
        <v>48</v>
      </c>
      <c r="B62" s="99" t="s">
        <v>17</v>
      </c>
      <c r="C62" s="99"/>
      <c r="E62" s="29"/>
      <c r="F62" s="29"/>
      <c r="G62" s="98">
        <f>'electric tax depr'!C91</f>
        <v>5101061.3467259929</v>
      </c>
      <c r="H62" s="98">
        <f>'electric tax depr'!D91</f>
        <v>14151286.997047473</v>
      </c>
      <c r="I62" s="98">
        <f>'electric tax depr'!E91</f>
        <v>19376359.553720787</v>
      </c>
      <c r="J62" s="98">
        <f t="shared" si="30"/>
        <v>38628707.897494256</v>
      </c>
    </row>
    <row r="63" spans="1:12">
      <c r="A63" s="26">
        <f>IF(ISBLANK(B63),"",MAX(A$6:A62)+1)</f>
        <v>49</v>
      </c>
      <c r="B63" s="99" t="s">
        <v>130</v>
      </c>
      <c r="C63" s="99"/>
      <c r="E63" s="29"/>
      <c r="F63" s="29"/>
      <c r="G63" s="98">
        <f>'electric tax depr'!C45</f>
        <v>0</v>
      </c>
      <c r="H63" s="98">
        <f>'electric tax depr'!D45</f>
        <v>0</v>
      </c>
      <c r="I63" s="98">
        <f>'electric tax depr'!E45</f>
        <v>0</v>
      </c>
      <c r="J63" s="98">
        <f t="shared" si="30"/>
        <v>0</v>
      </c>
    </row>
    <row r="64" spans="1:12">
      <c r="A64" s="26">
        <f>IF(ISBLANK(B64),"",MAX(A$6:A63)+1)</f>
        <v>50</v>
      </c>
      <c r="B64" s="99" t="s">
        <v>127</v>
      </c>
      <c r="C64" s="99"/>
      <c r="E64" s="29"/>
      <c r="F64" s="29"/>
      <c r="G64" s="98">
        <v>0</v>
      </c>
      <c r="H64" s="98">
        <v>0</v>
      </c>
      <c r="I64" s="98">
        <v>0</v>
      </c>
      <c r="J64" s="98">
        <v>0</v>
      </c>
    </row>
    <row r="65" spans="1:10">
      <c r="A65" s="26">
        <f>IF(ISBLANK(B65),"",MAX(A$6:A64)+1)</f>
        <v>51</v>
      </c>
      <c r="B65" s="99" t="s">
        <v>21</v>
      </c>
      <c r="C65" s="99"/>
      <c r="E65" s="29"/>
      <c r="F65" s="29"/>
      <c r="G65" s="98">
        <f>'electric tax depr'!C56</f>
        <v>11325648.017146528</v>
      </c>
      <c r="H65" s="98">
        <f>'electric tax depr'!D56</f>
        <v>29796191.807689857</v>
      </c>
      <c r="I65" s="98">
        <f>'electric tax depr'!E56</f>
        <v>39835701.176777229</v>
      </c>
      <c r="J65" s="98">
        <f t="shared" si="30"/>
        <v>80957541.001613617</v>
      </c>
    </row>
    <row r="66" spans="1:10">
      <c r="A66" s="26">
        <f>IF(ISBLANK(B66),"",MAX(A$6:A65)+1)</f>
        <v>52</v>
      </c>
      <c r="B66" s="99" t="s">
        <v>14</v>
      </c>
      <c r="C66" s="99"/>
      <c r="E66" s="30"/>
      <c r="F66" s="33"/>
      <c r="G66" s="98">
        <f>'electric tax depr'!C80</f>
        <v>38427928.617303155</v>
      </c>
      <c r="H66" s="98">
        <f>'electric tax depr'!D80</f>
        <v>50157805.868419982</v>
      </c>
      <c r="I66" s="98">
        <f>'electric tax depr'!E80</f>
        <v>42099321.051730692</v>
      </c>
      <c r="J66" s="98">
        <f t="shared" si="30"/>
        <v>130685055.53745383</v>
      </c>
    </row>
    <row r="67" spans="1:10">
      <c r="A67" s="26">
        <f>IF(ISBLANK(B67),"",MAX(A$6:A66)+1)</f>
        <v>53</v>
      </c>
      <c r="B67" s="533" t="s">
        <v>1</v>
      </c>
      <c r="C67" s="533"/>
      <c r="D67" s="101">
        <f>SUM(D58:D66)</f>
        <v>0</v>
      </c>
      <c r="E67" s="29"/>
      <c r="F67" s="29"/>
      <c r="G67" s="101">
        <f>SUM(G58:G66)</f>
        <v>41001234.036559105</v>
      </c>
      <c r="H67" s="101">
        <f>SUM(H58:H66)</f>
        <v>120300520.39854121</v>
      </c>
      <c r="I67" s="101">
        <f>SUM(I58:I66)</f>
        <v>189775514.1690599</v>
      </c>
      <c r="J67" s="101">
        <f>SUM(J58:J66)</f>
        <v>351077268.60416025</v>
      </c>
    </row>
    <row r="68" spans="1:10">
      <c r="G68" s="128">
        <f>'electric tax depr'!C99-G67</f>
        <v>0</v>
      </c>
      <c r="H68" s="128">
        <f>'electric tax depr'!D99-H67</f>
        <v>0</v>
      </c>
      <c r="I68" s="128">
        <f>'electric tax depr'!E99-I67</f>
        <v>0</v>
      </c>
      <c r="J68" s="128"/>
    </row>
    <row r="69" spans="1:10">
      <c r="A69" s="26">
        <f>IF(ISBLANK(B69),"",MAX(A$6:A67)+1)</f>
        <v>54</v>
      </c>
      <c r="B69" s="109" t="s">
        <v>134</v>
      </c>
      <c r="C69" s="109"/>
      <c r="E69" s="29"/>
      <c r="F69" s="29"/>
    </row>
    <row r="70" spans="1:10">
      <c r="A70" s="26">
        <f>IF(ISBLANK(B70),"",MAX(A$6:A69)+1)</f>
        <v>55</v>
      </c>
      <c r="B70" s="99" t="s">
        <v>6</v>
      </c>
      <c r="C70" s="99"/>
      <c r="E70" s="29"/>
      <c r="F70" s="29"/>
      <c r="G70" s="98">
        <f>(G58-G20)*0.21</f>
        <v>175158.20139844524</v>
      </c>
      <c r="H70" s="98">
        <f t="shared" ref="H70:I70" si="31">(H58-H20)*0.21</f>
        <v>818129.74654503691</v>
      </c>
      <c r="I70" s="98">
        <f t="shared" si="31"/>
        <v>1393151.2539006888</v>
      </c>
      <c r="J70" s="98">
        <f>SUM(G70:I70)</f>
        <v>2386439.2018441707</v>
      </c>
    </row>
    <row r="71" spans="1:10">
      <c r="A71" s="26">
        <f>IF(ISBLANK(B71),"",MAX(A$6:A70)+1)</f>
        <v>56</v>
      </c>
      <c r="B71" s="99" t="s">
        <v>7</v>
      </c>
      <c r="C71" s="99"/>
      <c r="E71" s="29"/>
      <c r="F71" s="29"/>
      <c r="G71" s="98">
        <f t="shared" ref="G71:I71" si="32">(G59-G21)*0.21</f>
        <v>296225.03319188562</v>
      </c>
      <c r="H71" s="98">
        <f t="shared" si="32"/>
        <v>1267174.9153133905</v>
      </c>
      <c r="I71" s="98">
        <f t="shared" si="32"/>
        <v>2167474.8974420629</v>
      </c>
      <c r="J71" s="98">
        <f t="shared" ref="J71:J78" si="33">SUM(G71:I71)</f>
        <v>3730874.8459473392</v>
      </c>
    </row>
    <row r="72" spans="1:10">
      <c r="A72" s="26">
        <f>IF(ISBLANK(B72),"",MAX(A$6:A71)+1)</f>
        <v>57</v>
      </c>
      <c r="B72" s="99" t="s">
        <v>8</v>
      </c>
      <c r="C72" s="99"/>
      <c r="E72" s="29"/>
      <c r="F72" s="29"/>
      <c r="G72" s="98">
        <f t="shared" ref="G72:I72" si="34">(G60-G22)*0.21</f>
        <v>158975.77407030889</v>
      </c>
      <c r="H72" s="98">
        <f t="shared" si="34"/>
        <v>1220510.5677448458</v>
      </c>
      <c r="I72" s="98">
        <f t="shared" si="34"/>
        <v>2149533.4687923812</v>
      </c>
      <c r="J72" s="98">
        <f t="shared" si="33"/>
        <v>3529019.8106075358</v>
      </c>
    </row>
    <row r="73" spans="1:10">
      <c r="A73" s="26">
        <f>IF(ISBLANK(B73),"",MAX(A$6:A72)+1)</f>
        <v>58</v>
      </c>
      <c r="B73" s="99" t="s">
        <v>16</v>
      </c>
      <c r="C73" s="99"/>
      <c r="D73" s="103"/>
      <c r="E73" s="29"/>
      <c r="F73" s="29"/>
      <c r="G73" s="98">
        <f t="shared" ref="G73:I73" si="35">(G61-G23)*0.21</f>
        <v>-6844641.1069812784</v>
      </c>
      <c r="H73" s="98">
        <f t="shared" si="35"/>
        <v>-4751855.825611758</v>
      </c>
      <c r="I73" s="98">
        <f t="shared" si="35"/>
        <v>1556533.4901379638</v>
      </c>
      <c r="J73" s="98">
        <f t="shared" si="33"/>
        <v>-10039963.442455072</v>
      </c>
    </row>
    <row r="74" spans="1:10">
      <c r="A74" s="26">
        <f>IF(ISBLANK(B74),"",MAX(A$6:A73)+1)</f>
        <v>59</v>
      </c>
      <c r="B74" s="99" t="s">
        <v>17</v>
      </c>
      <c r="C74" s="99"/>
      <c r="E74" s="29"/>
      <c r="F74" s="29"/>
      <c r="G74" s="98">
        <f t="shared" ref="G74:I75" si="36">(G62-G24)*0.21</f>
        <v>658355.90866300371</v>
      </c>
      <c r="H74" s="98">
        <f t="shared" si="36"/>
        <v>2121099.5834888467</v>
      </c>
      <c r="I74" s="98">
        <f t="shared" si="36"/>
        <v>2729181.48034298</v>
      </c>
      <c r="J74" s="98">
        <f t="shared" si="33"/>
        <v>5508636.9724948304</v>
      </c>
    </row>
    <row r="75" spans="1:10">
      <c r="A75" s="26">
        <f>IF(ISBLANK(B75),"",MAX(A$6:A74)+1)</f>
        <v>60</v>
      </c>
      <c r="B75" s="99" t="s">
        <v>130</v>
      </c>
      <c r="C75" s="99"/>
      <c r="E75" s="29"/>
      <c r="F75" s="29"/>
      <c r="G75" s="98">
        <f>(G63-G25)*0.21</f>
        <v>0</v>
      </c>
      <c r="H75" s="98">
        <f t="shared" si="36"/>
        <v>322253.68</v>
      </c>
      <c r="I75" s="98">
        <f t="shared" si="36"/>
        <v>483380.51999999996</v>
      </c>
      <c r="J75" s="98">
        <f t="shared" ref="J75:J76" si="37">SUM(G75:I75)</f>
        <v>805634.2</v>
      </c>
    </row>
    <row r="76" spans="1:10">
      <c r="A76" s="26">
        <f>IF(ISBLANK(B76),"",MAX(A$6:A75)+1)</f>
        <v>61</v>
      </c>
      <c r="B76" s="99" t="s">
        <v>127</v>
      </c>
      <c r="C76" s="99"/>
      <c r="E76" s="29"/>
      <c r="F76" s="29"/>
      <c r="G76" s="98">
        <f t="shared" ref="G76:I76" si="38">(G64-G26)*0.21</f>
        <v>-3194956.7517000004</v>
      </c>
      <c r="H76" s="98">
        <f t="shared" si="38"/>
        <v>-3194956.7517000004</v>
      </c>
      <c r="I76" s="98">
        <f t="shared" si="38"/>
        <v>-3194956.7517000004</v>
      </c>
      <c r="J76" s="98">
        <f t="shared" si="37"/>
        <v>-9584870.2551000006</v>
      </c>
    </row>
    <row r="77" spans="1:10">
      <c r="A77" s="26">
        <f>IF(ISBLANK(B77),"",MAX(A$6:A76)+1)</f>
        <v>62</v>
      </c>
      <c r="B77" s="99" t="s">
        <v>21</v>
      </c>
      <c r="C77" s="99"/>
      <c r="E77" s="29"/>
      <c r="F77" s="29"/>
      <c r="G77" s="98">
        <f t="shared" ref="G77:I77" si="39">(G65-G27)*0.21</f>
        <v>678535.83788529842</v>
      </c>
      <c r="H77" s="98">
        <f t="shared" si="39"/>
        <v>3439402.93088623</v>
      </c>
      <c r="I77" s="98">
        <f t="shared" si="39"/>
        <v>4586167.5256182319</v>
      </c>
      <c r="J77" s="98">
        <f t="shared" si="33"/>
        <v>8704106.2943897601</v>
      </c>
    </row>
    <row r="78" spans="1:10">
      <c r="A78" s="26">
        <f>IF(ISBLANK(B78),"",MAX(A$6:A77)+1)</f>
        <v>63</v>
      </c>
      <c r="B78" s="99" t="s">
        <v>14</v>
      </c>
      <c r="C78" s="99"/>
      <c r="E78" s="30"/>
      <c r="F78" s="33"/>
      <c r="G78" s="98">
        <f t="shared" ref="G78:I78" si="40">(G66-G28)*0.21</f>
        <v>4933356.4798738491</v>
      </c>
      <c r="H78" s="98">
        <f t="shared" si="40"/>
        <v>7019470.8885832326</v>
      </c>
      <c r="I78" s="98">
        <f t="shared" si="40"/>
        <v>4300412.115188946</v>
      </c>
      <c r="J78" s="98">
        <f t="shared" si="33"/>
        <v>16253239.483646028</v>
      </c>
    </row>
    <row r="79" spans="1:10">
      <c r="A79" s="26">
        <f>IF(ISBLANK(B79),"",MAX(A$6:A78)+1)</f>
        <v>64</v>
      </c>
      <c r="B79" s="533" t="s">
        <v>1</v>
      </c>
      <c r="C79" s="533"/>
      <c r="D79" s="101">
        <f>SUM(D70:D78)</f>
        <v>0</v>
      </c>
      <c r="E79" s="29"/>
      <c r="F79" s="29"/>
      <c r="G79" s="101">
        <f t="shared" ref="G79:I79" si="41">SUM(G70:G78)</f>
        <v>-3138990.6235984871</v>
      </c>
      <c r="H79" s="101">
        <f t="shared" si="41"/>
        <v>8261229.735249823</v>
      </c>
      <c r="I79" s="101">
        <f t="shared" si="41"/>
        <v>16170877.999723252</v>
      </c>
      <c r="J79" s="101">
        <f>SUM(J70:J78)</f>
        <v>21293117.111374591</v>
      </c>
    </row>
    <row r="80" spans="1:10">
      <c r="G80" s="128">
        <f>(G67-G29)*0.21</f>
        <v>-3138990.6235984862</v>
      </c>
      <c r="H80" s="128">
        <f t="shared" ref="H80:J80" si="42">(H67-H29)*0.21</f>
        <v>8261229.735249823</v>
      </c>
      <c r="I80" s="128">
        <f t="shared" si="42"/>
        <v>16170877.999723256</v>
      </c>
      <c r="J80" s="128">
        <f t="shared" si="42"/>
        <v>21293117.111374591</v>
      </c>
    </row>
    <row r="81" spans="1:9">
      <c r="A81" s="26">
        <f>IF(ISBLANK(B81),"",MAX(A$6:A79)+1)</f>
        <v>65</v>
      </c>
      <c r="B81" s="109" t="s">
        <v>31</v>
      </c>
      <c r="C81" s="109"/>
      <c r="E81" s="29"/>
      <c r="F81" s="29"/>
    </row>
    <row r="82" spans="1:9">
      <c r="A82" s="26">
        <f>IF(ISBLANK(B82),"",MAX(A$6:A81)+1)</f>
        <v>66</v>
      </c>
      <c r="B82" s="99" t="s">
        <v>6</v>
      </c>
      <c r="C82" s="99"/>
      <c r="E82" s="29"/>
      <c r="F82" s="29"/>
      <c r="G82" s="98">
        <f>-G70</f>
        <v>-175158.20139844524</v>
      </c>
      <c r="H82" s="98">
        <f t="shared" ref="H82:I90" si="43">G82-H70</f>
        <v>-993287.94794348208</v>
      </c>
      <c r="I82" s="98">
        <f t="shared" si="43"/>
        <v>-2386439.2018441707</v>
      </c>
    </row>
    <row r="83" spans="1:9">
      <c r="A83" s="26">
        <f>IF(ISBLANK(B83),"",MAX(A$6:A82)+1)</f>
        <v>67</v>
      </c>
      <c r="B83" s="99" t="s">
        <v>7</v>
      </c>
      <c r="C83" s="99"/>
      <c r="E83" s="29"/>
      <c r="F83" s="29"/>
      <c r="G83" s="98">
        <f>-G71</f>
        <v>-296225.03319188562</v>
      </c>
      <c r="H83" s="98">
        <f t="shared" si="43"/>
        <v>-1563399.9485052761</v>
      </c>
      <c r="I83" s="98">
        <f t="shared" si="43"/>
        <v>-3730874.8459473392</v>
      </c>
    </row>
    <row r="84" spans="1:9">
      <c r="A84" s="26">
        <f>IF(ISBLANK(B84),"",MAX(A$6:A83)+1)</f>
        <v>68</v>
      </c>
      <c r="B84" s="99" t="s">
        <v>8</v>
      </c>
      <c r="C84" s="99"/>
      <c r="E84" s="29"/>
      <c r="F84" s="29"/>
      <c r="G84" s="98">
        <f>-G72</f>
        <v>-158975.77407030889</v>
      </c>
      <c r="H84" s="98">
        <f t="shared" si="43"/>
        <v>-1379486.3418151545</v>
      </c>
      <c r="I84" s="98">
        <f t="shared" si="43"/>
        <v>-3529019.8106075358</v>
      </c>
    </row>
    <row r="85" spans="1:9">
      <c r="A85" s="26">
        <f>IF(ISBLANK(B85),"",MAX(A$6:A84)+1)</f>
        <v>69</v>
      </c>
      <c r="B85" s="99" t="s">
        <v>16</v>
      </c>
      <c r="C85" s="99"/>
      <c r="D85" s="103"/>
      <c r="E85" s="29"/>
      <c r="F85" s="29"/>
      <c r="G85" s="98">
        <v>9686763.4957659114</v>
      </c>
      <c r="H85" s="98">
        <f t="shared" si="43"/>
        <v>14438619.321377669</v>
      </c>
      <c r="I85" s="98">
        <f t="shared" si="43"/>
        <v>12882085.831239704</v>
      </c>
    </row>
    <row r="86" spans="1:9">
      <c r="A86" s="26">
        <f>IF(ISBLANK(B86),"",MAX(A$6:A85)+1)</f>
        <v>70</v>
      </c>
      <c r="B86" s="99" t="s">
        <v>17</v>
      </c>
      <c r="C86" s="99"/>
      <c r="E86" s="29"/>
      <c r="F86" s="29"/>
      <c r="G86" s="98">
        <f>-G74</f>
        <v>-658355.90866300371</v>
      </c>
      <c r="H86" s="98">
        <f t="shared" si="43"/>
        <v>-2779455.4921518504</v>
      </c>
      <c r="I86" s="98">
        <f t="shared" si="43"/>
        <v>-5508636.9724948304</v>
      </c>
    </row>
    <row r="87" spans="1:9">
      <c r="A87" s="26">
        <f>IF(ISBLANK(B87),"",MAX(A$6:A86)+1)</f>
        <v>71</v>
      </c>
      <c r="B87" s="99" t="s">
        <v>130</v>
      </c>
      <c r="C87" s="99"/>
      <c r="E87" s="29"/>
      <c r="F87" s="29"/>
      <c r="G87" s="98">
        <f t="shared" ref="G87:G88" si="44">-G75</f>
        <v>0</v>
      </c>
      <c r="H87" s="98">
        <f t="shared" si="43"/>
        <v>-322253.68</v>
      </c>
      <c r="I87" s="98">
        <f t="shared" si="43"/>
        <v>-805634.2</v>
      </c>
    </row>
    <row r="88" spans="1:9">
      <c r="A88" s="26">
        <f>IF(ISBLANK(B88),"",MAX(A$6:A87)+1)</f>
        <v>72</v>
      </c>
      <c r="B88" s="99" t="s">
        <v>127</v>
      </c>
      <c r="C88" s="99"/>
      <c r="E88" s="29"/>
      <c r="F88" s="29"/>
      <c r="G88" s="98">
        <f t="shared" si="44"/>
        <v>3194956.7517000004</v>
      </c>
      <c r="H88" s="98">
        <f t="shared" si="43"/>
        <v>6389913.5034000007</v>
      </c>
      <c r="I88" s="98">
        <f t="shared" si="43"/>
        <v>9584870.2551000006</v>
      </c>
    </row>
    <row r="89" spans="1:9">
      <c r="A89" s="26">
        <f>IF(ISBLANK(B89),"",MAX(A$6:A88)+1)</f>
        <v>73</v>
      </c>
      <c r="B89" s="99" t="s">
        <v>21</v>
      </c>
      <c r="C89" s="99"/>
      <c r="E89" s="29"/>
      <c r="F89" s="29"/>
      <c r="G89" s="98">
        <f>-G77</f>
        <v>-678535.83788529842</v>
      </c>
      <c r="H89" s="98">
        <f t="shared" si="43"/>
        <v>-4117938.7687715283</v>
      </c>
      <c r="I89" s="98">
        <f t="shared" si="43"/>
        <v>-8704106.2943897601</v>
      </c>
    </row>
    <row r="90" spans="1:9">
      <c r="A90" s="26">
        <f>IF(ISBLANK(B90),"",MAX(A$6:A89)+1)</f>
        <v>74</v>
      </c>
      <c r="B90" s="99" t="s">
        <v>14</v>
      </c>
      <c r="C90" s="99"/>
      <c r="E90" s="30"/>
      <c r="F90" s="33"/>
      <c r="G90" s="98">
        <v>-7775478.8686584812</v>
      </c>
      <c r="H90" s="98">
        <f t="shared" si="43"/>
        <v>-14794949.757241715</v>
      </c>
      <c r="I90" s="98">
        <f t="shared" si="43"/>
        <v>-19095361.87243066</v>
      </c>
    </row>
    <row r="91" spans="1:9">
      <c r="A91" s="26">
        <f>IF(ISBLANK(B91),"",MAX(A$6:A90)+1)</f>
        <v>75</v>
      </c>
      <c r="B91" s="533" t="s">
        <v>1</v>
      </c>
      <c r="C91" s="533"/>
      <c r="D91" s="101">
        <f>SUM(D82:D90)</f>
        <v>0</v>
      </c>
      <c r="E91" s="29"/>
      <c r="F91" s="29"/>
      <c r="G91" s="101">
        <f t="shared" ref="G91:I91" si="45">SUM(G82:G90)</f>
        <v>3138990.6235984899</v>
      </c>
      <c r="H91" s="101">
        <f t="shared" si="45"/>
        <v>-5122239.1116513386</v>
      </c>
      <c r="I91" s="101">
        <f t="shared" si="45"/>
        <v>-21293117.111374591</v>
      </c>
    </row>
  </sheetData>
  <pageMargins left="0.7" right="0.7" top="0.75" bottom="0.75" header="0.3" footer="0.3"/>
  <pageSetup scale="52" orientation="portrait" r:id="rId1"/>
  <headerFooter>
    <oddFooter>&amp;L&amp;P&amp;R&amp;A
&amp;Z&amp;F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100"/>
  <sheetViews>
    <sheetView topLeftCell="A52" workbookViewId="0">
      <selection activeCell="D7" sqref="D7"/>
    </sheetView>
  </sheetViews>
  <sheetFormatPr defaultColWidth="8.85546875" defaultRowHeight="15" outlineLevelRow="1"/>
  <cols>
    <col min="1" max="1" width="15.140625" style="4" customWidth="1"/>
    <col min="2" max="2" width="16.42578125" style="3" bestFit="1" customWidth="1"/>
    <col min="3" max="3" width="14.7109375" style="3" customWidth="1"/>
    <col min="4" max="5" width="15" style="4" bestFit="1" customWidth="1"/>
    <col min="6" max="6" width="15.28515625" style="4" bestFit="1" customWidth="1"/>
    <col min="7" max="7" width="8.85546875" style="4"/>
    <col min="8" max="8" width="23.28515625" style="4" bestFit="1" customWidth="1"/>
    <col min="9" max="9" width="14.28515625" style="4" bestFit="1" customWidth="1"/>
    <col min="10" max="10" width="11.5703125" style="4" bestFit="1" customWidth="1"/>
    <col min="11" max="13" width="12.5703125" style="4" bestFit="1" customWidth="1"/>
    <col min="14" max="14" width="8.85546875" style="4"/>
    <col min="15" max="15" width="23.28515625" style="4" bestFit="1" customWidth="1"/>
    <col min="16" max="16" width="13.42578125" style="4" bestFit="1" customWidth="1"/>
    <col min="17" max="20" width="12.7109375" style="4" bestFit="1" customWidth="1"/>
    <col min="21" max="16384" width="8.85546875" style="4"/>
  </cols>
  <sheetData>
    <row r="1" spans="1:7" ht="18.75">
      <c r="A1" s="111" t="s">
        <v>128</v>
      </c>
    </row>
    <row r="2" spans="1:7" ht="18.75">
      <c r="A2" s="111" t="s">
        <v>4</v>
      </c>
    </row>
    <row r="3" spans="1:7">
      <c r="A3" s="4" t="s">
        <v>90</v>
      </c>
    </row>
    <row r="4" spans="1:7">
      <c r="C4" s="122">
        <v>3.7499999999999999E-2</v>
      </c>
      <c r="D4" s="122">
        <v>7.2190000000000004E-2</v>
      </c>
      <c r="E4" s="122">
        <v>6.6769999999999996E-2</v>
      </c>
      <c r="F4" s="535">
        <v>5.2850000000000001E-2</v>
      </c>
    </row>
    <row r="5" spans="1:7">
      <c r="C5" s="122"/>
      <c r="D5" s="122">
        <v>3.7499999999999999E-2</v>
      </c>
      <c r="E5" s="122">
        <v>7.2190000000000004E-2</v>
      </c>
      <c r="F5" s="122"/>
      <c r="G5" s="535"/>
    </row>
    <row r="6" spans="1:7">
      <c r="C6" s="122"/>
      <c r="D6" s="122"/>
      <c r="E6" s="536">
        <v>3.7499999999999999E-2</v>
      </c>
      <c r="F6" s="536"/>
    </row>
    <row r="7" spans="1:7">
      <c r="C7" s="122"/>
      <c r="D7" s="122"/>
      <c r="E7" s="122"/>
      <c r="F7" s="536"/>
      <c r="G7" s="122"/>
    </row>
    <row r="8" spans="1:7">
      <c r="A8" s="112" t="s">
        <v>91</v>
      </c>
      <c r="B8" s="112" t="s">
        <v>92</v>
      </c>
      <c r="C8" s="112">
        <v>2019</v>
      </c>
      <c r="D8" s="112">
        <v>2020</v>
      </c>
      <c r="E8" s="112">
        <v>2021</v>
      </c>
      <c r="F8" s="112" t="s">
        <v>1</v>
      </c>
    </row>
    <row r="9" spans="1:7">
      <c r="A9" s="4">
        <v>2019</v>
      </c>
      <c r="B9" s="120">
        <f>'electric activity'!$G$8</f>
        <v>63856042.316046029</v>
      </c>
      <c r="C9" s="120">
        <f>$B$9*C4</f>
        <v>2394601.5868517258</v>
      </c>
      <c r="D9" s="120">
        <f>$B$9*D4</f>
        <v>4609767.6947953636</v>
      </c>
      <c r="E9" s="120">
        <f>$B$9*E4</f>
        <v>4263667.9454423934</v>
      </c>
      <c r="F9" s="537">
        <f>SUM(C9:E9)</f>
        <v>11268037.227089483</v>
      </c>
    </row>
    <row r="10" spans="1:7">
      <c r="A10" s="4">
        <v>2020</v>
      </c>
      <c r="B10" s="3">
        <f>'electric activity'!$H$8</f>
        <v>64814279.615866303</v>
      </c>
      <c r="D10" s="3">
        <f>$B$10*D5</f>
        <v>2430535.4855949865</v>
      </c>
      <c r="E10" s="3">
        <f>$B$10*E5</f>
        <v>4678942.8454693891</v>
      </c>
      <c r="F10" s="3">
        <f>SUM(D10:E10)</f>
        <v>7109478.3310643751</v>
      </c>
    </row>
    <row r="11" spans="1:7">
      <c r="A11" s="4">
        <v>2021</v>
      </c>
      <c r="B11" s="3">
        <f>'electric activity'!$I$8</f>
        <v>65786896.427624106</v>
      </c>
      <c r="D11" s="3"/>
      <c r="E11" s="3">
        <f>$B$11*E6</f>
        <v>2467008.6160359038</v>
      </c>
      <c r="F11" s="3">
        <f>SUM(D11:E11)</f>
        <v>2467008.6160359038</v>
      </c>
    </row>
    <row r="12" spans="1:7" ht="15.75" thickBot="1">
      <c r="B12" s="121">
        <f t="shared" ref="B12:C12" si="0">SUM(B9:B11)</f>
        <v>194457218.35953644</v>
      </c>
      <c r="C12" s="121">
        <f t="shared" si="0"/>
        <v>2394601.5868517258</v>
      </c>
      <c r="D12" s="121">
        <f>SUM(D9:D11)</f>
        <v>7040303.1803903505</v>
      </c>
      <c r="E12" s="121">
        <f>SUM(E9:E11)</f>
        <v>11409619.406947687</v>
      </c>
      <c r="F12" s="121">
        <f>SUM(F9:F11)</f>
        <v>20844524.174189765</v>
      </c>
    </row>
    <row r="13" spans="1:7" ht="15.75" thickTop="1">
      <c r="B13" s="18"/>
      <c r="C13" s="18"/>
      <c r="D13" s="18"/>
      <c r="E13" s="18"/>
      <c r="F13" s="18"/>
    </row>
    <row r="14" spans="1:7">
      <c r="A14" s="4" t="s">
        <v>100</v>
      </c>
    </row>
    <row r="15" spans="1:7">
      <c r="C15" s="122">
        <v>3.7499999999999999E-2</v>
      </c>
      <c r="D15" s="122">
        <v>7.2190000000000004E-2</v>
      </c>
      <c r="E15" s="122">
        <v>6.6769999999999996E-2</v>
      </c>
      <c r="F15" s="535">
        <v>5.2850000000000001E-2</v>
      </c>
    </row>
    <row r="16" spans="1:7">
      <c r="C16" s="122"/>
      <c r="D16" s="122">
        <v>3.7499999999999999E-2</v>
      </c>
      <c r="E16" s="122">
        <v>7.2190000000000004E-2</v>
      </c>
      <c r="F16" s="122"/>
    </row>
    <row r="17" spans="1:6">
      <c r="C17" s="122"/>
      <c r="D17" s="122"/>
      <c r="E17" s="536">
        <v>3.7499999999999999E-2</v>
      </c>
      <c r="F17" s="536"/>
    </row>
    <row r="18" spans="1:6">
      <c r="C18" s="122"/>
      <c r="D18" s="122"/>
      <c r="E18" s="122"/>
      <c r="F18" s="536"/>
    </row>
    <row r="19" spans="1:6">
      <c r="A19" s="112" t="s">
        <v>91</v>
      </c>
      <c r="B19" s="112" t="s">
        <v>92</v>
      </c>
      <c r="C19" s="112">
        <v>2019</v>
      </c>
      <c r="D19" s="112">
        <v>2020</v>
      </c>
      <c r="E19" s="112">
        <v>2021</v>
      </c>
      <c r="F19" s="112" t="s">
        <v>1</v>
      </c>
    </row>
    <row r="20" spans="1:6">
      <c r="A20" s="4">
        <v>2019</v>
      </c>
      <c r="B20" s="120">
        <f>'electric activity'!$G$9</f>
        <v>90273239.79318358</v>
      </c>
      <c r="C20" s="120">
        <f>$B$20*C15</f>
        <v>3385246.4922443843</v>
      </c>
      <c r="D20" s="120">
        <f>$B$20*D15</f>
        <v>6516825.1806699233</v>
      </c>
      <c r="E20" s="120">
        <f>$B$20*E15</f>
        <v>6027544.2209908674</v>
      </c>
      <c r="F20" s="537">
        <f>SUM(C20:E20)</f>
        <v>15929615.893905174</v>
      </c>
    </row>
    <row r="21" spans="1:6">
      <c r="A21" s="4">
        <v>2020</v>
      </c>
      <c r="B21" s="3">
        <f>'electric activity'!$H$9</f>
        <v>95482353.122361615</v>
      </c>
      <c r="D21" s="3">
        <f>$B$21*D16</f>
        <v>3580588.2420885605</v>
      </c>
      <c r="E21" s="3">
        <f>$B$21*E16</f>
        <v>6892871.0719032856</v>
      </c>
      <c r="F21" s="3">
        <f>SUM(D21:E21)</f>
        <v>10473459.313991847</v>
      </c>
    </row>
    <row r="22" spans="1:6">
      <c r="A22" s="4">
        <v>2021</v>
      </c>
      <c r="B22" s="3">
        <f>'electric activity'!$I$9</f>
        <v>100992052.33655259</v>
      </c>
      <c r="D22" s="3"/>
      <c r="E22" s="3">
        <f>$B$22*E17</f>
        <v>3787201.9626207221</v>
      </c>
      <c r="F22" s="3">
        <f>SUM(D22:E22)</f>
        <v>3787201.9626207221</v>
      </c>
    </row>
    <row r="23" spans="1:6" ht="15.75" thickBot="1">
      <c r="B23" s="121">
        <f t="shared" ref="B23:F23" si="1">SUM(B20:B22)</f>
        <v>286747645.25209779</v>
      </c>
      <c r="C23" s="121">
        <f t="shared" si="1"/>
        <v>3385246.4922443843</v>
      </c>
      <c r="D23" s="121">
        <f t="shared" si="1"/>
        <v>10097413.422758484</v>
      </c>
      <c r="E23" s="121">
        <f t="shared" si="1"/>
        <v>16707617.255514875</v>
      </c>
      <c r="F23" s="121">
        <f t="shared" si="1"/>
        <v>30190277.170517743</v>
      </c>
    </row>
    <row r="24" spans="1:6" ht="17.45" customHeight="1" thickTop="1">
      <c r="B24" s="18"/>
      <c r="C24" s="18"/>
      <c r="D24" s="18"/>
      <c r="E24" s="18"/>
      <c r="F24" s="18"/>
    </row>
    <row r="25" spans="1:6">
      <c r="A25" s="4" t="s">
        <v>93</v>
      </c>
    </row>
    <row r="26" spans="1:6">
      <c r="C26" s="122">
        <v>3.7499999999999999E-2</v>
      </c>
      <c r="D26" s="122">
        <v>7.2190000000000004E-2</v>
      </c>
      <c r="E26" s="122">
        <v>6.6769999999999996E-2</v>
      </c>
      <c r="F26" s="535">
        <v>5.2850000000000001E-2</v>
      </c>
    </row>
    <row r="27" spans="1:6">
      <c r="C27" s="122"/>
      <c r="D27" s="122">
        <v>3.7499999999999999E-2</v>
      </c>
      <c r="E27" s="122">
        <v>7.2190000000000004E-2</v>
      </c>
      <c r="F27" s="122"/>
    </row>
    <row r="28" spans="1:6">
      <c r="C28" s="122"/>
      <c r="D28" s="122"/>
      <c r="E28" s="536">
        <v>3.7499999999999999E-2</v>
      </c>
      <c r="F28" s="536"/>
    </row>
    <row r="29" spans="1:6">
      <c r="C29" s="122"/>
      <c r="D29" s="122"/>
      <c r="E29" s="122"/>
      <c r="F29" s="536"/>
    </row>
    <row r="30" spans="1:6">
      <c r="A30" s="112" t="s">
        <v>91</v>
      </c>
      <c r="B30" s="112" t="s">
        <v>92</v>
      </c>
      <c r="C30" s="112">
        <v>2019</v>
      </c>
      <c r="D30" s="112">
        <v>2020</v>
      </c>
      <c r="E30" s="112">
        <v>2021</v>
      </c>
      <c r="F30" s="112" t="s">
        <v>1</v>
      </c>
    </row>
    <row r="31" spans="1:6">
      <c r="A31" s="4">
        <v>2019</v>
      </c>
      <c r="B31" s="120">
        <f>'electric activity'!$G$10</f>
        <v>123219583.37592866</v>
      </c>
      <c r="C31" s="120">
        <f>$B$31*C26</f>
        <v>4620734.3765973244</v>
      </c>
      <c r="D31" s="120">
        <f>$B$31*D26</f>
        <v>8895221.7239082903</v>
      </c>
      <c r="E31" s="120">
        <f>$B$31*E26</f>
        <v>8227371.5820107562</v>
      </c>
      <c r="F31" s="537">
        <f>SUM(C31:E31)</f>
        <v>21743327.68251637</v>
      </c>
    </row>
    <row r="32" spans="1:6">
      <c r="A32" s="4">
        <v>2020</v>
      </c>
      <c r="B32" s="3">
        <f>'electric activity'!$H$10</f>
        <v>127030420.93455684</v>
      </c>
      <c r="D32" s="3">
        <f>$B$32*D27</f>
        <v>4763640.7850458818</v>
      </c>
      <c r="E32" s="3">
        <f>$B$32*E27</f>
        <v>9170326.0872656591</v>
      </c>
      <c r="F32" s="3">
        <f>SUM(D32:E32)</f>
        <v>13933966.87231154</v>
      </c>
    </row>
    <row r="33" spans="1:6">
      <c r="A33" s="4">
        <v>2021</v>
      </c>
      <c r="B33" s="3">
        <f>'electric activity'!$I$10</f>
        <v>130959117.05511464</v>
      </c>
      <c r="D33" s="3"/>
      <c r="E33" s="3">
        <f>$B$33*E28</f>
        <v>4910966.8895667987</v>
      </c>
      <c r="F33" s="3">
        <f>SUM(D33:E33)</f>
        <v>4910966.8895667987</v>
      </c>
    </row>
    <row r="34" spans="1:6" ht="15.75" thickBot="1">
      <c r="B34" s="121">
        <f t="shared" ref="B34:F34" si="2">SUM(B31:B33)</f>
        <v>381209121.36560011</v>
      </c>
      <c r="C34" s="121">
        <f t="shared" si="2"/>
        <v>4620734.3765973244</v>
      </c>
      <c r="D34" s="121">
        <f t="shared" si="2"/>
        <v>13658862.508954171</v>
      </c>
      <c r="E34" s="121">
        <f t="shared" si="2"/>
        <v>22308664.558843214</v>
      </c>
      <c r="F34" s="121">
        <f t="shared" si="2"/>
        <v>40588261.444394715</v>
      </c>
    </row>
    <row r="35" spans="1:6" ht="15.75" thickTop="1">
      <c r="B35" s="18"/>
      <c r="C35" s="18"/>
      <c r="D35" s="18"/>
      <c r="E35" s="18"/>
      <c r="F35" s="18"/>
    </row>
    <row r="36" spans="1:6">
      <c r="A36" s="4" t="s">
        <v>94</v>
      </c>
    </row>
    <row r="37" spans="1:6">
      <c r="C37" s="122">
        <v>3.7499999999999999E-2</v>
      </c>
      <c r="D37" s="122">
        <v>7.2190000000000004E-2</v>
      </c>
      <c r="E37" s="122">
        <v>6.6769999999999996E-2</v>
      </c>
      <c r="F37" s="535">
        <v>5.2850000000000001E-2</v>
      </c>
    </row>
    <row r="38" spans="1:6">
      <c r="C38" s="122"/>
      <c r="D38" s="122">
        <v>3.7499999999999999E-2</v>
      </c>
      <c r="E38" s="122">
        <v>7.2190000000000004E-2</v>
      </c>
      <c r="F38" s="122"/>
    </row>
    <row r="39" spans="1:6">
      <c r="C39" s="122"/>
      <c r="D39" s="122"/>
      <c r="E39" s="536">
        <v>3.7499999999999999E-2</v>
      </c>
      <c r="F39" s="536"/>
    </row>
    <row r="40" spans="1:6">
      <c r="C40" s="122"/>
      <c r="D40" s="122"/>
      <c r="E40" s="122"/>
      <c r="F40" s="122"/>
    </row>
    <row r="41" spans="1:6">
      <c r="A41" s="112" t="s">
        <v>91</v>
      </c>
      <c r="B41" s="112" t="s">
        <v>92</v>
      </c>
      <c r="C41" s="112">
        <v>2019</v>
      </c>
      <c r="D41" s="112">
        <v>2020</v>
      </c>
      <c r="E41" s="112">
        <v>2021</v>
      </c>
      <c r="F41" s="112" t="s">
        <v>1</v>
      </c>
    </row>
    <row r="42" spans="1:6">
      <c r="A42" s="4">
        <v>2019</v>
      </c>
      <c r="B42" s="120">
        <v>0</v>
      </c>
      <c r="C42" s="120">
        <f>$B$42*C37</f>
        <v>0</v>
      </c>
      <c r="D42" s="120">
        <f>$B$42*D37</f>
        <v>0</v>
      </c>
      <c r="E42" s="120">
        <f>$B$42*E37</f>
        <v>0</v>
      </c>
      <c r="F42" s="537">
        <f>SUM(C42:E42)</f>
        <v>0</v>
      </c>
    </row>
    <row r="43" spans="1:6">
      <c r="A43" s="4">
        <v>2020</v>
      </c>
      <c r="B43" s="3">
        <v>0</v>
      </c>
      <c r="D43" s="3">
        <f>$B$43*D38</f>
        <v>0</v>
      </c>
      <c r="E43" s="3">
        <f>$B$43*E38</f>
        <v>0</v>
      </c>
      <c r="F43" s="3">
        <f>SUM(D43:E43)</f>
        <v>0</v>
      </c>
    </row>
    <row r="44" spans="1:6">
      <c r="A44" s="4">
        <v>2021</v>
      </c>
      <c r="B44" s="3">
        <v>0</v>
      </c>
      <c r="D44" s="3"/>
      <c r="E44" s="3">
        <f>$B$44*E39</f>
        <v>0</v>
      </c>
      <c r="F44" s="3">
        <f>SUM(D44:E44)</f>
        <v>0</v>
      </c>
    </row>
    <row r="45" spans="1:6" ht="15.75" thickBot="1">
      <c r="B45" s="121">
        <f t="shared" ref="B45:F45" si="3">SUM(B42:B44)</f>
        <v>0</v>
      </c>
      <c r="C45" s="121">
        <f t="shared" si="3"/>
        <v>0</v>
      </c>
      <c r="D45" s="121">
        <f t="shared" si="3"/>
        <v>0</v>
      </c>
      <c r="E45" s="121">
        <f t="shared" si="3"/>
        <v>0</v>
      </c>
      <c r="F45" s="121">
        <f t="shared" si="3"/>
        <v>0</v>
      </c>
    </row>
    <row r="46" spans="1:6" ht="15.75" thickTop="1">
      <c r="B46" s="18"/>
      <c r="C46" s="18"/>
      <c r="D46" s="18"/>
      <c r="E46" s="18"/>
      <c r="F46" s="18"/>
    </row>
    <row r="47" spans="1:6">
      <c r="A47" s="4" t="s">
        <v>95</v>
      </c>
    </row>
    <row r="48" spans="1:6">
      <c r="C48" s="122">
        <v>0.2</v>
      </c>
      <c r="D48" s="122">
        <v>0.32</v>
      </c>
      <c r="E48" s="122">
        <v>0.192</v>
      </c>
      <c r="F48" s="535"/>
    </row>
    <row r="49" spans="1:7">
      <c r="C49" s="122"/>
      <c r="D49" s="122">
        <v>0.2</v>
      </c>
      <c r="E49" s="122">
        <v>0.32</v>
      </c>
      <c r="F49" s="122"/>
    </row>
    <row r="50" spans="1:7">
      <c r="C50" s="122"/>
      <c r="D50" s="122"/>
      <c r="E50" s="536">
        <v>0.2</v>
      </c>
      <c r="F50" s="536"/>
    </row>
    <row r="51" spans="1:7">
      <c r="C51" s="122"/>
      <c r="D51" s="122"/>
      <c r="E51" s="122"/>
      <c r="F51" s="536"/>
    </row>
    <row r="52" spans="1:7">
      <c r="A52" s="112" t="s">
        <v>91</v>
      </c>
      <c r="B52" s="112" t="s">
        <v>92</v>
      </c>
      <c r="C52" s="112">
        <v>2019</v>
      </c>
      <c r="D52" s="112">
        <v>2020</v>
      </c>
      <c r="E52" s="112">
        <v>2021</v>
      </c>
      <c r="F52" s="112" t="s">
        <v>1</v>
      </c>
    </row>
    <row r="53" spans="1:7">
      <c r="A53" s="4">
        <v>2019</v>
      </c>
      <c r="B53" s="120">
        <f>'electric activity'!$G$14</f>
        <v>56628240.085732639</v>
      </c>
      <c r="C53" s="120">
        <f>$B$53*C48</f>
        <v>11325648.017146528</v>
      </c>
      <c r="D53" s="120">
        <f>$B$53*D48</f>
        <v>18121036.827434447</v>
      </c>
      <c r="E53" s="120">
        <f>$B$53*E48</f>
        <v>10872622.096460667</v>
      </c>
      <c r="F53" s="537">
        <f>SUM(C53:E53)</f>
        <v>40319306.941041641</v>
      </c>
    </row>
    <row r="54" spans="1:7">
      <c r="A54" s="4">
        <v>2020</v>
      </c>
      <c r="B54" s="3">
        <f>'electric activity'!$H$14</f>
        <v>58375774.901277043</v>
      </c>
      <c r="D54" s="3">
        <f>$B$54*D49</f>
        <v>11675154.98025541</v>
      </c>
      <c r="E54" s="3">
        <f>$B$54*E49</f>
        <v>18680247.968408655</v>
      </c>
      <c r="F54" s="3">
        <f>SUM(D54:E54)</f>
        <v>30355402.948664065</v>
      </c>
    </row>
    <row r="55" spans="1:7">
      <c r="A55" s="4">
        <v>2021</v>
      </c>
      <c r="B55" s="3">
        <f>'electric activity'!$I$14</f>
        <v>51414155.559539527</v>
      </c>
      <c r="D55" s="3"/>
      <c r="E55" s="3">
        <f>$B$55*E50</f>
        <v>10282831.111907907</v>
      </c>
      <c r="F55" s="3">
        <f>SUM(D55:E55)</f>
        <v>10282831.111907907</v>
      </c>
    </row>
    <row r="56" spans="1:7" ht="15.75" thickBot="1">
      <c r="B56" s="121">
        <f t="shared" ref="B56:F56" si="4">SUM(B53:B55)</f>
        <v>166418170.5465492</v>
      </c>
      <c r="C56" s="121">
        <f t="shared" si="4"/>
        <v>11325648.017146528</v>
      </c>
      <c r="D56" s="121">
        <f t="shared" si="4"/>
        <v>29796191.807689857</v>
      </c>
      <c r="E56" s="121">
        <f t="shared" si="4"/>
        <v>39835701.176777229</v>
      </c>
      <c r="F56" s="121">
        <f t="shared" si="4"/>
        <v>80957541.001613617</v>
      </c>
    </row>
    <row r="57" spans="1:7" ht="15.75" thickTop="1">
      <c r="B57" s="18"/>
      <c r="C57" s="18"/>
      <c r="D57" s="18"/>
      <c r="E57" s="18"/>
      <c r="F57" s="18"/>
    </row>
    <row r="58" spans="1:7">
      <c r="A58" s="4" t="s">
        <v>96</v>
      </c>
    </row>
    <row r="59" spans="1:7">
      <c r="C59" s="122">
        <v>0.16666666666666666</v>
      </c>
      <c r="D59" s="122">
        <v>0.33333333333333331</v>
      </c>
      <c r="E59" s="122">
        <v>0.33333333333333331</v>
      </c>
      <c r="F59" s="122"/>
    </row>
    <row r="60" spans="1:7">
      <c r="C60" s="122"/>
      <c r="D60" s="536">
        <f>1/3/2</f>
        <v>0.16666666666666666</v>
      </c>
      <c r="E60" s="536">
        <f>1/3</f>
        <v>0.33333333333333331</v>
      </c>
      <c r="F60" s="122"/>
      <c r="G60" s="122"/>
    </row>
    <row r="61" spans="1:7">
      <c r="C61" s="122"/>
      <c r="D61" s="122"/>
      <c r="E61" s="536">
        <f>1/3/2</f>
        <v>0.16666666666666666</v>
      </c>
      <c r="F61" s="536"/>
      <c r="G61" s="122"/>
    </row>
    <row r="62" spans="1:7">
      <c r="C62" s="122"/>
      <c r="D62" s="122"/>
      <c r="E62" s="122"/>
      <c r="F62" s="536"/>
      <c r="G62" s="541"/>
    </row>
    <row r="63" spans="1:7">
      <c r="A63" s="112" t="s">
        <v>91</v>
      </c>
      <c r="B63" s="112" t="s">
        <v>92</v>
      </c>
      <c r="C63" s="112">
        <f>C$8</f>
        <v>2019</v>
      </c>
      <c r="D63" s="112">
        <f t="shared" ref="D63:F63" si="5">D$8</f>
        <v>2020</v>
      </c>
      <c r="E63" s="112">
        <f t="shared" si="5"/>
        <v>2021</v>
      </c>
      <c r="F63" s="112" t="str">
        <f t="shared" si="5"/>
        <v>Total</v>
      </c>
    </row>
    <row r="64" spans="1:7">
      <c r="A64" s="538">
        <v>2018</v>
      </c>
      <c r="B64" s="539">
        <f>-B76</f>
        <v>-100037416.65184399</v>
      </c>
      <c r="C64" s="539">
        <f t="shared" ref="C64:F64" si="6">-C76</f>
        <v>-33345805.550614666</v>
      </c>
      <c r="D64" s="539">
        <f t="shared" si="6"/>
        <v>-33345805.550614666</v>
      </c>
      <c r="E64" s="539">
        <f t="shared" si="6"/>
        <v>-13534236.910434661</v>
      </c>
      <c r="F64" s="539">
        <f t="shared" si="6"/>
        <v>-80225848.011663988</v>
      </c>
    </row>
    <row r="65" spans="1:6">
      <c r="A65" s="4">
        <f>$A9</f>
        <v>2019</v>
      </c>
      <c r="B65" s="120">
        <f>'electric activity'!$G$11</f>
        <v>54550914.901827984</v>
      </c>
      <c r="C65" s="120">
        <f>$B$65*C59</f>
        <v>9091819.1503046639</v>
      </c>
      <c r="D65" s="120">
        <f>$B$65*D59</f>
        <v>18183638.300609328</v>
      </c>
      <c r="E65" s="120">
        <f>$B$65*E59</f>
        <v>18183638.300609328</v>
      </c>
      <c r="F65" s="537">
        <f>SUM(C65:E65)</f>
        <v>45459095.751523316</v>
      </c>
    </row>
    <row r="66" spans="1:6">
      <c r="A66" s="4">
        <f>$A10</f>
        <v>2020</v>
      </c>
      <c r="B66" s="3">
        <f>'electric activity'!$H$11</f>
        <v>63364943.179717429</v>
      </c>
      <c r="D66" s="3">
        <f>$B$66*D60</f>
        <v>10560823.863286238</v>
      </c>
      <c r="E66" s="3">
        <f>$B$66*E60</f>
        <v>21121647.726572476</v>
      </c>
      <c r="F66" s="537">
        <f>SUM(C66:E66)</f>
        <v>31682471.589858714</v>
      </c>
    </row>
    <row r="67" spans="1:6">
      <c r="A67" s="4">
        <f>$A11</f>
        <v>2021</v>
      </c>
      <c r="B67" s="3">
        <f>'electric activity'!$I$11</f>
        <v>73603092.292669728</v>
      </c>
      <c r="D67" s="3"/>
      <c r="E67" s="3">
        <f>$B$67*E61</f>
        <v>12267182.048778288</v>
      </c>
      <c r="F67" s="537">
        <f>SUM(C67:E67)</f>
        <v>12267182.048778288</v>
      </c>
    </row>
    <row r="68" spans="1:6" ht="15.75" thickBot="1">
      <c r="B68" s="121">
        <f>SUM(B64:B67)</f>
        <v>91481533.722371146</v>
      </c>
      <c r="C68" s="121">
        <f t="shared" ref="C68:F68" si="7">SUM(C64:C67)</f>
        <v>-24253986.400310002</v>
      </c>
      <c r="D68" s="121">
        <f t="shared" si="7"/>
        <v>-4601343.3867191002</v>
      </c>
      <c r="E68" s="121">
        <f t="shared" si="7"/>
        <v>38038231.165525429</v>
      </c>
      <c r="F68" s="121">
        <f t="shared" si="7"/>
        <v>9182901.3784963302</v>
      </c>
    </row>
    <row r="69" spans="1:6" ht="15.75" thickTop="1">
      <c r="B69" s="18"/>
      <c r="C69" s="18"/>
      <c r="D69" s="18"/>
      <c r="E69" s="18"/>
      <c r="F69" s="18"/>
    </row>
    <row r="70" spans="1:6">
      <c r="A70" s="4" t="s">
        <v>97</v>
      </c>
    </row>
    <row r="71" spans="1:6">
      <c r="C71" s="122">
        <v>0.16666666666666666</v>
      </c>
      <c r="D71" s="122">
        <v>0.33333333333333331</v>
      </c>
      <c r="E71" s="122">
        <v>0.33333333333333331</v>
      </c>
      <c r="F71" s="122"/>
    </row>
    <row r="72" spans="1:6">
      <c r="C72" s="122"/>
      <c r="D72" s="536">
        <f>1/3/2</f>
        <v>0.16666666666666666</v>
      </c>
      <c r="E72" s="536">
        <f>1/3</f>
        <v>0.33333333333333331</v>
      </c>
      <c r="F72" s="122"/>
    </row>
    <row r="73" spans="1:6">
      <c r="C73" s="122"/>
      <c r="D73" s="122"/>
      <c r="E73" s="536">
        <f>1/3/2</f>
        <v>0.16666666666666666</v>
      </c>
      <c r="F73" s="536"/>
    </row>
    <row r="74" spans="1:6">
      <c r="C74" s="122"/>
      <c r="D74" s="122"/>
      <c r="E74" s="122"/>
      <c r="F74" s="536"/>
    </row>
    <row r="75" spans="1:6">
      <c r="A75" s="112" t="s">
        <v>91</v>
      </c>
      <c r="B75" s="112" t="s">
        <v>92</v>
      </c>
      <c r="C75" s="112">
        <f>C$8</f>
        <v>2019</v>
      </c>
      <c r="D75" s="112">
        <f t="shared" ref="D75:F75" si="8">D$8</f>
        <v>2020</v>
      </c>
      <c r="E75" s="112">
        <f t="shared" si="8"/>
        <v>2021</v>
      </c>
      <c r="F75" s="112" t="str">
        <f t="shared" si="8"/>
        <v>Total</v>
      </c>
    </row>
    <row r="76" spans="1:6">
      <c r="A76" s="538">
        <v>2018</v>
      </c>
      <c r="B76" s="539">
        <v>100037416.65184399</v>
      </c>
      <c r="C76" s="539">
        <v>33345805.550614666</v>
      </c>
      <c r="D76" s="539">
        <v>33345805.550614666</v>
      </c>
      <c r="E76" s="539">
        <v>13534236.910434661</v>
      </c>
      <c r="F76" s="539">
        <f>SUM(C76:E76)</f>
        <v>80225848.011663988</v>
      </c>
    </row>
    <row r="77" spans="1:6">
      <c r="A77" s="4">
        <f>$A31</f>
        <v>2019</v>
      </c>
      <c r="B77" s="120">
        <f>'electric activity'!$G$15</f>
        <v>30492738.400130928</v>
      </c>
      <c r="C77" s="120">
        <f>$B$77*C71</f>
        <v>5082123.0666884873</v>
      </c>
      <c r="D77" s="120">
        <f>$B$77*D71</f>
        <v>10164246.133376975</v>
      </c>
      <c r="E77" s="120">
        <f>$B$77*E71</f>
        <v>10164246.133376975</v>
      </c>
      <c r="F77" s="537">
        <f>SUM(C77:E77)</f>
        <v>25410615.333442435</v>
      </c>
    </row>
    <row r="78" spans="1:6">
      <c r="A78" s="4">
        <f>$A32</f>
        <v>2020</v>
      </c>
      <c r="B78" s="3">
        <f>'electric activity'!$H$15</f>
        <v>39886525.106570065</v>
      </c>
      <c r="D78" s="3">
        <f>$B$78*D72</f>
        <v>6647754.1844283435</v>
      </c>
      <c r="E78" s="3">
        <f>$B$78*E72</f>
        <v>13295508.368856687</v>
      </c>
      <c r="F78" s="537">
        <f>SUM(C78:E78)</f>
        <v>19943262.553285033</v>
      </c>
    </row>
    <row r="79" spans="1:6">
      <c r="A79" s="4">
        <f>$A33</f>
        <v>2021</v>
      </c>
      <c r="B79" s="3">
        <f>'electric activity'!$I$15</f>
        <v>30631977.834374245</v>
      </c>
      <c r="D79" s="3"/>
      <c r="E79" s="3">
        <f>$B$79*E73</f>
        <v>5105329.6390623739</v>
      </c>
      <c r="F79" s="537">
        <f>SUM(C79:E79)</f>
        <v>5105329.6390623739</v>
      </c>
    </row>
    <row r="80" spans="1:6" ht="15.75" thickBot="1">
      <c r="B80" s="121">
        <f>SUM(B76:B79)</f>
        <v>201048657.99291924</v>
      </c>
      <c r="C80" s="121">
        <f t="shared" ref="C80:F80" si="9">SUM(C76:C79)</f>
        <v>38427928.617303155</v>
      </c>
      <c r="D80" s="121">
        <f t="shared" si="9"/>
        <v>50157805.868419982</v>
      </c>
      <c r="E80" s="121">
        <f t="shared" si="9"/>
        <v>42099321.051730692</v>
      </c>
      <c r="F80" s="121">
        <f t="shared" si="9"/>
        <v>130685055.53745383</v>
      </c>
    </row>
    <row r="81" spans="1:7" ht="15.75" outlineLevel="1" thickTop="1">
      <c r="A81" s="542"/>
      <c r="D81" s="3"/>
      <c r="E81" s="3"/>
    </row>
    <row r="82" spans="1:7" outlineLevel="1">
      <c r="A82" s="4" t="s">
        <v>98</v>
      </c>
    </row>
    <row r="83" spans="1:7" outlineLevel="1">
      <c r="C83" s="122">
        <v>0.1429</v>
      </c>
      <c r="D83" s="122">
        <v>0.24490000000000001</v>
      </c>
      <c r="E83" s="122">
        <v>0.12243</v>
      </c>
      <c r="F83" s="122"/>
    </row>
    <row r="84" spans="1:7" outlineLevel="1">
      <c r="C84" s="122"/>
      <c r="D84" s="122">
        <v>0.1429</v>
      </c>
      <c r="E84" s="122">
        <v>0.24490000000000001</v>
      </c>
      <c r="F84" s="122"/>
    </row>
    <row r="85" spans="1:7" outlineLevel="1">
      <c r="C85" s="122"/>
      <c r="D85" s="122"/>
      <c r="E85" s="122">
        <v>0.1429</v>
      </c>
      <c r="F85" s="122"/>
      <c r="G85" s="122"/>
    </row>
    <row r="86" spans="1:7" outlineLevel="1">
      <c r="C86" s="122"/>
      <c r="D86" s="122"/>
      <c r="E86" s="122"/>
      <c r="F86" s="122"/>
      <c r="G86" s="122"/>
    </row>
    <row r="87" spans="1:7" outlineLevel="1">
      <c r="A87" s="112" t="s">
        <v>91</v>
      </c>
      <c r="B87" s="112" t="s">
        <v>92</v>
      </c>
      <c r="C87" s="112">
        <f>C$8</f>
        <v>2019</v>
      </c>
      <c r="D87" s="112">
        <f t="shared" ref="D87:F87" si="10">D$8</f>
        <v>2020</v>
      </c>
      <c r="E87" s="112">
        <f t="shared" si="10"/>
        <v>2021</v>
      </c>
      <c r="F87" s="112" t="str">
        <f t="shared" si="10"/>
        <v>Total</v>
      </c>
    </row>
    <row r="88" spans="1:7" outlineLevel="1">
      <c r="A88" s="4">
        <f>$A9</f>
        <v>2019</v>
      </c>
      <c r="B88" s="120">
        <f>'electric activity'!$G$12</f>
        <v>35696720.410958663</v>
      </c>
      <c r="C88" s="120">
        <f>$B$88*C83</f>
        <v>5101061.3467259929</v>
      </c>
      <c r="D88" s="120">
        <f>$B$88*D83</f>
        <v>8742126.8286437765</v>
      </c>
      <c r="E88" s="120">
        <f>$B$88*E83</f>
        <v>4370349.4799136687</v>
      </c>
      <c r="F88" s="120">
        <f>SUM(C88:E88)</f>
        <v>18213537.655283436</v>
      </c>
    </row>
    <row r="89" spans="1:7" outlineLevel="1">
      <c r="A89" s="4">
        <f>$A10</f>
        <v>2020</v>
      </c>
      <c r="B89" s="120">
        <f>'electric activity'!$H$12</f>
        <v>37852765.34922111</v>
      </c>
      <c r="D89" s="3">
        <f>$B$89*D84</f>
        <v>5409160.1684036963</v>
      </c>
      <c r="E89" s="3">
        <f>$B$89*E84</f>
        <v>9270142.2340242509</v>
      </c>
      <c r="F89" s="3">
        <f>SUM(D89:E89)</f>
        <v>14679302.402427947</v>
      </c>
    </row>
    <row r="90" spans="1:7" outlineLevel="1">
      <c r="A90" s="4">
        <f>$A11</f>
        <v>2021</v>
      </c>
      <c r="B90" s="120">
        <f>'electric activity'!$I$12</f>
        <v>40139033.168529518</v>
      </c>
      <c r="D90" s="3"/>
      <c r="E90" s="3">
        <f>$B$90*E85</f>
        <v>5735867.8397828685</v>
      </c>
      <c r="F90" s="3">
        <f>SUM(D90:E90)</f>
        <v>5735867.8397828685</v>
      </c>
    </row>
    <row r="91" spans="1:7" ht="15.75" outlineLevel="1" thickBot="1">
      <c r="B91" s="121">
        <f t="shared" ref="B91:F91" si="11">SUM(B88:B90)</f>
        <v>113688518.9287093</v>
      </c>
      <c r="C91" s="121">
        <f t="shared" si="11"/>
        <v>5101061.3467259929</v>
      </c>
      <c r="D91" s="121">
        <f t="shared" si="11"/>
        <v>14151286.997047473</v>
      </c>
      <c r="E91" s="121">
        <f t="shared" si="11"/>
        <v>19376359.553720787</v>
      </c>
      <c r="F91" s="121">
        <f t="shared" si="11"/>
        <v>38628707.897494256</v>
      </c>
    </row>
    <row r="92" spans="1:7" ht="15.75" outlineLevel="1" thickTop="1">
      <c r="B92" s="18"/>
      <c r="C92" s="18"/>
      <c r="D92" s="18"/>
      <c r="E92" s="18"/>
      <c r="F92" s="18"/>
    </row>
    <row r="93" spans="1:7" outlineLevel="1">
      <c r="B93" s="18"/>
      <c r="C93" s="18"/>
      <c r="D93" s="18"/>
      <c r="E93" s="18"/>
      <c r="F93" s="18"/>
    </row>
    <row r="94" spans="1:7">
      <c r="A94" s="4" t="s">
        <v>99</v>
      </c>
    </row>
    <row r="95" spans="1:7" outlineLevel="1">
      <c r="A95" s="112" t="s">
        <v>91</v>
      </c>
      <c r="B95" s="112" t="s">
        <v>92</v>
      </c>
      <c r="C95" s="112">
        <f>C$8</f>
        <v>2019</v>
      </c>
      <c r="D95" s="112">
        <f t="shared" ref="D95:F95" si="12">D$8</f>
        <v>2020</v>
      </c>
      <c r="E95" s="112">
        <f t="shared" si="12"/>
        <v>2021</v>
      </c>
      <c r="F95" s="112" t="str">
        <f t="shared" si="12"/>
        <v>Total</v>
      </c>
    </row>
    <row r="96" spans="1:7" outlineLevel="1">
      <c r="A96" s="4">
        <f>A88</f>
        <v>2019</v>
      </c>
      <c r="B96" s="120">
        <f t="shared" ref="B96:E98" si="13">SUM(B9,B20,B31,B53,B65,B77,B88)</f>
        <v>454717479.28380847</v>
      </c>
      <c r="C96" s="120">
        <f t="shared" si="13"/>
        <v>41001234.036559105</v>
      </c>
      <c r="D96" s="120">
        <f t="shared" si="13"/>
        <v>75232862.689438105</v>
      </c>
      <c r="E96" s="120">
        <f t="shared" si="13"/>
        <v>62109439.758804649</v>
      </c>
      <c r="F96" s="120">
        <f>SUM(C96:E96)</f>
        <v>178343536.48480186</v>
      </c>
    </row>
    <row r="97" spans="1:6" outlineLevel="1">
      <c r="A97" s="4">
        <f>A89</f>
        <v>2020</v>
      </c>
      <c r="B97" s="120">
        <f t="shared" si="13"/>
        <v>486807062.20957041</v>
      </c>
      <c r="C97" s="120">
        <f t="shared" si="13"/>
        <v>0</v>
      </c>
      <c r="D97" s="120">
        <f t="shared" si="13"/>
        <v>45067657.709103122</v>
      </c>
      <c r="E97" s="120">
        <f t="shared" si="13"/>
        <v>83109686.302500412</v>
      </c>
      <c r="F97" s="120">
        <f>SUM(C97:E97)</f>
        <v>128177344.01160353</v>
      </c>
    </row>
    <row r="98" spans="1:6" outlineLevel="1">
      <c r="A98" s="4">
        <f>A90</f>
        <v>2021</v>
      </c>
      <c r="B98" s="120">
        <f t="shared" si="13"/>
        <v>493526324.67440438</v>
      </c>
      <c r="C98" s="120">
        <f t="shared" si="13"/>
        <v>0</v>
      </c>
      <c r="D98" s="120">
        <f t="shared" si="13"/>
        <v>0</v>
      </c>
      <c r="E98" s="120">
        <f t="shared" si="13"/>
        <v>44556388.107754864</v>
      </c>
      <c r="F98" s="120">
        <f>SUM(C98:E98)</f>
        <v>44556388.107754864</v>
      </c>
    </row>
    <row r="99" spans="1:6" ht="15.75" outlineLevel="1" thickBot="1">
      <c r="B99" s="121">
        <f t="shared" ref="B99:F99" si="14">SUM(B96:B98)</f>
        <v>1435050866.1677833</v>
      </c>
      <c r="C99" s="121">
        <f t="shared" si="14"/>
        <v>41001234.036559105</v>
      </c>
      <c r="D99" s="121">
        <f t="shared" si="14"/>
        <v>120300520.39854123</v>
      </c>
      <c r="E99" s="121">
        <f t="shared" si="14"/>
        <v>189775514.1690599</v>
      </c>
      <c r="F99" s="121">
        <f t="shared" si="14"/>
        <v>351077268.60416025</v>
      </c>
    </row>
    <row r="100" spans="1:6" ht="15.75" thickTop="1"/>
  </sheetData>
  <pageMargins left="0.7" right="0.7" top="0.75" bottom="0.75" header="0.3" footer="0.3"/>
  <pageSetup scale="85" orientation="portrait" r:id="rId1"/>
  <headerFooter>
    <oddFooter>&amp;L&amp;P&amp;R&amp;A
&amp;Z&amp;F</oddFooter>
  </headerFooter>
  <rowBreaks count="2" manualBreakCount="2">
    <brk id="46" max="16383" man="1"/>
    <brk id="8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L92"/>
  <sheetViews>
    <sheetView workbookViewId="0">
      <pane xSplit="2" ySplit="6" topLeftCell="C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ColWidth="9.140625" defaultRowHeight="15" outlineLevelRow="1"/>
  <cols>
    <col min="1" max="1" width="9.140625" style="105"/>
    <col min="2" max="2" width="20.85546875" style="98" customWidth="1"/>
    <col min="3" max="3" width="12.42578125" style="98" bestFit="1" customWidth="1"/>
    <col min="4" max="4" width="19.7109375" style="98" customWidth="1"/>
    <col min="5" max="5" width="11" style="98" customWidth="1"/>
    <col min="6" max="6" width="2.7109375" style="98" customWidth="1"/>
    <col min="7" max="9" width="15.5703125" style="98" customWidth="1"/>
    <col min="10" max="10" width="15.28515625" style="98" bestFit="1" customWidth="1"/>
    <col min="11" max="11" width="14.28515625" style="98" bestFit="1" customWidth="1"/>
    <col min="12" max="12" width="14.85546875" style="98" customWidth="1"/>
    <col min="13" max="13" width="12.5703125" style="98" bestFit="1" customWidth="1"/>
    <col min="14" max="14" width="17" style="4" customWidth="1"/>
    <col min="15" max="15" width="42.42578125" style="4" bestFit="1" customWidth="1"/>
    <col min="16" max="38" width="9.140625" style="4"/>
    <col min="39" max="16384" width="9.140625" style="98"/>
  </cols>
  <sheetData>
    <row r="1" spans="1:13" ht="18.75">
      <c r="A1" s="111" t="s">
        <v>128</v>
      </c>
    </row>
    <row r="2" spans="1:13" ht="18.75">
      <c r="A2" s="104" t="s">
        <v>27</v>
      </c>
    </row>
    <row r="5" spans="1:13">
      <c r="A5" s="19"/>
      <c r="B5" s="20"/>
      <c r="C5" s="20"/>
      <c r="D5" s="21"/>
      <c r="G5" s="524" t="s">
        <v>26</v>
      </c>
      <c r="H5" s="525"/>
      <c r="I5" s="525"/>
      <c r="J5" s="526"/>
      <c r="K5" s="530" t="s">
        <v>70</v>
      </c>
    </row>
    <row r="6" spans="1:13" ht="45">
      <c r="A6" s="23" t="s">
        <v>3</v>
      </c>
      <c r="B6" s="24"/>
      <c r="C6" s="24"/>
      <c r="D6" s="14" t="s">
        <v>29</v>
      </c>
      <c r="E6" s="25" t="s">
        <v>28</v>
      </c>
      <c r="F6" s="25"/>
      <c r="G6" s="31">
        <v>2019</v>
      </c>
      <c r="H6" s="31">
        <v>2020</v>
      </c>
      <c r="I6" s="31">
        <v>2021</v>
      </c>
      <c r="J6" s="31" t="s">
        <v>20</v>
      </c>
      <c r="K6" s="31" t="s">
        <v>20</v>
      </c>
    </row>
    <row r="8" spans="1:13">
      <c r="A8" s="26">
        <f>IF(ISBLANK(B8),"",MAX(A$7:A7)+1)</f>
        <v>1</v>
      </c>
      <c r="B8" s="98" t="s">
        <v>18</v>
      </c>
    </row>
    <row r="9" spans="1:13">
      <c r="A9" s="26">
        <f>IF(ISBLANK(B9),"",MAX(A$7:A8)+1)</f>
        <v>2</v>
      </c>
      <c r="B9" s="99" t="s">
        <v>6</v>
      </c>
      <c r="C9" s="99" t="s">
        <v>35</v>
      </c>
      <c r="D9" s="98">
        <f>'TY Functl GP&amp;AD (G)'!P25</f>
        <v>69070916.140000001</v>
      </c>
      <c r="E9" s="29">
        <v>1.3282089954823606E-2</v>
      </c>
      <c r="F9" s="29"/>
      <c r="G9" s="98">
        <f t="shared" ref="G9:G14" si="0">+D9*E9</f>
        <v>917406.12143355771</v>
      </c>
      <c r="H9" s="98">
        <f t="shared" ref="H9:H14" si="1">+(D9+G9)*E9</f>
        <v>929591.19206354406</v>
      </c>
      <c r="I9" s="98">
        <f t="shared" ref="I9:I14" si="2">+(+D9+G9+H9)*(+E9)</f>
        <v>941938.1058977436</v>
      </c>
      <c r="J9" s="98">
        <f>SUM(G9:I9)</f>
        <v>2788935.4193948456</v>
      </c>
      <c r="K9" s="98">
        <f>SUM(D9,J9)</f>
        <v>71859851.559394851</v>
      </c>
    </row>
    <row r="10" spans="1:13">
      <c r="A10" s="26">
        <f>IF(ISBLANK(B10),"",MAX(A$7:A9)+1)</f>
        <v>3</v>
      </c>
      <c r="B10" s="99" t="s">
        <v>7</v>
      </c>
      <c r="C10" s="99" t="s">
        <v>35</v>
      </c>
      <c r="D10" s="98">
        <v>0</v>
      </c>
      <c r="E10" s="29">
        <v>0</v>
      </c>
      <c r="F10" s="29"/>
      <c r="G10" s="98">
        <f t="shared" si="0"/>
        <v>0</v>
      </c>
      <c r="H10" s="98">
        <f t="shared" si="1"/>
        <v>0</v>
      </c>
      <c r="I10" s="98">
        <f t="shared" si="2"/>
        <v>0</v>
      </c>
      <c r="J10" s="98">
        <f t="shared" ref="J10:J16" si="3">SUM(G10:I10)</f>
        <v>0</v>
      </c>
      <c r="K10" s="98">
        <f t="shared" ref="K10:K17" si="4">SUM(D10,J10)</f>
        <v>0</v>
      </c>
    </row>
    <row r="11" spans="1:13">
      <c r="A11" s="26">
        <f>IF(ISBLANK(B11),"",MAX(A$7:A10)+1)</f>
        <v>4</v>
      </c>
      <c r="B11" s="99" t="s">
        <v>8</v>
      </c>
      <c r="C11" s="99" t="s">
        <v>35</v>
      </c>
      <c r="D11" s="98">
        <f>'TY Functl GP&amp;AD (G)'!P27-D14-D15</f>
        <v>3717931323.3387775</v>
      </c>
      <c r="E11" s="29">
        <v>5.2166066813214673E-2</v>
      </c>
      <c r="F11" s="29"/>
      <c r="G11" s="98">
        <f t="shared" si="0"/>
        <v>193949853.82023433</v>
      </c>
      <c r="H11" s="98">
        <f t="shared" si="1"/>
        <v>204067454.85303387</v>
      </c>
      <c r="I11" s="98">
        <f t="shared" si="2"/>
        <v>214712851.33729991</v>
      </c>
      <c r="J11" s="98">
        <f t="shared" si="3"/>
        <v>612730160.01056814</v>
      </c>
      <c r="K11" s="98">
        <f t="shared" si="4"/>
        <v>4330661483.3493462</v>
      </c>
    </row>
    <row r="12" spans="1:13">
      <c r="A12" s="26">
        <f>IF(ISBLANK(B12),"",MAX(A$7:A11)+1)</f>
        <v>5</v>
      </c>
      <c r="B12" s="99" t="s">
        <v>16</v>
      </c>
      <c r="C12" s="99" t="s">
        <v>36</v>
      </c>
      <c r="D12" s="98">
        <f>'TY Functl GP&amp;AD (G)'!P28-D16</f>
        <v>117580695.01451939</v>
      </c>
      <c r="E12" s="29">
        <v>0.15105801563149757</v>
      </c>
      <c r="F12" s="29"/>
      <c r="G12" s="98">
        <f t="shared" si="0"/>
        <v>17761506.46546562</v>
      </c>
      <c r="H12" s="98">
        <f t="shared" si="1"/>
        <v>20444524.386764865</v>
      </c>
      <c r="I12" s="98">
        <f t="shared" si="2"/>
        <v>23532833.671159327</v>
      </c>
      <c r="J12" s="98">
        <f t="shared" si="3"/>
        <v>61738864.523389816</v>
      </c>
      <c r="K12" s="98">
        <f t="shared" si="4"/>
        <v>179319559.53790921</v>
      </c>
    </row>
    <row r="13" spans="1:13">
      <c r="A13" s="26">
        <f>IF(ISBLANK(B13),"",MAX(A$7:A12)+1)</f>
        <v>6</v>
      </c>
      <c r="B13" s="99" t="s">
        <v>17</v>
      </c>
      <c r="C13" s="99" t="s">
        <v>37</v>
      </c>
      <c r="D13" s="98">
        <f>'TY Functl GP&amp;AD (G)'!P29</f>
        <v>213554388.95514211</v>
      </c>
      <c r="E13" s="29">
        <v>2.903099810414056E-2</v>
      </c>
      <c r="F13" s="29"/>
      <c r="G13" s="98">
        <f t="shared" si="0"/>
        <v>6199697.0608876264</v>
      </c>
      <c r="H13" s="98">
        <f t="shared" si="1"/>
        <v>6379680.4545085011</v>
      </c>
      <c r="I13" s="98">
        <f t="shared" si="2"/>
        <v>6564888.9456883604</v>
      </c>
      <c r="J13" s="98">
        <f t="shared" si="3"/>
        <v>19144266.461084489</v>
      </c>
      <c r="K13" s="98">
        <f t="shared" si="4"/>
        <v>232698655.4162266</v>
      </c>
    </row>
    <row r="14" spans="1:13">
      <c r="A14" s="26">
        <f>IF(ISBLANK(B14),"",MAX(A$7:A13)+1)</f>
        <v>7</v>
      </c>
      <c r="B14" s="99" t="s">
        <v>23</v>
      </c>
      <c r="C14" s="99" t="s">
        <v>35</v>
      </c>
      <c r="D14" s="98">
        <v>105802468.1600001</v>
      </c>
      <c r="E14" s="29">
        <v>0</v>
      </c>
      <c r="F14" s="29"/>
      <c r="G14" s="98">
        <f t="shared" si="0"/>
        <v>0</v>
      </c>
      <c r="H14" s="98">
        <f t="shared" si="1"/>
        <v>0</v>
      </c>
      <c r="I14" s="98">
        <f t="shared" si="2"/>
        <v>0</v>
      </c>
      <c r="J14" s="98">
        <f t="shared" si="3"/>
        <v>0</v>
      </c>
      <c r="K14" s="98">
        <f t="shared" si="4"/>
        <v>105802468.1600001</v>
      </c>
    </row>
    <row r="15" spans="1:13">
      <c r="A15" s="26">
        <f>IF(ISBLANK(B15),"",MAX(A$7:A14)+1)</f>
        <v>8</v>
      </c>
      <c r="B15" s="99" t="s">
        <v>21</v>
      </c>
      <c r="C15" s="99" t="s">
        <v>89</v>
      </c>
      <c r="D15" s="98">
        <v>25901244.283404738</v>
      </c>
      <c r="E15" s="29"/>
      <c r="F15" s="29"/>
      <c r="G15" s="98">
        <v>22236644.161418274</v>
      </c>
      <c r="H15" s="98">
        <v>22922862.023638956</v>
      </c>
      <c r="I15" s="98">
        <v>20189189.710053027</v>
      </c>
      <c r="J15" s="98">
        <f>SUM(G15:I15)</f>
        <v>65348695.895110257</v>
      </c>
      <c r="K15" s="98">
        <f t="shared" si="4"/>
        <v>91249940.178514987</v>
      </c>
      <c r="L15" s="531">
        <v>0</v>
      </c>
      <c r="M15" s="532" t="s">
        <v>1886</v>
      </c>
    </row>
    <row r="16" spans="1:13">
      <c r="A16" s="26">
        <f>IF(ISBLANK(B16),"",MAX(A$7:A15)+1)</f>
        <v>9</v>
      </c>
      <c r="B16" s="99" t="s">
        <v>14</v>
      </c>
      <c r="C16" s="99" t="s">
        <v>36</v>
      </c>
      <c r="D16" s="98">
        <v>51099336.108155988</v>
      </c>
      <c r="E16" s="30"/>
      <c r="F16" s="33"/>
      <c r="G16" s="98">
        <v>15575758.956162961</v>
      </c>
      <c r="H16" s="98">
        <v>20374126.210199933</v>
      </c>
      <c r="I16" s="98">
        <v>15646882.770512056</v>
      </c>
      <c r="J16" s="98">
        <f t="shared" si="3"/>
        <v>51596767.936874956</v>
      </c>
      <c r="K16" s="100">
        <f t="shared" si="4"/>
        <v>102696104.04503095</v>
      </c>
      <c r="L16" s="532">
        <v>0</v>
      </c>
      <c r="M16" s="532" t="s">
        <v>1886</v>
      </c>
    </row>
    <row r="17" spans="1:12">
      <c r="A17" s="26">
        <f>IF(ISBLANK(B17),"",MAX(A$7:A16)+1)</f>
        <v>10</v>
      </c>
      <c r="B17" s="533" t="s">
        <v>1</v>
      </c>
      <c r="C17" s="533"/>
      <c r="D17" s="101">
        <f>SUM(D9:D16)</f>
        <v>4300940372</v>
      </c>
      <c r="E17" s="29"/>
      <c r="F17" s="29"/>
      <c r="G17" s="101">
        <f t="shared" ref="G17:I17" si="5">SUM(G9:G16)</f>
        <v>256640866.58560237</v>
      </c>
      <c r="H17" s="101">
        <f t="shared" si="5"/>
        <v>275118239.12020969</v>
      </c>
      <c r="I17" s="101">
        <f t="shared" si="5"/>
        <v>281588584.54061043</v>
      </c>
      <c r="J17" s="101">
        <f>SUM(J9:J16)</f>
        <v>813347690.24642253</v>
      </c>
      <c r="K17" s="98">
        <f t="shared" si="4"/>
        <v>5114288062.2464228</v>
      </c>
    </row>
    <row r="18" spans="1:12">
      <c r="A18" s="26" t="str">
        <f>IF(ISBLANK(B18),"",MAX(A$7:A17)+1)</f>
        <v/>
      </c>
      <c r="D18" s="128">
        <v>4300940372.1867046</v>
      </c>
      <c r="E18" s="29"/>
      <c r="F18" s="29"/>
      <c r="G18" s="128">
        <f>SUM(D17,G17)</f>
        <v>4557581238.5856028</v>
      </c>
      <c r="H18" s="128">
        <f>G18+H17</f>
        <v>4832699477.7058125</v>
      </c>
      <c r="I18" s="128">
        <f>H18+I17</f>
        <v>5114288062.2464228</v>
      </c>
    </row>
    <row r="19" spans="1:12">
      <c r="A19" s="26"/>
      <c r="D19" s="128">
        <f>D17-D18</f>
        <v>-0.18670463562011719</v>
      </c>
    </row>
    <row r="20" spans="1:12" outlineLevel="1">
      <c r="A20" s="26">
        <f>IF(ISBLANK(B20),"",MAX(A$7:A18)+1)</f>
        <v>11</v>
      </c>
      <c r="B20" s="109" t="s">
        <v>125</v>
      </c>
      <c r="C20" s="109"/>
      <c r="E20" s="29"/>
      <c r="F20" s="29"/>
    </row>
    <row r="21" spans="1:12" outlineLevel="1">
      <c r="A21" s="26">
        <f>IF(ISBLANK(B21),"",MAX(A$7:A20)+1)</f>
        <v>12</v>
      </c>
      <c r="B21" s="99" t="s">
        <v>6</v>
      </c>
      <c r="C21" s="99"/>
      <c r="D21" s="98">
        <v>1516118.5699999998</v>
      </c>
      <c r="E21" s="29">
        <f t="shared" ref="E21:E25" si="6">E9</f>
        <v>1.3282089954823606E-2</v>
      </c>
      <c r="F21" s="29"/>
      <c r="G21" s="98">
        <f t="shared" ref="G21" si="7">+D21*E21</f>
        <v>20137.223228918527</v>
      </c>
      <c r="H21" s="98">
        <f>+(D21+G21)*E21+G21</f>
        <v>40541.910868203915</v>
      </c>
      <c r="I21" s="98">
        <f>+(+D21+G21+H21)*(+E21)+H21</f>
        <v>61485.07981458123</v>
      </c>
      <c r="J21" s="98">
        <f>SUM(G21:I21)</f>
        <v>122164.21391170367</v>
      </c>
    </row>
    <row r="22" spans="1:12" outlineLevel="1">
      <c r="A22" s="26">
        <f>IF(ISBLANK(B22),"",MAX(A$7:A21)+1)</f>
        <v>13</v>
      </c>
      <c r="B22" s="99" t="s">
        <v>7</v>
      </c>
      <c r="C22" s="99"/>
      <c r="D22" s="98">
        <v>0</v>
      </c>
      <c r="E22" s="29">
        <f t="shared" si="6"/>
        <v>0</v>
      </c>
      <c r="F22" s="29"/>
      <c r="G22" s="98">
        <f t="shared" ref="G22:G25" si="8">+D22*E22</f>
        <v>0</v>
      </c>
      <c r="H22" s="98">
        <f t="shared" ref="H22:H25" si="9">+(D22+G22)*E22+G22</f>
        <v>0</v>
      </c>
      <c r="I22" s="98">
        <f t="shared" ref="I22:I25" si="10">+(+D22+G22+H22)*(+E22)+H22</f>
        <v>0</v>
      </c>
      <c r="J22" s="98">
        <f t="shared" ref="J22:J29" si="11">SUM(G22:I22)</f>
        <v>0</v>
      </c>
    </row>
    <row r="23" spans="1:12" outlineLevel="1">
      <c r="A23" s="26">
        <f>IF(ISBLANK(B23),"",MAX(A$7:A22)+1)</f>
        <v>14</v>
      </c>
      <c r="B23" s="99" t="s">
        <v>8</v>
      </c>
      <c r="C23" s="99"/>
      <c r="D23" s="98">
        <v>99939226.31370154</v>
      </c>
      <c r="E23" s="29">
        <f t="shared" si="6"/>
        <v>5.2166066813214673E-2</v>
      </c>
      <c r="F23" s="29"/>
      <c r="G23" s="98">
        <f t="shared" si="8"/>
        <v>5213436.3571415367</v>
      </c>
      <c r="H23" s="98">
        <f t="shared" si="9"/>
        <v>10698837.183616161</v>
      </c>
      <c r="I23" s="98">
        <f t="shared" si="10"/>
        <v>16742354.265435012</v>
      </c>
      <c r="J23" s="98">
        <f t="shared" si="11"/>
        <v>32654627.806192711</v>
      </c>
    </row>
    <row r="24" spans="1:12" outlineLevel="1">
      <c r="A24" s="26">
        <f>IF(ISBLANK(B24),"",MAX(A$7:A23)+1)</f>
        <v>15</v>
      </c>
      <c r="B24" s="99" t="s">
        <v>16</v>
      </c>
      <c r="C24" s="99"/>
      <c r="D24" s="98">
        <v>21637647.419707235</v>
      </c>
      <c r="E24" s="29">
        <f t="shared" si="6"/>
        <v>0.15105801563149757</v>
      </c>
      <c r="F24" s="29"/>
      <c r="G24" s="98">
        <f t="shared" si="8"/>
        <v>3268540.0821549683</v>
      </c>
      <c r="H24" s="98">
        <f t="shared" si="9"/>
        <v>7030819.343132278</v>
      </c>
      <c r="I24" s="98">
        <f t="shared" si="10"/>
        <v>11855160.222346699</v>
      </c>
      <c r="J24" s="98">
        <f t="shared" si="11"/>
        <v>22154519.647633947</v>
      </c>
    </row>
    <row r="25" spans="1:12" outlineLevel="1">
      <c r="A25" s="26">
        <f>IF(ISBLANK(B25),"",MAX(A$7:A24)+1)</f>
        <v>16</v>
      </c>
      <c r="B25" s="99" t="s">
        <v>17</v>
      </c>
      <c r="C25" s="99"/>
      <c r="D25" s="98">
        <v>11457220.915566003</v>
      </c>
      <c r="E25" s="29">
        <f t="shared" si="6"/>
        <v>2.903099810414056E-2</v>
      </c>
      <c r="F25" s="29"/>
      <c r="G25" s="98">
        <f t="shared" si="8"/>
        <v>332614.55867851619</v>
      </c>
      <c r="H25" s="98">
        <f t="shared" si="9"/>
        <v>674885.24997943803</v>
      </c>
      <c r="I25" s="98">
        <f t="shared" si="10"/>
        <v>1036748.5336930254</v>
      </c>
      <c r="J25" s="98">
        <f t="shared" si="11"/>
        <v>2044248.3423509796</v>
      </c>
    </row>
    <row r="26" spans="1:12" outlineLevel="1">
      <c r="A26" s="26">
        <f>IF(ISBLANK(B26),"",MAX(A$7:A25)+1)</f>
        <v>17</v>
      </c>
      <c r="B26" s="99" t="s">
        <v>127</v>
      </c>
      <c r="C26" s="99"/>
      <c r="D26" s="98">
        <v>159133.1399999999</v>
      </c>
      <c r="E26" s="29"/>
      <c r="F26" s="29"/>
      <c r="G26" s="98">
        <f>D26</f>
        <v>159133.1399999999</v>
      </c>
      <c r="H26" s="98">
        <f>G26</f>
        <v>159133.1399999999</v>
      </c>
      <c r="I26" s="98">
        <f>H26</f>
        <v>159133.1399999999</v>
      </c>
      <c r="J26" s="98">
        <f t="shared" si="11"/>
        <v>477399.41999999969</v>
      </c>
    </row>
    <row r="27" spans="1:12" outlineLevel="1">
      <c r="A27" s="26">
        <f>IF(ISBLANK(B27),"",MAX(A$7:A26)+1)</f>
        <v>18</v>
      </c>
      <c r="B27" s="99" t="s">
        <v>23</v>
      </c>
      <c r="C27" s="99"/>
      <c r="D27" s="98">
        <v>2616179.6237217812</v>
      </c>
      <c r="E27" s="29">
        <f>E14</f>
        <v>0</v>
      </c>
      <c r="F27" s="29"/>
      <c r="G27" s="98">
        <f>D27</f>
        <v>2616179.6237217812</v>
      </c>
      <c r="H27" s="98">
        <f>G27</f>
        <v>2616179.6237217812</v>
      </c>
      <c r="I27" s="98">
        <f>H27</f>
        <v>2616179.6237217812</v>
      </c>
      <c r="J27" s="98">
        <f t="shared" si="11"/>
        <v>7848538.8711653436</v>
      </c>
    </row>
    <row r="28" spans="1:12" outlineLevel="1">
      <c r="A28" s="26">
        <f>IF(ISBLANK(B28),"",MAX(A$7:A27)+1)</f>
        <v>19</v>
      </c>
      <c r="B28" s="99" t="s">
        <v>21</v>
      </c>
      <c r="C28" s="99"/>
      <c r="D28" s="98">
        <v>2455596.1125766858</v>
      </c>
      <c r="E28" s="29"/>
      <c r="F28" s="29"/>
      <c r="G28" s="98">
        <v>3178539.0355503955</v>
      </c>
      <c r="H28" s="98">
        <v>5268981.1292374069</v>
      </c>
      <c r="I28" s="98">
        <v>7066944.3254180318</v>
      </c>
      <c r="J28" s="98">
        <f t="shared" si="11"/>
        <v>15514464.490205836</v>
      </c>
      <c r="K28" s="532">
        <v>0</v>
      </c>
      <c r="L28" s="532" t="s">
        <v>1886</v>
      </c>
    </row>
    <row r="29" spans="1:12" outlineLevel="1">
      <c r="A29" s="26">
        <f>IF(ISBLANK(B29),"",MAX(A$7:A28)+1)</f>
        <v>20</v>
      </c>
      <c r="B29" s="99" t="s">
        <v>14</v>
      </c>
      <c r="C29" s="99"/>
      <c r="D29" s="98">
        <v>3294178.3411877672</v>
      </c>
      <c r="E29" s="30"/>
      <c r="F29" s="33"/>
      <c r="G29" s="98">
        <v>7629217.0009265719</v>
      </c>
      <c r="H29" s="98">
        <v>8546617.3643961176</v>
      </c>
      <c r="I29" s="98">
        <v>11044141.021507693</v>
      </c>
      <c r="J29" s="98">
        <f t="shared" si="11"/>
        <v>27219975.386830382</v>
      </c>
      <c r="K29" s="532">
        <v>0</v>
      </c>
      <c r="L29" s="532" t="s">
        <v>1886</v>
      </c>
    </row>
    <row r="30" spans="1:12" outlineLevel="1">
      <c r="A30" s="26">
        <f>IF(ISBLANK(B30),"",MAX(A$7:A29)+1)</f>
        <v>21</v>
      </c>
      <c r="B30" s="533" t="s">
        <v>1</v>
      </c>
      <c r="C30" s="533"/>
      <c r="D30" s="101">
        <f>SUM(D21:D29)</f>
        <v>143075300.436461</v>
      </c>
      <c r="E30" s="29"/>
      <c r="F30" s="29"/>
      <c r="G30" s="101">
        <f t="shared" ref="G30:I30" si="12">SUM(G21:G29)</f>
        <v>22417797.021402687</v>
      </c>
      <c r="H30" s="101">
        <f t="shared" si="12"/>
        <v>35035994.944951385</v>
      </c>
      <c r="I30" s="101">
        <f t="shared" si="12"/>
        <v>50582146.211936831</v>
      </c>
      <c r="J30" s="101">
        <f>SUM(J21:J29)</f>
        <v>108035938.1782909</v>
      </c>
    </row>
    <row r="31" spans="1:12">
      <c r="D31" s="128">
        <v>143075300.46999991</v>
      </c>
      <c r="G31" s="29">
        <f>G30/G17</f>
        <v>8.7350846806485694E-2</v>
      </c>
      <c r="H31" s="29">
        <f>H30/H17</f>
        <v>0.12734886300883461</v>
      </c>
      <c r="I31" s="29">
        <f>I30/I17</f>
        <v>0.17963138063447284</v>
      </c>
    </row>
    <row r="32" spans="1:12">
      <c r="D32" s="128">
        <f>ROUNDDOWN(D31-D30,0)</f>
        <v>0</v>
      </c>
    </row>
    <row r="33" spans="1:10" outlineLevel="1">
      <c r="A33" s="26">
        <f>IF(ISBLANK(B33),"",MAX(A$7:A31)+1)</f>
        <v>22</v>
      </c>
      <c r="B33" s="109" t="s">
        <v>126</v>
      </c>
      <c r="C33" s="109"/>
      <c r="E33" s="29"/>
      <c r="F33" s="29"/>
    </row>
    <row r="34" spans="1:10" outlineLevel="1">
      <c r="A34" s="26">
        <f>IF(ISBLANK(B34),"",MAX(A$7:A33)+1)</f>
        <v>23</v>
      </c>
      <c r="B34" s="99" t="s">
        <v>6</v>
      </c>
      <c r="C34" s="99"/>
      <c r="D34" s="98">
        <f t="shared" ref="D34:D39" si="13">D21</f>
        <v>1516118.5699999998</v>
      </c>
      <c r="E34" s="29"/>
      <c r="F34" s="29"/>
      <c r="G34" s="98">
        <f>D34+G21</f>
        <v>1536255.7932289185</v>
      </c>
      <c r="H34" s="98">
        <f>D34+H21</f>
        <v>1556660.4808682038</v>
      </c>
      <c r="I34" s="98">
        <f>D34+I21</f>
        <v>1577603.649814581</v>
      </c>
      <c r="J34" s="98">
        <f>SUM(G34:I34)</f>
        <v>4670519.9239117038</v>
      </c>
    </row>
    <row r="35" spans="1:10" outlineLevel="1">
      <c r="A35" s="26">
        <f>IF(ISBLANK(B35),"",MAX(A$7:A34)+1)</f>
        <v>24</v>
      </c>
      <c r="B35" s="99" t="s">
        <v>7</v>
      </c>
      <c r="C35" s="99"/>
      <c r="D35" s="98">
        <f t="shared" si="13"/>
        <v>0</v>
      </c>
      <c r="E35" s="29"/>
      <c r="F35" s="29"/>
      <c r="G35" s="98">
        <f t="shared" ref="G35:G38" si="14">D35+G22</f>
        <v>0</v>
      </c>
      <c r="H35" s="98">
        <f t="shared" ref="H35:H38" si="15">D35+H22</f>
        <v>0</v>
      </c>
      <c r="I35" s="98">
        <f t="shared" ref="I35:I38" si="16">D35+I22</f>
        <v>0</v>
      </c>
      <c r="J35" s="98">
        <f t="shared" ref="J35:J42" si="17">SUM(G35:I35)</f>
        <v>0</v>
      </c>
    </row>
    <row r="36" spans="1:10" outlineLevel="1">
      <c r="A36" s="26">
        <f>IF(ISBLANK(B36),"",MAX(A$7:A35)+1)</f>
        <v>25</v>
      </c>
      <c r="B36" s="99" t="s">
        <v>8</v>
      </c>
      <c r="C36" s="99"/>
      <c r="D36" s="98">
        <f t="shared" si="13"/>
        <v>99939226.31370154</v>
      </c>
      <c r="E36" s="29"/>
      <c r="F36" s="29"/>
      <c r="G36" s="98">
        <f t="shared" si="14"/>
        <v>105152662.67084308</v>
      </c>
      <c r="H36" s="98">
        <f t="shared" si="15"/>
        <v>110638063.4973177</v>
      </c>
      <c r="I36" s="98">
        <f t="shared" si="16"/>
        <v>116681580.57913655</v>
      </c>
      <c r="J36" s="98">
        <f t="shared" si="17"/>
        <v>332472306.74729735</v>
      </c>
    </row>
    <row r="37" spans="1:10" outlineLevel="1">
      <c r="A37" s="26">
        <f>IF(ISBLANK(B37),"",MAX(A$7:A36)+1)</f>
        <v>26</v>
      </c>
      <c r="B37" s="99" t="s">
        <v>16</v>
      </c>
      <c r="C37" s="99"/>
      <c r="D37" s="98">
        <f t="shared" si="13"/>
        <v>21637647.419707235</v>
      </c>
      <c r="E37" s="29"/>
      <c r="F37" s="29"/>
      <c r="G37" s="98">
        <f t="shared" si="14"/>
        <v>24906187.501862202</v>
      </c>
      <c r="H37" s="98">
        <f t="shared" si="15"/>
        <v>28668466.762839511</v>
      </c>
      <c r="I37" s="98">
        <f t="shared" si="16"/>
        <v>33492807.642053932</v>
      </c>
      <c r="J37" s="98">
        <f t="shared" si="17"/>
        <v>87067461.906755641</v>
      </c>
    </row>
    <row r="38" spans="1:10" outlineLevel="1">
      <c r="A38" s="26">
        <f>IF(ISBLANK(B38),"",MAX(A$7:A37)+1)</f>
        <v>27</v>
      </c>
      <c r="B38" s="99" t="s">
        <v>17</v>
      </c>
      <c r="C38" s="99"/>
      <c r="D38" s="98">
        <f t="shared" si="13"/>
        <v>11457220.915566003</v>
      </c>
      <c r="E38" s="29"/>
      <c r="F38" s="29"/>
      <c r="G38" s="98">
        <f t="shared" si="14"/>
        <v>11789835.47424452</v>
      </c>
      <c r="H38" s="98">
        <f t="shared" si="15"/>
        <v>12132106.165545441</v>
      </c>
      <c r="I38" s="98">
        <f t="shared" si="16"/>
        <v>12493969.449259028</v>
      </c>
      <c r="J38" s="98">
        <f t="shared" si="17"/>
        <v>36415911.089048989</v>
      </c>
    </row>
    <row r="39" spans="1:10" outlineLevel="1">
      <c r="A39" s="26">
        <f>IF(ISBLANK(B39),"",MAX(A$7:A38)+1)</f>
        <v>28</v>
      </c>
      <c r="B39" s="99" t="s">
        <v>127</v>
      </c>
      <c r="C39" s="99"/>
      <c r="D39" s="98">
        <f t="shared" si="13"/>
        <v>159133.1399999999</v>
      </c>
      <c r="E39" s="29"/>
      <c r="F39" s="29"/>
      <c r="G39" s="98">
        <f>G26</f>
        <v>159133.1399999999</v>
      </c>
      <c r="H39" s="98">
        <f t="shared" ref="H39:I40" si="18">H26</f>
        <v>159133.1399999999</v>
      </c>
      <c r="I39" s="98">
        <f t="shared" si="18"/>
        <v>159133.1399999999</v>
      </c>
      <c r="J39" s="98">
        <f t="shared" si="17"/>
        <v>477399.41999999969</v>
      </c>
    </row>
    <row r="40" spans="1:10" outlineLevel="1">
      <c r="A40" s="26">
        <f>IF(ISBLANK(B40),"",MAX(A$7:A39)+1)</f>
        <v>29</v>
      </c>
      <c r="B40" s="99" t="s">
        <v>23</v>
      </c>
      <c r="C40" s="99"/>
      <c r="D40" s="98">
        <f>D27</f>
        <v>2616179.6237217812</v>
      </c>
      <c r="E40" s="29"/>
      <c r="F40" s="29"/>
      <c r="G40" s="98">
        <f>G27</f>
        <v>2616179.6237217812</v>
      </c>
      <c r="H40" s="98">
        <f t="shared" si="18"/>
        <v>2616179.6237217812</v>
      </c>
      <c r="I40" s="98">
        <f t="shared" si="18"/>
        <v>2616179.6237217812</v>
      </c>
      <c r="J40" s="98">
        <f t="shared" si="17"/>
        <v>7848538.8711653436</v>
      </c>
    </row>
    <row r="41" spans="1:10" outlineLevel="1">
      <c r="A41" s="26">
        <f>IF(ISBLANK(B41),"",MAX(A$7:A40)+1)</f>
        <v>30</v>
      </c>
      <c r="B41" s="99" t="s">
        <v>21</v>
      </c>
      <c r="C41" s="99"/>
      <c r="D41" s="98">
        <f t="shared" ref="D41:D42" si="19">D28</f>
        <v>2455596.1125766858</v>
      </c>
      <c r="E41" s="29"/>
      <c r="F41" s="29"/>
      <c r="G41" s="98">
        <f>G28</f>
        <v>3178539.0355503955</v>
      </c>
      <c r="H41" s="98">
        <f t="shared" ref="H41:I42" si="20">H28</f>
        <v>5268981.1292374069</v>
      </c>
      <c r="I41" s="98">
        <f t="shared" si="20"/>
        <v>7066944.3254180318</v>
      </c>
      <c r="J41" s="98">
        <f t="shared" si="17"/>
        <v>15514464.490205836</v>
      </c>
    </row>
    <row r="42" spans="1:10" outlineLevel="1">
      <c r="A42" s="26">
        <f>IF(ISBLANK(B42),"",MAX(A$7:A41)+1)</f>
        <v>31</v>
      </c>
      <c r="B42" s="99" t="s">
        <v>14</v>
      </c>
      <c r="C42" s="99"/>
      <c r="D42" s="98">
        <f t="shared" si="19"/>
        <v>3294178.3411877672</v>
      </c>
      <c r="E42" s="30"/>
      <c r="F42" s="33"/>
      <c r="G42" s="98">
        <f>G29</f>
        <v>7629217.0009265719</v>
      </c>
      <c r="H42" s="98">
        <f t="shared" si="20"/>
        <v>8546617.3643961176</v>
      </c>
      <c r="I42" s="98">
        <f t="shared" si="20"/>
        <v>11044141.021507693</v>
      </c>
      <c r="J42" s="98">
        <f t="shared" si="17"/>
        <v>27219975.386830382</v>
      </c>
    </row>
    <row r="43" spans="1:10" outlineLevel="1">
      <c r="A43" s="26">
        <f>IF(ISBLANK(B43),"",MAX(A$7:A42)+1)</f>
        <v>32</v>
      </c>
      <c r="B43" s="533" t="s">
        <v>1</v>
      </c>
      <c r="C43" s="533"/>
      <c r="D43" s="101">
        <f>SUM(D34:D42)</f>
        <v>143075300.436461</v>
      </c>
      <c r="E43" s="29"/>
      <c r="F43" s="29"/>
      <c r="G43" s="101">
        <f>SUM(G34:G42)</f>
        <v>156968010.24037746</v>
      </c>
      <c r="H43" s="101">
        <f t="shared" ref="H43" si="21">SUM(H34:H42)</f>
        <v>169586208.16392615</v>
      </c>
      <c r="I43" s="101">
        <f>SUM(I34:I42)</f>
        <v>185132359.43091157</v>
      </c>
      <c r="J43" s="101">
        <f>SUM(J34:J42)</f>
        <v>511686577.83521521</v>
      </c>
    </row>
    <row r="44" spans="1:10" outlineLevel="1">
      <c r="A44" s="26"/>
      <c r="B44" s="108"/>
      <c r="C44" s="108"/>
      <c r="D44" s="102">
        <f>D30-D43</f>
        <v>0</v>
      </c>
      <c r="E44" s="29"/>
      <c r="F44" s="29"/>
      <c r="G44" s="128">
        <f>SUM($D$34:$D$38)+G30</f>
        <v>156968010.24037746</v>
      </c>
      <c r="H44" s="128">
        <f t="shared" ref="H44:I44" si="22">SUM($D$34:$D$38)+H30</f>
        <v>169586208.16392615</v>
      </c>
      <c r="I44" s="128">
        <f t="shared" si="22"/>
        <v>185132359.4309116</v>
      </c>
      <c r="J44" s="128">
        <f>SUM(G44:I44)</f>
        <v>511686577.83521521</v>
      </c>
    </row>
    <row r="45" spans="1:10" outlineLevel="1"/>
    <row r="46" spans="1:10" outlineLevel="1">
      <c r="A46" s="26">
        <f>IF(ISBLANK(B46),"",MAX(A$7:A45)+1)</f>
        <v>33</v>
      </c>
      <c r="B46" s="109" t="s">
        <v>114</v>
      </c>
      <c r="C46" s="109"/>
      <c r="E46" s="29"/>
      <c r="F46" s="29"/>
    </row>
    <row r="47" spans="1:10" outlineLevel="1">
      <c r="A47" s="26">
        <f>IF(ISBLANK(B47),"",MAX(A$7:A46)+1)</f>
        <v>34</v>
      </c>
      <c r="B47" s="99" t="s">
        <v>6</v>
      </c>
      <c r="C47" s="99"/>
      <c r="D47" s="98">
        <f>'TY Functl GP&amp;AD (G)'!P38</f>
        <v>-33877132.27322977</v>
      </c>
      <c r="E47" s="29"/>
      <c r="F47" s="29"/>
      <c r="G47" s="98">
        <f>D47-G34</f>
        <v>-35413388.066458687</v>
      </c>
      <c r="H47" s="98">
        <f>G47-H34</f>
        <v>-36970048.547326893</v>
      </c>
      <c r="I47" s="98">
        <f>H47-I34</f>
        <v>-38547652.197141476</v>
      </c>
    </row>
    <row r="48" spans="1:10" outlineLevel="1">
      <c r="A48" s="26">
        <f>IF(ISBLANK(B48),"",MAX(A$7:A47)+1)</f>
        <v>35</v>
      </c>
      <c r="B48" s="99" t="s">
        <v>7</v>
      </c>
      <c r="C48" s="99"/>
      <c r="D48" s="98">
        <v>0</v>
      </c>
      <c r="E48" s="29"/>
      <c r="F48" s="29"/>
      <c r="G48" s="98">
        <f t="shared" ref="G48:G52" si="23">D48-G35</f>
        <v>0</v>
      </c>
      <c r="H48" s="98">
        <f t="shared" ref="H48:I48" si="24">G48-H35</f>
        <v>0</v>
      </c>
      <c r="I48" s="98">
        <f t="shared" si="24"/>
        <v>0</v>
      </c>
    </row>
    <row r="49" spans="1:12" outlineLevel="1">
      <c r="A49" s="26">
        <f>IF(ISBLANK(B49),"",MAX(A$7:A48)+1)</f>
        <v>36</v>
      </c>
      <c r="B49" s="99" t="s">
        <v>8</v>
      </c>
      <c r="C49" s="99"/>
      <c r="D49" s="98">
        <f>'TY Functl GP&amp;AD (G)'!P40-D53-D54-D52</f>
        <v>-1466896753.2507863</v>
      </c>
      <c r="E49" s="29"/>
      <c r="F49" s="29"/>
      <c r="G49" s="98">
        <f t="shared" si="23"/>
        <v>-1572049415.9216294</v>
      </c>
      <c r="H49" s="98">
        <f t="shared" ref="H49:I49" si="25">G49-H36</f>
        <v>-1682687479.4189472</v>
      </c>
      <c r="I49" s="98">
        <f t="shared" si="25"/>
        <v>-1799369059.9980838</v>
      </c>
    </row>
    <row r="50" spans="1:12" outlineLevel="1">
      <c r="A50" s="26">
        <f>IF(ISBLANK(B50),"",MAX(A$7:A49)+1)</f>
        <v>37</v>
      </c>
      <c r="B50" s="99" t="s">
        <v>16</v>
      </c>
      <c r="C50" s="99"/>
      <c r="D50" s="98">
        <f>'TY Functl GP&amp;AD (G)'!P41-D55</f>
        <v>-50071044.718299761</v>
      </c>
      <c r="E50" s="29"/>
      <c r="F50" s="29"/>
      <c r="G50" s="98">
        <f t="shared" si="23"/>
        <v>-74977232.22016196</v>
      </c>
      <c r="H50" s="98">
        <f t="shared" ref="H50:I50" si="26">G50-H37</f>
        <v>-103645698.98300147</v>
      </c>
      <c r="I50" s="98">
        <f t="shared" si="26"/>
        <v>-137138506.6250554</v>
      </c>
    </row>
    <row r="51" spans="1:12" outlineLevel="1">
      <c r="A51" s="26">
        <f>IF(ISBLANK(B51),"",MAX(A$7:A50)+1)</f>
        <v>38</v>
      </c>
      <c r="B51" s="99" t="s">
        <v>17</v>
      </c>
      <c r="C51" s="99"/>
      <c r="D51" s="98">
        <f>'TY Functl GP&amp;AD (G)'!P42</f>
        <v>-63622240.99442634</v>
      </c>
      <c r="E51" s="29"/>
      <c r="F51" s="29"/>
      <c r="G51" s="98">
        <f t="shared" si="23"/>
        <v>-75412076.46867086</v>
      </c>
      <c r="H51" s="98">
        <f t="shared" ref="H51:I51" si="27">G51-H38</f>
        <v>-87544182.634216309</v>
      </c>
      <c r="I51" s="98">
        <f t="shared" si="27"/>
        <v>-100038152.08347534</v>
      </c>
    </row>
    <row r="52" spans="1:12" outlineLevel="1">
      <c r="A52" s="26">
        <f>IF(ISBLANK(B52),"",MAX(A$7:A51)+1)</f>
        <v>39</v>
      </c>
      <c r="B52" s="99" t="s">
        <v>127</v>
      </c>
      <c r="C52" s="99"/>
      <c r="D52" s="98">
        <f>-D26</f>
        <v>-159133.1399999999</v>
      </c>
      <c r="E52" s="29"/>
      <c r="F52" s="29"/>
      <c r="G52" s="98">
        <f t="shared" si="23"/>
        <v>-318266.2799999998</v>
      </c>
      <c r="H52" s="98">
        <f t="shared" ref="H52:I53" si="28">G52-H39</f>
        <v>-477399.41999999969</v>
      </c>
      <c r="I52" s="98">
        <f t="shared" si="28"/>
        <v>-636532.55999999959</v>
      </c>
    </row>
    <row r="53" spans="1:12" outlineLevel="1">
      <c r="A53" s="26">
        <f>IF(ISBLANK(B53),"",MAX(A$7:A52)+1)</f>
        <v>40</v>
      </c>
      <c r="B53" s="99" t="s">
        <v>23</v>
      </c>
      <c r="C53" s="99"/>
      <c r="D53" s="98">
        <v>-4408805.5073599108</v>
      </c>
      <c r="E53" s="29"/>
      <c r="F53" s="29"/>
      <c r="G53" s="98">
        <f>D53-G40</f>
        <v>-7024985.1310816919</v>
      </c>
      <c r="H53" s="98">
        <f t="shared" si="28"/>
        <v>-9641164.7548034731</v>
      </c>
      <c r="I53" s="98">
        <f t="shared" si="28"/>
        <v>-12257344.378525253</v>
      </c>
    </row>
    <row r="54" spans="1:12" outlineLevel="1">
      <c r="A54" s="26">
        <f>IF(ISBLANK(B54),"",MAX(A$7:A53)+1)</f>
        <v>41</v>
      </c>
      <c r="B54" s="99" t="s">
        <v>21</v>
      </c>
      <c r="C54" s="99"/>
      <c r="D54" s="98">
        <v>-2713543.3344334769</v>
      </c>
      <c r="E54" s="29"/>
      <c r="F54" s="29"/>
      <c r="G54" s="98">
        <f>D54-G41</f>
        <v>-5892082.3699838724</v>
      </c>
      <c r="H54" s="98">
        <f>G54-H41</f>
        <v>-11161063.49922128</v>
      </c>
      <c r="I54" s="98">
        <f>H54-I41</f>
        <v>-18228007.824639313</v>
      </c>
      <c r="K54" s="532">
        <v>0</v>
      </c>
      <c r="L54" s="532" t="s">
        <v>1886</v>
      </c>
    </row>
    <row r="55" spans="1:12" outlineLevel="1">
      <c r="A55" s="26">
        <f>IF(ISBLANK(B55),"",MAX(A$7:A54)+1)</f>
        <v>42</v>
      </c>
      <c r="B55" s="106" t="s">
        <v>14</v>
      </c>
      <c r="C55" s="106"/>
      <c r="D55" s="100">
        <v>-3562302.206037954</v>
      </c>
      <c r="E55" s="30"/>
      <c r="F55" s="30"/>
      <c r="G55" s="100">
        <f>D55-G42</f>
        <v>-11191519.206964526</v>
      </c>
      <c r="H55" s="100">
        <f>G55-H42</f>
        <v>-19738136.571360644</v>
      </c>
      <c r="I55" s="100">
        <f>H55-I42</f>
        <v>-30782277.592868336</v>
      </c>
      <c r="J55" s="100"/>
      <c r="K55" s="532">
        <v>0</v>
      </c>
      <c r="L55" s="532" t="s">
        <v>1886</v>
      </c>
    </row>
    <row r="56" spans="1:12" outlineLevel="1">
      <c r="A56" s="26">
        <f>IF(ISBLANK(B56),"",MAX(A$7:A55)+1)</f>
        <v>43</v>
      </c>
      <c r="B56" s="108" t="s">
        <v>1</v>
      </c>
      <c r="C56" s="108"/>
      <c r="D56" s="102">
        <f>SUM(D47:D55)</f>
        <v>-1625310955.4245739</v>
      </c>
      <c r="E56" s="29"/>
      <c r="F56" s="29"/>
      <c r="G56" s="98">
        <f>SUM(G47:G55)</f>
        <v>-1782278965.6649508</v>
      </c>
      <c r="H56" s="98">
        <f t="shared" ref="H56:I56" si="29">SUM(H47:H55)</f>
        <v>-1951865173.8288772</v>
      </c>
      <c r="I56" s="98">
        <f t="shared" si="29"/>
        <v>-2136997533.2597888</v>
      </c>
      <c r="J56" s="98">
        <f>SUM(J47:J55)</f>
        <v>0</v>
      </c>
    </row>
    <row r="57" spans="1:12">
      <c r="A57" s="26"/>
      <c r="B57" s="108"/>
      <c r="C57" s="108"/>
      <c r="D57" s="534">
        <v>-1625310954.9975498</v>
      </c>
      <c r="E57" s="29"/>
      <c r="F57" s="29"/>
      <c r="G57" s="128">
        <f>$D$56-G43</f>
        <v>-1782278965.6649513</v>
      </c>
      <c r="H57" s="128">
        <f>G57-H43</f>
        <v>-1951865173.8288774</v>
      </c>
      <c r="I57" s="128">
        <f>H57-I43</f>
        <v>-2136997533.259789</v>
      </c>
    </row>
    <row r="58" spans="1:12" outlineLevel="1">
      <c r="A58" s="26">
        <f>IF(ISBLANK(B58),"",MAX(A$7:A31)+1)</f>
        <v>22</v>
      </c>
      <c r="B58" s="109" t="s">
        <v>30</v>
      </c>
      <c r="C58" s="109"/>
      <c r="D58" s="128">
        <f>D56-D57</f>
        <v>-0.42702412605285645</v>
      </c>
      <c r="E58" s="29"/>
      <c r="F58" s="29"/>
    </row>
    <row r="59" spans="1:12" outlineLevel="1">
      <c r="A59" s="26">
        <f>IF(ISBLANK(B59),"",MAX(A$7:A58)+1)</f>
        <v>44</v>
      </c>
      <c r="B59" s="99" t="s">
        <v>6</v>
      </c>
      <c r="C59" s="99"/>
      <c r="E59" s="29"/>
      <c r="F59" s="29"/>
      <c r="G59" s="98">
        <f>'gas tax depr'!C12</f>
        <v>34402.729553758414</v>
      </c>
      <c r="H59" s="98">
        <f>'gas tax depr'!D12</f>
        <v>101087.21760867143</v>
      </c>
      <c r="I59" s="98">
        <f>'gas tax depr'!E12</f>
        <v>163685.0738543513</v>
      </c>
      <c r="J59" s="98">
        <f>SUM(G59:I59)</f>
        <v>299175.02101678116</v>
      </c>
    </row>
    <row r="60" spans="1:12" outlineLevel="1">
      <c r="A60" s="26">
        <f>IF(ISBLANK(B60),"",MAX(A$7:A59)+1)</f>
        <v>45</v>
      </c>
      <c r="B60" s="99" t="s">
        <v>7</v>
      </c>
      <c r="C60" s="99"/>
      <c r="E60" s="29"/>
      <c r="F60" s="29"/>
      <c r="G60" s="98">
        <v>0</v>
      </c>
      <c r="H60" s="98">
        <v>0</v>
      </c>
      <c r="I60" s="98">
        <v>0</v>
      </c>
      <c r="J60" s="98">
        <f t="shared" ref="J60:J67" si="30">SUM(G60:I60)</f>
        <v>0</v>
      </c>
    </row>
    <row r="61" spans="1:12" outlineLevel="1">
      <c r="A61" s="26">
        <f>IF(ISBLANK(B61),"",MAX(A$7:A60)+1)</f>
        <v>46</v>
      </c>
      <c r="B61" s="99" t="s">
        <v>8</v>
      </c>
      <c r="C61" s="99"/>
      <c r="E61" s="29"/>
      <c r="F61" s="29"/>
      <c r="G61" s="98">
        <f>'gas tax depr'!C23</f>
        <v>7273119.5182587868</v>
      </c>
      <c r="H61" s="98">
        <f>'gas tax depr'!D23</f>
        <v>21653769.504271485</v>
      </c>
      <c r="I61" s="98">
        <f>'gas tax depr'!E23</f>
        <v>35733393.230566308</v>
      </c>
      <c r="J61" s="98">
        <f t="shared" si="30"/>
        <v>64660282.253096581</v>
      </c>
    </row>
    <row r="62" spans="1:12" outlineLevel="1">
      <c r="A62" s="26">
        <f>IF(ISBLANK(B62),"",MAX(A$7:A61)+1)</f>
        <v>47</v>
      </c>
      <c r="B62" s="99" t="s">
        <v>16</v>
      </c>
      <c r="C62" s="99"/>
      <c r="D62" s="103"/>
      <c r="E62" s="29"/>
      <c r="F62" s="29"/>
      <c r="G62" s="98">
        <f>'gas tax depr'!C57</f>
        <v>-14072860.958474394</v>
      </c>
      <c r="H62" s="98">
        <f>'gas tax depr'!D57</f>
        <v>-7705189.1497693127</v>
      </c>
      <c r="I62" s="98">
        <f>'gas tax depr'!E57</f>
        <v>9744164.0863713846</v>
      </c>
      <c r="J62" s="98">
        <f t="shared" si="30"/>
        <v>-12033886.021872323</v>
      </c>
    </row>
    <row r="63" spans="1:12" outlineLevel="1">
      <c r="A63" s="26">
        <f>IF(ISBLANK(B63),"",MAX(A$7:A62)+1)</f>
        <v>48</v>
      </c>
      <c r="B63" s="99" t="s">
        <v>17</v>
      </c>
      <c r="C63" s="99"/>
      <c r="E63" s="29"/>
      <c r="F63" s="29"/>
      <c r="G63" s="98">
        <f>'gas tax depr'!C82</f>
        <v>885936.71000084176</v>
      </c>
      <c r="H63" s="98">
        <f>'gas tax depr'!D82</f>
        <v>2429962.1471606446</v>
      </c>
      <c r="I63" s="98">
        <f>'gas tax depr'!E82</f>
        <v>3259535.2848124709</v>
      </c>
      <c r="J63" s="98">
        <f t="shared" si="30"/>
        <v>6575434.1419739574</v>
      </c>
    </row>
    <row r="64" spans="1:12" outlineLevel="1">
      <c r="A64" s="26">
        <f>IF(ISBLANK(B64),"",MAX(A$7:A63)+1)</f>
        <v>49</v>
      </c>
      <c r="B64" s="99" t="s">
        <v>127</v>
      </c>
      <c r="C64" s="99"/>
      <c r="E64" s="29"/>
      <c r="F64" s="29"/>
      <c r="G64" s="98">
        <v>0</v>
      </c>
      <c r="H64" s="98">
        <v>0</v>
      </c>
      <c r="I64" s="98">
        <v>0</v>
      </c>
      <c r="J64" s="98">
        <f t="shared" si="30"/>
        <v>0</v>
      </c>
    </row>
    <row r="65" spans="1:10" outlineLevel="1">
      <c r="A65" s="26">
        <f>IF(ISBLANK(B65),"",MAX(A$7:A64)+1)</f>
        <v>50</v>
      </c>
      <c r="B65" s="99" t="s">
        <v>23</v>
      </c>
      <c r="C65" s="99"/>
      <c r="E65" s="29"/>
      <c r="F65" s="29"/>
      <c r="G65" s="98">
        <f>'gas tax depr'!C34</f>
        <v>0</v>
      </c>
      <c r="H65" s="98">
        <f>'gas tax depr'!D34</f>
        <v>0</v>
      </c>
      <c r="I65" s="98">
        <f>'gas tax depr'!E34</f>
        <v>0</v>
      </c>
      <c r="J65" s="98">
        <f t="shared" si="30"/>
        <v>0</v>
      </c>
    </row>
    <row r="66" spans="1:10" outlineLevel="1">
      <c r="A66" s="26">
        <f>IF(ISBLANK(B66),"",MAX(A$7:A65)+1)</f>
        <v>51</v>
      </c>
      <c r="B66" s="99" t="s">
        <v>21</v>
      </c>
      <c r="C66" s="99"/>
      <c r="E66" s="29"/>
      <c r="F66" s="29"/>
      <c r="G66" s="98">
        <f>'gas tax depr'!C45</f>
        <v>4447328.8322836552</v>
      </c>
      <c r="H66" s="98">
        <f>'gas tax depr'!D45</f>
        <v>11700298.53638164</v>
      </c>
      <c r="I66" s="98">
        <f>'gas tax depr'!E45</f>
        <v>15642589.468567381</v>
      </c>
      <c r="J66" s="98">
        <f t="shared" si="30"/>
        <v>31790216.837232675</v>
      </c>
    </row>
    <row r="67" spans="1:10" outlineLevel="1">
      <c r="A67" s="26">
        <f>IF(ISBLANK(B67),"",MAX(A$7:A66)+1)</f>
        <v>52</v>
      </c>
      <c r="B67" s="99" t="s">
        <v>14</v>
      </c>
      <c r="C67" s="99"/>
      <c r="E67" s="30"/>
      <c r="F67" s="33"/>
      <c r="G67" s="98">
        <f>'gas tax depr'!C69</f>
        <v>19629071.862079155</v>
      </c>
      <c r="H67" s="98">
        <f>'gas tax depr'!D69</f>
        <v>25620719.389806308</v>
      </c>
      <c r="I67" s="98">
        <f>'gas tax depr'!E69</f>
        <v>21504427.326771639</v>
      </c>
      <c r="J67" s="98">
        <f t="shared" si="30"/>
        <v>66754218.578657098</v>
      </c>
    </row>
    <row r="68" spans="1:10" outlineLevel="1">
      <c r="A68" s="26">
        <f>IF(ISBLANK(B68),"",MAX(A$7:A67)+1)</f>
        <v>53</v>
      </c>
      <c r="B68" s="533" t="s">
        <v>1</v>
      </c>
      <c r="C68" s="533"/>
      <c r="D68" s="101"/>
      <c r="E68" s="29"/>
      <c r="F68" s="29"/>
      <c r="G68" s="101">
        <f t="shared" ref="G68:I68" si="31">SUM(G59:G67)</f>
        <v>18196998.693701804</v>
      </c>
      <c r="H68" s="101">
        <f t="shared" si="31"/>
        <v>53800647.645459436</v>
      </c>
      <c r="I68" s="101">
        <f t="shared" si="31"/>
        <v>86047794.47094354</v>
      </c>
      <c r="J68" s="101">
        <f>SUM(J59:J67)</f>
        <v>158045440.81010479</v>
      </c>
    </row>
    <row r="69" spans="1:10">
      <c r="G69" s="128">
        <f>'gas tax depr'!C90-G68</f>
        <v>0</v>
      </c>
      <c r="H69" s="128">
        <f>'gas tax depr'!D90-H68</f>
        <v>0</v>
      </c>
      <c r="I69" s="128">
        <f>'gas tax depr'!E90-I68</f>
        <v>0</v>
      </c>
      <c r="J69" s="128"/>
    </row>
    <row r="70" spans="1:10" outlineLevel="1">
      <c r="A70" s="26">
        <f>IF(ISBLANK(B70),"",MAX(A$7:A68)+1)</f>
        <v>54</v>
      </c>
      <c r="B70" s="109" t="s">
        <v>34</v>
      </c>
      <c r="C70" s="109"/>
      <c r="E70" s="29"/>
      <c r="F70" s="29"/>
    </row>
    <row r="71" spans="1:10" outlineLevel="1">
      <c r="A71" s="26">
        <f>IF(ISBLANK(B71),"",MAX(A$7:A70)+1)</f>
        <v>55</v>
      </c>
      <c r="B71" s="99" t="s">
        <v>6</v>
      </c>
      <c r="C71" s="99"/>
      <c r="E71" s="29"/>
      <c r="F71" s="29"/>
      <c r="G71" s="98">
        <f>(G59-G21)*0.21</f>
        <v>2995.7563282163765</v>
      </c>
      <c r="H71" s="98">
        <f t="shared" ref="H71:I71" si="32">(H59-H21)*0.21</f>
        <v>12714.514415498177</v>
      </c>
      <c r="I71" s="98">
        <f t="shared" si="32"/>
        <v>21461.998748351714</v>
      </c>
      <c r="J71" s="98">
        <f>SUM(G71:I71)</f>
        <v>37172.269492066269</v>
      </c>
    </row>
    <row r="72" spans="1:10" outlineLevel="1">
      <c r="A72" s="26">
        <f>IF(ISBLANK(B72),"",MAX(A$7:A71)+1)</f>
        <v>56</v>
      </c>
      <c r="B72" s="99" t="s">
        <v>7</v>
      </c>
      <c r="C72" s="99"/>
      <c r="E72" s="29"/>
      <c r="F72" s="29"/>
      <c r="G72" s="98">
        <f t="shared" ref="G72:I72" si="33">(G60-G22)*0.21</f>
        <v>0</v>
      </c>
      <c r="H72" s="98">
        <f t="shared" si="33"/>
        <v>0</v>
      </c>
      <c r="I72" s="98">
        <f t="shared" si="33"/>
        <v>0</v>
      </c>
      <c r="J72" s="98">
        <f t="shared" ref="J72:J79" si="34">SUM(G72:I72)</f>
        <v>0</v>
      </c>
    </row>
    <row r="73" spans="1:10" outlineLevel="1">
      <c r="A73" s="26">
        <f>IF(ISBLANK(B73),"",MAX(A$7:A72)+1)</f>
        <v>57</v>
      </c>
      <c r="B73" s="99" t="s">
        <v>8</v>
      </c>
      <c r="C73" s="99"/>
      <c r="E73" s="29"/>
      <c r="F73" s="29"/>
      <c r="G73" s="98">
        <f t="shared" ref="G73:I73" si="35">(G61-G23)*0.21</f>
        <v>432533.46383462253</v>
      </c>
      <c r="H73" s="98">
        <f t="shared" si="35"/>
        <v>2300535.7873376179</v>
      </c>
      <c r="I73" s="98">
        <f t="shared" si="35"/>
        <v>3988118.1826775726</v>
      </c>
      <c r="J73" s="98">
        <f t="shared" si="34"/>
        <v>6721187.4338498134</v>
      </c>
    </row>
    <row r="74" spans="1:10" outlineLevel="1">
      <c r="A74" s="26">
        <f>IF(ISBLANK(B74),"",MAX(A$7:A73)+1)</f>
        <v>58</v>
      </c>
      <c r="B74" s="99" t="s">
        <v>16</v>
      </c>
      <c r="C74" s="99"/>
      <c r="D74" s="103"/>
      <c r="E74" s="29"/>
      <c r="F74" s="29"/>
      <c r="G74" s="98">
        <f t="shared" ref="G74:I74" si="36">(G62-G24)*0.21</f>
        <v>-3641694.2185321655</v>
      </c>
      <c r="H74" s="98">
        <f t="shared" si="36"/>
        <v>-3094561.7835093336</v>
      </c>
      <c r="I74" s="98">
        <f t="shared" si="36"/>
        <v>-443309.18855481601</v>
      </c>
      <c r="J74" s="98">
        <f t="shared" si="34"/>
        <v>-7179565.1905963151</v>
      </c>
    </row>
    <row r="75" spans="1:10" outlineLevel="1">
      <c r="A75" s="26">
        <f>IF(ISBLANK(B75),"",MAX(A$7:A74)+1)</f>
        <v>59</v>
      </c>
      <c r="B75" s="99" t="s">
        <v>17</v>
      </c>
      <c r="C75" s="99"/>
      <c r="E75" s="29"/>
      <c r="F75" s="29"/>
      <c r="G75" s="98">
        <f t="shared" ref="G75:I75" si="37">(G63-G25)*0.21</f>
        <v>116197.65177768837</v>
      </c>
      <c r="H75" s="98">
        <f t="shared" si="37"/>
        <v>368566.14840805338</v>
      </c>
      <c r="I75" s="98">
        <f t="shared" si="37"/>
        <v>466785.21773508354</v>
      </c>
      <c r="J75" s="98">
        <f t="shared" si="34"/>
        <v>951549.01792082528</v>
      </c>
    </row>
    <row r="76" spans="1:10" outlineLevel="1">
      <c r="A76" s="26">
        <f>IF(ISBLANK(B76),"",MAX(A$7:A75)+1)</f>
        <v>60</v>
      </c>
      <c r="B76" s="99" t="s">
        <v>127</v>
      </c>
      <c r="C76" s="99"/>
      <c r="E76" s="29"/>
      <c r="F76" s="29"/>
      <c r="G76" s="98">
        <f t="shared" ref="G76:I76" si="38">(G64-G26)*0.21</f>
        <v>-33417.959399999978</v>
      </c>
      <c r="H76" s="98">
        <f t="shared" si="38"/>
        <v>-33417.959399999978</v>
      </c>
      <c r="I76" s="98">
        <f t="shared" si="38"/>
        <v>-33417.959399999978</v>
      </c>
      <c r="J76" s="98">
        <f t="shared" ref="J76" si="39">SUM(G76:I76)</f>
        <v>-100253.87819999993</v>
      </c>
    </row>
    <row r="77" spans="1:10" outlineLevel="1">
      <c r="A77" s="26">
        <f>IF(ISBLANK(B77),"",MAX(A$7:A76)+1)</f>
        <v>61</v>
      </c>
      <c r="B77" s="99" t="s">
        <v>23</v>
      </c>
      <c r="C77" s="99"/>
      <c r="E77" s="29"/>
      <c r="F77" s="29"/>
      <c r="J77" s="98">
        <f t="shared" si="34"/>
        <v>0</v>
      </c>
    </row>
    <row r="78" spans="1:10" outlineLevel="1">
      <c r="A78" s="26">
        <f>IF(ISBLANK(B78),"",MAX(A$7:A77)+1)</f>
        <v>62</v>
      </c>
      <c r="B78" s="99" t="s">
        <v>21</v>
      </c>
      <c r="C78" s="99"/>
      <c r="E78" s="29"/>
      <c r="F78" s="29"/>
      <c r="G78" s="98">
        <f t="shared" ref="G78:I78" si="40">(G66-G28)*0.21</f>
        <v>266445.85731398454</v>
      </c>
      <c r="H78" s="98">
        <f t="shared" si="40"/>
        <v>1350576.6555002888</v>
      </c>
      <c r="I78" s="98">
        <f t="shared" si="40"/>
        <v>1800885.4800613634</v>
      </c>
      <c r="J78" s="98">
        <f t="shared" si="34"/>
        <v>3417907.9928756366</v>
      </c>
    </row>
    <row r="79" spans="1:10" outlineLevel="1">
      <c r="A79" s="26">
        <f>IF(ISBLANK(B79),"",MAX(A$7:A78)+1)</f>
        <v>63</v>
      </c>
      <c r="B79" s="99" t="s">
        <v>14</v>
      </c>
      <c r="C79" s="99"/>
      <c r="E79" s="30"/>
      <c r="F79" s="33"/>
      <c r="G79" s="98">
        <f t="shared" ref="G79:I79" si="41">(G67-G29)*0.21</f>
        <v>2519969.5208420423</v>
      </c>
      <c r="H79" s="98">
        <f t="shared" si="41"/>
        <v>3585561.4253361397</v>
      </c>
      <c r="I79" s="98">
        <f t="shared" si="41"/>
        <v>2196660.1241054283</v>
      </c>
      <c r="J79" s="98">
        <f t="shared" si="34"/>
        <v>8302191.0702836104</v>
      </c>
    </row>
    <row r="80" spans="1:10" outlineLevel="1">
      <c r="A80" s="26">
        <f>IF(ISBLANK(B80),"",MAX(A$7:A79)+1)</f>
        <v>64</v>
      </c>
      <c r="B80" s="533" t="s">
        <v>1</v>
      </c>
      <c r="C80" s="533"/>
      <c r="D80" s="101">
        <f>SUM(D71:D79)</f>
        <v>0</v>
      </c>
      <c r="E80" s="29"/>
      <c r="F80" s="29"/>
      <c r="G80" s="101">
        <f t="shared" ref="G80:I80" si="42">SUM(G71:G79)</f>
        <v>-336969.92783561163</v>
      </c>
      <c r="H80" s="101">
        <f t="shared" si="42"/>
        <v>4489974.7880882649</v>
      </c>
      <c r="I80" s="101">
        <f t="shared" si="42"/>
        <v>7997183.855372984</v>
      </c>
      <c r="J80" s="101">
        <f>SUM(J71:J79)</f>
        <v>12150188.715625636</v>
      </c>
    </row>
    <row r="81" spans="1:10">
      <c r="G81" s="128">
        <f>(G68-G30)*0.21</f>
        <v>-886367.64881718543</v>
      </c>
      <c r="H81" s="128">
        <f t="shared" ref="H81:I81" si="43">(H68-H30)*0.21</f>
        <v>3940577.0671066903</v>
      </c>
      <c r="I81" s="128">
        <f t="shared" si="43"/>
        <v>7447786.1343914084</v>
      </c>
      <c r="J81" s="128">
        <f>(J68-J30)*0.21</f>
        <v>10501995.552680915</v>
      </c>
    </row>
    <row r="82" spans="1:10">
      <c r="A82" s="26">
        <f>IF(ISBLANK(B82),"",MAX(A$7:A80)+1)</f>
        <v>65</v>
      </c>
      <c r="B82" s="109" t="s">
        <v>31</v>
      </c>
      <c r="C82" s="109"/>
      <c r="E82" s="29"/>
      <c r="F82" s="29"/>
    </row>
    <row r="83" spans="1:10">
      <c r="A83" s="26">
        <f>IF(ISBLANK(B83),"",MAX(A$7:A82)+1)</f>
        <v>66</v>
      </c>
      <c r="B83" s="99" t="s">
        <v>6</v>
      </c>
      <c r="C83" s="99"/>
      <c r="E83" s="29"/>
      <c r="F83" s="29"/>
      <c r="G83" s="98">
        <f t="shared" ref="G83:G90" si="44">-G71</f>
        <v>-2995.7563282163765</v>
      </c>
      <c r="H83" s="98">
        <f t="shared" ref="H83:I91" si="45">G83-H71</f>
        <v>-15710.270743714555</v>
      </c>
      <c r="I83" s="98">
        <f t="shared" si="45"/>
        <v>-37172.269492066269</v>
      </c>
    </row>
    <row r="84" spans="1:10">
      <c r="A84" s="26">
        <f>IF(ISBLANK(B84),"",MAX(A$7:A83)+1)</f>
        <v>67</v>
      </c>
      <c r="B84" s="99" t="s">
        <v>7</v>
      </c>
      <c r="C84" s="99"/>
      <c r="E84" s="29"/>
      <c r="F84" s="29"/>
      <c r="G84" s="98">
        <f t="shared" si="44"/>
        <v>0</v>
      </c>
      <c r="H84" s="98">
        <f t="shared" si="45"/>
        <v>0</v>
      </c>
      <c r="I84" s="98">
        <f t="shared" si="45"/>
        <v>0</v>
      </c>
    </row>
    <row r="85" spans="1:10">
      <c r="A85" s="26">
        <f>IF(ISBLANK(B85),"",MAX(A$7:A84)+1)</f>
        <v>68</v>
      </c>
      <c r="B85" s="99" t="s">
        <v>8</v>
      </c>
      <c r="C85" s="99"/>
      <c r="E85" s="29"/>
      <c r="F85" s="29"/>
      <c r="G85" s="98">
        <f t="shared" si="44"/>
        <v>-432533.46383462253</v>
      </c>
      <c r="H85" s="98">
        <f t="shared" si="45"/>
        <v>-2733069.2511722404</v>
      </c>
      <c r="I85" s="98">
        <f t="shared" si="45"/>
        <v>-6721187.4338498134</v>
      </c>
    </row>
    <row r="86" spans="1:10">
      <c r="A86" s="26">
        <f>IF(ISBLANK(B86),"",MAX(A$7:A85)+1)</f>
        <v>69</v>
      </c>
      <c r="B86" s="99" t="s">
        <v>16</v>
      </c>
      <c r="C86" s="99"/>
      <c r="D86" s="103"/>
      <c r="E86" s="29"/>
      <c r="F86" s="29"/>
      <c r="G86" s="98">
        <v>5093456.6896729488</v>
      </c>
      <c r="H86" s="98">
        <f t="shared" si="45"/>
        <v>8188018.4731822824</v>
      </c>
      <c r="I86" s="98">
        <f t="shared" si="45"/>
        <v>8631327.6617370993</v>
      </c>
    </row>
    <row r="87" spans="1:10">
      <c r="A87" s="26">
        <f>IF(ISBLANK(B87),"",MAX(A$7:A86)+1)</f>
        <v>70</v>
      </c>
      <c r="B87" s="99" t="s">
        <v>17</v>
      </c>
      <c r="C87" s="99"/>
      <c r="E87" s="29"/>
      <c r="F87" s="29"/>
      <c r="G87" s="98">
        <f t="shared" si="44"/>
        <v>-116197.65177768837</v>
      </c>
      <c r="H87" s="98">
        <f t="shared" si="45"/>
        <v>-484763.80018574174</v>
      </c>
      <c r="I87" s="98">
        <f t="shared" si="45"/>
        <v>-951549.01792082528</v>
      </c>
    </row>
    <row r="88" spans="1:10">
      <c r="A88" s="26">
        <f>IF(ISBLANK(B88),"",MAX(A$7:A87)+1)</f>
        <v>71</v>
      </c>
      <c r="B88" s="99" t="s">
        <v>127</v>
      </c>
      <c r="C88" s="99"/>
      <c r="E88" s="29"/>
      <c r="F88" s="29"/>
      <c r="G88" s="98">
        <f t="shared" si="44"/>
        <v>33417.959399999978</v>
      </c>
      <c r="H88" s="98">
        <f t="shared" si="45"/>
        <v>66835.918799999956</v>
      </c>
      <c r="I88" s="98">
        <f t="shared" si="45"/>
        <v>100253.87819999993</v>
      </c>
    </row>
    <row r="89" spans="1:10">
      <c r="A89" s="26">
        <f>IF(ISBLANK(B89),"",MAX(A$7:A88)+1)</f>
        <v>72</v>
      </c>
      <c r="B89" s="99" t="s">
        <v>23</v>
      </c>
      <c r="C89" s="99"/>
      <c r="E89" s="29"/>
      <c r="F89" s="29"/>
      <c r="G89" s="98">
        <f t="shared" si="44"/>
        <v>0</v>
      </c>
      <c r="H89" s="98">
        <f t="shared" si="45"/>
        <v>0</v>
      </c>
      <c r="I89" s="98">
        <f t="shared" si="45"/>
        <v>0</v>
      </c>
    </row>
    <row r="90" spans="1:10">
      <c r="A90" s="26">
        <f>IF(ISBLANK(B90),"",MAX(A$7:A89)+1)</f>
        <v>73</v>
      </c>
      <c r="B90" s="99" t="s">
        <v>21</v>
      </c>
      <c r="C90" s="99"/>
      <c r="E90" s="29"/>
      <c r="F90" s="29"/>
      <c r="G90" s="98">
        <f t="shared" si="44"/>
        <v>-266445.85731398454</v>
      </c>
      <c r="H90" s="98">
        <f t="shared" si="45"/>
        <v>-1617022.5128142734</v>
      </c>
      <c r="I90" s="98">
        <f t="shared" si="45"/>
        <v>-3417907.9928756366</v>
      </c>
    </row>
    <row r="91" spans="1:10">
      <c r="A91" s="26">
        <f>IF(ISBLANK(B91),"",MAX(A$7:A90)+1)</f>
        <v>74</v>
      </c>
      <c r="B91" s="99" t="s">
        <v>14</v>
      </c>
      <c r="C91" s="99"/>
      <c r="E91" s="30"/>
      <c r="F91" s="33"/>
      <c r="G91" s="98">
        <v>-3971731.9919828251</v>
      </c>
      <c r="H91" s="98">
        <f t="shared" si="45"/>
        <v>-7557293.4173189644</v>
      </c>
      <c r="I91" s="98">
        <f t="shared" si="45"/>
        <v>-9753953.5414243937</v>
      </c>
    </row>
    <row r="92" spans="1:10">
      <c r="A92" s="26">
        <f>IF(ISBLANK(B92),"",MAX(A$7:A91)+1)</f>
        <v>75</v>
      </c>
      <c r="B92" s="533" t="s">
        <v>1</v>
      </c>
      <c r="C92" s="533"/>
      <c r="D92" s="101">
        <f>SUM(D83:D91)</f>
        <v>0</v>
      </c>
      <c r="E92" s="29"/>
      <c r="F92" s="29"/>
      <c r="G92" s="101">
        <f t="shared" ref="G92:I92" si="46">SUM(G83:G91)</f>
        <v>336969.92783561163</v>
      </c>
      <c r="H92" s="101">
        <f t="shared" si="46"/>
        <v>-4153004.8602526514</v>
      </c>
      <c r="I92" s="101">
        <f t="shared" si="46"/>
        <v>-12150188.715625636</v>
      </c>
    </row>
  </sheetData>
  <pageMargins left="0.7" right="0.7" top="0.75" bottom="0.75" header="0.3" footer="0.3"/>
  <pageSetup scale="54" orientation="portrait" r:id="rId1"/>
  <headerFooter>
    <oddFooter>&amp;L&amp;P&amp;R&amp;A
&amp;Z&amp;F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G91"/>
  <sheetViews>
    <sheetView topLeftCell="A58" workbookViewId="0">
      <selection activeCell="D7" sqref="D7"/>
    </sheetView>
  </sheetViews>
  <sheetFormatPr defaultColWidth="8.85546875" defaultRowHeight="15" outlineLevelRow="1"/>
  <cols>
    <col min="1" max="1" width="15.140625" style="4" customWidth="1"/>
    <col min="2" max="2" width="15.28515625" style="3" bestFit="1" customWidth="1"/>
    <col min="3" max="3" width="14.7109375" style="3" customWidth="1"/>
    <col min="4" max="4" width="15" style="4" bestFit="1" customWidth="1"/>
    <col min="5" max="5" width="14.85546875" style="4" bestFit="1" customWidth="1"/>
    <col min="6" max="6" width="15.28515625" style="4" bestFit="1" customWidth="1"/>
    <col min="7" max="7" width="8.85546875" style="4"/>
    <col min="8" max="8" width="9" style="4" bestFit="1" customWidth="1"/>
    <col min="9" max="9" width="11.7109375" style="4" bestFit="1" customWidth="1"/>
    <col min="10" max="12" width="9.5703125" style="4" bestFit="1" customWidth="1"/>
    <col min="13" max="13" width="10.42578125" style="4" bestFit="1" customWidth="1"/>
    <col min="14" max="14" width="8.85546875" style="4"/>
    <col min="15" max="20" width="9" style="4" bestFit="1" customWidth="1"/>
    <col min="21" max="16384" width="8.85546875" style="4"/>
  </cols>
  <sheetData>
    <row r="1" spans="1:7" ht="18.75">
      <c r="A1" s="111" t="s">
        <v>128</v>
      </c>
    </row>
    <row r="2" spans="1:7" ht="18.75">
      <c r="A2" s="111" t="s">
        <v>2</v>
      </c>
    </row>
    <row r="3" spans="1:7">
      <c r="A3" s="4" t="s">
        <v>90</v>
      </c>
    </row>
    <row r="4" spans="1:7">
      <c r="C4" s="122">
        <v>3.7499999999999999E-2</v>
      </c>
      <c r="D4" s="122">
        <v>7.2190000000000004E-2</v>
      </c>
      <c r="E4" s="122">
        <v>6.6769999999999996E-2</v>
      </c>
      <c r="F4" s="535">
        <v>5.2850000000000001E-2</v>
      </c>
    </row>
    <row r="5" spans="1:7">
      <c r="C5" s="122"/>
      <c r="D5" s="122">
        <v>3.7499999999999999E-2</v>
      </c>
      <c r="E5" s="122">
        <v>7.2190000000000004E-2</v>
      </c>
      <c r="F5" s="122"/>
      <c r="G5" s="535"/>
    </row>
    <row r="6" spans="1:7">
      <c r="C6" s="122"/>
      <c r="D6" s="122"/>
      <c r="E6" s="536">
        <v>3.7499999999999999E-2</v>
      </c>
      <c r="F6" s="536"/>
    </row>
    <row r="7" spans="1:7">
      <c r="C7" s="122"/>
      <c r="D7" s="122"/>
      <c r="E7" s="122"/>
      <c r="F7" s="536"/>
      <c r="G7" s="122"/>
    </row>
    <row r="8" spans="1:7">
      <c r="A8" s="112" t="s">
        <v>91</v>
      </c>
      <c r="B8" s="112" t="s">
        <v>92</v>
      </c>
      <c r="C8" s="112">
        <v>2019</v>
      </c>
      <c r="D8" s="112">
        <v>2020</v>
      </c>
      <c r="E8" s="112">
        <v>2021</v>
      </c>
      <c r="F8" s="112" t="s">
        <v>1</v>
      </c>
    </row>
    <row r="9" spans="1:7">
      <c r="A9" s="4">
        <v>2019</v>
      </c>
      <c r="B9" s="120">
        <f>'gas activity'!$G$9</f>
        <v>917406.12143355771</v>
      </c>
      <c r="C9" s="120">
        <f>$B$9*C4</f>
        <v>34402.729553758414</v>
      </c>
      <c r="D9" s="120">
        <f>$B$9*D4</f>
        <v>66227.547906288528</v>
      </c>
      <c r="E9" s="120">
        <f>$B$9*E4</f>
        <v>61255.206728118646</v>
      </c>
      <c r="F9" s="537">
        <f>SUM(C9:E9)</f>
        <v>161885.48418816557</v>
      </c>
    </row>
    <row r="10" spans="1:7">
      <c r="A10" s="4">
        <v>2020</v>
      </c>
      <c r="B10" s="3">
        <f>'gas activity'!$H$9</f>
        <v>929591.19206354406</v>
      </c>
      <c r="D10" s="3">
        <f>$B$10*D5</f>
        <v>34859.669702382904</v>
      </c>
      <c r="E10" s="3">
        <f>$B$10*E5</f>
        <v>67107.188155067255</v>
      </c>
      <c r="F10" s="3">
        <f>SUM(D10:E10)</f>
        <v>101966.85785745016</v>
      </c>
    </row>
    <row r="11" spans="1:7">
      <c r="A11" s="4">
        <v>2021</v>
      </c>
      <c r="B11" s="3">
        <f>'gas activity'!$I$9</f>
        <v>941938.1058977436</v>
      </c>
      <c r="D11" s="3"/>
      <c r="E11" s="3">
        <f>$B$11*E6</f>
        <v>35322.678971165384</v>
      </c>
      <c r="F11" s="3">
        <f>SUM(D11:E11)</f>
        <v>35322.678971165384</v>
      </c>
    </row>
    <row r="12" spans="1:7" ht="15.75" thickBot="1">
      <c r="B12" s="121">
        <f t="shared" ref="B12:F12" si="0">SUM(B9:B11)</f>
        <v>2788935.4193948456</v>
      </c>
      <c r="C12" s="121">
        <f t="shared" si="0"/>
        <v>34402.729553758414</v>
      </c>
      <c r="D12" s="121">
        <f t="shared" si="0"/>
        <v>101087.21760867143</v>
      </c>
      <c r="E12" s="121">
        <f t="shared" si="0"/>
        <v>163685.0738543513</v>
      </c>
      <c r="F12" s="121">
        <f t="shared" si="0"/>
        <v>299175.0210167811</v>
      </c>
    </row>
    <row r="13" spans="1:7" ht="15.75" thickTop="1">
      <c r="B13" s="18"/>
      <c r="C13" s="18"/>
      <c r="D13" s="18"/>
      <c r="E13" s="18"/>
      <c r="F13" s="18"/>
    </row>
    <row r="14" spans="1:7">
      <c r="A14" s="4" t="s">
        <v>93</v>
      </c>
    </row>
    <row r="15" spans="1:7">
      <c r="C15" s="122">
        <v>3.7499999999999999E-2</v>
      </c>
      <c r="D15" s="122">
        <v>7.2190000000000004E-2</v>
      </c>
      <c r="E15" s="122">
        <v>6.6769999999999996E-2</v>
      </c>
      <c r="F15" s="535">
        <v>5.2850000000000001E-2</v>
      </c>
    </row>
    <row r="16" spans="1:7">
      <c r="C16" s="122"/>
      <c r="D16" s="122">
        <v>3.7499999999999999E-2</v>
      </c>
      <c r="E16" s="122">
        <v>7.2190000000000004E-2</v>
      </c>
      <c r="F16" s="122"/>
    </row>
    <row r="17" spans="1:6">
      <c r="C17" s="122"/>
      <c r="D17" s="122"/>
      <c r="E17" s="536">
        <v>3.7499999999999999E-2</v>
      </c>
      <c r="F17" s="536"/>
    </row>
    <row r="18" spans="1:6">
      <c r="C18" s="122"/>
      <c r="D18" s="122"/>
      <c r="E18" s="122"/>
      <c r="F18" s="122"/>
    </row>
    <row r="19" spans="1:6">
      <c r="A19" s="112" t="s">
        <v>91</v>
      </c>
      <c r="B19" s="112" t="s">
        <v>92</v>
      </c>
      <c r="C19" s="112">
        <v>2019</v>
      </c>
      <c r="D19" s="112">
        <v>2020</v>
      </c>
      <c r="E19" s="112">
        <v>2021</v>
      </c>
      <c r="F19" s="112" t="s">
        <v>1</v>
      </c>
    </row>
    <row r="20" spans="1:6">
      <c r="A20" s="4">
        <v>2019</v>
      </c>
      <c r="B20" s="120">
        <f>'gas activity'!$G$11</f>
        <v>193949853.82023433</v>
      </c>
      <c r="C20" s="120">
        <f>$B$20*C15</f>
        <v>7273119.5182587868</v>
      </c>
      <c r="D20" s="120">
        <f>$B$20*D15</f>
        <v>14001239.947282717</v>
      </c>
      <c r="E20" s="120">
        <f>$B$20*E15</f>
        <v>12950031.739577046</v>
      </c>
      <c r="F20" s="537">
        <f>SUM(C20:E20)</f>
        <v>34224391.205118552</v>
      </c>
    </row>
    <row r="21" spans="1:6">
      <c r="A21" s="4">
        <v>2020</v>
      </c>
      <c r="B21" s="3">
        <f>'gas activity'!$H$11</f>
        <v>204067454.85303387</v>
      </c>
      <c r="D21" s="3">
        <f>$B$21*D16</f>
        <v>7652529.5569887701</v>
      </c>
      <c r="E21" s="3">
        <f>$B$21*E16</f>
        <v>14731629.565840516</v>
      </c>
      <c r="F21" s="3">
        <f>SUM(D21:E21)</f>
        <v>22384159.122829288</v>
      </c>
    </row>
    <row r="22" spans="1:6">
      <c r="A22" s="4">
        <v>2021</v>
      </c>
      <c r="B22" s="3">
        <f>'gas activity'!$I$11</f>
        <v>214712851.33729991</v>
      </c>
      <c r="D22" s="3"/>
      <c r="E22" s="3">
        <f>$B$22*E17</f>
        <v>8051731.925148746</v>
      </c>
      <c r="F22" s="3">
        <f>SUM(D22:E22)</f>
        <v>8051731.925148746</v>
      </c>
    </row>
    <row r="23" spans="1:6" ht="15.75" thickBot="1">
      <c r="B23" s="121">
        <f t="shared" ref="B23:F23" si="1">SUM(B20:B22)</f>
        <v>612730160.01056814</v>
      </c>
      <c r="C23" s="121">
        <f t="shared" si="1"/>
        <v>7273119.5182587868</v>
      </c>
      <c r="D23" s="121">
        <f t="shared" si="1"/>
        <v>21653769.504271485</v>
      </c>
      <c r="E23" s="121">
        <f t="shared" si="1"/>
        <v>35733393.230566308</v>
      </c>
      <c r="F23" s="121">
        <f t="shared" si="1"/>
        <v>64660282.253096588</v>
      </c>
    </row>
    <row r="24" spans="1:6" ht="15.75" thickTop="1">
      <c r="B24" s="18"/>
      <c r="C24" s="18"/>
      <c r="D24" s="18"/>
      <c r="E24" s="18"/>
      <c r="F24" s="18"/>
    </row>
    <row r="25" spans="1:6">
      <c r="A25" s="4" t="s">
        <v>94</v>
      </c>
    </row>
    <row r="26" spans="1:6">
      <c r="C26" s="122">
        <v>3.7499999999999999E-2</v>
      </c>
      <c r="D26" s="122">
        <v>7.2190000000000004E-2</v>
      </c>
      <c r="E26" s="122">
        <v>6.6769999999999996E-2</v>
      </c>
      <c r="F26" s="535">
        <v>5.2850000000000001E-2</v>
      </c>
    </row>
    <row r="27" spans="1:6">
      <c r="C27" s="122"/>
      <c r="D27" s="122">
        <v>3.7499999999999999E-2</v>
      </c>
      <c r="E27" s="122">
        <v>7.2190000000000004E-2</v>
      </c>
      <c r="F27" s="122"/>
    </row>
    <row r="28" spans="1:6">
      <c r="C28" s="122"/>
      <c r="D28" s="122"/>
      <c r="E28" s="536">
        <v>3.7499999999999999E-2</v>
      </c>
      <c r="F28" s="536"/>
    </row>
    <row r="29" spans="1:6">
      <c r="C29" s="122"/>
      <c r="D29" s="122"/>
      <c r="E29" s="122"/>
      <c r="F29" s="122"/>
    </row>
    <row r="30" spans="1:6">
      <c r="A30" s="112" t="s">
        <v>91</v>
      </c>
      <c r="B30" s="112" t="s">
        <v>92</v>
      </c>
      <c r="C30" s="112">
        <v>2019</v>
      </c>
      <c r="D30" s="112">
        <v>2020</v>
      </c>
      <c r="E30" s="112">
        <v>2021</v>
      </c>
      <c r="F30" s="112" t="s">
        <v>1</v>
      </c>
    </row>
    <row r="31" spans="1:6">
      <c r="A31" s="4">
        <v>2019</v>
      </c>
      <c r="B31" s="120">
        <f>'gas activity'!$G$14</f>
        <v>0</v>
      </c>
      <c r="C31" s="120">
        <f>$B$31*C26</f>
        <v>0</v>
      </c>
      <c r="D31" s="120">
        <f>$B$31*D26</f>
        <v>0</v>
      </c>
      <c r="E31" s="120">
        <f>$B$31*E26</f>
        <v>0</v>
      </c>
      <c r="F31" s="537">
        <f>SUM(C31:E31)</f>
        <v>0</v>
      </c>
    </row>
    <row r="32" spans="1:6">
      <c r="A32" s="4">
        <v>2020</v>
      </c>
      <c r="B32" s="3">
        <f>'gas activity'!$H$14</f>
        <v>0</v>
      </c>
      <c r="D32" s="3">
        <f>$B$32*D27</f>
        <v>0</v>
      </c>
      <c r="E32" s="3">
        <f>$B$32*E27</f>
        <v>0</v>
      </c>
      <c r="F32" s="3">
        <f>SUM(D32:E32)</f>
        <v>0</v>
      </c>
    </row>
    <row r="33" spans="1:6">
      <c r="A33" s="4">
        <v>2021</v>
      </c>
      <c r="B33" s="3">
        <f>'gas activity'!$I$14</f>
        <v>0</v>
      </c>
      <c r="D33" s="3"/>
      <c r="E33" s="3">
        <f>$B$33*E28</f>
        <v>0</v>
      </c>
      <c r="F33" s="3">
        <f>SUM(D33:E33)</f>
        <v>0</v>
      </c>
    </row>
    <row r="34" spans="1:6" ht="15.75" thickBot="1">
      <c r="B34" s="121">
        <f t="shared" ref="B34:F34" si="2">SUM(B31:B33)</f>
        <v>0</v>
      </c>
      <c r="C34" s="121">
        <f t="shared" si="2"/>
        <v>0</v>
      </c>
      <c r="D34" s="121">
        <f t="shared" si="2"/>
        <v>0</v>
      </c>
      <c r="E34" s="121">
        <f t="shared" si="2"/>
        <v>0</v>
      </c>
      <c r="F34" s="121">
        <f t="shared" si="2"/>
        <v>0</v>
      </c>
    </row>
    <row r="35" spans="1:6" ht="15.75" thickTop="1">
      <c r="B35" s="18"/>
      <c r="C35" s="18"/>
      <c r="D35" s="18"/>
      <c r="E35" s="18"/>
      <c r="F35" s="18"/>
    </row>
    <row r="36" spans="1:6">
      <c r="A36" s="4" t="s">
        <v>95</v>
      </c>
    </row>
    <row r="37" spans="1:6">
      <c r="C37" s="535">
        <v>0.2</v>
      </c>
      <c r="D37" s="535">
        <v>0.32</v>
      </c>
      <c r="E37" s="535">
        <v>0.192</v>
      </c>
      <c r="F37" s="535"/>
    </row>
    <row r="38" spans="1:6">
      <c r="C38" s="122"/>
      <c r="D38" s="122">
        <f>C37</f>
        <v>0.2</v>
      </c>
      <c r="E38" s="122">
        <f>D37</f>
        <v>0.32</v>
      </c>
      <c r="F38" s="122"/>
    </row>
    <row r="39" spans="1:6">
      <c r="C39" s="122"/>
      <c r="D39" s="122"/>
      <c r="E39" s="536">
        <f>D38</f>
        <v>0.2</v>
      </c>
      <c r="F39" s="536"/>
    </row>
    <row r="40" spans="1:6">
      <c r="C40" s="122"/>
      <c r="D40" s="122"/>
      <c r="E40" s="122"/>
      <c r="F40" s="122"/>
    </row>
    <row r="41" spans="1:6">
      <c r="A41" s="112" t="s">
        <v>91</v>
      </c>
      <c r="B41" s="112" t="s">
        <v>92</v>
      </c>
      <c r="C41" s="112">
        <v>2019</v>
      </c>
      <c r="D41" s="112">
        <v>2020</v>
      </c>
      <c r="E41" s="112">
        <v>2021</v>
      </c>
      <c r="F41" s="112" t="s">
        <v>1</v>
      </c>
    </row>
    <row r="42" spans="1:6">
      <c r="A42" s="4">
        <v>2019</v>
      </c>
      <c r="B42" s="120">
        <f>'gas activity'!$G$15</f>
        <v>22236644.161418274</v>
      </c>
      <c r="C42" s="120">
        <f>$B$42*C37</f>
        <v>4447328.8322836552</v>
      </c>
      <c r="D42" s="120">
        <f>$B$42*D37</f>
        <v>7115726.1316538481</v>
      </c>
      <c r="E42" s="120">
        <f>$B$42*E37</f>
        <v>4269435.6789923087</v>
      </c>
      <c r="F42" s="537">
        <f>SUM(C42:E42)</f>
        <v>15832490.642929811</v>
      </c>
    </row>
    <row r="43" spans="1:6">
      <c r="A43" s="4">
        <v>2020</v>
      </c>
      <c r="B43" s="3">
        <f>'gas activity'!$H$15</f>
        <v>22922862.023638956</v>
      </c>
      <c r="D43" s="3">
        <f>$B$43*D38</f>
        <v>4584572.4047277914</v>
      </c>
      <c r="E43" s="3">
        <f>$B$43*E38</f>
        <v>7335315.8475644663</v>
      </c>
      <c r="F43" s="3">
        <f>SUM(D43:E43)</f>
        <v>11919888.252292257</v>
      </c>
    </row>
    <row r="44" spans="1:6">
      <c r="A44" s="4">
        <v>2021</v>
      </c>
      <c r="B44" s="3">
        <f>'gas activity'!$I$15</f>
        <v>20189189.710053027</v>
      </c>
      <c r="D44" s="3"/>
      <c r="E44" s="3">
        <f>$B$44*E39</f>
        <v>4037837.9420106057</v>
      </c>
      <c r="F44" s="3">
        <f>SUM(D44:E44)</f>
        <v>4037837.9420106057</v>
      </c>
    </row>
    <row r="45" spans="1:6" ht="15.75" thickBot="1">
      <c r="B45" s="121">
        <f t="shared" ref="B45:F45" si="3">SUM(B42:B44)</f>
        <v>65348695.895110257</v>
      </c>
      <c r="C45" s="121">
        <f t="shared" si="3"/>
        <v>4447328.8322836552</v>
      </c>
      <c r="D45" s="121">
        <f t="shared" si="3"/>
        <v>11700298.53638164</v>
      </c>
      <c r="E45" s="121">
        <f t="shared" si="3"/>
        <v>15642589.468567381</v>
      </c>
      <c r="F45" s="121">
        <f t="shared" si="3"/>
        <v>31790216.837232672</v>
      </c>
    </row>
    <row r="46" spans="1:6" ht="15.75" thickTop="1">
      <c r="B46" s="18"/>
      <c r="C46" s="18"/>
      <c r="D46" s="18"/>
      <c r="E46" s="18"/>
      <c r="F46" s="18"/>
    </row>
    <row r="47" spans="1:6">
      <c r="A47" s="4" t="s">
        <v>96</v>
      </c>
    </row>
    <row r="48" spans="1:6">
      <c r="C48" s="122">
        <v>0.16666666666666666</v>
      </c>
      <c r="D48" s="122">
        <v>0.33333333333333331</v>
      </c>
      <c r="E48" s="122">
        <v>0.33333333333333331</v>
      </c>
      <c r="F48" s="122"/>
    </row>
    <row r="49" spans="1:7">
      <c r="C49" s="122"/>
      <c r="D49" s="536">
        <f>1/3/2</f>
        <v>0.16666666666666666</v>
      </c>
      <c r="E49" s="536">
        <f>1/3</f>
        <v>0.33333333333333331</v>
      </c>
      <c r="F49" s="122"/>
      <c r="G49" s="122"/>
    </row>
    <row r="50" spans="1:7">
      <c r="C50" s="122"/>
      <c r="D50" s="122"/>
      <c r="E50" s="536">
        <f>1/3/2</f>
        <v>0.16666666666666666</v>
      </c>
      <c r="F50" s="536"/>
      <c r="G50" s="122"/>
    </row>
    <row r="51" spans="1:7">
      <c r="D51" s="122"/>
      <c r="E51" s="122"/>
    </row>
    <row r="52" spans="1:7">
      <c r="A52" s="112" t="s">
        <v>91</v>
      </c>
      <c r="B52" s="112" t="s">
        <v>92</v>
      </c>
      <c r="C52" s="112">
        <f>C$8</f>
        <v>2019</v>
      </c>
      <c r="D52" s="112">
        <f t="shared" ref="D52:F52" si="4">D$8</f>
        <v>2020</v>
      </c>
      <c r="E52" s="112">
        <f t="shared" si="4"/>
        <v>2021</v>
      </c>
      <c r="F52" s="112" t="str">
        <f t="shared" si="4"/>
        <v>Total</v>
      </c>
    </row>
    <row r="53" spans="1:7">
      <c r="A53" s="538">
        <f>A65</f>
        <v>2018</v>
      </c>
      <c r="B53" s="539">
        <f>-B65</f>
        <v>-51099336.108155996</v>
      </c>
      <c r="C53" s="539">
        <f t="shared" ref="C53:F53" si="5">-C65</f>
        <v>-17033112.036051996</v>
      </c>
      <c r="D53" s="539">
        <f t="shared" si="5"/>
        <v>-17033112.036051996</v>
      </c>
      <c r="E53" s="539">
        <f t="shared" si="5"/>
        <v>-6913318.4762319978</v>
      </c>
      <c r="F53" s="539">
        <f t="shared" si="5"/>
        <v>-40979542.548335992</v>
      </c>
    </row>
    <row r="54" spans="1:7">
      <c r="A54" s="4">
        <f>$A9</f>
        <v>2019</v>
      </c>
      <c r="B54" s="120">
        <f>'gas activity'!$G$12</f>
        <v>17761506.46546562</v>
      </c>
      <c r="C54" s="120">
        <f>$B$54*C48</f>
        <v>2960251.077577603</v>
      </c>
      <c r="D54" s="120">
        <f>$B$54*D48</f>
        <v>5920502.1551552061</v>
      </c>
      <c r="E54" s="120">
        <f>$B$54*E48</f>
        <v>5920502.1551552061</v>
      </c>
      <c r="F54" s="537">
        <f>SUM(C54:E54)</f>
        <v>14801255.387888016</v>
      </c>
    </row>
    <row r="55" spans="1:7">
      <c r="A55" s="4">
        <f>$A10</f>
        <v>2020</v>
      </c>
      <c r="B55" s="3">
        <f>'gas activity'!$H$12</f>
        <v>20444524.386764865</v>
      </c>
      <c r="D55" s="3">
        <f>$B$55*D49</f>
        <v>3407420.7311274773</v>
      </c>
      <c r="E55" s="3">
        <f>$B$55*E49</f>
        <v>6814841.4622549545</v>
      </c>
      <c r="F55" s="537">
        <f>SUM(C55:E55)</f>
        <v>10222262.193382431</v>
      </c>
    </row>
    <row r="56" spans="1:7">
      <c r="A56" s="4">
        <f>$A11</f>
        <v>2021</v>
      </c>
      <c r="B56" s="3">
        <f>'gas activity'!$I$12</f>
        <v>23532833.671159327</v>
      </c>
      <c r="D56" s="3"/>
      <c r="E56" s="3">
        <f>$B$56*E50</f>
        <v>3922138.9451932209</v>
      </c>
      <c r="F56" s="537">
        <f>SUM(C56:E56)</f>
        <v>3922138.9451932209</v>
      </c>
    </row>
    <row r="57" spans="1:7" ht="15.75" thickBot="1">
      <c r="B57" s="121">
        <f>SUM(B53:B56)</f>
        <v>10639528.415233817</v>
      </c>
      <c r="C57" s="121">
        <f t="shared" ref="C57:F57" si="6">SUM(C53:C56)</f>
        <v>-14072860.958474394</v>
      </c>
      <c r="D57" s="121">
        <f t="shared" si="6"/>
        <v>-7705189.1497693127</v>
      </c>
      <c r="E57" s="121">
        <f t="shared" si="6"/>
        <v>9744164.0863713846</v>
      </c>
      <c r="F57" s="121">
        <f t="shared" si="6"/>
        <v>-12033886.021872327</v>
      </c>
    </row>
    <row r="58" spans="1:7" ht="15.75" thickTop="1">
      <c r="B58" s="18"/>
      <c r="C58" s="18"/>
      <c r="D58" s="18"/>
      <c r="E58" s="18"/>
      <c r="F58" s="18"/>
    </row>
    <row r="59" spans="1:7">
      <c r="A59" s="4" t="s">
        <v>97</v>
      </c>
    </row>
    <row r="60" spans="1:7">
      <c r="C60" s="122">
        <v>0.16666666666666666</v>
      </c>
      <c r="D60" s="122">
        <v>0.33333333333333331</v>
      </c>
      <c r="E60" s="122">
        <v>0.33333333333333331</v>
      </c>
      <c r="F60" s="122"/>
    </row>
    <row r="61" spans="1:7">
      <c r="C61" s="122"/>
      <c r="D61" s="536">
        <f>1/3/2</f>
        <v>0.16666666666666666</v>
      </c>
      <c r="E61" s="536">
        <f>1/3</f>
        <v>0.33333333333333331</v>
      </c>
      <c r="F61" s="122"/>
    </row>
    <row r="62" spans="1:7">
      <c r="C62" s="122"/>
      <c r="D62" s="122"/>
      <c r="E62" s="536">
        <f>1/3/2</f>
        <v>0.16666666666666666</v>
      </c>
      <c r="F62" s="536"/>
    </row>
    <row r="63" spans="1:7">
      <c r="D63" s="122"/>
      <c r="E63" s="122"/>
    </row>
    <row r="64" spans="1:7">
      <c r="A64" s="112" t="s">
        <v>91</v>
      </c>
      <c r="B64" s="112" t="s">
        <v>92</v>
      </c>
      <c r="C64" s="112">
        <f>C$8</f>
        <v>2019</v>
      </c>
      <c r="D64" s="112">
        <f t="shared" ref="D64:F64" si="7">D$8</f>
        <v>2020</v>
      </c>
      <c r="E64" s="112">
        <f t="shared" si="7"/>
        <v>2021</v>
      </c>
      <c r="F64" s="112" t="str">
        <f t="shared" si="7"/>
        <v>Total</v>
      </c>
    </row>
    <row r="65" spans="1:7">
      <c r="A65" s="538">
        <v>2018</v>
      </c>
      <c r="B65" s="539">
        <v>51099336.108155996</v>
      </c>
      <c r="C65" s="539">
        <v>17033112.036051996</v>
      </c>
      <c r="D65" s="539">
        <v>17033112.036051996</v>
      </c>
      <c r="E65" s="539">
        <v>6913318.4762319978</v>
      </c>
      <c r="F65" s="539">
        <f>SUM(C65:E65)</f>
        <v>40979542.548335992</v>
      </c>
    </row>
    <row r="66" spans="1:7">
      <c r="A66" s="4">
        <f>$A20</f>
        <v>2019</v>
      </c>
      <c r="B66" s="120">
        <f>'gas activity'!$G$16</f>
        <v>15575758.956162961</v>
      </c>
      <c r="C66" s="120">
        <f>$B$66*C60</f>
        <v>2595959.82602716</v>
      </c>
      <c r="D66" s="120">
        <f>$B$66*D60</f>
        <v>5191919.6520543201</v>
      </c>
      <c r="E66" s="120">
        <f>$B$66*E60</f>
        <v>5191919.6520543201</v>
      </c>
      <c r="F66" s="537">
        <f>SUM(C66:E66)</f>
        <v>12979799.130135801</v>
      </c>
    </row>
    <row r="67" spans="1:7">
      <c r="A67" s="4">
        <f>$A21</f>
        <v>2020</v>
      </c>
      <c r="B67" s="3">
        <f>'gas activity'!$H$16</f>
        <v>20374126.210199933</v>
      </c>
      <c r="D67" s="3">
        <f>$B$67*D61</f>
        <v>3395687.7016999889</v>
      </c>
      <c r="E67" s="3">
        <f>$B$67*E61</f>
        <v>6791375.4033999778</v>
      </c>
      <c r="F67" s="537">
        <f>SUM(C67:E67)</f>
        <v>10187063.105099967</v>
      </c>
    </row>
    <row r="68" spans="1:7">
      <c r="A68" s="4">
        <f>$A22</f>
        <v>2021</v>
      </c>
      <c r="B68" s="3">
        <f>'gas activity'!$I$16</f>
        <v>15646882.770512056</v>
      </c>
      <c r="D68" s="3"/>
      <c r="E68" s="3">
        <f>$B$68*E62</f>
        <v>2607813.7950853426</v>
      </c>
      <c r="F68" s="537">
        <f>SUM(C68:E68)</f>
        <v>2607813.7950853426</v>
      </c>
    </row>
    <row r="69" spans="1:7" ht="15.75" thickBot="1">
      <c r="B69" s="121">
        <f>SUM(B65:B68)</f>
        <v>102696104.04503095</v>
      </c>
      <c r="C69" s="121">
        <f t="shared" ref="C69:F69" si="8">SUM(C65:C68)</f>
        <v>19629071.862079155</v>
      </c>
      <c r="D69" s="121">
        <f t="shared" si="8"/>
        <v>25620719.389806308</v>
      </c>
      <c r="E69" s="121">
        <f t="shared" si="8"/>
        <v>21504427.326771639</v>
      </c>
      <c r="F69" s="121">
        <f t="shared" si="8"/>
        <v>66754218.578657098</v>
      </c>
    </row>
    <row r="70" spans="1:7" ht="15.75" thickTop="1"/>
    <row r="71" spans="1:7" outlineLevel="1">
      <c r="A71" s="4" t="s">
        <v>98</v>
      </c>
    </row>
    <row r="72" spans="1:7" outlineLevel="1">
      <c r="C72" s="122">
        <v>0.1429</v>
      </c>
      <c r="D72" s="122">
        <v>0.24490000000000001</v>
      </c>
      <c r="E72" s="122">
        <v>0.12243</v>
      </c>
      <c r="F72" s="122"/>
    </row>
    <row r="73" spans="1:7" outlineLevel="1">
      <c r="C73" s="122"/>
      <c r="D73" s="122">
        <v>0.1429</v>
      </c>
      <c r="E73" s="122">
        <v>0.24490000000000001</v>
      </c>
      <c r="F73" s="122"/>
    </row>
    <row r="74" spans="1:7" outlineLevel="1">
      <c r="C74" s="122"/>
      <c r="D74" s="122"/>
      <c r="E74" s="122">
        <v>0.1429</v>
      </c>
      <c r="F74" s="122"/>
      <c r="G74" s="122"/>
    </row>
    <row r="75" spans="1:7" outlineLevel="1">
      <c r="C75" s="122"/>
      <c r="D75" s="122"/>
      <c r="E75" s="122"/>
      <c r="F75" s="122"/>
      <c r="G75" s="122"/>
    </row>
    <row r="76" spans="1:7" outlineLevel="1">
      <c r="C76" s="122"/>
      <c r="D76" s="122"/>
      <c r="E76" s="122"/>
      <c r="F76" s="122"/>
      <c r="G76" s="122"/>
    </row>
    <row r="77" spans="1:7" outlineLevel="1">
      <c r="D77" s="122"/>
      <c r="E77" s="122"/>
    </row>
    <row r="78" spans="1:7" outlineLevel="1">
      <c r="A78" s="112" t="s">
        <v>91</v>
      </c>
      <c r="B78" s="112" t="s">
        <v>92</v>
      </c>
      <c r="C78" s="112">
        <f>C$8</f>
        <v>2019</v>
      </c>
      <c r="D78" s="112">
        <f t="shared" ref="D78:F78" si="9">D$8</f>
        <v>2020</v>
      </c>
      <c r="E78" s="112">
        <f t="shared" si="9"/>
        <v>2021</v>
      </c>
      <c r="F78" s="112" t="str">
        <f t="shared" si="9"/>
        <v>Total</v>
      </c>
    </row>
    <row r="79" spans="1:7" outlineLevel="1">
      <c r="A79" s="4">
        <f>$A9</f>
        <v>2019</v>
      </c>
      <c r="B79" s="120">
        <f>'gas activity'!$G$13</f>
        <v>6199697.0608876264</v>
      </c>
      <c r="C79" s="120">
        <f>$B$79*C72</f>
        <v>885936.71000084176</v>
      </c>
      <c r="D79" s="120">
        <f>$B$79*D72</f>
        <v>1518305.8102113798</v>
      </c>
      <c r="E79" s="120">
        <f>$B$79*E72</f>
        <v>759028.91116447211</v>
      </c>
      <c r="F79" s="120">
        <f>SUM(C79:E79)</f>
        <v>3163271.4313766938</v>
      </c>
    </row>
    <row r="80" spans="1:7" outlineLevel="1">
      <c r="A80" s="4">
        <f>$A10</f>
        <v>2020</v>
      </c>
      <c r="B80" s="120">
        <f>'gas activity'!$H$13</f>
        <v>6379680.4545085011</v>
      </c>
      <c r="D80" s="3">
        <f>$B$80*D73</f>
        <v>911656.33694926475</v>
      </c>
      <c r="E80" s="3">
        <f>$B$80*E73</f>
        <v>1562383.7433091321</v>
      </c>
      <c r="F80" s="3">
        <f>SUM(D80:E80)</f>
        <v>2474040.0802583969</v>
      </c>
    </row>
    <row r="81" spans="1:6" outlineLevel="1">
      <c r="A81" s="4">
        <f>$A11</f>
        <v>2021</v>
      </c>
      <c r="B81" s="120">
        <f>'gas activity'!$I$13</f>
        <v>6564888.9456883604</v>
      </c>
      <c r="D81" s="3"/>
      <c r="E81" s="3">
        <f>$B$81*E74</f>
        <v>938122.63033886673</v>
      </c>
      <c r="F81" s="3">
        <f>SUM(D81:E81)</f>
        <v>938122.63033886673</v>
      </c>
    </row>
    <row r="82" spans="1:6" ht="15.75" outlineLevel="1" thickBot="1">
      <c r="B82" s="540">
        <f t="shared" ref="B82:F82" si="10">SUM(B79:B81)</f>
        <v>19144266.461084489</v>
      </c>
      <c r="C82" s="121">
        <f t="shared" si="10"/>
        <v>885936.71000084176</v>
      </c>
      <c r="D82" s="121">
        <f t="shared" si="10"/>
        <v>2429962.1471606446</v>
      </c>
      <c r="E82" s="121">
        <f t="shared" si="10"/>
        <v>3259535.2848124709</v>
      </c>
      <c r="F82" s="121">
        <f t="shared" si="10"/>
        <v>6575434.1419739574</v>
      </c>
    </row>
    <row r="83" spans="1:6" ht="15.75" outlineLevel="1" thickTop="1">
      <c r="B83" s="18"/>
      <c r="C83" s="18"/>
      <c r="D83" s="18"/>
      <c r="E83" s="18"/>
      <c r="F83" s="18"/>
    </row>
    <row r="85" spans="1:6">
      <c r="A85" s="4" t="s">
        <v>99</v>
      </c>
    </row>
    <row r="86" spans="1:6" outlineLevel="1">
      <c r="A86" s="112" t="s">
        <v>91</v>
      </c>
      <c r="B86" s="112" t="s">
        <v>92</v>
      </c>
      <c r="C86" s="112">
        <f>C$8</f>
        <v>2019</v>
      </c>
      <c r="D86" s="112">
        <f t="shared" ref="D86:F86" si="11">D$8</f>
        <v>2020</v>
      </c>
      <c r="E86" s="112">
        <f t="shared" si="11"/>
        <v>2021</v>
      </c>
      <c r="F86" s="112" t="str">
        <f t="shared" si="11"/>
        <v>Total</v>
      </c>
    </row>
    <row r="87" spans="1:6" outlineLevel="1">
      <c r="A87" s="4">
        <f>A79</f>
        <v>2019</v>
      </c>
      <c r="B87" s="120">
        <f t="shared" ref="B87:E89" si="12">SUM(B9,B20,B31,B42,B54,B66,B79)</f>
        <v>256640866.58560237</v>
      </c>
      <c r="C87" s="120">
        <f t="shared" si="12"/>
        <v>18196998.693701804</v>
      </c>
      <c r="D87" s="120">
        <f t="shared" si="12"/>
        <v>33813921.244263761</v>
      </c>
      <c r="E87" s="120">
        <f t="shared" si="12"/>
        <v>29152173.343671471</v>
      </c>
      <c r="F87" s="120">
        <f>SUM(C87:E87)</f>
        <v>81163093.281637043</v>
      </c>
    </row>
    <row r="88" spans="1:6" outlineLevel="1">
      <c r="A88" s="4">
        <f>A80</f>
        <v>2020</v>
      </c>
      <c r="B88" s="120">
        <f t="shared" si="12"/>
        <v>275118239.12020963</v>
      </c>
      <c r="C88" s="120">
        <f t="shared" si="12"/>
        <v>0</v>
      </c>
      <c r="D88" s="120">
        <f t="shared" si="12"/>
        <v>19986726.401195675</v>
      </c>
      <c r="E88" s="120">
        <f t="shared" si="12"/>
        <v>37302653.210524119</v>
      </c>
      <c r="F88" s="120">
        <f>SUM(C88:E88)</f>
        <v>57289379.611719795</v>
      </c>
    </row>
    <row r="89" spans="1:6" outlineLevel="1">
      <c r="A89" s="4">
        <f>A81</f>
        <v>2021</v>
      </c>
      <c r="B89" s="120">
        <f t="shared" si="12"/>
        <v>281588584.54061043</v>
      </c>
      <c r="C89" s="120">
        <f t="shared" si="12"/>
        <v>0</v>
      </c>
      <c r="D89" s="120">
        <f t="shared" si="12"/>
        <v>0</v>
      </c>
      <c r="E89" s="120">
        <f t="shared" si="12"/>
        <v>19592967.916747946</v>
      </c>
      <c r="F89" s="120">
        <f>SUM(C89:E89)</f>
        <v>19592967.916747946</v>
      </c>
    </row>
    <row r="90" spans="1:6" ht="15.75" outlineLevel="1" thickBot="1">
      <c r="B90" s="121">
        <f t="shared" ref="B90:F90" si="13">SUM(B87:B89)</f>
        <v>813347690.24642241</v>
      </c>
      <c r="C90" s="121">
        <f t="shared" si="13"/>
        <v>18196998.693701804</v>
      </c>
      <c r="D90" s="121">
        <f t="shared" si="13"/>
        <v>53800647.645459436</v>
      </c>
      <c r="E90" s="121">
        <f t="shared" si="13"/>
        <v>86047794.47094354</v>
      </c>
      <c r="F90" s="121">
        <f t="shared" si="13"/>
        <v>158045440.81010479</v>
      </c>
    </row>
    <row r="91" spans="1:6" ht="15.75" thickTop="1"/>
  </sheetData>
  <pageMargins left="0.7" right="0.7" top="0.75" bottom="0.75" header="0.3" footer="0.3"/>
  <pageSetup fitToHeight="0" orientation="portrait" r:id="rId1"/>
  <headerFooter>
    <oddFooter>&amp;L&amp;P&amp;R&amp;A
&amp;Z&amp;F</oddFooter>
  </headerFooter>
  <rowBreaks count="2" manualBreakCount="2">
    <brk id="35" max="16383" man="1"/>
    <brk id="70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>
      <selection activeCell="D7" sqref="D7"/>
    </sheetView>
  </sheetViews>
  <sheetFormatPr defaultRowHeight="15"/>
  <cols>
    <col min="1" max="1" width="15.140625" bestFit="1" customWidth="1"/>
    <col min="2" max="2" width="39.28515625" bestFit="1" customWidth="1"/>
    <col min="3" max="3" width="8.85546875" bestFit="1" customWidth="1"/>
    <col min="4" max="4" width="15.28515625" bestFit="1" customWidth="1"/>
  </cols>
  <sheetData>
    <row r="1" spans="1:4" ht="60">
      <c r="A1" s="147"/>
      <c r="B1" s="147"/>
      <c r="C1" s="148" t="s">
        <v>135</v>
      </c>
      <c r="D1" s="148" t="s">
        <v>136</v>
      </c>
    </row>
    <row r="2" spans="1:4">
      <c r="A2" s="149" t="s">
        <v>137</v>
      </c>
      <c r="B2" s="150" t="s">
        <v>138</v>
      </c>
      <c r="C2" s="148" t="s">
        <v>11</v>
      </c>
      <c r="D2" s="148" t="s">
        <v>12</v>
      </c>
    </row>
    <row r="3" spans="1:4">
      <c r="A3" s="151" t="s">
        <v>139</v>
      </c>
      <c r="B3" s="152"/>
      <c r="C3" s="153"/>
      <c r="D3" s="153"/>
    </row>
    <row r="4" spans="1:4">
      <c r="A4" s="152" t="str">
        <f>LEFT(B4,4)</f>
        <v>E311</v>
      </c>
      <c r="B4" s="154" t="s">
        <v>140</v>
      </c>
      <c r="C4" s="155">
        <v>3.4099999999999998E-2</v>
      </c>
      <c r="D4" s="156">
        <v>1012154.4299999999</v>
      </c>
    </row>
    <row r="5" spans="1:4">
      <c r="A5" s="152" t="str">
        <f t="shared" ref="A5:A18" si="0">LEFT(B5,4)</f>
        <v>E311</v>
      </c>
      <c r="B5" s="154" t="s">
        <v>141</v>
      </c>
      <c r="C5" s="155">
        <v>3.1699999999999999E-2</v>
      </c>
      <c r="D5" s="157">
        <v>1812873.6099999994</v>
      </c>
    </row>
    <row r="6" spans="1:4">
      <c r="A6" s="152" t="str">
        <f t="shared" si="0"/>
        <v>E311</v>
      </c>
      <c r="B6" s="154" t="s">
        <v>142</v>
      </c>
      <c r="C6" s="155">
        <v>3.6799999999999999E-2</v>
      </c>
      <c r="D6" s="157">
        <v>1029827.2499999999</v>
      </c>
    </row>
    <row r="7" spans="1:4">
      <c r="A7" s="152" t="str">
        <f t="shared" si="0"/>
        <v>E312</v>
      </c>
      <c r="B7" s="154" t="s">
        <v>143</v>
      </c>
      <c r="C7" s="155">
        <v>4.1999999999999996E-2</v>
      </c>
      <c r="D7" s="158">
        <v>6173097.4000000004</v>
      </c>
    </row>
    <row r="8" spans="1:4">
      <c r="A8" s="152" t="str">
        <f t="shared" si="0"/>
        <v>E312</v>
      </c>
      <c r="B8" s="154" t="s">
        <v>144</v>
      </c>
      <c r="C8" s="155">
        <v>4.0800000000000003E-2</v>
      </c>
      <c r="D8" s="158">
        <v>619010.28</v>
      </c>
    </row>
    <row r="9" spans="1:4">
      <c r="A9" s="152" t="str">
        <f t="shared" si="0"/>
        <v>E312</v>
      </c>
      <c r="B9" s="154" t="s">
        <v>145</v>
      </c>
      <c r="C9" s="155">
        <v>4.7E-2</v>
      </c>
      <c r="D9" s="158">
        <v>6089903.040000001</v>
      </c>
    </row>
    <row r="10" spans="1:4">
      <c r="A10" s="152" t="str">
        <f t="shared" si="0"/>
        <v>E314</v>
      </c>
      <c r="B10" s="154" t="s">
        <v>146</v>
      </c>
      <c r="C10" s="155">
        <v>6.9699999999999998E-2</v>
      </c>
      <c r="D10" s="158">
        <v>2950676.65</v>
      </c>
    </row>
    <row r="11" spans="1:4">
      <c r="A11" s="152" t="str">
        <f t="shared" si="0"/>
        <v>E314</v>
      </c>
      <c r="B11" s="154" t="s">
        <v>147</v>
      </c>
      <c r="C11" s="155">
        <v>6.6000000000000003E-2</v>
      </c>
      <c r="D11" s="158">
        <v>2616916.29</v>
      </c>
    </row>
    <row r="12" spans="1:4">
      <c r="A12" s="152" t="str">
        <f t="shared" si="0"/>
        <v>E315</v>
      </c>
      <c r="B12" s="154" t="s">
        <v>148</v>
      </c>
      <c r="C12" s="155">
        <v>4.0099999999999997E-2</v>
      </c>
      <c r="D12" s="158">
        <v>288763.08</v>
      </c>
    </row>
    <row r="13" spans="1:4">
      <c r="A13" s="152" t="str">
        <f t="shared" si="0"/>
        <v>E315</v>
      </c>
      <c r="B13" s="154" t="s">
        <v>149</v>
      </c>
      <c r="C13" s="155">
        <v>3.5499999999999997E-2</v>
      </c>
      <c r="D13" s="158">
        <v>271184.64000000001</v>
      </c>
    </row>
    <row r="14" spans="1:4">
      <c r="A14" s="152" t="str">
        <f t="shared" si="0"/>
        <v>E315</v>
      </c>
      <c r="B14" s="154" t="s">
        <v>150</v>
      </c>
      <c r="C14" s="155">
        <v>4.7100000000000003E-2</v>
      </c>
      <c r="D14" s="158">
        <v>307071.15999999997</v>
      </c>
    </row>
    <row r="15" spans="1:4">
      <c r="A15" s="152" t="str">
        <f t="shared" si="0"/>
        <v>E316</v>
      </c>
      <c r="B15" s="154" t="s">
        <v>151</v>
      </c>
      <c r="C15" s="155">
        <v>2.9599999999999998E-2</v>
      </c>
      <c r="D15" s="158">
        <v>7445.3999999999987</v>
      </c>
    </row>
    <row r="16" spans="1:4">
      <c r="A16" s="152" t="str">
        <f t="shared" si="0"/>
        <v>E316</v>
      </c>
      <c r="B16" s="154" t="s">
        <v>152</v>
      </c>
      <c r="C16" s="155">
        <v>6.7699999999999996E-2</v>
      </c>
      <c r="D16" s="158">
        <v>72526.899999999994</v>
      </c>
    </row>
    <row r="17" spans="1:4">
      <c r="A17" s="152" t="str">
        <f t="shared" si="0"/>
        <v>E316</v>
      </c>
      <c r="B17" s="154" t="s">
        <v>153</v>
      </c>
      <c r="C17" s="155">
        <v>4.1599999999999998E-2</v>
      </c>
      <c r="D17" s="158">
        <v>179945.64</v>
      </c>
    </row>
    <row r="18" spans="1:4">
      <c r="A18" s="152" t="str">
        <f t="shared" si="0"/>
        <v>E316</v>
      </c>
      <c r="B18" s="154" t="s">
        <v>154</v>
      </c>
      <c r="C18" s="155">
        <v>6.8000000000000005E-2</v>
      </c>
      <c r="D18" s="158">
        <v>81123.16</v>
      </c>
    </row>
    <row r="19" spans="1:4" ht="15.75" thickBot="1">
      <c r="A19" s="152"/>
      <c r="B19" s="152"/>
      <c r="C19" s="152"/>
      <c r="D19" s="159">
        <f>SUM(D4:D18)</f>
        <v>23512518.929999996</v>
      </c>
    </row>
    <row r="20" spans="1:4" ht="15.75" thickTop="1">
      <c r="A20" s="152"/>
      <c r="B20" s="152"/>
      <c r="C20" s="152"/>
      <c r="D20" s="152"/>
    </row>
    <row r="21" spans="1:4">
      <c r="A21" s="151" t="s">
        <v>155</v>
      </c>
      <c r="B21" s="152"/>
      <c r="C21" s="152"/>
      <c r="D21" s="152"/>
    </row>
    <row r="22" spans="1:4">
      <c r="A22" s="152" t="str">
        <f t="shared" ref="A22:A36" si="1">LEFT(B22,4)</f>
        <v>E311</v>
      </c>
      <c r="B22" s="152" t="s">
        <v>156</v>
      </c>
      <c r="C22" s="160"/>
      <c r="D22" s="156">
        <v>453621.67</v>
      </c>
    </row>
    <row r="23" spans="1:4">
      <c r="A23" s="152" t="str">
        <f t="shared" si="1"/>
        <v>E311</v>
      </c>
      <c r="B23" s="152" t="s">
        <v>1890</v>
      </c>
      <c r="C23" s="160"/>
      <c r="D23" s="157">
        <v>807126.84000000032</v>
      </c>
    </row>
    <row r="24" spans="1:4">
      <c r="A24" s="152" t="str">
        <f t="shared" si="1"/>
        <v>E311</v>
      </c>
      <c r="B24" s="152" t="s">
        <v>1891</v>
      </c>
      <c r="C24" s="160"/>
      <c r="D24" s="157">
        <v>333800.14</v>
      </c>
    </row>
    <row r="25" spans="1:4">
      <c r="A25" s="152" t="str">
        <f t="shared" si="1"/>
        <v>E312</v>
      </c>
      <c r="B25" s="152" t="s">
        <v>1892</v>
      </c>
      <c r="C25" s="152"/>
      <c r="D25" s="157">
        <v>5600118.2399999993</v>
      </c>
    </row>
    <row r="26" spans="1:4">
      <c r="A26" s="152" t="str">
        <f t="shared" si="1"/>
        <v>E312</v>
      </c>
      <c r="B26" s="152" t="s">
        <v>1893</v>
      </c>
      <c r="C26" s="152"/>
      <c r="D26" s="157">
        <v>151509.48000000004</v>
      </c>
    </row>
    <row r="27" spans="1:4">
      <c r="A27" s="152" t="str">
        <f t="shared" si="1"/>
        <v>E312</v>
      </c>
      <c r="B27" s="152" t="s">
        <v>1894</v>
      </c>
      <c r="C27" s="152"/>
      <c r="D27" s="157">
        <v>6036649.7000000002</v>
      </c>
    </row>
    <row r="28" spans="1:4">
      <c r="A28" s="152" t="str">
        <f t="shared" si="1"/>
        <v>E314</v>
      </c>
      <c r="B28" s="152" t="s">
        <v>1895</v>
      </c>
      <c r="C28" s="152"/>
      <c r="D28" s="157">
        <v>1961742.4999999995</v>
      </c>
    </row>
    <row r="29" spans="1:4">
      <c r="A29" s="152" t="str">
        <f t="shared" si="1"/>
        <v>E314</v>
      </c>
      <c r="B29" s="152" t="s">
        <v>1896</v>
      </c>
      <c r="C29" s="152"/>
      <c r="D29" s="157">
        <v>105258.84000000003</v>
      </c>
    </row>
    <row r="30" spans="1:4">
      <c r="A30" s="152" t="str">
        <f t="shared" si="1"/>
        <v>E314</v>
      </c>
      <c r="B30" s="152" t="s">
        <v>1897</v>
      </c>
      <c r="C30" s="152"/>
      <c r="D30" s="157">
        <v>2275594.3199999998</v>
      </c>
    </row>
    <row r="31" spans="1:4">
      <c r="A31" s="152" t="str">
        <f t="shared" si="1"/>
        <v>E315</v>
      </c>
      <c r="B31" s="152" t="s">
        <v>1898</v>
      </c>
      <c r="C31" s="152"/>
      <c r="D31" s="157">
        <v>396318.55000000005</v>
      </c>
    </row>
    <row r="32" spans="1:4">
      <c r="A32" s="152" t="str">
        <f t="shared" si="1"/>
        <v>E315</v>
      </c>
      <c r="B32" s="152" t="s">
        <v>1899</v>
      </c>
      <c r="C32" s="152"/>
      <c r="D32" s="157">
        <v>53639.519999999997</v>
      </c>
    </row>
    <row r="33" spans="1:4">
      <c r="A33" s="152" t="str">
        <f t="shared" si="1"/>
        <v>E315</v>
      </c>
      <c r="B33" s="152" t="s">
        <v>1900</v>
      </c>
      <c r="C33" s="152"/>
      <c r="D33" s="157">
        <v>270380.17000000004</v>
      </c>
    </row>
    <row r="34" spans="1:4">
      <c r="A34" s="152" t="str">
        <f t="shared" si="1"/>
        <v>E316</v>
      </c>
      <c r="B34" s="152" t="s">
        <v>1901</v>
      </c>
      <c r="C34" s="152"/>
      <c r="D34" s="157">
        <v>66775.329999999987</v>
      </c>
    </row>
    <row r="35" spans="1:4">
      <c r="A35" s="152" t="str">
        <f t="shared" si="1"/>
        <v>E316</v>
      </c>
      <c r="B35" s="152" t="s">
        <v>1902</v>
      </c>
      <c r="C35" s="152"/>
      <c r="D35" s="157">
        <v>202893.36</v>
      </c>
    </row>
    <row r="36" spans="1:4">
      <c r="A36" s="152" t="str">
        <f t="shared" si="1"/>
        <v>E316</v>
      </c>
      <c r="B36" s="152" t="s">
        <v>1903</v>
      </c>
      <c r="C36" s="152"/>
      <c r="D36" s="157">
        <v>70765.029999999984</v>
      </c>
    </row>
    <row r="37" spans="1:4" ht="15.75" thickBot="1">
      <c r="A37" s="152"/>
      <c r="B37" s="152"/>
      <c r="C37" s="152"/>
      <c r="D37" s="159">
        <f>SUM(D22:D36)</f>
        <v>18786193.690000001</v>
      </c>
    </row>
    <row r="38" spans="1:4" ht="15.75" thickTop="1">
      <c r="D38" s="161"/>
    </row>
    <row r="39" spans="1:4" ht="15.75" thickBot="1">
      <c r="A39" t="s">
        <v>157</v>
      </c>
      <c r="D39" s="162">
        <f>D19+D37</f>
        <v>42298712.619999997</v>
      </c>
    </row>
    <row r="40" spans="1:4" ht="15.75" thickTop="1"/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0"/>
  <sheetViews>
    <sheetView workbookViewId="0">
      <selection activeCell="D7" sqref="D7"/>
    </sheetView>
  </sheetViews>
  <sheetFormatPr defaultColWidth="9.140625" defaultRowHeight="15" outlineLevelRow="1"/>
  <cols>
    <col min="1" max="1" width="9.140625" style="105"/>
    <col min="2" max="2" width="24.85546875" style="98" bestFit="1" customWidth="1"/>
    <col min="3" max="3" width="19.7109375" style="98" customWidth="1"/>
    <col min="4" max="4" width="17.140625" style="98" bestFit="1" customWidth="1"/>
    <col min="5" max="5" width="16.42578125" style="98" bestFit="1" customWidth="1"/>
    <col min="6" max="6" width="17.140625" style="98" bestFit="1" customWidth="1"/>
    <col min="7" max="7" width="9.140625" style="98"/>
    <col min="8" max="8" width="9.140625" style="105"/>
    <col min="9" max="9" width="24.85546875" style="98" bestFit="1" customWidth="1"/>
    <col min="10" max="10" width="19.7109375" style="98" customWidth="1"/>
    <col min="11" max="11" width="15.5703125" style="98" customWidth="1"/>
    <col min="12" max="12" width="16.42578125" style="98" bestFit="1" customWidth="1"/>
    <col min="13" max="13" width="15.5703125" style="98" customWidth="1"/>
    <col min="14" max="14" width="9.140625" style="98"/>
    <col min="15" max="15" width="9.140625" style="105"/>
    <col min="16" max="16" width="24.85546875" style="98" bestFit="1" customWidth="1"/>
    <col min="17" max="17" width="19.7109375" style="98" customWidth="1"/>
    <col min="18" max="18" width="15.5703125" style="98" customWidth="1"/>
    <col min="19" max="19" width="16.42578125" style="98" bestFit="1" customWidth="1"/>
    <col min="20" max="20" width="15.5703125" style="98" customWidth="1"/>
    <col min="21" max="21" width="9.140625" style="98"/>
    <col min="22" max="22" width="9.140625" style="105"/>
    <col min="23" max="23" width="24.85546875" style="98" bestFit="1" customWidth="1"/>
    <col min="24" max="24" width="19.7109375" style="98" customWidth="1"/>
    <col min="25" max="25" width="17.140625" style="98" bestFit="1" customWidth="1"/>
    <col min="26" max="26" width="17" style="98" bestFit="1" customWidth="1"/>
    <col min="27" max="27" width="17.5703125" style="98" bestFit="1" customWidth="1"/>
    <col min="28" max="16384" width="9.140625" style="98"/>
  </cols>
  <sheetData>
    <row r="1" spans="1:27" ht="18.75">
      <c r="A1" s="16" t="s">
        <v>128</v>
      </c>
    </row>
    <row r="2" spans="1:27" ht="18.75">
      <c r="A2" s="104" t="s">
        <v>0</v>
      </c>
      <c r="H2" s="104" t="s">
        <v>0</v>
      </c>
      <c r="J2" s="102"/>
      <c r="K2" s="102"/>
      <c r="L2" s="102"/>
      <c r="M2" s="102"/>
      <c r="O2" s="104" t="s">
        <v>0</v>
      </c>
      <c r="Q2" s="102"/>
      <c r="R2" s="102"/>
      <c r="S2" s="102"/>
      <c r="T2" s="102"/>
      <c r="V2" s="104" t="s">
        <v>0</v>
      </c>
      <c r="X2" s="102"/>
      <c r="Y2" s="102"/>
      <c r="Z2" s="102"/>
      <c r="AA2" s="102"/>
    </row>
    <row r="3" spans="1:27">
      <c r="A3" s="134" t="s">
        <v>117</v>
      </c>
      <c r="B3" s="134"/>
      <c r="H3" s="134" t="s">
        <v>121</v>
      </c>
      <c r="I3" s="134"/>
      <c r="J3" s="135"/>
      <c r="K3" s="136"/>
      <c r="L3" s="136"/>
      <c r="M3" s="136"/>
      <c r="O3" s="134" t="s">
        <v>118</v>
      </c>
      <c r="P3" s="134"/>
      <c r="Q3" s="135"/>
      <c r="R3" s="136"/>
      <c r="S3" s="136"/>
      <c r="T3" s="136"/>
      <c r="V3" s="134" t="s">
        <v>119</v>
      </c>
      <c r="W3" s="134"/>
      <c r="X3" s="135"/>
      <c r="Y3" s="136"/>
      <c r="Z3" s="136"/>
      <c r="AA3" s="136"/>
    </row>
    <row r="4" spans="1:27">
      <c r="J4" s="18"/>
      <c r="K4" s="18"/>
      <c r="L4" s="18"/>
      <c r="M4" s="18"/>
      <c r="Q4" s="18"/>
      <c r="R4" s="18"/>
      <c r="S4" s="18"/>
      <c r="T4" s="18"/>
      <c r="X4" s="18"/>
      <c r="Y4" s="18"/>
      <c r="Z4" s="18"/>
      <c r="AA4" s="18"/>
    </row>
    <row r="5" spans="1:27">
      <c r="J5" s="18"/>
      <c r="K5" s="18"/>
      <c r="L5" s="18"/>
      <c r="M5" s="18"/>
      <c r="Q5" s="18"/>
      <c r="R5" s="18"/>
      <c r="S5" s="18"/>
      <c r="T5" s="18"/>
      <c r="X5" s="3"/>
      <c r="Y5" s="3"/>
      <c r="Z5" s="3"/>
      <c r="AA5" s="3"/>
    </row>
    <row r="6" spans="1:27">
      <c r="J6" s="3"/>
      <c r="K6" s="3"/>
      <c r="L6" s="3"/>
      <c r="M6" s="3"/>
      <c r="Q6" s="3"/>
      <c r="R6" s="3"/>
      <c r="S6" s="3"/>
      <c r="T6" s="3"/>
      <c r="X6" s="3"/>
      <c r="Y6" s="3"/>
      <c r="Z6" s="3"/>
      <c r="AA6" s="3"/>
    </row>
    <row r="7" spans="1:27">
      <c r="A7" s="19"/>
      <c r="B7" s="20"/>
      <c r="C7" s="21"/>
      <c r="D7" s="543" t="s">
        <v>26</v>
      </c>
      <c r="E7" s="544"/>
      <c r="F7" s="545"/>
      <c r="H7" s="19"/>
      <c r="I7" s="20"/>
      <c r="J7" s="21"/>
      <c r="K7" s="543" t="s">
        <v>26</v>
      </c>
      <c r="L7" s="544"/>
      <c r="M7" s="545"/>
      <c r="O7" s="19"/>
      <c r="P7" s="20"/>
      <c r="Q7" s="21"/>
      <c r="R7" s="543" t="s">
        <v>26</v>
      </c>
      <c r="S7" s="544"/>
      <c r="T7" s="545"/>
      <c r="V7" s="19"/>
      <c r="W7" s="20"/>
      <c r="X7" s="21"/>
      <c r="Y7" s="543" t="s">
        <v>26</v>
      </c>
      <c r="Z7" s="544"/>
      <c r="AA7" s="545"/>
    </row>
    <row r="8" spans="1:27">
      <c r="A8" s="23" t="s">
        <v>3</v>
      </c>
      <c r="B8" s="24"/>
      <c r="C8" s="14" t="s">
        <v>33</v>
      </c>
      <c r="D8" s="31">
        <v>2019</v>
      </c>
      <c r="E8" s="31">
        <v>2020</v>
      </c>
      <c r="F8" s="31">
        <v>2021</v>
      </c>
      <c r="H8" s="23" t="s">
        <v>3</v>
      </c>
      <c r="I8" s="24"/>
      <c r="J8" s="14" t="s">
        <v>33</v>
      </c>
      <c r="K8" s="31">
        <v>2019</v>
      </c>
      <c r="L8" s="31">
        <v>2020</v>
      </c>
      <c r="M8" s="31">
        <v>2021</v>
      </c>
      <c r="O8" s="23" t="s">
        <v>3</v>
      </c>
      <c r="P8" s="24"/>
      <c r="Q8" s="14" t="s">
        <v>33</v>
      </c>
      <c r="R8" s="31">
        <v>2019</v>
      </c>
      <c r="S8" s="31">
        <v>2020</v>
      </c>
      <c r="T8" s="31">
        <v>2021</v>
      </c>
      <c r="V8" s="23" t="s">
        <v>3</v>
      </c>
      <c r="W8" s="24"/>
      <c r="X8" s="14" t="s">
        <v>33</v>
      </c>
      <c r="Y8" s="31">
        <v>2019</v>
      </c>
      <c r="Z8" s="31">
        <v>2020</v>
      </c>
      <c r="AA8" s="31">
        <v>2021</v>
      </c>
    </row>
    <row r="9" spans="1:27">
      <c r="C9" s="3"/>
      <c r="D9" s="3"/>
      <c r="E9" s="3"/>
      <c r="F9" s="3"/>
      <c r="J9" s="3"/>
      <c r="K9" s="3"/>
      <c r="L9" s="3"/>
      <c r="M9" s="3"/>
      <c r="Q9" s="3"/>
      <c r="R9" s="3"/>
      <c r="S9" s="3"/>
      <c r="T9" s="3"/>
      <c r="X9" s="3"/>
      <c r="Y9" s="3"/>
      <c r="Z9" s="3"/>
      <c r="AA9" s="3"/>
    </row>
    <row r="10" spans="1:27">
      <c r="A10" s="26">
        <f>IF(ISBLANK(B10),"",MAX(A$9:A9)+1)</f>
        <v>1</v>
      </c>
      <c r="B10" s="98" t="s">
        <v>32</v>
      </c>
      <c r="C10" s="3"/>
      <c r="D10" s="3"/>
      <c r="E10" s="3"/>
      <c r="F10" s="3"/>
      <c r="H10" s="26">
        <f>IF(ISBLANK(I10),"",MAX(H$9:H9)+1)</f>
        <v>1</v>
      </c>
      <c r="I10" s="98" t="s">
        <v>32</v>
      </c>
      <c r="J10" s="3"/>
      <c r="K10" s="3"/>
      <c r="L10" s="3"/>
      <c r="M10" s="3"/>
      <c r="O10" s="26">
        <f>IF(ISBLANK(P10),"",MAX(O$9:O9)+1)</f>
        <v>1</v>
      </c>
      <c r="P10" s="98" t="s">
        <v>32</v>
      </c>
      <c r="Q10" s="3"/>
      <c r="R10" s="3"/>
      <c r="S10" s="3"/>
      <c r="T10" s="3"/>
      <c r="V10" s="26">
        <f>IF(ISBLANK(W10),"",MAX(V$9:V9)+1)</f>
        <v>1</v>
      </c>
      <c r="W10" s="98" t="s">
        <v>32</v>
      </c>
      <c r="X10" s="3"/>
      <c r="Y10" s="3"/>
      <c r="Z10" s="3"/>
      <c r="AA10" s="3"/>
    </row>
    <row r="11" spans="1:27">
      <c r="A11" s="26">
        <v>2</v>
      </c>
      <c r="B11" s="99" t="s">
        <v>6</v>
      </c>
      <c r="C11" s="131">
        <f>X11-Q11+J11</f>
        <v>-69856486.700000003</v>
      </c>
      <c r="D11" s="131">
        <f t="shared" ref="D11:E11" si="0">Y11-R11+K11</f>
        <v>-73325871.530000001</v>
      </c>
      <c r="E11" s="131">
        <f t="shared" si="0"/>
        <v>-83032657.169999987</v>
      </c>
      <c r="F11" s="131">
        <f>AA11-T11+M11</f>
        <v>-80144352.439999998</v>
      </c>
      <c r="G11" s="3"/>
      <c r="H11" s="26">
        <v>2</v>
      </c>
      <c r="I11" s="99" t="s">
        <v>6</v>
      </c>
      <c r="J11" s="131"/>
      <c r="K11" s="131">
        <v>0</v>
      </c>
      <c r="L11" s="131">
        <v>-5384091.2199999988</v>
      </c>
      <c r="M11" s="131">
        <v>-8076136.8299999982</v>
      </c>
      <c r="O11" s="26">
        <v>2</v>
      </c>
      <c r="P11" s="99" t="s">
        <v>6</v>
      </c>
      <c r="Q11" s="131">
        <v>-2350971.31</v>
      </c>
      <c r="R11" s="131">
        <v>-5737282.0300000003</v>
      </c>
      <c r="S11" s="131">
        <v>-7014527.1799999997</v>
      </c>
      <c r="T11" s="131">
        <v>-14063631.27</v>
      </c>
      <c r="V11" s="26">
        <v>2</v>
      </c>
      <c r="W11" s="99" t="s">
        <v>6</v>
      </c>
      <c r="X11" s="131">
        <v>-72207458.010000005</v>
      </c>
      <c r="Y11" s="131">
        <v>-79063153.560000002</v>
      </c>
      <c r="Z11" s="131">
        <v>-84663093.129999995</v>
      </c>
      <c r="AA11" s="131">
        <v>-86131846.879999995</v>
      </c>
    </row>
    <row r="12" spans="1:27">
      <c r="A12" s="26">
        <v>3</v>
      </c>
      <c r="B12" s="99" t="s">
        <v>7</v>
      </c>
      <c r="C12" s="131">
        <v>5703979.79</v>
      </c>
      <c r="D12" s="131">
        <v>-1646872.0299999998</v>
      </c>
      <c r="E12" s="131">
        <v>-3459740.72</v>
      </c>
      <c r="F12" s="131">
        <v>-5423895.7300000004</v>
      </c>
      <c r="G12" s="3"/>
      <c r="H12" s="26">
        <v>3</v>
      </c>
      <c r="I12" s="99" t="s">
        <v>7</v>
      </c>
      <c r="J12" s="3"/>
      <c r="K12" s="3"/>
      <c r="L12" s="3"/>
      <c r="M12" s="3"/>
      <c r="O12" s="26">
        <v>3</v>
      </c>
      <c r="P12" s="99" t="s">
        <v>7</v>
      </c>
      <c r="Q12" s="3"/>
      <c r="R12" s="3"/>
      <c r="S12" s="3"/>
      <c r="T12" s="3"/>
      <c r="V12" s="26">
        <v>3</v>
      </c>
      <c r="W12" s="99" t="s">
        <v>7</v>
      </c>
      <c r="X12" s="131">
        <v>5703979.79</v>
      </c>
      <c r="Y12" s="131">
        <v>-1646872.0299999998</v>
      </c>
      <c r="Z12" s="131">
        <v>-3459740.72</v>
      </c>
      <c r="AA12" s="131">
        <v>-5423895.7300000004</v>
      </c>
    </row>
    <row r="13" spans="1:27">
      <c r="A13" s="26">
        <v>4</v>
      </c>
      <c r="B13" s="99" t="s">
        <v>8</v>
      </c>
      <c r="C13" s="131">
        <v>-19299568.700000003</v>
      </c>
      <c r="D13" s="131">
        <v>-14370703.57</v>
      </c>
      <c r="E13" s="131">
        <v>-22205288.109999999</v>
      </c>
      <c r="F13" s="131">
        <v>-30790565.519999996</v>
      </c>
      <c r="G13" s="3"/>
      <c r="H13" s="26">
        <v>4</v>
      </c>
      <c r="I13" s="99" t="s">
        <v>8</v>
      </c>
      <c r="J13" s="3"/>
      <c r="K13" s="3"/>
      <c r="L13" s="3"/>
      <c r="M13" s="3"/>
      <c r="O13" s="26">
        <v>4</v>
      </c>
      <c r="P13" s="99" t="s">
        <v>8</v>
      </c>
      <c r="Q13" s="3"/>
      <c r="R13" s="3"/>
      <c r="S13" s="3"/>
      <c r="T13" s="3"/>
      <c r="V13" s="26">
        <v>4</v>
      </c>
      <c r="W13" s="99" t="s">
        <v>8</v>
      </c>
      <c r="X13" s="131">
        <v>-19299568.700000003</v>
      </c>
      <c r="Y13" s="131">
        <v>-14370703.57</v>
      </c>
      <c r="Z13" s="131">
        <v>-22205288.109999999</v>
      </c>
      <c r="AA13" s="131">
        <v>-30790565.519999996</v>
      </c>
    </row>
    <row r="14" spans="1:27">
      <c r="A14" s="26">
        <v>5</v>
      </c>
      <c r="B14" s="99" t="s">
        <v>16</v>
      </c>
      <c r="C14" s="131">
        <v>-8270618.2100000009</v>
      </c>
      <c r="D14" s="131">
        <v>-8621012.3200000003</v>
      </c>
      <c r="E14" s="131">
        <v>-10954827.310000001</v>
      </c>
      <c r="F14" s="131">
        <v>-1465992.56</v>
      </c>
      <c r="G14" s="3"/>
      <c r="H14" s="26">
        <v>5</v>
      </c>
      <c r="I14" s="99" t="s">
        <v>16</v>
      </c>
      <c r="J14" s="3"/>
      <c r="K14" s="3"/>
      <c r="L14" s="3"/>
      <c r="M14" s="3"/>
      <c r="O14" s="26">
        <v>5</v>
      </c>
      <c r="P14" s="99" t="s">
        <v>16</v>
      </c>
      <c r="Q14" s="3"/>
      <c r="R14" s="3"/>
      <c r="S14" s="3"/>
      <c r="T14" s="3"/>
      <c r="V14" s="26">
        <v>5</v>
      </c>
      <c r="W14" s="99" t="s">
        <v>16</v>
      </c>
      <c r="X14" s="131">
        <v>-8270618.2100000009</v>
      </c>
      <c r="Y14" s="131">
        <v>-8621012.3200000003</v>
      </c>
      <c r="Z14" s="131">
        <v>-10954827.310000001</v>
      </c>
      <c r="AA14" s="131">
        <v>-1465992.56</v>
      </c>
    </row>
    <row r="15" spans="1:27">
      <c r="A15" s="26">
        <v>6</v>
      </c>
      <c r="B15" s="99" t="s">
        <v>17</v>
      </c>
      <c r="C15" s="131">
        <v>11370349.086174</v>
      </c>
      <c r="D15" s="131">
        <v>11354573.151887001</v>
      </c>
      <c r="E15" s="131">
        <v>-1063569.9784419998</v>
      </c>
      <c r="F15" s="131">
        <v>-33859551.497146994</v>
      </c>
      <c r="G15" s="3"/>
      <c r="H15" s="26">
        <v>6</v>
      </c>
      <c r="I15" s="99" t="s">
        <v>17</v>
      </c>
      <c r="J15" s="3"/>
      <c r="K15" s="3"/>
      <c r="L15" s="3"/>
      <c r="M15" s="3"/>
      <c r="O15" s="26">
        <v>6</v>
      </c>
      <c r="P15" s="99" t="s">
        <v>17</v>
      </c>
      <c r="Q15" s="3"/>
      <c r="R15" s="3"/>
      <c r="S15" s="3"/>
      <c r="T15" s="3"/>
      <c r="V15" s="26">
        <v>6</v>
      </c>
      <c r="W15" s="99" t="s">
        <v>17</v>
      </c>
      <c r="X15" s="131">
        <v>11370349.086174</v>
      </c>
      <c r="Y15" s="131">
        <v>11354573.151887001</v>
      </c>
      <c r="Z15" s="131">
        <v>-1063569.9784419998</v>
      </c>
      <c r="AA15" s="131">
        <v>-33859551.497146994</v>
      </c>
    </row>
    <row r="16" spans="1:27">
      <c r="A16" s="26">
        <v>7</v>
      </c>
      <c r="B16" s="99" t="s">
        <v>23</v>
      </c>
      <c r="C16" s="131"/>
      <c r="D16" s="131"/>
      <c r="E16" s="131"/>
      <c r="F16" s="131"/>
      <c r="G16" s="3"/>
      <c r="H16" s="26">
        <v>7</v>
      </c>
      <c r="I16" s="99" t="s">
        <v>23</v>
      </c>
      <c r="J16" s="3"/>
      <c r="K16" s="3"/>
      <c r="L16" s="3"/>
      <c r="M16" s="3"/>
      <c r="O16" s="26">
        <v>7</v>
      </c>
      <c r="P16" s="99" t="s">
        <v>23</v>
      </c>
      <c r="Q16" s="3"/>
      <c r="R16" s="3"/>
      <c r="S16" s="3"/>
      <c r="T16" s="3"/>
      <c r="V16" s="26">
        <v>7</v>
      </c>
      <c r="W16" s="99" t="s">
        <v>23</v>
      </c>
      <c r="X16" s="131"/>
      <c r="Y16" s="131"/>
      <c r="Z16" s="131"/>
      <c r="AA16" s="131"/>
    </row>
    <row r="17" spans="1:27">
      <c r="A17" s="26">
        <v>8</v>
      </c>
      <c r="B17" s="99" t="s">
        <v>21</v>
      </c>
      <c r="C17" s="131">
        <v>9726993.5199999996</v>
      </c>
      <c r="D17" s="131">
        <v>8147119</v>
      </c>
      <c r="E17" s="131">
        <v>4552187.4800000004</v>
      </c>
      <c r="F17" s="131">
        <v>2376613.67</v>
      </c>
      <c r="G17" s="3"/>
      <c r="H17" s="26">
        <v>8</v>
      </c>
      <c r="I17" s="99" t="s">
        <v>21</v>
      </c>
      <c r="J17" s="3"/>
      <c r="K17" s="3"/>
      <c r="L17" s="3"/>
      <c r="M17" s="3"/>
      <c r="O17" s="26">
        <v>8</v>
      </c>
      <c r="P17" s="99" t="s">
        <v>21</v>
      </c>
      <c r="Q17" s="3"/>
      <c r="R17" s="3"/>
      <c r="S17" s="3"/>
      <c r="T17" s="3"/>
      <c r="V17" s="26">
        <v>8</v>
      </c>
      <c r="W17" s="99" t="s">
        <v>21</v>
      </c>
      <c r="X17" s="131">
        <v>9726993.5199999996</v>
      </c>
      <c r="Y17" s="131">
        <v>8147119</v>
      </c>
      <c r="Z17" s="131">
        <v>4552187.4800000004</v>
      </c>
      <c r="AA17" s="131">
        <v>2376613.67</v>
      </c>
    </row>
    <row r="18" spans="1:27">
      <c r="A18" s="26">
        <v>9</v>
      </c>
      <c r="B18" s="106" t="s">
        <v>14</v>
      </c>
      <c r="C18" s="107"/>
      <c r="D18" s="107"/>
      <c r="E18" s="107"/>
      <c r="F18" s="107"/>
      <c r="G18" s="3"/>
      <c r="H18" s="26">
        <v>9</v>
      </c>
      <c r="I18" s="106" t="s">
        <v>14</v>
      </c>
      <c r="J18" s="107"/>
      <c r="K18" s="107"/>
      <c r="L18" s="107"/>
      <c r="M18" s="107"/>
      <c r="O18" s="26">
        <v>9</v>
      </c>
      <c r="P18" s="106" t="s">
        <v>14</v>
      </c>
      <c r="Q18" s="107"/>
      <c r="R18" s="107"/>
      <c r="S18" s="107"/>
      <c r="T18" s="107"/>
      <c r="V18" s="26">
        <v>9</v>
      </c>
      <c r="W18" s="106" t="s">
        <v>14</v>
      </c>
      <c r="X18" s="107"/>
      <c r="Y18" s="107"/>
      <c r="Z18" s="107"/>
      <c r="AA18" s="107"/>
    </row>
    <row r="19" spans="1:27">
      <c r="A19" s="26">
        <v>10</v>
      </c>
      <c r="B19" s="108" t="s">
        <v>1</v>
      </c>
      <c r="C19" s="3">
        <f>SUM(C11:C18)</f>
        <v>-70625351.21382603</v>
      </c>
      <c r="D19" s="3">
        <f t="shared" ref="D19:E19" si="1">SUM(D11:D18)</f>
        <v>-78462767.298112988</v>
      </c>
      <c r="E19" s="3">
        <f t="shared" si="1"/>
        <v>-116163895.80844198</v>
      </c>
      <c r="F19" s="3">
        <f>SUM(F11:F18)</f>
        <v>-149307744.07714701</v>
      </c>
      <c r="G19" s="3"/>
      <c r="H19" s="26">
        <v>10</v>
      </c>
      <c r="I19" s="108" t="s">
        <v>1</v>
      </c>
      <c r="J19" s="3">
        <f>SUM(J11:J18)</f>
        <v>0</v>
      </c>
      <c r="K19" s="3">
        <f t="shared" ref="K19:L19" si="2">SUM(K11:K18)</f>
        <v>0</v>
      </c>
      <c r="L19" s="3">
        <f t="shared" si="2"/>
        <v>-5384091.2199999988</v>
      </c>
      <c r="M19" s="3">
        <f>SUM(M11:M18)</f>
        <v>-8076136.8299999982</v>
      </c>
      <c r="O19" s="26">
        <v>10</v>
      </c>
      <c r="P19" s="108" t="s">
        <v>1</v>
      </c>
      <c r="Q19" s="3">
        <f>SUM(Q11:Q18)</f>
        <v>-2350971.31</v>
      </c>
      <c r="R19" s="3">
        <f t="shared" ref="R19:S19" si="3">SUM(R11:R18)</f>
        <v>-5737282.0300000003</v>
      </c>
      <c r="S19" s="3">
        <f t="shared" si="3"/>
        <v>-7014527.1799999997</v>
      </c>
      <c r="T19" s="3">
        <f>SUM(T11:T18)</f>
        <v>-14063631.27</v>
      </c>
      <c r="V19" s="26">
        <v>10</v>
      </c>
      <c r="W19" s="108" t="s">
        <v>1</v>
      </c>
      <c r="X19" s="3">
        <f>SUM(X11:X18)</f>
        <v>-72976322.523826033</v>
      </c>
      <c r="Y19" s="3">
        <f t="shared" ref="Y19:Z19" si="4">SUM(Y11:Y18)</f>
        <v>-84200049.32811299</v>
      </c>
      <c r="Z19" s="3">
        <f t="shared" si="4"/>
        <v>-117794331.76844199</v>
      </c>
      <c r="AA19" s="3">
        <f>SUM(AA11:AA18)</f>
        <v>-155295238.517147</v>
      </c>
    </row>
    <row r="20" spans="1:27">
      <c r="A20" s="26"/>
      <c r="C20" s="3"/>
      <c r="D20" s="3"/>
      <c r="E20" s="3"/>
      <c r="F20" s="3"/>
      <c r="G20" s="3"/>
      <c r="H20" s="26"/>
      <c r="J20" s="3"/>
      <c r="K20" s="3"/>
      <c r="L20" s="3"/>
      <c r="M20" s="3"/>
      <c r="O20" s="26"/>
      <c r="Q20" s="3"/>
      <c r="R20" s="3"/>
      <c r="S20" s="3"/>
      <c r="T20" s="3"/>
      <c r="V20" s="26"/>
      <c r="X20" s="3"/>
      <c r="Y20" s="3"/>
      <c r="Z20" s="3"/>
      <c r="AA20" s="3"/>
    </row>
    <row r="21" spans="1:27">
      <c r="A21" s="26"/>
      <c r="C21" s="3"/>
      <c r="D21" s="3"/>
      <c r="E21" s="3"/>
      <c r="F21" s="3"/>
      <c r="G21" s="3"/>
      <c r="H21" s="26"/>
      <c r="J21" s="3"/>
      <c r="K21" s="3"/>
      <c r="L21" s="3"/>
      <c r="M21" s="3"/>
      <c r="O21" s="26"/>
      <c r="Q21" s="3"/>
      <c r="R21" s="3"/>
      <c r="S21" s="3"/>
      <c r="T21" s="3"/>
      <c r="V21" s="26"/>
      <c r="X21" s="3"/>
      <c r="Y21" s="3"/>
      <c r="Z21" s="3"/>
      <c r="AA21" s="3"/>
    </row>
    <row r="22" spans="1:27" outlineLevel="1">
      <c r="A22" s="26">
        <f>IF(ISBLANK(B22),"",MAX(A$9:A19)+1)</f>
        <v>11</v>
      </c>
      <c r="B22" s="109" t="s">
        <v>51</v>
      </c>
      <c r="C22" s="3"/>
      <c r="D22" s="3"/>
      <c r="E22" s="3"/>
      <c r="F22" s="3"/>
      <c r="G22" s="3"/>
      <c r="H22" s="26">
        <f>IF(ISBLANK(I22),"",MAX(H$9:H19)+1)</f>
        <v>11</v>
      </c>
      <c r="I22" s="109" t="s">
        <v>51</v>
      </c>
      <c r="J22" s="3"/>
      <c r="K22" s="3"/>
      <c r="L22" s="3"/>
      <c r="M22" s="3"/>
      <c r="O22" s="26">
        <f>IF(ISBLANK(P22),"",MAX(O$9:O19)+1)</f>
        <v>11</v>
      </c>
      <c r="P22" s="109" t="s">
        <v>51</v>
      </c>
      <c r="Q22" s="3"/>
      <c r="R22" s="3"/>
      <c r="S22" s="3"/>
      <c r="T22" s="3"/>
      <c r="V22" s="26">
        <f>IF(ISBLANK(W22),"",MAX(V$9:V19)+1)</f>
        <v>11</v>
      </c>
      <c r="W22" s="109" t="s">
        <v>51</v>
      </c>
      <c r="X22" s="3"/>
      <c r="Y22" s="3"/>
      <c r="Z22" s="3"/>
      <c r="AA22" s="3"/>
    </row>
    <row r="23" spans="1:27" outlineLevel="1">
      <c r="A23" s="26">
        <f>IF(ISBLANK(B23),"",MAX(A$9:A22)+1)</f>
        <v>12</v>
      </c>
      <c r="B23" s="99" t="s">
        <v>6</v>
      </c>
      <c r="C23" s="131">
        <f>X23-Q23+J23</f>
        <v>-23770145.690000001</v>
      </c>
      <c r="D23" s="131">
        <f t="shared" ref="D23" si="5">Y23-R23+K23</f>
        <v>-24502797.039999999</v>
      </c>
      <c r="E23" s="131">
        <f t="shared" ref="E23" si="6">Z23-S23+L23</f>
        <v>-25359380.890000001</v>
      </c>
      <c r="F23" s="131">
        <f>AA23-T23+M23</f>
        <v>-24100529.609999999</v>
      </c>
      <c r="G23" s="3"/>
      <c r="H23" s="26">
        <f>IF(ISBLANK(I23),"",MAX(H$9:H22)+1)</f>
        <v>12</v>
      </c>
      <c r="I23" s="99" t="s">
        <v>6</v>
      </c>
      <c r="J23" s="131"/>
      <c r="K23" s="131"/>
      <c r="L23" s="131">
        <v>0</v>
      </c>
      <c r="M23" s="131">
        <v>0</v>
      </c>
      <c r="O23" s="26">
        <f>IF(ISBLANK(P23),"",MAX(O$9:O22)+1)</f>
        <v>12</v>
      </c>
      <c r="P23" s="99" t="s">
        <v>6</v>
      </c>
      <c r="Q23" s="131">
        <v>-995405.86</v>
      </c>
      <c r="R23" s="131">
        <v>-1963442.55</v>
      </c>
      <c r="S23" s="131">
        <v>-2424895.67</v>
      </c>
      <c r="T23" s="131">
        <v>-4890104.6500000004</v>
      </c>
      <c r="V23" s="26">
        <f>IF(ISBLANK(W23),"",MAX(V$9:V22)+1)</f>
        <v>12</v>
      </c>
      <c r="W23" s="99" t="s">
        <v>6</v>
      </c>
      <c r="X23" s="131">
        <v>-24765551.550000001</v>
      </c>
      <c r="Y23" s="131">
        <v>-26466239.59</v>
      </c>
      <c r="Z23" s="131">
        <v>-27784276.559999999</v>
      </c>
      <c r="AA23" s="131">
        <v>-28990634.260000002</v>
      </c>
    </row>
    <row r="24" spans="1:27" outlineLevel="1">
      <c r="A24" s="26">
        <f>IF(ISBLANK(B24),"",MAX(A$9:A23)+1)</f>
        <v>13</v>
      </c>
      <c r="B24" s="99" t="s">
        <v>7</v>
      </c>
      <c r="C24" s="131">
        <v>344641.36</v>
      </c>
      <c r="D24" s="131">
        <v>-969493.11</v>
      </c>
      <c r="E24" s="131">
        <v>-1396831.98</v>
      </c>
      <c r="F24" s="131">
        <v>-1794540.68</v>
      </c>
      <c r="G24" s="3"/>
      <c r="H24" s="26">
        <f>IF(ISBLANK(I24),"",MAX(H$9:H23)+1)</f>
        <v>13</v>
      </c>
      <c r="I24" s="99" t="s">
        <v>7</v>
      </c>
      <c r="J24" s="3"/>
      <c r="K24" s="3"/>
      <c r="L24" s="3"/>
      <c r="M24" s="3"/>
      <c r="O24" s="26">
        <f>IF(ISBLANK(P24),"",MAX(O$9:O23)+1)</f>
        <v>13</v>
      </c>
      <c r="P24" s="99" t="s">
        <v>7</v>
      </c>
      <c r="Q24" s="3"/>
      <c r="R24" s="3"/>
      <c r="S24" s="3"/>
      <c r="T24" s="3"/>
      <c r="V24" s="26">
        <f>IF(ISBLANK(W24),"",MAX(V$9:V23)+1)</f>
        <v>13</v>
      </c>
      <c r="W24" s="99" t="s">
        <v>7</v>
      </c>
      <c r="X24" s="131">
        <v>344641.36</v>
      </c>
      <c r="Y24" s="131">
        <v>-969493.11</v>
      </c>
      <c r="Z24" s="131">
        <v>-1396831.98</v>
      </c>
      <c r="AA24" s="131">
        <v>-1794540.68</v>
      </c>
    </row>
    <row r="25" spans="1:27" outlineLevel="1">
      <c r="A25" s="26">
        <f>IF(ISBLANK(B25),"",MAX(A$9:A24)+1)</f>
        <v>14</v>
      </c>
      <c r="B25" s="99" t="s">
        <v>8</v>
      </c>
      <c r="C25" s="131">
        <v>-7894180.6699999999</v>
      </c>
      <c r="D25" s="131">
        <v>-5076471.6399999997</v>
      </c>
      <c r="E25" s="131">
        <v>-7159251.8200000003</v>
      </c>
      <c r="F25" s="131">
        <v>-9918226.1899999995</v>
      </c>
      <c r="G25" s="3"/>
      <c r="H25" s="26">
        <f>IF(ISBLANK(I25),"",MAX(H$9:H24)+1)</f>
        <v>14</v>
      </c>
      <c r="I25" s="99" t="s">
        <v>8</v>
      </c>
      <c r="J25" s="3"/>
      <c r="K25" s="3"/>
      <c r="L25" s="3"/>
      <c r="M25" s="3"/>
      <c r="O25" s="26">
        <f>IF(ISBLANK(P25),"",MAX(O$9:O24)+1)</f>
        <v>14</v>
      </c>
      <c r="P25" s="99" t="s">
        <v>8</v>
      </c>
      <c r="Q25" s="3"/>
      <c r="R25" s="3"/>
      <c r="S25" s="3"/>
      <c r="T25" s="3"/>
      <c r="V25" s="26">
        <f>IF(ISBLANK(W25),"",MAX(V$9:V24)+1)</f>
        <v>14</v>
      </c>
      <c r="W25" s="99" t="s">
        <v>8</v>
      </c>
      <c r="X25" s="131">
        <v>-7894180.6699999999</v>
      </c>
      <c r="Y25" s="131">
        <v>-5076471.6399999997</v>
      </c>
      <c r="Z25" s="131">
        <v>-7159251.8200000003</v>
      </c>
      <c r="AA25" s="131">
        <v>-9918226.1899999995</v>
      </c>
    </row>
    <row r="26" spans="1:27" outlineLevel="1">
      <c r="A26" s="26">
        <f>IF(ISBLANK(B26),"",MAX(A$9:A25)+1)</f>
        <v>15</v>
      </c>
      <c r="B26" s="99" t="s">
        <v>16</v>
      </c>
      <c r="C26" s="131">
        <v>-2917598.56</v>
      </c>
      <c r="D26" s="131">
        <v>-3062045.95</v>
      </c>
      <c r="E26" s="131">
        <v>-3889184.23</v>
      </c>
      <c r="F26" s="131">
        <v>-744860.97</v>
      </c>
      <c r="G26" s="3"/>
      <c r="H26" s="26">
        <f>IF(ISBLANK(I26),"",MAX(H$9:H25)+1)</f>
        <v>15</v>
      </c>
      <c r="I26" s="99" t="s">
        <v>16</v>
      </c>
      <c r="J26" s="3"/>
      <c r="K26" s="3"/>
      <c r="L26" s="3"/>
      <c r="M26" s="3"/>
      <c r="O26" s="26">
        <f>IF(ISBLANK(P26),"",MAX(O$9:O25)+1)</f>
        <v>15</v>
      </c>
      <c r="P26" s="99" t="s">
        <v>16</v>
      </c>
      <c r="Q26" s="3"/>
      <c r="R26" s="3"/>
      <c r="S26" s="3"/>
      <c r="T26" s="3"/>
      <c r="V26" s="26">
        <f>IF(ISBLANK(W26),"",MAX(V$9:V25)+1)</f>
        <v>15</v>
      </c>
      <c r="W26" s="99" t="s">
        <v>16</v>
      </c>
      <c r="X26" s="131">
        <v>-2917598.56</v>
      </c>
      <c r="Y26" s="131">
        <v>-3062045.95</v>
      </c>
      <c r="Z26" s="131">
        <v>-3889184.23</v>
      </c>
      <c r="AA26" s="131">
        <v>-744860.97</v>
      </c>
    </row>
    <row r="27" spans="1:27" outlineLevel="1">
      <c r="A27" s="26">
        <f>IF(ISBLANK(B27),"",MAX(A$9:A26)+1)</f>
        <v>16</v>
      </c>
      <c r="B27" s="99" t="s">
        <v>17</v>
      </c>
      <c r="C27" s="131">
        <v>-3299132.4706600001</v>
      </c>
      <c r="D27" s="131">
        <v>135972.56703200005</v>
      </c>
      <c r="E27" s="131">
        <v>-2897530.8104309998</v>
      </c>
      <c r="F27" s="131">
        <v>-10351319.719554001</v>
      </c>
      <c r="G27" s="3"/>
      <c r="H27" s="26">
        <f>IF(ISBLANK(I27),"",MAX(H$9:H26)+1)</f>
        <v>16</v>
      </c>
      <c r="I27" s="99" t="s">
        <v>17</v>
      </c>
      <c r="J27" s="3"/>
      <c r="K27" s="3"/>
      <c r="L27" s="3"/>
      <c r="M27" s="3"/>
      <c r="O27" s="26">
        <f>IF(ISBLANK(P27),"",MAX(O$9:O26)+1)</f>
        <v>16</v>
      </c>
      <c r="P27" s="99" t="s">
        <v>17</v>
      </c>
      <c r="Q27" s="3"/>
      <c r="R27" s="3"/>
      <c r="S27" s="3"/>
      <c r="T27" s="3"/>
      <c r="V27" s="26">
        <f>IF(ISBLANK(W27),"",MAX(V$9:V26)+1)</f>
        <v>16</v>
      </c>
      <c r="W27" s="99" t="s">
        <v>17</v>
      </c>
      <c r="X27" s="131">
        <v>-3299132.4706600001</v>
      </c>
      <c r="Y27" s="131">
        <v>135972.56703200005</v>
      </c>
      <c r="Z27" s="131">
        <v>-2897530.8104309998</v>
      </c>
      <c r="AA27" s="131">
        <v>-10351319.719554001</v>
      </c>
    </row>
    <row r="28" spans="1:27" outlineLevel="1">
      <c r="A28" s="26">
        <f>IF(ISBLANK(B28),"",MAX(A$9:A27)+1)</f>
        <v>17</v>
      </c>
      <c r="B28" s="99" t="s">
        <v>23</v>
      </c>
      <c r="C28" s="131"/>
      <c r="D28" s="131"/>
      <c r="E28" s="131"/>
      <c r="F28" s="131"/>
      <c r="G28" s="3"/>
      <c r="H28" s="26">
        <f>IF(ISBLANK(I28),"",MAX(H$9:H27)+1)</f>
        <v>17</v>
      </c>
      <c r="I28" s="99" t="s">
        <v>23</v>
      </c>
      <c r="J28" s="3"/>
      <c r="K28" s="3"/>
      <c r="L28" s="3"/>
      <c r="M28" s="3"/>
      <c r="O28" s="26">
        <f>IF(ISBLANK(P28),"",MAX(O$9:O27)+1)</f>
        <v>17</v>
      </c>
      <c r="P28" s="99" t="s">
        <v>23</v>
      </c>
      <c r="Q28" s="3"/>
      <c r="R28" s="3"/>
      <c r="S28" s="3"/>
      <c r="T28" s="3"/>
      <c r="V28" s="26">
        <f>IF(ISBLANK(W28),"",MAX(V$9:V27)+1)</f>
        <v>17</v>
      </c>
      <c r="W28" s="99" t="s">
        <v>23</v>
      </c>
      <c r="X28" s="131"/>
      <c r="Y28" s="131"/>
      <c r="Z28" s="131"/>
      <c r="AA28" s="131"/>
    </row>
    <row r="29" spans="1:27" outlineLevel="1">
      <c r="A29" s="26">
        <f>IF(ISBLANK(B29),"",MAX(A$9:A28)+1)</f>
        <v>18</v>
      </c>
      <c r="B29" s="99" t="s">
        <v>21</v>
      </c>
      <c r="C29" s="131">
        <v>2038186.01</v>
      </c>
      <c r="D29" s="131">
        <v>1706394.85</v>
      </c>
      <c r="E29" s="131">
        <v>951238.92</v>
      </c>
      <c r="F29" s="131">
        <v>492040.58</v>
      </c>
      <c r="G29" s="3"/>
      <c r="H29" s="26">
        <f>IF(ISBLANK(I29),"",MAX(H$9:H28)+1)</f>
        <v>18</v>
      </c>
      <c r="I29" s="99" t="s">
        <v>21</v>
      </c>
      <c r="J29" s="3"/>
      <c r="K29" s="3"/>
      <c r="L29" s="3"/>
      <c r="M29" s="3"/>
      <c r="O29" s="26">
        <f>IF(ISBLANK(P29),"",MAX(O$9:O28)+1)</f>
        <v>18</v>
      </c>
      <c r="P29" s="99" t="s">
        <v>21</v>
      </c>
      <c r="Q29" s="3"/>
      <c r="R29" s="3"/>
      <c r="S29" s="3"/>
      <c r="T29" s="3"/>
      <c r="V29" s="26">
        <f>IF(ISBLANK(W29),"",MAX(V$9:V28)+1)</f>
        <v>18</v>
      </c>
      <c r="W29" s="99" t="s">
        <v>21</v>
      </c>
      <c r="X29" s="131">
        <v>2038186.01</v>
      </c>
      <c r="Y29" s="131">
        <v>1706394.85</v>
      </c>
      <c r="Z29" s="131">
        <v>951238.92</v>
      </c>
      <c r="AA29" s="131">
        <v>492040.58</v>
      </c>
    </row>
    <row r="30" spans="1:27" outlineLevel="1">
      <c r="A30" s="26">
        <f>IF(ISBLANK(B30),"",MAX(A$9:A29)+1)</f>
        <v>19</v>
      </c>
      <c r="B30" s="106" t="s">
        <v>14</v>
      </c>
      <c r="C30" s="107"/>
      <c r="D30" s="107"/>
      <c r="E30" s="107"/>
      <c r="F30" s="107"/>
      <c r="G30" s="3"/>
      <c r="H30" s="26">
        <f>IF(ISBLANK(I30),"",MAX(H$9:H29)+1)</f>
        <v>19</v>
      </c>
      <c r="I30" s="106" t="s">
        <v>14</v>
      </c>
      <c r="J30" s="107"/>
      <c r="K30" s="107"/>
      <c r="L30" s="107"/>
      <c r="M30" s="107"/>
      <c r="O30" s="26">
        <f>IF(ISBLANK(P30),"",MAX(O$9:O29)+1)</f>
        <v>19</v>
      </c>
      <c r="P30" s="106" t="s">
        <v>14</v>
      </c>
      <c r="Q30" s="107"/>
      <c r="R30" s="107"/>
      <c r="S30" s="107"/>
      <c r="T30" s="107"/>
      <c r="V30" s="26">
        <f>IF(ISBLANK(W30),"",MAX(V$9:V29)+1)</f>
        <v>19</v>
      </c>
      <c r="W30" s="106" t="s">
        <v>14</v>
      </c>
      <c r="X30" s="107"/>
      <c r="Y30" s="107"/>
      <c r="Z30" s="107"/>
      <c r="AA30" s="107"/>
    </row>
    <row r="31" spans="1:27" outlineLevel="1">
      <c r="A31" s="26">
        <f>IF(ISBLANK(B31),"",MAX(A$9:A30)+1)</f>
        <v>20</v>
      </c>
      <c r="B31" s="99" t="s">
        <v>1</v>
      </c>
      <c r="C31" s="3">
        <f>SUM(C23:C30)</f>
        <v>-35498230.020660006</v>
      </c>
      <c r="D31" s="3">
        <f>SUM(D23:D30)</f>
        <v>-31768440.322967999</v>
      </c>
      <c r="E31" s="3">
        <f>SUM(E23:E30)</f>
        <v>-39750940.810430989</v>
      </c>
      <c r="F31" s="3">
        <f t="shared" ref="F31" si="7">SUM(F23:F30)</f>
        <v>-46417436.589553997</v>
      </c>
      <c r="G31" s="3"/>
      <c r="H31" s="26">
        <f>IF(ISBLANK(I31),"",MAX(H$9:H30)+1)</f>
        <v>20</v>
      </c>
      <c r="I31" s="99" t="s">
        <v>1</v>
      </c>
      <c r="J31" s="3">
        <f>SUM(J23:J30)</f>
        <v>0</v>
      </c>
      <c r="K31" s="3">
        <f>SUM(K23:K30)</f>
        <v>0</v>
      </c>
      <c r="L31" s="3">
        <f>SUM(L23:L30)</f>
        <v>0</v>
      </c>
      <c r="M31" s="3">
        <f t="shared" ref="M31" si="8">SUM(M23:M30)</f>
        <v>0</v>
      </c>
      <c r="O31" s="26">
        <f>IF(ISBLANK(P31),"",MAX(O$9:O30)+1)</f>
        <v>20</v>
      </c>
      <c r="P31" s="99" t="s">
        <v>1</v>
      </c>
      <c r="Q31" s="3">
        <f>SUM(Q23:Q30)</f>
        <v>-995405.86</v>
      </c>
      <c r="R31" s="3">
        <f>SUM(R23:R30)</f>
        <v>-1963442.55</v>
      </c>
      <c r="S31" s="3">
        <f>SUM(S23:S30)</f>
        <v>-2424895.67</v>
      </c>
      <c r="T31" s="3">
        <f t="shared" ref="T31" si="9">SUM(T23:T30)</f>
        <v>-4890104.6500000004</v>
      </c>
      <c r="V31" s="26">
        <f>IF(ISBLANK(W31),"",MAX(V$9:V30)+1)</f>
        <v>20</v>
      </c>
      <c r="W31" s="99" t="s">
        <v>1</v>
      </c>
      <c r="X31" s="3">
        <f>SUM(X23:X30)</f>
        <v>-36493635.880660005</v>
      </c>
      <c r="Y31" s="3">
        <f>SUM(Y23:Y30)</f>
        <v>-33731882.872967996</v>
      </c>
      <c r="Z31" s="3">
        <f>SUM(Z23:Z30)</f>
        <v>-42175836.48043099</v>
      </c>
      <c r="AA31" s="3">
        <f t="shared" ref="AA31" si="10">SUM(AA23:AA30)</f>
        <v>-51307541.239554003</v>
      </c>
    </row>
    <row r="32" spans="1:27" outlineLevel="1">
      <c r="A32" s="26"/>
      <c r="B32" s="99"/>
      <c r="C32" s="3"/>
      <c r="D32" s="3">
        <f>'electric activity'!G79</f>
        <v>-3138990.6235984871</v>
      </c>
      <c r="E32" s="3">
        <f>'electric activity'!H79</f>
        <v>8261229.735249823</v>
      </c>
      <c r="F32" s="3">
        <f>'electric activity'!I79</f>
        <v>16170877.999723252</v>
      </c>
      <c r="G32" s="3"/>
      <c r="H32" s="26"/>
      <c r="I32" s="99"/>
      <c r="J32" s="3"/>
      <c r="K32" s="3"/>
      <c r="L32" s="3"/>
      <c r="M32" s="3"/>
      <c r="O32" s="26"/>
      <c r="P32" s="99"/>
      <c r="Q32" s="3"/>
      <c r="R32" s="3"/>
      <c r="S32" s="3"/>
      <c r="T32" s="3"/>
      <c r="V32" s="26"/>
      <c r="W32" s="99"/>
      <c r="X32" s="3"/>
      <c r="Y32" s="3">
        <f>'electric activity'!G79</f>
        <v>-3138990.6235984871</v>
      </c>
      <c r="Z32" s="3">
        <f>'electric activity'!H79</f>
        <v>8261229.735249823</v>
      </c>
      <c r="AA32" s="3">
        <f>'electric activity'!I79</f>
        <v>16170877.999723252</v>
      </c>
    </row>
    <row r="33" spans="1:27">
      <c r="C33" s="3"/>
      <c r="D33" s="3">
        <f>SUM(D31:D32)</f>
        <v>-34907430.946566485</v>
      </c>
      <c r="E33" s="3">
        <f t="shared" ref="E33:F33" si="11">SUM(E31:E32)</f>
        <v>-31489711.075181164</v>
      </c>
      <c r="F33" s="3">
        <f t="shared" si="11"/>
        <v>-30246558.589830745</v>
      </c>
      <c r="G33" s="3"/>
      <c r="J33" s="3"/>
      <c r="K33" s="3"/>
      <c r="L33" s="3"/>
      <c r="M33" s="3"/>
      <c r="Q33" s="3"/>
      <c r="R33" s="3"/>
      <c r="S33" s="3"/>
      <c r="T33" s="3"/>
      <c r="X33" s="3"/>
      <c r="Y33" s="3">
        <f>SUM(Y31:Y32)</f>
        <v>-36870873.496566482</v>
      </c>
      <c r="Z33" s="3">
        <f t="shared" ref="Z33:AA33" si="12">SUM(Z31:Z32)</f>
        <v>-33914606.745181166</v>
      </c>
      <c r="AA33" s="3">
        <f t="shared" si="12"/>
        <v>-35136663.239830747</v>
      </c>
    </row>
    <row r="34" spans="1:27" outlineLevel="1">
      <c r="A34" s="26">
        <f>IF(ISBLANK(B34),"",MAX(A$9:A30)+1)</f>
        <v>20</v>
      </c>
      <c r="B34" s="109" t="s">
        <v>31</v>
      </c>
      <c r="C34" s="3"/>
      <c r="D34" s="3"/>
      <c r="E34" s="3"/>
      <c r="F34" s="3"/>
      <c r="G34" s="3"/>
      <c r="H34" s="26">
        <f>IF(ISBLANK(I34),"",MAX(H$9:H30)+1)</f>
        <v>20</v>
      </c>
      <c r="I34" s="109" t="s">
        <v>31</v>
      </c>
      <c r="J34" s="3"/>
      <c r="K34" s="3"/>
      <c r="L34" s="3"/>
      <c r="M34" s="3"/>
      <c r="O34" s="26">
        <f>IF(ISBLANK(P34),"",MAX(O$9:O30)+1)</f>
        <v>20</v>
      </c>
      <c r="P34" s="109" t="s">
        <v>31</v>
      </c>
      <c r="Q34" s="3"/>
      <c r="R34" s="3"/>
      <c r="S34" s="3"/>
      <c r="T34" s="3"/>
      <c r="V34" s="26">
        <f>IF(ISBLANK(W34),"",MAX(V$9:V30)+1)</f>
        <v>20</v>
      </c>
      <c r="W34" s="109" t="s">
        <v>31</v>
      </c>
      <c r="X34" s="3"/>
      <c r="Y34" s="3"/>
      <c r="Z34" s="3"/>
      <c r="AA34" s="3"/>
    </row>
    <row r="35" spans="1:27" outlineLevel="1">
      <c r="A35" s="26">
        <f>IF(ISBLANK(B35),"",MAX(A$9:A34)+1)</f>
        <v>21</v>
      </c>
      <c r="B35" s="99" t="s">
        <v>6</v>
      </c>
      <c r="C35" s="131">
        <f>X35-Q35+J35</f>
        <v>-478855658.16000003</v>
      </c>
      <c r="D35" s="131">
        <f t="shared" ref="D35" si="13">Y35-R35+K35</f>
        <v>-454352861.12</v>
      </c>
      <c r="E35" s="131">
        <f t="shared" ref="E35" si="14">Z35-S35+L35</f>
        <v>-428993480.23000002</v>
      </c>
      <c r="F35" s="131">
        <f>AA35-T35+M35</f>
        <v>-404892950.62</v>
      </c>
      <c r="G35" s="3"/>
      <c r="H35" s="26">
        <f>IF(ISBLANK(I35),"",MAX(H$9:H34)+1)</f>
        <v>21</v>
      </c>
      <c r="I35" s="99" t="s">
        <v>6</v>
      </c>
      <c r="J35" s="131"/>
      <c r="K35" s="131"/>
      <c r="L35" s="131">
        <f t="shared" ref="L35" si="15">K35-L31</f>
        <v>0</v>
      </c>
      <c r="M35" s="131">
        <f t="shared" ref="M35" si="16">L35-M31</f>
        <v>0</v>
      </c>
      <c r="O35" s="26">
        <f>IF(ISBLANK(P35),"",MAX(O$9:O34)+1)</f>
        <v>21</v>
      </c>
      <c r="P35" s="99" t="s">
        <v>6</v>
      </c>
      <c r="Q35" s="131">
        <v>-37026174.710000001</v>
      </c>
      <c r="R35" s="131">
        <f>Q35-R31</f>
        <v>-35062732.160000004</v>
      </c>
      <c r="S35" s="131">
        <f t="shared" ref="S35:T35" si="17">R35-S31</f>
        <v>-32637836.490000002</v>
      </c>
      <c r="T35" s="131">
        <f t="shared" si="17"/>
        <v>-27747731.840000004</v>
      </c>
      <c r="V35" s="26">
        <f>IF(ISBLANK(W35),"",MAX(V$9:V34)+1)</f>
        <v>21</v>
      </c>
      <c r="W35" s="99" t="s">
        <v>6</v>
      </c>
      <c r="X35" s="131">
        <f>'PT 257'!C25</f>
        <v>-515881832.87</v>
      </c>
      <c r="Y35" s="3">
        <f>X35-Y23</f>
        <v>-489415593.28000003</v>
      </c>
      <c r="Z35" s="3">
        <f>Y35-Z23</f>
        <v>-461631316.72000003</v>
      </c>
      <c r="AA35" s="3">
        <f>Z35-AA23</f>
        <v>-432640682.46000004</v>
      </c>
    </row>
    <row r="36" spans="1:27" outlineLevel="1">
      <c r="A36" s="26">
        <f>IF(ISBLANK(B36),"",MAX(A$9:A35)+1)</f>
        <v>22</v>
      </c>
      <c r="B36" s="99" t="s">
        <v>7</v>
      </c>
      <c r="C36" s="131">
        <f t="shared" ref="C36:C41" si="18">X36-Q36</f>
        <v>-153128652.13999999</v>
      </c>
      <c r="D36" s="131">
        <f t="shared" ref="D36:D41" si="19">Y36-R36</f>
        <v>-152159159.02999997</v>
      </c>
      <c r="E36" s="131">
        <f t="shared" ref="E36:E41" si="20">Z36-S36</f>
        <v>-150762327.04999998</v>
      </c>
      <c r="F36" s="131">
        <f t="shared" ref="F36:F41" si="21">AA36-T36</f>
        <v>-148967786.36999997</v>
      </c>
      <c r="G36" s="3"/>
      <c r="H36" s="26">
        <f>IF(ISBLANK(I36),"",MAX(H$9:H35)+1)</f>
        <v>22</v>
      </c>
      <c r="I36" s="99" t="s">
        <v>7</v>
      </c>
      <c r="J36" s="3"/>
      <c r="K36" s="3"/>
      <c r="L36" s="3"/>
      <c r="M36" s="3"/>
      <c r="O36" s="26">
        <f>IF(ISBLANK(P36),"",MAX(O$9:O35)+1)</f>
        <v>22</v>
      </c>
      <c r="P36" s="99" t="s">
        <v>7</v>
      </c>
      <c r="Q36" s="3"/>
      <c r="R36" s="3"/>
      <c r="S36" s="3"/>
      <c r="T36" s="3"/>
      <c r="V36" s="26">
        <f>IF(ISBLANK(W36),"",MAX(V$9:V35)+1)</f>
        <v>22</v>
      </c>
      <c r="W36" s="99" t="s">
        <v>7</v>
      </c>
      <c r="X36" s="131">
        <f>'PT 257'!C27</f>
        <v>-153128652.13999999</v>
      </c>
      <c r="Y36" s="3">
        <f>X36-Y24</f>
        <v>-152159159.02999997</v>
      </c>
      <c r="Z36" s="3">
        <f t="shared" ref="Z36:Z37" si="22">Y36-Z24</f>
        <v>-150762327.04999998</v>
      </c>
      <c r="AA36" s="3">
        <f>Z36-AA24</f>
        <v>-148967786.36999997</v>
      </c>
    </row>
    <row r="37" spans="1:27" outlineLevel="1">
      <c r="A37" s="26">
        <f>IF(ISBLANK(B37),"",MAX(A$9:A36)+1)</f>
        <v>23</v>
      </c>
      <c r="B37" s="99" t="s">
        <v>8</v>
      </c>
      <c r="C37" s="131">
        <f t="shared" si="18"/>
        <v>-635295464.74000001</v>
      </c>
      <c r="D37" s="131">
        <f t="shared" si="19"/>
        <v>-630218993.10000002</v>
      </c>
      <c r="E37" s="131">
        <f t="shared" si="20"/>
        <v>-623059741.27999997</v>
      </c>
      <c r="F37" s="131">
        <f t="shared" si="21"/>
        <v>-613141515.08999991</v>
      </c>
      <c r="G37" s="3"/>
      <c r="H37" s="26">
        <f>IF(ISBLANK(I37),"",MAX(H$9:H36)+1)</f>
        <v>23</v>
      </c>
      <c r="I37" s="99" t="s">
        <v>8</v>
      </c>
      <c r="J37" s="3"/>
      <c r="K37" s="3"/>
      <c r="L37" s="3"/>
      <c r="M37" s="3"/>
      <c r="O37" s="26">
        <f>IF(ISBLANK(P37),"",MAX(O$9:O36)+1)</f>
        <v>23</v>
      </c>
      <c r="P37" s="99" t="s">
        <v>8</v>
      </c>
      <c r="Q37" s="3"/>
      <c r="R37" s="3"/>
      <c r="S37" s="3"/>
      <c r="T37" s="3"/>
      <c r="V37" s="26">
        <f>IF(ISBLANK(W37),"",MAX(V$9:V36)+1)</f>
        <v>23</v>
      </c>
      <c r="W37" s="99" t="s">
        <v>8</v>
      </c>
      <c r="X37" s="131">
        <f>'PT 257'!C23</f>
        <v>-635295464.74000001</v>
      </c>
      <c r="Y37" s="3">
        <f>X37-Y25</f>
        <v>-630218993.10000002</v>
      </c>
      <c r="Z37" s="3">
        <f t="shared" si="22"/>
        <v>-623059741.27999997</v>
      </c>
      <c r="AA37" s="3">
        <f t="shared" ref="AA37" si="23">Z37-AA25</f>
        <v>-613141515.08999991</v>
      </c>
    </row>
    <row r="38" spans="1:27" outlineLevel="1">
      <c r="A38" s="26">
        <f>IF(ISBLANK(B38),"",MAX(A$9:A37)+1)</f>
        <v>24</v>
      </c>
      <c r="B38" s="99" t="s">
        <v>16</v>
      </c>
      <c r="C38" s="131">
        <f t="shared" si="18"/>
        <v>-15754475.35</v>
      </c>
      <c r="D38" s="131">
        <f t="shared" si="19"/>
        <v>-12692429.399999999</v>
      </c>
      <c r="E38" s="131">
        <f t="shared" si="20"/>
        <v>-8803245.1699999981</v>
      </c>
      <c r="F38" s="131">
        <f t="shared" si="21"/>
        <v>-8058384.1999999983</v>
      </c>
      <c r="G38" s="3"/>
      <c r="H38" s="26">
        <f>IF(ISBLANK(I38),"",MAX(H$9:H37)+1)</f>
        <v>24</v>
      </c>
      <c r="I38" s="99" t="s">
        <v>16</v>
      </c>
      <c r="J38" s="3"/>
      <c r="K38" s="3"/>
      <c r="L38" s="3"/>
      <c r="M38" s="3"/>
      <c r="O38" s="26">
        <f>IF(ISBLANK(P38),"",MAX(O$9:O37)+1)</f>
        <v>24</v>
      </c>
      <c r="P38" s="99" t="s">
        <v>16</v>
      </c>
      <c r="Q38" s="3"/>
      <c r="R38" s="3"/>
      <c r="S38" s="3"/>
      <c r="T38" s="3"/>
      <c r="V38" s="26">
        <f>IF(ISBLANK(W38),"",MAX(V$9:V37)+1)</f>
        <v>24</v>
      </c>
      <c r="W38" s="99" t="s">
        <v>16</v>
      </c>
      <c r="X38" s="131">
        <f>'PT 257'!C26</f>
        <v>-15754475.35</v>
      </c>
      <c r="Y38" s="3">
        <f>X38-Y26</f>
        <v>-12692429.399999999</v>
      </c>
      <c r="Z38" s="3">
        <f>Y38-Z26</f>
        <v>-8803245.1699999981</v>
      </c>
      <c r="AA38" s="3">
        <f>Z38-AA26</f>
        <v>-8058384.1999999983</v>
      </c>
    </row>
    <row r="39" spans="1:27" outlineLevel="1">
      <c r="A39" s="26">
        <f>IF(ISBLANK(B39),"",MAX(A$9:A38)+1)</f>
        <v>25</v>
      </c>
      <c r="B39" s="99" t="s">
        <v>17</v>
      </c>
      <c r="C39" s="131">
        <f t="shared" si="18"/>
        <v>-71869204.937066004</v>
      </c>
      <c r="D39" s="131">
        <f t="shared" si="19"/>
        <v>-72005177.504097998</v>
      </c>
      <c r="E39" s="131">
        <f t="shared" si="20"/>
        <v>-69107646.693666995</v>
      </c>
      <c r="F39" s="131">
        <f t="shared" si="21"/>
        <v>-58756326.974112995</v>
      </c>
      <c r="G39" s="3"/>
      <c r="H39" s="26">
        <f>IF(ISBLANK(I39),"",MAX(H$9:H38)+1)</f>
        <v>25</v>
      </c>
      <c r="I39" s="99" t="s">
        <v>17</v>
      </c>
      <c r="J39" s="3"/>
      <c r="K39" s="3"/>
      <c r="L39" s="3"/>
      <c r="M39" s="3"/>
      <c r="O39" s="26">
        <f>IF(ISBLANK(P39),"",MAX(O$9:O38)+1)</f>
        <v>25</v>
      </c>
      <c r="P39" s="99" t="s">
        <v>17</v>
      </c>
      <c r="Q39" s="3"/>
      <c r="R39" s="3"/>
      <c r="S39" s="3"/>
      <c r="T39" s="3"/>
      <c r="V39" s="26">
        <f>IF(ISBLANK(W39),"",MAX(V$9:V38)+1)</f>
        <v>25</v>
      </c>
      <c r="W39" s="99" t="s">
        <v>17</v>
      </c>
      <c r="X39" s="131">
        <f>'PT 257'!C24</f>
        <v>-71869204.937066004</v>
      </c>
      <c r="Y39" s="3">
        <f>X39-Y27</f>
        <v>-72005177.504097998</v>
      </c>
      <c r="Z39" s="3">
        <f t="shared" ref="Z39" si="24">Y39-Z27</f>
        <v>-69107646.693666995</v>
      </c>
      <c r="AA39" s="3">
        <f t="shared" ref="AA39" si="25">Z39-AA27</f>
        <v>-58756326.974112995</v>
      </c>
    </row>
    <row r="40" spans="1:27" outlineLevel="1">
      <c r="A40" s="26">
        <f>IF(ISBLANK(B40),"",MAX(A$9:A39)+1)</f>
        <v>26</v>
      </c>
      <c r="B40" s="99" t="s">
        <v>23</v>
      </c>
      <c r="C40" s="131">
        <f t="shared" si="18"/>
        <v>0</v>
      </c>
      <c r="D40" s="131">
        <f t="shared" si="19"/>
        <v>0</v>
      </c>
      <c r="E40" s="131">
        <f t="shared" si="20"/>
        <v>0</v>
      </c>
      <c r="F40" s="131">
        <f t="shared" si="21"/>
        <v>0</v>
      </c>
      <c r="G40" s="3"/>
      <c r="H40" s="26">
        <f>IF(ISBLANK(I40),"",MAX(H$9:H39)+1)</f>
        <v>26</v>
      </c>
      <c r="I40" s="99" t="s">
        <v>23</v>
      </c>
      <c r="J40" s="3"/>
      <c r="K40" s="3"/>
      <c r="L40" s="3"/>
      <c r="M40" s="3"/>
      <c r="O40" s="26">
        <f>IF(ISBLANK(P40),"",MAX(O$9:O39)+1)</f>
        <v>26</v>
      </c>
      <c r="P40" s="99" t="s">
        <v>23</v>
      </c>
      <c r="Q40" s="3"/>
      <c r="R40" s="3"/>
      <c r="S40" s="3"/>
      <c r="T40" s="3"/>
      <c r="V40" s="26">
        <f>IF(ISBLANK(W40),"",MAX(V$9:V39)+1)</f>
        <v>26</v>
      </c>
      <c r="W40" s="99" t="s">
        <v>23</v>
      </c>
      <c r="X40" s="131"/>
      <c r="Y40" s="3"/>
      <c r="Z40" s="3"/>
      <c r="AA40" s="3"/>
    </row>
    <row r="41" spans="1:27" outlineLevel="1">
      <c r="A41" s="26">
        <f>IF(ISBLANK(B41),"",MAX(A$9:A40)+1)</f>
        <v>27</v>
      </c>
      <c r="B41" s="99" t="s">
        <v>21</v>
      </c>
      <c r="C41" s="131">
        <f t="shared" si="18"/>
        <v>-2623568.04</v>
      </c>
      <c r="D41" s="131">
        <f t="shared" si="19"/>
        <v>-4329962.8900000006</v>
      </c>
      <c r="E41" s="131">
        <f t="shared" si="20"/>
        <v>-5281201.8100000005</v>
      </c>
      <c r="F41" s="131">
        <f t="shared" si="21"/>
        <v>-5773242.3900000006</v>
      </c>
      <c r="G41" s="3"/>
      <c r="H41" s="26">
        <f>IF(ISBLANK(I41),"",MAX(H$9:H40)+1)</f>
        <v>27</v>
      </c>
      <c r="I41" s="99" t="s">
        <v>21</v>
      </c>
      <c r="J41" s="3"/>
      <c r="K41" s="3"/>
      <c r="L41" s="3"/>
      <c r="M41" s="3"/>
      <c r="O41" s="26">
        <f>IF(ISBLANK(P41),"",MAX(O$9:O40)+1)</f>
        <v>27</v>
      </c>
      <c r="P41" s="99" t="s">
        <v>21</v>
      </c>
      <c r="Q41" s="3"/>
      <c r="R41" s="3"/>
      <c r="S41" s="3"/>
      <c r="T41" s="3"/>
      <c r="V41" s="26">
        <f>IF(ISBLANK(W41),"",MAX(V$9:V40)+1)</f>
        <v>27</v>
      </c>
      <c r="W41" s="99" t="s">
        <v>21</v>
      </c>
      <c r="X41" s="131">
        <f>'PT 257'!C22</f>
        <v>-2623568.04</v>
      </c>
      <c r="Y41" s="3">
        <f>X41-Y29</f>
        <v>-4329962.8900000006</v>
      </c>
      <c r="Z41" s="3">
        <f t="shared" ref="Z41" si="26">Y41-Z29</f>
        <v>-5281201.8100000005</v>
      </c>
      <c r="AA41" s="3">
        <f t="shared" ref="AA41" si="27">Z41-AA29</f>
        <v>-5773242.3900000006</v>
      </c>
    </row>
    <row r="42" spans="1:27" outlineLevel="1">
      <c r="A42" s="26">
        <f>IF(ISBLANK(B42),"",MAX(A$9:A41)+1)</f>
        <v>28</v>
      </c>
      <c r="B42" s="106" t="s">
        <v>14</v>
      </c>
      <c r="C42" s="107"/>
      <c r="D42" s="107"/>
      <c r="E42" s="107"/>
      <c r="F42" s="107"/>
      <c r="G42" s="3"/>
      <c r="H42" s="26">
        <f>IF(ISBLANK(I42),"",MAX(H$9:H41)+1)</f>
        <v>28</v>
      </c>
      <c r="I42" s="106" t="s">
        <v>14</v>
      </c>
      <c r="J42" s="107"/>
      <c r="K42" s="107"/>
      <c r="L42" s="107"/>
      <c r="M42" s="107"/>
      <c r="O42" s="26">
        <f>IF(ISBLANK(P42),"",MAX(O$9:O41)+1)</f>
        <v>28</v>
      </c>
      <c r="P42" s="106" t="s">
        <v>14</v>
      </c>
      <c r="Q42" s="107"/>
      <c r="R42" s="107"/>
      <c r="S42" s="107"/>
      <c r="T42" s="107"/>
      <c r="V42" s="26">
        <f>IF(ISBLANK(W42),"",MAX(V$9:V41)+1)</f>
        <v>28</v>
      </c>
      <c r="W42" s="106" t="s">
        <v>14</v>
      </c>
      <c r="X42" s="107"/>
      <c r="Y42" s="107"/>
      <c r="Z42" s="107"/>
      <c r="AA42" s="107"/>
    </row>
    <row r="43" spans="1:27" outlineLevel="1">
      <c r="A43" s="26">
        <f>IF(ISBLANK(B43),"",MAX(A$9:A42)+1)</f>
        <v>29</v>
      </c>
      <c r="B43" s="99" t="s">
        <v>1</v>
      </c>
      <c r="C43" s="3">
        <f>SUM(C35:C42)</f>
        <v>-1357527023.3670659</v>
      </c>
      <c r="D43" s="3">
        <f>SUM(D35:D42)</f>
        <v>-1325758583.0440981</v>
      </c>
      <c r="E43" s="3">
        <f t="shared" ref="E43:F43" si="28">SUM(E35:E42)</f>
        <v>-1286007642.2336669</v>
      </c>
      <c r="F43" s="3">
        <f t="shared" si="28"/>
        <v>-1239590205.6441131</v>
      </c>
      <c r="G43" s="3"/>
      <c r="H43" s="26">
        <f>IF(ISBLANK(I43),"",MAX(H$9:H42)+1)</f>
        <v>29</v>
      </c>
      <c r="I43" s="99" t="s">
        <v>1</v>
      </c>
      <c r="J43" s="3">
        <f>SUM(J35:J42)</f>
        <v>0</v>
      </c>
      <c r="K43" s="3">
        <f>SUM(K35:K42)</f>
        <v>0</v>
      </c>
      <c r="L43" s="3">
        <f t="shared" ref="L43:M43" si="29">SUM(L35:L42)</f>
        <v>0</v>
      </c>
      <c r="M43" s="3">
        <f t="shared" si="29"/>
        <v>0</v>
      </c>
      <c r="O43" s="26">
        <f>IF(ISBLANK(P43),"",MAX(O$9:O42)+1)</f>
        <v>29</v>
      </c>
      <c r="P43" s="99" t="s">
        <v>1</v>
      </c>
      <c r="Q43" s="3">
        <f>SUM(Q35:Q42)</f>
        <v>-37026174.710000001</v>
      </c>
      <c r="R43" s="3">
        <f>SUM(R35:R42)</f>
        <v>-35062732.160000004</v>
      </c>
      <c r="S43" s="3">
        <f t="shared" ref="S43:T43" si="30">SUM(S35:S42)</f>
        <v>-32637836.490000002</v>
      </c>
      <c r="T43" s="3">
        <f t="shared" si="30"/>
        <v>-27747731.840000004</v>
      </c>
      <c r="V43" s="26">
        <f>IF(ISBLANK(W43),"",MAX(V$9:V42)+1)</f>
        <v>29</v>
      </c>
      <c r="W43" s="99" t="s">
        <v>1</v>
      </c>
      <c r="X43" s="3">
        <f>SUM(X35:X42)</f>
        <v>-1394553198.0770659</v>
      </c>
      <c r="Y43" s="3">
        <f>SUM(Y35:Y42)</f>
        <v>-1360821315.204098</v>
      </c>
      <c r="Z43" s="3">
        <f t="shared" ref="Z43:AA43" si="31">SUM(Z35:Z42)</f>
        <v>-1318645478.7236669</v>
      </c>
      <c r="AA43" s="3">
        <f t="shared" si="31"/>
        <v>-1267337937.4841132</v>
      </c>
    </row>
    <row r="44" spans="1:27" outlineLevel="1">
      <c r="A44" s="26"/>
      <c r="B44" s="99"/>
      <c r="C44" s="3"/>
      <c r="D44" s="3">
        <f>'electric activity'!G91</f>
        <v>3138990.6235984899</v>
      </c>
      <c r="E44" s="3">
        <f>'electric activity'!H91</f>
        <v>-5122239.1116513386</v>
      </c>
      <c r="F44" s="3">
        <f>'electric activity'!I91</f>
        <v>-21293117.111374591</v>
      </c>
      <c r="G44" s="3"/>
      <c r="H44" s="26"/>
      <c r="I44" s="99"/>
      <c r="J44" s="3"/>
      <c r="K44" s="3"/>
      <c r="L44" s="3"/>
      <c r="M44" s="3"/>
      <c r="O44" s="26"/>
      <c r="P44" s="99"/>
      <c r="Q44" s="3"/>
      <c r="R44" s="3"/>
      <c r="S44" s="3"/>
      <c r="T44" s="3"/>
      <c r="V44" s="26"/>
      <c r="W44" s="99"/>
      <c r="X44" s="3"/>
      <c r="Y44" s="3">
        <f>D44</f>
        <v>3138990.6235984899</v>
      </c>
      <c r="Z44" s="3">
        <f>E44</f>
        <v>-5122239.1116513386</v>
      </c>
      <c r="AA44" s="3">
        <f>F44</f>
        <v>-21293117.111374591</v>
      </c>
    </row>
    <row r="45" spans="1:27">
      <c r="C45" s="3"/>
      <c r="D45" s="3">
        <f>SUM(D43:D44)</f>
        <v>-1322619592.4204996</v>
      </c>
      <c r="E45" s="3">
        <f t="shared" ref="E45:F45" si="32">SUM(E43:E44)</f>
        <v>-1291129881.3453183</v>
      </c>
      <c r="F45" s="3">
        <f t="shared" si="32"/>
        <v>-1260883322.7554877</v>
      </c>
      <c r="G45" s="3"/>
      <c r="J45" s="3"/>
      <c r="K45" s="3"/>
      <c r="L45" s="3"/>
      <c r="M45" s="3"/>
      <c r="Q45" s="3"/>
      <c r="R45" s="3"/>
      <c r="S45" s="3"/>
      <c r="T45" s="3"/>
      <c r="X45" s="3"/>
      <c r="Y45" s="3">
        <f>SUM(Y43:Y44)</f>
        <v>-1357682324.5804994</v>
      </c>
      <c r="Z45" s="3">
        <f t="shared" ref="Z45:AA45" si="33">SUM(Z43:Z44)</f>
        <v>-1323767717.8353183</v>
      </c>
      <c r="AA45" s="3">
        <f t="shared" si="33"/>
        <v>-1288631054.5954878</v>
      </c>
    </row>
    <row r="48" spans="1:27">
      <c r="X48" s="98">
        <f>X43</f>
        <v>-1394553198.0770659</v>
      </c>
    </row>
    <row r="49" spans="24:24">
      <c r="X49" s="98">
        <f>'PT gas'!C41</f>
        <v>-604375073.47293389</v>
      </c>
    </row>
    <row r="50" spans="24:24">
      <c r="X50" s="98">
        <f>SUM(X48:X49)</f>
        <v>-1998928271.5499997</v>
      </c>
    </row>
  </sheetData>
  <mergeCells count="4">
    <mergeCell ref="D7:F7"/>
    <mergeCell ref="R7:T7"/>
    <mergeCell ref="Y7:AA7"/>
    <mergeCell ref="K7:M7"/>
  </mergeCells>
  <pageMargins left="0.7" right="0.7" top="0.75" bottom="0.75" header="0.3" footer="0.3"/>
  <pageSetup scale="81" orientation="portrait" r:id="rId1"/>
  <headerFooter>
    <oddFooter>&amp;R&amp;A
&amp;Z&amp;F</oddFooter>
  </headerFooter>
  <colBreaks count="1" manualBreakCount="1">
    <brk id="14" min="1" max="4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Q43"/>
  <sheetViews>
    <sheetView workbookViewId="0">
      <selection activeCell="D7" sqref="D7"/>
    </sheetView>
  </sheetViews>
  <sheetFormatPr defaultColWidth="9.140625" defaultRowHeight="15" outlineLevelRow="1"/>
  <cols>
    <col min="1" max="1" width="9.140625" style="105"/>
    <col min="2" max="2" width="24.85546875" style="98" bestFit="1" customWidth="1"/>
    <col min="3" max="3" width="19.7109375" style="98" customWidth="1"/>
    <col min="4" max="6" width="15.5703125" style="98" customWidth="1"/>
    <col min="7" max="7" width="35.42578125" style="98" bestFit="1" customWidth="1"/>
    <col min="8" max="8" width="9.140625" style="98"/>
    <col min="122" max="16384" width="9.140625" style="98"/>
  </cols>
  <sheetData>
    <row r="1" spans="1:6" ht="18.75">
      <c r="A1" s="16" t="s">
        <v>128</v>
      </c>
    </row>
    <row r="2" spans="1:6" ht="18.75">
      <c r="A2" s="104" t="s">
        <v>2</v>
      </c>
    </row>
    <row r="5" spans="1:6">
      <c r="A5" s="19"/>
      <c r="B5" s="20"/>
      <c r="C5" s="21"/>
      <c r="D5" s="524" t="s">
        <v>26</v>
      </c>
      <c r="E5" s="525"/>
      <c r="F5" s="526"/>
    </row>
    <row r="6" spans="1:6">
      <c r="A6" s="23" t="s">
        <v>3</v>
      </c>
      <c r="B6" s="24"/>
      <c r="C6" s="14" t="s">
        <v>33</v>
      </c>
      <c r="D6" s="31">
        <v>2019</v>
      </c>
      <c r="E6" s="31">
        <v>2020</v>
      </c>
      <c r="F6" s="31">
        <v>2021</v>
      </c>
    </row>
    <row r="7" spans="1:6">
      <c r="C7" s="3"/>
      <c r="D7" s="3"/>
      <c r="E7" s="3"/>
      <c r="F7" s="3"/>
    </row>
    <row r="8" spans="1:6">
      <c r="A8" s="26">
        <f>IF(ISBLANK(B8),"",MAX(A$7:A7)+1)</f>
        <v>1</v>
      </c>
      <c r="B8" s="98" t="s">
        <v>32</v>
      </c>
      <c r="C8" s="3"/>
      <c r="D8" s="3"/>
      <c r="E8" s="3"/>
      <c r="F8" s="3"/>
    </row>
    <row r="9" spans="1:6">
      <c r="A9" s="26">
        <v>2</v>
      </c>
      <c r="B9" s="99" t="s">
        <v>6</v>
      </c>
      <c r="C9" s="3">
        <v>0</v>
      </c>
      <c r="D9" s="3">
        <v>0</v>
      </c>
      <c r="E9" s="3">
        <v>0</v>
      </c>
      <c r="F9" s="3">
        <v>0</v>
      </c>
    </row>
    <row r="10" spans="1:6">
      <c r="A10" s="26">
        <v>3</v>
      </c>
      <c r="B10" s="99" t="s">
        <v>7</v>
      </c>
      <c r="C10" s="3">
        <v>0</v>
      </c>
      <c r="D10" s="3">
        <v>0</v>
      </c>
      <c r="E10" s="3">
        <v>0</v>
      </c>
      <c r="F10" s="3">
        <v>0</v>
      </c>
    </row>
    <row r="11" spans="1:6">
      <c r="A11" s="26">
        <v>4</v>
      </c>
      <c r="B11" s="99" t="s">
        <v>8</v>
      </c>
      <c r="C11" s="131">
        <v>32696439.870000001</v>
      </c>
      <c r="D11" s="131">
        <v>-712957.13000000082</v>
      </c>
      <c r="E11" s="131">
        <v>-8080555.540000001</v>
      </c>
      <c r="F11" s="131">
        <v>-20458506.990000002</v>
      </c>
    </row>
    <row r="12" spans="1:6">
      <c r="A12" s="26">
        <v>5</v>
      </c>
      <c r="B12" s="99" t="s">
        <v>16</v>
      </c>
      <c r="C12" s="131">
        <v>707220.27</v>
      </c>
      <c r="D12" s="131">
        <v>1011409.08</v>
      </c>
      <c r="E12" s="131">
        <v>-2096764.17</v>
      </c>
      <c r="F12" s="131">
        <v>-2957864.26</v>
      </c>
    </row>
    <row r="13" spans="1:6">
      <c r="A13" s="26">
        <v>6</v>
      </c>
      <c r="B13" s="99" t="s">
        <v>17</v>
      </c>
      <c r="C13" s="131">
        <v>5692333.7638259996</v>
      </c>
      <c r="D13" s="131">
        <v>5072969.8481130004</v>
      </c>
      <c r="E13" s="131">
        <v>-2490255.051558</v>
      </c>
      <c r="F13" s="131">
        <v>-19335361.862852998</v>
      </c>
    </row>
    <row r="14" spans="1:6">
      <c r="A14" s="26">
        <v>7</v>
      </c>
      <c r="B14" s="99" t="s">
        <v>23</v>
      </c>
      <c r="C14" s="131"/>
      <c r="D14" s="131"/>
      <c r="E14" s="131"/>
      <c r="F14" s="131"/>
    </row>
    <row r="15" spans="1:6">
      <c r="A15" s="26">
        <v>8</v>
      </c>
      <c r="B15" s="99" t="s">
        <v>21</v>
      </c>
      <c r="C15" s="131">
        <v>1692375.72</v>
      </c>
      <c r="D15" s="131">
        <v>1430708.22</v>
      </c>
      <c r="E15" s="131">
        <v>812639.24</v>
      </c>
      <c r="F15" s="131">
        <v>441948.79</v>
      </c>
    </row>
    <row r="16" spans="1:6">
      <c r="A16" s="26">
        <v>9</v>
      </c>
      <c r="B16" s="106" t="s">
        <v>14</v>
      </c>
      <c r="C16" s="107"/>
      <c r="D16" s="107"/>
      <c r="E16" s="107"/>
      <c r="F16" s="107"/>
    </row>
    <row r="17" spans="1:6">
      <c r="A17" s="26">
        <v>10</v>
      </c>
      <c r="B17" s="108" t="s">
        <v>1</v>
      </c>
      <c r="C17" s="3">
        <f>SUM(C9:C16)</f>
        <v>40788369.623825997</v>
      </c>
      <c r="D17" s="3">
        <f>SUM(D9:D16)</f>
        <v>6802130.0181129994</v>
      </c>
      <c r="E17" s="3">
        <f>SUM(E9:E16)</f>
        <v>-11854935.521558</v>
      </c>
      <c r="F17" s="3">
        <f>SUM(F9:F16)</f>
        <v>-42309784.322852999</v>
      </c>
    </row>
    <row r="18" spans="1:6">
      <c r="A18" s="26"/>
      <c r="C18" s="3"/>
      <c r="D18" s="3"/>
      <c r="E18" s="3"/>
      <c r="F18" s="3"/>
    </row>
    <row r="19" spans="1:6">
      <c r="A19" s="26"/>
      <c r="C19" s="3"/>
      <c r="D19" s="3"/>
      <c r="E19" s="3"/>
      <c r="F19" s="3"/>
    </row>
    <row r="20" spans="1:6" outlineLevel="1">
      <c r="A20" s="26">
        <f>IF(ISBLANK(B20),"",MAX(A$7:A17)+1)</f>
        <v>11</v>
      </c>
      <c r="B20" s="109" t="s">
        <v>51</v>
      </c>
      <c r="C20" s="3"/>
      <c r="D20" s="3"/>
      <c r="E20" s="3"/>
      <c r="F20" s="3"/>
    </row>
    <row r="21" spans="1:6" outlineLevel="1">
      <c r="A21" s="26">
        <f>IF(ISBLANK(B21),"",MAX(A$7:A20)+1)</f>
        <v>12</v>
      </c>
      <c r="B21" s="99" t="s">
        <v>6</v>
      </c>
      <c r="C21" s="3"/>
      <c r="D21" s="3">
        <v>0</v>
      </c>
      <c r="E21" s="3">
        <v>0</v>
      </c>
      <c r="F21" s="3">
        <v>0</v>
      </c>
    </row>
    <row r="22" spans="1:6" outlineLevel="1">
      <c r="A22" s="26">
        <f>IF(ISBLANK(B22),"",MAX(A$7:A21)+1)</f>
        <v>13</v>
      </c>
      <c r="B22" s="99" t="s">
        <v>7</v>
      </c>
      <c r="C22" s="3"/>
      <c r="D22" s="3">
        <v>0</v>
      </c>
      <c r="E22" s="3">
        <v>0</v>
      </c>
      <c r="F22" s="3">
        <v>0</v>
      </c>
    </row>
    <row r="23" spans="1:6" outlineLevel="1">
      <c r="A23" s="26">
        <f>IF(ISBLANK(B23),"",MAX(A$7:A22)+1)</f>
        <v>14</v>
      </c>
      <c r="B23" s="99" t="s">
        <v>8</v>
      </c>
      <c r="C23" s="131">
        <v>3310434.77</v>
      </c>
      <c r="D23" s="528">
        <f>-3155870.4-668212</f>
        <v>-3824082.4</v>
      </c>
      <c r="E23" s="528">
        <f>-4915739.1-576872</f>
        <v>-5492611.0999999996</v>
      </c>
      <c r="F23" s="528">
        <f>-7834248.78-421369</f>
        <v>-8255617.7800000003</v>
      </c>
    </row>
    <row r="24" spans="1:6" outlineLevel="1">
      <c r="A24" s="26">
        <f>IF(ISBLANK(B24),"",MAX(A$7:A23)+1)</f>
        <v>15</v>
      </c>
      <c r="B24" s="99" t="s">
        <v>16</v>
      </c>
      <c r="C24" s="131">
        <v>-43582.71</v>
      </c>
      <c r="D24" s="131">
        <v>24114.87</v>
      </c>
      <c r="E24" s="131">
        <v>-608226.89</v>
      </c>
      <c r="F24" s="131">
        <v>-665627.65</v>
      </c>
    </row>
    <row r="25" spans="1:6" outlineLevel="1">
      <c r="A25" s="26">
        <f>IF(ISBLANK(B25),"",MAX(A$7:A24)+1)</f>
        <v>16</v>
      </c>
      <c r="B25" s="99" t="s">
        <v>17</v>
      </c>
      <c r="C25" s="131">
        <v>-2092957.13934</v>
      </c>
      <c r="D25" s="131">
        <v>-326307.04703200003</v>
      </c>
      <c r="E25" s="131">
        <v>-2086983.509569</v>
      </c>
      <c r="F25" s="131">
        <v>-5783590.4604460001</v>
      </c>
    </row>
    <row r="26" spans="1:6" outlineLevel="1">
      <c r="A26" s="26">
        <f>IF(ISBLANK(B26),"",MAX(A$7:A25)+1)</f>
        <v>17</v>
      </c>
      <c r="B26" s="99" t="s">
        <v>23</v>
      </c>
      <c r="C26" s="131"/>
      <c r="D26" s="528"/>
      <c r="E26" s="528"/>
      <c r="F26" s="527"/>
    </row>
    <row r="27" spans="1:6" outlineLevel="1">
      <c r="A27" s="26">
        <f>IF(ISBLANK(B27),"",MAX(A$7:A26)+1)</f>
        <v>18</v>
      </c>
      <c r="B27" s="99" t="s">
        <v>21</v>
      </c>
      <c r="C27" s="131">
        <v>355398.9</v>
      </c>
      <c r="D27" s="131">
        <v>300448.73</v>
      </c>
      <c r="E27" s="131">
        <v>170654.24</v>
      </c>
      <c r="F27" s="131">
        <v>92809.24</v>
      </c>
    </row>
    <row r="28" spans="1:6" outlineLevel="1">
      <c r="A28" s="26">
        <f>IF(ISBLANK(B28),"",MAX(A$7:A27)+1)</f>
        <v>19</v>
      </c>
      <c r="B28" s="106" t="s">
        <v>14</v>
      </c>
      <c r="C28" s="107"/>
      <c r="D28" s="107"/>
      <c r="E28" s="107"/>
      <c r="F28" s="107"/>
    </row>
    <row r="29" spans="1:6" outlineLevel="1">
      <c r="A29" s="26">
        <f>IF(ISBLANK(B29),"",MAX(A$7:A28)+1)</f>
        <v>20</v>
      </c>
      <c r="B29" s="99" t="s">
        <v>1</v>
      </c>
      <c r="C29" s="3">
        <f>SUM(C21:C28)</f>
        <v>1529293.8206600002</v>
      </c>
      <c r="D29" s="3">
        <f>SUM(D21:D28)</f>
        <v>-3825825.8470319998</v>
      </c>
      <c r="E29" s="3">
        <f t="shared" ref="E29:F29" si="0">SUM(E21:E28)</f>
        <v>-8017167.2595689986</v>
      </c>
      <c r="F29" s="3">
        <f t="shared" si="0"/>
        <v>-14612026.650446</v>
      </c>
    </row>
    <row r="30" spans="1:6" outlineLevel="1">
      <c r="A30" s="26"/>
      <c r="B30" s="99"/>
      <c r="C30" s="3"/>
      <c r="D30" s="3">
        <f>'gas activity'!G80</f>
        <v>-336969.92783561163</v>
      </c>
      <c r="E30" s="3">
        <f>'gas activity'!H80</f>
        <v>4489974.7880882649</v>
      </c>
      <c r="F30" s="3">
        <f>'gas activity'!I80</f>
        <v>7997183.855372984</v>
      </c>
    </row>
    <row r="31" spans="1:6">
      <c r="C31" s="3"/>
      <c r="D31" s="3">
        <f>SUM(D29:D30)</f>
        <v>-4162795.7748676115</v>
      </c>
      <c r="E31" s="3">
        <f t="shared" ref="E31:F31" si="1">SUM(E29:E30)</f>
        <v>-3527192.4714807337</v>
      </c>
      <c r="F31" s="3">
        <f t="shared" si="1"/>
        <v>-6614842.7950730156</v>
      </c>
    </row>
    <row r="32" spans="1:6" outlineLevel="1">
      <c r="A32" s="26">
        <f>IF(ISBLANK(B32),"",MAX(A$7:A28)+1)</f>
        <v>20</v>
      </c>
      <c r="B32" s="109" t="s">
        <v>31</v>
      </c>
      <c r="C32" s="3"/>
      <c r="D32" s="3"/>
      <c r="E32" s="3"/>
      <c r="F32" s="3"/>
    </row>
    <row r="33" spans="1:6" outlineLevel="1">
      <c r="A33" s="26">
        <f>IF(ISBLANK(B33),"",MAX(A$7:A32)+1)</f>
        <v>21</v>
      </c>
      <c r="B33" s="99" t="s">
        <v>6</v>
      </c>
      <c r="C33" s="3"/>
      <c r="D33" s="3">
        <v>0</v>
      </c>
      <c r="E33" s="3">
        <v>0</v>
      </c>
      <c r="F33" s="3">
        <v>0</v>
      </c>
    </row>
    <row r="34" spans="1:6" outlineLevel="1">
      <c r="A34" s="26">
        <f>IF(ISBLANK(B34),"",MAX(A$7:A33)+1)</f>
        <v>22</v>
      </c>
      <c r="B34" s="99" t="s">
        <v>7</v>
      </c>
      <c r="C34" s="3"/>
      <c r="D34" s="3">
        <v>0</v>
      </c>
      <c r="E34" s="3">
        <v>0</v>
      </c>
      <c r="F34" s="3">
        <v>0</v>
      </c>
    </row>
    <row r="35" spans="1:6" outlineLevel="1">
      <c r="A35" s="26">
        <f>IF(ISBLANK(B35),"",MAX(A$7:A34)+1)</f>
        <v>23</v>
      </c>
      <c r="B35" s="99" t="s">
        <v>8</v>
      </c>
      <c r="C35" s="131">
        <f>'PT 257'!C30</f>
        <v>-524100960.95999998</v>
      </c>
      <c r="D35" s="3">
        <f>C35-D23</f>
        <v>-520276878.56</v>
      </c>
      <c r="E35" s="3">
        <f>D35-E23</f>
        <v>-514784267.45999998</v>
      </c>
      <c r="F35" s="3">
        <f>E35-F23</f>
        <v>-506528649.68000001</v>
      </c>
    </row>
    <row r="36" spans="1:6" outlineLevel="1">
      <c r="A36" s="26">
        <f>IF(ISBLANK(B36),"",MAX(A$7:A35)+1)</f>
        <v>24</v>
      </c>
      <c r="B36" s="99" t="s">
        <v>16</v>
      </c>
      <c r="C36" s="131">
        <f>'PT 257'!C32</f>
        <v>-2179308.59</v>
      </c>
      <c r="D36" s="3">
        <f>C36-D24</f>
        <v>-2203423.46</v>
      </c>
      <c r="E36" s="3">
        <f t="shared" ref="E36:F36" si="2">D36-E24</f>
        <v>-1595196.5699999998</v>
      </c>
      <c r="F36" s="3">
        <f t="shared" si="2"/>
        <v>-929568.91999999981</v>
      </c>
    </row>
    <row r="37" spans="1:6" outlineLevel="1">
      <c r="A37" s="26">
        <f>IF(ISBLANK(B37),"",MAX(A$7:A36)+1)</f>
        <v>25</v>
      </c>
      <c r="B37" s="99" t="s">
        <v>17</v>
      </c>
      <c r="C37" s="131">
        <f>'PT 257'!C31</f>
        <v>-77739405.022934005</v>
      </c>
      <c r="D37" s="3">
        <f>C37-D25</f>
        <v>-77413097.975902006</v>
      </c>
      <c r="E37" s="3">
        <f t="shared" ref="E37" si="3">D37-E25</f>
        <v>-75326114.466333002</v>
      </c>
      <c r="F37" s="3">
        <f>E37-F25</f>
        <v>-69542524.005887002</v>
      </c>
    </row>
    <row r="38" spans="1:6" outlineLevel="1">
      <c r="A38" s="26">
        <f>IF(ISBLANK(B38),"",MAX(A$7:A37)+1)</f>
        <v>26</v>
      </c>
      <c r="B38" s="99" t="s">
        <v>23</v>
      </c>
      <c r="C38" s="131"/>
      <c r="D38" s="3">
        <f t="shared" ref="D38:F38" si="4">C38-D26</f>
        <v>0</v>
      </c>
      <c r="E38" s="3">
        <f t="shared" si="4"/>
        <v>0</v>
      </c>
      <c r="F38" s="3">
        <f t="shared" si="4"/>
        <v>0</v>
      </c>
    </row>
    <row r="39" spans="1:6" outlineLevel="1">
      <c r="A39" s="26">
        <f>IF(ISBLANK(B39),"",MAX(A$7:A38)+1)</f>
        <v>27</v>
      </c>
      <c r="B39" s="99" t="s">
        <v>21</v>
      </c>
      <c r="C39" s="131">
        <f>'PT 257'!C29</f>
        <v>-355398.9</v>
      </c>
      <c r="D39" s="3">
        <f>C39-D27</f>
        <v>-655847.63</v>
      </c>
      <c r="E39" s="3">
        <f t="shared" ref="E39:F39" si="5">D39-E27</f>
        <v>-826501.87</v>
      </c>
      <c r="F39" s="3">
        <f t="shared" si="5"/>
        <v>-919311.11</v>
      </c>
    </row>
    <row r="40" spans="1:6" outlineLevel="1">
      <c r="A40" s="26">
        <f>IF(ISBLANK(B40),"",MAX(A$7:A39)+1)</f>
        <v>28</v>
      </c>
      <c r="B40" s="106" t="s">
        <v>14</v>
      </c>
      <c r="C40" s="107"/>
      <c r="D40" s="107"/>
      <c r="E40" s="107"/>
      <c r="F40" s="107"/>
    </row>
    <row r="41" spans="1:6" outlineLevel="1">
      <c r="A41" s="26">
        <f>IF(ISBLANK(B41),"",MAX(A$7:A40)+1)</f>
        <v>29</v>
      </c>
      <c r="B41" s="99" t="s">
        <v>1</v>
      </c>
      <c r="C41" s="3">
        <f>SUM(C33:C40)</f>
        <v>-604375073.47293389</v>
      </c>
      <c r="D41" s="3">
        <f>SUM(D33:D40)</f>
        <v>-600549247.62590194</v>
      </c>
      <c r="E41" s="3">
        <f t="shared" ref="E41:F41" si="6">SUM(E33:E40)</f>
        <v>-592532080.36633301</v>
      </c>
      <c r="F41" s="3">
        <f t="shared" si="6"/>
        <v>-577920053.71588707</v>
      </c>
    </row>
    <row r="42" spans="1:6" outlineLevel="1">
      <c r="A42" s="26"/>
      <c r="B42" s="99"/>
      <c r="C42" s="3"/>
      <c r="D42" s="3">
        <f>'gas activity'!G92</f>
        <v>336969.92783561163</v>
      </c>
      <c r="E42" s="3">
        <f>'gas activity'!H92</f>
        <v>-4153004.8602526514</v>
      </c>
      <c r="F42" s="3">
        <f>'gas activity'!I92</f>
        <v>-12150188.715625636</v>
      </c>
    </row>
    <row r="43" spans="1:6">
      <c r="C43" s="3"/>
      <c r="D43" s="3">
        <f>SUM(D41:D42)</f>
        <v>-600212277.69806635</v>
      </c>
      <c r="E43" s="3">
        <f t="shared" ref="E43:F43" si="7">SUM(E41:E42)</f>
        <v>-596685085.22658563</v>
      </c>
      <c r="F43" s="3">
        <f t="shared" si="7"/>
        <v>-590070242.43151271</v>
      </c>
    </row>
  </sheetData>
  <pageMargins left="0.7" right="0.7" top="0.75" bottom="0.75" header="0.3" footer="0.3"/>
  <pageSetup scale="90" orientation="portrait" r:id="rId1"/>
  <headerFooter>
    <oddFooter>&amp;R&amp;A
&amp;Z&amp;F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Response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2020-03-02T08:00:00+00:00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369E6436-48DB-4EC7-92D3-F8E12BF3538D}"/>
</file>

<file path=customXml/itemProps2.xml><?xml version="1.0" encoding="utf-8"?>
<ds:datastoreItem xmlns:ds="http://schemas.openxmlformats.org/officeDocument/2006/customXml" ds:itemID="{0CA86153-7EDB-420E-BF1E-20AEE2119AD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E3B56F0-D875-4E13-B315-E82FB627A9AC}">
  <ds:schemaRefs>
    <ds:schemaRef ds:uri="http://purl.org/dc/elements/1.1/"/>
    <ds:schemaRef ds:uri="http://purl.org/dc/terms/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f74ffd6c-51ec-4664-9ef0-dda9ef28b620"/>
    <ds:schemaRef ds:uri="http://schemas.microsoft.com/office/2006/metadata/propertie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3D723E66-8750-4E60-A577-732E9E3157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Electric Consol</vt:lpstr>
      <vt:lpstr>Gas Consol</vt:lpstr>
      <vt:lpstr>electric activity</vt:lpstr>
      <vt:lpstr>electric tax depr</vt:lpstr>
      <vt:lpstr>gas activity</vt:lpstr>
      <vt:lpstr>gas tax depr</vt:lpstr>
      <vt:lpstr>Colstrip Dep</vt:lpstr>
      <vt:lpstr>PT elect</vt:lpstr>
      <vt:lpstr>PT gas</vt:lpstr>
      <vt:lpstr>AMA ADIT</vt:lpstr>
      <vt:lpstr>PT 257</vt:lpstr>
      <vt:lpstr>TY Functl GP&amp;AD (E)</vt:lpstr>
      <vt:lpstr>TY Functl GP Detail (E)</vt:lpstr>
      <vt:lpstr>TY Functl AD Detail (E)</vt:lpstr>
      <vt:lpstr>TY Functl GP&amp;AD (G)</vt:lpstr>
      <vt:lpstr>TY Functl GP Detail (G)</vt:lpstr>
      <vt:lpstr>TY Functl AD Detail (G)</vt:lpstr>
      <vt:lpstr>ETR 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Patil, Alok A</dc:creator>
  <cp:lastModifiedBy>NC</cp:lastModifiedBy>
  <cp:revision/>
  <cp:lastPrinted>2019-06-03T22:17:53Z</cp:lastPrinted>
  <dcterms:created xsi:type="dcterms:W3CDTF">2019-04-11T17:39:59Z</dcterms:created>
  <dcterms:modified xsi:type="dcterms:W3CDTF">2020-02-28T19:41:49Z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{1DEFBF65-9874-41F7-9D67-FA5922B935AE}</vt:lpwstr>
  </property>
  <property fmtid="{D5CDD505-2E9C-101B-9397-08002B2CF9AE}" pid="3" name="ContentTypeId">
    <vt:lpwstr>0x0101006E56B4D1795A2E4DB2F0B01679ED314A0074081C303D597F46A51B1E34376944AC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